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drawings/drawing6.xml" ContentType="application/vnd.openxmlformats-officedocument.drawing+xml"/>
  <Override PartName="/xl/ctrlProps/ctrlProp1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5.xml" ContentType="application/vnd.ms-excel.controlproperties+xml"/>
  <Override PartName="/xl/drawings/drawing9.xml" ContentType="application/vnd.openxmlformats-officedocument.drawing+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11.xml" ContentType="application/vnd.openxmlformats-officedocument.drawing+xml"/>
  <Override PartName="/xl/ctrlProps/ctrlProp20.xml" ContentType="application/vnd.ms-excel.controlpropertie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mc:AlternateContent xmlns:mc="http://schemas.openxmlformats.org/markup-compatibility/2006">
    <mc:Choice Requires="x15">
      <x15ac:absPath xmlns:x15ac="http://schemas.microsoft.com/office/spreadsheetml/2010/11/ac" url="W:\MATRICES DEVIS\MATRICES - Fichiers sources\ER2A - COMMUN\DEVIS\VGI\"/>
    </mc:Choice>
  </mc:AlternateContent>
  <xr:revisionPtr revIDLastSave="0" documentId="13_ncr:1_{6EEF7F4D-E3C9-4E93-952F-18D82025871D}" xr6:coauthVersionLast="47" xr6:coauthVersionMax="47" xr10:uidLastSave="{00000000-0000-0000-0000-000000000000}"/>
  <bookViews>
    <workbookView xWindow="28680" yWindow="-1590" windowWidth="29040" windowHeight="15720" tabRatio="710" activeTab="1" xr2:uid="{CFD813CB-3675-4CC0-88B2-C7EFC496638F}"/>
  </bookViews>
  <sheets>
    <sheet name="Masque devis" sheetId="20" r:id="rId1"/>
    <sheet name="CHIFFRAGE GE" sheetId="26" r:id="rId2"/>
    <sheet name="INSTAL" sheetId="21" r:id="rId3"/>
    <sheet name="OPTIONS" sheetId="30" r:id="rId4"/>
    <sheet name="DEVIS CLT - SE" sheetId="6" r:id="rId5"/>
    <sheet name="CDE GE SDMO" sheetId="8" r:id="rId6"/>
    <sheet name="LANCEMENT" sheetId="18" r:id="rId7"/>
    <sheet name="Tarifs transport " sheetId="31" r:id="rId8"/>
    <sheet name="ER2A" sheetId="24" state="hidden" r:id="rId9"/>
    <sheet name="RECAP GE" sheetId="25" r:id="rId10"/>
    <sheet name="BASE GE" sheetId="27" r:id="rId11"/>
    <sheet name="BASE GE XP" sheetId="28" r:id="rId12"/>
    <sheet name="TRANSP. BREST" sheetId="12" r:id="rId13"/>
    <sheet name="Feuil1" sheetId="4" state="hidden" r:id="rId14"/>
    <sheet name="Feuil2" sheetId="5" state="hidden" r:id="rId15"/>
    <sheet name="TRANSP. HAVRE" sheetId="13" r:id="rId16"/>
    <sheet name="MAJ" sheetId="11" state="hidden" r:id="rId17"/>
    <sheet name="Feuil5" sheetId="22" state="hidden" r:id="rId18"/>
    <sheet name="FC_STD_1_1_Generateur" sheetId="29" r:id="rId19"/>
    <sheet name="Accessoires LE HAVRE" sheetId="32" r:id="rId20"/>
  </sheets>
  <externalReferences>
    <externalReference r:id="rId21"/>
    <externalReference r:id="rId22"/>
  </externalReferences>
  <definedNames>
    <definedName name="_xlnm._FilterDatabase" localSheetId="10" hidden="1">'BASE GE'!$A$7:$KA$116</definedName>
    <definedName name="_xlnm._FilterDatabase" localSheetId="11" hidden="1">'BASE GE XP'!$A$9:$ES$80</definedName>
    <definedName name="_xlnm._FilterDatabase" localSheetId="5" hidden="1">'CDE GE SDMO'!$A$12:$E$253</definedName>
    <definedName name="_xlnm._FilterDatabase" localSheetId="1" hidden="1">'CHIFFRAGE GE'!$A$22:$AE$262</definedName>
    <definedName name="_xlnm._FilterDatabase" localSheetId="4" hidden="1">'DEVIS CLT - SE'!$A$14:$L$482</definedName>
    <definedName name="_xlnm._FilterDatabase" localSheetId="8" hidden="1">ER2A!$A$16:$AH$29</definedName>
    <definedName name="_xlnm._FilterDatabase" localSheetId="16" hidden="1">MAJ!$A$1:$E$57</definedName>
    <definedName name="_xlnm._FilterDatabase" localSheetId="9" hidden="1">'RECAP GE'!$A$10:$G$303</definedName>
    <definedName name="_Hlk158813221" localSheetId="4">'DEVIS CLT - SE'!$B$526</definedName>
    <definedName name="_Hlk54005385" localSheetId="4">'DEVIS CLT - SE'!$B$517</definedName>
    <definedName name="_Hlk54005399" localSheetId="4">'DEVIS CLT - SE'!$B$530</definedName>
    <definedName name="_Hlk62029940" localSheetId="4">'DEVIS CLT - SE'!$B$586</definedName>
    <definedName name="_Toc110350798" localSheetId="4">'DEVIS CLT - SE'!$P$130</definedName>
    <definedName name="_Toc195278054" localSheetId="4">'DEVIS CLT - SE'!#REF!</definedName>
    <definedName name="_Toc419972216" localSheetId="4">'DEVIS CLT - SE'!#REF!</definedName>
    <definedName name="_Toc419972229" localSheetId="4">'DEVIS CLT - SE'!$B$576</definedName>
    <definedName name="ADRESSE" localSheetId="8">INDIRECT(ER2A!$M$3)</definedName>
    <definedName name="ADRESSE" localSheetId="7">INDIRECT([1]ER2A!$M$3)</definedName>
    <definedName name="ADRESSE">INDIRECT([2]ER2A!$M$3)</definedName>
    <definedName name="Date">#REF!</definedName>
    <definedName name="_xlnm.Print_Titles" localSheetId="4">'DEVIS CLT - SE'!$1:$13</definedName>
    <definedName name="_xlnm.Print_Titles" localSheetId="13">Feuil1!$1:$2</definedName>
    <definedName name="LOGOS" localSheetId="10">INDIRECT([2]ER2A!$I$2)</definedName>
    <definedName name="LOGOS" localSheetId="11">INDIRECT([2]ER2A!$I$2)</definedName>
    <definedName name="LOGOS" localSheetId="1">INDIRECT([2]ER2A!$I$2)</definedName>
    <definedName name="LOGOS" localSheetId="9">INDIRECT([2]ER2A!$I$2)</definedName>
    <definedName name="LOGOS" localSheetId="7">INDIRECT([1]ER2A!$I$2)</definedName>
    <definedName name="LOGOS">INDIRECT(ER2A!$I$1)</definedName>
    <definedName name="_xlnm.Print_Area" localSheetId="19">'Accessoires LE HAVRE'!$B$1:$F$68</definedName>
    <definedName name="_xlnm.Print_Area" localSheetId="5">'CDE GE SDMO'!$A:$E</definedName>
    <definedName name="_xlnm.Print_Area" localSheetId="1">'CHIFFRAGE GE'!$A$1:$K$274</definedName>
    <definedName name="_xlnm.Print_Area" localSheetId="4">'DEVIS CLT - SE'!$B$1:$J$965</definedName>
    <definedName name="_xlnm.Print_Area" localSheetId="18">FC_STD_1_1_Generateur!$A$1:$J$68</definedName>
    <definedName name="_xlnm.Print_Area" localSheetId="6">LANCEMENT!$A$1:$V$44</definedName>
  </definedNames>
  <calcPr calcId="191029"/>
  <extLst>
    <ext xmlns:x14="http://schemas.microsoft.com/office/spreadsheetml/2009/9/main" uri="{79F54976-1DA5-4618-B147-4CDE4B953A38}">
      <x14:workbookPr defaultImageDpi="15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6" l="1"/>
  <c r="C449" i="6" l="1"/>
  <c r="S270" i="26"/>
  <c r="S265" i="26"/>
  <c r="CC83" i="28"/>
  <c r="CD83" i="28"/>
  <c r="CE83" i="28"/>
  <c r="CF83" i="28"/>
  <c r="CG83" i="28"/>
  <c r="CH83" i="28"/>
  <c r="CI83" i="28"/>
  <c r="CJ83" i="28"/>
  <c r="CK83" i="28"/>
  <c r="CL83" i="28"/>
  <c r="CM83" i="28"/>
  <c r="CN83" i="28"/>
  <c r="CO83" i="28"/>
  <c r="CP83" i="28"/>
  <c r="CQ83" i="28"/>
  <c r="CR83" i="28"/>
  <c r="CS83" i="28"/>
  <c r="CT83" i="28"/>
  <c r="CU83" i="28"/>
  <c r="CV83" i="28"/>
  <c r="CW83" i="28"/>
  <c r="CX83" i="28"/>
  <c r="CY83" i="28"/>
  <c r="CZ83" i="28"/>
  <c r="DA83" i="28"/>
  <c r="DB83" i="28"/>
  <c r="DC83" i="28"/>
  <c r="DD83" i="28"/>
  <c r="DE83" i="28"/>
  <c r="DF83" i="28"/>
  <c r="DG83" i="28"/>
  <c r="DH83" i="28"/>
  <c r="DI83" i="28"/>
  <c r="DJ83" i="28"/>
  <c r="DK83" i="28"/>
  <c r="DL83" i="28"/>
  <c r="DM83" i="28"/>
  <c r="DN83" i="28"/>
  <c r="DO83" i="28"/>
  <c r="DP83" i="28"/>
  <c r="DQ83" i="28"/>
  <c r="DR83" i="28"/>
  <c r="DS83" i="28"/>
  <c r="DT83" i="28"/>
  <c r="DU83" i="28"/>
  <c r="DV83" i="28"/>
  <c r="DW83" i="28"/>
  <c r="DX83" i="28"/>
  <c r="DY83" i="28"/>
  <c r="DZ83" i="28"/>
  <c r="EA83" i="28"/>
  <c r="EB83" i="28"/>
  <c r="EC83" i="28"/>
  <c r="ED83" i="28"/>
  <c r="EE83" i="28"/>
  <c r="EF83" i="28"/>
  <c r="EG83" i="28"/>
  <c r="EH83" i="28"/>
  <c r="EI83" i="28"/>
  <c r="EJ83" i="28"/>
  <c r="EK83" i="28"/>
  <c r="EL83" i="28"/>
  <c r="EM83" i="28"/>
  <c r="EN83" i="28"/>
  <c r="EO83" i="28"/>
  <c r="EP83" i="28"/>
  <c r="EQ83" i="28"/>
  <c r="ER83" i="28"/>
  <c r="ES83" i="28"/>
  <c r="BG83" i="28"/>
  <c r="BH83" i="28"/>
  <c r="BI83" i="28"/>
  <c r="BJ83" i="28"/>
  <c r="BK83" i="28"/>
  <c r="BL83" i="28"/>
  <c r="BM83" i="28"/>
  <c r="BN83" i="28"/>
  <c r="BO83" i="28"/>
  <c r="BP83" i="28"/>
  <c r="BQ83" i="28"/>
  <c r="BR83" i="28"/>
  <c r="BS83" i="28"/>
  <c r="BT83" i="28"/>
  <c r="BU83" i="28"/>
  <c r="BV83" i="28"/>
  <c r="BW83" i="28"/>
  <c r="BX83" i="28"/>
  <c r="BY83" i="28"/>
  <c r="BZ83" i="28"/>
  <c r="CA83" i="28"/>
  <c r="CB83" i="28"/>
  <c r="AX83" i="28"/>
  <c r="AY83" i="28"/>
  <c r="AZ83" i="28"/>
  <c r="BA83" i="28"/>
  <c r="BB83" i="28"/>
  <c r="BC83" i="28"/>
  <c r="BD83" i="28"/>
  <c r="BE83" i="28"/>
  <c r="BF83" i="28"/>
  <c r="AT83" i="28"/>
  <c r="AU83" i="28"/>
  <c r="AV83" i="28"/>
  <c r="AW83" i="28"/>
  <c r="AS83" i="28"/>
  <c r="AP83" i="28"/>
  <c r="AQ83" i="28"/>
  <c r="AR83" i="28"/>
  <c r="R83" i="28"/>
  <c r="S83" i="28"/>
  <c r="T83" i="28"/>
  <c r="U83" i="28"/>
  <c r="V83" i="28"/>
  <c r="W83" i="28"/>
  <c r="X83" i="28"/>
  <c r="Y83" i="28"/>
  <c r="Z83" i="28"/>
  <c r="AA83" i="28"/>
  <c r="AB83" i="28"/>
  <c r="AC83" i="28"/>
  <c r="AD83" i="28"/>
  <c r="AE83" i="28"/>
  <c r="AF83" i="28"/>
  <c r="AG83" i="28"/>
  <c r="AH83" i="28"/>
  <c r="AI83" i="28"/>
  <c r="AJ83" i="28"/>
  <c r="AK83" i="28"/>
  <c r="AM83" i="28"/>
  <c r="AN83" i="28"/>
  <c r="AO83" i="28"/>
  <c r="AL83" i="28"/>
  <c r="M118" i="27"/>
  <c r="M85" i="28"/>
  <c r="M84" i="28"/>
  <c r="M83" i="28"/>
  <c r="B84" i="28"/>
  <c r="B85" i="28" s="1"/>
  <c r="A303" i="25"/>
  <c r="C303" i="25" s="1" a="1"/>
  <c r="C303" i="25" s="1"/>
  <c r="M86" i="28" l="1"/>
  <c r="A302" i="25"/>
  <c r="A301" i="25"/>
  <c r="C301" i="25" s="1" a="1"/>
  <c r="C301" i="25" s="1"/>
  <c r="JY119" i="27"/>
  <c r="JZ119" i="27"/>
  <c r="KA119" i="27"/>
  <c r="JY120" i="27"/>
  <c r="JZ120" i="27"/>
  <c r="KA120" i="27"/>
  <c r="JY118" i="27"/>
  <c r="KA118" i="27"/>
  <c r="B1" i="6"/>
  <c r="K77" i="6"/>
  <c r="K78" i="6"/>
  <c r="K79" i="6"/>
  <c r="K80" i="6"/>
  <c r="K81" i="6"/>
  <c r="K82" i="6"/>
  <c r="K83" i="6"/>
  <c r="K84" i="6"/>
  <c r="K85" i="6"/>
  <c r="K86" i="6"/>
  <c r="K87" i="6"/>
  <c r="K88" i="6"/>
  <c r="K89" i="6"/>
  <c r="K90" i="6"/>
  <c r="K91" i="6"/>
  <c r="K92" i="6"/>
  <c r="K93" i="6"/>
  <c r="K94" i="6"/>
  <c r="K76" i="6"/>
  <c r="K133" i="6"/>
  <c r="K134" i="6"/>
  <c r="K135" i="6"/>
  <c r="K136" i="6"/>
  <c r="K137" i="6"/>
  <c r="K138" i="6"/>
  <c r="K139" i="6"/>
  <c r="K140" i="6"/>
  <c r="K141" i="6"/>
  <c r="K142" i="6"/>
  <c r="K132" i="6"/>
  <c r="K160" i="6"/>
  <c r="C159" i="6"/>
  <c r="C158" i="6"/>
  <c r="K168" i="6"/>
  <c r="K169" i="6"/>
  <c r="K170" i="6"/>
  <c r="K167" i="6"/>
  <c r="C172" i="6"/>
  <c r="C171" i="6"/>
  <c r="K172" i="6"/>
  <c r="K173" i="6"/>
  <c r="K174" i="6"/>
  <c r="K175" i="6"/>
  <c r="K171" i="6"/>
  <c r="K165" i="6"/>
  <c r="K166" i="6"/>
  <c r="K164" i="6"/>
  <c r="K158" i="6"/>
  <c r="K159" i="6"/>
  <c r="K161" i="6"/>
  <c r="K162" i="6"/>
  <c r="K163" i="6"/>
  <c r="K157" i="6"/>
  <c r="O43" i="6"/>
  <c r="O44" i="6" s="1" a="1"/>
  <c r="O44" i="6" s="1"/>
  <c r="H271" i="26" a="1"/>
  <c r="H271" i="26" s="1"/>
  <c r="H270" i="26" a="1"/>
  <c r="H270" i="26" s="1"/>
  <c r="F269" i="26" s="1"/>
  <c r="L40" i="12" a="1"/>
  <c r="L40" i="12" s="1"/>
  <c r="L39" i="12" a="1"/>
  <c r="L39" i="12" s="1"/>
  <c r="Q6" i="13"/>
  <c r="B86" i="28" l="1"/>
  <c r="B87" i="28" s="1"/>
  <c r="E303" i="25"/>
  <c r="B303" i="25"/>
  <c r="B301" i="25"/>
  <c r="JY121" i="27"/>
  <c r="KA121" i="27"/>
  <c r="D303" i="25"/>
  <c r="B302" i="25"/>
  <c r="C302" i="25" a="1"/>
  <c r="C302" i="25" s="1"/>
  <c r="E302" i="25"/>
  <c r="D302" i="25"/>
  <c r="D301" i="25"/>
  <c r="E301" i="25"/>
  <c r="Y29" i="21" a="1"/>
  <c r="Y29" i="21" s="1"/>
  <c r="Y25" i="21" a="1"/>
  <c r="Y25" i="21" s="1"/>
  <c r="X25" i="21" a="1"/>
  <c r="X25" i="21" s="1"/>
  <c r="X29" i="21" a="1"/>
  <c r="X29" i="21" s="1"/>
  <c r="Y27" i="21"/>
  <c r="X27" i="21"/>
  <c r="Y24" i="21"/>
  <c r="X24" i="21"/>
  <c r="D4" i="6"/>
  <c r="A1" i="18"/>
  <c r="A2" i="8"/>
  <c r="W2" i="30"/>
  <c r="F168" i="30" s="1"/>
  <c r="G168" i="30" s="1"/>
  <c r="W3" i="30"/>
  <c r="F170" i="30" s="1"/>
  <c r="G170" i="30" s="1"/>
  <c r="W4" i="30"/>
  <c r="F171" i="30" s="1"/>
  <c r="G171" i="30" s="1"/>
  <c r="W1" i="30"/>
  <c r="F167" i="30" s="1"/>
  <c r="G167" i="30" s="1"/>
  <c r="G169" i="30"/>
  <c r="F185" i="21"/>
  <c r="G185" i="21" s="1"/>
  <c r="F184" i="21"/>
  <c r="G184" i="21" s="1"/>
  <c r="G183" i="21"/>
  <c r="F182" i="21"/>
  <c r="G182" i="21" s="1"/>
  <c r="F181" i="21"/>
  <c r="G181" i="21" s="1"/>
  <c r="M207" i="21"/>
  <c r="P24" i="18"/>
  <c r="P23" i="18"/>
  <c r="P22" i="18"/>
  <c r="P21" i="18"/>
  <c r="P20" i="18"/>
  <c r="P19" i="18"/>
  <c r="P18" i="18"/>
  <c r="P17" i="18"/>
  <c r="P16" i="18"/>
  <c r="P15" i="18"/>
  <c r="O16" i="18"/>
  <c r="O17" i="18"/>
  <c r="O18" i="18"/>
  <c r="O19" i="18"/>
  <c r="O20" i="18"/>
  <c r="O21" i="18"/>
  <c r="O22" i="18"/>
  <c r="O23" i="18"/>
  <c r="O24" i="18"/>
  <c r="O15" i="18"/>
  <c r="O14" i="18"/>
  <c r="P14" i="18"/>
  <c r="J22" i="18"/>
  <c r="J23" i="18"/>
  <c r="J24" i="18"/>
  <c r="H22" i="18"/>
  <c r="H23" i="18"/>
  <c r="H24" i="18"/>
  <c r="H15" i="18"/>
  <c r="H16" i="18"/>
  <c r="H17" i="18"/>
  <c r="H18" i="18"/>
  <c r="H19" i="18"/>
  <c r="H20" i="18"/>
  <c r="H21" i="18"/>
  <c r="H14" i="18"/>
  <c r="J19" i="18"/>
  <c r="J20" i="18"/>
  <c r="J21" i="18"/>
  <c r="J17" i="18"/>
  <c r="J18" i="18"/>
  <c r="J15" i="18"/>
  <c r="J16" i="18"/>
  <c r="J14" i="18"/>
  <c r="B7" i="18"/>
  <c r="C8" i="6"/>
  <c r="C2" i="8"/>
  <c r="D1" i="6"/>
  <c r="E248" i="8"/>
  <c r="E249" i="8"/>
  <c r="B248" i="8"/>
  <c r="B249" i="8"/>
  <c r="A248" i="8"/>
  <c r="A249" i="8"/>
  <c r="A20" i="8"/>
  <c r="A22" i="8"/>
  <c r="A30" i="8"/>
  <c r="A32" i="8"/>
  <c r="A33" i="8"/>
  <c r="A35" i="8"/>
  <c r="A36" i="8"/>
  <c r="A39" i="8"/>
  <c r="A40" i="8"/>
  <c r="A41" i="8"/>
  <c r="A42" i="8"/>
  <c r="A43" i="8"/>
  <c r="A44" i="8"/>
  <c r="A45" i="8"/>
  <c r="A46" i="8"/>
  <c r="A48" i="8"/>
  <c r="A49" i="8"/>
  <c r="A51" i="8"/>
  <c r="A52" i="8"/>
  <c r="A53" i="8"/>
  <c r="A55" i="8"/>
  <c r="A56" i="8"/>
  <c r="A57" i="8"/>
  <c r="A58" i="8"/>
  <c r="A59" i="8"/>
  <c r="A60" i="8"/>
  <c r="A61"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4" i="8"/>
  <c r="A95" i="8"/>
  <c r="A97" i="8"/>
  <c r="A98" i="8"/>
  <c r="A99" i="8"/>
  <c r="A100" i="8"/>
  <c r="A101" i="8"/>
  <c r="A102" i="8"/>
  <c r="A103" i="8"/>
  <c r="A104" i="8"/>
  <c r="A105" i="8"/>
  <c r="A106" i="8"/>
  <c r="A107" i="8"/>
  <c r="A108" i="8"/>
  <c r="A109" i="8"/>
  <c r="A114" i="8"/>
  <c r="A115" i="8"/>
  <c r="A116" i="8"/>
  <c r="A118" i="8"/>
  <c r="A119" i="8"/>
  <c r="A120" i="8"/>
  <c r="A121" i="8"/>
  <c r="A122" i="8"/>
  <c r="A123" i="8"/>
  <c r="A124" i="8"/>
  <c r="A125" i="8"/>
  <c r="A126" i="8"/>
  <c r="A127" i="8"/>
  <c r="A128" i="8"/>
  <c r="A129" i="8"/>
  <c r="A130" i="8"/>
  <c r="A131" i="8"/>
  <c r="A132" i="8"/>
  <c r="A133" i="8"/>
  <c r="A134" i="8"/>
  <c r="A136" i="8"/>
  <c r="A138" i="8"/>
  <c r="A139" i="8"/>
  <c r="A140" i="8"/>
  <c r="A142" i="8"/>
  <c r="A143" i="8"/>
  <c r="A144" i="8"/>
  <c r="A145" i="8"/>
  <c r="A146" i="8"/>
  <c r="A147" i="8"/>
  <c r="A148" i="8"/>
  <c r="A150" i="8"/>
  <c r="A151" i="8"/>
  <c r="A152" i="8"/>
  <c r="A153" i="8"/>
  <c r="A154" i="8"/>
  <c r="A155" i="8"/>
  <c r="A156" i="8"/>
  <c r="A157" i="8"/>
  <c r="A158" i="8"/>
  <c r="A159" i="8"/>
  <c r="A160"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6" i="8"/>
  <c r="A208" i="8"/>
  <c r="A209" i="8"/>
  <c r="A210" i="8"/>
  <c r="A211" i="8"/>
  <c r="A213" i="8"/>
  <c r="A214" i="8"/>
  <c r="A215" i="8"/>
  <c r="A216" i="8"/>
  <c r="A217" i="8"/>
  <c r="A218" i="8"/>
  <c r="A219" i="8"/>
  <c r="A220" i="8"/>
  <c r="A221" i="8"/>
  <c r="A222" i="8"/>
  <c r="A223" i="8"/>
  <c r="A224" i="8"/>
  <c r="A225" i="8"/>
  <c r="A226" i="8"/>
  <c r="A228" i="8"/>
  <c r="A229" i="8"/>
  <c r="A230" i="8"/>
  <c r="A231" i="8"/>
  <c r="A232" i="8"/>
  <c r="A233" i="8"/>
  <c r="A234" i="8"/>
  <c r="A235" i="8"/>
  <c r="A236" i="8"/>
  <c r="A237" i="8"/>
  <c r="A238" i="8"/>
  <c r="A239" i="8"/>
  <c r="A240" i="8"/>
  <c r="A241" i="8"/>
  <c r="A242" i="8"/>
  <c r="A243" i="8"/>
  <c r="A244" i="8"/>
  <c r="A245" i="8"/>
  <c r="A246" i="8"/>
  <c r="A247" i="8"/>
  <c r="E20" i="8"/>
  <c r="E22" i="8"/>
  <c r="E30" i="8"/>
  <c r="E32" i="8"/>
  <c r="E33" i="8"/>
  <c r="E35" i="8"/>
  <c r="E36" i="8"/>
  <c r="E39" i="8"/>
  <c r="E40" i="8"/>
  <c r="E41" i="8"/>
  <c r="E42" i="8"/>
  <c r="E43" i="8"/>
  <c r="E44" i="8"/>
  <c r="E45" i="8"/>
  <c r="E46" i="8"/>
  <c r="E48" i="8"/>
  <c r="E49" i="8"/>
  <c r="E51" i="8"/>
  <c r="E52" i="8"/>
  <c r="E53" i="8"/>
  <c r="E55" i="8"/>
  <c r="E56" i="8"/>
  <c r="E57" i="8"/>
  <c r="E58" i="8"/>
  <c r="E59" i="8"/>
  <c r="E60" i="8"/>
  <c r="E61"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4" i="8"/>
  <c r="E95" i="8"/>
  <c r="E97" i="8"/>
  <c r="E98" i="8"/>
  <c r="E99" i="8"/>
  <c r="E100" i="8"/>
  <c r="E101" i="8"/>
  <c r="E102" i="8"/>
  <c r="E103" i="8"/>
  <c r="E104" i="8"/>
  <c r="E105" i="8"/>
  <c r="E106" i="8"/>
  <c r="E107" i="8"/>
  <c r="E108" i="8"/>
  <c r="E109" i="8"/>
  <c r="E114" i="8"/>
  <c r="E115" i="8"/>
  <c r="E116" i="8"/>
  <c r="E118" i="8"/>
  <c r="E119" i="8"/>
  <c r="E120" i="8"/>
  <c r="E121" i="8"/>
  <c r="E122" i="8"/>
  <c r="E123" i="8"/>
  <c r="E124" i="8"/>
  <c r="E125" i="8"/>
  <c r="E126" i="8"/>
  <c r="E127" i="8"/>
  <c r="E128" i="8"/>
  <c r="E129" i="8"/>
  <c r="E130" i="8"/>
  <c r="E131" i="8"/>
  <c r="E132" i="8"/>
  <c r="E133" i="8"/>
  <c r="E134" i="8"/>
  <c r="E136" i="8"/>
  <c r="E138" i="8"/>
  <c r="E139" i="8"/>
  <c r="E140" i="8"/>
  <c r="E142" i="8"/>
  <c r="E143" i="8"/>
  <c r="E144" i="8"/>
  <c r="E145" i="8"/>
  <c r="E146" i="8"/>
  <c r="E147" i="8"/>
  <c r="E148" i="8"/>
  <c r="E151" i="8"/>
  <c r="E152" i="8"/>
  <c r="E153" i="8"/>
  <c r="E154" i="8"/>
  <c r="E155" i="8"/>
  <c r="E156" i="8"/>
  <c r="E157" i="8"/>
  <c r="E158" i="8"/>
  <c r="E159" i="8"/>
  <c r="E160" i="8"/>
  <c r="E163" i="8"/>
  <c r="E164" i="8"/>
  <c r="E165" i="8"/>
  <c r="E167" i="8"/>
  <c r="E168" i="8"/>
  <c r="E169" i="8"/>
  <c r="E170" i="8"/>
  <c r="E171" i="8"/>
  <c r="E172" i="8"/>
  <c r="E173" i="8"/>
  <c r="E174" i="8"/>
  <c r="E175" i="8"/>
  <c r="E176" i="8"/>
  <c r="E177" i="8"/>
  <c r="E179" i="8"/>
  <c r="E180" i="8"/>
  <c r="E181" i="8"/>
  <c r="E182" i="8"/>
  <c r="E183" i="8"/>
  <c r="E184" i="8"/>
  <c r="E185" i="8"/>
  <c r="E186" i="8"/>
  <c r="E187" i="8"/>
  <c r="E188" i="8"/>
  <c r="E189" i="8"/>
  <c r="E190" i="8"/>
  <c r="E191" i="8"/>
  <c r="E192" i="8"/>
  <c r="E193" i="8"/>
  <c r="E194" i="8"/>
  <c r="E195" i="8"/>
  <c r="E196" i="8"/>
  <c r="E197" i="8"/>
  <c r="E198" i="8"/>
  <c r="E199" i="8"/>
  <c r="E200" i="8"/>
  <c r="E201" i="8"/>
  <c r="E206" i="8"/>
  <c r="E208" i="8"/>
  <c r="E209" i="8"/>
  <c r="E210" i="8"/>
  <c r="E211" i="8"/>
  <c r="E213" i="8"/>
  <c r="E214" i="8"/>
  <c r="E215" i="8"/>
  <c r="E216" i="8"/>
  <c r="E217" i="8"/>
  <c r="E218" i="8"/>
  <c r="E219" i="8"/>
  <c r="E220" i="8"/>
  <c r="E221" i="8"/>
  <c r="E222" i="8"/>
  <c r="E223" i="8"/>
  <c r="E224" i="8"/>
  <c r="E225" i="8"/>
  <c r="E226" i="8"/>
  <c r="E228" i="8"/>
  <c r="E229" i="8"/>
  <c r="E230" i="8"/>
  <c r="E231" i="8"/>
  <c r="E232" i="8"/>
  <c r="E233" i="8"/>
  <c r="E234" i="8"/>
  <c r="E235" i="8"/>
  <c r="E236" i="8"/>
  <c r="E237" i="8"/>
  <c r="E238" i="8"/>
  <c r="E239" i="8"/>
  <c r="E240" i="8"/>
  <c r="E241" i="8"/>
  <c r="B246" i="8"/>
  <c r="B247" i="8"/>
  <c r="B244" i="8"/>
  <c r="B245" i="8"/>
  <c r="B243" i="8"/>
  <c r="B242" i="8"/>
  <c r="B241" i="8"/>
  <c r="B235" i="8"/>
  <c r="B236" i="8"/>
  <c r="B237" i="8"/>
  <c r="B238" i="8"/>
  <c r="B239" i="8"/>
  <c r="B240" i="8"/>
  <c r="B217" i="8"/>
  <c r="B218" i="8"/>
  <c r="B219" i="8"/>
  <c r="B220" i="8"/>
  <c r="B221" i="8"/>
  <c r="B222" i="8"/>
  <c r="B223" i="8"/>
  <c r="B224" i="8"/>
  <c r="B225" i="8"/>
  <c r="B226" i="8"/>
  <c r="B228" i="8"/>
  <c r="B229" i="8"/>
  <c r="B230" i="8"/>
  <c r="B231" i="8"/>
  <c r="B232" i="8"/>
  <c r="B233" i="8"/>
  <c r="B234" i="8"/>
  <c r="B196" i="8"/>
  <c r="B197" i="8"/>
  <c r="B198" i="8"/>
  <c r="B199" i="8"/>
  <c r="B200" i="8"/>
  <c r="B201" i="8"/>
  <c r="B206" i="8"/>
  <c r="B208" i="8"/>
  <c r="B209" i="8"/>
  <c r="B210" i="8"/>
  <c r="B211" i="8"/>
  <c r="B213" i="8"/>
  <c r="B214" i="8"/>
  <c r="B215" i="8"/>
  <c r="B216" i="8"/>
  <c r="B188" i="8"/>
  <c r="B189" i="8"/>
  <c r="B190" i="8"/>
  <c r="B191" i="8"/>
  <c r="B192" i="8"/>
  <c r="B193" i="8"/>
  <c r="B194" i="8"/>
  <c r="B195" i="8"/>
  <c r="B182" i="8"/>
  <c r="B183" i="8"/>
  <c r="B184" i="8"/>
  <c r="B185" i="8"/>
  <c r="B186" i="8"/>
  <c r="B187" i="8"/>
  <c r="B176" i="8"/>
  <c r="B177" i="8"/>
  <c r="B178" i="8"/>
  <c r="B179" i="8"/>
  <c r="B180" i="8"/>
  <c r="B181" i="8"/>
  <c r="B82" i="8"/>
  <c r="B83" i="8"/>
  <c r="B84" i="8"/>
  <c r="B85" i="8"/>
  <c r="B86" i="8"/>
  <c r="B87" i="8"/>
  <c r="B88" i="8"/>
  <c r="B89" i="8"/>
  <c r="B90" i="8"/>
  <c r="B94" i="8"/>
  <c r="B95" i="8"/>
  <c r="B97" i="8"/>
  <c r="B98" i="8"/>
  <c r="B99" i="8"/>
  <c r="B100" i="8"/>
  <c r="B101" i="8"/>
  <c r="B102" i="8"/>
  <c r="B103" i="8"/>
  <c r="B104" i="8"/>
  <c r="B105" i="8"/>
  <c r="B106" i="8"/>
  <c r="B107" i="8"/>
  <c r="B108" i="8"/>
  <c r="B109" i="8"/>
  <c r="B114" i="8"/>
  <c r="B115" i="8"/>
  <c r="B116" i="8"/>
  <c r="B118" i="8"/>
  <c r="B119" i="8"/>
  <c r="B120" i="8"/>
  <c r="B121" i="8"/>
  <c r="B122" i="8"/>
  <c r="B123" i="8"/>
  <c r="B124" i="8"/>
  <c r="B125" i="8"/>
  <c r="B126" i="8"/>
  <c r="B127" i="8"/>
  <c r="B128" i="8"/>
  <c r="B129" i="8"/>
  <c r="B130" i="8"/>
  <c r="B131" i="8"/>
  <c r="B132" i="8"/>
  <c r="B133" i="8"/>
  <c r="B134" i="8"/>
  <c r="B136" i="8"/>
  <c r="B138" i="8"/>
  <c r="B139" i="8"/>
  <c r="B140" i="8"/>
  <c r="B142" i="8"/>
  <c r="B143" i="8"/>
  <c r="B144" i="8"/>
  <c r="B145" i="8"/>
  <c r="B146" i="8"/>
  <c r="B147" i="8"/>
  <c r="B148" i="8"/>
  <c r="B150" i="8"/>
  <c r="B151" i="8"/>
  <c r="B152" i="8"/>
  <c r="B153" i="8"/>
  <c r="B154" i="8"/>
  <c r="B155" i="8"/>
  <c r="B156" i="8"/>
  <c r="B157" i="8"/>
  <c r="B158" i="8"/>
  <c r="B159" i="8"/>
  <c r="B160" i="8"/>
  <c r="B163" i="8"/>
  <c r="B164" i="8"/>
  <c r="B165" i="8"/>
  <c r="B166" i="8"/>
  <c r="B167" i="8"/>
  <c r="B168" i="8"/>
  <c r="B169" i="8"/>
  <c r="B170" i="8"/>
  <c r="B171" i="8"/>
  <c r="B172" i="8"/>
  <c r="B173" i="8"/>
  <c r="B174" i="8"/>
  <c r="B175" i="8"/>
  <c r="B30" i="8"/>
  <c r="B32" i="8"/>
  <c r="B33" i="8"/>
  <c r="B35" i="8"/>
  <c r="B36" i="8"/>
  <c r="B39" i="8"/>
  <c r="B40" i="8"/>
  <c r="B41" i="8"/>
  <c r="B42" i="8"/>
  <c r="B43" i="8"/>
  <c r="B44" i="8"/>
  <c r="B45" i="8"/>
  <c r="B46" i="8"/>
  <c r="B48" i="8"/>
  <c r="B49" i="8"/>
  <c r="B51" i="8"/>
  <c r="B52" i="8"/>
  <c r="B53" i="8"/>
  <c r="B55" i="8"/>
  <c r="B56" i="8"/>
  <c r="B57" i="8"/>
  <c r="B58" i="8"/>
  <c r="B59" i="8"/>
  <c r="B60" i="8"/>
  <c r="B61" i="8"/>
  <c r="B63" i="8"/>
  <c r="B64" i="8"/>
  <c r="B65" i="8"/>
  <c r="B66" i="8"/>
  <c r="B67" i="8"/>
  <c r="B68" i="8"/>
  <c r="B69" i="8"/>
  <c r="B70" i="8"/>
  <c r="B71" i="8"/>
  <c r="B72" i="8"/>
  <c r="B73" i="8"/>
  <c r="B74" i="8"/>
  <c r="B75" i="8"/>
  <c r="B76" i="8"/>
  <c r="B77" i="8"/>
  <c r="B78" i="8"/>
  <c r="B79" i="8"/>
  <c r="B80" i="8"/>
  <c r="B81" i="8"/>
  <c r="B20" i="8"/>
  <c r="B22" i="8"/>
  <c r="E245" i="8"/>
  <c r="E246" i="8"/>
  <c r="E247" i="8"/>
  <c r="E244" i="8"/>
  <c r="O167" i="30" l="1"/>
  <c r="O170" i="30"/>
  <c r="O184" i="21"/>
  <c r="O181" i="21"/>
  <c r="B452" i="6"/>
  <c r="B451" i="6"/>
  <c r="B447" i="6"/>
  <c r="B446" i="6"/>
  <c r="B445" i="6"/>
  <c r="B444" i="6"/>
  <c r="B443" i="6"/>
  <c r="B442" i="6"/>
  <c r="B441" i="6"/>
  <c r="B440" i="6"/>
  <c r="B439" i="6"/>
  <c r="B438" i="6"/>
  <c r="B437" i="6"/>
  <c r="B436" i="6"/>
  <c r="R167" i="30" l="1"/>
  <c r="R181" i="21"/>
  <c r="H200" i="26" l="1"/>
  <c r="H201" i="26"/>
  <c r="H199" i="26"/>
  <c r="H198" i="26"/>
  <c r="H197" i="26"/>
  <c r="H196" i="26"/>
  <c r="H195" i="26"/>
  <c r="H194" i="26"/>
  <c r="H193" i="26"/>
  <c r="H192" i="26"/>
  <c r="H191" i="26"/>
  <c r="H190" i="26"/>
  <c r="H189" i="26"/>
  <c r="H188" i="26"/>
  <c r="H187" i="26"/>
  <c r="H186" i="26"/>
  <c r="H185" i="26"/>
  <c r="H184" i="26"/>
  <c r="H182" i="26"/>
  <c r="H181" i="26"/>
  <c r="H180" i="26"/>
  <c r="H179" i="26"/>
  <c r="H178" i="26"/>
  <c r="H177" i="26"/>
  <c r="H176" i="26"/>
  <c r="H175" i="26"/>
  <c r="H172" i="26"/>
  <c r="H171" i="26"/>
  <c r="H170" i="26"/>
  <c r="H169" i="26"/>
  <c r="H168" i="26"/>
  <c r="H167" i="26"/>
  <c r="M16" i="26"/>
  <c r="B1" i="30"/>
  <c r="B1" i="21"/>
  <c r="A187" i="30"/>
  <c r="A186" i="30"/>
  <c r="A185" i="30"/>
  <c r="A184" i="30"/>
  <c r="A183" i="30"/>
  <c r="A182" i="30"/>
  <c r="A181" i="30"/>
  <c r="A180" i="30"/>
  <c r="A179" i="30"/>
  <c r="A178" i="30"/>
  <c r="A177" i="30"/>
  <c r="A176" i="30"/>
  <c r="A175" i="30"/>
  <c r="A174" i="30"/>
  <c r="M165" i="30"/>
  <c r="N165" i="30" s="1"/>
  <c r="I165" i="30"/>
  <c r="J165" i="30" s="1"/>
  <c r="G165" i="30"/>
  <c r="M164" i="30"/>
  <c r="N164" i="30" s="1"/>
  <c r="I164" i="30"/>
  <c r="J164" i="30" s="1"/>
  <c r="G164" i="30"/>
  <c r="M163" i="30"/>
  <c r="N163" i="30" s="1"/>
  <c r="I163" i="30"/>
  <c r="J163" i="30" s="1"/>
  <c r="G163" i="30"/>
  <c r="M162" i="30"/>
  <c r="N162" i="30" s="1"/>
  <c r="G162" i="30"/>
  <c r="M161" i="30"/>
  <c r="G161" i="30"/>
  <c r="S160" i="30"/>
  <c r="I161" i="30" s="1"/>
  <c r="J161" i="30" s="1"/>
  <c r="M160" i="30"/>
  <c r="N160" i="30" s="1"/>
  <c r="G160" i="30"/>
  <c r="M155" i="30"/>
  <c r="N155" i="30" s="1"/>
  <c r="I155" i="30"/>
  <c r="J155" i="30" s="1"/>
  <c r="G155" i="30"/>
  <c r="M154" i="30"/>
  <c r="N154" i="30" s="1"/>
  <c r="I154" i="30"/>
  <c r="J154" i="30" s="1"/>
  <c r="G154" i="30"/>
  <c r="M153" i="30"/>
  <c r="N153" i="30" s="1"/>
  <c r="I153" i="30"/>
  <c r="J153" i="30" s="1"/>
  <c r="G153" i="30"/>
  <c r="M152" i="30"/>
  <c r="I152" i="30"/>
  <c r="J152" i="30" s="1"/>
  <c r="G152" i="30"/>
  <c r="S151" i="30"/>
  <c r="M151" i="30"/>
  <c r="N151" i="30" s="1"/>
  <c r="I151" i="30"/>
  <c r="J151" i="30" s="1"/>
  <c r="G151" i="30"/>
  <c r="M150" i="30"/>
  <c r="N150" i="30" s="1"/>
  <c r="I150" i="30"/>
  <c r="J150" i="30" s="1"/>
  <c r="G150" i="30"/>
  <c r="M149" i="30"/>
  <c r="N149" i="30" s="1"/>
  <c r="I149" i="30"/>
  <c r="J149" i="30" s="1"/>
  <c r="G149" i="30"/>
  <c r="M148" i="30"/>
  <c r="N148" i="30" s="1"/>
  <c r="I148" i="30"/>
  <c r="J148" i="30" s="1"/>
  <c r="G148" i="30"/>
  <c r="M147" i="30"/>
  <c r="N147" i="30" s="1"/>
  <c r="G147" i="30"/>
  <c r="S146" i="30"/>
  <c r="M146" i="30"/>
  <c r="G146" i="30"/>
  <c r="M145" i="30"/>
  <c r="N145" i="30" s="1"/>
  <c r="J145" i="30"/>
  <c r="G145" i="30"/>
  <c r="M144" i="30"/>
  <c r="N144" i="30" s="1"/>
  <c r="J144" i="30"/>
  <c r="G144" i="30"/>
  <c r="M143" i="30"/>
  <c r="I143" i="30"/>
  <c r="J143" i="30" s="1"/>
  <c r="G143" i="30"/>
  <c r="S142" i="30"/>
  <c r="M142" i="30"/>
  <c r="N142" i="30" s="1"/>
  <c r="I142" i="30"/>
  <c r="J142" i="30" s="1"/>
  <c r="G142" i="30"/>
  <c r="M141" i="30"/>
  <c r="N141" i="30" s="1"/>
  <c r="I141" i="30"/>
  <c r="J141" i="30" s="1"/>
  <c r="G141" i="30"/>
  <c r="M140" i="30"/>
  <c r="N140" i="30" s="1"/>
  <c r="G140" i="30"/>
  <c r="M139" i="30"/>
  <c r="N139" i="30" s="1"/>
  <c r="G139" i="30"/>
  <c r="S138" i="30"/>
  <c r="I138" i="30" s="1"/>
  <c r="J138" i="30" s="1"/>
  <c r="M138" i="30"/>
  <c r="G138" i="30"/>
  <c r="M137" i="30"/>
  <c r="N137" i="30" s="1"/>
  <c r="I137" i="30"/>
  <c r="J137" i="30" s="1"/>
  <c r="G137" i="30"/>
  <c r="M136" i="30"/>
  <c r="N136" i="30" s="1"/>
  <c r="I136" i="30"/>
  <c r="J136" i="30" s="1"/>
  <c r="G136" i="30"/>
  <c r="M135" i="30"/>
  <c r="N135" i="30" s="1"/>
  <c r="I135" i="30"/>
  <c r="J135" i="30" s="1"/>
  <c r="G135" i="30"/>
  <c r="M134" i="30"/>
  <c r="N134" i="30" s="1"/>
  <c r="I134" i="30"/>
  <c r="J134" i="30" s="1"/>
  <c r="G134" i="30"/>
  <c r="M133" i="30"/>
  <c r="N133" i="30" s="1"/>
  <c r="I133" i="30"/>
  <c r="J133" i="30" s="1"/>
  <c r="G133" i="30"/>
  <c r="M132" i="30"/>
  <c r="N132" i="30" s="1"/>
  <c r="I132" i="30"/>
  <c r="J132" i="30" s="1"/>
  <c r="G132" i="30"/>
  <c r="Q131" i="30"/>
  <c r="I131" i="30"/>
  <c r="G131" i="30"/>
  <c r="S130" i="30"/>
  <c r="M130" i="30"/>
  <c r="N130" i="30" s="1"/>
  <c r="I130" i="30"/>
  <c r="J130" i="30" s="1"/>
  <c r="G130" i="30"/>
  <c r="M129" i="30"/>
  <c r="N129" i="30" s="1"/>
  <c r="I129" i="30"/>
  <c r="J129" i="30" s="1"/>
  <c r="G129" i="30"/>
  <c r="M128" i="30"/>
  <c r="N128" i="30" s="1"/>
  <c r="I128" i="30"/>
  <c r="J128" i="30" s="1"/>
  <c r="G128" i="30"/>
  <c r="M127" i="30"/>
  <c r="N127" i="30" s="1"/>
  <c r="I127" i="30"/>
  <c r="J127" i="30" s="1"/>
  <c r="G127" i="30"/>
  <c r="M126" i="30"/>
  <c r="N126" i="30" s="1"/>
  <c r="I126" i="30"/>
  <c r="J126" i="30" s="1"/>
  <c r="G126" i="30"/>
  <c r="M125" i="30"/>
  <c r="N125" i="30" s="1"/>
  <c r="I125" i="30"/>
  <c r="J125" i="30" s="1"/>
  <c r="G125" i="30"/>
  <c r="M124" i="30"/>
  <c r="N124" i="30" s="1"/>
  <c r="I124" i="30"/>
  <c r="J124" i="30" s="1"/>
  <c r="G124" i="30"/>
  <c r="M123" i="30"/>
  <c r="N123" i="30" s="1"/>
  <c r="I123" i="30"/>
  <c r="J123" i="30" s="1"/>
  <c r="G123" i="30"/>
  <c r="S122" i="30"/>
  <c r="M122" i="30"/>
  <c r="I122" i="30"/>
  <c r="J122" i="30" s="1"/>
  <c r="G122" i="30"/>
  <c r="M121" i="30"/>
  <c r="N121" i="30" s="1"/>
  <c r="I121" i="30"/>
  <c r="J121" i="30" s="1"/>
  <c r="G121" i="30"/>
  <c r="M120" i="30"/>
  <c r="N120" i="30" s="1"/>
  <c r="I120" i="30"/>
  <c r="J120" i="30" s="1"/>
  <c r="G120" i="30"/>
  <c r="M119" i="30"/>
  <c r="N119" i="30" s="1"/>
  <c r="I119" i="30"/>
  <c r="J119" i="30" s="1"/>
  <c r="G119" i="30"/>
  <c r="M118" i="30"/>
  <c r="N118" i="30" s="1"/>
  <c r="I118" i="30"/>
  <c r="J118" i="30" s="1"/>
  <c r="G118" i="30"/>
  <c r="M117" i="30"/>
  <c r="N117" i="30" s="1"/>
  <c r="I117" i="30"/>
  <c r="J117" i="30" s="1"/>
  <c r="G117" i="30"/>
  <c r="M116" i="30"/>
  <c r="N116" i="30" s="1"/>
  <c r="I116" i="30"/>
  <c r="J116" i="30" s="1"/>
  <c r="G116" i="30"/>
  <c r="M115" i="30"/>
  <c r="N115" i="30" s="1"/>
  <c r="I115" i="30"/>
  <c r="J115" i="30" s="1"/>
  <c r="G115" i="30"/>
  <c r="M114" i="30"/>
  <c r="N114" i="30" s="1"/>
  <c r="I114" i="30"/>
  <c r="J114" i="30" s="1"/>
  <c r="G114" i="30"/>
  <c r="M113" i="30"/>
  <c r="N113" i="30" s="1"/>
  <c r="I113" i="30"/>
  <c r="J113" i="30" s="1"/>
  <c r="G113" i="30"/>
  <c r="M112" i="30"/>
  <c r="N112" i="30" s="1"/>
  <c r="I112" i="30"/>
  <c r="J112" i="30" s="1"/>
  <c r="G112" i="30"/>
  <c r="M111" i="30"/>
  <c r="N111" i="30" s="1"/>
  <c r="I111" i="30"/>
  <c r="J111" i="30" s="1"/>
  <c r="G111" i="30"/>
  <c r="M110" i="30"/>
  <c r="N110" i="30" s="1"/>
  <c r="I110" i="30"/>
  <c r="J110" i="30" s="1"/>
  <c r="G110" i="30"/>
  <c r="M109" i="30"/>
  <c r="N109" i="30" s="1"/>
  <c r="I109" i="30"/>
  <c r="J109" i="30" s="1"/>
  <c r="G109" i="30"/>
  <c r="M108" i="30"/>
  <c r="N108" i="30" s="1"/>
  <c r="I108" i="30"/>
  <c r="J108" i="30" s="1"/>
  <c r="G108" i="30"/>
  <c r="S107" i="30"/>
  <c r="M107" i="30"/>
  <c r="I107" i="30"/>
  <c r="J107" i="30" s="1"/>
  <c r="G107" i="30"/>
  <c r="M106" i="30"/>
  <c r="N106" i="30" s="1"/>
  <c r="I106" i="30"/>
  <c r="J106" i="30" s="1"/>
  <c r="G106" i="30"/>
  <c r="M105" i="30"/>
  <c r="N105" i="30" s="1"/>
  <c r="I105" i="30"/>
  <c r="J105" i="30" s="1"/>
  <c r="G105" i="30"/>
  <c r="M104" i="30"/>
  <c r="N104" i="30" s="1"/>
  <c r="I104" i="30"/>
  <c r="J104" i="30" s="1"/>
  <c r="G104" i="30"/>
  <c r="M103" i="30"/>
  <c r="N103" i="30" s="1"/>
  <c r="I103" i="30"/>
  <c r="J103" i="30" s="1"/>
  <c r="G103" i="30"/>
  <c r="M102" i="30"/>
  <c r="N102" i="30" s="1"/>
  <c r="I102" i="30"/>
  <c r="J102" i="30" s="1"/>
  <c r="G102" i="30"/>
  <c r="M101" i="30"/>
  <c r="N101" i="30" s="1"/>
  <c r="I101" i="30"/>
  <c r="J101" i="30" s="1"/>
  <c r="G101" i="30"/>
  <c r="M100" i="30"/>
  <c r="N100" i="30" s="1"/>
  <c r="I100" i="30"/>
  <c r="J100" i="30" s="1"/>
  <c r="G100" i="30"/>
  <c r="M99" i="30"/>
  <c r="N99" i="30" s="1"/>
  <c r="I99" i="30"/>
  <c r="J99" i="30" s="1"/>
  <c r="G99" i="30"/>
  <c r="M98" i="30"/>
  <c r="N98" i="30" s="1"/>
  <c r="I98" i="30"/>
  <c r="J98" i="30" s="1"/>
  <c r="G98" i="30"/>
  <c r="M97" i="30"/>
  <c r="N97" i="30" s="1"/>
  <c r="I97" i="30"/>
  <c r="J97" i="30" s="1"/>
  <c r="G97" i="30"/>
  <c r="M96" i="30"/>
  <c r="N96" i="30" s="1"/>
  <c r="I96" i="30"/>
  <c r="J96" i="30" s="1"/>
  <c r="G96" i="30"/>
  <c r="M95" i="30"/>
  <c r="N95" i="30" s="1"/>
  <c r="I95" i="30"/>
  <c r="J95" i="30" s="1"/>
  <c r="G95" i="30"/>
  <c r="M94" i="30"/>
  <c r="N94" i="30" s="1"/>
  <c r="I94" i="30"/>
  <c r="J94" i="30" s="1"/>
  <c r="G94" i="30"/>
  <c r="M93" i="30"/>
  <c r="N93" i="30" s="1"/>
  <c r="I93" i="30"/>
  <c r="J93" i="30" s="1"/>
  <c r="G93" i="30"/>
  <c r="M92" i="30"/>
  <c r="N92" i="30" s="1"/>
  <c r="I92" i="30"/>
  <c r="J92" i="30" s="1"/>
  <c r="G92" i="30"/>
  <c r="S91" i="30"/>
  <c r="M91" i="30"/>
  <c r="I91" i="30"/>
  <c r="J91" i="30" s="1"/>
  <c r="G91" i="30"/>
  <c r="M90" i="30"/>
  <c r="N90" i="30" s="1"/>
  <c r="I90" i="30"/>
  <c r="J90" i="30" s="1"/>
  <c r="G90" i="30"/>
  <c r="M89" i="30"/>
  <c r="N89" i="30" s="1"/>
  <c r="I89" i="30"/>
  <c r="J89" i="30" s="1"/>
  <c r="G89" i="30"/>
  <c r="M88" i="30"/>
  <c r="N88" i="30" s="1"/>
  <c r="I88" i="30"/>
  <c r="J88" i="30" s="1"/>
  <c r="G88" i="30"/>
  <c r="M87" i="30"/>
  <c r="N87" i="30" s="1"/>
  <c r="I87" i="30"/>
  <c r="J87" i="30" s="1"/>
  <c r="G87" i="30"/>
  <c r="M86" i="30"/>
  <c r="N86" i="30" s="1"/>
  <c r="I86" i="30"/>
  <c r="J86" i="30" s="1"/>
  <c r="G86" i="30"/>
  <c r="M85" i="30"/>
  <c r="N85" i="30" s="1"/>
  <c r="I85" i="30"/>
  <c r="J85" i="30" s="1"/>
  <c r="G85" i="30"/>
  <c r="M84" i="30"/>
  <c r="N84" i="30" s="1"/>
  <c r="I84" i="30"/>
  <c r="J84" i="30" s="1"/>
  <c r="G84" i="30"/>
  <c r="M83" i="30"/>
  <c r="N83" i="30" s="1"/>
  <c r="I83" i="30"/>
  <c r="J83" i="30" s="1"/>
  <c r="G83" i="30"/>
  <c r="M82" i="30"/>
  <c r="N82" i="30" s="1"/>
  <c r="I82" i="30"/>
  <c r="J82" i="30" s="1"/>
  <c r="G82" i="30"/>
  <c r="M81" i="30"/>
  <c r="N81" i="30" s="1"/>
  <c r="I81" i="30"/>
  <c r="J81" i="30" s="1"/>
  <c r="G81" i="30"/>
  <c r="M80" i="30"/>
  <c r="N80" i="30" s="1"/>
  <c r="I80" i="30"/>
  <c r="J80" i="30" s="1"/>
  <c r="G80" i="30"/>
  <c r="M79" i="30"/>
  <c r="N79" i="30" s="1"/>
  <c r="I79" i="30"/>
  <c r="J79" i="30" s="1"/>
  <c r="G79" i="30"/>
  <c r="M78" i="30"/>
  <c r="N78" i="30" s="1"/>
  <c r="I78" i="30"/>
  <c r="J78" i="30" s="1"/>
  <c r="G78" i="30"/>
  <c r="M77" i="30"/>
  <c r="N77" i="30" s="1"/>
  <c r="I77" i="30"/>
  <c r="J77" i="30" s="1"/>
  <c r="G77" i="30"/>
  <c r="M76" i="30"/>
  <c r="N76" i="30" s="1"/>
  <c r="I76" i="30"/>
  <c r="J76" i="30" s="1"/>
  <c r="G76" i="30"/>
  <c r="M75" i="30"/>
  <c r="N75" i="30" s="1"/>
  <c r="I75" i="30"/>
  <c r="J75" i="30" s="1"/>
  <c r="G75" i="30"/>
  <c r="M74" i="30"/>
  <c r="N74" i="30" s="1"/>
  <c r="I74" i="30"/>
  <c r="J74" i="30" s="1"/>
  <c r="G74" i="30"/>
  <c r="M73" i="30"/>
  <c r="N73" i="30" s="1"/>
  <c r="I73" i="30"/>
  <c r="J73" i="30" s="1"/>
  <c r="G73" i="30"/>
  <c r="M72" i="30"/>
  <c r="N72" i="30" s="1"/>
  <c r="I72" i="30"/>
  <c r="J72" i="30" s="1"/>
  <c r="G72" i="30"/>
  <c r="M71" i="30"/>
  <c r="N71" i="30" s="1"/>
  <c r="I71" i="30"/>
  <c r="J71" i="30" s="1"/>
  <c r="G71" i="30"/>
  <c r="M70" i="30"/>
  <c r="N70" i="30" s="1"/>
  <c r="I70" i="30"/>
  <c r="J70" i="30" s="1"/>
  <c r="G70" i="30"/>
  <c r="S69" i="30"/>
  <c r="M69" i="30"/>
  <c r="I69" i="30"/>
  <c r="J69" i="30" s="1"/>
  <c r="G69" i="30"/>
  <c r="M68" i="30"/>
  <c r="N68" i="30" s="1"/>
  <c r="I68" i="30"/>
  <c r="J68" i="30" s="1"/>
  <c r="G68" i="30"/>
  <c r="M67" i="30"/>
  <c r="N67" i="30" s="1"/>
  <c r="I67" i="30"/>
  <c r="J67" i="30" s="1"/>
  <c r="G67" i="30"/>
  <c r="M66" i="30"/>
  <c r="N66" i="30" s="1"/>
  <c r="I66" i="30"/>
  <c r="J66" i="30" s="1"/>
  <c r="G66" i="30"/>
  <c r="M65" i="30"/>
  <c r="N65" i="30" s="1"/>
  <c r="I65" i="30"/>
  <c r="J65" i="30" s="1"/>
  <c r="G65" i="30"/>
  <c r="M64" i="30"/>
  <c r="N64" i="30" s="1"/>
  <c r="I64" i="30"/>
  <c r="J64" i="30" s="1"/>
  <c r="G64" i="30"/>
  <c r="M63" i="30"/>
  <c r="N63" i="30" s="1"/>
  <c r="I63" i="30"/>
  <c r="J63" i="30" s="1"/>
  <c r="G63" i="30"/>
  <c r="M62" i="30"/>
  <c r="N62" i="30" s="1"/>
  <c r="I62" i="30"/>
  <c r="J62" i="30" s="1"/>
  <c r="G62" i="30"/>
  <c r="M61" i="30"/>
  <c r="N61" i="30" s="1"/>
  <c r="I61" i="30"/>
  <c r="J61" i="30" s="1"/>
  <c r="G61" i="30"/>
  <c r="M60" i="30"/>
  <c r="N60" i="30" s="1"/>
  <c r="I60" i="30"/>
  <c r="J60" i="30" s="1"/>
  <c r="G60" i="30"/>
  <c r="M59" i="30"/>
  <c r="N59" i="30" s="1"/>
  <c r="I59" i="30"/>
  <c r="J59" i="30" s="1"/>
  <c r="G59" i="30"/>
  <c r="M58" i="30"/>
  <c r="N58" i="30" s="1"/>
  <c r="I58" i="30"/>
  <c r="J58" i="30" s="1"/>
  <c r="G58" i="30"/>
  <c r="M57" i="30"/>
  <c r="N57" i="30" s="1"/>
  <c r="I57" i="30"/>
  <c r="J57" i="30" s="1"/>
  <c r="G57" i="30"/>
  <c r="M56" i="30"/>
  <c r="N56" i="30" s="1"/>
  <c r="I56" i="30"/>
  <c r="J56" i="30" s="1"/>
  <c r="G56" i="30"/>
  <c r="M55" i="30"/>
  <c r="N55" i="30" s="1"/>
  <c r="I55" i="30"/>
  <c r="J55" i="30" s="1"/>
  <c r="G55" i="30"/>
  <c r="M54" i="30"/>
  <c r="N54" i="30" s="1"/>
  <c r="I54" i="30"/>
  <c r="J54" i="30" s="1"/>
  <c r="G54" i="30"/>
  <c r="M53" i="30"/>
  <c r="N53" i="30" s="1"/>
  <c r="I53" i="30"/>
  <c r="J53" i="30" s="1"/>
  <c r="G53" i="30"/>
  <c r="M52" i="30"/>
  <c r="N52" i="30" s="1"/>
  <c r="G52" i="30"/>
  <c r="M51" i="30"/>
  <c r="N51" i="30" s="1"/>
  <c r="I51" i="30"/>
  <c r="J51" i="30" s="1"/>
  <c r="G51" i="30"/>
  <c r="M50" i="30"/>
  <c r="I50" i="30"/>
  <c r="J50" i="30" s="1"/>
  <c r="G50" i="30"/>
  <c r="M49" i="30"/>
  <c r="N49" i="30" s="1"/>
  <c r="I49" i="30"/>
  <c r="J49" i="30" s="1"/>
  <c r="G49" i="30"/>
  <c r="M48" i="30"/>
  <c r="N48" i="30" s="1"/>
  <c r="I48" i="30"/>
  <c r="J48" i="30" s="1"/>
  <c r="G48" i="30"/>
  <c r="S47" i="30"/>
  <c r="I52" i="30" s="1"/>
  <c r="J52" i="30" s="1"/>
  <c r="M47" i="30"/>
  <c r="N47" i="30" s="1"/>
  <c r="I47" i="30"/>
  <c r="J47" i="30" s="1"/>
  <c r="G47" i="30"/>
  <c r="M46" i="30"/>
  <c r="N46" i="30" s="1"/>
  <c r="I46" i="30"/>
  <c r="J46" i="30" s="1"/>
  <c r="G46" i="30"/>
  <c r="M45" i="30"/>
  <c r="N45" i="30" s="1"/>
  <c r="I45" i="30"/>
  <c r="J45" i="30" s="1"/>
  <c r="G45" i="30"/>
  <c r="M44" i="30"/>
  <c r="N44" i="30" s="1"/>
  <c r="I44" i="30"/>
  <c r="J44" i="30" s="1"/>
  <c r="G44" i="30"/>
  <c r="M43" i="30"/>
  <c r="N43" i="30" s="1"/>
  <c r="I43" i="30"/>
  <c r="J43" i="30" s="1"/>
  <c r="G43" i="30"/>
  <c r="M42" i="30"/>
  <c r="N42" i="30" s="1"/>
  <c r="I42" i="30"/>
  <c r="J42" i="30" s="1"/>
  <c r="G42" i="30"/>
  <c r="M41" i="30"/>
  <c r="N41" i="30" s="1"/>
  <c r="I41" i="30"/>
  <c r="J41" i="30" s="1"/>
  <c r="G41" i="30"/>
  <c r="M40" i="30"/>
  <c r="N40" i="30" s="1"/>
  <c r="I40" i="30"/>
  <c r="J40" i="30" s="1"/>
  <c r="G40" i="30"/>
  <c r="M39" i="30"/>
  <c r="N39" i="30" s="1"/>
  <c r="I39" i="30"/>
  <c r="J39" i="30" s="1"/>
  <c r="G39" i="30"/>
  <c r="M38" i="30"/>
  <c r="N38" i="30" s="1"/>
  <c r="I38" i="30"/>
  <c r="J38" i="30" s="1"/>
  <c r="G38" i="30"/>
  <c r="M37" i="30"/>
  <c r="N37" i="30" s="1"/>
  <c r="I37" i="30"/>
  <c r="J37" i="30" s="1"/>
  <c r="G37" i="30"/>
  <c r="M36" i="30"/>
  <c r="N36" i="30" s="1"/>
  <c r="I36" i="30"/>
  <c r="J36" i="30" s="1"/>
  <c r="G36" i="30"/>
  <c r="S35" i="30"/>
  <c r="M35" i="30"/>
  <c r="N35" i="30" s="1"/>
  <c r="I35" i="30"/>
  <c r="J35" i="30" s="1"/>
  <c r="G35" i="30"/>
  <c r="M34" i="30"/>
  <c r="N34" i="30" s="1"/>
  <c r="I34" i="30"/>
  <c r="J34" i="30" s="1"/>
  <c r="G34" i="30"/>
  <c r="M33" i="30"/>
  <c r="N33" i="30" s="1"/>
  <c r="I33" i="30"/>
  <c r="J33" i="30" s="1"/>
  <c r="G33" i="30"/>
  <c r="M32" i="30"/>
  <c r="N32" i="30" s="1"/>
  <c r="I32" i="30"/>
  <c r="J32" i="30" s="1"/>
  <c r="G32" i="30"/>
  <c r="M31" i="30"/>
  <c r="N31" i="30" s="1"/>
  <c r="I31" i="30"/>
  <c r="J31" i="30" s="1"/>
  <c r="G31" i="30"/>
  <c r="M30" i="30"/>
  <c r="N30" i="30" s="1"/>
  <c r="I30" i="30"/>
  <c r="J30" i="30" s="1"/>
  <c r="G30" i="30"/>
  <c r="M29" i="30"/>
  <c r="N29" i="30" s="1"/>
  <c r="I29" i="30"/>
  <c r="J29" i="30" s="1"/>
  <c r="G29" i="30"/>
  <c r="M28" i="30"/>
  <c r="N28" i="30" s="1"/>
  <c r="I28" i="30"/>
  <c r="J28" i="30" s="1"/>
  <c r="G28" i="30"/>
  <c r="M27" i="30"/>
  <c r="N27" i="30" s="1"/>
  <c r="I27" i="30"/>
  <c r="J27" i="30" s="1"/>
  <c r="G27" i="30"/>
  <c r="M26" i="30"/>
  <c r="N26" i="30" s="1"/>
  <c r="I26" i="30"/>
  <c r="J26" i="30" s="1"/>
  <c r="G26" i="30"/>
  <c r="M25" i="30"/>
  <c r="N25" i="30" s="1"/>
  <c r="I25" i="30"/>
  <c r="J25" i="30" s="1"/>
  <c r="G25" i="30"/>
  <c r="M24" i="30"/>
  <c r="N24" i="30" s="1"/>
  <c r="I24" i="30"/>
  <c r="J24" i="30" s="1"/>
  <c r="G24" i="30"/>
  <c r="M23" i="30"/>
  <c r="N23" i="30" s="1"/>
  <c r="I23" i="30"/>
  <c r="J23" i="30" s="1"/>
  <c r="G23" i="30"/>
  <c r="M22" i="30"/>
  <c r="N22" i="30" s="1"/>
  <c r="I22" i="30"/>
  <c r="J22" i="30" s="1"/>
  <c r="G22" i="30"/>
  <c r="M21" i="30"/>
  <c r="N21" i="30" s="1"/>
  <c r="I21" i="30"/>
  <c r="J21" i="30" s="1"/>
  <c r="G21" i="30"/>
  <c r="M20" i="30"/>
  <c r="N20" i="30" s="1"/>
  <c r="I20" i="30"/>
  <c r="J20" i="30" s="1"/>
  <c r="G20" i="30"/>
  <c r="M19" i="30"/>
  <c r="N19" i="30" s="1"/>
  <c r="I19" i="30"/>
  <c r="J19" i="30" s="1"/>
  <c r="G19" i="30"/>
  <c r="M18" i="30"/>
  <c r="N18" i="30" s="1"/>
  <c r="I18" i="30"/>
  <c r="J18" i="30" s="1"/>
  <c r="G18" i="30"/>
  <c r="S17" i="30"/>
  <c r="M17" i="30"/>
  <c r="I17" i="30"/>
  <c r="J17" i="30" s="1"/>
  <c r="G17" i="30"/>
  <c r="M16" i="30"/>
  <c r="N16" i="30" s="1"/>
  <c r="I16" i="30"/>
  <c r="J16" i="30" s="1"/>
  <c r="G16" i="30"/>
  <c r="M15" i="30"/>
  <c r="N15" i="30" s="1"/>
  <c r="I15" i="30"/>
  <c r="J15" i="30" s="1"/>
  <c r="G15" i="30"/>
  <c r="M14" i="30"/>
  <c r="N14" i="30" s="1"/>
  <c r="I14" i="30"/>
  <c r="J14" i="30" s="1"/>
  <c r="G14" i="30"/>
  <c r="M13" i="30"/>
  <c r="N13" i="30" s="1"/>
  <c r="I13" i="30"/>
  <c r="J13" i="30" s="1"/>
  <c r="G13" i="30"/>
  <c r="M12" i="30"/>
  <c r="N12" i="30" s="1"/>
  <c r="I12" i="30"/>
  <c r="J12" i="30" s="1"/>
  <c r="G12" i="30"/>
  <c r="S11" i="30"/>
  <c r="I11" i="30" s="1"/>
  <c r="J11" i="30" s="1"/>
  <c r="M11" i="30"/>
  <c r="G11" i="30"/>
  <c r="M10" i="30"/>
  <c r="N10" i="30" s="1"/>
  <c r="I10" i="30"/>
  <c r="J10" i="30" s="1"/>
  <c r="G10" i="30"/>
  <c r="M9" i="30"/>
  <c r="N9" i="30" s="1"/>
  <c r="I9" i="30"/>
  <c r="J9" i="30" s="1"/>
  <c r="G9" i="30"/>
  <c r="M8" i="30"/>
  <c r="N8" i="30" s="1"/>
  <c r="I8" i="30"/>
  <c r="J8" i="30" s="1"/>
  <c r="Q8" i="30" s="1"/>
  <c r="G8" i="30"/>
  <c r="M7" i="30"/>
  <c r="N7" i="30" s="1"/>
  <c r="I7" i="30"/>
  <c r="J7" i="30" s="1"/>
  <c r="G7" i="30"/>
  <c r="M6" i="30"/>
  <c r="N6" i="30" s="1"/>
  <c r="G6" i="30"/>
  <c r="T5" i="30"/>
  <c r="S5" i="30" s="1"/>
  <c r="I6" i="30" s="1"/>
  <c r="J6" i="30" s="1"/>
  <c r="M5" i="30"/>
  <c r="C1" i="30"/>
  <c r="M148" i="21"/>
  <c r="N148" i="21" s="1"/>
  <c r="G148" i="21"/>
  <c r="M147" i="21"/>
  <c r="N147" i="21" s="1"/>
  <c r="I147" i="21"/>
  <c r="J147" i="21" s="1"/>
  <c r="G147" i="21"/>
  <c r="M146" i="21"/>
  <c r="N146" i="21" s="1"/>
  <c r="G146" i="21"/>
  <c r="M150" i="21"/>
  <c r="N150" i="21" s="1"/>
  <c r="G150" i="21"/>
  <c r="C157" i="6"/>
  <c r="C50" i="6"/>
  <c r="C48" i="6"/>
  <c r="C47" i="6"/>
  <c r="P2" i="6"/>
  <c r="F2" i="6"/>
  <c r="Q9" i="30" l="1"/>
  <c r="Q105" i="30"/>
  <c r="Q155" i="30"/>
  <c r="Q52" i="30"/>
  <c r="Q58" i="30"/>
  <c r="Q66" i="30"/>
  <c r="Q163" i="30"/>
  <c r="Q90" i="30"/>
  <c r="Q36" i="30"/>
  <c r="Q128" i="30"/>
  <c r="Q34" i="30"/>
  <c r="Q47" i="30"/>
  <c r="Q63" i="30"/>
  <c r="Q110" i="30"/>
  <c r="Q12" i="30"/>
  <c r="Q51" i="30"/>
  <c r="Q54" i="30"/>
  <c r="Q83" i="30"/>
  <c r="Q135" i="30"/>
  <c r="Q116" i="30"/>
  <c r="Q129" i="30"/>
  <c r="Q19" i="30"/>
  <c r="Q77" i="30"/>
  <c r="Q124" i="30"/>
  <c r="Q137" i="30"/>
  <c r="Q6" i="30"/>
  <c r="Q40" i="30"/>
  <c r="I160" i="30"/>
  <c r="J160" i="30" s="1"/>
  <c r="Q160" i="30" s="1"/>
  <c r="Q43" i="30"/>
  <c r="Q93" i="30"/>
  <c r="Q151" i="30"/>
  <c r="Q7" i="30"/>
  <c r="Q28" i="30"/>
  <c r="Q86" i="30"/>
  <c r="Q120" i="30"/>
  <c r="Q33" i="30"/>
  <c r="Q104" i="30"/>
  <c r="Q44" i="30"/>
  <c r="Q13" i="30"/>
  <c r="Q76" i="30"/>
  <c r="Q115" i="30"/>
  <c r="Q144" i="30"/>
  <c r="Q154" i="30"/>
  <c r="Q53" i="30"/>
  <c r="Q92" i="30"/>
  <c r="Q113" i="30"/>
  <c r="Q164" i="30"/>
  <c r="Q119" i="30"/>
  <c r="H142" i="30"/>
  <c r="Q153" i="30"/>
  <c r="Q136" i="30"/>
  <c r="Q165" i="30"/>
  <c r="Q38" i="30"/>
  <c r="Q106" i="30"/>
  <c r="H138" i="30"/>
  <c r="Q22" i="30"/>
  <c r="Q27" i="30"/>
  <c r="Q59" i="30"/>
  <c r="Q97" i="30"/>
  <c r="I162" i="30"/>
  <c r="J162" i="30" s="1"/>
  <c r="Q162" i="30" s="1"/>
  <c r="Q80" i="30"/>
  <c r="Q88" i="30"/>
  <c r="O130" i="30"/>
  <c r="Q41" i="30"/>
  <c r="Q84" i="30"/>
  <c r="Q67" i="30"/>
  <c r="Q141" i="30"/>
  <c r="Q29" i="30"/>
  <c r="Q65" i="30"/>
  <c r="Q37" i="30"/>
  <c r="Q73" i="30"/>
  <c r="Q96" i="30"/>
  <c r="Q150" i="30"/>
  <c r="Q46" i="30"/>
  <c r="Q55" i="30"/>
  <c r="Q94" i="30"/>
  <c r="Q111" i="30"/>
  <c r="Q132" i="30"/>
  <c r="Q60" i="30"/>
  <c r="Q75" i="30"/>
  <c r="Q103" i="30"/>
  <c r="Q126" i="30"/>
  <c r="P146" i="30"/>
  <c r="Q30" i="30"/>
  <c r="Q82" i="30"/>
  <c r="Q112" i="30"/>
  <c r="Q18" i="30"/>
  <c r="H35" i="30"/>
  <c r="Q61" i="30"/>
  <c r="Q114" i="30"/>
  <c r="P5" i="30"/>
  <c r="P157" i="30" s="1"/>
  <c r="Q14" i="30"/>
  <c r="Q25" i="30"/>
  <c r="Q56" i="30"/>
  <c r="Q108" i="30"/>
  <c r="H160" i="30"/>
  <c r="H17" i="30"/>
  <c r="Q72" i="30"/>
  <c r="Q100" i="30"/>
  <c r="Q121" i="30"/>
  <c r="Q123" i="30"/>
  <c r="P138" i="30"/>
  <c r="Q10" i="30"/>
  <c r="Q15" i="30"/>
  <c r="Q21" i="30"/>
  <c r="Q24" i="30"/>
  <c r="Q26" i="30"/>
  <c r="Q45" i="30"/>
  <c r="Q57" i="30"/>
  <c r="Q98" i="30"/>
  <c r="N138" i="30"/>
  <c r="O138" i="30" s="1"/>
  <c r="Q145" i="30"/>
  <c r="Q148" i="30"/>
  <c r="Q81" i="30"/>
  <c r="Q118" i="30"/>
  <c r="Q133" i="30"/>
  <c r="P151" i="30"/>
  <c r="Q42" i="30"/>
  <c r="Q49" i="30"/>
  <c r="Q74" i="30"/>
  <c r="Q79" i="30"/>
  <c r="Q85" i="30"/>
  <c r="Q89" i="30"/>
  <c r="Q99" i="30"/>
  <c r="Q127" i="30"/>
  <c r="Q23" i="30"/>
  <c r="Q31" i="30"/>
  <c r="Q62" i="30"/>
  <c r="Q64" i="30"/>
  <c r="Q68" i="30"/>
  <c r="Q95" i="30"/>
  <c r="Q102" i="30"/>
  <c r="Q125" i="30"/>
  <c r="K122" i="30"/>
  <c r="K35" i="30"/>
  <c r="Q35" i="30"/>
  <c r="Q20" i="30"/>
  <c r="P160" i="30"/>
  <c r="N161" i="30"/>
  <c r="I146" i="30"/>
  <c r="J146" i="30" s="1"/>
  <c r="I147" i="30"/>
  <c r="J147" i="30" s="1"/>
  <c r="Q147" i="30" s="1"/>
  <c r="K17" i="30"/>
  <c r="O35" i="30"/>
  <c r="Q87" i="30"/>
  <c r="P17" i="30"/>
  <c r="Q32" i="30"/>
  <c r="K69" i="30"/>
  <c r="Q70" i="30"/>
  <c r="H11" i="30"/>
  <c r="N17" i="30"/>
  <c r="O17" i="30" s="1"/>
  <c r="H69" i="30"/>
  <c r="Q78" i="30"/>
  <c r="Q117" i="30"/>
  <c r="N143" i="30"/>
  <c r="P142" i="30"/>
  <c r="P11" i="30"/>
  <c r="K47" i="30"/>
  <c r="K142" i="30"/>
  <c r="Q142" i="30"/>
  <c r="N152" i="30"/>
  <c r="Q152" i="30" s="1"/>
  <c r="M158" i="30"/>
  <c r="N11" i="30"/>
  <c r="Q48" i="30"/>
  <c r="N50" i="30"/>
  <c r="O47" i="30" s="1"/>
  <c r="P47" i="30"/>
  <c r="P91" i="30"/>
  <c r="M157" i="30"/>
  <c r="N5" i="30"/>
  <c r="N157" i="30" s="1"/>
  <c r="H47" i="30"/>
  <c r="P69" i="30"/>
  <c r="N69" i="30"/>
  <c r="Q71" i="30"/>
  <c r="N91" i="30"/>
  <c r="O91" i="30" s="1"/>
  <c r="Q109" i="30"/>
  <c r="P130" i="30"/>
  <c r="Q134" i="30"/>
  <c r="I139" i="30"/>
  <c r="J139" i="30" s="1"/>
  <c r="Q139" i="30" s="1"/>
  <c r="I140" i="30"/>
  <c r="J140" i="30" s="1"/>
  <c r="Q140" i="30" s="1"/>
  <c r="N146" i="30"/>
  <c r="O146" i="30" s="1"/>
  <c r="Q16" i="30"/>
  <c r="P107" i="30"/>
  <c r="N107" i="30"/>
  <c r="O107" i="30" s="1"/>
  <c r="Q130" i="30"/>
  <c r="Q149" i="30"/>
  <c r="K11" i="30"/>
  <c r="Q39" i="30"/>
  <c r="K91" i="30"/>
  <c r="Q101" i="30"/>
  <c r="H122" i="30"/>
  <c r="K130" i="30"/>
  <c r="H151" i="30"/>
  <c r="P122" i="30"/>
  <c r="P35" i="30"/>
  <c r="H91" i="30"/>
  <c r="N122" i="30"/>
  <c r="O122" i="30" s="1"/>
  <c r="H146" i="30"/>
  <c r="K151" i="30"/>
  <c r="G158" i="30"/>
  <c r="H107" i="30"/>
  <c r="K107" i="30"/>
  <c r="H130" i="30"/>
  <c r="Q147" i="21"/>
  <c r="I1" i="26"/>
  <c r="N158" i="30" l="1"/>
  <c r="Q91" i="30"/>
  <c r="R91" i="30"/>
  <c r="O151" i="30"/>
  <c r="R151" i="30" s="1"/>
  <c r="R35" i="30"/>
  <c r="K160" i="30"/>
  <c r="Q138" i="30"/>
  <c r="R130" i="30"/>
  <c r="K138" i="30"/>
  <c r="R138" i="30" s="1"/>
  <c r="Q107" i="30"/>
  <c r="R122" i="30"/>
  <c r="R107" i="30"/>
  <c r="R47" i="30"/>
  <c r="P158" i="30"/>
  <c r="Q146" i="30"/>
  <c r="K146" i="30"/>
  <c r="R146" i="30" s="1"/>
  <c r="H158" i="30"/>
  <c r="O69" i="30"/>
  <c r="R69" i="30" s="1"/>
  <c r="Q69" i="30"/>
  <c r="Q11" i="30"/>
  <c r="O11" i="30"/>
  <c r="R11" i="30" s="1"/>
  <c r="O142" i="30"/>
  <c r="R142" i="30" s="1"/>
  <c r="U142" i="30" s="1"/>
  <c r="Q143" i="30"/>
  <c r="Q17" i="30"/>
  <c r="O160" i="30"/>
  <c r="Q161" i="30"/>
  <c r="O5" i="30"/>
  <c r="Q50" i="30"/>
  <c r="R17" i="30"/>
  <c r="Q122" i="30"/>
  <c r="C169" i="6"/>
  <c r="N177" i="30" l="1"/>
  <c r="N207" i="21" s="1"/>
  <c r="B185" i="30"/>
  <c r="C185" i="30" s="1"/>
  <c r="I447" i="6"/>
  <c r="R160" i="30"/>
  <c r="U160" i="30" s="1"/>
  <c r="R158" i="30"/>
  <c r="K158" i="30"/>
  <c r="B157" i="6"/>
  <c r="K448" i="6" l="1"/>
  <c r="K449" i="6"/>
  <c r="K450" i="6"/>
  <c r="K447" i="6"/>
  <c r="J447" i="6"/>
  <c r="L98" i="6"/>
  <c r="L99" i="6"/>
  <c r="L95" i="6"/>
  <c r="C78" i="6"/>
  <c r="C64" i="6"/>
  <c r="C52" i="6"/>
  <c r="C53" i="6"/>
  <c r="C54" i="6"/>
  <c r="C55" i="6"/>
  <c r="C56" i="6"/>
  <c r="C57" i="6"/>
  <c r="C58" i="6"/>
  <c r="C59" i="6"/>
  <c r="C60" i="6"/>
  <c r="C61" i="6"/>
  <c r="C62" i="6"/>
  <c r="C63" i="6"/>
  <c r="C51" i="6"/>
  <c r="B171" i="6"/>
  <c r="B167" i="6"/>
  <c r="B95" i="6"/>
  <c r="B76" i="6"/>
  <c r="C1" i="21"/>
  <c r="A195" i="21"/>
  <c r="Q145" i="21"/>
  <c r="M157" i="21"/>
  <c r="N157" i="21" s="1"/>
  <c r="M158" i="21"/>
  <c r="N158" i="21" s="1"/>
  <c r="M159" i="21"/>
  <c r="N159" i="21" s="1"/>
  <c r="G158" i="21"/>
  <c r="G159" i="21"/>
  <c r="G157" i="21"/>
  <c r="J158" i="21"/>
  <c r="J159" i="21"/>
  <c r="A201" i="21"/>
  <c r="G155" i="21"/>
  <c r="I155" i="21"/>
  <c r="J155" i="21" s="1"/>
  <c r="M155" i="21"/>
  <c r="N155" i="21" s="1"/>
  <c r="S156" i="21"/>
  <c r="I156" i="21" s="1"/>
  <c r="J156" i="21" s="1"/>
  <c r="M156" i="21"/>
  <c r="G156" i="21"/>
  <c r="A191" i="21"/>
  <c r="A190" i="21"/>
  <c r="A189" i="21"/>
  <c r="A200" i="21"/>
  <c r="G153" i="21"/>
  <c r="M153" i="21"/>
  <c r="N153" i="21" s="1"/>
  <c r="G154" i="21"/>
  <c r="M154" i="21"/>
  <c r="N154" i="21" s="1"/>
  <c r="M177" i="21"/>
  <c r="N177" i="21" s="1"/>
  <c r="G177" i="21"/>
  <c r="M176" i="21"/>
  <c r="N176" i="21" s="1"/>
  <c r="G176" i="21"/>
  <c r="I178" i="21"/>
  <c r="J178" i="21" s="1"/>
  <c r="I179" i="21"/>
  <c r="J179" i="21" s="1"/>
  <c r="M179" i="21"/>
  <c r="N179" i="21" s="1"/>
  <c r="G179" i="21"/>
  <c r="M178" i="21"/>
  <c r="N178" i="21" s="1"/>
  <c r="G178" i="21"/>
  <c r="M175" i="21"/>
  <c r="N175" i="21" s="1"/>
  <c r="G175" i="21"/>
  <c r="S174" i="21"/>
  <c r="I176" i="21" s="1"/>
  <c r="J176" i="21" s="1"/>
  <c r="M174" i="21"/>
  <c r="G174" i="21"/>
  <c r="M129" i="21"/>
  <c r="N129" i="21" s="1"/>
  <c r="I129" i="21"/>
  <c r="J129" i="21" s="1"/>
  <c r="G129" i="21"/>
  <c r="M126" i="21"/>
  <c r="N126" i="21" s="1"/>
  <c r="I126" i="21"/>
  <c r="J126" i="21" s="1"/>
  <c r="G126" i="21"/>
  <c r="M125" i="21"/>
  <c r="N125" i="21" s="1"/>
  <c r="I125" i="21"/>
  <c r="J125" i="21" s="1"/>
  <c r="G125" i="21"/>
  <c r="M124" i="21"/>
  <c r="N124" i="21" s="1"/>
  <c r="I124" i="21"/>
  <c r="J124" i="21" s="1"/>
  <c r="G124" i="21"/>
  <c r="M123" i="21"/>
  <c r="N123" i="21" s="1"/>
  <c r="I123" i="21"/>
  <c r="J123" i="21" s="1"/>
  <c r="G123" i="21"/>
  <c r="M122" i="21"/>
  <c r="N122" i="21" s="1"/>
  <c r="G122" i="21"/>
  <c r="M131" i="21"/>
  <c r="N131" i="21" s="1"/>
  <c r="I131" i="21"/>
  <c r="J131" i="21" s="1"/>
  <c r="G131" i="21"/>
  <c r="M130" i="21"/>
  <c r="N130" i="21" s="1"/>
  <c r="I130" i="21"/>
  <c r="J130" i="21" s="1"/>
  <c r="G130" i="21"/>
  <c r="M128" i="21"/>
  <c r="N128" i="21" s="1"/>
  <c r="I128" i="21"/>
  <c r="J128" i="21" s="1"/>
  <c r="G128" i="21"/>
  <c r="M127" i="21"/>
  <c r="N127" i="21" s="1"/>
  <c r="I127" i="21"/>
  <c r="J127" i="21" s="1"/>
  <c r="G127" i="21"/>
  <c r="M119" i="21"/>
  <c r="N119" i="21" s="1"/>
  <c r="I119" i="21"/>
  <c r="J119" i="21" s="1"/>
  <c r="G119" i="21"/>
  <c r="M118" i="21"/>
  <c r="N118" i="21" s="1"/>
  <c r="I118" i="21"/>
  <c r="J118" i="21" s="1"/>
  <c r="G118" i="21"/>
  <c r="M117" i="21"/>
  <c r="N117" i="21" s="1"/>
  <c r="I117" i="21"/>
  <c r="J117" i="21" s="1"/>
  <c r="G117" i="21"/>
  <c r="M116" i="21"/>
  <c r="N116" i="21" s="1"/>
  <c r="I116" i="21"/>
  <c r="J116" i="21" s="1"/>
  <c r="G116" i="21"/>
  <c r="Q159" i="21" l="1"/>
  <c r="Q158" i="21"/>
  <c r="I157" i="21"/>
  <c r="J157" i="21" s="1"/>
  <c r="Q157" i="21" s="1"/>
  <c r="Q155" i="21"/>
  <c r="P156" i="21"/>
  <c r="H156" i="21"/>
  <c r="N156" i="21"/>
  <c r="O156" i="21" s="1"/>
  <c r="Q126" i="21"/>
  <c r="I177" i="21"/>
  <c r="J177" i="21" s="1"/>
  <c r="Q177" i="21" s="1"/>
  <c r="I174" i="21"/>
  <c r="J174" i="21" s="1"/>
  <c r="Q178" i="21"/>
  <c r="I175" i="21"/>
  <c r="J175" i="21" s="1"/>
  <c r="Q175" i="21" s="1"/>
  <c r="Q179" i="21"/>
  <c r="Q176" i="21"/>
  <c r="H174" i="21"/>
  <c r="P174" i="21"/>
  <c r="Q131" i="21"/>
  <c r="N174" i="21"/>
  <c r="Q119" i="21"/>
  <c r="Q125" i="21"/>
  <c r="Q129" i="21"/>
  <c r="Q124" i="21"/>
  <c r="Q127" i="21"/>
  <c r="Q123" i="21"/>
  <c r="Q130" i="21"/>
  <c r="Q116" i="21"/>
  <c r="Q128" i="21"/>
  <c r="Q118" i="21"/>
  <c r="Q117" i="21"/>
  <c r="K174" i="21" l="1"/>
  <c r="O174" i="21"/>
  <c r="Q174" i="21"/>
  <c r="M115" i="21"/>
  <c r="N115" i="21" s="1"/>
  <c r="I115" i="21"/>
  <c r="J115" i="21" s="1"/>
  <c r="G115" i="21"/>
  <c r="M114" i="21"/>
  <c r="N114" i="21" s="1"/>
  <c r="I114" i="21"/>
  <c r="J114" i="21" s="1"/>
  <c r="G114" i="21"/>
  <c r="M113" i="21"/>
  <c r="N113" i="21" s="1"/>
  <c r="I113" i="21"/>
  <c r="J113" i="21" s="1"/>
  <c r="G113" i="21"/>
  <c r="M112" i="21"/>
  <c r="N112" i="21" s="1"/>
  <c r="I112" i="21"/>
  <c r="J112" i="21" s="1"/>
  <c r="G112" i="21"/>
  <c r="M111" i="21"/>
  <c r="N111" i="21" s="1"/>
  <c r="I111" i="21"/>
  <c r="J111" i="21" s="1"/>
  <c r="G111" i="21"/>
  <c r="M109" i="21"/>
  <c r="N109" i="21" s="1"/>
  <c r="I109" i="21"/>
  <c r="J109" i="21" s="1"/>
  <c r="G109" i="21"/>
  <c r="M108" i="21"/>
  <c r="N108" i="21" s="1"/>
  <c r="I108" i="21"/>
  <c r="J108" i="21" s="1"/>
  <c r="G108" i="21"/>
  <c r="M69" i="21"/>
  <c r="N69" i="21" s="1"/>
  <c r="I69" i="21"/>
  <c r="J69" i="21" s="1"/>
  <c r="G69" i="21"/>
  <c r="M68" i="21"/>
  <c r="N68" i="21" s="1"/>
  <c r="I68" i="21"/>
  <c r="J68" i="21" s="1"/>
  <c r="G68" i="21"/>
  <c r="M67" i="21"/>
  <c r="N67" i="21" s="1"/>
  <c r="I67" i="21"/>
  <c r="J67" i="21" s="1"/>
  <c r="G67" i="21"/>
  <c r="M75" i="21"/>
  <c r="N75" i="21" s="1"/>
  <c r="I75" i="21"/>
  <c r="J75" i="21" s="1"/>
  <c r="G75" i="21"/>
  <c r="M74" i="21"/>
  <c r="N74" i="21" s="1"/>
  <c r="I74" i="21"/>
  <c r="J74" i="21" s="1"/>
  <c r="G74" i="21"/>
  <c r="Q112" i="21" l="1"/>
  <c r="R174" i="21"/>
  <c r="Q115" i="21"/>
  <c r="Q109" i="21"/>
  <c r="Q69" i="21"/>
  <c r="Q111" i="21"/>
  <c r="Q67" i="21"/>
  <c r="Q114" i="21"/>
  <c r="Q113" i="21"/>
  <c r="Q108" i="21"/>
  <c r="Q68" i="21"/>
  <c r="Q74" i="21"/>
  <c r="Q75" i="21"/>
  <c r="M84" i="21" l="1"/>
  <c r="N84" i="21" s="1"/>
  <c r="I84" i="21"/>
  <c r="J84" i="21" s="1"/>
  <c r="G84" i="21"/>
  <c r="I86" i="21"/>
  <c r="J86" i="21" s="1"/>
  <c r="I87" i="21"/>
  <c r="J87" i="21" s="1"/>
  <c r="I88" i="21"/>
  <c r="J88" i="21" s="1"/>
  <c r="I89" i="21"/>
  <c r="J89" i="21" s="1"/>
  <c r="I91" i="21"/>
  <c r="J91" i="21" s="1"/>
  <c r="I93" i="21"/>
  <c r="J93" i="21" s="1"/>
  <c r="I94" i="21"/>
  <c r="J94" i="21" s="1"/>
  <c r="I95" i="21"/>
  <c r="J95" i="21" s="1"/>
  <c r="I96" i="21"/>
  <c r="J96" i="21" s="1"/>
  <c r="I97" i="21"/>
  <c r="J97" i="21" s="1"/>
  <c r="I98" i="21"/>
  <c r="J98" i="21" s="1"/>
  <c r="I99" i="21"/>
  <c r="J99" i="21" s="1"/>
  <c r="I100" i="21"/>
  <c r="J100" i="21" s="1"/>
  <c r="I101" i="21"/>
  <c r="J101" i="21" s="1"/>
  <c r="I102" i="21"/>
  <c r="J102" i="21" s="1"/>
  <c r="I103" i="21"/>
  <c r="J103" i="21" s="1"/>
  <c r="I104" i="21"/>
  <c r="J104" i="21" s="1"/>
  <c r="I85" i="21"/>
  <c r="J85" i="21" s="1"/>
  <c r="M104" i="21"/>
  <c r="N104" i="21" s="1"/>
  <c r="G104" i="21"/>
  <c r="M103" i="21"/>
  <c r="N103" i="21" s="1"/>
  <c r="G103" i="21"/>
  <c r="M102" i="21"/>
  <c r="N102" i="21" s="1"/>
  <c r="G102" i="21"/>
  <c r="M101" i="21"/>
  <c r="N101" i="21" s="1"/>
  <c r="G101" i="21"/>
  <c r="M100" i="21"/>
  <c r="N100" i="21" s="1"/>
  <c r="G100" i="21"/>
  <c r="M99" i="21"/>
  <c r="N99" i="21" s="1"/>
  <c r="G99" i="21"/>
  <c r="M98" i="21"/>
  <c r="N98" i="21" s="1"/>
  <c r="G98" i="21"/>
  <c r="M97" i="21"/>
  <c r="N97" i="21" s="1"/>
  <c r="G97" i="21"/>
  <c r="M96" i="21"/>
  <c r="N96" i="21" s="1"/>
  <c r="G96" i="21"/>
  <c r="M95" i="21"/>
  <c r="N95" i="21" s="1"/>
  <c r="G95" i="21"/>
  <c r="M94" i="21"/>
  <c r="N94" i="21" s="1"/>
  <c r="G94" i="21"/>
  <c r="M93" i="21"/>
  <c r="N93" i="21" s="1"/>
  <c r="G93" i="21"/>
  <c r="M92" i="21"/>
  <c r="N92" i="21" s="1"/>
  <c r="G92" i="21"/>
  <c r="M91" i="21"/>
  <c r="N91" i="21" s="1"/>
  <c r="G91" i="21"/>
  <c r="M90" i="21"/>
  <c r="N90" i="21" s="1"/>
  <c r="G90" i="21"/>
  <c r="M89" i="21"/>
  <c r="N89" i="21" s="1"/>
  <c r="G89" i="21"/>
  <c r="M88" i="21"/>
  <c r="N88" i="21" s="1"/>
  <c r="G88" i="21"/>
  <c r="M87" i="21"/>
  <c r="N87" i="21" s="1"/>
  <c r="G87" i="21"/>
  <c r="M86" i="21"/>
  <c r="N86" i="21" s="1"/>
  <c r="G86" i="21"/>
  <c r="M85" i="21"/>
  <c r="N85" i="21" s="1"/>
  <c r="G85" i="21"/>
  <c r="S83" i="21"/>
  <c r="M83" i="21"/>
  <c r="G83" i="21"/>
  <c r="I92" i="21" l="1"/>
  <c r="J92" i="21" s="1"/>
  <c r="Q92" i="21" s="1"/>
  <c r="I83" i="21"/>
  <c r="J83" i="21" s="1"/>
  <c r="I90" i="21"/>
  <c r="J90" i="21" s="1"/>
  <c r="Q90" i="21" s="1"/>
  <c r="Q104" i="21"/>
  <c r="Q88" i="21"/>
  <c r="Q84" i="21"/>
  <c r="Q94" i="21"/>
  <c r="H83" i="21"/>
  <c r="Q89" i="21"/>
  <c r="P83" i="21"/>
  <c r="Q100" i="21"/>
  <c r="Q97" i="21"/>
  <c r="Q95" i="21"/>
  <c r="Q87" i="21"/>
  <c r="Q101" i="21"/>
  <c r="Q99" i="21"/>
  <c r="Q91" i="21"/>
  <c r="Q98" i="21"/>
  <c r="Q103" i="21"/>
  <c r="Q96" i="21"/>
  <c r="Q85" i="21"/>
  <c r="Q86" i="21"/>
  <c r="Q93" i="21"/>
  <c r="Q102" i="21"/>
  <c r="N83" i="21"/>
  <c r="K83" i="21" l="1"/>
  <c r="O83" i="21"/>
  <c r="Q83" i="21"/>
  <c r="R83" i="21" l="1"/>
  <c r="JZ118" i="27"/>
  <c r="JZ121" i="27" s="1"/>
  <c r="AJ120" i="27"/>
  <c r="AK120" i="27"/>
  <c r="AL120" i="27"/>
  <c r="AM120" i="27"/>
  <c r="AN120" i="27"/>
  <c r="AO120" i="27"/>
  <c r="AP120" i="27"/>
  <c r="AQ120" i="27"/>
  <c r="AR120" i="27"/>
  <c r="AS120" i="27"/>
  <c r="AT120" i="27"/>
  <c r="AU120" i="27"/>
  <c r="AV120" i="27"/>
  <c r="AW120" i="27"/>
  <c r="AX120" i="27"/>
  <c r="AY120" i="27"/>
  <c r="AZ120" i="27"/>
  <c r="BA120" i="27"/>
  <c r="BB120" i="27"/>
  <c r="BC120" i="27"/>
  <c r="BD120" i="27"/>
  <c r="BE120" i="27"/>
  <c r="BF120" i="27"/>
  <c r="BG120" i="27"/>
  <c r="BH120" i="27"/>
  <c r="BI120" i="27"/>
  <c r="BJ120" i="27"/>
  <c r="BK120" i="27"/>
  <c r="BL120" i="27"/>
  <c r="BM120" i="27"/>
  <c r="BN120" i="27"/>
  <c r="BO120" i="27"/>
  <c r="BP120" i="27"/>
  <c r="BQ120" i="27"/>
  <c r="BR120" i="27"/>
  <c r="BS120" i="27"/>
  <c r="BT120" i="27"/>
  <c r="BU120" i="27"/>
  <c r="BV120" i="27"/>
  <c r="BW120" i="27"/>
  <c r="BX120" i="27"/>
  <c r="BY120" i="27"/>
  <c r="BZ120" i="27"/>
  <c r="CA120" i="27"/>
  <c r="CB120" i="27"/>
  <c r="CC120" i="27"/>
  <c r="CD120" i="27"/>
  <c r="CE120" i="27"/>
  <c r="CF120" i="27"/>
  <c r="CG120" i="27"/>
  <c r="CH120" i="27"/>
  <c r="CI120" i="27"/>
  <c r="CJ120" i="27"/>
  <c r="CK120" i="27"/>
  <c r="CL120" i="27"/>
  <c r="CM120" i="27"/>
  <c r="CN120" i="27"/>
  <c r="CO120" i="27"/>
  <c r="CP120" i="27"/>
  <c r="CQ120" i="27"/>
  <c r="CR120" i="27"/>
  <c r="CS120" i="27"/>
  <c r="CT120" i="27"/>
  <c r="CU120" i="27"/>
  <c r="CV120" i="27"/>
  <c r="CW120" i="27"/>
  <c r="CX120" i="27"/>
  <c r="CY120" i="27"/>
  <c r="CZ120" i="27"/>
  <c r="DA120" i="27"/>
  <c r="DB120" i="27"/>
  <c r="DC120" i="27"/>
  <c r="DD120" i="27"/>
  <c r="DE120" i="27"/>
  <c r="DF120" i="27"/>
  <c r="DG120" i="27"/>
  <c r="DH120" i="27"/>
  <c r="DI120" i="27"/>
  <c r="DJ120" i="27"/>
  <c r="DK120" i="27"/>
  <c r="DL120" i="27"/>
  <c r="DM120" i="27"/>
  <c r="DN120" i="27"/>
  <c r="DO120" i="27"/>
  <c r="DP120" i="27"/>
  <c r="DQ120" i="27"/>
  <c r="DR120" i="27"/>
  <c r="DS120" i="27"/>
  <c r="DT120" i="27"/>
  <c r="DU120" i="27"/>
  <c r="DV120" i="27"/>
  <c r="DW120" i="27"/>
  <c r="DX120" i="27"/>
  <c r="DY120" i="27"/>
  <c r="DZ120" i="27"/>
  <c r="EA120" i="27"/>
  <c r="EB120" i="27"/>
  <c r="EC120" i="27"/>
  <c r="ED120" i="27"/>
  <c r="EE120" i="27"/>
  <c r="EF120" i="27"/>
  <c r="EG120" i="27"/>
  <c r="EH120" i="27"/>
  <c r="EI120" i="27"/>
  <c r="EJ120" i="27"/>
  <c r="EK120" i="27"/>
  <c r="EL120" i="27"/>
  <c r="EM120" i="27"/>
  <c r="EN120" i="27"/>
  <c r="EO120" i="27"/>
  <c r="EP120" i="27"/>
  <c r="EQ120" i="27"/>
  <c r="ER120" i="27"/>
  <c r="ES120" i="27"/>
  <c r="ET120" i="27"/>
  <c r="EU120" i="27"/>
  <c r="EV120" i="27"/>
  <c r="EW120" i="27"/>
  <c r="EX120" i="27"/>
  <c r="EY120" i="27"/>
  <c r="EZ120" i="27"/>
  <c r="FA120" i="27"/>
  <c r="FB120" i="27"/>
  <c r="FC120" i="27"/>
  <c r="FD120" i="27"/>
  <c r="FE120" i="27"/>
  <c r="FF120" i="27"/>
  <c r="FG120" i="27"/>
  <c r="FH120" i="27"/>
  <c r="FI120" i="27"/>
  <c r="FJ120" i="27"/>
  <c r="FK120" i="27"/>
  <c r="FL120" i="27"/>
  <c r="FM120" i="27"/>
  <c r="FN120" i="27"/>
  <c r="FO120" i="27"/>
  <c r="FP120" i="27"/>
  <c r="FQ120" i="27"/>
  <c r="FR120" i="27"/>
  <c r="FS120" i="27"/>
  <c r="FT120" i="27"/>
  <c r="FU120" i="27"/>
  <c r="FV120" i="27"/>
  <c r="FW120" i="27"/>
  <c r="FX120" i="27"/>
  <c r="FY120" i="27"/>
  <c r="FZ120" i="27"/>
  <c r="GA120" i="27"/>
  <c r="GB120" i="27"/>
  <c r="GC120" i="27"/>
  <c r="GD120" i="27"/>
  <c r="GE120" i="27"/>
  <c r="GF120" i="27"/>
  <c r="GG120" i="27"/>
  <c r="GH120" i="27"/>
  <c r="GI120" i="27"/>
  <c r="GJ120" i="27"/>
  <c r="GK120" i="27"/>
  <c r="GL120" i="27"/>
  <c r="GM120" i="27"/>
  <c r="GN120" i="27"/>
  <c r="GO120" i="27"/>
  <c r="GP120" i="27"/>
  <c r="GQ120" i="27"/>
  <c r="GR120" i="27"/>
  <c r="GS120" i="27"/>
  <c r="GT120" i="27"/>
  <c r="GU120" i="27"/>
  <c r="GV120" i="27"/>
  <c r="GW120" i="27"/>
  <c r="GX120" i="27"/>
  <c r="GY120" i="27"/>
  <c r="GZ120" i="27"/>
  <c r="HA120" i="27"/>
  <c r="HB120" i="27"/>
  <c r="HC120" i="27"/>
  <c r="HD120" i="27"/>
  <c r="HE120" i="27"/>
  <c r="HF120" i="27"/>
  <c r="HG120" i="27"/>
  <c r="HH120" i="27"/>
  <c r="HI120" i="27"/>
  <c r="HJ120" i="27"/>
  <c r="HK120" i="27"/>
  <c r="HL120" i="27"/>
  <c r="HM120" i="27"/>
  <c r="HN120" i="27"/>
  <c r="HO120" i="27"/>
  <c r="HP120" i="27"/>
  <c r="HQ120" i="27"/>
  <c r="HR120" i="27"/>
  <c r="HS120" i="27"/>
  <c r="HT120" i="27"/>
  <c r="HU120" i="27"/>
  <c r="HV120" i="27"/>
  <c r="HW120" i="27"/>
  <c r="HX120" i="27"/>
  <c r="HY120" i="27"/>
  <c r="HZ120" i="27"/>
  <c r="IA120" i="27"/>
  <c r="IB120" i="27"/>
  <c r="IC120" i="27"/>
  <c r="ID120" i="27"/>
  <c r="IE120" i="27"/>
  <c r="IF120" i="27"/>
  <c r="IG120" i="27"/>
  <c r="IH120" i="27"/>
  <c r="II120" i="27"/>
  <c r="IJ120" i="27"/>
  <c r="IK120" i="27"/>
  <c r="IL120" i="27"/>
  <c r="IM120" i="27"/>
  <c r="IN120" i="27"/>
  <c r="IO120" i="27"/>
  <c r="IP120" i="27"/>
  <c r="IQ120" i="27"/>
  <c r="IR120" i="27"/>
  <c r="IS120" i="27"/>
  <c r="IT120" i="27"/>
  <c r="IU120" i="27"/>
  <c r="IV120" i="27"/>
  <c r="IW120" i="27"/>
  <c r="IX120" i="27"/>
  <c r="IY120" i="27"/>
  <c r="IZ120" i="27"/>
  <c r="JA120" i="27"/>
  <c r="JB120" i="27"/>
  <c r="JC120" i="27"/>
  <c r="JD120" i="27"/>
  <c r="JE120" i="27"/>
  <c r="JF120" i="27"/>
  <c r="JG120" i="27"/>
  <c r="JH120" i="27"/>
  <c r="JI120" i="27"/>
  <c r="JJ120" i="27"/>
  <c r="JK120" i="27"/>
  <c r="JL120" i="27"/>
  <c r="JM120" i="27"/>
  <c r="JN120" i="27"/>
  <c r="JO120" i="27"/>
  <c r="JP120" i="27"/>
  <c r="JQ120" i="27"/>
  <c r="JR120" i="27"/>
  <c r="JS120" i="27"/>
  <c r="JT120" i="27"/>
  <c r="JU120" i="27"/>
  <c r="JV120" i="27"/>
  <c r="JW120" i="27"/>
  <c r="JX120" i="27"/>
  <c r="M120" i="27"/>
  <c r="N120" i="27"/>
  <c r="O120" i="27"/>
  <c r="P120" i="27"/>
  <c r="Q120" i="27"/>
  <c r="R120" i="27"/>
  <c r="S120" i="27"/>
  <c r="T120" i="27"/>
  <c r="U120" i="27"/>
  <c r="V120" i="27"/>
  <c r="W120" i="27"/>
  <c r="X120" i="27"/>
  <c r="Y120" i="27"/>
  <c r="Z120" i="27"/>
  <c r="AA120" i="27"/>
  <c r="AB120" i="27"/>
  <c r="AC120" i="27"/>
  <c r="AD120" i="27"/>
  <c r="AE120" i="27"/>
  <c r="AF120" i="27"/>
  <c r="AG120" i="27"/>
  <c r="AH120" i="27"/>
  <c r="AI120" i="27"/>
  <c r="AI119" i="27"/>
  <c r="AJ119" i="27"/>
  <c r="AK119" i="27"/>
  <c r="AL119" i="27"/>
  <c r="AM119" i="27"/>
  <c r="AN119" i="27"/>
  <c r="AO119" i="27"/>
  <c r="AP119" i="27"/>
  <c r="AQ119" i="27"/>
  <c r="AR119" i="27"/>
  <c r="AS119" i="27"/>
  <c r="AT119" i="27"/>
  <c r="AU119" i="27"/>
  <c r="AV119" i="27"/>
  <c r="AW119" i="27"/>
  <c r="AX119" i="27"/>
  <c r="AY119" i="27"/>
  <c r="AZ119" i="27"/>
  <c r="BA119" i="27"/>
  <c r="BB119" i="27"/>
  <c r="BC119" i="27"/>
  <c r="BD119" i="27"/>
  <c r="BE119" i="27"/>
  <c r="BF119" i="27"/>
  <c r="BG119" i="27"/>
  <c r="BH119" i="27"/>
  <c r="BI119" i="27"/>
  <c r="BJ119" i="27"/>
  <c r="BK119" i="27"/>
  <c r="BL119" i="27"/>
  <c r="BM119" i="27"/>
  <c r="BN119" i="27"/>
  <c r="BO119" i="27"/>
  <c r="BP119" i="27"/>
  <c r="BQ119" i="27"/>
  <c r="BR119" i="27"/>
  <c r="BS119" i="27"/>
  <c r="BT119" i="27"/>
  <c r="BU119" i="27"/>
  <c r="BV119" i="27"/>
  <c r="BW119" i="27"/>
  <c r="BX119" i="27"/>
  <c r="BY119" i="27"/>
  <c r="BZ119" i="27"/>
  <c r="CA119" i="27"/>
  <c r="CB119" i="27"/>
  <c r="CC119" i="27"/>
  <c r="CD119" i="27"/>
  <c r="CE119" i="27"/>
  <c r="CF119" i="27"/>
  <c r="CG119" i="27"/>
  <c r="CH119" i="27"/>
  <c r="CI119" i="27"/>
  <c r="CJ119" i="27"/>
  <c r="CK119" i="27"/>
  <c r="CL119" i="27"/>
  <c r="CM119" i="27"/>
  <c r="CN119" i="27"/>
  <c r="CO119" i="27"/>
  <c r="CP119" i="27"/>
  <c r="CQ119" i="27"/>
  <c r="CR119" i="27"/>
  <c r="CS119" i="27"/>
  <c r="CT119" i="27"/>
  <c r="CU119" i="27"/>
  <c r="CV119" i="27"/>
  <c r="CW119" i="27"/>
  <c r="CX119" i="27"/>
  <c r="CY119" i="27"/>
  <c r="CZ119" i="27"/>
  <c r="DA119" i="27"/>
  <c r="DB119" i="27"/>
  <c r="DC119" i="27"/>
  <c r="DD119" i="27"/>
  <c r="DE119" i="27"/>
  <c r="DF119" i="27"/>
  <c r="DG119" i="27"/>
  <c r="DH119" i="27"/>
  <c r="DI119" i="27"/>
  <c r="DJ119" i="27"/>
  <c r="DK119" i="27"/>
  <c r="DL119" i="27"/>
  <c r="DM119" i="27"/>
  <c r="DN119" i="27"/>
  <c r="DO119" i="27"/>
  <c r="DP119" i="27"/>
  <c r="DQ119" i="27"/>
  <c r="DR119" i="27"/>
  <c r="DS119" i="27"/>
  <c r="DT119" i="27"/>
  <c r="DU119" i="27"/>
  <c r="DV119" i="27"/>
  <c r="DW119" i="27"/>
  <c r="DX119" i="27"/>
  <c r="DY119" i="27"/>
  <c r="DZ119" i="27"/>
  <c r="EA119" i="27"/>
  <c r="EB119" i="27"/>
  <c r="EC119" i="27"/>
  <c r="ED119" i="27"/>
  <c r="EE119" i="27"/>
  <c r="EF119" i="27"/>
  <c r="EG119" i="27"/>
  <c r="EH119" i="27"/>
  <c r="EI119" i="27"/>
  <c r="EJ119" i="27"/>
  <c r="EK119" i="27"/>
  <c r="EL119" i="27"/>
  <c r="EM119" i="27"/>
  <c r="EN119" i="27"/>
  <c r="EO119" i="27"/>
  <c r="EP119" i="27"/>
  <c r="EQ119" i="27"/>
  <c r="ER119" i="27"/>
  <c r="ES119" i="27"/>
  <c r="ET119" i="27"/>
  <c r="EU119" i="27"/>
  <c r="EV119" i="27"/>
  <c r="EW119" i="27"/>
  <c r="EX119" i="27"/>
  <c r="EY119" i="27"/>
  <c r="EZ119" i="27"/>
  <c r="FA119" i="27"/>
  <c r="FB119" i="27"/>
  <c r="FC119" i="27"/>
  <c r="FD119" i="27"/>
  <c r="FE119" i="27"/>
  <c r="FF119" i="27"/>
  <c r="FG119" i="27"/>
  <c r="FH119" i="27"/>
  <c r="FI119" i="27"/>
  <c r="FJ119" i="27"/>
  <c r="FK119" i="27"/>
  <c r="FL119" i="27"/>
  <c r="FM119" i="27"/>
  <c r="FN119" i="27"/>
  <c r="FO119" i="27"/>
  <c r="FP119" i="27"/>
  <c r="FQ119" i="27"/>
  <c r="FR119" i="27"/>
  <c r="FS119" i="27"/>
  <c r="FT119" i="27"/>
  <c r="FU119" i="27"/>
  <c r="FV119" i="27"/>
  <c r="FW119" i="27"/>
  <c r="FX119" i="27"/>
  <c r="FY119" i="27"/>
  <c r="FZ119" i="27"/>
  <c r="GA119" i="27"/>
  <c r="GB119" i="27"/>
  <c r="GC119" i="27"/>
  <c r="GD119" i="27"/>
  <c r="GE119" i="27"/>
  <c r="GF119" i="27"/>
  <c r="GG119" i="27"/>
  <c r="GH119" i="27"/>
  <c r="GI119" i="27"/>
  <c r="GJ119" i="27"/>
  <c r="GK119" i="27"/>
  <c r="GL119" i="27"/>
  <c r="GM119" i="27"/>
  <c r="GN119" i="27"/>
  <c r="GO119" i="27"/>
  <c r="GP119" i="27"/>
  <c r="GQ119" i="27"/>
  <c r="GR119" i="27"/>
  <c r="GS119" i="27"/>
  <c r="GT119" i="27"/>
  <c r="GU119" i="27"/>
  <c r="GV119" i="27"/>
  <c r="GW119" i="27"/>
  <c r="GX119" i="27"/>
  <c r="GY119" i="27"/>
  <c r="GZ119" i="27"/>
  <c r="HA119" i="27"/>
  <c r="HB119" i="27"/>
  <c r="HC119" i="27"/>
  <c r="HD119" i="27"/>
  <c r="HE119" i="27"/>
  <c r="HF119" i="27"/>
  <c r="HG119" i="27"/>
  <c r="HH119" i="27"/>
  <c r="HI119" i="27"/>
  <c r="HJ119" i="27"/>
  <c r="HK119" i="27"/>
  <c r="HL119" i="27"/>
  <c r="HM119" i="27"/>
  <c r="HN119" i="27"/>
  <c r="HO119" i="27"/>
  <c r="HP119" i="27"/>
  <c r="HQ119" i="27"/>
  <c r="HR119" i="27"/>
  <c r="HS119" i="27"/>
  <c r="HT119" i="27"/>
  <c r="HU119" i="27"/>
  <c r="HV119" i="27"/>
  <c r="HW119" i="27"/>
  <c r="HX119" i="27"/>
  <c r="HY119" i="27"/>
  <c r="HZ119" i="27"/>
  <c r="IA119" i="27"/>
  <c r="IB119" i="27"/>
  <c r="IC119" i="27"/>
  <c r="ID119" i="27"/>
  <c r="IE119" i="27"/>
  <c r="IF119" i="27"/>
  <c r="IG119" i="27"/>
  <c r="IH119" i="27"/>
  <c r="II119" i="27"/>
  <c r="IJ119" i="27"/>
  <c r="IK119" i="27"/>
  <c r="IL119" i="27"/>
  <c r="IM119" i="27"/>
  <c r="IN119" i="27"/>
  <c r="IO119" i="27"/>
  <c r="IP119" i="27"/>
  <c r="IQ119" i="27"/>
  <c r="IR119" i="27"/>
  <c r="IS119" i="27"/>
  <c r="IT119" i="27"/>
  <c r="IU119" i="27"/>
  <c r="IV119" i="27"/>
  <c r="IW119" i="27"/>
  <c r="IX119" i="27"/>
  <c r="IY119" i="27"/>
  <c r="IZ119" i="27"/>
  <c r="JA119" i="27"/>
  <c r="JB119" i="27"/>
  <c r="JC119" i="27"/>
  <c r="JD119" i="27"/>
  <c r="JE119" i="27"/>
  <c r="JF119" i="27"/>
  <c r="JG119" i="27"/>
  <c r="JH119" i="27"/>
  <c r="JI119" i="27"/>
  <c r="JJ119" i="27"/>
  <c r="JK119" i="27"/>
  <c r="JL119" i="27"/>
  <c r="JM119" i="27"/>
  <c r="JN119" i="27"/>
  <c r="JO119" i="27"/>
  <c r="JP119" i="27"/>
  <c r="JQ119" i="27"/>
  <c r="JR119" i="27"/>
  <c r="JS119" i="27"/>
  <c r="JT119" i="27"/>
  <c r="JU119" i="27"/>
  <c r="JV119" i="27"/>
  <c r="JW119" i="27"/>
  <c r="JX119" i="27"/>
  <c r="AQ118" i="27"/>
  <c r="AR118" i="27"/>
  <c r="AS118" i="27"/>
  <c r="AT118" i="27"/>
  <c r="AU118" i="27"/>
  <c r="AV118" i="27"/>
  <c r="AW118" i="27"/>
  <c r="AX118" i="27"/>
  <c r="AY118" i="27"/>
  <c r="AZ118" i="27"/>
  <c r="BA118" i="27"/>
  <c r="BB118" i="27"/>
  <c r="BC118" i="27"/>
  <c r="BD118" i="27"/>
  <c r="BE118" i="27"/>
  <c r="BF118" i="27"/>
  <c r="BG118" i="27"/>
  <c r="BH118" i="27"/>
  <c r="BI118" i="27"/>
  <c r="BJ118" i="27"/>
  <c r="BK118" i="27"/>
  <c r="BL118" i="27"/>
  <c r="BM118" i="27"/>
  <c r="BN118" i="27"/>
  <c r="BO118" i="27"/>
  <c r="BP118" i="27"/>
  <c r="BQ118" i="27"/>
  <c r="BR118" i="27"/>
  <c r="BS118" i="27"/>
  <c r="BT118" i="27"/>
  <c r="BU118" i="27"/>
  <c r="BV118" i="27"/>
  <c r="BW118" i="27"/>
  <c r="BX118" i="27"/>
  <c r="BY118" i="27"/>
  <c r="BZ118" i="27"/>
  <c r="CA118" i="27"/>
  <c r="CB118" i="27"/>
  <c r="CC118" i="27"/>
  <c r="CD118" i="27"/>
  <c r="CE118" i="27"/>
  <c r="CF118" i="27"/>
  <c r="CG118" i="27"/>
  <c r="CH118" i="27"/>
  <c r="CI118" i="27"/>
  <c r="CJ118" i="27"/>
  <c r="CK118" i="27"/>
  <c r="CL118" i="27"/>
  <c r="CM118" i="27"/>
  <c r="CN118" i="27"/>
  <c r="CO118" i="27"/>
  <c r="CP118" i="27"/>
  <c r="CQ118" i="27"/>
  <c r="CR118" i="27"/>
  <c r="CS118" i="27"/>
  <c r="CT118" i="27"/>
  <c r="CU118" i="27"/>
  <c r="CV118" i="27"/>
  <c r="CW118" i="27"/>
  <c r="CX118" i="27"/>
  <c r="CY118" i="27"/>
  <c r="CZ118" i="27"/>
  <c r="DA118" i="27"/>
  <c r="DB118" i="27"/>
  <c r="DC118" i="27"/>
  <c r="DD118" i="27"/>
  <c r="DE118" i="27"/>
  <c r="DF118" i="27"/>
  <c r="DG118" i="27"/>
  <c r="DH118" i="27"/>
  <c r="DI118" i="27"/>
  <c r="DJ118" i="27"/>
  <c r="DK118" i="27"/>
  <c r="DL118" i="27"/>
  <c r="DM118" i="27"/>
  <c r="DN118" i="27"/>
  <c r="DO118" i="27"/>
  <c r="DP118" i="27"/>
  <c r="DQ118" i="27"/>
  <c r="DR118" i="27"/>
  <c r="DS118" i="27"/>
  <c r="DT118" i="27"/>
  <c r="DU118" i="27"/>
  <c r="DV118" i="27"/>
  <c r="DW118" i="27"/>
  <c r="DX118" i="27"/>
  <c r="DY118" i="27"/>
  <c r="DZ118" i="27"/>
  <c r="EA118" i="27"/>
  <c r="EB118" i="27"/>
  <c r="EC118" i="27"/>
  <c r="ED118" i="27"/>
  <c r="EE118" i="27"/>
  <c r="EF118" i="27"/>
  <c r="EG118" i="27"/>
  <c r="EH118" i="27"/>
  <c r="EI118" i="27"/>
  <c r="EJ118" i="27"/>
  <c r="EK118" i="27"/>
  <c r="EL118" i="27"/>
  <c r="EM118" i="27"/>
  <c r="EN118" i="27"/>
  <c r="EO118" i="27"/>
  <c r="EP118" i="27"/>
  <c r="EQ118" i="27"/>
  <c r="ER118" i="27"/>
  <c r="ES118" i="27"/>
  <c r="ET118" i="27"/>
  <c r="EU118" i="27"/>
  <c r="EV118" i="27"/>
  <c r="EW118" i="27"/>
  <c r="EX118" i="27"/>
  <c r="EY118" i="27"/>
  <c r="EZ118" i="27"/>
  <c r="FA118" i="27"/>
  <c r="FB118" i="27"/>
  <c r="FC118" i="27"/>
  <c r="FD118" i="27"/>
  <c r="FE118" i="27"/>
  <c r="FF118" i="27"/>
  <c r="FG118" i="27"/>
  <c r="FH118" i="27"/>
  <c r="FI118" i="27"/>
  <c r="FJ118" i="27"/>
  <c r="FK118" i="27"/>
  <c r="FL118" i="27"/>
  <c r="FM118" i="27"/>
  <c r="FN118" i="27"/>
  <c r="FO118" i="27"/>
  <c r="FP118" i="27"/>
  <c r="FQ118" i="27"/>
  <c r="FR118" i="27"/>
  <c r="FS118" i="27"/>
  <c r="FT118" i="27"/>
  <c r="FU118" i="27"/>
  <c r="FV118" i="27"/>
  <c r="FW118" i="27"/>
  <c r="FX118" i="27"/>
  <c r="FY118" i="27"/>
  <c r="FZ118" i="27"/>
  <c r="GA118" i="27"/>
  <c r="GB118" i="27"/>
  <c r="GC118" i="27"/>
  <c r="GD118" i="27"/>
  <c r="GE118" i="27"/>
  <c r="GF118" i="27"/>
  <c r="GG118" i="27"/>
  <c r="GH118" i="27"/>
  <c r="GI118" i="27"/>
  <c r="GJ118" i="27"/>
  <c r="GK118" i="27"/>
  <c r="GL118" i="27"/>
  <c r="GM118" i="27"/>
  <c r="GN118" i="27"/>
  <c r="GO118" i="27"/>
  <c r="GP118" i="27"/>
  <c r="GQ118" i="27"/>
  <c r="GR118" i="27"/>
  <c r="GS118" i="27"/>
  <c r="GT118" i="27"/>
  <c r="GU118" i="27"/>
  <c r="GV118" i="27"/>
  <c r="GW118" i="27"/>
  <c r="GX118" i="27"/>
  <c r="GY118" i="27"/>
  <c r="GZ118" i="27"/>
  <c r="HA118" i="27"/>
  <c r="HB118" i="27"/>
  <c r="HC118" i="27"/>
  <c r="HD118" i="27"/>
  <c r="HE118" i="27"/>
  <c r="HF118" i="27"/>
  <c r="HG118" i="27"/>
  <c r="HH118" i="27"/>
  <c r="HI118" i="27"/>
  <c r="HJ118" i="27"/>
  <c r="HK118" i="27"/>
  <c r="HL118" i="27"/>
  <c r="HM118" i="27"/>
  <c r="HN118" i="27"/>
  <c r="HO118" i="27"/>
  <c r="HP118" i="27"/>
  <c r="HQ118" i="27"/>
  <c r="HR118" i="27"/>
  <c r="HS118" i="27"/>
  <c r="HT118" i="27"/>
  <c r="HU118" i="27"/>
  <c r="HV118" i="27"/>
  <c r="HW118" i="27"/>
  <c r="HX118" i="27"/>
  <c r="HY118" i="27"/>
  <c r="HZ118" i="27"/>
  <c r="IA118" i="27"/>
  <c r="IB118" i="27"/>
  <c r="IC118" i="27"/>
  <c r="ID118" i="27"/>
  <c r="IE118" i="27"/>
  <c r="IF118" i="27"/>
  <c r="IG118" i="27"/>
  <c r="IH118" i="27"/>
  <c r="II118" i="27"/>
  <c r="IJ118" i="27"/>
  <c r="IK118" i="27"/>
  <c r="IL118" i="27"/>
  <c r="IM118" i="27"/>
  <c r="IN118" i="27"/>
  <c r="IO118" i="27"/>
  <c r="IP118" i="27"/>
  <c r="IQ118" i="27"/>
  <c r="IR118" i="27"/>
  <c r="IS118" i="27"/>
  <c r="IT118" i="27"/>
  <c r="IU118" i="27"/>
  <c r="IV118" i="27"/>
  <c r="IW118" i="27"/>
  <c r="IX118" i="27"/>
  <c r="IY118" i="27"/>
  <c r="IZ118" i="27"/>
  <c r="JA118" i="27"/>
  <c r="JB118" i="27"/>
  <c r="JC118" i="27"/>
  <c r="JD118" i="27"/>
  <c r="JE118" i="27"/>
  <c r="JF118" i="27"/>
  <c r="JG118" i="27"/>
  <c r="JH118" i="27"/>
  <c r="JI118" i="27"/>
  <c r="JJ118" i="27"/>
  <c r="JK118" i="27"/>
  <c r="JL118" i="27"/>
  <c r="JM118" i="27"/>
  <c r="JN118" i="27"/>
  <c r="JO118" i="27"/>
  <c r="JP118" i="27"/>
  <c r="JQ118" i="27"/>
  <c r="JR118" i="27"/>
  <c r="JS118" i="27"/>
  <c r="JT118" i="27"/>
  <c r="JU118" i="27"/>
  <c r="JV118" i="27"/>
  <c r="JW118" i="27"/>
  <c r="JX118" i="27"/>
  <c r="AJ118" i="27"/>
  <c r="AK118" i="27"/>
  <c r="AL118" i="27"/>
  <c r="AM118" i="27"/>
  <c r="AN118" i="27"/>
  <c r="AO118" i="27"/>
  <c r="AP118" i="27"/>
  <c r="AG118" i="27"/>
  <c r="AH118" i="27"/>
  <c r="AI118" i="27"/>
  <c r="N118" i="27"/>
  <c r="AB118" i="27"/>
  <c r="AC118" i="27"/>
  <c r="AD118" i="27"/>
  <c r="AE118" i="27"/>
  <c r="AF118" i="27"/>
  <c r="R118" i="27"/>
  <c r="S118" i="27"/>
  <c r="T118" i="27"/>
  <c r="U118" i="27"/>
  <c r="V118" i="27"/>
  <c r="W118" i="27"/>
  <c r="X118" i="27"/>
  <c r="Y118" i="27"/>
  <c r="Z118" i="27"/>
  <c r="AA118" i="27"/>
  <c r="P118" i="27"/>
  <c r="Q118" i="27"/>
  <c r="O118" i="27"/>
  <c r="L118" i="27"/>
  <c r="K118" i="27"/>
  <c r="I118" i="27"/>
  <c r="H118" i="27"/>
  <c r="F118" i="27"/>
  <c r="E118" i="27"/>
  <c r="D118" i="27"/>
  <c r="B118" i="27"/>
  <c r="B119" i="27" s="1"/>
  <c r="B120" i="27" s="1"/>
  <c r="AH119" i="27"/>
  <c r="AG119" i="27"/>
  <c r="AF119" i="27"/>
  <c r="AE119" i="27"/>
  <c r="AD119" i="27"/>
  <c r="AC119" i="27"/>
  <c r="AB119" i="27"/>
  <c r="AA119" i="27"/>
  <c r="Z119" i="27"/>
  <c r="Y119" i="27"/>
  <c r="X119" i="27"/>
  <c r="W119" i="27"/>
  <c r="V119" i="27"/>
  <c r="U119" i="27"/>
  <c r="T119" i="27"/>
  <c r="S119" i="27"/>
  <c r="R119" i="27"/>
  <c r="Q119" i="27"/>
  <c r="P119" i="27"/>
  <c r="O119" i="27"/>
  <c r="N119" i="27"/>
  <c r="M119" i="27"/>
  <c r="AC121" i="27" l="1"/>
  <c r="HN121" i="27"/>
  <c r="JA121" i="27"/>
  <c r="HU121" i="27"/>
  <c r="GO121" i="27"/>
  <c r="FI121" i="27"/>
  <c r="DM121" i="27"/>
  <c r="CO121" i="27"/>
  <c r="CG121" i="27"/>
  <c r="BA121" i="27"/>
  <c r="AF121" i="27"/>
  <c r="CP121" i="27"/>
  <c r="O121" i="27"/>
  <c r="BG121" i="27"/>
  <c r="EZ121" i="27"/>
  <c r="AH121" i="27"/>
  <c r="AG121" i="27"/>
  <c r="ID121" i="27"/>
  <c r="DN121" i="27"/>
  <c r="CH121" i="27"/>
  <c r="BJ121" i="27"/>
  <c r="IW121" i="27"/>
  <c r="HI121" i="27"/>
  <c r="GS121" i="27"/>
  <c r="EG121" i="27"/>
  <c r="JE121" i="27"/>
  <c r="HA121" i="27"/>
  <c r="GK121" i="27"/>
  <c r="EW121" i="27"/>
  <c r="EO121" i="27"/>
  <c r="DY121" i="27"/>
  <c r="CC121" i="27"/>
  <c r="Q121" i="27"/>
  <c r="ET121" i="27"/>
  <c r="BB121" i="27"/>
  <c r="FY121" i="27"/>
  <c r="ES121" i="27"/>
  <c r="EK121" i="27"/>
  <c r="ER121" i="27"/>
  <c r="EJ121" i="27"/>
  <c r="DT121" i="27"/>
  <c r="DL121" i="27"/>
  <c r="DD121" i="27"/>
  <c r="CV121" i="27"/>
  <c r="CN121" i="27"/>
  <c r="CF121" i="27"/>
  <c r="BH121" i="27"/>
  <c r="AZ121" i="27"/>
  <c r="P121" i="27"/>
  <c r="N121" i="27"/>
  <c r="IV121" i="27"/>
  <c r="FT121" i="27"/>
  <c r="BT121" i="27"/>
  <c r="M121" i="27"/>
  <c r="AL121" i="27"/>
  <c r="IU121" i="27"/>
  <c r="IE121" i="27"/>
  <c r="FS121" i="27"/>
  <c r="DW121" i="27"/>
  <c r="DG121" i="27"/>
  <c r="CY121" i="27"/>
  <c r="Z121" i="27"/>
  <c r="AK121" i="27"/>
  <c r="JJ121" i="27"/>
  <c r="JB121" i="27"/>
  <c r="IT121" i="27"/>
  <c r="IL121" i="27"/>
  <c r="HV121" i="27"/>
  <c r="HF121" i="27"/>
  <c r="GX121" i="27"/>
  <c r="GP121" i="27"/>
  <c r="FZ121" i="27"/>
  <c r="FJ121" i="27"/>
  <c r="EL121" i="27"/>
  <c r="ED121" i="27"/>
  <c r="DV121" i="27"/>
  <c r="DF121" i="27"/>
  <c r="CX121" i="27"/>
  <c r="BZ121" i="27"/>
  <c r="BR121" i="27"/>
  <c r="AT121" i="27"/>
  <c r="Y121" i="27"/>
  <c r="AJ121" i="27"/>
  <c r="JI121" i="27"/>
  <c r="IS121" i="27"/>
  <c r="IK121" i="27"/>
  <c r="IC121" i="27"/>
  <c r="HM121" i="27"/>
  <c r="HE121" i="27"/>
  <c r="GG121" i="27"/>
  <c r="FQ121" i="27"/>
  <c r="EC121" i="27"/>
  <c r="DU121" i="27"/>
  <c r="DE121" i="27"/>
  <c r="CW121" i="27"/>
  <c r="BQ121" i="27"/>
  <c r="BI121" i="27"/>
  <c r="AS121" i="27"/>
  <c r="IY121" i="27"/>
  <c r="EQ121" i="27"/>
  <c r="EI121" i="27"/>
  <c r="BW121" i="27"/>
  <c r="AB121" i="27"/>
  <c r="IB121" i="27"/>
  <c r="FP121" i="27"/>
  <c r="X121" i="27"/>
  <c r="EB121" i="27"/>
  <c r="BX121" i="27"/>
  <c r="BP121" i="27"/>
  <c r="AR121" i="27"/>
  <c r="HR121" i="27"/>
  <c r="HJ121" i="27"/>
  <c r="HB121" i="27"/>
  <c r="FF121" i="27"/>
  <c r="EP121" i="27"/>
  <c r="CT121" i="27"/>
  <c r="CL121" i="27"/>
  <c r="CD121" i="27"/>
  <c r="AX121" i="27"/>
  <c r="AI121" i="27"/>
  <c r="AA121" i="27"/>
  <c r="S121" i="27"/>
  <c r="JW121" i="27"/>
  <c r="IQ121" i="27"/>
  <c r="GM121" i="27"/>
  <c r="GE121" i="27"/>
  <c r="EY121" i="27"/>
  <c r="EA121" i="27"/>
  <c r="DS121" i="27"/>
  <c r="DK121" i="27"/>
  <c r="DC121" i="27"/>
  <c r="CU121" i="27"/>
  <c r="CM121" i="27"/>
  <c r="CE121" i="27"/>
  <c r="BO121" i="27"/>
  <c r="AY121" i="27"/>
  <c r="AQ121" i="27"/>
  <c r="R121" i="27"/>
  <c r="EX121" i="27"/>
  <c r="CK121" i="27"/>
  <c r="AE121" i="27"/>
  <c r="AD121" i="27"/>
  <c r="GQ121" i="27"/>
  <c r="FC121" i="27"/>
  <c r="V121" i="27"/>
  <c r="BY121" i="27"/>
  <c r="FB121" i="27"/>
  <c r="T121" i="27"/>
  <c r="U121" i="27"/>
  <c r="JX121" i="27"/>
  <c r="JH121" i="27"/>
  <c r="IZ121" i="27"/>
  <c r="IR121" i="27"/>
  <c r="IJ121" i="27"/>
  <c r="HT121" i="27"/>
  <c r="HL121" i="27"/>
  <c r="HD121" i="27"/>
  <c r="GV121" i="27"/>
  <c r="GN121" i="27"/>
  <c r="GF121" i="27"/>
  <c r="FX121" i="27"/>
  <c r="FH121" i="27"/>
  <c r="JG121" i="27"/>
  <c r="II121" i="27"/>
  <c r="IA121" i="27"/>
  <c r="HS121" i="27"/>
  <c r="HK121" i="27"/>
  <c r="HC121" i="27"/>
  <c r="GU121" i="27"/>
  <c r="FW121" i="27"/>
  <c r="FO121" i="27"/>
  <c r="FG121" i="27"/>
  <c r="W121" i="27"/>
  <c r="IF121" i="27"/>
  <c r="GZ121" i="27"/>
  <c r="GR121" i="27"/>
  <c r="GJ121" i="27"/>
  <c r="GB121" i="27"/>
  <c r="EF121" i="27"/>
  <c r="DX121" i="27"/>
  <c r="DH121" i="27"/>
  <c r="CB121" i="27"/>
  <c r="BL121" i="27"/>
  <c r="HO121" i="27"/>
  <c r="GI121" i="27"/>
  <c r="GA121" i="27"/>
  <c r="FK121" i="27"/>
  <c r="EE121" i="27"/>
  <c r="DO121" i="27"/>
  <c r="BK121" i="27"/>
  <c r="AU121" i="27"/>
  <c r="JD121" i="27"/>
  <c r="IN121" i="27"/>
  <c r="EN121" i="27"/>
  <c r="DP121" i="27"/>
  <c r="AN121" i="27"/>
  <c r="AP121" i="27"/>
  <c r="JC121" i="27"/>
  <c r="IM121" i="27"/>
  <c r="HW121" i="27"/>
  <c r="CQ121" i="27"/>
  <c r="BS121" i="27"/>
  <c r="BC121" i="27"/>
  <c r="AM121" i="27"/>
  <c r="GH121" i="27"/>
  <c r="FR121" i="27"/>
  <c r="GW121" i="27"/>
  <c r="FA121" i="27"/>
  <c r="JK121" i="27"/>
  <c r="HG121" i="27"/>
  <c r="GY121" i="27"/>
  <c r="EU121" i="27"/>
  <c r="EM121" i="27"/>
  <c r="CI121" i="27"/>
  <c r="CA121" i="27"/>
  <c r="AO121" i="27"/>
  <c r="JF121" i="27"/>
  <c r="IX121" i="27"/>
  <c r="IP121" i="27"/>
  <c r="IH121" i="27"/>
  <c r="HZ121" i="27"/>
  <c r="GT121" i="27"/>
  <c r="GL121" i="27"/>
  <c r="GD121" i="27"/>
  <c r="FV121" i="27"/>
  <c r="FN121" i="27"/>
  <c r="EH121" i="27"/>
  <c r="DZ121" i="27"/>
  <c r="DR121" i="27"/>
  <c r="DJ121" i="27"/>
  <c r="DB121" i="27"/>
  <c r="BV121" i="27"/>
  <c r="BN121" i="27"/>
  <c r="BF121" i="27"/>
  <c r="IO121" i="27"/>
  <c r="IG121" i="27"/>
  <c r="HY121" i="27"/>
  <c r="HQ121" i="27"/>
  <c r="GC121" i="27"/>
  <c r="FU121" i="27"/>
  <c r="FM121" i="27"/>
  <c r="FE121" i="27"/>
  <c r="DQ121" i="27"/>
  <c r="DI121" i="27"/>
  <c r="DA121" i="27"/>
  <c r="CS121" i="27"/>
  <c r="BU121" i="27"/>
  <c r="BM121" i="27"/>
  <c r="BE121" i="27"/>
  <c r="AW121" i="27"/>
  <c r="HX121" i="27"/>
  <c r="HP121" i="27"/>
  <c r="HH121" i="27"/>
  <c r="FL121" i="27"/>
  <c r="FD121" i="27"/>
  <c r="EV121" i="27"/>
  <c r="CZ121" i="27"/>
  <c r="CR121" i="27"/>
  <c r="CJ121" i="27"/>
  <c r="BD121" i="27"/>
  <c r="AV121" i="27"/>
  <c r="B121" i="27"/>
  <c r="B122" i="27" s="1"/>
  <c r="I167" i="21" l="1"/>
  <c r="J167" i="21" s="1"/>
  <c r="I168" i="21"/>
  <c r="J168" i="21" s="1"/>
  <c r="I169" i="21"/>
  <c r="J169" i="21" s="1"/>
  <c r="I162" i="21"/>
  <c r="J162" i="21" s="1"/>
  <c r="I163" i="21"/>
  <c r="J163" i="21" s="1"/>
  <c r="I164" i="21"/>
  <c r="J164" i="21" s="1"/>
  <c r="I139" i="21"/>
  <c r="J139" i="21" s="1"/>
  <c r="I140" i="21"/>
  <c r="J140" i="21" s="1"/>
  <c r="I141" i="21"/>
  <c r="J141" i="21" s="1"/>
  <c r="I142" i="21"/>
  <c r="J142" i="21" s="1"/>
  <c r="I143" i="21"/>
  <c r="J143" i="21" s="1"/>
  <c r="I137" i="21"/>
  <c r="J137" i="21" s="1"/>
  <c r="I133" i="21"/>
  <c r="J133" i="21" s="1"/>
  <c r="I134" i="21"/>
  <c r="J134" i="21" s="1"/>
  <c r="I135" i="21"/>
  <c r="J135" i="21" s="1"/>
  <c r="I132" i="21"/>
  <c r="J132" i="21" s="1"/>
  <c r="I110" i="21"/>
  <c r="J110" i="21" s="1"/>
  <c r="I120" i="21"/>
  <c r="J120" i="21" s="1"/>
  <c r="I63" i="21"/>
  <c r="J63" i="21" s="1"/>
  <c r="I64" i="21"/>
  <c r="J64" i="21" s="1"/>
  <c r="I65" i="21"/>
  <c r="J65" i="21" s="1"/>
  <c r="I70" i="21"/>
  <c r="J70" i="21" s="1"/>
  <c r="I71" i="21"/>
  <c r="J71" i="21" s="1"/>
  <c r="I72" i="21"/>
  <c r="J72" i="21" s="1"/>
  <c r="I73" i="21"/>
  <c r="J73" i="21" s="1"/>
  <c r="I76" i="21"/>
  <c r="J76" i="21" s="1"/>
  <c r="I77" i="21"/>
  <c r="J77" i="21" s="1"/>
  <c r="I78" i="21"/>
  <c r="J78" i="21" s="1"/>
  <c r="I79" i="21"/>
  <c r="J79" i="21" s="1"/>
  <c r="I80" i="21"/>
  <c r="J80" i="21" s="1"/>
  <c r="I81" i="21"/>
  <c r="J81" i="21" s="1"/>
  <c r="I82" i="21"/>
  <c r="J82" i="21" s="1"/>
  <c r="I62" i="21"/>
  <c r="J62" i="21" s="1"/>
  <c r="I51" i="21"/>
  <c r="J51" i="21" s="1"/>
  <c r="I52" i="21"/>
  <c r="J52" i="21" s="1"/>
  <c r="I53" i="21"/>
  <c r="J53" i="21" s="1"/>
  <c r="I54" i="21"/>
  <c r="J54" i="21" s="1"/>
  <c r="I55" i="21"/>
  <c r="J55" i="21" s="1"/>
  <c r="I56" i="21"/>
  <c r="J56" i="21" s="1"/>
  <c r="I57" i="21"/>
  <c r="J57" i="21" s="1"/>
  <c r="I58" i="21"/>
  <c r="J58" i="21" s="1"/>
  <c r="I59" i="21"/>
  <c r="J59" i="21" s="1"/>
  <c r="I60" i="21"/>
  <c r="J60" i="21" s="1"/>
  <c r="I50" i="21"/>
  <c r="J50" i="21" s="1"/>
  <c r="I33" i="21"/>
  <c r="J33" i="21" s="1"/>
  <c r="I34" i="21"/>
  <c r="J34" i="21" s="1"/>
  <c r="I43" i="21"/>
  <c r="J43" i="21" s="1"/>
  <c r="I44" i="21"/>
  <c r="J44" i="21" s="1"/>
  <c r="I45" i="21"/>
  <c r="J45" i="21" s="1"/>
  <c r="I46" i="21"/>
  <c r="J46" i="21" s="1"/>
  <c r="I47" i="21"/>
  <c r="J47" i="21" s="1"/>
  <c r="I48" i="21"/>
  <c r="J48" i="21" s="1"/>
  <c r="I27" i="21"/>
  <c r="J27" i="21" s="1"/>
  <c r="I28" i="21"/>
  <c r="J28" i="21" s="1"/>
  <c r="I29" i="21"/>
  <c r="J29" i="21" s="1"/>
  <c r="I30" i="21"/>
  <c r="J30" i="21" s="1"/>
  <c r="I8" i="21"/>
  <c r="J8" i="21" s="1"/>
  <c r="I9" i="21"/>
  <c r="J9" i="21" s="1"/>
  <c r="I10" i="21"/>
  <c r="J10" i="21" s="1"/>
  <c r="I6" i="21"/>
  <c r="J6" i="21" s="1"/>
  <c r="I14" i="21"/>
  <c r="J14" i="21" s="1"/>
  <c r="I15" i="21"/>
  <c r="J15" i="21" s="1"/>
  <c r="I16" i="21"/>
  <c r="J16" i="21" s="1"/>
  <c r="I17" i="21"/>
  <c r="J17" i="21" s="1"/>
  <c r="I13" i="21"/>
  <c r="J13" i="21" s="1"/>
  <c r="I11" i="21"/>
  <c r="J11" i="21" s="1"/>
  <c r="I20" i="21"/>
  <c r="J20" i="21" s="1"/>
  <c r="I21" i="21"/>
  <c r="J21" i="21" s="1"/>
  <c r="I22" i="21"/>
  <c r="J22" i="21" s="1"/>
  <c r="I23" i="21"/>
  <c r="J23" i="21" s="1"/>
  <c r="I24" i="21"/>
  <c r="J24" i="21" s="1"/>
  <c r="I14" i="26"/>
  <c r="A24" i="26"/>
  <c r="A29" i="26"/>
  <c r="A28" i="26"/>
  <c r="A27" i="26"/>
  <c r="A26" i="26"/>
  <c r="A25" i="26"/>
  <c r="B15" i="8" l="1"/>
  <c r="B16" i="8"/>
  <c r="B17" i="8"/>
  <c r="A17" i="8"/>
  <c r="B18" i="8"/>
  <c r="A18" i="8"/>
  <c r="E19" i="26"/>
  <c r="C40" i="6" s="1"/>
  <c r="G23" i="26"/>
  <c r="EM11" i="28"/>
  <c r="EM12" i="28"/>
  <c r="EM13" i="28"/>
  <c r="EM14" i="28"/>
  <c r="EM15" i="28"/>
  <c r="EM16" i="28"/>
  <c r="EM17" i="28"/>
  <c r="EM18" i="28"/>
  <c r="EM19" i="28"/>
  <c r="EM20" i="28"/>
  <c r="EM21" i="28"/>
  <c r="EM22" i="28"/>
  <c r="EM23" i="28"/>
  <c r="EM24" i="28"/>
  <c r="EM25" i="28"/>
  <c r="EM26" i="28"/>
  <c r="EM27" i="28"/>
  <c r="EM28" i="28"/>
  <c r="EM29" i="28"/>
  <c r="EM30" i="28"/>
  <c r="EM31" i="28"/>
  <c r="EM32" i="28"/>
  <c r="EM33" i="28"/>
  <c r="EM34" i="28"/>
  <c r="EM35" i="28"/>
  <c r="EM36" i="28"/>
  <c r="EM37" i="28"/>
  <c r="EM38" i="28"/>
  <c r="EM39" i="28"/>
  <c r="EM40" i="28"/>
  <c r="EM41" i="28"/>
  <c r="EM42" i="28"/>
  <c r="EM43" i="28"/>
  <c r="EM44" i="28"/>
  <c r="EM45" i="28"/>
  <c r="EM46" i="28"/>
  <c r="EM47" i="28"/>
  <c r="EM48" i="28"/>
  <c r="EM49" i="28"/>
  <c r="EM50" i="28"/>
  <c r="EM51" i="28"/>
  <c r="EM52" i="28"/>
  <c r="EM53" i="28"/>
  <c r="EM54" i="28"/>
  <c r="EM55" i="28"/>
  <c r="EM56" i="28"/>
  <c r="EM57" i="28"/>
  <c r="EM58" i="28"/>
  <c r="EM59" i="28"/>
  <c r="EM60" i="28"/>
  <c r="EM61" i="28"/>
  <c r="EM62" i="28"/>
  <c r="EM63" i="28"/>
  <c r="EM64" i="28"/>
  <c r="EM65" i="28"/>
  <c r="EM66" i="28"/>
  <c r="EM67" i="28"/>
  <c r="EM68" i="28"/>
  <c r="EM69" i="28"/>
  <c r="EM70" i="28"/>
  <c r="EM71" i="28"/>
  <c r="EM72" i="28"/>
  <c r="EM73" i="28"/>
  <c r="EM74" i="28"/>
  <c r="EM75" i="28"/>
  <c r="EM76" i="28"/>
  <c r="EM77" i="28"/>
  <c r="EM78" i="28"/>
  <c r="EM79" i="28"/>
  <c r="EM80" i="28"/>
  <c r="EN11" i="28"/>
  <c r="EO11" i="28"/>
  <c r="EP11" i="28"/>
  <c r="EQ11" i="28"/>
  <c r="ER11" i="28"/>
  <c r="EN12" i="28"/>
  <c r="EO12" i="28"/>
  <c r="EP12" i="28"/>
  <c r="EQ12" i="28"/>
  <c r="ER12" i="28"/>
  <c r="EN13" i="28"/>
  <c r="EO13" i="28"/>
  <c r="EP13" i="28"/>
  <c r="EQ13" i="28"/>
  <c r="ER13" i="28"/>
  <c r="EN14" i="28"/>
  <c r="EO14" i="28"/>
  <c r="EP14" i="28"/>
  <c r="EQ14" i="28"/>
  <c r="ER14" i="28"/>
  <c r="EN15" i="28"/>
  <c r="EO15" i="28"/>
  <c r="EP15" i="28"/>
  <c r="EQ15" i="28"/>
  <c r="ER15" i="28"/>
  <c r="EN16" i="28"/>
  <c r="EO16" i="28"/>
  <c r="EP16" i="28"/>
  <c r="EQ16" i="28"/>
  <c r="ER16" i="28"/>
  <c r="EN17" i="28"/>
  <c r="EO17" i="28"/>
  <c r="EP17" i="28"/>
  <c r="EQ17" i="28"/>
  <c r="ER17" i="28"/>
  <c r="EN18" i="28"/>
  <c r="EO18" i="28"/>
  <c r="EP18" i="28"/>
  <c r="EQ18" i="28"/>
  <c r="ER18" i="28"/>
  <c r="EN19" i="28"/>
  <c r="EO19" i="28"/>
  <c r="EP19" i="28"/>
  <c r="EQ19" i="28"/>
  <c r="ER19" i="28"/>
  <c r="EN20" i="28"/>
  <c r="EO20" i="28"/>
  <c r="EP20" i="28"/>
  <c r="EQ20" i="28"/>
  <c r="ER20" i="28"/>
  <c r="EN21" i="28"/>
  <c r="EO21" i="28"/>
  <c r="EP21" i="28"/>
  <c r="EQ21" i="28"/>
  <c r="ER21" i="28"/>
  <c r="EN22" i="28"/>
  <c r="EO22" i="28"/>
  <c r="EP22" i="28"/>
  <c r="EQ22" i="28"/>
  <c r="ER22" i="28"/>
  <c r="EN23" i="28"/>
  <c r="EO23" i="28"/>
  <c r="EP23" i="28"/>
  <c r="EQ23" i="28"/>
  <c r="ER23" i="28"/>
  <c r="EN24" i="28"/>
  <c r="EO24" i="28"/>
  <c r="EP24" i="28"/>
  <c r="EQ24" i="28"/>
  <c r="ER24" i="28"/>
  <c r="EN25" i="28"/>
  <c r="EO25" i="28"/>
  <c r="EP25" i="28"/>
  <c r="EQ25" i="28"/>
  <c r="ER25" i="28"/>
  <c r="EN26" i="28"/>
  <c r="EO26" i="28"/>
  <c r="EP26" i="28"/>
  <c r="EQ26" i="28"/>
  <c r="ER26" i="28"/>
  <c r="EN27" i="28"/>
  <c r="EO27" i="28"/>
  <c r="EP27" i="28"/>
  <c r="EQ27" i="28"/>
  <c r="ER27" i="28"/>
  <c r="EN28" i="28"/>
  <c r="EO28" i="28"/>
  <c r="EP28" i="28"/>
  <c r="EQ28" i="28"/>
  <c r="ER28" i="28"/>
  <c r="EN29" i="28"/>
  <c r="EO29" i="28"/>
  <c r="EP29" i="28"/>
  <c r="EQ29" i="28"/>
  <c r="ER29" i="28"/>
  <c r="EN30" i="28"/>
  <c r="EO30" i="28"/>
  <c r="EP30" i="28"/>
  <c r="EQ30" i="28"/>
  <c r="ER30" i="28"/>
  <c r="EN31" i="28"/>
  <c r="EO31" i="28"/>
  <c r="EP31" i="28"/>
  <c r="EQ31" i="28"/>
  <c r="ER31" i="28"/>
  <c r="EN32" i="28"/>
  <c r="EO32" i="28"/>
  <c r="EP32" i="28"/>
  <c r="EQ32" i="28"/>
  <c r="ER32" i="28"/>
  <c r="EN33" i="28"/>
  <c r="EO33" i="28"/>
  <c r="EP33" i="28"/>
  <c r="EQ33" i="28"/>
  <c r="ER33" i="28"/>
  <c r="EN34" i="28"/>
  <c r="EO34" i="28"/>
  <c r="EP34" i="28"/>
  <c r="EQ34" i="28"/>
  <c r="ER34" i="28"/>
  <c r="EN35" i="28"/>
  <c r="EO35" i="28"/>
  <c r="EP35" i="28"/>
  <c r="EQ35" i="28"/>
  <c r="ER35" i="28"/>
  <c r="EN36" i="28"/>
  <c r="EO36" i="28"/>
  <c r="EP36" i="28"/>
  <c r="EQ36" i="28"/>
  <c r="ER36" i="28"/>
  <c r="EN37" i="28"/>
  <c r="EO37" i="28"/>
  <c r="EP37" i="28"/>
  <c r="EQ37" i="28"/>
  <c r="ER37" i="28"/>
  <c r="EN38" i="28"/>
  <c r="EO38" i="28"/>
  <c r="EP38" i="28"/>
  <c r="EQ38" i="28"/>
  <c r="ER38" i="28"/>
  <c r="EN39" i="28"/>
  <c r="EO39" i="28"/>
  <c r="EP39" i="28"/>
  <c r="EQ39" i="28"/>
  <c r="ER39" i="28"/>
  <c r="EN40" i="28"/>
  <c r="EO40" i="28"/>
  <c r="EP40" i="28"/>
  <c r="EQ40" i="28"/>
  <c r="ER40" i="28"/>
  <c r="EN41" i="28"/>
  <c r="EO41" i="28"/>
  <c r="EP41" i="28"/>
  <c r="EQ41" i="28"/>
  <c r="ER41" i="28"/>
  <c r="EN42" i="28"/>
  <c r="EO42" i="28"/>
  <c r="EP42" i="28"/>
  <c r="EQ42" i="28"/>
  <c r="ER42" i="28"/>
  <c r="EN43" i="28"/>
  <c r="EO43" i="28"/>
  <c r="EP43" i="28"/>
  <c r="EQ43" i="28"/>
  <c r="ER43" i="28"/>
  <c r="EN44" i="28"/>
  <c r="EO44" i="28"/>
  <c r="EP44" i="28"/>
  <c r="EQ44" i="28"/>
  <c r="ER44" i="28"/>
  <c r="EN45" i="28"/>
  <c r="EO45" i="28"/>
  <c r="EP45" i="28"/>
  <c r="EQ45" i="28"/>
  <c r="ER45" i="28"/>
  <c r="EN46" i="28"/>
  <c r="EO46" i="28"/>
  <c r="EP46" i="28"/>
  <c r="EQ46" i="28"/>
  <c r="ER46" i="28"/>
  <c r="EN47" i="28"/>
  <c r="EO47" i="28"/>
  <c r="EP47" i="28"/>
  <c r="EQ47" i="28"/>
  <c r="ER47" i="28"/>
  <c r="EN48" i="28"/>
  <c r="EO48" i="28"/>
  <c r="EP48" i="28"/>
  <c r="EQ48" i="28"/>
  <c r="ER48" i="28"/>
  <c r="EN49" i="28"/>
  <c r="EO49" i="28"/>
  <c r="EP49" i="28"/>
  <c r="EQ49" i="28"/>
  <c r="ER49" i="28"/>
  <c r="EN50" i="28"/>
  <c r="EO50" i="28"/>
  <c r="EP50" i="28"/>
  <c r="EQ50" i="28"/>
  <c r="ER50" i="28"/>
  <c r="EN51" i="28"/>
  <c r="EO51" i="28"/>
  <c r="EP51" i="28"/>
  <c r="EQ51" i="28"/>
  <c r="ER51" i="28"/>
  <c r="EN52" i="28"/>
  <c r="EO52" i="28"/>
  <c r="EP52" i="28"/>
  <c r="EQ52" i="28"/>
  <c r="ER52" i="28"/>
  <c r="EN53" i="28"/>
  <c r="EO53" i="28"/>
  <c r="EP53" i="28"/>
  <c r="EQ53" i="28"/>
  <c r="ER53" i="28"/>
  <c r="EN54" i="28"/>
  <c r="EO54" i="28"/>
  <c r="EP54" i="28"/>
  <c r="EQ54" i="28"/>
  <c r="ER54" i="28"/>
  <c r="EN55" i="28"/>
  <c r="EO55" i="28"/>
  <c r="EP55" i="28"/>
  <c r="EQ55" i="28"/>
  <c r="ER55" i="28"/>
  <c r="EN56" i="28"/>
  <c r="EO56" i="28"/>
  <c r="EP56" i="28"/>
  <c r="EQ56" i="28"/>
  <c r="ER56" i="28"/>
  <c r="EN57" i="28"/>
  <c r="EO57" i="28"/>
  <c r="EP57" i="28"/>
  <c r="EQ57" i="28"/>
  <c r="ER57" i="28"/>
  <c r="EN58" i="28"/>
  <c r="EO58" i="28"/>
  <c r="EP58" i="28"/>
  <c r="EQ58" i="28"/>
  <c r="ER58" i="28"/>
  <c r="EN59" i="28"/>
  <c r="EO59" i="28"/>
  <c r="EP59" i="28"/>
  <c r="EQ59" i="28"/>
  <c r="ER59" i="28"/>
  <c r="EN60" i="28"/>
  <c r="EO60" i="28"/>
  <c r="EP60" i="28"/>
  <c r="EQ60" i="28"/>
  <c r="ER60" i="28"/>
  <c r="EN61" i="28"/>
  <c r="EO61" i="28"/>
  <c r="EP61" i="28"/>
  <c r="EQ61" i="28"/>
  <c r="ER61" i="28"/>
  <c r="EN62" i="28"/>
  <c r="EO62" i="28"/>
  <c r="EP62" i="28"/>
  <c r="EQ62" i="28"/>
  <c r="ER62" i="28"/>
  <c r="EN63" i="28"/>
  <c r="EO63" i="28"/>
  <c r="EP63" i="28"/>
  <c r="EQ63" i="28"/>
  <c r="ER63" i="28"/>
  <c r="EN64" i="28"/>
  <c r="EO64" i="28"/>
  <c r="EP64" i="28"/>
  <c r="EQ64" i="28"/>
  <c r="ER64" i="28"/>
  <c r="EN65" i="28"/>
  <c r="EO65" i="28"/>
  <c r="EP65" i="28"/>
  <c r="EQ65" i="28"/>
  <c r="ER65" i="28"/>
  <c r="EN66" i="28"/>
  <c r="EO66" i="28"/>
  <c r="EP66" i="28"/>
  <c r="EQ66" i="28"/>
  <c r="ER66" i="28"/>
  <c r="EN67" i="28"/>
  <c r="EO67" i="28"/>
  <c r="EP67" i="28"/>
  <c r="EQ67" i="28"/>
  <c r="ER67" i="28"/>
  <c r="EN68" i="28"/>
  <c r="EO68" i="28"/>
  <c r="EP68" i="28"/>
  <c r="EQ68" i="28"/>
  <c r="ER68" i="28"/>
  <c r="EN69" i="28"/>
  <c r="EO69" i="28"/>
  <c r="EP69" i="28"/>
  <c r="EQ69" i="28"/>
  <c r="ER69" i="28"/>
  <c r="EN70" i="28"/>
  <c r="EO70" i="28"/>
  <c r="EP70" i="28"/>
  <c r="EQ70" i="28"/>
  <c r="ER70" i="28"/>
  <c r="EN71" i="28"/>
  <c r="EO71" i="28"/>
  <c r="EP71" i="28"/>
  <c r="EQ71" i="28"/>
  <c r="ER71" i="28"/>
  <c r="EN72" i="28"/>
  <c r="EO72" i="28"/>
  <c r="EP72" i="28"/>
  <c r="EQ72" i="28"/>
  <c r="ER72" i="28"/>
  <c r="EN73" i="28"/>
  <c r="EO73" i="28"/>
  <c r="EP73" i="28"/>
  <c r="EQ73" i="28"/>
  <c r="ER73" i="28"/>
  <c r="EN74" i="28"/>
  <c r="EO74" i="28"/>
  <c r="EP74" i="28"/>
  <c r="EQ74" i="28"/>
  <c r="ER74" i="28"/>
  <c r="EN75" i="28"/>
  <c r="EO75" i="28"/>
  <c r="EP75" i="28"/>
  <c r="EQ75" i="28"/>
  <c r="ER75" i="28"/>
  <c r="EN76" i="28"/>
  <c r="EO76" i="28"/>
  <c r="EP76" i="28"/>
  <c r="EQ76" i="28"/>
  <c r="ER76" i="28"/>
  <c r="EN77" i="28"/>
  <c r="EO77" i="28"/>
  <c r="EP77" i="28"/>
  <c r="EQ77" i="28"/>
  <c r="ER77" i="28"/>
  <c r="EN78" i="28"/>
  <c r="EO78" i="28"/>
  <c r="EP78" i="28"/>
  <c r="EQ78" i="28"/>
  <c r="ER78" i="28"/>
  <c r="EN79" i="28"/>
  <c r="EO79" i="28"/>
  <c r="EP79" i="28"/>
  <c r="EQ79" i="28"/>
  <c r="ER79" i="28"/>
  <c r="EN80" i="28"/>
  <c r="EO80" i="28"/>
  <c r="EP80" i="28"/>
  <c r="EQ80" i="28"/>
  <c r="ER80" i="28"/>
  <c r="ER10" i="28"/>
  <c r="EQ10" i="28"/>
  <c r="EP10" i="28"/>
  <c r="EO10" i="28"/>
  <c r="EN10" i="28"/>
  <c r="EB54" i="28"/>
  <c r="EC54" i="28"/>
  <c r="ED54" i="28"/>
  <c r="EE54" i="28"/>
  <c r="EF54" i="28"/>
  <c r="EG54" i="28"/>
  <c r="EH54" i="28"/>
  <c r="EI54" i="28"/>
  <c r="EJ54" i="28"/>
  <c r="EK54" i="28"/>
  <c r="EL54" i="28"/>
  <c r="EB55" i="28"/>
  <c r="EC55" i="28"/>
  <c r="ED55" i="28"/>
  <c r="EE55" i="28"/>
  <c r="EF55" i="28"/>
  <c r="EG55" i="28"/>
  <c r="EH55" i="28"/>
  <c r="EI55" i="28"/>
  <c r="EJ55" i="28"/>
  <c r="EK55" i="28"/>
  <c r="EL55" i="28"/>
  <c r="EB56" i="28"/>
  <c r="EC56" i="28"/>
  <c r="ED56" i="28"/>
  <c r="EE56" i="28"/>
  <c r="EF56" i="28"/>
  <c r="EG56" i="28"/>
  <c r="EH56" i="28"/>
  <c r="EI56" i="28"/>
  <c r="EJ56" i="28"/>
  <c r="EK56" i="28"/>
  <c r="EL56" i="28"/>
  <c r="EB57" i="28"/>
  <c r="EC57" i="28"/>
  <c r="ED57" i="28"/>
  <c r="EE57" i="28"/>
  <c r="EF57" i="28"/>
  <c r="EG57" i="28"/>
  <c r="EH57" i="28"/>
  <c r="EI57" i="28"/>
  <c r="EJ57" i="28"/>
  <c r="EK57" i="28"/>
  <c r="EL57" i="28"/>
  <c r="EB58" i="28"/>
  <c r="EC58" i="28"/>
  <c r="ED58" i="28"/>
  <c r="EE58" i="28"/>
  <c r="EF58" i="28"/>
  <c r="EG58" i="28"/>
  <c r="EH58" i="28"/>
  <c r="EI58" i="28"/>
  <c r="EJ58" i="28"/>
  <c r="EK58" i="28"/>
  <c r="EL58" i="28"/>
  <c r="EB59" i="28"/>
  <c r="EC59" i="28"/>
  <c r="ED59" i="28"/>
  <c r="EE59" i="28"/>
  <c r="EF59" i="28"/>
  <c r="EG59" i="28"/>
  <c r="EH59" i="28"/>
  <c r="EI59" i="28"/>
  <c r="EJ59" i="28"/>
  <c r="EK59" i="28"/>
  <c r="EL59" i="28"/>
  <c r="EB60" i="28"/>
  <c r="EC60" i="28"/>
  <c r="ED60" i="28"/>
  <c r="EE60" i="28"/>
  <c r="EF60" i="28"/>
  <c r="EG60" i="28"/>
  <c r="EH60" i="28"/>
  <c r="EI60" i="28"/>
  <c r="EJ60" i="28"/>
  <c r="EK60" i="28"/>
  <c r="EL60" i="28"/>
  <c r="EB61" i="28"/>
  <c r="EC61" i="28"/>
  <c r="ED61" i="28"/>
  <c r="EE61" i="28"/>
  <c r="EF61" i="28"/>
  <c r="EG61" i="28"/>
  <c r="EH61" i="28"/>
  <c r="EI61" i="28"/>
  <c r="EJ61" i="28"/>
  <c r="EK61" i="28"/>
  <c r="EL61" i="28"/>
  <c r="EB62" i="28"/>
  <c r="EC62" i="28"/>
  <c r="ED62" i="28"/>
  <c r="EE62" i="28"/>
  <c r="EF62" i="28"/>
  <c r="EG62" i="28"/>
  <c r="EH62" i="28"/>
  <c r="EI62" i="28"/>
  <c r="EJ62" i="28"/>
  <c r="EK62" i="28"/>
  <c r="EL62" i="28"/>
  <c r="EB63" i="28"/>
  <c r="EC63" i="28"/>
  <c r="ED63" i="28"/>
  <c r="EE63" i="28"/>
  <c r="EF63" i="28"/>
  <c r="EG63" i="28"/>
  <c r="EH63" i="28"/>
  <c r="EI63" i="28"/>
  <c r="EJ63" i="28"/>
  <c r="EK63" i="28"/>
  <c r="EL63" i="28"/>
  <c r="EB64" i="28"/>
  <c r="EC64" i="28"/>
  <c r="ED64" i="28"/>
  <c r="EE64" i="28"/>
  <c r="EF64" i="28"/>
  <c r="EG64" i="28"/>
  <c r="EH64" i="28"/>
  <c r="EI64" i="28"/>
  <c r="EJ64" i="28"/>
  <c r="EK64" i="28"/>
  <c r="EL64" i="28"/>
  <c r="EB65" i="28"/>
  <c r="EC65" i="28"/>
  <c r="ED65" i="28"/>
  <c r="EE65" i="28"/>
  <c r="EF65" i="28"/>
  <c r="EG65" i="28"/>
  <c r="EH65" i="28"/>
  <c r="EI65" i="28"/>
  <c r="EJ65" i="28"/>
  <c r="EK65" i="28"/>
  <c r="EL65" i="28"/>
  <c r="EB66" i="28"/>
  <c r="EC66" i="28"/>
  <c r="ED66" i="28"/>
  <c r="EE66" i="28"/>
  <c r="EF66" i="28"/>
  <c r="EG66" i="28"/>
  <c r="EH66" i="28"/>
  <c r="EI66" i="28"/>
  <c r="EJ66" i="28"/>
  <c r="EK66" i="28"/>
  <c r="EL66" i="28"/>
  <c r="EB67" i="28"/>
  <c r="EC67" i="28"/>
  <c r="ED67" i="28"/>
  <c r="EE67" i="28"/>
  <c r="EF67" i="28"/>
  <c r="EG67" i="28"/>
  <c r="EH67" i="28"/>
  <c r="EI67" i="28"/>
  <c r="EJ67" i="28"/>
  <c r="EK67" i="28"/>
  <c r="EL67" i="28"/>
  <c r="EB68" i="28"/>
  <c r="EC68" i="28"/>
  <c r="ED68" i="28"/>
  <c r="EE68" i="28"/>
  <c r="EF68" i="28"/>
  <c r="EG68" i="28"/>
  <c r="EH68" i="28"/>
  <c r="EI68" i="28"/>
  <c r="EJ68" i="28"/>
  <c r="EK68" i="28"/>
  <c r="EL68" i="28"/>
  <c r="EB69" i="28"/>
  <c r="EC69" i="28"/>
  <c r="ED69" i="28"/>
  <c r="EE69" i="28"/>
  <c r="EF69" i="28"/>
  <c r="EG69" i="28"/>
  <c r="EH69" i="28"/>
  <c r="EI69" i="28"/>
  <c r="EJ69" i="28"/>
  <c r="EK69" i="28"/>
  <c r="EL69" i="28"/>
  <c r="EB70" i="28"/>
  <c r="EC70" i="28"/>
  <c r="ED70" i="28"/>
  <c r="EE70" i="28"/>
  <c r="EF70" i="28"/>
  <c r="EG70" i="28"/>
  <c r="EH70" i="28"/>
  <c r="EI70" i="28"/>
  <c r="EJ70" i="28"/>
  <c r="EK70" i="28"/>
  <c r="EL70" i="28"/>
  <c r="EB71" i="28"/>
  <c r="EC71" i="28"/>
  <c r="ED71" i="28"/>
  <c r="EE71" i="28"/>
  <c r="EF71" i="28"/>
  <c r="EG71" i="28"/>
  <c r="EH71" i="28"/>
  <c r="EI71" i="28"/>
  <c r="EJ71" i="28"/>
  <c r="EK71" i="28"/>
  <c r="EL71" i="28"/>
  <c r="EB72" i="28"/>
  <c r="EC72" i="28"/>
  <c r="ED72" i="28"/>
  <c r="EE72" i="28"/>
  <c r="EF72" i="28"/>
  <c r="EG72" i="28"/>
  <c r="EH72" i="28"/>
  <c r="EI72" i="28"/>
  <c r="EJ72" i="28"/>
  <c r="EK72" i="28"/>
  <c r="EL72" i="28"/>
  <c r="EB73" i="28"/>
  <c r="EC73" i="28"/>
  <c r="ED73" i="28"/>
  <c r="EE73" i="28"/>
  <c r="EF73" i="28"/>
  <c r="EG73" i="28"/>
  <c r="EH73" i="28"/>
  <c r="EI73" i="28"/>
  <c r="EJ73" i="28"/>
  <c r="EK73" i="28"/>
  <c r="EL73" i="28"/>
  <c r="EB74" i="28"/>
  <c r="EC74" i="28"/>
  <c r="ED74" i="28"/>
  <c r="EE74" i="28"/>
  <c r="EF74" i="28"/>
  <c r="EG74" i="28"/>
  <c r="EH74" i="28"/>
  <c r="EI74" i="28"/>
  <c r="EJ74" i="28"/>
  <c r="EK74" i="28"/>
  <c r="EL74" i="28"/>
  <c r="EB75" i="28"/>
  <c r="EC75" i="28"/>
  <c r="ED75" i="28"/>
  <c r="EE75" i="28"/>
  <c r="EF75" i="28"/>
  <c r="EG75" i="28"/>
  <c r="EH75" i="28"/>
  <c r="EI75" i="28"/>
  <c r="EJ75" i="28"/>
  <c r="EK75" i="28"/>
  <c r="EL75" i="28"/>
  <c r="EB76" i="28"/>
  <c r="EC76" i="28"/>
  <c r="ED76" i="28"/>
  <c r="EE76" i="28"/>
  <c r="EF76" i="28"/>
  <c r="EG76" i="28"/>
  <c r="EH76" i="28"/>
  <c r="EI76" i="28"/>
  <c r="EJ76" i="28"/>
  <c r="EK76" i="28"/>
  <c r="EL76" i="28"/>
  <c r="EB77" i="28"/>
  <c r="EC77" i="28"/>
  <c r="ED77" i="28"/>
  <c r="EE77" i="28"/>
  <c r="EF77" i="28"/>
  <c r="EG77" i="28"/>
  <c r="EH77" i="28"/>
  <c r="EI77" i="28"/>
  <c r="EJ77" i="28"/>
  <c r="EK77" i="28"/>
  <c r="EL77" i="28"/>
  <c r="EB78" i="28"/>
  <c r="EC78" i="28"/>
  <c r="ED78" i="28"/>
  <c r="EE78" i="28"/>
  <c r="EF78" i="28"/>
  <c r="EG78" i="28"/>
  <c r="EH78" i="28"/>
  <c r="EI78" i="28"/>
  <c r="EJ78" i="28"/>
  <c r="EK78" i="28"/>
  <c r="EL78" i="28"/>
  <c r="EB79" i="28"/>
  <c r="EC79" i="28"/>
  <c r="ED79" i="28"/>
  <c r="EE79" i="28"/>
  <c r="EF79" i="28"/>
  <c r="EG79" i="28"/>
  <c r="EH79" i="28"/>
  <c r="EI79" i="28"/>
  <c r="EJ79" i="28"/>
  <c r="EK79" i="28"/>
  <c r="EL79" i="28"/>
  <c r="EB80" i="28"/>
  <c r="EC80" i="28"/>
  <c r="ED80" i="28"/>
  <c r="EE80" i="28"/>
  <c r="EF80" i="28"/>
  <c r="EG80" i="28"/>
  <c r="EH80" i="28"/>
  <c r="EI80" i="28"/>
  <c r="EJ80" i="28"/>
  <c r="EK80" i="28"/>
  <c r="EL80" i="28"/>
  <c r="EM10" i="28"/>
  <c r="EB11" i="28"/>
  <c r="EC11" i="28"/>
  <c r="ED11" i="28"/>
  <c r="EE11" i="28"/>
  <c r="EF11" i="28"/>
  <c r="EG11" i="28"/>
  <c r="EH11" i="28"/>
  <c r="EI11" i="28"/>
  <c r="EJ11" i="28"/>
  <c r="EK11" i="28"/>
  <c r="EL11" i="28"/>
  <c r="EB12" i="28"/>
  <c r="EC12" i="28"/>
  <c r="ED12" i="28"/>
  <c r="EE12" i="28"/>
  <c r="EF12" i="28"/>
  <c r="EG12" i="28"/>
  <c r="EH12" i="28"/>
  <c r="EI12" i="28"/>
  <c r="EJ12" i="28"/>
  <c r="EK12" i="28"/>
  <c r="EL12" i="28"/>
  <c r="EB13" i="28"/>
  <c r="EC13" i="28"/>
  <c r="ED13" i="28"/>
  <c r="EE13" i="28"/>
  <c r="EF13" i="28"/>
  <c r="EG13" i="28"/>
  <c r="EH13" i="28"/>
  <c r="EI13" i="28"/>
  <c r="EJ13" i="28"/>
  <c r="EK13" i="28"/>
  <c r="EL13" i="28"/>
  <c r="EB14" i="28"/>
  <c r="EC14" i="28"/>
  <c r="ED14" i="28"/>
  <c r="EE14" i="28"/>
  <c r="EF14" i="28"/>
  <c r="EG14" i="28"/>
  <c r="EH14" i="28"/>
  <c r="EI14" i="28"/>
  <c r="EJ14" i="28"/>
  <c r="EK14" i="28"/>
  <c r="EL14" i="28"/>
  <c r="EB15" i="28"/>
  <c r="EC15" i="28"/>
  <c r="ED15" i="28"/>
  <c r="EE15" i="28"/>
  <c r="EF15" i="28"/>
  <c r="EG15" i="28"/>
  <c r="EH15" i="28"/>
  <c r="EI15" i="28"/>
  <c r="EJ15" i="28"/>
  <c r="EK15" i="28"/>
  <c r="EL15" i="28"/>
  <c r="EB16" i="28"/>
  <c r="EC16" i="28"/>
  <c r="ED16" i="28"/>
  <c r="EE16" i="28"/>
  <c r="EF16" i="28"/>
  <c r="EG16" i="28"/>
  <c r="EH16" i="28"/>
  <c r="EI16" i="28"/>
  <c r="EJ16" i="28"/>
  <c r="EK16" i="28"/>
  <c r="EL16" i="28"/>
  <c r="EB17" i="28"/>
  <c r="EC17" i="28"/>
  <c r="ED17" i="28"/>
  <c r="EE17" i="28"/>
  <c r="EF17" i="28"/>
  <c r="EG17" i="28"/>
  <c r="EH17" i="28"/>
  <c r="EI17" i="28"/>
  <c r="EJ17" i="28"/>
  <c r="EK17" i="28"/>
  <c r="EL17" i="28"/>
  <c r="EB18" i="28"/>
  <c r="EC18" i="28"/>
  <c r="ED18" i="28"/>
  <c r="EE18" i="28"/>
  <c r="EF18" i="28"/>
  <c r="EG18" i="28"/>
  <c r="EH18" i="28"/>
  <c r="EI18" i="28"/>
  <c r="EJ18" i="28"/>
  <c r="EK18" i="28"/>
  <c r="EL18" i="28"/>
  <c r="EB19" i="28"/>
  <c r="EC19" i="28"/>
  <c r="ED19" i="28"/>
  <c r="EE19" i="28"/>
  <c r="EF19" i="28"/>
  <c r="EG19" i="28"/>
  <c r="EH19" i="28"/>
  <c r="EI19" i="28"/>
  <c r="EJ19" i="28"/>
  <c r="EK19" i="28"/>
  <c r="EL19" i="28"/>
  <c r="EB20" i="28"/>
  <c r="EC20" i="28"/>
  <c r="ED20" i="28"/>
  <c r="EE20" i="28"/>
  <c r="EF20" i="28"/>
  <c r="EG20" i="28"/>
  <c r="EH20" i="28"/>
  <c r="EI20" i="28"/>
  <c r="EJ20" i="28"/>
  <c r="EK20" i="28"/>
  <c r="EL20" i="28"/>
  <c r="EB21" i="28"/>
  <c r="EC21" i="28"/>
  <c r="ED21" i="28"/>
  <c r="EE21" i="28"/>
  <c r="EF21" i="28"/>
  <c r="EG21" i="28"/>
  <c r="EH21" i="28"/>
  <c r="EI21" i="28"/>
  <c r="EJ21" i="28"/>
  <c r="EK21" i="28"/>
  <c r="EL21" i="28"/>
  <c r="EB22" i="28"/>
  <c r="EC22" i="28"/>
  <c r="ED22" i="28"/>
  <c r="EE22" i="28"/>
  <c r="EF22" i="28"/>
  <c r="EG22" i="28"/>
  <c r="EH22" i="28"/>
  <c r="EI22" i="28"/>
  <c r="EJ22" i="28"/>
  <c r="EK22" i="28"/>
  <c r="EL22" i="28"/>
  <c r="EB23" i="28"/>
  <c r="EC23" i="28"/>
  <c r="ED23" i="28"/>
  <c r="EE23" i="28"/>
  <c r="EF23" i="28"/>
  <c r="EG23" i="28"/>
  <c r="EH23" i="28"/>
  <c r="EI23" i="28"/>
  <c r="EJ23" i="28"/>
  <c r="EK23" i="28"/>
  <c r="EL23" i="28"/>
  <c r="EB24" i="28"/>
  <c r="EC24" i="28"/>
  <c r="ED24" i="28"/>
  <c r="EE24" i="28"/>
  <c r="EF24" i="28"/>
  <c r="EG24" i="28"/>
  <c r="EH24" i="28"/>
  <c r="EI24" i="28"/>
  <c r="EJ24" i="28"/>
  <c r="EK24" i="28"/>
  <c r="EL24" i="28"/>
  <c r="EB25" i="28"/>
  <c r="EC25" i="28"/>
  <c r="ED25" i="28"/>
  <c r="EE25" i="28"/>
  <c r="EF25" i="28"/>
  <c r="EG25" i="28"/>
  <c r="EH25" i="28"/>
  <c r="EI25" i="28"/>
  <c r="EJ25" i="28"/>
  <c r="EK25" i="28"/>
  <c r="EL25" i="28"/>
  <c r="EB26" i="28"/>
  <c r="EC26" i="28"/>
  <c r="ED26" i="28"/>
  <c r="EE26" i="28"/>
  <c r="EF26" i="28"/>
  <c r="EG26" i="28"/>
  <c r="EH26" i="28"/>
  <c r="EI26" i="28"/>
  <c r="EJ26" i="28"/>
  <c r="EK26" i="28"/>
  <c r="EL26" i="28"/>
  <c r="EB27" i="28"/>
  <c r="EC27" i="28"/>
  <c r="ED27" i="28"/>
  <c r="EE27" i="28"/>
  <c r="EF27" i="28"/>
  <c r="EG27" i="28"/>
  <c r="EH27" i="28"/>
  <c r="EI27" i="28"/>
  <c r="EJ27" i="28"/>
  <c r="EK27" i="28"/>
  <c r="EL27" i="28"/>
  <c r="EB28" i="28"/>
  <c r="EC28" i="28"/>
  <c r="ED28" i="28"/>
  <c r="EE28" i="28"/>
  <c r="EF28" i="28"/>
  <c r="EG28" i="28"/>
  <c r="EH28" i="28"/>
  <c r="EI28" i="28"/>
  <c r="EJ28" i="28"/>
  <c r="EK28" i="28"/>
  <c r="EL28" i="28"/>
  <c r="EB29" i="28"/>
  <c r="EC29" i="28"/>
  <c r="ED29" i="28"/>
  <c r="EE29" i="28"/>
  <c r="EF29" i="28"/>
  <c r="EG29" i="28"/>
  <c r="EH29" i="28"/>
  <c r="EI29" i="28"/>
  <c r="EJ29" i="28"/>
  <c r="EK29" i="28"/>
  <c r="EL29" i="28"/>
  <c r="EB30" i="28"/>
  <c r="EC30" i="28"/>
  <c r="ED30" i="28"/>
  <c r="EE30" i="28"/>
  <c r="EF30" i="28"/>
  <c r="EG30" i="28"/>
  <c r="EH30" i="28"/>
  <c r="EI30" i="28"/>
  <c r="EJ30" i="28"/>
  <c r="EK30" i="28"/>
  <c r="EL30" i="28"/>
  <c r="EB31" i="28"/>
  <c r="EC31" i="28"/>
  <c r="ED31" i="28"/>
  <c r="EE31" i="28"/>
  <c r="EF31" i="28"/>
  <c r="EG31" i="28"/>
  <c r="EH31" i="28"/>
  <c r="EI31" i="28"/>
  <c r="EJ31" i="28"/>
  <c r="EK31" i="28"/>
  <c r="EL31" i="28"/>
  <c r="EB32" i="28"/>
  <c r="EC32" i="28"/>
  <c r="ED32" i="28"/>
  <c r="EE32" i="28"/>
  <c r="EF32" i="28"/>
  <c r="EG32" i="28"/>
  <c r="EH32" i="28"/>
  <c r="EI32" i="28"/>
  <c r="EJ32" i="28"/>
  <c r="EK32" i="28"/>
  <c r="EL32" i="28"/>
  <c r="EB33" i="28"/>
  <c r="EC33" i="28"/>
  <c r="ED33" i="28"/>
  <c r="EE33" i="28"/>
  <c r="EF33" i="28"/>
  <c r="EG33" i="28"/>
  <c r="EH33" i="28"/>
  <c r="EI33" i="28"/>
  <c r="EJ33" i="28"/>
  <c r="EK33" i="28"/>
  <c r="EL33" i="28"/>
  <c r="EB34" i="28"/>
  <c r="EC34" i="28"/>
  <c r="ED34" i="28"/>
  <c r="EE34" i="28"/>
  <c r="EF34" i="28"/>
  <c r="EG34" i="28"/>
  <c r="EH34" i="28"/>
  <c r="EI34" i="28"/>
  <c r="EJ34" i="28"/>
  <c r="EK34" i="28"/>
  <c r="EL34" i="28"/>
  <c r="EB35" i="28"/>
  <c r="EC35" i="28"/>
  <c r="ED35" i="28"/>
  <c r="EE35" i="28"/>
  <c r="EF35" i="28"/>
  <c r="EG35" i="28"/>
  <c r="EH35" i="28"/>
  <c r="EI35" i="28"/>
  <c r="EJ35" i="28"/>
  <c r="EK35" i="28"/>
  <c r="EL35" i="28"/>
  <c r="EB36" i="28"/>
  <c r="EC36" i="28"/>
  <c r="ED36" i="28"/>
  <c r="EE36" i="28"/>
  <c r="EF36" i="28"/>
  <c r="EG36" i="28"/>
  <c r="EH36" i="28"/>
  <c r="EI36" i="28"/>
  <c r="EJ36" i="28"/>
  <c r="EK36" i="28"/>
  <c r="EL36" i="28"/>
  <c r="EB37" i="28"/>
  <c r="EC37" i="28"/>
  <c r="ED37" i="28"/>
  <c r="EE37" i="28"/>
  <c r="EF37" i="28"/>
  <c r="EG37" i="28"/>
  <c r="EH37" i="28"/>
  <c r="EI37" i="28"/>
  <c r="EJ37" i="28"/>
  <c r="EK37" i="28"/>
  <c r="EL37" i="28"/>
  <c r="EB38" i="28"/>
  <c r="EC38" i="28"/>
  <c r="ED38" i="28"/>
  <c r="EE38" i="28"/>
  <c r="EF38" i="28"/>
  <c r="EG38" i="28"/>
  <c r="EH38" i="28"/>
  <c r="EI38" i="28"/>
  <c r="EJ38" i="28"/>
  <c r="EK38" i="28"/>
  <c r="EL38" i="28"/>
  <c r="EB39" i="28"/>
  <c r="EC39" i="28"/>
  <c r="ED39" i="28"/>
  <c r="EE39" i="28"/>
  <c r="EF39" i="28"/>
  <c r="EG39" i="28"/>
  <c r="EH39" i="28"/>
  <c r="EI39" i="28"/>
  <c r="EJ39" i="28"/>
  <c r="EK39" i="28"/>
  <c r="EL39" i="28"/>
  <c r="EB40" i="28"/>
  <c r="EC40" i="28"/>
  <c r="ED40" i="28"/>
  <c r="EE40" i="28"/>
  <c r="EF40" i="28"/>
  <c r="EG40" i="28"/>
  <c r="EH40" i="28"/>
  <c r="EI40" i="28"/>
  <c r="EJ40" i="28"/>
  <c r="EK40" i="28"/>
  <c r="EL40" i="28"/>
  <c r="EB41" i="28"/>
  <c r="EC41" i="28"/>
  <c r="ED41" i="28"/>
  <c r="EE41" i="28"/>
  <c r="EF41" i="28"/>
  <c r="EG41" i="28"/>
  <c r="EH41" i="28"/>
  <c r="EI41" i="28"/>
  <c r="EJ41" i="28"/>
  <c r="EK41" i="28"/>
  <c r="EL41" i="28"/>
  <c r="EB42" i="28"/>
  <c r="EC42" i="28"/>
  <c r="ED42" i="28"/>
  <c r="EE42" i="28"/>
  <c r="EF42" i="28"/>
  <c r="EG42" i="28"/>
  <c r="EH42" i="28"/>
  <c r="EI42" i="28"/>
  <c r="EJ42" i="28"/>
  <c r="EK42" i="28"/>
  <c r="EL42" i="28"/>
  <c r="EB43" i="28"/>
  <c r="EC43" i="28"/>
  <c r="ED43" i="28"/>
  <c r="EE43" i="28"/>
  <c r="EF43" i="28"/>
  <c r="EG43" i="28"/>
  <c r="EH43" i="28"/>
  <c r="EI43" i="28"/>
  <c r="EJ43" i="28"/>
  <c r="EK43" i="28"/>
  <c r="EL43" i="28"/>
  <c r="EB44" i="28"/>
  <c r="EC44" i="28"/>
  <c r="ED44" i="28"/>
  <c r="EE44" i="28"/>
  <c r="EF44" i="28"/>
  <c r="EG44" i="28"/>
  <c r="EH44" i="28"/>
  <c r="EI44" i="28"/>
  <c r="EJ44" i="28"/>
  <c r="EK44" i="28"/>
  <c r="EL44" i="28"/>
  <c r="EB45" i="28"/>
  <c r="EC45" i="28"/>
  <c r="ED45" i="28"/>
  <c r="EE45" i="28"/>
  <c r="EF45" i="28"/>
  <c r="EG45" i="28"/>
  <c r="EH45" i="28"/>
  <c r="EI45" i="28"/>
  <c r="EJ45" i="28"/>
  <c r="EK45" i="28"/>
  <c r="EL45" i="28"/>
  <c r="EB46" i="28"/>
  <c r="EC46" i="28"/>
  <c r="ED46" i="28"/>
  <c r="EE46" i="28"/>
  <c r="EF46" i="28"/>
  <c r="EG46" i="28"/>
  <c r="EH46" i="28"/>
  <c r="EI46" i="28"/>
  <c r="EJ46" i="28"/>
  <c r="EK46" i="28"/>
  <c r="EL46" i="28"/>
  <c r="EB47" i="28"/>
  <c r="EC47" i="28"/>
  <c r="ED47" i="28"/>
  <c r="EE47" i="28"/>
  <c r="EF47" i="28"/>
  <c r="EG47" i="28"/>
  <c r="EH47" i="28"/>
  <c r="EI47" i="28"/>
  <c r="EJ47" i="28"/>
  <c r="EK47" i="28"/>
  <c r="EL47" i="28"/>
  <c r="EB48" i="28"/>
  <c r="EC48" i="28"/>
  <c r="ED48" i="28"/>
  <c r="EE48" i="28"/>
  <c r="EF48" i="28"/>
  <c r="EG48" i="28"/>
  <c r="EH48" i="28"/>
  <c r="EI48" i="28"/>
  <c r="EJ48" i="28"/>
  <c r="EK48" i="28"/>
  <c r="EL48" i="28"/>
  <c r="EB49" i="28"/>
  <c r="EC49" i="28"/>
  <c r="ED49" i="28"/>
  <c r="EE49" i="28"/>
  <c r="EF49" i="28"/>
  <c r="EG49" i="28"/>
  <c r="EH49" i="28"/>
  <c r="EI49" i="28"/>
  <c r="EJ49" i="28"/>
  <c r="EK49" i="28"/>
  <c r="EL49" i="28"/>
  <c r="EB50" i="28"/>
  <c r="EC50" i="28"/>
  <c r="ED50" i="28"/>
  <c r="EE50" i="28"/>
  <c r="EF50" i="28"/>
  <c r="EG50" i="28"/>
  <c r="EH50" i="28"/>
  <c r="EI50" i="28"/>
  <c r="EJ50" i="28"/>
  <c r="EK50" i="28"/>
  <c r="EL50" i="28"/>
  <c r="EB51" i="28"/>
  <c r="EC51" i="28"/>
  <c r="ED51" i="28"/>
  <c r="EE51" i="28"/>
  <c r="EF51" i="28"/>
  <c r="EG51" i="28"/>
  <c r="EH51" i="28"/>
  <c r="EI51" i="28"/>
  <c r="EJ51" i="28"/>
  <c r="EK51" i="28"/>
  <c r="EL51" i="28"/>
  <c r="EB52" i="28"/>
  <c r="EC52" i="28"/>
  <c r="ED52" i="28"/>
  <c r="EE52" i="28"/>
  <c r="EF52" i="28"/>
  <c r="EG52" i="28"/>
  <c r="EH52" i="28"/>
  <c r="EI52" i="28"/>
  <c r="EJ52" i="28"/>
  <c r="EK52" i="28"/>
  <c r="EL52" i="28"/>
  <c r="EB53" i="28"/>
  <c r="EC53" i="28"/>
  <c r="ED53" i="28"/>
  <c r="EE53" i="28"/>
  <c r="EF53" i="28"/>
  <c r="EG53" i="28"/>
  <c r="EH53" i="28"/>
  <c r="EI53" i="28"/>
  <c r="EJ53" i="28"/>
  <c r="EK53" i="28"/>
  <c r="EL53" i="28"/>
  <c r="EL10" i="28"/>
  <c r="EK10" i="28"/>
  <c r="EJ10" i="28"/>
  <c r="EI10" i="28"/>
  <c r="EH10" i="28"/>
  <c r="EG10" i="28"/>
  <c r="EF10" i="28"/>
  <c r="EE10" i="28"/>
  <c r="ED10" i="28"/>
  <c r="EC10" i="28"/>
  <c r="EB10" i="28"/>
  <c r="A300" i="25"/>
  <c r="B300" i="25" s="1"/>
  <c r="A299" i="25"/>
  <c r="E299" i="25" s="1"/>
  <c r="A298" i="25"/>
  <c r="B298" i="25" s="1"/>
  <c r="A294" i="25"/>
  <c r="E294" i="25" s="1"/>
  <c r="A295" i="25"/>
  <c r="C295" i="25" s="1" a="1"/>
  <c r="C295" i="25" s="1"/>
  <c r="A296" i="25"/>
  <c r="D296" i="25" s="1"/>
  <c r="A297" i="25"/>
  <c r="B297" i="25" s="1"/>
  <c r="A288" i="25"/>
  <c r="E288" i="25" s="1"/>
  <c r="A289" i="25"/>
  <c r="C289" i="25" s="1" a="1"/>
  <c r="C289" i="25" s="1"/>
  <c r="A290" i="25"/>
  <c r="D290" i="25" s="1"/>
  <c r="A291" i="25"/>
  <c r="E291" i="25" s="1"/>
  <c r="A292" i="25"/>
  <c r="E292" i="25" s="1"/>
  <c r="A293" i="25"/>
  <c r="C293" i="25" s="1" a="1"/>
  <c r="C293" i="25" s="1"/>
  <c r="J53" i="26"/>
  <c r="J52" i="26"/>
  <c r="B288" i="25" l="1"/>
  <c r="C292" i="25" a="1"/>
  <c r="C292" i="25" s="1"/>
  <c r="B296" i="25"/>
  <c r="C290" i="25" a="1"/>
  <c r="C290" i="25" s="1"/>
  <c r="B295" i="25"/>
  <c r="D288" i="25"/>
  <c r="D292" i="25"/>
  <c r="C288" i="25" a="1"/>
  <c r="C288" i="25" s="1"/>
  <c r="C291" i="25" a="1"/>
  <c r="C291" i="25" s="1"/>
  <c r="B291" i="25"/>
  <c r="D299" i="25"/>
  <c r="B293" i="25"/>
  <c r="D294" i="25"/>
  <c r="C299" i="25" a="1"/>
  <c r="C299" i="25" s="1"/>
  <c r="B292" i="25"/>
  <c r="B290" i="25"/>
  <c r="B299" i="25"/>
  <c r="C294" i="25" a="1"/>
  <c r="C294" i="25" s="1"/>
  <c r="D291" i="25"/>
  <c r="B289" i="25"/>
  <c r="C296" i="25" a="1"/>
  <c r="C296" i="25" s="1"/>
  <c r="B294" i="25"/>
  <c r="E300" i="25"/>
  <c r="D300" i="25"/>
  <c r="C300" i="25" a="1"/>
  <c r="C300" i="25" s="1"/>
  <c r="C298" i="25" a="1"/>
  <c r="C298" i="25" s="1"/>
  <c r="E298" i="25"/>
  <c r="D298" i="25"/>
  <c r="D295" i="25"/>
  <c r="E297" i="25"/>
  <c r="D297" i="25"/>
  <c r="C297" i="25" a="1"/>
  <c r="C297" i="25" s="1"/>
  <c r="E295" i="25"/>
  <c r="E296" i="25"/>
  <c r="E293" i="25"/>
  <c r="E289" i="25"/>
  <c r="D293" i="25"/>
  <c r="D289" i="25"/>
  <c r="E290" i="25"/>
  <c r="M47" i="21" l="1"/>
  <c r="N47" i="21" s="1"/>
  <c r="Q47" i="21" s="1"/>
  <c r="G47" i="21"/>
  <c r="M46" i="21"/>
  <c r="N46" i="21" s="1"/>
  <c r="Q46" i="21" s="1"/>
  <c r="G46" i="21"/>
  <c r="M45" i="21"/>
  <c r="N45" i="21" s="1"/>
  <c r="G45" i="21"/>
  <c r="M44" i="21"/>
  <c r="N44" i="21" s="1"/>
  <c r="G44" i="21"/>
  <c r="M43" i="21"/>
  <c r="N43" i="21" s="1"/>
  <c r="G43" i="21"/>
  <c r="M42" i="21"/>
  <c r="N42" i="21" s="1"/>
  <c r="G42" i="21"/>
  <c r="M41" i="21"/>
  <c r="N41" i="21" s="1"/>
  <c r="G41" i="21"/>
  <c r="M40" i="21"/>
  <c r="N40" i="21" s="1"/>
  <c r="G40" i="21"/>
  <c r="M39" i="21"/>
  <c r="N39" i="21" s="1"/>
  <c r="G39" i="21"/>
  <c r="M38" i="21"/>
  <c r="N38" i="21" s="1"/>
  <c r="G38" i="21"/>
  <c r="M37" i="21"/>
  <c r="N37" i="21" s="1"/>
  <c r="G37" i="21"/>
  <c r="M36" i="21"/>
  <c r="N36" i="21" s="1"/>
  <c r="G36" i="21"/>
  <c r="M35" i="21"/>
  <c r="N35" i="21" s="1"/>
  <c r="G35" i="21"/>
  <c r="M34" i="21"/>
  <c r="N34" i="21" s="1"/>
  <c r="G34" i="21"/>
  <c r="M33" i="21"/>
  <c r="N33" i="21" s="1"/>
  <c r="G33" i="21"/>
  <c r="B15" i="6" l="1"/>
  <c r="K335" i="6" l="1"/>
  <c r="K352" i="6"/>
  <c r="I335" i="6"/>
  <c r="J335" i="6" s="1"/>
  <c r="I352" i="6"/>
  <c r="J352" i="6" s="1"/>
  <c r="C427" i="6"/>
  <c r="C428" i="6"/>
  <c r="C429" i="6"/>
  <c r="C430" i="6"/>
  <c r="C431" i="6"/>
  <c r="C335" i="6"/>
  <c r="C352" i="6"/>
  <c r="I193" i="6"/>
  <c r="J193" i="6" s="1"/>
  <c r="J24" i="26"/>
  <c r="K192" i="6" s="1"/>
  <c r="A203" i="21"/>
  <c r="A202" i="21"/>
  <c r="A199" i="21"/>
  <c r="A198" i="21"/>
  <c r="A197" i="21"/>
  <c r="A196" i="21"/>
  <c r="A194" i="21"/>
  <c r="A193" i="21"/>
  <c r="A192" i="21"/>
  <c r="A188" i="21"/>
  <c r="C39" i="6"/>
  <c r="C193" i="6"/>
  <c r="C194" i="6"/>
  <c r="C195" i="6"/>
  <c r="C196" i="6"/>
  <c r="C197" i="6"/>
  <c r="T5" i="21" l="1"/>
  <c r="T18" i="21" s="1"/>
  <c r="H1" i="26"/>
  <c r="F1" i="26"/>
  <c r="C1" i="26"/>
  <c r="J2" i="6" s="1" a="1"/>
  <c r="J2" i="6" s="1"/>
  <c r="G1" i="26"/>
  <c r="AE273" i="26"/>
  <c r="AE268" i="26" s="1"/>
  <c r="AD273" i="26"/>
  <c r="AD268" i="26" s="1"/>
  <c r="AC273" i="26"/>
  <c r="AC268" i="26" s="1"/>
  <c r="AB273" i="26"/>
  <c r="AB268" i="26" s="1"/>
  <c r="AA273" i="26"/>
  <c r="AA268" i="26" s="1"/>
  <c r="Z273" i="26"/>
  <c r="Z268" i="26" s="1"/>
  <c r="Y273" i="26"/>
  <c r="Y268" i="26" s="1"/>
  <c r="X273" i="26"/>
  <c r="X268" i="26" s="1"/>
  <c r="W273" i="26"/>
  <c r="W268" i="26" s="1"/>
  <c r="V273" i="26"/>
  <c r="V268" i="26" s="1"/>
  <c r="U273" i="26"/>
  <c r="U268" i="26" s="1"/>
  <c r="T273" i="26"/>
  <c r="T268" i="26" s="1"/>
  <c r="S273" i="26"/>
  <c r="S268" i="26" s="1"/>
  <c r="AE272" i="26"/>
  <c r="AE267" i="26" s="1"/>
  <c r="AD272" i="26"/>
  <c r="AD267" i="26" s="1"/>
  <c r="AC272" i="26"/>
  <c r="AC267" i="26" s="1"/>
  <c r="AB272" i="26"/>
  <c r="AB267" i="26" s="1"/>
  <c r="AA272" i="26"/>
  <c r="AA267" i="26" s="1"/>
  <c r="Z272" i="26"/>
  <c r="Z267" i="26" s="1"/>
  <c r="Y272" i="26"/>
  <c r="Y267" i="26" s="1"/>
  <c r="X272" i="26"/>
  <c r="X267" i="26" s="1"/>
  <c r="W272" i="26"/>
  <c r="W267" i="26" s="1"/>
  <c r="V272" i="26"/>
  <c r="V267" i="26" s="1"/>
  <c r="U272" i="26"/>
  <c r="U267" i="26" s="1"/>
  <c r="T272" i="26"/>
  <c r="T267" i="26" s="1"/>
  <c r="S272" i="26"/>
  <c r="S267" i="26" s="1"/>
  <c r="AE271" i="26"/>
  <c r="AE266" i="26" s="1"/>
  <c r="AD271" i="26"/>
  <c r="AD266" i="26" s="1"/>
  <c r="AC271" i="26"/>
  <c r="AC266" i="26" s="1"/>
  <c r="AB271" i="26"/>
  <c r="AB266" i="26" s="1"/>
  <c r="AA271" i="26"/>
  <c r="AA266" i="26" s="1"/>
  <c r="Z271" i="26"/>
  <c r="Z266" i="26" s="1"/>
  <c r="Y271" i="26"/>
  <c r="Y266" i="26" s="1"/>
  <c r="X271" i="26"/>
  <c r="X266" i="26" s="1"/>
  <c r="W271" i="26"/>
  <c r="W266" i="26" s="1"/>
  <c r="V271" i="26"/>
  <c r="V266" i="26" s="1"/>
  <c r="U271" i="26"/>
  <c r="U266" i="26" s="1"/>
  <c r="T271" i="26"/>
  <c r="T266" i="26" s="1"/>
  <c r="S271" i="26"/>
  <c r="S266" i="26" s="1"/>
  <c r="C12" i="26"/>
  <c r="H12" i="6" s="1"/>
  <c r="C11" i="26"/>
  <c r="C10" i="26"/>
  <c r="H11" i="6" s="1"/>
  <c r="C9" i="26"/>
  <c r="H10" i="6" s="1"/>
  <c r="C8" i="26"/>
  <c r="H8" i="6" s="1"/>
  <c r="C7" i="26"/>
  <c r="F8" i="6" s="1"/>
  <c r="C6" i="26"/>
  <c r="F7" i="6" s="1"/>
  <c r="F5" i="26"/>
  <c r="C5" i="26"/>
  <c r="F6" i="6" s="1"/>
  <c r="F4" i="26"/>
  <c r="C4" i="26"/>
  <c r="F5" i="6" s="1"/>
  <c r="F3" i="26"/>
  <c r="C3" i="26"/>
  <c r="I2" i="26"/>
  <c r="C2" i="26"/>
  <c r="F4" i="6" s="1"/>
  <c r="D51" i="25"/>
  <c r="D49" i="25"/>
  <c r="D48" i="25"/>
  <c r="J262" i="26"/>
  <c r="K431" i="6" s="1"/>
  <c r="H262" i="26"/>
  <c r="J261" i="26"/>
  <c r="K430" i="6" s="1"/>
  <c r="H261" i="26"/>
  <c r="I430" i="6" s="1"/>
  <c r="J430" i="6" s="1"/>
  <c r="J260" i="26"/>
  <c r="K429" i="6" s="1"/>
  <c r="H260" i="26"/>
  <c r="I429" i="6" s="1"/>
  <c r="J429" i="6" s="1"/>
  <c r="J259" i="26"/>
  <c r="K428" i="6" s="1"/>
  <c r="H259" i="26"/>
  <c r="I428" i="6" s="1"/>
  <c r="J428" i="6" s="1"/>
  <c r="J258" i="26"/>
  <c r="K427" i="6" s="1"/>
  <c r="H258" i="26"/>
  <c r="I427" i="6" s="1"/>
  <c r="J427" i="6" s="1"/>
  <c r="J257" i="26"/>
  <c r="K426" i="6" s="1"/>
  <c r="J256" i="26"/>
  <c r="K425" i="6" s="1"/>
  <c r="J255" i="26"/>
  <c r="K424" i="6" s="1"/>
  <c r="J254" i="26"/>
  <c r="K423" i="6" s="1"/>
  <c r="J253" i="26"/>
  <c r="K422" i="6" s="1"/>
  <c r="J252" i="26"/>
  <c r="K421" i="6" s="1"/>
  <c r="J251" i="26"/>
  <c r="K420" i="6" s="1"/>
  <c r="J250" i="26"/>
  <c r="K419" i="6" s="1"/>
  <c r="J249" i="26"/>
  <c r="K418" i="6" s="1"/>
  <c r="J248" i="26"/>
  <c r="K417" i="6" s="1"/>
  <c r="J247" i="26"/>
  <c r="K416" i="6" s="1"/>
  <c r="J246" i="26"/>
  <c r="K415" i="6" s="1"/>
  <c r="J245" i="26"/>
  <c r="K414" i="6" s="1"/>
  <c r="J244" i="26"/>
  <c r="K413" i="6" s="1"/>
  <c r="J243" i="26"/>
  <c r="K412" i="6" s="1"/>
  <c r="J242" i="26"/>
  <c r="K411" i="6" s="1"/>
  <c r="J241" i="26"/>
  <c r="K410" i="6" s="1"/>
  <c r="J240" i="26"/>
  <c r="K409" i="6" s="1"/>
  <c r="J239" i="26"/>
  <c r="K408" i="6" s="1"/>
  <c r="J238" i="26"/>
  <c r="K407" i="6" s="1"/>
  <c r="J237" i="26"/>
  <c r="K406" i="6" s="1"/>
  <c r="J236" i="26"/>
  <c r="K405" i="6" s="1"/>
  <c r="J235" i="26"/>
  <c r="K404" i="6" s="1"/>
  <c r="J234" i="26"/>
  <c r="K403" i="6" s="1"/>
  <c r="J233" i="26"/>
  <c r="K402" i="6" s="1"/>
  <c r="J232" i="26"/>
  <c r="K401" i="6" s="1"/>
  <c r="J231" i="26"/>
  <c r="K400" i="6" s="1"/>
  <c r="J230" i="26"/>
  <c r="K399" i="6" s="1"/>
  <c r="J229" i="26"/>
  <c r="K398" i="6" s="1"/>
  <c r="J228" i="26"/>
  <c r="K397" i="6" s="1"/>
  <c r="J227" i="26"/>
  <c r="K396" i="6" s="1"/>
  <c r="J226" i="26"/>
  <c r="K395" i="6" s="1"/>
  <c r="J225" i="26"/>
  <c r="K394" i="6" s="1"/>
  <c r="J224" i="26"/>
  <c r="K393" i="6" s="1"/>
  <c r="J223" i="26"/>
  <c r="K392" i="6" s="1"/>
  <c r="J222" i="26"/>
  <c r="K391" i="6" s="1"/>
  <c r="J221" i="26"/>
  <c r="K390" i="6" s="1"/>
  <c r="J220" i="26"/>
  <c r="K389" i="6" s="1"/>
  <c r="J219" i="26"/>
  <c r="K388" i="6" s="1"/>
  <c r="J218" i="26"/>
  <c r="K387" i="6" s="1"/>
  <c r="J217" i="26"/>
  <c r="K386" i="6" s="1"/>
  <c r="J216" i="26"/>
  <c r="K385" i="6" s="1"/>
  <c r="J215" i="26"/>
  <c r="K384" i="6" s="1"/>
  <c r="J214" i="26"/>
  <c r="K383" i="6" s="1"/>
  <c r="J213" i="26"/>
  <c r="K382" i="6" s="1"/>
  <c r="J212" i="26"/>
  <c r="K381" i="6" s="1"/>
  <c r="J211" i="26"/>
  <c r="K380" i="6" s="1"/>
  <c r="J210" i="26"/>
  <c r="K379" i="6" s="1"/>
  <c r="J209" i="26"/>
  <c r="K378" i="6" s="1"/>
  <c r="J208" i="26"/>
  <c r="K377" i="6" s="1"/>
  <c r="J207" i="26"/>
  <c r="K376" i="6" s="1"/>
  <c r="J206" i="26"/>
  <c r="K375" i="6" s="1"/>
  <c r="J205" i="26"/>
  <c r="K374" i="6" s="1"/>
  <c r="J204" i="26"/>
  <c r="K373" i="6" s="1"/>
  <c r="J203" i="26"/>
  <c r="K372" i="6" s="1"/>
  <c r="J202" i="26"/>
  <c r="K371" i="6" s="1"/>
  <c r="J201" i="26"/>
  <c r="K370" i="6" s="1"/>
  <c r="J200" i="26"/>
  <c r="K369" i="6" s="1"/>
  <c r="J199" i="26"/>
  <c r="K368" i="6" s="1"/>
  <c r="J198" i="26"/>
  <c r="K367" i="6" s="1"/>
  <c r="J197" i="26"/>
  <c r="K366" i="6" s="1"/>
  <c r="J196" i="26"/>
  <c r="K365" i="6" s="1"/>
  <c r="J195" i="26"/>
  <c r="K364" i="6" s="1"/>
  <c r="J194" i="26"/>
  <c r="K363" i="6" s="1"/>
  <c r="J193" i="26"/>
  <c r="K362" i="6" s="1"/>
  <c r="J192" i="26"/>
  <c r="K361" i="6" s="1"/>
  <c r="J191" i="26"/>
  <c r="K360" i="6" s="1"/>
  <c r="J190" i="26"/>
  <c r="K359" i="6" s="1"/>
  <c r="J189" i="26"/>
  <c r="K358" i="6" s="1"/>
  <c r="J188" i="26"/>
  <c r="K357" i="6" s="1"/>
  <c r="J187" i="26"/>
  <c r="K356" i="6" s="1"/>
  <c r="J186" i="26"/>
  <c r="K355" i="6" s="1"/>
  <c r="J185" i="26"/>
  <c r="K354" i="6" s="1"/>
  <c r="J184" i="26"/>
  <c r="K353" i="6" s="1"/>
  <c r="J182" i="26"/>
  <c r="K351" i="6" s="1"/>
  <c r="J181" i="26"/>
  <c r="K350" i="6" s="1"/>
  <c r="J180" i="26"/>
  <c r="K349" i="6" s="1"/>
  <c r="J179" i="26"/>
  <c r="K348" i="6" s="1"/>
  <c r="J178" i="26"/>
  <c r="K347" i="6" s="1"/>
  <c r="J177" i="26"/>
  <c r="K346" i="6" s="1"/>
  <c r="J176" i="26"/>
  <c r="K345" i="6" s="1"/>
  <c r="J175" i="26"/>
  <c r="K344" i="6" s="1"/>
  <c r="J174" i="26"/>
  <c r="K343" i="6" s="1"/>
  <c r="J173" i="26"/>
  <c r="K342" i="6" s="1"/>
  <c r="J172" i="26"/>
  <c r="K341" i="6" s="1"/>
  <c r="J171" i="26"/>
  <c r="K340" i="6" s="1"/>
  <c r="J170" i="26"/>
  <c r="K339" i="6" s="1"/>
  <c r="J169" i="26"/>
  <c r="K338" i="6" s="1"/>
  <c r="J168" i="26"/>
  <c r="K337" i="6" s="1"/>
  <c r="J167" i="26"/>
  <c r="K336" i="6" s="1"/>
  <c r="J165" i="26"/>
  <c r="K334" i="6" s="1"/>
  <c r="J164" i="26"/>
  <c r="K333" i="6" s="1"/>
  <c r="J163" i="26"/>
  <c r="K332" i="6" s="1"/>
  <c r="J162" i="26"/>
  <c r="K331" i="6" s="1"/>
  <c r="J161" i="26"/>
  <c r="K330" i="6" s="1"/>
  <c r="J160" i="26"/>
  <c r="K329" i="6" s="1"/>
  <c r="J159" i="26"/>
  <c r="K328" i="6" s="1"/>
  <c r="J158" i="26"/>
  <c r="K327" i="6" s="1"/>
  <c r="J157" i="26"/>
  <c r="K326" i="6" s="1"/>
  <c r="J156" i="26"/>
  <c r="K325" i="6" s="1"/>
  <c r="J155" i="26"/>
  <c r="K324" i="6" s="1"/>
  <c r="J154" i="26"/>
  <c r="K323" i="6" s="1"/>
  <c r="J153" i="26"/>
  <c r="K322" i="6" s="1"/>
  <c r="J152" i="26"/>
  <c r="K321" i="6" s="1"/>
  <c r="J151" i="26"/>
  <c r="K320" i="6" s="1"/>
  <c r="J150" i="26"/>
  <c r="K319" i="6" s="1"/>
  <c r="J149" i="26"/>
  <c r="K318" i="6" s="1"/>
  <c r="J148" i="26"/>
  <c r="K317" i="6" s="1"/>
  <c r="J147" i="26"/>
  <c r="K316" i="6" s="1"/>
  <c r="J146" i="26"/>
  <c r="K315" i="6" s="1"/>
  <c r="J145" i="26"/>
  <c r="K314" i="6" s="1"/>
  <c r="J144" i="26"/>
  <c r="K313" i="6" s="1"/>
  <c r="J143" i="26"/>
  <c r="K312" i="6" s="1"/>
  <c r="J142" i="26"/>
  <c r="K311" i="6" s="1"/>
  <c r="J141" i="26"/>
  <c r="K310" i="6" s="1"/>
  <c r="J140" i="26"/>
  <c r="K309" i="6" s="1"/>
  <c r="J139" i="26"/>
  <c r="K308" i="6" s="1"/>
  <c r="J138" i="26"/>
  <c r="K307" i="6" s="1"/>
  <c r="J137" i="26"/>
  <c r="K306" i="6" s="1"/>
  <c r="J136" i="26"/>
  <c r="K305" i="6" s="1"/>
  <c r="J135" i="26"/>
  <c r="K304" i="6" s="1"/>
  <c r="J134" i="26"/>
  <c r="K303" i="6" s="1"/>
  <c r="J133" i="26"/>
  <c r="J132" i="26"/>
  <c r="J131" i="26"/>
  <c r="J130" i="26"/>
  <c r="K296" i="6" s="1"/>
  <c r="J129" i="26"/>
  <c r="K295" i="6" s="1"/>
  <c r="J128" i="26"/>
  <c r="K294" i="6" s="1"/>
  <c r="J127" i="26"/>
  <c r="K293" i="6" s="1"/>
  <c r="J126" i="26"/>
  <c r="K292" i="6" s="1"/>
  <c r="J125" i="26"/>
  <c r="K291" i="6" s="1"/>
  <c r="J124" i="26"/>
  <c r="K290" i="6" s="1"/>
  <c r="J123" i="26"/>
  <c r="K289" i="6" s="1"/>
  <c r="J122" i="26"/>
  <c r="K288" i="6" s="1"/>
  <c r="J121" i="26"/>
  <c r="K287" i="6" s="1"/>
  <c r="J120" i="26"/>
  <c r="K286" i="6" s="1"/>
  <c r="J119" i="26"/>
  <c r="K285" i="6" s="1"/>
  <c r="J118" i="26"/>
  <c r="K284" i="6" s="1"/>
  <c r="J117" i="26"/>
  <c r="K283" i="6" s="1"/>
  <c r="J116" i="26"/>
  <c r="K282" i="6" s="1"/>
  <c r="J115" i="26"/>
  <c r="K281" i="6" s="1"/>
  <c r="J114" i="26"/>
  <c r="K280" i="6" s="1"/>
  <c r="J113" i="26"/>
  <c r="K279" i="6" s="1"/>
  <c r="J112" i="26"/>
  <c r="K278" i="6" s="1"/>
  <c r="J111" i="26"/>
  <c r="K277" i="6" s="1"/>
  <c r="J110" i="26"/>
  <c r="K276" i="6" s="1"/>
  <c r="J109" i="26"/>
  <c r="K275" i="6" s="1"/>
  <c r="J108" i="26"/>
  <c r="K274" i="6" s="1"/>
  <c r="J107" i="26"/>
  <c r="K273" i="6" s="1"/>
  <c r="J106" i="26"/>
  <c r="K272" i="6" s="1"/>
  <c r="J105" i="26"/>
  <c r="K271" i="6" s="1"/>
  <c r="J104" i="26"/>
  <c r="K270" i="6" s="1"/>
  <c r="J103" i="26"/>
  <c r="K269" i="6" s="1"/>
  <c r="J102" i="26"/>
  <c r="K268" i="6" s="1"/>
  <c r="J101" i="26"/>
  <c r="K267" i="6" s="1"/>
  <c r="J100" i="26"/>
  <c r="K266" i="6" s="1"/>
  <c r="J99" i="26"/>
  <c r="K265" i="6" s="1"/>
  <c r="J98" i="26"/>
  <c r="K264" i="6" s="1"/>
  <c r="J97" i="26"/>
  <c r="K263" i="6" s="1"/>
  <c r="J96" i="26"/>
  <c r="K262" i="6" s="1"/>
  <c r="J95" i="26"/>
  <c r="K261" i="6" s="1"/>
  <c r="J94" i="26"/>
  <c r="K260" i="6" s="1"/>
  <c r="J93" i="26"/>
  <c r="K259" i="6" s="1"/>
  <c r="J92" i="26"/>
  <c r="K258" i="6" s="1"/>
  <c r="J91" i="26"/>
  <c r="K257" i="6" s="1"/>
  <c r="J90" i="26"/>
  <c r="K256" i="6" s="1"/>
  <c r="J89" i="26"/>
  <c r="K255" i="6" s="1"/>
  <c r="J88" i="26"/>
  <c r="K254" i="6" s="1"/>
  <c r="J87" i="26"/>
  <c r="K253" i="6" s="1"/>
  <c r="J86" i="26"/>
  <c r="K252" i="6" s="1"/>
  <c r="J85" i="26"/>
  <c r="K251" i="6" s="1"/>
  <c r="J84" i="26"/>
  <c r="K250" i="6" s="1"/>
  <c r="J83" i="26"/>
  <c r="K249" i="6" s="1"/>
  <c r="J82" i="26"/>
  <c r="K248" i="6" s="1"/>
  <c r="J81" i="26"/>
  <c r="K247" i="6" s="1"/>
  <c r="J80" i="26"/>
  <c r="K246" i="6" s="1"/>
  <c r="J79" i="26"/>
  <c r="K245" i="6" s="1"/>
  <c r="J78" i="26"/>
  <c r="K244" i="6" s="1"/>
  <c r="J77" i="26"/>
  <c r="K243" i="6" s="1"/>
  <c r="J76" i="26"/>
  <c r="K242" i="6" s="1"/>
  <c r="J75" i="26"/>
  <c r="K241" i="6" s="1"/>
  <c r="J74" i="26"/>
  <c r="K240" i="6" s="1"/>
  <c r="J73" i="26"/>
  <c r="K239" i="6" s="1"/>
  <c r="J72" i="26"/>
  <c r="K238" i="6" s="1"/>
  <c r="J71" i="26"/>
  <c r="K237" i="6" s="1"/>
  <c r="J70" i="26"/>
  <c r="K236" i="6" s="1"/>
  <c r="J69" i="26"/>
  <c r="K235" i="6" s="1"/>
  <c r="J68" i="26"/>
  <c r="K234" i="6" s="1"/>
  <c r="J67" i="26"/>
  <c r="K233" i="6" s="1"/>
  <c r="J66" i="26"/>
  <c r="K232" i="6" s="1"/>
  <c r="J65" i="26"/>
  <c r="K231" i="6" s="1"/>
  <c r="J64" i="26"/>
  <c r="K230" i="6" s="1"/>
  <c r="J63" i="26"/>
  <c r="K229" i="6" s="1"/>
  <c r="J62" i="26"/>
  <c r="K228" i="6" s="1"/>
  <c r="J61" i="26"/>
  <c r="K227" i="6" s="1"/>
  <c r="J60" i="26"/>
  <c r="K226" i="6" s="1"/>
  <c r="J59" i="26"/>
  <c r="K225" i="6" s="1"/>
  <c r="J58" i="26"/>
  <c r="K224" i="6" s="1"/>
  <c r="J57" i="26"/>
  <c r="K223" i="6" s="1"/>
  <c r="J56" i="26"/>
  <c r="K222" i="6" s="1"/>
  <c r="J55" i="26"/>
  <c r="K221" i="6" s="1"/>
  <c r="J54" i="26"/>
  <c r="K220" i="6" s="1"/>
  <c r="J51" i="26"/>
  <c r="K219" i="6" s="1"/>
  <c r="J50" i="26"/>
  <c r="K218" i="6" s="1"/>
  <c r="J49" i="26"/>
  <c r="K217" i="6" s="1"/>
  <c r="J48" i="26"/>
  <c r="K216" i="6" s="1"/>
  <c r="J47" i="26"/>
  <c r="K215" i="6" s="1"/>
  <c r="J46" i="26"/>
  <c r="K214" i="6" s="1"/>
  <c r="J45" i="26"/>
  <c r="K213" i="6" s="1"/>
  <c r="J44" i="26"/>
  <c r="K212" i="6" s="1"/>
  <c r="J43" i="26"/>
  <c r="K211" i="6" s="1"/>
  <c r="J42" i="26"/>
  <c r="K210" i="6" s="1"/>
  <c r="J41" i="26"/>
  <c r="K209" i="6" s="1"/>
  <c r="J40" i="26"/>
  <c r="K208" i="6" s="1"/>
  <c r="J39" i="26"/>
  <c r="K207" i="6" s="1"/>
  <c r="J38" i="26"/>
  <c r="K206" i="6" s="1"/>
  <c r="J37" i="26"/>
  <c r="K205" i="6" s="1"/>
  <c r="J36" i="26"/>
  <c r="K204" i="6" s="1"/>
  <c r="J35" i="26"/>
  <c r="K203" i="6" s="1"/>
  <c r="J34" i="26"/>
  <c r="K202" i="6" s="1"/>
  <c r="J33" i="26"/>
  <c r="K201" i="6" s="1"/>
  <c r="J32" i="26"/>
  <c r="K200" i="6" s="1"/>
  <c r="J31" i="26"/>
  <c r="K199" i="6" s="1"/>
  <c r="J30" i="26"/>
  <c r="K198" i="6" s="1"/>
  <c r="J29" i="26"/>
  <c r="K197" i="6" s="1"/>
  <c r="J28" i="26"/>
  <c r="K196" i="6" s="1"/>
  <c r="J27" i="26"/>
  <c r="K195" i="6" s="1"/>
  <c r="J26" i="26"/>
  <c r="K194" i="6" s="1"/>
  <c r="J25" i="26"/>
  <c r="K193" i="6" s="1"/>
  <c r="J23" i="26"/>
  <c r="M15" i="26"/>
  <c r="M14" i="26"/>
  <c r="A287" i="25"/>
  <c r="A286" i="25"/>
  <c r="B286" i="25" s="1"/>
  <c r="A285" i="25"/>
  <c r="A284" i="25"/>
  <c r="A283" i="25"/>
  <c r="A282" i="25"/>
  <c r="B282" i="25" s="1"/>
  <c r="A281" i="25"/>
  <c r="A280" i="25"/>
  <c r="A279" i="25"/>
  <c r="A278" i="25"/>
  <c r="A277" i="25"/>
  <c r="A276" i="25"/>
  <c r="A275" i="25"/>
  <c r="C275" i="25" s="1" a="1"/>
  <c r="C275" i="25" s="1"/>
  <c r="A274" i="25"/>
  <c r="A273" i="25"/>
  <c r="A272" i="25"/>
  <c r="A271" i="25"/>
  <c r="A270" i="25"/>
  <c r="A269" i="25"/>
  <c r="A268" i="25"/>
  <c r="A267" i="25"/>
  <c r="B267" i="25" s="1"/>
  <c r="A266" i="25"/>
  <c r="C266" i="25" s="1" a="1"/>
  <c r="C266" i="25" s="1"/>
  <c r="A265" i="25"/>
  <c r="A264" i="25"/>
  <c r="A263" i="25"/>
  <c r="A262" i="25"/>
  <c r="A261" i="25"/>
  <c r="A260" i="25"/>
  <c r="D260" i="25" s="1"/>
  <c r="A259" i="25"/>
  <c r="C259" i="25" s="1" a="1"/>
  <c r="C259" i="25" s="1"/>
  <c r="A258" i="25"/>
  <c r="C258" i="25" s="1" a="1"/>
  <c r="C258" i="25" s="1"/>
  <c r="A257" i="25"/>
  <c r="A256" i="25"/>
  <c r="A255" i="25"/>
  <c r="B255" i="25" s="1"/>
  <c r="A254" i="25"/>
  <c r="A253" i="25"/>
  <c r="A252" i="25"/>
  <c r="A251" i="25"/>
  <c r="C251" i="25" s="1" a="1"/>
  <c r="C251" i="25" s="1"/>
  <c r="A250" i="25"/>
  <c r="A249" i="25"/>
  <c r="A248" i="25"/>
  <c r="A247" i="25"/>
  <c r="B247" i="25" s="1"/>
  <c r="A246" i="25"/>
  <c r="A245" i="25"/>
  <c r="A244" i="25"/>
  <c r="A243" i="25"/>
  <c r="D243" i="25" s="1"/>
  <c r="A242" i="25"/>
  <c r="A241" i="25"/>
  <c r="A240" i="25"/>
  <c r="A239" i="25"/>
  <c r="C239" i="25" s="1" a="1"/>
  <c r="C239" i="25" s="1"/>
  <c r="A238" i="25"/>
  <c r="A237" i="25"/>
  <c r="A236" i="25"/>
  <c r="C236" i="25" s="1" a="1"/>
  <c r="C236" i="25" s="1"/>
  <c r="A235" i="25"/>
  <c r="A234" i="25"/>
  <c r="B234" i="25" s="1"/>
  <c r="A233" i="25"/>
  <c r="A232" i="25"/>
  <c r="A231" i="25"/>
  <c r="D231" i="25" s="1"/>
  <c r="A230" i="25"/>
  <c r="A229" i="25"/>
  <c r="B229" i="25" s="1"/>
  <c r="A228" i="25"/>
  <c r="A227" i="25"/>
  <c r="A226" i="25"/>
  <c r="A225" i="25"/>
  <c r="A224" i="25"/>
  <c r="A223" i="25"/>
  <c r="A222" i="25"/>
  <c r="A221" i="25"/>
  <c r="A220" i="25"/>
  <c r="A219" i="25"/>
  <c r="A218" i="25"/>
  <c r="D218" i="25" s="1"/>
  <c r="A217" i="25"/>
  <c r="A216" i="25"/>
  <c r="B216" i="25" s="1"/>
  <c r="A215" i="25"/>
  <c r="A214" i="25"/>
  <c r="A213" i="25"/>
  <c r="D213" i="25" s="1"/>
  <c r="A212" i="25"/>
  <c r="A211" i="25"/>
  <c r="B211" i="25" s="1"/>
  <c r="A210" i="25"/>
  <c r="A209" i="25"/>
  <c r="A208" i="25"/>
  <c r="C208" i="25" s="1" a="1"/>
  <c r="C208" i="25" s="1"/>
  <c r="A207" i="25"/>
  <c r="A206" i="25"/>
  <c r="A205" i="25"/>
  <c r="A204" i="25"/>
  <c r="A203" i="25"/>
  <c r="C203" i="25" s="1" a="1"/>
  <c r="C203" i="25" s="1"/>
  <c r="A202" i="25"/>
  <c r="A201" i="25"/>
  <c r="A200" i="25"/>
  <c r="A199" i="25"/>
  <c r="A198" i="25"/>
  <c r="A197" i="25"/>
  <c r="A196" i="25"/>
  <c r="A195" i="25"/>
  <c r="D195" i="25" s="1"/>
  <c r="A194" i="25"/>
  <c r="A193" i="25"/>
  <c r="B193" i="25" s="1"/>
  <c r="A192" i="25"/>
  <c r="A191" i="25"/>
  <c r="A190" i="25"/>
  <c r="C190" i="25" s="1" a="1"/>
  <c r="C190" i="25" s="1"/>
  <c r="A189" i="25"/>
  <c r="A188" i="25"/>
  <c r="B188" i="25" s="1"/>
  <c r="A187" i="25"/>
  <c r="A186" i="25"/>
  <c r="A185" i="25"/>
  <c r="C185" i="25" s="1" a="1"/>
  <c r="C185" i="25" s="1"/>
  <c r="A184" i="25"/>
  <c r="A183" i="25"/>
  <c r="A182" i="25"/>
  <c r="A181" i="25"/>
  <c r="A180" i="25"/>
  <c r="A179" i="25"/>
  <c r="A178" i="25"/>
  <c r="A177" i="25"/>
  <c r="D177" i="25" s="1"/>
  <c r="A176" i="25"/>
  <c r="A175" i="25"/>
  <c r="A174" i="25"/>
  <c r="A173" i="25"/>
  <c r="A172" i="25"/>
  <c r="D172" i="25" s="1"/>
  <c r="A171" i="25"/>
  <c r="A170" i="25"/>
  <c r="B170" i="25" s="1"/>
  <c r="A169" i="25"/>
  <c r="A168" i="25"/>
  <c r="A167" i="25"/>
  <c r="C167" i="25" s="1" a="1"/>
  <c r="C167" i="25" s="1"/>
  <c r="A166" i="25"/>
  <c r="A165" i="25"/>
  <c r="B165" i="25" s="1"/>
  <c r="A164" i="25"/>
  <c r="A163" i="25"/>
  <c r="A162" i="25"/>
  <c r="A161" i="25"/>
  <c r="C161" i="25" s="1" a="1"/>
  <c r="C161" i="25" s="1"/>
  <c r="A160" i="25"/>
  <c r="C160" i="25" s="1" a="1"/>
  <c r="C160" i="25" s="1"/>
  <c r="A159" i="25"/>
  <c r="C159" i="25" s="1" a="1"/>
  <c r="C159" i="25" s="1"/>
  <c r="A158" i="25"/>
  <c r="C158" i="25" s="1" a="1"/>
  <c r="C158" i="25" s="1"/>
  <c r="A157" i="25"/>
  <c r="A156" i="25"/>
  <c r="A155" i="25"/>
  <c r="A154" i="25"/>
  <c r="A153" i="25"/>
  <c r="A152" i="25"/>
  <c r="A151" i="25"/>
  <c r="A150" i="25"/>
  <c r="A149" i="25"/>
  <c r="A148" i="25"/>
  <c r="A147" i="25"/>
  <c r="A146" i="25"/>
  <c r="A145" i="25"/>
  <c r="A144" i="25"/>
  <c r="A143" i="25"/>
  <c r="A142" i="25"/>
  <c r="A141" i="25"/>
  <c r="D141" i="25" s="1"/>
  <c r="A140" i="25"/>
  <c r="A139" i="25"/>
  <c r="D139" i="25" s="1"/>
  <c r="A138" i="25"/>
  <c r="B138" i="25" s="1"/>
  <c r="A137" i="25"/>
  <c r="D137" i="25" s="1"/>
  <c r="A136" i="25"/>
  <c r="D136" i="25" s="1"/>
  <c r="A135" i="25"/>
  <c r="A134" i="25"/>
  <c r="D134" i="25" s="1"/>
  <c r="A133" i="25"/>
  <c r="A132" i="25"/>
  <c r="A131" i="25"/>
  <c r="D131" i="25" s="1"/>
  <c r="A130" i="25"/>
  <c r="A129" i="25"/>
  <c r="D129" i="25" s="1"/>
  <c r="A128" i="25"/>
  <c r="D128" i="25" s="1"/>
  <c r="A127" i="25"/>
  <c r="D127" i="25" s="1"/>
  <c r="A126" i="25"/>
  <c r="D126" i="25" s="1"/>
  <c r="A125" i="25"/>
  <c r="A124" i="25"/>
  <c r="D124" i="25" s="1"/>
  <c r="A123" i="25"/>
  <c r="D123" i="25" s="1"/>
  <c r="A122" i="25"/>
  <c r="D122" i="25" s="1"/>
  <c r="A121" i="25"/>
  <c r="D121" i="25" s="1"/>
  <c r="A120" i="25"/>
  <c r="A119" i="25"/>
  <c r="D119" i="25" s="1"/>
  <c r="A118" i="25"/>
  <c r="D118" i="25" s="1"/>
  <c r="A117" i="25"/>
  <c r="D117" i="25" s="1"/>
  <c r="A116" i="25"/>
  <c r="D116" i="25" s="1"/>
  <c r="A115" i="25"/>
  <c r="A114" i="25"/>
  <c r="D114" i="25" s="1"/>
  <c r="A113" i="25"/>
  <c r="D113" i="25" s="1"/>
  <c r="A112" i="25"/>
  <c r="A111" i="25"/>
  <c r="D111" i="25" s="1"/>
  <c r="A110" i="25"/>
  <c r="C110" i="25" s="1" a="1"/>
  <c r="C110" i="25" s="1"/>
  <c r="A109" i="25"/>
  <c r="D109" i="25" s="1"/>
  <c r="A108" i="25"/>
  <c r="A107" i="25"/>
  <c r="D107" i="25" s="1"/>
  <c r="A106" i="25"/>
  <c r="D106" i="25" s="1"/>
  <c r="A105" i="25"/>
  <c r="C105" i="25" s="1" a="1"/>
  <c r="C105" i="25" s="1"/>
  <c r="A104" i="25"/>
  <c r="D104" i="25" s="1"/>
  <c r="A103" i="25"/>
  <c r="D103" i="25" s="1"/>
  <c r="A102" i="25"/>
  <c r="D102" i="25" s="1"/>
  <c r="A101" i="25"/>
  <c r="D101" i="25" s="1"/>
  <c r="A100" i="25"/>
  <c r="A99" i="25"/>
  <c r="D99" i="25" s="1"/>
  <c r="A98" i="25"/>
  <c r="D98" i="25" s="1"/>
  <c r="A97" i="25"/>
  <c r="C97" i="25" s="1" a="1"/>
  <c r="C97" i="25" s="1"/>
  <c r="A96" i="25"/>
  <c r="D96" i="25" s="1"/>
  <c r="A95" i="25"/>
  <c r="D95" i="25" s="1"/>
  <c r="A94" i="25"/>
  <c r="D94" i="25" s="1"/>
  <c r="A93" i="25"/>
  <c r="D93" i="25" s="1"/>
  <c r="A92" i="25"/>
  <c r="A91" i="25"/>
  <c r="D91" i="25" s="1"/>
  <c r="A90" i="25"/>
  <c r="D90" i="25" s="1"/>
  <c r="A89" i="25"/>
  <c r="C89" i="25" s="1" a="1"/>
  <c r="C89" i="25" s="1"/>
  <c r="A88" i="25"/>
  <c r="D88" i="25" s="1"/>
  <c r="A87" i="25"/>
  <c r="D87" i="25" s="1"/>
  <c r="A86" i="25"/>
  <c r="D86" i="25" s="1"/>
  <c r="A85" i="25"/>
  <c r="E85" i="25" s="1"/>
  <c r="A84" i="25"/>
  <c r="A83" i="25"/>
  <c r="D83" i="25" s="1"/>
  <c r="A82" i="25"/>
  <c r="C82" i="25" s="1" a="1"/>
  <c r="C82" i="25" s="1"/>
  <c r="A81" i="25"/>
  <c r="D81" i="25" s="1"/>
  <c r="A80" i="25"/>
  <c r="A79" i="25"/>
  <c r="D79" i="25" s="1"/>
  <c r="A78" i="25"/>
  <c r="A77" i="25"/>
  <c r="E77" i="25" s="1"/>
  <c r="A76" i="25"/>
  <c r="C76" i="25" s="1" a="1"/>
  <c r="C76" i="25" s="1"/>
  <c r="A75" i="25"/>
  <c r="E75" i="25" s="1"/>
  <c r="A74" i="25"/>
  <c r="A73" i="25"/>
  <c r="B73" i="25" s="1"/>
  <c r="A72" i="25"/>
  <c r="E72" i="25" s="1"/>
  <c r="A71" i="25"/>
  <c r="B71" i="25" s="1"/>
  <c r="A70" i="25"/>
  <c r="E70" i="25" s="1"/>
  <c r="A69" i="25"/>
  <c r="A68" i="25"/>
  <c r="E68" i="25" s="1"/>
  <c r="A67" i="25"/>
  <c r="D67" i="25" s="1"/>
  <c r="A66" i="25"/>
  <c r="D66" i="25" s="1"/>
  <c r="A65" i="25"/>
  <c r="C65" i="25" s="1" a="1"/>
  <c r="C65" i="25" s="1"/>
  <c r="A64" i="25"/>
  <c r="D64" i="25" s="1"/>
  <c r="A63" i="25"/>
  <c r="C63" i="25" s="1" a="1"/>
  <c r="C63" i="25" s="1"/>
  <c r="A62" i="25"/>
  <c r="D62" i="25" s="1"/>
  <c r="A61" i="25"/>
  <c r="A60" i="25"/>
  <c r="D60" i="25" s="1"/>
  <c r="A59" i="25"/>
  <c r="A58" i="25"/>
  <c r="D58" i="25" s="1"/>
  <c r="A57" i="25"/>
  <c r="D57" i="25" s="1"/>
  <c r="A56" i="25"/>
  <c r="A55" i="25"/>
  <c r="D55" i="25" s="1"/>
  <c r="A54" i="25"/>
  <c r="B54" i="25" s="1"/>
  <c r="A53" i="25"/>
  <c r="D53" i="25" s="1"/>
  <c r="A52" i="25"/>
  <c r="A50" i="25"/>
  <c r="D50" i="25" s="1"/>
  <c r="A47" i="25"/>
  <c r="A46" i="25"/>
  <c r="D46" i="25" s="1"/>
  <c r="A45" i="25"/>
  <c r="D45" i="25" s="1"/>
  <c r="A44" i="25"/>
  <c r="A43" i="25"/>
  <c r="D43" i="25" s="1"/>
  <c r="A42" i="25"/>
  <c r="A41" i="25"/>
  <c r="D41" i="25" s="1"/>
  <c r="A40" i="25"/>
  <c r="D40" i="25" s="1"/>
  <c r="A39" i="25"/>
  <c r="C39" i="25" s="1" a="1"/>
  <c r="C39" i="25" s="1"/>
  <c r="A38" i="25"/>
  <c r="D38" i="25" s="1"/>
  <c r="A37" i="25"/>
  <c r="C37" i="25" s="1" a="1"/>
  <c r="C37" i="25" s="1"/>
  <c r="A36" i="25"/>
  <c r="D36" i="25" s="1"/>
  <c r="A35" i="25"/>
  <c r="A34" i="25"/>
  <c r="D34" i="25" s="1"/>
  <c r="A33" i="25"/>
  <c r="D33" i="25" s="1"/>
  <c r="A32" i="25"/>
  <c r="D32" i="25" s="1"/>
  <c r="A31" i="25"/>
  <c r="D31" i="25" s="1"/>
  <c r="A30" i="25"/>
  <c r="C30" i="25" s="1" a="1"/>
  <c r="C30" i="25" s="1"/>
  <c r="A29" i="25"/>
  <c r="D29" i="25" s="1"/>
  <c r="A28" i="25"/>
  <c r="A27" i="25"/>
  <c r="D27" i="25" s="1"/>
  <c r="A26" i="25"/>
  <c r="D26" i="25" s="1"/>
  <c r="A25" i="25"/>
  <c r="D25" i="25" s="1"/>
  <c r="A24" i="25"/>
  <c r="D24" i="25" s="1"/>
  <c r="A22" i="25"/>
  <c r="A21" i="25"/>
  <c r="D21" i="25" s="1"/>
  <c r="A20" i="25"/>
  <c r="C20" i="25" s="1" a="1"/>
  <c r="C20" i="25" s="1"/>
  <c r="A19" i="25"/>
  <c r="D19" i="25" s="1"/>
  <c r="A18" i="25"/>
  <c r="A17" i="25"/>
  <c r="D17" i="25" s="1"/>
  <c r="A16" i="25"/>
  <c r="A15" i="25"/>
  <c r="D15" i="25" s="1"/>
  <c r="A14" i="25"/>
  <c r="D14" i="25" s="1"/>
  <c r="A13" i="25"/>
  <c r="A12" i="25"/>
  <c r="D12" i="25" s="1"/>
  <c r="A11" i="25"/>
  <c r="J1" i="24"/>
  <c r="F13" i="26" l="1"/>
  <c r="B161" i="25"/>
  <c r="D132" i="25"/>
  <c r="I132" i="26" s="1"/>
  <c r="C132" i="25" a="1"/>
  <c r="C132" i="25" s="1"/>
  <c r="C6" i="6"/>
  <c r="G4" i="18"/>
  <c r="B5" i="8"/>
  <c r="C4" i="18"/>
  <c r="I26" i="26"/>
  <c r="A15" i="8" s="1"/>
  <c r="I28" i="26"/>
  <c r="I27" i="26"/>
  <c r="A16" i="8" s="1"/>
  <c r="C43" i="6"/>
  <c r="B10" i="8"/>
  <c r="K300" i="6"/>
  <c r="K297" i="6"/>
  <c r="K301" i="6"/>
  <c r="K298" i="6"/>
  <c r="K302" i="6"/>
  <c r="K299" i="6"/>
  <c r="C13" i="25" a="1"/>
  <c r="C13" i="25" s="1"/>
  <c r="D15" i="26" s="1"/>
  <c r="D18" i="6" s="1"/>
  <c r="B13" i="25"/>
  <c r="I93" i="26"/>
  <c r="I56" i="26"/>
  <c r="I59" i="26"/>
  <c r="F66" i="26"/>
  <c r="G66" i="26"/>
  <c r="H66" i="26" s="1"/>
  <c r="I232" i="6" s="1"/>
  <c r="J232" i="6" s="1"/>
  <c r="I247" i="26"/>
  <c r="I217" i="26"/>
  <c r="A204" i="8" s="1"/>
  <c r="I215" i="26"/>
  <c r="A202" i="8" s="1"/>
  <c r="I211" i="26"/>
  <c r="I203" i="26"/>
  <c r="I163" i="26"/>
  <c r="I161" i="26"/>
  <c r="I159" i="26"/>
  <c r="I131" i="26"/>
  <c r="I129" i="26"/>
  <c r="I119" i="26"/>
  <c r="I117" i="26"/>
  <c r="I115" i="26"/>
  <c r="I113" i="26"/>
  <c r="I109" i="26"/>
  <c r="I107" i="26"/>
  <c r="A96" i="8" s="1"/>
  <c r="I105" i="26"/>
  <c r="G237" i="26"/>
  <c r="H237" i="26" s="1"/>
  <c r="I406" i="6" s="1"/>
  <c r="J406" i="6" s="1"/>
  <c r="G229" i="26"/>
  <c r="H229" i="26" s="1"/>
  <c r="I398" i="6" s="1"/>
  <c r="J398" i="6" s="1"/>
  <c r="G123" i="26"/>
  <c r="G103" i="26"/>
  <c r="G99" i="26"/>
  <c r="H99" i="26" s="1"/>
  <c r="I265" i="6" s="1"/>
  <c r="J265" i="6" s="1"/>
  <c r="F237" i="26"/>
  <c r="F229" i="26"/>
  <c r="F123" i="26"/>
  <c r="E112" i="8" s="1"/>
  <c r="F103" i="26"/>
  <c r="E92" i="8" s="1"/>
  <c r="F99" i="26"/>
  <c r="C232" i="26"/>
  <c r="I202" i="26"/>
  <c r="I122" i="26"/>
  <c r="A111" i="8" s="1"/>
  <c r="I106" i="26"/>
  <c r="G136" i="26"/>
  <c r="H136" i="26" s="1"/>
  <c r="I305" i="6" s="1"/>
  <c r="J305" i="6" s="1"/>
  <c r="F136" i="26"/>
  <c r="G128" i="26"/>
  <c r="H128" i="26" s="1"/>
  <c r="I294" i="6" s="1"/>
  <c r="J294" i="6" s="1"/>
  <c r="I102" i="26"/>
  <c r="A91" i="8" s="1"/>
  <c r="C100" i="26"/>
  <c r="I36" i="26"/>
  <c r="A25" i="8" s="1"/>
  <c r="I32" i="26"/>
  <c r="A21" i="8" s="1"/>
  <c r="I162" i="26"/>
  <c r="F128" i="26"/>
  <c r="E117" i="8" s="1"/>
  <c r="I45" i="26"/>
  <c r="A34" i="8" s="1"/>
  <c r="E24" i="26"/>
  <c r="I126" i="26"/>
  <c r="I31" i="26"/>
  <c r="I120" i="26"/>
  <c r="I167" i="26"/>
  <c r="I156" i="26"/>
  <c r="I116" i="26"/>
  <c r="C255" i="26"/>
  <c r="C250" i="26"/>
  <c r="C245" i="26"/>
  <c r="C240" i="26"/>
  <c r="B227" i="8" s="1"/>
  <c r="I150" i="26"/>
  <c r="I130" i="26"/>
  <c r="I144" i="26"/>
  <c r="I252" i="26"/>
  <c r="I200" i="26"/>
  <c r="I114" i="26"/>
  <c r="C164" i="26"/>
  <c r="I39" i="26"/>
  <c r="A28" i="8" s="1"/>
  <c r="I110" i="26"/>
  <c r="I37" i="26"/>
  <c r="A26" i="8" s="1"/>
  <c r="C227" i="26"/>
  <c r="I24" i="26"/>
  <c r="A14" i="8" s="1"/>
  <c r="I220" i="26"/>
  <c r="A207" i="8" s="1"/>
  <c r="C156" i="25" a="1"/>
  <c r="C156" i="25" s="1"/>
  <c r="F111" i="26" s="1"/>
  <c r="B156" i="25"/>
  <c r="C111" i="26" s="1"/>
  <c r="B157" i="25"/>
  <c r="C222" i="26" s="1"/>
  <c r="C157" i="25" a="1"/>
  <c r="C157" i="25" s="1"/>
  <c r="B158" i="25"/>
  <c r="G223" i="26"/>
  <c r="G210" i="26"/>
  <c r="B159" i="25"/>
  <c r="C210" i="26" s="1"/>
  <c r="B160" i="25"/>
  <c r="C224" i="26" s="1"/>
  <c r="G224" i="26"/>
  <c r="C155" i="25" a="1"/>
  <c r="C155" i="25" s="1"/>
  <c r="G149" i="26" s="1"/>
  <c r="B155" i="25"/>
  <c r="C149" i="25" a="1"/>
  <c r="C149" i="25" s="1"/>
  <c r="F143" i="26" s="1"/>
  <c r="B149" i="25"/>
  <c r="D143" i="25"/>
  <c r="I138" i="26" s="1"/>
  <c r="C143" i="25" a="1"/>
  <c r="C143" i="25" s="1"/>
  <c r="F138" i="26" s="1"/>
  <c r="C151" i="25" a="1"/>
  <c r="C151" i="25" s="1"/>
  <c r="F146" i="26" s="1"/>
  <c r="E135" i="8" s="1"/>
  <c r="B151" i="25"/>
  <c r="C146" i="26" s="1"/>
  <c r="B135" i="8" s="1"/>
  <c r="B144" i="25"/>
  <c r="C219" i="26" s="1"/>
  <c r="C144" i="25" a="1"/>
  <c r="C144" i="25" s="1"/>
  <c r="G219" i="26" s="1"/>
  <c r="C152" i="25" a="1"/>
  <c r="C152" i="25" s="1"/>
  <c r="B152" i="25"/>
  <c r="C287" i="26" s="1"/>
  <c r="C145" i="25" a="1"/>
  <c r="C145" i="25" s="1"/>
  <c r="E280" i="26" s="1"/>
  <c r="B145" i="25"/>
  <c r="C139" i="26" s="1"/>
  <c r="C153" i="25" a="1"/>
  <c r="C153" i="25" s="1"/>
  <c r="E288" i="26" s="1"/>
  <c r="B153" i="25"/>
  <c r="C288" i="26" s="1"/>
  <c r="C148" i="25" a="1"/>
  <c r="C148" i="25" s="1"/>
  <c r="F142" i="26" s="1"/>
  <c r="B148" i="25"/>
  <c r="D142" i="25"/>
  <c r="I137" i="26" s="1"/>
  <c r="C142" i="25" a="1"/>
  <c r="C142" i="25" s="1"/>
  <c r="G137" i="26" s="1"/>
  <c r="C150" i="25" a="1"/>
  <c r="C150" i="25" s="1"/>
  <c r="E285" i="26" s="1"/>
  <c r="B150" i="25"/>
  <c r="C145" i="26" s="1"/>
  <c r="B146" i="25"/>
  <c r="C281" i="26" s="1"/>
  <c r="C146" i="25" a="1"/>
  <c r="C146" i="25" s="1"/>
  <c r="D154" i="25"/>
  <c r="I148" i="26" s="1"/>
  <c r="A137" i="8" s="1"/>
  <c r="B154" i="25"/>
  <c r="C154" i="25" a="1"/>
  <c r="C154" i="25" s="1"/>
  <c r="F148" i="26" s="1"/>
  <c r="E137" i="8" s="1"/>
  <c r="C147" i="25" a="1"/>
  <c r="C147" i="25" s="1"/>
  <c r="B147" i="25"/>
  <c r="C140" i="26" s="1"/>
  <c r="I1" i="6"/>
  <c r="C7" i="6"/>
  <c r="D258" i="25"/>
  <c r="I91" i="26" s="1"/>
  <c r="B87" i="25"/>
  <c r="D266" i="25"/>
  <c r="I99" i="26" s="1"/>
  <c r="D282" i="25"/>
  <c r="B103" i="25"/>
  <c r="B123" i="25"/>
  <c r="B243" i="25"/>
  <c r="C54" i="25" a="1"/>
  <c r="C54" i="25" s="1"/>
  <c r="D156" i="25"/>
  <c r="I111" i="26" s="1"/>
  <c r="B180" i="25"/>
  <c r="C151" i="26" s="1"/>
  <c r="D180" i="25"/>
  <c r="I151" i="26" s="1"/>
  <c r="D196" i="25"/>
  <c r="C196" i="25" a="1"/>
  <c r="C196" i="25" s="1"/>
  <c r="B196" i="25"/>
  <c r="C74" i="26" s="1"/>
  <c r="D220" i="25"/>
  <c r="I204" i="26" s="1"/>
  <c r="C220" i="25" a="1"/>
  <c r="C220" i="25" s="1"/>
  <c r="F204" i="26" s="1"/>
  <c r="B220" i="25"/>
  <c r="C204" i="26" s="1"/>
  <c r="B252" i="25"/>
  <c r="D252" i="25"/>
  <c r="C252" i="25" a="1"/>
  <c r="C252" i="25" s="1"/>
  <c r="D42" i="25"/>
  <c r="I112" i="26" s="1"/>
  <c r="B42" i="25"/>
  <c r="C112" i="26" s="1"/>
  <c r="B61" i="25"/>
  <c r="C61" i="25" a="1"/>
  <c r="C61" i="25" s="1"/>
  <c r="C69" i="25" a="1"/>
  <c r="C69" i="25" s="1"/>
  <c r="D69" i="25"/>
  <c r="I169" i="26" s="1"/>
  <c r="B125" i="25"/>
  <c r="C124" i="26" s="1"/>
  <c r="B113" i="8" s="1"/>
  <c r="C125" i="25" a="1"/>
  <c r="C125" i="25" s="1"/>
  <c r="G124" i="26" s="1"/>
  <c r="B133" i="25"/>
  <c r="C133" i="26" s="1"/>
  <c r="C133" i="25" a="1"/>
  <c r="C133" i="25" s="1"/>
  <c r="G133" i="26" s="1"/>
  <c r="D157" i="25"/>
  <c r="I222" i="26" s="1"/>
  <c r="D165" i="25"/>
  <c r="I227" i="26" s="1"/>
  <c r="C165" i="25" a="1"/>
  <c r="C165" i="25" s="1"/>
  <c r="F227" i="26" s="1"/>
  <c r="D173" i="25"/>
  <c r="I212" i="26" s="1"/>
  <c r="C173" i="25" a="1"/>
  <c r="C173" i="25" s="1"/>
  <c r="F212" i="26" s="1"/>
  <c r="B173" i="25"/>
  <c r="C212" i="26" s="1"/>
  <c r="D181" i="25"/>
  <c r="I201" i="26" s="1"/>
  <c r="C181" i="25" a="1"/>
  <c r="C181" i="25" s="1"/>
  <c r="G201" i="26" s="1"/>
  <c r="B181" i="25"/>
  <c r="C201" i="26" s="1"/>
  <c r="D189" i="25"/>
  <c r="C189" i="25" a="1"/>
  <c r="C189" i="25" s="1"/>
  <c r="B189" i="25"/>
  <c r="D197" i="25"/>
  <c r="C197" i="25" a="1"/>
  <c r="C197" i="25" s="1"/>
  <c r="B197" i="25"/>
  <c r="D205" i="25"/>
  <c r="I68" i="26" s="1"/>
  <c r="C205" i="25" a="1"/>
  <c r="C205" i="25" s="1"/>
  <c r="B205" i="25"/>
  <c r="C213" i="25" a="1"/>
  <c r="C213" i="25" s="1"/>
  <c r="B213" i="25"/>
  <c r="B221" i="25"/>
  <c r="C205" i="26" s="1"/>
  <c r="D221" i="25"/>
  <c r="I205" i="26" s="1"/>
  <c r="D229" i="25"/>
  <c r="I250" i="26" s="1"/>
  <c r="C229" i="25" a="1"/>
  <c r="C229" i="25" s="1"/>
  <c r="F250" i="26" s="1"/>
  <c r="D237" i="25"/>
  <c r="C237" i="25" a="1"/>
  <c r="C237" i="25" s="1"/>
  <c r="B237" i="25"/>
  <c r="D245" i="25"/>
  <c r="I158" i="26" s="1"/>
  <c r="C245" i="25" a="1"/>
  <c r="C245" i="25" s="1"/>
  <c r="G158" i="26" s="1"/>
  <c r="B245" i="25"/>
  <c r="C158" i="26" s="1"/>
  <c r="C253" i="25" a="1"/>
  <c r="C253" i="25" s="1"/>
  <c r="D253" i="25"/>
  <c r="I86" i="26" s="1"/>
  <c r="B253" i="25"/>
  <c r="C261" i="25" a="1"/>
  <c r="C261" i="25" s="1"/>
  <c r="G94" i="26" s="1"/>
  <c r="H94" i="26" s="1"/>
  <c r="D261" i="25"/>
  <c r="B261" i="25"/>
  <c r="E269" i="25"/>
  <c r="D269" i="25"/>
  <c r="I180" i="26" s="1"/>
  <c r="B269" i="25"/>
  <c r="C269" i="25" a="1"/>
  <c r="C269" i="25" s="1"/>
  <c r="E277" i="25"/>
  <c r="C277" i="25" a="1"/>
  <c r="C277" i="25" s="1"/>
  <c r="D277" i="25"/>
  <c r="B277" i="25"/>
  <c r="E285" i="25"/>
  <c r="D285" i="25"/>
  <c r="I197" i="26" s="1"/>
  <c r="B285" i="25"/>
  <c r="C285" i="25" a="1"/>
  <c r="C285" i="25" s="1"/>
  <c r="E67" i="25"/>
  <c r="B128" i="25"/>
  <c r="D149" i="25"/>
  <c r="I143" i="26" s="1"/>
  <c r="D52" i="25"/>
  <c r="I53" i="26" s="1"/>
  <c r="B52" i="25"/>
  <c r="C53" i="26" s="1"/>
  <c r="B92" i="25"/>
  <c r="C92" i="25" a="1"/>
  <c r="C92" i="25" s="1"/>
  <c r="F29" i="26" s="1"/>
  <c r="E18" i="8" s="1"/>
  <c r="D228" i="25"/>
  <c r="I249" i="26" s="1"/>
  <c r="C228" i="25" a="1"/>
  <c r="C228" i="25" s="1"/>
  <c r="G249" i="26" s="1"/>
  <c r="B228" i="25"/>
  <c r="B18" i="25"/>
  <c r="C18" i="25" a="1"/>
  <c r="C18" i="25" s="1"/>
  <c r="F16" i="26" s="1"/>
  <c r="B35" i="25"/>
  <c r="C35" i="25" a="1"/>
  <c r="C35" i="25" s="1"/>
  <c r="B78" i="25"/>
  <c r="C78" i="25" a="1"/>
  <c r="C78" i="25" s="1"/>
  <c r="F178" i="26" s="1"/>
  <c r="E166" i="8" s="1"/>
  <c r="D150" i="25"/>
  <c r="I145" i="26" s="1"/>
  <c r="D158" i="25"/>
  <c r="I223" i="26" s="1"/>
  <c r="D166" i="25"/>
  <c r="I228" i="26" s="1"/>
  <c r="C166" i="25" a="1"/>
  <c r="C166" i="25" s="1"/>
  <c r="G228" i="26" s="1"/>
  <c r="B166" i="25"/>
  <c r="C228" i="26" s="1"/>
  <c r="D174" i="25"/>
  <c r="I213" i="26" s="1"/>
  <c r="C174" i="25" a="1"/>
  <c r="C174" i="25" s="1"/>
  <c r="B174" i="25"/>
  <c r="C182" i="25" a="1"/>
  <c r="C182" i="25" s="1"/>
  <c r="F104" i="26" s="1"/>
  <c r="E93" i="8" s="1"/>
  <c r="B182" i="25"/>
  <c r="C104" i="26" s="1"/>
  <c r="B93" i="8" s="1"/>
  <c r="B190" i="25"/>
  <c r="D190" i="25"/>
  <c r="I63" i="26" s="1"/>
  <c r="B198" i="25"/>
  <c r="D198" i="25"/>
  <c r="D206" i="25"/>
  <c r="I65" i="26" s="1"/>
  <c r="A54" i="8" s="1"/>
  <c r="C206" i="25" a="1"/>
  <c r="C206" i="25" s="1"/>
  <c r="D214" i="25"/>
  <c r="C214" i="25" a="1"/>
  <c r="C214" i="25" s="1"/>
  <c r="B214" i="25"/>
  <c r="D222" i="25"/>
  <c r="I206" i="26" s="1"/>
  <c r="C222" i="25" a="1"/>
  <c r="C222" i="25" s="1"/>
  <c r="G206" i="26" s="1"/>
  <c r="B222" i="25"/>
  <c r="D230" i="25"/>
  <c r="I251" i="26" s="1"/>
  <c r="C230" i="25" a="1"/>
  <c r="C230" i="25" s="1"/>
  <c r="G251" i="26" s="1"/>
  <c r="B230" i="25"/>
  <c r="D238" i="25"/>
  <c r="I50" i="26" s="1"/>
  <c r="C238" i="25" a="1"/>
  <c r="C238" i="25" s="1"/>
  <c r="B238" i="25"/>
  <c r="D246" i="25"/>
  <c r="I241" i="26" s="1"/>
  <c r="B246" i="25"/>
  <c r="C246" i="25" a="1"/>
  <c r="C246" i="25" s="1"/>
  <c r="F241" i="26" s="1"/>
  <c r="D254" i="25"/>
  <c r="I87" i="26" s="1"/>
  <c r="B254" i="25"/>
  <c r="C254" i="25" a="1"/>
  <c r="C254" i="25" s="1"/>
  <c r="B262" i="25"/>
  <c r="C95" i="26" s="1"/>
  <c r="C262" i="25" a="1"/>
  <c r="C262" i="25" s="1"/>
  <c r="F95" i="26" s="1"/>
  <c r="E270" i="25"/>
  <c r="C270" i="25" a="1"/>
  <c r="C270" i="25" s="1"/>
  <c r="B270" i="25"/>
  <c r="D278" i="25"/>
  <c r="I190" i="26" s="1"/>
  <c r="C278" i="25" a="1"/>
  <c r="C278" i="25" s="1"/>
  <c r="B278" i="25"/>
  <c r="E286" i="25"/>
  <c r="C286" i="25" a="1"/>
  <c r="C286" i="25" s="1"/>
  <c r="D286" i="25"/>
  <c r="I198" i="26" s="1"/>
  <c r="B26" i="25"/>
  <c r="C71" i="25" a="1"/>
  <c r="C71" i="25" s="1"/>
  <c r="C138" i="25" a="1"/>
  <c r="C138" i="25" s="1"/>
  <c r="D262" i="25"/>
  <c r="I95" i="26" s="1"/>
  <c r="C11" i="25" a="1"/>
  <c r="C11" i="25" s="1"/>
  <c r="E14" i="26" s="1"/>
  <c r="B28" i="25"/>
  <c r="C121" i="26" s="1"/>
  <c r="B110" i="8" s="1"/>
  <c r="C28" i="25" a="1"/>
  <c r="C28" i="25" s="1"/>
  <c r="G121" i="26" s="1"/>
  <c r="C44" i="25" a="1"/>
  <c r="C44" i="25" s="1"/>
  <c r="G108" i="26" s="1"/>
  <c r="D44" i="25"/>
  <c r="I108" i="26" s="1"/>
  <c r="C135" i="25" a="1"/>
  <c r="C135" i="25" s="1"/>
  <c r="G221" i="26" s="1"/>
  <c r="D135" i="25"/>
  <c r="I221" i="26" s="1"/>
  <c r="D151" i="25"/>
  <c r="I146" i="26" s="1"/>
  <c r="A135" i="8" s="1"/>
  <c r="B167" i="25"/>
  <c r="D167" i="25"/>
  <c r="I229" i="26" s="1"/>
  <c r="D175" i="25"/>
  <c r="I154" i="26" s="1"/>
  <c r="C175" i="25" a="1"/>
  <c r="C175" i="25" s="1"/>
  <c r="G154" i="26" s="1"/>
  <c r="D183" i="25"/>
  <c r="I235" i="26" s="1"/>
  <c r="C183" i="25" a="1"/>
  <c r="C183" i="25" s="1"/>
  <c r="G235" i="26" s="1"/>
  <c r="B183" i="25"/>
  <c r="C235" i="26" s="1"/>
  <c r="D191" i="25"/>
  <c r="C191" i="25" a="1"/>
  <c r="C191" i="25" s="1"/>
  <c r="G64" i="26" s="1"/>
  <c r="H64" i="26" s="1"/>
  <c r="B191" i="25"/>
  <c r="D199" i="25"/>
  <c r="C199" i="25" a="1"/>
  <c r="C199" i="25" s="1"/>
  <c r="G77" i="26" s="1"/>
  <c r="H77" i="26" s="1"/>
  <c r="B199" i="25"/>
  <c r="D207" i="25"/>
  <c r="I135" i="26" s="1"/>
  <c r="C207" i="25" a="1"/>
  <c r="C207" i="25" s="1"/>
  <c r="G135" i="26" s="1"/>
  <c r="B207" i="25"/>
  <c r="C135" i="26" s="1"/>
  <c r="D215" i="25"/>
  <c r="C215" i="25" a="1"/>
  <c r="C215" i="25" s="1"/>
  <c r="G44" i="26" s="1"/>
  <c r="B215" i="25"/>
  <c r="D223" i="25"/>
  <c r="I207" i="26" s="1"/>
  <c r="C223" i="25" a="1"/>
  <c r="C223" i="25" s="1"/>
  <c r="F207" i="26" s="1"/>
  <c r="B223" i="25"/>
  <c r="C231" i="25" a="1"/>
  <c r="C231" i="25" s="1"/>
  <c r="G252" i="26" s="1"/>
  <c r="B231" i="25"/>
  <c r="C252" i="26" s="1"/>
  <c r="B239" i="25"/>
  <c r="D239" i="25"/>
  <c r="I51" i="26" s="1"/>
  <c r="C247" i="25" a="1"/>
  <c r="C247" i="25" s="1"/>
  <c r="D247" i="25"/>
  <c r="I80" i="26" s="1"/>
  <c r="D255" i="25"/>
  <c r="I88" i="26" s="1"/>
  <c r="C255" i="25" a="1"/>
  <c r="C255" i="25" s="1"/>
  <c r="C263" i="25" a="1"/>
  <c r="C263" i="25" s="1"/>
  <c r="F96" i="26" s="1"/>
  <c r="D263" i="25"/>
  <c r="I96" i="26" s="1"/>
  <c r="B263" i="25"/>
  <c r="C96" i="26" s="1"/>
  <c r="E271" i="25"/>
  <c r="D271" i="25"/>
  <c r="I182" i="26" s="1"/>
  <c r="B271" i="25"/>
  <c r="C271" i="25" a="1"/>
  <c r="C271" i="25" s="1"/>
  <c r="E279" i="25"/>
  <c r="D279" i="25"/>
  <c r="I191" i="26" s="1"/>
  <c r="B279" i="25"/>
  <c r="C279" i="25" a="1"/>
  <c r="C279" i="25" s="1"/>
  <c r="E287" i="25"/>
  <c r="D287" i="25"/>
  <c r="C287" i="25" a="1"/>
  <c r="C287" i="25" s="1"/>
  <c r="B287" i="25"/>
  <c r="B33" i="25"/>
  <c r="C114" i="26" s="1"/>
  <c r="D76" i="25"/>
  <c r="I176" i="26" s="1"/>
  <c r="B143" i="25"/>
  <c r="C138" i="26" s="1"/>
  <c r="B175" i="25"/>
  <c r="C154" i="26" s="1"/>
  <c r="D164" i="25"/>
  <c r="I226" i="26" s="1"/>
  <c r="C164" i="25" a="1"/>
  <c r="C164" i="25" s="1"/>
  <c r="F226" i="26" s="1"/>
  <c r="B164" i="25"/>
  <c r="C226" i="26" s="1"/>
  <c r="D188" i="25"/>
  <c r="I240" i="26" s="1"/>
  <c r="A227" i="8" s="1"/>
  <c r="C188" i="25" a="1"/>
  <c r="C188" i="25" s="1"/>
  <c r="G240" i="26" s="1"/>
  <c r="D212" i="25"/>
  <c r="I246" i="26" s="1"/>
  <c r="C212" i="25" a="1"/>
  <c r="C212" i="25" s="1"/>
  <c r="G246" i="26" s="1"/>
  <c r="B212" i="25"/>
  <c r="D244" i="25"/>
  <c r="C244" i="25" a="1"/>
  <c r="C244" i="25" s="1"/>
  <c r="B244" i="25"/>
  <c r="C57" i="26" s="1"/>
  <c r="B80" i="25"/>
  <c r="C216" i="26" s="1"/>
  <c r="B203" i="8" s="1"/>
  <c r="C80" i="25" a="1"/>
  <c r="C80" i="25" s="1"/>
  <c r="F216" i="26" s="1"/>
  <c r="E203" i="8" s="1"/>
  <c r="C112" i="25" a="1"/>
  <c r="C112" i="25" s="1"/>
  <c r="D112" i="25"/>
  <c r="D152" i="25"/>
  <c r="I147" i="26" s="1"/>
  <c r="D168" i="25"/>
  <c r="I230" i="26" s="1"/>
  <c r="C168" i="25" a="1"/>
  <c r="C168" i="25" s="1"/>
  <c r="F230" i="26" s="1"/>
  <c r="B168" i="25"/>
  <c r="C230" i="26" s="1"/>
  <c r="D184" i="25"/>
  <c r="I236" i="26" s="1"/>
  <c r="C184" i="25" a="1"/>
  <c r="C184" i="25" s="1"/>
  <c r="F236" i="26" s="1"/>
  <c r="B184" i="25"/>
  <c r="C236" i="26" s="1"/>
  <c r="C200" i="25" a="1"/>
  <c r="C200" i="25" s="1"/>
  <c r="B200" i="25"/>
  <c r="B208" i="25"/>
  <c r="C136" i="26" s="1"/>
  <c r="D208" i="25"/>
  <c r="I136" i="26" s="1"/>
  <c r="D224" i="25"/>
  <c r="I208" i="26" s="1"/>
  <c r="C224" i="25" a="1"/>
  <c r="C224" i="25" s="1"/>
  <c r="F208" i="26" s="1"/>
  <c r="B240" i="25"/>
  <c r="D240" i="25"/>
  <c r="C240" i="25" a="1"/>
  <c r="C240" i="25" s="1"/>
  <c r="B256" i="25"/>
  <c r="D256" i="25"/>
  <c r="C256" i="25" a="1"/>
  <c r="C256" i="25" s="1"/>
  <c r="F89" i="26" s="1"/>
  <c r="C198" i="25" a="1"/>
  <c r="C198" i="25" s="1"/>
  <c r="D270" i="25"/>
  <c r="C172" i="25" a="1"/>
  <c r="C172" i="25" s="1"/>
  <c r="F211" i="26" s="1"/>
  <c r="B172" i="25"/>
  <c r="B236" i="25"/>
  <c r="D236" i="25"/>
  <c r="I48" i="26" s="1"/>
  <c r="A37" i="8" s="1"/>
  <c r="C56" i="25" a="1"/>
  <c r="C56" i="25" s="1"/>
  <c r="F160" i="26" s="1"/>
  <c r="E149" i="8" s="1"/>
  <c r="D56" i="25"/>
  <c r="I160" i="26" s="1"/>
  <c r="A149" i="8" s="1"/>
  <c r="B120" i="25"/>
  <c r="C141" i="26" s="1"/>
  <c r="C120" i="25" a="1"/>
  <c r="C120" i="25" s="1"/>
  <c r="D144" i="25"/>
  <c r="I219" i="26" s="1"/>
  <c r="D160" i="25"/>
  <c r="I224" i="26" s="1"/>
  <c r="D176" i="25"/>
  <c r="I155" i="26" s="1"/>
  <c r="C176" i="25" a="1"/>
  <c r="C176" i="25" s="1"/>
  <c r="G155" i="26" s="1"/>
  <c r="B176" i="25"/>
  <c r="C155" i="26" s="1"/>
  <c r="D192" i="25"/>
  <c r="C192" i="25" a="1"/>
  <c r="C192" i="25" s="1"/>
  <c r="B192" i="25"/>
  <c r="D216" i="25"/>
  <c r="I164" i="26" s="1"/>
  <c r="C216" i="25" a="1"/>
  <c r="C216" i="25" s="1"/>
  <c r="F164" i="26" s="1"/>
  <c r="D232" i="25"/>
  <c r="I253" i="26" s="1"/>
  <c r="C232" i="25" a="1"/>
  <c r="C232" i="25" s="1"/>
  <c r="F253" i="26" s="1"/>
  <c r="B232" i="25"/>
  <c r="C253" i="26" s="1"/>
  <c r="D248" i="25"/>
  <c r="C248" i="25" a="1"/>
  <c r="C248" i="25" s="1"/>
  <c r="B248" i="25"/>
  <c r="B264" i="25"/>
  <c r="C97" i="26" s="1"/>
  <c r="D264" i="25"/>
  <c r="I97" i="26" s="1"/>
  <c r="C264" i="25" a="1"/>
  <c r="C264" i="25" s="1"/>
  <c r="F97" i="26" s="1"/>
  <c r="E272" i="25"/>
  <c r="C272" i="25" a="1"/>
  <c r="C272" i="25" s="1"/>
  <c r="G184" i="26" s="1"/>
  <c r="D272" i="25"/>
  <c r="B272" i="25"/>
  <c r="E280" i="25"/>
  <c r="D280" i="25"/>
  <c r="I192" i="26" s="1"/>
  <c r="C280" i="25" a="1"/>
  <c r="C280" i="25" s="1"/>
  <c r="B280" i="25"/>
  <c r="D39" i="25"/>
  <c r="D153" i="25"/>
  <c r="I58" i="26" s="1"/>
  <c r="A47" i="8" s="1"/>
  <c r="D161" i="25"/>
  <c r="I127" i="26" s="1"/>
  <c r="G127" i="26"/>
  <c r="C127" i="26"/>
  <c r="D169" i="25"/>
  <c r="I231" i="26" s="1"/>
  <c r="C169" i="25" a="1"/>
  <c r="C169" i="25" s="1"/>
  <c r="G231" i="26" s="1"/>
  <c r="B169" i="25"/>
  <c r="C177" i="25" a="1"/>
  <c r="C177" i="25" s="1"/>
  <c r="G156" i="26" s="1"/>
  <c r="B177" i="25"/>
  <c r="B185" i="25"/>
  <c r="C237" i="26" s="1"/>
  <c r="D185" i="25"/>
  <c r="I237" i="26" s="1"/>
  <c r="D193" i="25"/>
  <c r="C193" i="25" a="1"/>
  <c r="C193" i="25" s="1"/>
  <c r="D201" i="25"/>
  <c r="I242" i="26" s="1"/>
  <c r="C201" i="25" a="1"/>
  <c r="C201" i="25" s="1"/>
  <c r="G242" i="26" s="1"/>
  <c r="B201" i="25"/>
  <c r="D209" i="25"/>
  <c r="I243" i="26" s="1"/>
  <c r="C209" i="25" a="1"/>
  <c r="C209" i="25" s="1"/>
  <c r="F243" i="26" s="1"/>
  <c r="B209" i="25"/>
  <c r="C243" i="26" s="1"/>
  <c r="D217" i="25"/>
  <c r="I165" i="26" s="1"/>
  <c r="C217" i="25" a="1"/>
  <c r="C217" i="25" s="1"/>
  <c r="G165" i="26" s="1"/>
  <c r="B217" i="25"/>
  <c r="C165" i="26" s="1"/>
  <c r="D225" i="25"/>
  <c r="I209" i="26" s="1"/>
  <c r="C225" i="25" a="1"/>
  <c r="C225" i="25" s="1"/>
  <c r="F209" i="26" s="1"/>
  <c r="B225" i="25"/>
  <c r="C209" i="26" s="1"/>
  <c r="D233" i="25"/>
  <c r="I254" i="26" s="1"/>
  <c r="C233" i="25" a="1"/>
  <c r="C233" i="25" s="1"/>
  <c r="F254" i="26" s="1"/>
  <c r="B233" i="25"/>
  <c r="D241" i="25"/>
  <c r="I54" i="26" s="1"/>
  <c r="B241" i="25"/>
  <c r="C241" i="25" a="1"/>
  <c r="C241" i="25" s="1"/>
  <c r="D249" i="25"/>
  <c r="I82" i="26" s="1"/>
  <c r="B249" i="25"/>
  <c r="C249" i="25" a="1"/>
  <c r="C249" i="25" s="1"/>
  <c r="B257" i="25"/>
  <c r="D257" i="25"/>
  <c r="I90" i="26" s="1"/>
  <c r="C257" i="25" a="1"/>
  <c r="C257" i="25" s="1"/>
  <c r="D265" i="25"/>
  <c r="I98" i="26" s="1"/>
  <c r="C265" i="25" a="1"/>
  <c r="C265" i="25" s="1"/>
  <c r="B265" i="25"/>
  <c r="C98" i="26" s="1"/>
  <c r="E273" i="25"/>
  <c r="D273" i="25"/>
  <c r="I185" i="26" s="1"/>
  <c r="C273" i="25" a="1"/>
  <c r="C273" i="25" s="1"/>
  <c r="B273" i="25"/>
  <c r="E281" i="25"/>
  <c r="C281" i="25" a="1"/>
  <c r="C281" i="25" s="1"/>
  <c r="D281" i="25"/>
  <c r="I193" i="26" s="1"/>
  <c r="B281" i="25"/>
  <c r="B95" i="25"/>
  <c r="D145" i="25"/>
  <c r="I139" i="26" s="1"/>
  <c r="D159" i="25"/>
  <c r="I210" i="26" s="1"/>
  <c r="C180" i="25" a="1"/>
  <c r="C180" i="25" s="1"/>
  <c r="G151" i="26" s="1"/>
  <c r="D200" i="25"/>
  <c r="C221" i="25" a="1"/>
  <c r="C221" i="25" s="1"/>
  <c r="F205" i="26" s="1"/>
  <c r="D16" i="25"/>
  <c r="B16" i="25"/>
  <c r="B100" i="25"/>
  <c r="C173" i="26" s="1"/>
  <c r="B161" i="8" s="1"/>
  <c r="C100" i="25" a="1"/>
  <c r="C100" i="25" s="1"/>
  <c r="B108" i="25"/>
  <c r="C108" i="25" a="1"/>
  <c r="C108" i="25" s="1"/>
  <c r="C140" i="25" a="1"/>
  <c r="C140" i="25" s="1"/>
  <c r="D140" i="25"/>
  <c r="D204" i="25"/>
  <c r="I67" i="26" s="1"/>
  <c r="C204" i="25" a="1"/>
  <c r="C204" i="25" s="1"/>
  <c r="B204" i="25"/>
  <c r="C22" i="25" a="1"/>
  <c r="C22" i="25" s="1"/>
  <c r="F23" i="26" s="1"/>
  <c r="E13" i="8" s="1"/>
  <c r="D22" i="25"/>
  <c r="I23" i="26" s="1"/>
  <c r="A13" i="8" s="1"/>
  <c r="B47" i="25"/>
  <c r="C52" i="26" s="1"/>
  <c r="C47" i="25" a="1"/>
  <c r="C47" i="25" s="1"/>
  <c r="D74" i="25"/>
  <c r="I174" i="26" s="1"/>
  <c r="A162" i="8" s="1"/>
  <c r="E74" i="25"/>
  <c r="C130" i="25" a="1"/>
  <c r="C130" i="25" s="1"/>
  <c r="G118" i="26" s="1"/>
  <c r="D130" i="25"/>
  <c r="I118" i="26" s="1"/>
  <c r="D146" i="25"/>
  <c r="B162" i="25"/>
  <c r="C218" i="26" s="1"/>
  <c r="B205" i="8" s="1"/>
  <c r="D162" i="25"/>
  <c r="I218" i="26" s="1"/>
  <c r="A205" i="8" s="1"/>
  <c r="D170" i="25"/>
  <c r="I232" i="26" s="1"/>
  <c r="C170" i="25" a="1"/>
  <c r="C170" i="25" s="1"/>
  <c r="G232" i="26" s="1"/>
  <c r="D178" i="25"/>
  <c r="I157" i="26" s="1"/>
  <c r="C178" i="25" a="1"/>
  <c r="C178" i="25" s="1"/>
  <c r="F157" i="26" s="1"/>
  <c r="B178" i="25"/>
  <c r="C157" i="26" s="1"/>
  <c r="D186" i="25"/>
  <c r="I238" i="26" s="1"/>
  <c r="C186" i="25" a="1"/>
  <c r="C186" i="25" s="1"/>
  <c r="G238" i="26" s="1"/>
  <c r="B186" i="25"/>
  <c r="D194" i="25"/>
  <c r="I38" i="26" s="1"/>
  <c r="A27" i="8" s="1"/>
  <c r="C194" i="25" a="1"/>
  <c r="C194" i="25" s="1"/>
  <c r="B194" i="25"/>
  <c r="D202" i="25"/>
  <c r="I134" i="26" s="1"/>
  <c r="C202" i="25" a="1"/>
  <c r="C202" i="25" s="1"/>
  <c r="F134" i="26" s="1"/>
  <c r="B202" i="25"/>
  <c r="C134" i="26" s="1"/>
  <c r="D210" i="25"/>
  <c r="I244" i="26" s="1"/>
  <c r="C210" i="25" a="1"/>
  <c r="C210" i="25" s="1"/>
  <c r="F244" i="26" s="1"/>
  <c r="B210" i="25"/>
  <c r="C218" i="25" a="1"/>
  <c r="C218" i="25" s="1"/>
  <c r="G247" i="26" s="1"/>
  <c r="B218" i="25"/>
  <c r="C226" i="25" a="1"/>
  <c r="C226" i="25" s="1"/>
  <c r="G152" i="26" s="1"/>
  <c r="B226" i="25"/>
  <c r="C152" i="26" s="1"/>
  <c r="B141" i="8" s="1"/>
  <c r="D234" i="25"/>
  <c r="I255" i="26" s="1"/>
  <c r="C234" i="25" a="1"/>
  <c r="C234" i="25" s="1"/>
  <c r="F255" i="26" s="1"/>
  <c r="C242" i="25" a="1"/>
  <c r="C242" i="25" s="1"/>
  <c r="D242" i="25"/>
  <c r="B242" i="25"/>
  <c r="D250" i="25"/>
  <c r="I83" i="26" s="1"/>
  <c r="C250" i="25" a="1"/>
  <c r="C250" i="25" s="1"/>
  <c r="B250" i="25"/>
  <c r="C162" i="25" a="1"/>
  <c r="C162" i="25" s="1"/>
  <c r="F218" i="26" s="1"/>
  <c r="E205" i="8" s="1"/>
  <c r="D182" i="25"/>
  <c r="I104" i="26" s="1"/>
  <c r="A93" i="8" s="1"/>
  <c r="B224" i="25"/>
  <c r="E278" i="25"/>
  <c r="C84" i="25" a="1"/>
  <c r="C84" i="25" s="1"/>
  <c r="F84" i="26" s="1"/>
  <c r="D84" i="25"/>
  <c r="D148" i="25"/>
  <c r="I142" i="26" s="1"/>
  <c r="D59" i="25"/>
  <c r="I257" i="26" s="1"/>
  <c r="B59" i="25"/>
  <c r="C257" i="26" s="1"/>
  <c r="B115" i="25"/>
  <c r="C125" i="26" s="1"/>
  <c r="C115" i="25" a="1"/>
  <c r="C115" i="25" s="1"/>
  <c r="G125" i="26" s="1"/>
  <c r="D147" i="25"/>
  <c r="I140" i="26" s="1"/>
  <c r="D155" i="25"/>
  <c r="I149" i="26" s="1"/>
  <c r="D163" i="25"/>
  <c r="I225" i="26" s="1"/>
  <c r="A212" i="8" s="1"/>
  <c r="C163" i="25" a="1"/>
  <c r="C163" i="25" s="1"/>
  <c r="F225" i="26" s="1"/>
  <c r="E212" i="8" s="1"/>
  <c r="B163" i="25"/>
  <c r="C225" i="26" s="1"/>
  <c r="B212" i="8" s="1"/>
  <c r="D171" i="25"/>
  <c r="I233" i="26" s="1"/>
  <c r="C171" i="25" a="1"/>
  <c r="C171" i="25" s="1"/>
  <c r="G233" i="26" s="1"/>
  <c r="B171" i="25"/>
  <c r="D179" i="25"/>
  <c r="I234" i="26" s="1"/>
  <c r="C179" i="25" a="1"/>
  <c r="C179" i="25" s="1"/>
  <c r="G234" i="26" s="1"/>
  <c r="B179" i="25"/>
  <c r="D187" i="25"/>
  <c r="I239" i="26" s="1"/>
  <c r="C187" i="25" a="1"/>
  <c r="C187" i="25" s="1"/>
  <c r="G239" i="26" s="1"/>
  <c r="B187" i="25"/>
  <c r="C239" i="26" s="1"/>
  <c r="C195" i="25" a="1"/>
  <c r="C195" i="25" s="1"/>
  <c r="B195" i="25"/>
  <c r="B203" i="25"/>
  <c r="D203" i="25"/>
  <c r="D211" i="25"/>
  <c r="I245" i="26" s="1"/>
  <c r="C211" i="25" a="1"/>
  <c r="C211" i="25" s="1"/>
  <c r="D219" i="25"/>
  <c r="I248" i="26" s="1"/>
  <c r="C219" i="25" a="1"/>
  <c r="C219" i="25" s="1"/>
  <c r="G248" i="26" s="1"/>
  <c r="B219" i="25"/>
  <c r="D227" i="25"/>
  <c r="I153" i="26" s="1"/>
  <c r="C227" i="25" a="1"/>
  <c r="C227" i="25" s="1"/>
  <c r="G153" i="26" s="1"/>
  <c r="B227" i="25"/>
  <c r="C153" i="26" s="1"/>
  <c r="D235" i="25"/>
  <c r="I256" i="26" s="1"/>
  <c r="C235" i="25" a="1"/>
  <c r="C235" i="25" s="1"/>
  <c r="F256" i="26" s="1"/>
  <c r="B235" i="25"/>
  <c r="C256" i="26" s="1"/>
  <c r="B118" i="25"/>
  <c r="C144" i="26" s="1"/>
  <c r="B206" i="25"/>
  <c r="D226" i="25"/>
  <c r="I152" i="26" s="1"/>
  <c r="A141" i="8" s="1"/>
  <c r="E274" i="25"/>
  <c r="C274" i="25" a="1"/>
  <c r="C274" i="25" s="1"/>
  <c r="F186" i="26" s="1"/>
  <c r="C243" i="25" a="1"/>
  <c r="C243" i="25" s="1"/>
  <c r="B251" i="25"/>
  <c r="C267" i="25" a="1"/>
  <c r="C267" i="25" s="1"/>
  <c r="G100" i="26" s="1"/>
  <c r="E282" i="25"/>
  <c r="D259" i="25"/>
  <c r="B259" i="25"/>
  <c r="E275" i="25"/>
  <c r="B275" i="25"/>
  <c r="E283" i="25"/>
  <c r="B283" i="25"/>
  <c r="D251" i="25"/>
  <c r="B260" i="25"/>
  <c r="D267" i="25"/>
  <c r="I100" i="26" s="1"/>
  <c r="D275" i="25"/>
  <c r="I187" i="26" s="1"/>
  <c r="C283" i="25" a="1"/>
  <c r="C283" i="25" s="1"/>
  <c r="E268" i="25"/>
  <c r="C268" i="25" a="1"/>
  <c r="C268" i="25" s="1"/>
  <c r="F101" i="26" s="1"/>
  <c r="E276" i="25"/>
  <c r="D276" i="25"/>
  <c r="I188" i="26" s="1"/>
  <c r="B276" i="25"/>
  <c r="E284" i="25"/>
  <c r="B284" i="25"/>
  <c r="C260" i="25" a="1"/>
  <c r="C260" i="25" s="1"/>
  <c r="F93" i="26" s="1"/>
  <c r="B268" i="25"/>
  <c r="C101" i="26" s="1"/>
  <c r="C276" i="25" a="1"/>
  <c r="C276" i="25" s="1"/>
  <c r="D283" i="25"/>
  <c r="I195" i="26" s="1"/>
  <c r="D268" i="25"/>
  <c r="I101" i="26" s="1"/>
  <c r="C284" i="25" a="1"/>
  <c r="C284" i="25" s="1"/>
  <c r="B274" i="25"/>
  <c r="D284" i="25"/>
  <c r="I196" i="26" s="1"/>
  <c r="B258" i="25"/>
  <c r="B266" i="25"/>
  <c r="C99" i="26" s="1"/>
  <c r="D274" i="25"/>
  <c r="I186" i="26" s="1"/>
  <c r="C282" i="25" a="1"/>
  <c r="C282" i="25" s="1"/>
  <c r="D89" i="25"/>
  <c r="D105" i="25"/>
  <c r="I43" i="26" s="1"/>
  <c r="B14" i="25"/>
  <c r="C16" i="25" a="1"/>
  <c r="C16" i="25" s="1"/>
  <c r="D18" i="26" s="1"/>
  <c r="F16" i="6" s="1"/>
  <c r="D20" i="25"/>
  <c r="B24" i="25"/>
  <c r="C24" i="26" s="1"/>
  <c r="B14" i="8" s="1"/>
  <c r="C26" i="25" a="1"/>
  <c r="C26" i="25" s="1"/>
  <c r="D28" i="25"/>
  <c r="I33" i="26" s="1"/>
  <c r="B31" i="25"/>
  <c r="C117" i="26" s="1"/>
  <c r="C33" i="25" a="1"/>
  <c r="C33" i="25" s="1"/>
  <c r="F114" i="26" s="1"/>
  <c r="D37" i="25"/>
  <c r="I46" i="26" s="1"/>
  <c r="E39" i="25"/>
  <c r="C42" i="25" a="1"/>
  <c r="C42" i="25" s="1"/>
  <c r="G112" i="26" s="1"/>
  <c r="B45" i="25"/>
  <c r="C130" i="26" s="1"/>
  <c r="D47" i="25"/>
  <c r="I52" i="26" s="1"/>
  <c r="C52" i="25" a="1"/>
  <c r="C52" i="25" s="1"/>
  <c r="F53" i="26" s="1"/>
  <c r="D54" i="25"/>
  <c r="B57" i="25"/>
  <c r="C59" i="25" a="1"/>
  <c r="C59" i="25" s="1"/>
  <c r="F257" i="26" s="1"/>
  <c r="D63" i="25"/>
  <c r="B66" i="25"/>
  <c r="B68" i="25"/>
  <c r="E69" i="25"/>
  <c r="D71" i="25"/>
  <c r="I171" i="26" s="1"/>
  <c r="B75" i="25"/>
  <c r="E76" i="25"/>
  <c r="D82" i="25"/>
  <c r="B85" i="25"/>
  <c r="C214" i="26" s="1"/>
  <c r="C87" i="25" a="1"/>
  <c r="C87" i="25" s="1"/>
  <c r="B90" i="25"/>
  <c r="D92" i="25"/>
  <c r="I29" i="26" s="1"/>
  <c r="C95" i="25" a="1"/>
  <c r="C95" i="25" s="1"/>
  <c r="B98" i="25"/>
  <c r="C171" i="26" s="1"/>
  <c r="D100" i="25"/>
  <c r="I30" i="26" s="1"/>
  <c r="A19" i="8" s="1"/>
  <c r="C103" i="25" a="1"/>
  <c r="C103" i="25" s="1"/>
  <c r="F176" i="26" s="1"/>
  <c r="B106" i="25"/>
  <c r="C109" i="26" s="1"/>
  <c r="D110" i="25"/>
  <c r="I123" i="26" s="1"/>
  <c r="A112" i="8" s="1"/>
  <c r="B113" i="25"/>
  <c r="D115" i="25"/>
  <c r="I125" i="26" s="1"/>
  <c r="C118" i="25" a="1"/>
  <c r="C118" i="25" s="1"/>
  <c r="D120" i="25"/>
  <c r="I141" i="26" s="1"/>
  <c r="C123" i="25" a="1"/>
  <c r="C123" i="25" s="1"/>
  <c r="F131" i="26" s="1"/>
  <c r="D125" i="25"/>
  <c r="I124" i="26" s="1"/>
  <c r="A113" i="8" s="1"/>
  <c r="C128" i="25" a="1"/>
  <c r="C128" i="25" s="1"/>
  <c r="F162" i="26" s="1"/>
  <c r="B131" i="25"/>
  <c r="C119" i="26" s="1"/>
  <c r="D133" i="25"/>
  <c r="I133" i="26" s="1"/>
  <c r="B136" i="25"/>
  <c r="C163" i="26" s="1"/>
  <c r="D138" i="25"/>
  <c r="B141" i="25"/>
  <c r="C73" i="25" a="1"/>
  <c r="C73" i="25" s="1"/>
  <c r="F173" i="26" s="1"/>
  <c r="E161" i="8" s="1"/>
  <c r="B12" i="25"/>
  <c r="C14" i="25" a="1"/>
  <c r="C14" i="25" s="1"/>
  <c r="D16" i="26" s="1"/>
  <c r="D22" i="6" s="1"/>
  <c r="D18" i="25"/>
  <c r="B21" i="25"/>
  <c r="C24" i="25" a="1"/>
  <c r="C24" i="25" s="1"/>
  <c r="B29" i="25"/>
  <c r="C31" i="25" a="1"/>
  <c r="C31" i="25" s="1"/>
  <c r="F117" i="26" s="1"/>
  <c r="D35" i="25"/>
  <c r="I40" i="26" s="1"/>
  <c r="A29" i="8" s="1"/>
  <c r="B38" i="25"/>
  <c r="B40" i="25"/>
  <c r="C115" i="26" s="1"/>
  <c r="C45" i="25" a="1"/>
  <c r="C45" i="25" s="1"/>
  <c r="F130" i="26" s="1"/>
  <c r="B55" i="25"/>
  <c r="C57" i="25" a="1"/>
  <c r="C57" i="25" s="1"/>
  <c r="D61" i="25"/>
  <c r="I61" i="26" s="1"/>
  <c r="A50" i="8" s="1"/>
  <c r="B64" i="25"/>
  <c r="C66" i="25" a="1"/>
  <c r="C66" i="25" s="1"/>
  <c r="G200" i="26" s="1"/>
  <c r="C68" i="25" a="1"/>
  <c r="C68" i="25" s="1"/>
  <c r="G69" i="26" s="1"/>
  <c r="H69" i="26" s="1"/>
  <c r="B70" i="25"/>
  <c r="E71" i="25"/>
  <c r="D73" i="25"/>
  <c r="C75" i="25" a="1"/>
  <c r="C75" i="25" s="1"/>
  <c r="B77" i="25"/>
  <c r="D78" i="25"/>
  <c r="I79" i="26" s="1"/>
  <c r="D80" i="25"/>
  <c r="B83" i="25"/>
  <c r="C85" i="25" a="1"/>
  <c r="C85" i="25" s="1"/>
  <c r="F214" i="26" s="1"/>
  <c r="C90" i="25" a="1"/>
  <c r="C90" i="25" s="1"/>
  <c r="B93" i="25"/>
  <c r="C98" i="25" a="1"/>
  <c r="C98" i="25" s="1"/>
  <c r="B101" i="25"/>
  <c r="C106" i="25" a="1"/>
  <c r="C106" i="25" s="1"/>
  <c r="G179" i="26" s="1"/>
  <c r="D108" i="25"/>
  <c r="B111" i="25"/>
  <c r="C113" i="25" a="1"/>
  <c r="C113" i="25" s="1"/>
  <c r="F187" i="26" s="1"/>
  <c r="B116" i="25"/>
  <c r="C202" i="26" s="1"/>
  <c r="B121" i="25"/>
  <c r="C106" i="26" s="1"/>
  <c r="B126" i="25"/>
  <c r="C131" i="25" a="1"/>
  <c r="C131" i="25" s="1"/>
  <c r="G119" i="26" s="1"/>
  <c r="B134" i="25"/>
  <c r="C220" i="26" s="1"/>
  <c r="B207" i="8" s="1"/>
  <c r="C136" i="25" a="1"/>
  <c r="C136" i="25" s="1"/>
  <c r="F163" i="26" s="1"/>
  <c r="B139" i="25"/>
  <c r="C141" i="25" a="1"/>
  <c r="C141" i="25" s="1"/>
  <c r="C12" i="25" a="1"/>
  <c r="C12" i="25" s="1"/>
  <c r="B19" i="25"/>
  <c r="C21" i="25" a="1"/>
  <c r="C21" i="25" s="1"/>
  <c r="F18" i="26" s="1"/>
  <c r="D25" i="6" s="1"/>
  <c r="B27" i="25"/>
  <c r="C120" i="26" s="1"/>
  <c r="C29" i="25" a="1"/>
  <c r="C29" i="25" s="1"/>
  <c r="B36" i="25"/>
  <c r="C41" i="26" s="1"/>
  <c r="C38" i="25" a="1"/>
  <c r="C38" i="25" s="1"/>
  <c r="G43" i="26" s="1"/>
  <c r="C40" i="25" a="1"/>
  <c r="C40" i="25" s="1"/>
  <c r="F115" i="26" s="1"/>
  <c r="B43" i="25"/>
  <c r="C113" i="26" s="1"/>
  <c r="B53" i="25"/>
  <c r="C55" i="25" a="1"/>
  <c r="C55" i="25" s="1"/>
  <c r="B62" i="25"/>
  <c r="C102" i="26" s="1"/>
  <c r="B91" i="8" s="1"/>
  <c r="C64" i="25" a="1"/>
  <c r="C64" i="25" s="1"/>
  <c r="D68" i="25"/>
  <c r="I168" i="26" s="1"/>
  <c r="C70" i="25" a="1"/>
  <c r="C70" i="25" s="1"/>
  <c r="B72" i="25"/>
  <c r="E73" i="25"/>
  <c r="C77" i="25" a="1"/>
  <c r="C77" i="25" s="1"/>
  <c r="E78" i="25"/>
  <c r="B81" i="25"/>
  <c r="C84" i="26" s="1"/>
  <c r="C83" i="25" a="1"/>
  <c r="C83" i="25" s="1"/>
  <c r="D85" i="25"/>
  <c r="I214" i="26" s="1"/>
  <c r="B88" i="25"/>
  <c r="C93" i="25" a="1"/>
  <c r="C93" i="25" s="1"/>
  <c r="B96" i="25"/>
  <c r="C101" i="25" a="1"/>
  <c r="C101" i="25" s="1"/>
  <c r="B104" i="25"/>
  <c r="B109" i="25"/>
  <c r="C122" i="26" s="1"/>
  <c r="B111" i="8" s="1"/>
  <c r="C111" i="25" a="1"/>
  <c r="C111" i="25" s="1"/>
  <c r="C116" i="25" a="1"/>
  <c r="C116" i="25" s="1"/>
  <c r="G202" i="26" s="1"/>
  <c r="C121" i="25" a="1"/>
  <c r="C121" i="25" s="1"/>
  <c r="G106" i="26" s="1"/>
  <c r="B124" i="25"/>
  <c r="C198" i="26" s="1"/>
  <c r="C126" i="25" a="1"/>
  <c r="C126" i="25" s="1"/>
  <c r="E26" i="26" s="1"/>
  <c r="B129" i="25"/>
  <c r="C134" i="25" a="1"/>
  <c r="C134" i="25" s="1"/>
  <c r="C139" i="25" a="1"/>
  <c r="C139" i="25" s="1"/>
  <c r="D13" i="25"/>
  <c r="D65" i="25"/>
  <c r="I103" i="26" s="1"/>
  <c r="A92" i="8" s="1"/>
  <c r="B17" i="25"/>
  <c r="C19" i="25" a="1"/>
  <c r="C19" i="25" s="1"/>
  <c r="F17" i="26" s="1"/>
  <c r="D29" i="6" s="1"/>
  <c r="B25" i="25"/>
  <c r="C27" i="25" a="1"/>
  <c r="C27" i="25" s="1"/>
  <c r="F120" i="26" s="1"/>
  <c r="B34" i="25"/>
  <c r="C36" i="25" a="1"/>
  <c r="C36" i="25" s="1"/>
  <c r="C43" i="25" a="1"/>
  <c r="C43" i="25" s="1"/>
  <c r="G48" i="26" s="1"/>
  <c r="B46" i="25"/>
  <c r="B50" i="25"/>
  <c r="C53" i="25" a="1"/>
  <c r="C53" i="25" s="1"/>
  <c r="B60" i="25"/>
  <c r="C62" i="25" a="1"/>
  <c r="C62" i="25" s="1"/>
  <c r="G63" i="26" s="1"/>
  <c r="H63" i="26" s="1"/>
  <c r="B67" i="25"/>
  <c r="C72" i="25" a="1"/>
  <c r="C72" i="25" s="1"/>
  <c r="F73" i="26" s="1"/>
  <c r="E62" i="8" s="1"/>
  <c r="B74" i="25"/>
  <c r="D75" i="25"/>
  <c r="I175" i="26" s="1"/>
  <c r="B79" i="25"/>
  <c r="C215" i="26" s="1"/>
  <c r="B202" i="8" s="1"/>
  <c r="C81" i="25" a="1"/>
  <c r="C81" i="25" s="1"/>
  <c r="C88" i="25" a="1"/>
  <c r="C88" i="25" s="1"/>
  <c r="B91" i="25"/>
  <c r="C96" i="25" a="1"/>
  <c r="C96" i="25" s="1"/>
  <c r="B99" i="25"/>
  <c r="C104" i="25" a="1"/>
  <c r="C104" i="25" s="1"/>
  <c r="B107" i="25"/>
  <c r="C105" i="26" s="1"/>
  <c r="C109" i="25" a="1"/>
  <c r="C109" i="25" s="1"/>
  <c r="G122" i="26" s="1"/>
  <c r="B114" i="25"/>
  <c r="C126" i="26" s="1"/>
  <c r="B119" i="25"/>
  <c r="C124" i="25" a="1"/>
  <c r="C124" i="25" s="1"/>
  <c r="F129" i="26" s="1"/>
  <c r="C129" i="25" a="1"/>
  <c r="C129" i="25" s="1"/>
  <c r="G203" i="26" s="1"/>
  <c r="B132" i="25"/>
  <c r="B137" i="25"/>
  <c r="C110" i="26" s="1"/>
  <c r="B142" i="25"/>
  <c r="D30" i="25"/>
  <c r="I128" i="26" s="1"/>
  <c r="A117" i="8" s="1"/>
  <c r="B15" i="25"/>
  <c r="C17" i="25" a="1"/>
  <c r="C17" i="25" s="1"/>
  <c r="F15" i="26" s="1"/>
  <c r="D24" i="6" s="1"/>
  <c r="B22" i="25"/>
  <c r="C23" i="26" s="1"/>
  <c r="B13" i="8" s="1"/>
  <c r="C25" i="25" a="1"/>
  <c r="C25" i="25" s="1"/>
  <c r="F31" i="26" s="1"/>
  <c r="B32" i="25"/>
  <c r="C116" i="26" s="1"/>
  <c r="C34" i="25" a="1"/>
  <c r="C34" i="25" s="1"/>
  <c r="B39" i="25"/>
  <c r="B41" i="25"/>
  <c r="C107" i="26" s="1"/>
  <c r="B96" i="8" s="1"/>
  <c r="C46" i="25" a="1"/>
  <c r="C46" i="25" s="1"/>
  <c r="C50" i="25" a="1"/>
  <c r="C50" i="25" s="1"/>
  <c r="B58" i="25"/>
  <c r="C161" i="26" s="1"/>
  <c r="C60" i="25" a="1"/>
  <c r="C60" i="25" s="1"/>
  <c r="B65" i="25"/>
  <c r="C103" i="26" s="1"/>
  <c r="B92" i="8" s="1"/>
  <c r="C67" i="25" a="1"/>
  <c r="C67" i="25" s="1"/>
  <c r="B69" i="25"/>
  <c r="D70" i="25"/>
  <c r="I71" i="26" s="1"/>
  <c r="D72" i="25"/>
  <c r="I172" i="26" s="1"/>
  <c r="C74" i="25" a="1"/>
  <c r="C74" i="25" s="1"/>
  <c r="D77" i="25"/>
  <c r="I177" i="26" s="1"/>
  <c r="C79" i="25" a="1"/>
  <c r="C79" i="25" s="1"/>
  <c r="G215" i="26" s="1"/>
  <c r="B84" i="25"/>
  <c r="B86" i="25"/>
  <c r="C88" i="26" s="1"/>
  <c r="C91" i="25" a="1"/>
  <c r="C91" i="25" s="1"/>
  <c r="G91" i="26" s="1"/>
  <c r="H91" i="26" s="1"/>
  <c r="B94" i="25"/>
  <c r="C99" i="25" a="1"/>
  <c r="C99" i="25" s="1"/>
  <c r="B102" i="25"/>
  <c r="C107" i="25" a="1"/>
  <c r="C107" i="25" s="1"/>
  <c r="G105" i="26" s="1"/>
  <c r="B112" i="25"/>
  <c r="C114" i="25" a="1"/>
  <c r="C114" i="25" s="1"/>
  <c r="F126" i="26" s="1"/>
  <c r="B117" i="25"/>
  <c r="C119" i="25" a="1"/>
  <c r="C119" i="25" s="1"/>
  <c r="G150" i="26" s="1"/>
  <c r="B122" i="25"/>
  <c r="B127" i="25"/>
  <c r="C137" i="25" a="1"/>
  <c r="C137" i="25" s="1"/>
  <c r="G110" i="26" s="1"/>
  <c r="B140" i="25"/>
  <c r="C15" i="25" a="1"/>
  <c r="C15" i="25" s="1"/>
  <c r="D17" i="26" s="1"/>
  <c r="F15" i="6" s="1"/>
  <c r="B20" i="25"/>
  <c r="B30" i="25"/>
  <c r="C128" i="26" s="1"/>
  <c r="B117" i="8" s="1"/>
  <c r="C32" i="25" a="1"/>
  <c r="C32" i="25" s="1"/>
  <c r="F116" i="26" s="1"/>
  <c r="B37" i="25"/>
  <c r="C41" i="25" a="1"/>
  <c r="C41" i="25" s="1"/>
  <c r="F46" i="26" s="1"/>
  <c r="B44" i="25"/>
  <c r="C108" i="26" s="1"/>
  <c r="B56" i="25"/>
  <c r="C58" i="25" a="1"/>
  <c r="C58" i="25" s="1"/>
  <c r="F161" i="26" s="1"/>
  <c r="E150" i="8" s="1"/>
  <c r="B63" i="25"/>
  <c r="B76" i="25"/>
  <c r="B82" i="25"/>
  <c r="C86" i="25" a="1"/>
  <c r="C86" i="25" s="1"/>
  <c r="B89" i="25"/>
  <c r="C94" i="25" a="1"/>
  <c r="C94" i="25" s="1"/>
  <c r="B97" i="25"/>
  <c r="C102" i="25" a="1"/>
  <c r="C102" i="25" s="1"/>
  <c r="B105" i="25"/>
  <c r="B110" i="25"/>
  <c r="C117" i="25" a="1"/>
  <c r="C117" i="25" s="1"/>
  <c r="C122" i="25" a="1"/>
  <c r="C122" i="25" s="1"/>
  <c r="F26" i="26" s="1"/>
  <c r="E15" i="8" s="1"/>
  <c r="C127" i="25" a="1"/>
  <c r="C127" i="25" s="1"/>
  <c r="E27" i="26" s="1"/>
  <c r="B130" i="25"/>
  <c r="C118" i="26" s="1"/>
  <c r="B135" i="25"/>
  <c r="D97" i="25"/>
  <c r="B11" i="25"/>
  <c r="D11" i="25"/>
  <c r="T11" i="21"/>
  <c r="S11" i="21" s="1"/>
  <c r="B164" i="6"/>
  <c r="B143" i="6"/>
  <c r="B132" i="6"/>
  <c r="B119" i="6"/>
  <c r="B65" i="6"/>
  <c r="B51" i="6"/>
  <c r="B47" i="6"/>
  <c r="B44" i="6"/>
  <c r="M169" i="21"/>
  <c r="N169" i="21" s="1"/>
  <c r="Q169" i="21" s="1"/>
  <c r="G169" i="21"/>
  <c r="M168" i="21"/>
  <c r="N168" i="21" s="1"/>
  <c r="Q168" i="21" s="1"/>
  <c r="G168" i="21"/>
  <c r="M167" i="21"/>
  <c r="N167" i="21" s="1"/>
  <c r="Q167" i="21" s="1"/>
  <c r="G167" i="21"/>
  <c r="M166" i="21"/>
  <c r="N166" i="21" s="1"/>
  <c r="G166" i="21"/>
  <c r="S165" i="21"/>
  <c r="M165" i="21"/>
  <c r="G165" i="21"/>
  <c r="M164" i="21"/>
  <c r="N164" i="21" s="1"/>
  <c r="Q164" i="21" s="1"/>
  <c r="G164" i="21"/>
  <c r="M163" i="21"/>
  <c r="N163" i="21" s="1"/>
  <c r="Q163" i="21" s="1"/>
  <c r="G163" i="21"/>
  <c r="M162" i="21"/>
  <c r="N162" i="21" s="1"/>
  <c r="Q162" i="21" s="1"/>
  <c r="G162" i="21"/>
  <c r="M161" i="21"/>
  <c r="N161" i="21" s="1"/>
  <c r="G161" i="21"/>
  <c r="S160" i="21"/>
  <c r="M160" i="21"/>
  <c r="N160" i="21" s="1"/>
  <c r="G160" i="21"/>
  <c r="S152" i="21"/>
  <c r="M152" i="21"/>
  <c r="N152" i="21" s="1"/>
  <c r="G152" i="21"/>
  <c r="M151" i="21"/>
  <c r="G151" i="21"/>
  <c r="M149" i="21"/>
  <c r="N149" i="21" s="1"/>
  <c r="G149" i="21"/>
  <c r="G145" i="21"/>
  <c r="S144" i="21"/>
  <c r="M144" i="21"/>
  <c r="N144" i="21" s="1"/>
  <c r="G144" i="21"/>
  <c r="M143" i="21"/>
  <c r="N143" i="21" s="1"/>
  <c r="Q143" i="21" s="1"/>
  <c r="G143" i="21"/>
  <c r="M142" i="21"/>
  <c r="N142" i="21" s="1"/>
  <c r="Q142" i="21" s="1"/>
  <c r="G142" i="21"/>
  <c r="M141" i="21"/>
  <c r="N141" i="21" s="1"/>
  <c r="Q141" i="21" s="1"/>
  <c r="G141" i="21"/>
  <c r="M140" i="21"/>
  <c r="G140" i="21"/>
  <c r="M139" i="21"/>
  <c r="N139" i="21" s="1"/>
  <c r="Q139" i="21" s="1"/>
  <c r="G139" i="21"/>
  <c r="M138" i="21"/>
  <c r="N138" i="21" s="1"/>
  <c r="G138" i="21"/>
  <c r="M137" i="21"/>
  <c r="N137" i="21" s="1"/>
  <c r="G137" i="21"/>
  <c r="S136" i="21"/>
  <c r="M136" i="21"/>
  <c r="N136" i="21" s="1"/>
  <c r="G136" i="21"/>
  <c r="M135" i="21"/>
  <c r="N135" i="21" s="1"/>
  <c r="G135" i="21"/>
  <c r="M134" i="21"/>
  <c r="N134" i="21" s="1"/>
  <c r="G134" i="21"/>
  <c r="M133" i="21"/>
  <c r="N133" i="21" s="1"/>
  <c r="G133" i="21"/>
  <c r="M132" i="21"/>
  <c r="G132" i="21"/>
  <c r="S121" i="21"/>
  <c r="M121" i="21"/>
  <c r="N121" i="21" s="1"/>
  <c r="G121" i="21"/>
  <c r="M120" i="21"/>
  <c r="N120" i="21" s="1"/>
  <c r="G120" i="21"/>
  <c r="M110" i="21"/>
  <c r="N110" i="21" s="1"/>
  <c r="G110" i="21"/>
  <c r="M107" i="21"/>
  <c r="N107" i="21" s="1"/>
  <c r="G107" i="21"/>
  <c r="M106" i="21"/>
  <c r="N106" i="21" s="1"/>
  <c r="G106" i="21"/>
  <c r="S105" i="21"/>
  <c r="M105" i="21"/>
  <c r="N105" i="21" s="1"/>
  <c r="G105" i="21"/>
  <c r="M82" i="21"/>
  <c r="N82" i="21" s="1"/>
  <c r="G82" i="21"/>
  <c r="M81" i="21"/>
  <c r="N81" i="21" s="1"/>
  <c r="G81" i="21"/>
  <c r="M80" i="21"/>
  <c r="N80" i="21" s="1"/>
  <c r="G80" i="21"/>
  <c r="M79" i="21"/>
  <c r="N79" i="21" s="1"/>
  <c r="G79" i="21"/>
  <c r="M78" i="21"/>
  <c r="N78" i="21" s="1"/>
  <c r="G78" i="21"/>
  <c r="M77" i="21"/>
  <c r="N77" i="21" s="1"/>
  <c r="G77" i="21"/>
  <c r="M76" i="21"/>
  <c r="N76" i="21" s="1"/>
  <c r="G76" i="21"/>
  <c r="M73" i="21"/>
  <c r="N73" i="21" s="1"/>
  <c r="G73" i="21"/>
  <c r="M72" i="21"/>
  <c r="N72" i="21" s="1"/>
  <c r="G72" i="21"/>
  <c r="M71" i="21"/>
  <c r="N71" i="21" s="1"/>
  <c r="G71" i="21"/>
  <c r="M70" i="21"/>
  <c r="N70" i="21" s="1"/>
  <c r="G70" i="21"/>
  <c r="M66" i="21"/>
  <c r="N66" i="21" s="1"/>
  <c r="G66" i="21"/>
  <c r="M65" i="21"/>
  <c r="N65" i="21" s="1"/>
  <c r="G65" i="21"/>
  <c r="M64" i="21"/>
  <c r="N64" i="21" s="1"/>
  <c r="G64" i="21"/>
  <c r="M63" i="21"/>
  <c r="N63" i="21" s="1"/>
  <c r="G63" i="21"/>
  <c r="M62" i="21"/>
  <c r="N62" i="21" s="1"/>
  <c r="G62" i="21"/>
  <c r="S61" i="21"/>
  <c r="I66" i="21" s="1"/>
  <c r="J66" i="21" s="1"/>
  <c r="M61" i="21"/>
  <c r="G61" i="21"/>
  <c r="M60" i="21"/>
  <c r="N60" i="21" s="1"/>
  <c r="G60" i="21"/>
  <c r="M59" i="21"/>
  <c r="N59" i="21" s="1"/>
  <c r="G59" i="21"/>
  <c r="M58" i="21"/>
  <c r="N58" i="21" s="1"/>
  <c r="G58" i="21"/>
  <c r="M57" i="21"/>
  <c r="N57" i="21" s="1"/>
  <c r="G57" i="21"/>
  <c r="M56" i="21"/>
  <c r="N56" i="21" s="1"/>
  <c r="G56" i="21"/>
  <c r="M55" i="21"/>
  <c r="N55" i="21" s="1"/>
  <c r="G55" i="21"/>
  <c r="M54" i="21"/>
  <c r="N54" i="21" s="1"/>
  <c r="G54" i="21"/>
  <c r="M53" i="21"/>
  <c r="N53" i="21" s="1"/>
  <c r="G53" i="21"/>
  <c r="M52" i="21"/>
  <c r="N52" i="21" s="1"/>
  <c r="G52" i="21"/>
  <c r="M51" i="21"/>
  <c r="N51" i="21" s="1"/>
  <c r="G51" i="21"/>
  <c r="M50" i="21"/>
  <c r="N50" i="21" s="1"/>
  <c r="G50" i="21"/>
  <c r="S49" i="21"/>
  <c r="M49" i="21"/>
  <c r="N49" i="21" s="1"/>
  <c r="G49" i="21"/>
  <c r="M48" i="21"/>
  <c r="G48" i="21"/>
  <c r="M32" i="21"/>
  <c r="N32" i="21" s="1"/>
  <c r="G32" i="21"/>
  <c r="S31" i="21"/>
  <c r="I31" i="21" s="1"/>
  <c r="J31" i="21" s="1"/>
  <c r="M31" i="21"/>
  <c r="N31" i="21" s="1"/>
  <c r="G31" i="21"/>
  <c r="M30" i="21"/>
  <c r="N30" i="21" s="1"/>
  <c r="G30" i="21"/>
  <c r="M29" i="21"/>
  <c r="N29" i="21" s="1"/>
  <c r="G29" i="21"/>
  <c r="M28" i="21"/>
  <c r="N28" i="21" s="1"/>
  <c r="G28" i="21"/>
  <c r="M27" i="21"/>
  <c r="N27" i="21" s="1"/>
  <c r="G27" i="21"/>
  <c r="M26" i="21"/>
  <c r="N26" i="21" s="1"/>
  <c r="G26" i="21"/>
  <c r="S25" i="21"/>
  <c r="M25" i="21"/>
  <c r="N25" i="21" s="1"/>
  <c r="G25" i="21"/>
  <c r="M24" i="21"/>
  <c r="N24" i="21" s="1"/>
  <c r="G24" i="21"/>
  <c r="M23" i="21"/>
  <c r="N23" i="21" s="1"/>
  <c r="G23" i="21"/>
  <c r="M22" i="21"/>
  <c r="G22" i="21"/>
  <c r="M21" i="21"/>
  <c r="N21" i="21" s="1"/>
  <c r="G21" i="21"/>
  <c r="M20" i="21"/>
  <c r="N20" i="21" s="1"/>
  <c r="G20" i="21"/>
  <c r="M19" i="21"/>
  <c r="N19" i="21" s="1"/>
  <c r="G19" i="21"/>
  <c r="S18" i="21"/>
  <c r="I18" i="21" s="1"/>
  <c r="J18" i="21" s="1"/>
  <c r="M18" i="21"/>
  <c r="N18" i="21" s="1"/>
  <c r="G18" i="21"/>
  <c r="M17" i="21"/>
  <c r="N17" i="21" s="1"/>
  <c r="G17" i="21"/>
  <c r="M16" i="21"/>
  <c r="N16" i="21" s="1"/>
  <c r="G16" i="21"/>
  <c r="M15" i="21"/>
  <c r="N15" i="21" s="1"/>
  <c r="G15" i="21"/>
  <c r="M14" i="21"/>
  <c r="N14" i="21" s="1"/>
  <c r="G14" i="21"/>
  <c r="M13" i="21"/>
  <c r="N13" i="21" s="1"/>
  <c r="G13" i="21"/>
  <c r="M12" i="21"/>
  <c r="N12" i="21" s="1"/>
  <c r="G12" i="21"/>
  <c r="M11" i="21"/>
  <c r="N11" i="21" s="1"/>
  <c r="G11" i="21"/>
  <c r="M10" i="21"/>
  <c r="N10" i="21" s="1"/>
  <c r="G10" i="21"/>
  <c r="M9" i="21"/>
  <c r="N9" i="21" s="1"/>
  <c r="G9" i="21"/>
  <c r="M8" i="21"/>
  <c r="N8" i="21" s="1"/>
  <c r="G8" i="21"/>
  <c r="M7" i="21"/>
  <c r="N7" i="21" s="1"/>
  <c r="G7" i="21"/>
  <c r="M6" i="21"/>
  <c r="N6" i="21" s="1"/>
  <c r="G6" i="21"/>
  <c r="M5" i="21"/>
  <c r="N5" i="21" s="1"/>
  <c r="G27" i="26" l="1"/>
  <c r="H27" i="26" s="1"/>
  <c r="I195" i="6" s="1"/>
  <c r="J195" i="6" s="1"/>
  <c r="G26" i="26"/>
  <c r="H26" i="26" s="1"/>
  <c r="I194" i="6" s="1"/>
  <c r="J194" i="6" s="1"/>
  <c r="C55" i="26"/>
  <c r="C221" i="6" s="1"/>
  <c r="C30" i="26"/>
  <c r="B19" i="8" s="1"/>
  <c r="I81" i="26"/>
  <c r="C67" i="26"/>
  <c r="C233" i="6" s="1"/>
  <c r="I146" i="21"/>
  <c r="J146" i="21" s="1"/>
  <c r="Q146" i="21" s="1"/>
  <c r="I148" i="21"/>
  <c r="J148" i="21" s="1"/>
  <c r="Q148" i="21" s="1"/>
  <c r="I150" i="21"/>
  <c r="J150" i="21" s="1"/>
  <c r="Q150" i="21" s="1"/>
  <c r="I151" i="21"/>
  <c r="J151" i="21" s="1"/>
  <c r="I145" i="21"/>
  <c r="I149" i="21"/>
  <c r="J149" i="21" s="1"/>
  <c r="Q149" i="21" s="1"/>
  <c r="C5" i="30"/>
  <c r="C36" i="18"/>
  <c r="C263" i="6"/>
  <c r="C409" i="6"/>
  <c r="C333" i="6"/>
  <c r="C419" i="6"/>
  <c r="C424" i="6"/>
  <c r="C401" i="6"/>
  <c r="C250" i="6"/>
  <c r="C396" i="6"/>
  <c r="C261" i="6"/>
  <c r="C414" i="6"/>
  <c r="C266" i="6"/>
  <c r="C254" i="6"/>
  <c r="C264" i="6"/>
  <c r="C262" i="6"/>
  <c r="C296" i="6"/>
  <c r="C265" i="6"/>
  <c r="C267" i="6"/>
  <c r="D19" i="26"/>
  <c r="D39" i="6"/>
  <c r="G275" i="26"/>
  <c r="I144" i="21"/>
  <c r="J144" i="21" s="1"/>
  <c r="I19" i="21"/>
  <c r="J19" i="21" s="1"/>
  <c r="I12" i="21"/>
  <c r="J12" i="21" s="1"/>
  <c r="I61" i="21"/>
  <c r="J61" i="21" s="1"/>
  <c r="I49" i="21"/>
  <c r="J49" i="21" s="1"/>
  <c r="Q49" i="21" s="1"/>
  <c r="I166" i="21"/>
  <c r="J166" i="21" s="1"/>
  <c r="Q166" i="21" s="1"/>
  <c r="I165" i="21"/>
  <c r="J165" i="21" s="1"/>
  <c r="I136" i="21"/>
  <c r="J136" i="21" s="1"/>
  <c r="Q136" i="21" s="1"/>
  <c r="I138" i="21"/>
  <c r="J138" i="21" s="1"/>
  <c r="Q138" i="21" s="1"/>
  <c r="I153" i="21"/>
  <c r="J153" i="21" s="1"/>
  <c r="Q153" i="21" s="1"/>
  <c r="I154" i="21"/>
  <c r="J154" i="21" s="1"/>
  <c r="Q154" i="21" s="1"/>
  <c r="I107" i="21"/>
  <c r="J107" i="21" s="1"/>
  <c r="Q107" i="21" s="1"/>
  <c r="I106" i="21"/>
  <c r="J106" i="21" s="1"/>
  <c r="Q106" i="21" s="1"/>
  <c r="I105" i="21"/>
  <c r="J105" i="21" s="1"/>
  <c r="Q105" i="21" s="1"/>
  <c r="I32" i="21"/>
  <c r="J32" i="21" s="1"/>
  <c r="Q32" i="21" s="1"/>
  <c r="I37" i="21"/>
  <c r="J37" i="21" s="1"/>
  <c r="Q37" i="21" s="1"/>
  <c r="I38" i="21"/>
  <c r="J38" i="21" s="1"/>
  <c r="Q38" i="21" s="1"/>
  <c r="I39" i="21"/>
  <c r="J39" i="21" s="1"/>
  <c r="Q39" i="21" s="1"/>
  <c r="I40" i="21"/>
  <c r="J40" i="21" s="1"/>
  <c r="Q40" i="21" s="1"/>
  <c r="I41" i="21"/>
  <c r="J41" i="21" s="1"/>
  <c r="Q41" i="21" s="1"/>
  <c r="I42" i="21"/>
  <c r="J42" i="21" s="1"/>
  <c r="Q42" i="21" s="1"/>
  <c r="I35" i="21"/>
  <c r="J35" i="21" s="1"/>
  <c r="Q35" i="21" s="1"/>
  <c r="I36" i="21"/>
  <c r="J36" i="21" s="1"/>
  <c r="Q36" i="21" s="1"/>
  <c r="I160" i="21"/>
  <c r="J160" i="21" s="1"/>
  <c r="Q160" i="21" s="1"/>
  <c r="I161" i="21"/>
  <c r="J161" i="21" s="1"/>
  <c r="Q161" i="21" s="1"/>
  <c r="I122" i="21"/>
  <c r="J122" i="21" s="1"/>
  <c r="Q122" i="21" s="1"/>
  <c r="I121" i="21"/>
  <c r="J121" i="21" s="1"/>
  <c r="I25" i="21"/>
  <c r="J25" i="21" s="1"/>
  <c r="Q25" i="21" s="1"/>
  <c r="I26" i="21"/>
  <c r="J26" i="21" s="1"/>
  <c r="Q26" i="21" s="1"/>
  <c r="N171" i="21"/>
  <c r="I152" i="21"/>
  <c r="J152" i="21" s="1"/>
  <c r="Q152" i="21" s="1"/>
  <c r="C184" i="26"/>
  <c r="E25" i="26"/>
  <c r="F27" i="26"/>
  <c r="E16" i="8" s="1"/>
  <c r="F92" i="26"/>
  <c r="G29" i="26"/>
  <c r="H29" i="26" s="1"/>
  <c r="I197" i="6" s="1"/>
  <c r="J197" i="6" s="1"/>
  <c r="F90" i="26"/>
  <c r="G28" i="26"/>
  <c r="F28" i="26"/>
  <c r="E17" i="8" s="1"/>
  <c r="D27" i="26"/>
  <c r="D26" i="26"/>
  <c r="D29" i="26"/>
  <c r="D28" i="26"/>
  <c r="H28" i="26"/>
  <c r="I196" i="6" s="1"/>
  <c r="J196" i="6" s="1"/>
  <c r="F24" i="26"/>
  <c r="E14" i="8" s="1"/>
  <c r="G24" i="26"/>
  <c r="H24" i="26" s="1"/>
  <c r="I192" i="6" s="1"/>
  <c r="G82" i="26"/>
  <c r="H82" i="26" s="1"/>
  <c r="I248" i="6" s="1"/>
  <c r="J248" i="6" s="1"/>
  <c r="F196" i="26"/>
  <c r="C169" i="26"/>
  <c r="I44" i="26"/>
  <c r="I121" i="26"/>
  <c r="A110" i="8" s="1"/>
  <c r="G171" i="26"/>
  <c r="I340" i="6" s="1"/>
  <c r="J340" i="6" s="1"/>
  <c r="F86" i="26"/>
  <c r="F83" i="26"/>
  <c r="G57" i="26"/>
  <c r="H57" i="26" s="1"/>
  <c r="I223" i="6" s="1"/>
  <c r="J223" i="6" s="1"/>
  <c r="F76" i="26"/>
  <c r="G72" i="26"/>
  <c r="H72" i="26" s="1"/>
  <c r="I238" i="6" s="1"/>
  <c r="J238" i="6" s="1"/>
  <c r="G80" i="26"/>
  <c r="H80" i="26" s="1"/>
  <c r="I246" i="6" s="1"/>
  <c r="J246" i="6" s="1"/>
  <c r="G61" i="26"/>
  <c r="H61" i="26" s="1"/>
  <c r="I227" i="6" s="1"/>
  <c r="J227" i="6" s="1"/>
  <c r="C174" i="26"/>
  <c r="C64" i="26"/>
  <c r="G73" i="26"/>
  <c r="H73" i="26" s="1"/>
  <c r="I239" i="6" s="1"/>
  <c r="J239" i="6" s="1"/>
  <c r="I60" i="26"/>
  <c r="E23" i="26"/>
  <c r="F55" i="26"/>
  <c r="I189" i="26"/>
  <c r="I94" i="26"/>
  <c r="F62" i="26"/>
  <c r="I77" i="26"/>
  <c r="I72" i="26"/>
  <c r="G53" i="26"/>
  <c r="H53" i="26" s="1"/>
  <c r="G84" i="26"/>
  <c r="H84" i="26" s="1"/>
  <c r="I250" i="6" s="1"/>
  <c r="J250" i="6" s="1"/>
  <c r="F87" i="26"/>
  <c r="F167" i="26"/>
  <c r="C175" i="26"/>
  <c r="I84" i="26"/>
  <c r="F63" i="26"/>
  <c r="G92" i="26"/>
  <c r="H92" i="26" s="1"/>
  <c r="I258" i="6" s="1"/>
  <c r="J258" i="6" s="1"/>
  <c r="C190" i="26"/>
  <c r="C177" i="26"/>
  <c r="C195" i="26"/>
  <c r="C193" i="26"/>
  <c r="G88" i="26"/>
  <c r="H88" i="26" s="1"/>
  <c r="I254" i="6" s="1"/>
  <c r="J254" i="6" s="1"/>
  <c r="G81" i="26"/>
  <c r="H81" i="26" s="1"/>
  <c r="C167" i="26"/>
  <c r="F78" i="26"/>
  <c r="F75" i="26"/>
  <c r="F64" i="26"/>
  <c r="G255" i="26"/>
  <c r="H255" i="26" s="1"/>
  <c r="I424" i="6" s="1"/>
  <c r="J424" i="6" s="1"/>
  <c r="C91" i="26"/>
  <c r="G174" i="26"/>
  <c r="F248" i="26"/>
  <c r="G257" i="26"/>
  <c r="H257" i="26" s="1"/>
  <c r="I426" i="6" s="1"/>
  <c r="J426" i="6" s="1"/>
  <c r="G230" i="26"/>
  <c r="H230" i="26" s="1"/>
  <c r="I399" i="6" s="1"/>
  <c r="J399" i="6" s="1"/>
  <c r="G131" i="26"/>
  <c r="H131" i="26" s="1"/>
  <c r="G163" i="26"/>
  <c r="H163" i="26" s="1"/>
  <c r="I332" i="6" s="1"/>
  <c r="J332" i="6" s="1"/>
  <c r="G89" i="26"/>
  <c r="H89" i="26" s="1"/>
  <c r="I255" i="6" s="1"/>
  <c r="J255" i="6" s="1"/>
  <c r="C186" i="26"/>
  <c r="G169" i="26"/>
  <c r="I338" i="6" s="1"/>
  <c r="J338" i="6" s="1"/>
  <c r="I92" i="26"/>
  <c r="C94" i="26"/>
  <c r="I216" i="26"/>
  <c r="A203" i="8" s="1"/>
  <c r="F228" i="26"/>
  <c r="F127" i="26"/>
  <c r="G87" i="26"/>
  <c r="H87" i="26" s="1"/>
  <c r="I253" i="6" s="1"/>
  <c r="J253" i="6" s="1"/>
  <c r="G70" i="26"/>
  <c r="H70" i="26" s="1"/>
  <c r="I236" i="6" s="1"/>
  <c r="J236" i="6" s="1"/>
  <c r="F71" i="26"/>
  <c r="C123" i="26"/>
  <c r="B112" i="8" s="1"/>
  <c r="G212" i="26"/>
  <c r="H212" i="26" s="1"/>
  <c r="I381" i="6" s="1"/>
  <c r="J381" i="6" s="1"/>
  <c r="F170" i="26"/>
  <c r="F185" i="26"/>
  <c r="F202" i="26"/>
  <c r="F238" i="26"/>
  <c r="F94" i="26"/>
  <c r="F57" i="26"/>
  <c r="F165" i="26"/>
  <c r="F77" i="26"/>
  <c r="I170" i="26"/>
  <c r="I62" i="26"/>
  <c r="F168" i="26"/>
  <c r="F72" i="26"/>
  <c r="F158" i="26"/>
  <c r="F247" i="26"/>
  <c r="G243" i="26"/>
  <c r="H243" i="26" s="1"/>
  <c r="I412" i="6" s="1"/>
  <c r="J412" i="6" s="1"/>
  <c r="G76" i="26"/>
  <c r="H76" i="26" s="1"/>
  <c r="I242" i="6" s="1"/>
  <c r="J242" i="6" s="1"/>
  <c r="F81" i="26"/>
  <c r="F52" i="26"/>
  <c r="G52" i="26"/>
  <c r="H52" i="26" s="1"/>
  <c r="F69" i="26"/>
  <c r="C43" i="26"/>
  <c r="C83" i="26"/>
  <c r="C82" i="26"/>
  <c r="F190" i="26"/>
  <c r="I49" i="26"/>
  <c r="A38" i="8" s="1"/>
  <c r="G83" i="26"/>
  <c r="H83" i="26" s="1"/>
  <c r="I249" i="6" s="1"/>
  <c r="J249" i="6" s="1"/>
  <c r="C89" i="26"/>
  <c r="I70" i="26"/>
  <c r="G189" i="26"/>
  <c r="I358" i="6" s="1"/>
  <c r="J358" i="6" s="1"/>
  <c r="G49" i="26"/>
  <c r="H49" i="26" s="1"/>
  <c r="I217" i="6" s="1"/>
  <c r="J217" i="6" s="1"/>
  <c r="G67" i="26"/>
  <c r="H67" i="26" s="1"/>
  <c r="I233" i="6" s="1"/>
  <c r="J233" i="6" s="1"/>
  <c r="F191" i="26"/>
  <c r="E178" i="8" s="1"/>
  <c r="C51" i="26"/>
  <c r="C189" i="26"/>
  <c r="F91" i="26"/>
  <c r="G74" i="26"/>
  <c r="H74" i="26" s="1"/>
  <c r="I240" i="6" s="1"/>
  <c r="J240" i="6" s="1"/>
  <c r="F60" i="26"/>
  <c r="G37" i="26"/>
  <c r="H37" i="26" s="1"/>
  <c r="I205" i="6" s="1"/>
  <c r="J205" i="6" s="1"/>
  <c r="G59" i="26"/>
  <c r="H59" i="26" s="1"/>
  <c r="I225" i="6" s="1"/>
  <c r="J225" i="6" s="1"/>
  <c r="F56" i="26"/>
  <c r="F54" i="26"/>
  <c r="C192" i="26"/>
  <c r="I64" i="26"/>
  <c r="C180" i="26"/>
  <c r="G86" i="26"/>
  <c r="H86" i="26" s="1"/>
  <c r="I252" i="6" s="1"/>
  <c r="J252" i="6" s="1"/>
  <c r="C75" i="26"/>
  <c r="F74" i="26"/>
  <c r="F80" i="26"/>
  <c r="F61" i="26"/>
  <c r="E50" i="8" s="1"/>
  <c r="I173" i="26"/>
  <c r="A161" i="8" s="1"/>
  <c r="C35" i="26"/>
  <c r="B24" i="8" s="1"/>
  <c r="C79" i="26"/>
  <c r="I66" i="26"/>
  <c r="F38" i="26"/>
  <c r="E27" i="8" s="1"/>
  <c r="F193" i="26"/>
  <c r="C54" i="26"/>
  <c r="I47" i="26"/>
  <c r="I76" i="26"/>
  <c r="G75" i="26"/>
  <c r="H75" i="26" s="1"/>
  <c r="I241" i="6" s="1"/>
  <c r="J241" i="6" s="1"/>
  <c r="G85" i="26"/>
  <c r="H85" i="26" s="1"/>
  <c r="I251" i="6" s="1"/>
  <c r="J251" i="6" s="1"/>
  <c r="I74" i="26"/>
  <c r="F82" i="26"/>
  <c r="I73" i="26"/>
  <c r="A62" i="8" s="1"/>
  <c r="C188" i="26"/>
  <c r="G187" i="26"/>
  <c r="I356" i="6" s="1"/>
  <c r="J356" i="6" s="1"/>
  <c r="G71" i="26"/>
  <c r="H71" i="26" s="1"/>
  <c r="I237" i="6" s="1"/>
  <c r="J237" i="6" s="1"/>
  <c r="I69" i="26"/>
  <c r="I199" i="26"/>
  <c r="F43" i="26"/>
  <c r="F67" i="26"/>
  <c r="G167" i="26"/>
  <c r="I336" i="6" s="1"/>
  <c r="J336" i="6" s="1"/>
  <c r="I89" i="26"/>
  <c r="I57" i="26"/>
  <c r="F68" i="26"/>
  <c r="G194" i="26"/>
  <c r="I363" i="6" s="1"/>
  <c r="J363" i="6" s="1"/>
  <c r="F65" i="26"/>
  <c r="E54" i="8" s="1"/>
  <c r="G197" i="26"/>
  <c r="I366" i="6" s="1"/>
  <c r="J366" i="6" s="1"/>
  <c r="C46" i="26"/>
  <c r="C60" i="26"/>
  <c r="F195" i="26"/>
  <c r="I55" i="26"/>
  <c r="I78" i="26"/>
  <c r="G90" i="26"/>
  <c r="H90" i="26" s="1"/>
  <c r="I256" i="6" s="1"/>
  <c r="J256" i="6" s="1"/>
  <c r="F70" i="26"/>
  <c r="F88" i="26"/>
  <c r="I75" i="26"/>
  <c r="I85" i="26"/>
  <c r="C45" i="26"/>
  <c r="B34" i="8" s="1"/>
  <c r="G79" i="26"/>
  <c r="H79" i="26" s="1"/>
  <c r="I245" i="6" s="1"/>
  <c r="J245" i="6" s="1"/>
  <c r="G56" i="26"/>
  <c r="H56" i="26" s="1"/>
  <c r="I222" i="6" s="1"/>
  <c r="J222" i="6" s="1"/>
  <c r="G96" i="26"/>
  <c r="H96" i="26" s="1"/>
  <c r="I262" i="6" s="1"/>
  <c r="J262" i="6" s="1"/>
  <c r="G138" i="26"/>
  <c r="H138" i="26" s="1"/>
  <c r="I307" i="6" s="1"/>
  <c r="J307" i="6" s="1"/>
  <c r="G205" i="26"/>
  <c r="H205" i="26" s="1"/>
  <c r="I374" i="6" s="1"/>
  <c r="J374" i="6" s="1"/>
  <c r="F124" i="26"/>
  <c r="E113" i="8" s="1"/>
  <c r="F200" i="26"/>
  <c r="F110" i="26"/>
  <c r="F221" i="26"/>
  <c r="F85" i="26"/>
  <c r="F79" i="26"/>
  <c r="G93" i="26"/>
  <c r="H93" i="26" s="1"/>
  <c r="I259" i="6" s="1"/>
  <c r="J259" i="6" s="1"/>
  <c r="G65" i="26"/>
  <c r="H65" i="26" s="1"/>
  <c r="I231" i="6" s="1"/>
  <c r="J231" i="6" s="1"/>
  <c r="F232" i="26"/>
  <c r="G78" i="26"/>
  <c r="H78" i="26" s="1"/>
  <c r="I244" i="6" s="1"/>
  <c r="J244" i="6" s="1"/>
  <c r="G58" i="26"/>
  <c r="H58" i="26" s="1"/>
  <c r="I224" i="6" s="1"/>
  <c r="J224" i="6" s="1"/>
  <c r="G173" i="26"/>
  <c r="F154" i="26"/>
  <c r="F234" i="26"/>
  <c r="F223" i="26"/>
  <c r="F59" i="26"/>
  <c r="G60" i="26"/>
  <c r="H60" i="26" s="1"/>
  <c r="I226" i="6" s="1"/>
  <c r="J226" i="6" s="1"/>
  <c r="G68" i="26"/>
  <c r="H68" i="26" s="1"/>
  <c r="I234" i="6" s="1"/>
  <c r="J234" i="6" s="1"/>
  <c r="G55" i="26"/>
  <c r="H55" i="26" s="1"/>
  <c r="I221" i="6" s="1"/>
  <c r="J221" i="6" s="1"/>
  <c r="G101" i="26"/>
  <c r="H101" i="26" s="1"/>
  <c r="I267" i="6" s="1"/>
  <c r="J267" i="6" s="1"/>
  <c r="G175" i="26"/>
  <c r="I344" i="6" s="1"/>
  <c r="J344" i="6" s="1"/>
  <c r="G177" i="26"/>
  <c r="I346" i="6" s="1"/>
  <c r="J346" i="6" s="1"/>
  <c r="G34" i="26"/>
  <c r="H34" i="26" s="1"/>
  <c r="I202" i="6" s="1"/>
  <c r="J202" i="6" s="1"/>
  <c r="F112" i="26"/>
  <c r="F108" i="26"/>
  <c r="F105" i="26"/>
  <c r="G129" i="26"/>
  <c r="H129" i="26" s="1"/>
  <c r="G54" i="26"/>
  <c r="H54" i="26" s="1"/>
  <c r="I220" i="6" s="1"/>
  <c r="J220" i="6" s="1"/>
  <c r="G62" i="26"/>
  <c r="H62" i="26" s="1"/>
  <c r="I228" i="6" s="1"/>
  <c r="J228" i="6" s="1"/>
  <c r="F58" i="26"/>
  <c r="E47" i="8" s="1"/>
  <c r="G250" i="26"/>
  <c r="H250" i="26" s="1"/>
  <c r="I419" i="6" s="1"/>
  <c r="J419" i="6" s="1"/>
  <c r="F150" i="26"/>
  <c r="I34" i="26"/>
  <c r="A23" i="8" s="1"/>
  <c r="I260" i="6"/>
  <c r="J260" i="6" s="1"/>
  <c r="C197" i="26"/>
  <c r="C47" i="26"/>
  <c r="C81" i="26"/>
  <c r="C187" i="26"/>
  <c r="C59" i="26"/>
  <c r="C176" i="26"/>
  <c r="C90" i="26"/>
  <c r="C50" i="26"/>
  <c r="C71" i="26"/>
  <c r="C62" i="26"/>
  <c r="E284" i="26"/>
  <c r="C73" i="26"/>
  <c r="B62" i="8" s="1"/>
  <c r="C179" i="26"/>
  <c r="C37" i="26"/>
  <c r="B26" i="8" s="1"/>
  <c r="G196" i="26"/>
  <c r="I365" i="6" s="1"/>
  <c r="J365" i="6" s="1"/>
  <c r="C72" i="26"/>
  <c r="C194" i="26"/>
  <c r="F249" i="26"/>
  <c r="G172" i="26"/>
  <c r="I341" i="6" s="1"/>
  <c r="J341" i="6" s="1"/>
  <c r="G104" i="26"/>
  <c r="H104" i="26" s="1"/>
  <c r="I270" i="6" s="1"/>
  <c r="J270" i="6" s="1"/>
  <c r="F194" i="26"/>
  <c r="F246" i="26"/>
  <c r="F251" i="26"/>
  <c r="G134" i="26"/>
  <c r="H134" i="26" s="1"/>
  <c r="I303" i="6" s="1"/>
  <c r="J303" i="6" s="1"/>
  <c r="F172" i="26"/>
  <c r="G109" i="26"/>
  <c r="H109" i="26" s="1"/>
  <c r="I275" i="6" s="1"/>
  <c r="J275" i="6" s="1"/>
  <c r="G225" i="26"/>
  <c r="H225" i="26" s="1"/>
  <c r="I394" i="6" s="1"/>
  <c r="J394" i="6" s="1"/>
  <c r="C48" i="26"/>
  <c r="B37" i="8" s="1"/>
  <c r="F40" i="26"/>
  <c r="E29" i="8" s="1"/>
  <c r="G33" i="26"/>
  <c r="H33" i="26" s="1"/>
  <c r="I201" i="6" s="1"/>
  <c r="J201" i="6" s="1"/>
  <c r="G216" i="26"/>
  <c r="H216" i="26" s="1"/>
  <c r="I385" i="6" s="1"/>
  <c r="J385" i="6" s="1"/>
  <c r="G114" i="26"/>
  <c r="H114" i="26" s="1"/>
  <c r="I280" i="6" s="1"/>
  <c r="J280" i="6" s="1"/>
  <c r="I179" i="26"/>
  <c r="G236" i="26"/>
  <c r="H236" i="26" s="1"/>
  <c r="I405" i="6" s="1"/>
  <c r="J405" i="6" s="1"/>
  <c r="F224" i="26"/>
  <c r="F109" i="26"/>
  <c r="F153" i="26"/>
  <c r="F233" i="26"/>
  <c r="G111" i="26"/>
  <c r="H111" i="26" s="1"/>
  <c r="I277" i="6" s="1"/>
  <c r="J277" i="6" s="1"/>
  <c r="G143" i="26"/>
  <c r="H143" i="26" s="1"/>
  <c r="I312" i="6" s="1"/>
  <c r="J312" i="6" s="1"/>
  <c r="G191" i="26"/>
  <c r="I360" i="6" s="1"/>
  <c r="J360" i="6" s="1"/>
  <c r="G227" i="26"/>
  <c r="H227" i="26" s="1"/>
  <c r="I396" i="6" s="1"/>
  <c r="J396" i="6" s="1"/>
  <c r="C159" i="26"/>
  <c r="G41" i="26"/>
  <c r="H41" i="26" s="1"/>
  <c r="I209" i="6" s="1"/>
  <c r="J209" i="6" s="1"/>
  <c r="F184" i="26"/>
  <c r="G253" i="26"/>
  <c r="H253" i="26" s="1"/>
  <c r="I422" i="6" s="1"/>
  <c r="J422" i="6" s="1"/>
  <c r="F242" i="26"/>
  <c r="I41" i="26"/>
  <c r="F133" i="26"/>
  <c r="C56" i="26"/>
  <c r="F231" i="26"/>
  <c r="G164" i="26"/>
  <c r="H164" i="26" s="1"/>
  <c r="I333" i="6" s="1"/>
  <c r="J333" i="6" s="1"/>
  <c r="F240" i="26"/>
  <c r="E227" i="8" s="1"/>
  <c r="F106" i="26"/>
  <c r="G218" i="26"/>
  <c r="H218" i="26" s="1"/>
  <c r="I387" i="6" s="1"/>
  <c r="J387" i="6" s="1"/>
  <c r="F155" i="26"/>
  <c r="F201" i="26"/>
  <c r="F235" i="26"/>
  <c r="G113" i="26"/>
  <c r="H113" i="26" s="1"/>
  <c r="I279" i="6" s="1"/>
  <c r="J279" i="6" s="1"/>
  <c r="G145" i="26"/>
  <c r="H145" i="26" s="1"/>
  <c r="I314" i="6" s="1"/>
  <c r="J314" i="6" s="1"/>
  <c r="G193" i="26"/>
  <c r="I362" i="6" s="1"/>
  <c r="J362" i="6" s="1"/>
  <c r="F118" i="26"/>
  <c r="G178" i="26"/>
  <c r="I347" i="6" s="1"/>
  <c r="J347" i="6" s="1"/>
  <c r="F252" i="26"/>
  <c r="F107" i="26"/>
  <c r="E96" i="8" s="1"/>
  <c r="F44" i="26"/>
  <c r="F122" i="26"/>
  <c r="E111" i="8" s="1"/>
  <c r="C39" i="26"/>
  <c r="B28" i="8" s="1"/>
  <c r="F113" i="26"/>
  <c r="F203" i="26"/>
  <c r="G95" i="26"/>
  <c r="H95" i="26" s="1"/>
  <c r="I261" i="6" s="1"/>
  <c r="J261" i="6" s="1"/>
  <c r="G117" i="26"/>
  <c r="H117" i="26" s="1"/>
  <c r="I283" i="6" s="1"/>
  <c r="J283" i="6" s="1"/>
  <c r="G159" i="26"/>
  <c r="H159" i="26" s="1"/>
  <c r="I328" i="6" s="1"/>
  <c r="J328" i="6" s="1"/>
  <c r="G195" i="26"/>
  <c r="I364" i="6" s="1"/>
  <c r="J364" i="6" s="1"/>
  <c r="G160" i="26"/>
  <c r="H160" i="26" s="1"/>
  <c r="I329" i="6" s="1"/>
  <c r="J329" i="6" s="1"/>
  <c r="F35" i="26"/>
  <c r="E24" i="8" s="1"/>
  <c r="G204" i="26"/>
  <c r="H204" i="26" s="1"/>
  <c r="I373" i="6" s="1"/>
  <c r="J373" i="6" s="1"/>
  <c r="F100" i="26"/>
  <c r="F37" i="26"/>
  <c r="E26" i="8" s="1"/>
  <c r="F135" i="26"/>
  <c r="C66" i="26"/>
  <c r="G190" i="26"/>
  <c r="I359" i="6" s="1"/>
  <c r="J359" i="6" s="1"/>
  <c r="I178" i="26"/>
  <c r="G120" i="26"/>
  <c r="H120" i="26" s="1"/>
  <c r="I286" i="6" s="1"/>
  <c r="J286" i="6" s="1"/>
  <c r="G186" i="26"/>
  <c r="I355" i="6" s="1"/>
  <c r="J355" i="6" s="1"/>
  <c r="F156" i="26"/>
  <c r="F206" i="26"/>
  <c r="F121" i="26"/>
  <c r="E110" i="8" s="1"/>
  <c r="F159" i="26"/>
  <c r="F239" i="26"/>
  <c r="G97" i="26"/>
  <c r="H97" i="26" s="1"/>
  <c r="I263" i="6" s="1"/>
  <c r="J263" i="6" s="1"/>
  <c r="G161" i="26"/>
  <c r="H161" i="26" s="1"/>
  <c r="I330" i="6" s="1"/>
  <c r="J330" i="6" s="1"/>
  <c r="G51" i="26"/>
  <c r="H51" i="26" s="1"/>
  <c r="I219" i="6" s="1"/>
  <c r="J219" i="6" s="1"/>
  <c r="F51" i="26"/>
  <c r="F175" i="26"/>
  <c r="F34" i="26"/>
  <c r="E23" i="8" s="1"/>
  <c r="I194" i="26"/>
  <c r="C191" i="26"/>
  <c r="F36" i="26"/>
  <c r="E25" i="8" s="1"/>
  <c r="G188" i="26"/>
  <c r="I357" i="6" s="1"/>
  <c r="J357" i="6" s="1"/>
  <c r="F171" i="26"/>
  <c r="C80" i="26"/>
  <c r="F177" i="26"/>
  <c r="F174" i="26"/>
  <c r="E162" i="8" s="1"/>
  <c r="C196" i="26"/>
  <c r="C92" i="26"/>
  <c r="C36" i="26"/>
  <c r="B25" i="8" s="1"/>
  <c r="C185" i="26"/>
  <c r="C69" i="26"/>
  <c r="I181" i="26"/>
  <c r="C199" i="26"/>
  <c r="G182" i="26"/>
  <c r="I351" i="6" s="1"/>
  <c r="J351" i="6" s="1"/>
  <c r="C77" i="26"/>
  <c r="C87" i="26"/>
  <c r="C86" i="26"/>
  <c r="C61" i="26"/>
  <c r="B50" i="8" s="1"/>
  <c r="G46" i="26"/>
  <c r="H46" i="26" s="1"/>
  <c r="I214" i="6" s="1"/>
  <c r="J214" i="6" s="1"/>
  <c r="G50" i="26"/>
  <c r="H50" i="26" s="1"/>
  <c r="I218" i="6" s="1"/>
  <c r="J218" i="6" s="1"/>
  <c r="F32" i="26"/>
  <c r="E21" i="8" s="1"/>
  <c r="G32" i="26"/>
  <c r="H32" i="26" s="1"/>
  <c r="I200" i="6" s="1"/>
  <c r="J200" i="6" s="1"/>
  <c r="C58" i="26"/>
  <c r="B47" i="8" s="1"/>
  <c r="C33" i="26"/>
  <c r="C78" i="26"/>
  <c r="F169" i="26"/>
  <c r="C65" i="26"/>
  <c r="B54" i="8" s="1"/>
  <c r="G198" i="26"/>
  <c r="I367" i="6" s="1"/>
  <c r="J367" i="6" s="1"/>
  <c r="E29" i="26"/>
  <c r="J278" i="26" s="1"/>
  <c r="C172" i="26"/>
  <c r="C170" i="26"/>
  <c r="G168" i="26"/>
  <c r="I337" i="6" s="1"/>
  <c r="J337" i="6" s="1"/>
  <c r="G40" i="26"/>
  <c r="H40" i="26" s="1"/>
  <c r="I208" i="6" s="1"/>
  <c r="J208" i="6" s="1"/>
  <c r="G36" i="26"/>
  <c r="H36" i="26" s="1"/>
  <c r="I204" i="6" s="1"/>
  <c r="J204" i="6" s="1"/>
  <c r="G185" i="26"/>
  <c r="I354" i="6" s="1"/>
  <c r="J354" i="6" s="1"/>
  <c r="G199" i="26"/>
  <c r="I368" i="6" s="1"/>
  <c r="J368" i="6" s="1"/>
  <c r="C182" i="26"/>
  <c r="F197" i="26"/>
  <c r="F180" i="26"/>
  <c r="G30" i="26"/>
  <c r="E28" i="26"/>
  <c r="I278" i="26" s="1"/>
  <c r="I35" i="26"/>
  <c r="A24" i="8" s="1"/>
  <c r="F33" i="26"/>
  <c r="G176" i="26"/>
  <c r="I345" i="6" s="1"/>
  <c r="J345" i="6" s="1"/>
  <c r="C34" i="26"/>
  <c r="B23" i="8" s="1"/>
  <c r="F179" i="26"/>
  <c r="C32" i="26"/>
  <c r="B21" i="8" s="1"/>
  <c r="F188" i="26"/>
  <c r="F30" i="26"/>
  <c r="E19" i="8" s="1"/>
  <c r="C168" i="26"/>
  <c r="C49" i="26"/>
  <c r="B38" i="8" s="1"/>
  <c r="F198" i="26"/>
  <c r="C31" i="26"/>
  <c r="C68" i="26"/>
  <c r="F41" i="26"/>
  <c r="C63" i="26"/>
  <c r="G39" i="26"/>
  <c r="H39" i="26" s="1"/>
  <c r="I207" i="6" s="1"/>
  <c r="J207" i="6" s="1"/>
  <c r="C93" i="26"/>
  <c r="I42" i="26"/>
  <c r="A31" i="8" s="1"/>
  <c r="I184" i="26"/>
  <c r="C44" i="26"/>
  <c r="C181" i="26"/>
  <c r="C178" i="26"/>
  <c r="C40" i="26"/>
  <c r="B29" i="8" s="1"/>
  <c r="F50" i="26"/>
  <c r="C85" i="26"/>
  <c r="F48" i="26"/>
  <c r="E37" i="8" s="1"/>
  <c r="C38" i="26"/>
  <c r="B27" i="8" s="1"/>
  <c r="C70" i="26"/>
  <c r="F199" i="26"/>
  <c r="F125" i="26"/>
  <c r="G141" i="26"/>
  <c r="H141" i="26" s="1"/>
  <c r="I310" i="6" s="1"/>
  <c r="J310" i="6" s="1"/>
  <c r="G214" i="26"/>
  <c r="H214" i="26" s="1"/>
  <c r="I383" i="6" s="1"/>
  <c r="J383" i="6" s="1"/>
  <c r="C147" i="26"/>
  <c r="G208" i="26"/>
  <c r="H208" i="26" s="1"/>
  <c r="I377" i="6" s="1"/>
  <c r="J377" i="6" s="1"/>
  <c r="G116" i="26"/>
  <c r="H116" i="26" s="1"/>
  <c r="I282" i="6" s="1"/>
  <c r="J282" i="6" s="1"/>
  <c r="F182" i="26"/>
  <c r="C221" i="26"/>
  <c r="F45" i="26"/>
  <c r="E34" i="8" s="1"/>
  <c r="G45" i="26"/>
  <c r="H45" i="26" s="1"/>
  <c r="I213" i="6" s="1"/>
  <c r="J213" i="6" s="1"/>
  <c r="F144" i="26"/>
  <c r="C323" i="6"/>
  <c r="C149" i="26"/>
  <c r="C223" i="26"/>
  <c r="F39" i="26"/>
  <c r="E28" i="8" s="1"/>
  <c r="F137" i="26"/>
  <c r="C332" i="6"/>
  <c r="C234" i="26"/>
  <c r="G217" i="26"/>
  <c r="H217" i="26" s="1"/>
  <c r="I386" i="6" s="1"/>
  <c r="J386" i="6" s="1"/>
  <c r="C254" i="26"/>
  <c r="G244" i="26"/>
  <c r="H244" i="26" s="1"/>
  <c r="I413" i="6" s="1"/>
  <c r="J413" i="6" s="1"/>
  <c r="F151" i="26"/>
  <c r="E282" i="26"/>
  <c r="G140" i="26"/>
  <c r="H140" i="26" s="1"/>
  <c r="I309" i="6" s="1"/>
  <c r="J309" i="6" s="1"/>
  <c r="F140" i="26"/>
  <c r="E289" i="26"/>
  <c r="G148" i="26"/>
  <c r="H148" i="26" s="1"/>
  <c r="I317" i="6" s="1"/>
  <c r="J317" i="6" s="1"/>
  <c r="C143" i="26"/>
  <c r="C148" i="26"/>
  <c r="B137" i="8" s="1"/>
  <c r="E287" i="26"/>
  <c r="F147" i="26"/>
  <c r="C132" i="26"/>
  <c r="F245" i="26"/>
  <c r="G245" i="26"/>
  <c r="H245" i="26" s="1"/>
  <c r="I414" i="6" s="1"/>
  <c r="J414" i="6" s="1"/>
  <c r="C229" i="26"/>
  <c r="G222" i="26"/>
  <c r="H222" i="26" s="1"/>
  <c r="I391" i="6" s="1"/>
  <c r="J391" i="6" s="1"/>
  <c r="F222" i="26"/>
  <c r="F220" i="26"/>
  <c r="E207" i="8" s="1"/>
  <c r="G220" i="26"/>
  <c r="H220" i="26" s="1"/>
  <c r="I389" i="6" s="1"/>
  <c r="J389" i="6" s="1"/>
  <c r="G35" i="26"/>
  <c r="H35" i="26" s="1"/>
  <c r="I203" i="6" s="1"/>
  <c r="J203" i="6" s="1"/>
  <c r="G98" i="26"/>
  <c r="H98" i="26" s="1"/>
  <c r="I264" i="6" s="1"/>
  <c r="J264" i="6" s="1"/>
  <c r="F98" i="26"/>
  <c r="C231" i="26"/>
  <c r="F47" i="26"/>
  <c r="G47" i="26"/>
  <c r="H47" i="26" s="1"/>
  <c r="I215" i="6" s="1"/>
  <c r="J215" i="6" s="1"/>
  <c r="C307" i="6"/>
  <c r="C421" i="6"/>
  <c r="C304" i="6"/>
  <c r="C213" i="26"/>
  <c r="C240" i="6"/>
  <c r="F42" i="26"/>
  <c r="E31" i="8" s="1"/>
  <c r="G42" i="26"/>
  <c r="H42" i="26" s="1"/>
  <c r="I210" i="6" s="1"/>
  <c r="J210" i="6" s="1"/>
  <c r="G142" i="26"/>
  <c r="H142" i="26" s="1"/>
  <c r="I311" i="6" s="1"/>
  <c r="J311" i="6" s="1"/>
  <c r="C388" i="6"/>
  <c r="C391" i="6"/>
  <c r="C249" i="26"/>
  <c r="G126" i="26"/>
  <c r="H126" i="26" s="1"/>
  <c r="I292" i="6" s="1"/>
  <c r="J292" i="6" s="1"/>
  <c r="C246" i="26"/>
  <c r="G256" i="26"/>
  <c r="H256" i="26" s="1"/>
  <c r="I425" i="6" s="1"/>
  <c r="J425" i="6" s="1"/>
  <c r="C129" i="26"/>
  <c r="G162" i="26"/>
  <c r="H162" i="26" s="1"/>
  <c r="I331" i="6" s="1"/>
  <c r="J331" i="6" s="1"/>
  <c r="F119" i="26"/>
  <c r="F139" i="26"/>
  <c r="F215" i="26"/>
  <c r="E202" i="8" s="1"/>
  <c r="G157" i="26"/>
  <c r="H157" i="26" s="1"/>
  <c r="I326" i="6" s="1"/>
  <c r="J326" i="6" s="1"/>
  <c r="G180" i="26"/>
  <c r="I349" i="6" s="1"/>
  <c r="J349" i="6" s="1"/>
  <c r="G207" i="26"/>
  <c r="H207" i="26" s="1"/>
  <c r="I376" i="6" s="1"/>
  <c r="J376" i="6" s="1"/>
  <c r="H278" i="26"/>
  <c r="H280" i="26" s="1"/>
  <c r="G107" i="26"/>
  <c r="H107" i="26" s="1"/>
  <c r="I273" i="6" s="1"/>
  <c r="J273" i="6" s="1"/>
  <c r="C330" i="6"/>
  <c r="G102" i="26"/>
  <c r="H102" i="26" s="1"/>
  <c r="I268" i="6" s="1"/>
  <c r="J268" i="6" s="1"/>
  <c r="F102" i="26"/>
  <c r="E91" i="8" s="1"/>
  <c r="C203" i="26"/>
  <c r="C299" i="6"/>
  <c r="C192" i="6"/>
  <c r="C322" i="6"/>
  <c r="C334" i="6"/>
  <c r="G192" i="26"/>
  <c r="I361" i="6" s="1"/>
  <c r="J361" i="6" s="1"/>
  <c r="F192" i="26"/>
  <c r="C211" i="26"/>
  <c r="C405" i="6"/>
  <c r="C404" i="6"/>
  <c r="F213" i="26"/>
  <c r="G213" i="26"/>
  <c r="H213" i="26" s="1"/>
  <c r="I382" i="6" s="1"/>
  <c r="J382" i="6" s="1"/>
  <c r="C302" i="6"/>
  <c r="G31" i="26"/>
  <c r="H31" i="26" s="1"/>
  <c r="I199" i="6" s="1"/>
  <c r="J199" i="6" s="1"/>
  <c r="C233" i="26"/>
  <c r="C251" i="26"/>
  <c r="G130" i="26"/>
  <c r="H130" i="26" s="1"/>
  <c r="F141" i="26"/>
  <c r="F189" i="26"/>
  <c r="F217" i="26"/>
  <c r="E204" i="8" s="1"/>
  <c r="G209" i="26"/>
  <c r="H209" i="26" s="1"/>
  <c r="I378" i="6" s="1"/>
  <c r="J378" i="6" s="1"/>
  <c r="C385" i="6"/>
  <c r="F210" i="26"/>
  <c r="C208" i="26"/>
  <c r="C162" i="26"/>
  <c r="G147" i="26"/>
  <c r="H147" i="26" s="1"/>
  <c r="I316" i="6" s="1"/>
  <c r="J316" i="6" s="1"/>
  <c r="C160" i="26"/>
  <c r="B149" i="8" s="1"/>
  <c r="C370" i="6"/>
  <c r="C142" i="26"/>
  <c r="C217" i="26"/>
  <c r="B204" i="8" s="1"/>
  <c r="I230" i="6"/>
  <c r="J230" i="6" s="1"/>
  <c r="C238" i="26"/>
  <c r="F132" i="26"/>
  <c r="G132" i="26"/>
  <c r="H132" i="26" s="1"/>
  <c r="C150" i="26"/>
  <c r="C371" i="6"/>
  <c r="C200" i="26"/>
  <c r="C244" i="26"/>
  <c r="C207" i="26"/>
  <c r="G181" i="26"/>
  <c r="I350" i="6" s="1"/>
  <c r="J350" i="6" s="1"/>
  <c r="F181" i="26"/>
  <c r="C206" i="26"/>
  <c r="C327" i="6"/>
  <c r="C381" i="6"/>
  <c r="G144" i="26"/>
  <c r="H144" i="26" s="1"/>
  <c r="I313" i="6" s="1"/>
  <c r="J313" i="6" s="1"/>
  <c r="G38" i="26"/>
  <c r="H38" i="26" s="1"/>
  <c r="I206" i="6" s="1"/>
  <c r="J206" i="6" s="1"/>
  <c r="C131" i="26"/>
  <c r="C242" i="26"/>
  <c r="F152" i="26"/>
  <c r="E141" i="8" s="1"/>
  <c r="C247" i="26"/>
  <c r="F49" i="26"/>
  <c r="E38" i="8" s="1"/>
  <c r="C241" i="26"/>
  <c r="F149" i="26"/>
  <c r="F219" i="26"/>
  <c r="G115" i="26"/>
  <c r="H115" i="26" s="1"/>
  <c r="I281" i="6" s="1"/>
  <c r="J281" i="6" s="1"/>
  <c r="G139" i="26"/>
  <c r="H139" i="26" s="1"/>
  <c r="I308" i="6" s="1"/>
  <c r="J308" i="6" s="1"/>
  <c r="G211" i="26"/>
  <c r="H211" i="26" s="1"/>
  <c r="I380" i="6" s="1"/>
  <c r="J380" i="6" s="1"/>
  <c r="G241" i="26"/>
  <c r="H241" i="26" s="1"/>
  <c r="I410" i="6" s="1"/>
  <c r="J410" i="6" s="1"/>
  <c r="C294" i="6"/>
  <c r="C384" i="6"/>
  <c r="C387" i="6"/>
  <c r="C223" i="6"/>
  <c r="C374" i="6"/>
  <c r="C42" i="26"/>
  <c r="B31" i="8" s="1"/>
  <c r="C76" i="26"/>
  <c r="C248" i="26"/>
  <c r="H150" i="26"/>
  <c r="I319" i="6" s="1"/>
  <c r="J319" i="6" s="1"/>
  <c r="C313" i="6"/>
  <c r="C408" i="6"/>
  <c r="C426" i="6"/>
  <c r="C303" i="6"/>
  <c r="C406" i="6"/>
  <c r="C320" i="6"/>
  <c r="C314" i="6"/>
  <c r="C393" i="6"/>
  <c r="C137" i="26"/>
  <c r="G146" i="26"/>
  <c r="H146" i="26" s="1"/>
  <c r="I315" i="6" s="1"/>
  <c r="J315" i="6" s="1"/>
  <c r="F145" i="26"/>
  <c r="C412" i="6"/>
  <c r="C310" i="6"/>
  <c r="C399" i="6"/>
  <c r="C395" i="6"/>
  <c r="C397" i="6"/>
  <c r="C315" i="6"/>
  <c r="H48" i="26"/>
  <c r="I216" i="6" s="1"/>
  <c r="J216" i="6" s="1"/>
  <c r="C389" i="6"/>
  <c r="C425" i="6"/>
  <c r="C394" i="6"/>
  <c r="C321" i="6"/>
  <c r="C326" i="6"/>
  <c r="C342" i="6"/>
  <c r="C378" i="6"/>
  <c r="C422" i="6"/>
  <c r="C324" i="6"/>
  <c r="C305" i="6"/>
  <c r="H44" i="26"/>
  <c r="I212" i="6" s="1"/>
  <c r="J212" i="6" s="1"/>
  <c r="C373" i="6"/>
  <c r="C309" i="6"/>
  <c r="C308" i="6"/>
  <c r="C379" i="6"/>
  <c r="G226" i="26"/>
  <c r="H226" i="26" s="1"/>
  <c r="I395" i="6" s="1"/>
  <c r="J395" i="6" s="1"/>
  <c r="G254" i="26"/>
  <c r="H254" i="26" s="1"/>
  <c r="I423" i="6" s="1"/>
  <c r="J423" i="6" s="1"/>
  <c r="C156" i="26"/>
  <c r="G170" i="26"/>
  <c r="I339" i="6" s="1"/>
  <c r="J339" i="6" s="1"/>
  <c r="C284" i="26"/>
  <c r="D25" i="26"/>
  <c r="C285" i="26"/>
  <c r="C289" i="26"/>
  <c r="C282" i="26"/>
  <c r="E277" i="26"/>
  <c r="H268" i="26" s="1"/>
  <c r="E279" i="26"/>
  <c r="E275" i="26"/>
  <c r="C286" i="26"/>
  <c r="E283" i="26"/>
  <c r="E276" i="26"/>
  <c r="E281" i="26"/>
  <c r="E278" i="26"/>
  <c r="H269" i="26" s="1"/>
  <c r="C275" i="26"/>
  <c r="E286" i="26"/>
  <c r="H219" i="26"/>
  <c r="I388" i="6" s="1"/>
  <c r="J388" i="6" s="1"/>
  <c r="C283" i="26"/>
  <c r="C280" i="26"/>
  <c r="C279" i="26"/>
  <c r="C277" i="26"/>
  <c r="C278" i="26"/>
  <c r="C276" i="26"/>
  <c r="H246" i="26"/>
  <c r="I415" i="6" s="1"/>
  <c r="J415" i="6" s="1"/>
  <c r="H127" i="26"/>
  <c r="I293" i="6" s="1"/>
  <c r="J293" i="6" s="1"/>
  <c r="H121" i="26"/>
  <c r="I287" i="6" s="1"/>
  <c r="J287" i="6" s="1"/>
  <c r="H240" i="26"/>
  <c r="I409" i="6" s="1"/>
  <c r="J409" i="6" s="1"/>
  <c r="H105" i="26"/>
  <c r="I271" i="6" s="1"/>
  <c r="J271" i="6" s="1"/>
  <c r="H238" i="26"/>
  <c r="I407" i="6" s="1"/>
  <c r="J407" i="6" s="1"/>
  <c r="H103" i="26"/>
  <c r="I269" i="6" s="1"/>
  <c r="J269" i="6" s="1"/>
  <c r="H252" i="26"/>
  <c r="I421" i="6" s="1"/>
  <c r="J421" i="6" s="1"/>
  <c r="H118" i="26"/>
  <c r="I284" i="6" s="1"/>
  <c r="J284" i="6" s="1"/>
  <c r="H233" i="26"/>
  <c r="I402" i="6" s="1"/>
  <c r="J402" i="6" s="1"/>
  <c r="H242" i="26"/>
  <c r="I411" i="6" s="1"/>
  <c r="J411" i="6" s="1"/>
  <c r="H234" i="26"/>
  <c r="I403" i="6" s="1"/>
  <c r="J403" i="6" s="1"/>
  <c r="I348" i="6"/>
  <c r="J348" i="6" s="1"/>
  <c r="C340" i="6"/>
  <c r="C367" i="6"/>
  <c r="H235" i="26"/>
  <c r="I404" i="6" s="1"/>
  <c r="J404" i="6" s="1"/>
  <c r="H125" i="26"/>
  <c r="I291" i="6" s="1"/>
  <c r="J291" i="6" s="1"/>
  <c r="H232" i="26"/>
  <c r="I401" i="6" s="1"/>
  <c r="J401" i="6" s="1"/>
  <c r="H224" i="26"/>
  <c r="I393" i="6" s="1"/>
  <c r="J393" i="6" s="1"/>
  <c r="C292" i="6"/>
  <c r="H251" i="26"/>
  <c r="I420" i="6" s="1"/>
  <c r="J420" i="6" s="1"/>
  <c r="H247" i="26"/>
  <c r="I416" i="6" s="1"/>
  <c r="J416" i="6" s="1"/>
  <c r="H119" i="26"/>
  <c r="I285" i="6" s="1"/>
  <c r="J285" i="6" s="1"/>
  <c r="C268" i="6"/>
  <c r="H239" i="26"/>
  <c r="I408" i="6" s="1"/>
  <c r="J408" i="6" s="1"/>
  <c r="H228" i="26"/>
  <c r="I397" i="6" s="1"/>
  <c r="J397" i="6" s="1"/>
  <c r="C276" i="6"/>
  <c r="C269" i="6"/>
  <c r="C288" i="6"/>
  <c r="C283" i="6"/>
  <c r="H248" i="26"/>
  <c r="I417" i="6" s="1"/>
  <c r="J417" i="6" s="1"/>
  <c r="I353" i="6"/>
  <c r="J353" i="6" s="1"/>
  <c r="H221" i="26"/>
  <c r="I390" i="6" s="1"/>
  <c r="J390" i="6" s="1"/>
  <c r="C278" i="6"/>
  <c r="H223" i="26"/>
  <c r="I392" i="6" s="1"/>
  <c r="J392" i="6" s="1"/>
  <c r="C291" i="6"/>
  <c r="H249" i="26"/>
  <c r="I418" i="6" s="1"/>
  <c r="J418" i="6" s="1"/>
  <c r="H231" i="26"/>
  <c r="I400" i="6" s="1"/>
  <c r="J400" i="6" s="1"/>
  <c r="H123" i="26"/>
  <c r="I289" i="6" s="1"/>
  <c r="J289" i="6" s="1"/>
  <c r="C271" i="6"/>
  <c r="C286" i="6"/>
  <c r="C282" i="6"/>
  <c r="Q43" i="21"/>
  <c r="Q44" i="21"/>
  <c r="Q45" i="21"/>
  <c r="Q33" i="21"/>
  <c r="Q34" i="21"/>
  <c r="Q63" i="21"/>
  <c r="C15" i="6"/>
  <c r="B7" i="8" s="1"/>
  <c r="B12" i="8" s="1"/>
  <c r="C383" i="6"/>
  <c r="Q8" i="21"/>
  <c r="Q60" i="21"/>
  <c r="C284" i="6"/>
  <c r="C275" i="6"/>
  <c r="C22" i="26"/>
  <c r="C5" i="21"/>
  <c r="S5" i="21"/>
  <c r="I7" i="21" s="1"/>
  <c r="J7" i="21" s="1"/>
  <c r="H43" i="26"/>
  <c r="I211" i="6" s="1"/>
  <c r="J211" i="6" s="1"/>
  <c r="C287" i="6"/>
  <c r="C274" i="6"/>
  <c r="H108" i="26"/>
  <c r="I274" i="6" s="1"/>
  <c r="J274" i="6" s="1"/>
  <c r="C272" i="6"/>
  <c r="C290" i="6"/>
  <c r="I229" i="6"/>
  <c r="J229" i="6" s="1"/>
  <c r="C279" i="6"/>
  <c r="C209" i="6"/>
  <c r="H100" i="26"/>
  <c r="I266" i="6" s="1"/>
  <c r="J266" i="6" s="1"/>
  <c r="C281" i="6"/>
  <c r="C285" i="6"/>
  <c r="G278" i="26"/>
  <c r="I257" i="6"/>
  <c r="J257" i="6" s="1"/>
  <c r="C273" i="6"/>
  <c r="H122" i="26"/>
  <c r="I288" i="6" s="1"/>
  <c r="J288" i="6" s="1"/>
  <c r="C280" i="6"/>
  <c r="C270" i="6"/>
  <c r="C277" i="6"/>
  <c r="C293" i="6"/>
  <c r="H206" i="26"/>
  <c r="I375" i="6" s="1"/>
  <c r="J375" i="6" s="1"/>
  <c r="H158" i="26"/>
  <c r="I327" i="6" s="1"/>
  <c r="J327" i="6" s="1"/>
  <c r="H133" i="26"/>
  <c r="H124" i="26"/>
  <c r="I290" i="6" s="1"/>
  <c r="J290" i="6" s="1"/>
  <c r="I235" i="6"/>
  <c r="J235" i="6" s="1"/>
  <c r="I243" i="6"/>
  <c r="J243" i="6" s="1"/>
  <c r="H210" i="26"/>
  <c r="I379" i="6" s="1"/>
  <c r="J379" i="6" s="1"/>
  <c r="I370" i="6"/>
  <c r="J370" i="6" s="1"/>
  <c r="H112" i="26"/>
  <c r="I278" i="6" s="1"/>
  <c r="J278" i="6" s="1"/>
  <c r="H202" i="26"/>
  <c r="I371" i="6" s="1"/>
  <c r="J371" i="6" s="1"/>
  <c r="I369" i="6"/>
  <c r="J369" i="6" s="1"/>
  <c r="H153" i="26"/>
  <c r="I322" i="6" s="1"/>
  <c r="J322" i="6" s="1"/>
  <c r="H149" i="26"/>
  <c r="I318" i="6" s="1"/>
  <c r="J318" i="6" s="1"/>
  <c r="H156" i="26"/>
  <c r="I325" i="6" s="1"/>
  <c r="J325" i="6" s="1"/>
  <c r="H155" i="26"/>
  <c r="I324" i="6" s="1"/>
  <c r="J324" i="6" s="1"/>
  <c r="H137" i="26"/>
  <c r="I306" i="6" s="1"/>
  <c r="J306" i="6" s="1"/>
  <c r="H135" i="26"/>
  <c r="I304" i="6" s="1"/>
  <c r="J304" i="6" s="1"/>
  <c r="H215" i="26"/>
  <c r="I384" i="6" s="1"/>
  <c r="J384" i="6" s="1"/>
  <c r="H203" i="26"/>
  <c r="I372" i="6" s="1"/>
  <c r="J372" i="6" s="1"/>
  <c r="H165" i="26"/>
  <c r="I334" i="6" s="1"/>
  <c r="J334" i="6" s="1"/>
  <c r="H110" i="26"/>
  <c r="I276" i="6" s="1"/>
  <c r="J276" i="6" s="1"/>
  <c r="H152" i="26"/>
  <c r="I321" i="6" s="1"/>
  <c r="J321" i="6" s="1"/>
  <c r="H106" i="26"/>
  <c r="I272" i="6" s="1"/>
  <c r="J272" i="6" s="1"/>
  <c r="H151" i="26"/>
  <c r="I320" i="6" s="1"/>
  <c r="J320" i="6" s="1"/>
  <c r="H154" i="26"/>
  <c r="I323" i="6" s="1"/>
  <c r="J323" i="6" s="1"/>
  <c r="Q27" i="21"/>
  <c r="Q64" i="21"/>
  <c r="Q9" i="21"/>
  <c r="Q52" i="21"/>
  <c r="H105" i="21"/>
  <c r="Q137" i="21"/>
  <c r="Q81" i="21"/>
  <c r="Q134" i="21"/>
  <c r="H136" i="21"/>
  <c r="P136" i="21"/>
  <c r="H121" i="21"/>
  <c r="H31" i="21"/>
  <c r="H61" i="21"/>
  <c r="P121" i="21"/>
  <c r="Q10" i="21"/>
  <c r="Q31" i="21"/>
  <c r="Q50" i="21"/>
  <c r="Q53" i="21"/>
  <c r="H165" i="21"/>
  <c r="H49" i="21"/>
  <c r="Q73" i="21"/>
  <c r="H152" i="21"/>
  <c r="Q11" i="21"/>
  <c r="P165" i="21"/>
  <c r="H144" i="21"/>
  <c r="N132" i="21"/>
  <c r="Q132" i="21" s="1"/>
  <c r="Q135" i="21"/>
  <c r="Q110" i="21"/>
  <c r="P61" i="21"/>
  <c r="Q58" i="21"/>
  <c r="Q59" i="21"/>
  <c r="Q57" i="21"/>
  <c r="P31" i="21"/>
  <c r="Q29" i="21"/>
  <c r="P25" i="21"/>
  <c r="O25" i="21"/>
  <c r="Q24" i="21"/>
  <c r="Q18" i="21"/>
  <c r="H11" i="21"/>
  <c r="P18" i="21"/>
  <c r="Q23" i="21"/>
  <c r="Q17" i="21"/>
  <c r="Q20" i="21"/>
  <c r="N22" i="21"/>
  <c r="O18" i="21" s="1"/>
  <c r="Q15" i="21"/>
  <c r="Q13" i="21"/>
  <c r="O160" i="21"/>
  <c r="H160" i="21"/>
  <c r="O49" i="21"/>
  <c r="P5" i="21"/>
  <c r="O11" i="21"/>
  <c r="Q65" i="21"/>
  <c r="H18" i="21"/>
  <c r="N61" i="21"/>
  <c r="P105" i="21"/>
  <c r="M171" i="21"/>
  <c r="O5" i="21"/>
  <c r="Q21" i="21"/>
  <c r="H25" i="21"/>
  <c r="N48" i="21"/>
  <c r="Q48" i="21" s="1"/>
  <c r="P49" i="21"/>
  <c r="Q54" i="21"/>
  <c r="Q77" i="21"/>
  <c r="P152" i="21"/>
  <c r="N165" i="21"/>
  <c r="O105" i="21"/>
  <c r="N140" i="21"/>
  <c r="O152" i="21"/>
  <c r="Q30" i="21"/>
  <c r="Q51" i="21"/>
  <c r="Q133" i="21"/>
  <c r="G172" i="21"/>
  <c r="P11" i="21"/>
  <c r="Q56" i="21"/>
  <c r="Q66" i="21"/>
  <c r="N151" i="21"/>
  <c r="P144" i="21"/>
  <c r="Q28" i="21"/>
  <c r="Q16" i="21"/>
  <c r="Q14" i="21"/>
  <c r="Q79" i="21"/>
  <c r="Q76" i="21"/>
  <c r="Q70" i="21"/>
  <c r="Q82" i="21"/>
  <c r="Q80" i="21"/>
  <c r="Q78" i="21"/>
  <c r="Q72" i="21"/>
  <c r="M172" i="21"/>
  <c r="Q71" i="21"/>
  <c r="Q55" i="21"/>
  <c r="Q62" i="21"/>
  <c r="Q120" i="21"/>
  <c r="P160" i="21"/>
  <c r="O41" i="6" l="1" a="1"/>
  <c r="O41" i="6" s="1"/>
  <c r="C41" i="6" s="1"/>
  <c r="O31" i="21"/>
  <c r="K144" i="21"/>
  <c r="B162" i="8"/>
  <c r="L166" i="26"/>
  <c r="D35" i="6" s="1"/>
  <c r="K121" i="21"/>
  <c r="C420" i="6"/>
  <c r="C418" i="6"/>
  <c r="C350" i="6"/>
  <c r="C219" i="6"/>
  <c r="C325" i="6"/>
  <c r="C402" i="6"/>
  <c r="C236" i="6"/>
  <c r="C199" i="6"/>
  <c r="C368" i="6"/>
  <c r="C363" i="6"/>
  <c r="C213" i="6"/>
  <c r="C357" i="6"/>
  <c r="C336" i="6"/>
  <c r="C386" i="6"/>
  <c r="C218" i="6"/>
  <c r="C226" i="6"/>
  <c r="C248" i="6"/>
  <c r="C311" i="6"/>
  <c r="C217" i="6"/>
  <c r="C235" i="6"/>
  <c r="C249" i="6"/>
  <c r="C306" i="6"/>
  <c r="C251" i="6"/>
  <c r="C227" i="6"/>
  <c r="C205" i="6"/>
  <c r="C355" i="6"/>
  <c r="C319" i="6"/>
  <c r="C398" i="6"/>
  <c r="C252" i="6"/>
  <c r="C411" i="6"/>
  <c r="C377" i="6"/>
  <c r="C234" i="6"/>
  <c r="C215" i="6"/>
  <c r="C376" i="6"/>
  <c r="C351" i="6"/>
  <c r="C366" i="6"/>
  <c r="C220" i="6"/>
  <c r="C230" i="6"/>
  <c r="C413" i="6"/>
  <c r="C392" i="6"/>
  <c r="C238" i="6"/>
  <c r="C289" i="6"/>
  <c r="C369" i="6"/>
  <c r="C318" i="6"/>
  <c r="C214" i="6"/>
  <c r="C241" i="6"/>
  <c r="C344" i="6"/>
  <c r="C410" i="6"/>
  <c r="C295" i="6"/>
  <c r="C423" i="6"/>
  <c r="C316" i="6"/>
  <c r="C337" i="6"/>
  <c r="C207" i="6"/>
  <c r="C211" i="6"/>
  <c r="C257" i="6"/>
  <c r="C329" i="6"/>
  <c r="C400" i="6"/>
  <c r="C244" i="6"/>
  <c r="C204" i="6"/>
  <c r="C198" i="6"/>
  <c r="C348" i="6"/>
  <c r="C349" i="6"/>
  <c r="C364" i="6"/>
  <c r="C417" i="6"/>
  <c r="C416" i="6"/>
  <c r="C375" i="6"/>
  <c r="C415" i="6"/>
  <c r="C403" i="6"/>
  <c r="C208" i="6"/>
  <c r="C229" i="6"/>
  <c r="C201" i="6"/>
  <c r="C253" i="6"/>
  <c r="C258" i="6"/>
  <c r="C360" i="6"/>
  <c r="C216" i="6"/>
  <c r="C239" i="6"/>
  <c r="C356" i="6"/>
  <c r="C203" i="6"/>
  <c r="C255" i="6"/>
  <c r="C346" i="6"/>
  <c r="C210" i="6"/>
  <c r="C407" i="6"/>
  <c r="C380" i="6"/>
  <c r="C390" i="6"/>
  <c r="C341" i="6"/>
  <c r="C222" i="6"/>
  <c r="C228" i="6"/>
  <c r="C353" i="6"/>
  <c r="C212" i="6"/>
  <c r="C202" i="6"/>
  <c r="C237" i="6"/>
  <c r="C260" i="6"/>
  <c r="C206" i="6"/>
  <c r="C246" i="6"/>
  <c r="C343" i="6"/>
  <c r="C317" i="6"/>
  <c r="C231" i="6"/>
  <c r="C256" i="6"/>
  <c r="C312" i="6"/>
  <c r="C259" i="6"/>
  <c r="C354" i="6"/>
  <c r="C345" i="6"/>
  <c r="C362" i="6"/>
  <c r="C225" i="6"/>
  <c r="C245" i="6"/>
  <c r="C338" i="6"/>
  <c r="C242" i="6"/>
  <c r="C331" i="6"/>
  <c r="C372" i="6"/>
  <c r="C382" i="6"/>
  <c r="C347" i="6"/>
  <c r="C200" i="6"/>
  <c r="C339" i="6"/>
  <c r="C224" i="6"/>
  <c r="C243" i="6"/>
  <c r="C365" i="6"/>
  <c r="C232" i="6"/>
  <c r="C328" i="6"/>
  <c r="C247" i="6"/>
  <c r="C361" i="6"/>
  <c r="C358" i="6"/>
  <c r="C359" i="6"/>
  <c r="H174" i="26"/>
  <c r="I343" i="6" s="1"/>
  <c r="J343" i="6" s="1"/>
  <c r="H173" i="26"/>
  <c r="I342" i="6" s="1"/>
  <c r="J342" i="6" s="1"/>
  <c r="F19" i="26"/>
  <c r="C44" i="18" s="1"/>
  <c r="D38" i="6"/>
  <c r="F278" i="26"/>
  <c r="F280" i="26" s="1"/>
  <c r="C19" i="26"/>
  <c r="D40" i="6" s="1"/>
  <c r="K165" i="21"/>
  <c r="C300" i="6"/>
  <c r="C297" i="6"/>
  <c r="I300" i="6"/>
  <c r="J300" i="6" s="1"/>
  <c r="I297" i="6"/>
  <c r="J297" i="6" s="1"/>
  <c r="I295" i="6"/>
  <c r="J295" i="6" s="1"/>
  <c r="I301" i="6"/>
  <c r="J301" i="6" s="1"/>
  <c r="I298" i="6"/>
  <c r="J298" i="6" s="1"/>
  <c r="I302" i="6"/>
  <c r="J302" i="6" s="1"/>
  <c r="I299" i="6"/>
  <c r="J299" i="6" s="1"/>
  <c r="I296" i="6"/>
  <c r="J296" i="6" s="1"/>
  <c r="C301" i="6"/>
  <c r="C298" i="6"/>
  <c r="H172" i="21"/>
  <c r="Q12" i="21"/>
  <c r="Q144" i="21"/>
  <c r="Q165" i="21"/>
  <c r="Q121" i="21"/>
  <c r="K105" i="21"/>
  <c r="R105" i="21" s="1"/>
  <c r="O144" i="21"/>
  <c r="Q151" i="21"/>
  <c r="O136" i="21"/>
  <c r="Q140" i="21"/>
  <c r="Q156" i="21"/>
  <c r="K156" i="21"/>
  <c r="R156" i="21" s="1"/>
  <c r="U156" i="21" s="1"/>
  <c r="O61" i="21"/>
  <c r="O165" i="21"/>
  <c r="D267" i="26"/>
  <c r="H282" i="26"/>
  <c r="H283" i="26"/>
  <c r="H281" i="26"/>
  <c r="K31" i="21"/>
  <c r="R31" i="21" s="1"/>
  <c r="G280" i="26"/>
  <c r="G281" i="26"/>
  <c r="G282" i="26"/>
  <c r="G283" i="26"/>
  <c r="J280" i="26"/>
  <c r="J281" i="26"/>
  <c r="J282" i="26"/>
  <c r="J283" i="26"/>
  <c r="I280" i="26"/>
  <c r="I281" i="26"/>
  <c r="I282" i="26"/>
  <c r="I283" i="26"/>
  <c r="I431" i="6"/>
  <c r="J431" i="6" s="1"/>
  <c r="I247" i="6"/>
  <c r="J247" i="6" s="1"/>
  <c r="H30" i="26"/>
  <c r="I198" i="6" s="1"/>
  <c r="J198" i="6" s="1"/>
  <c r="G265" i="26"/>
  <c r="G266" i="26" s="1"/>
  <c r="H266" i="26" s="1"/>
  <c r="Q7" i="21"/>
  <c r="F265" i="26"/>
  <c r="K25" i="21"/>
  <c r="R25" i="21" s="1"/>
  <c r="U174" i="21"/>
  <c r="K152" i="21"/>
  <c r="R152" i="21" s="1"/>
  <c r="K160" i="21"/>
  <c r="O121" i="21"/>
  <c r="N172" i="21"/>
  <c r="Q22" i="21"/>
  <c r="P172" i="21"/>
  <c r="P171" i="21"/>
  <c r="K136" i="21"/>
  <c r="K61" i="21"/>
  <c r="Q61" i="21"/>
  <c r="Q19" i="21"/>
  <c r="K18" i="21"/>
  <c r="R18" i="21" s="1"/>
  <c r="K49" i="21"/>
  <c r="R49" i="21" s="1"/>
  <c r="Q6" i="21"/>
  <c r="K36" i="6" l="1"/>
  <c r="K35" i="6"/>
  <c r="K37" i="6"/>
  <c r="K34" i="6"/>
  <c r="F267" i="26"/>
  <c r="E252" i="8"/>
  <c r="F266" i="26"/>
  <c r="F250" i="8"/>
  <c r="F281" i="26"/>
  <c r="F282" i="26"/>
  <c r="F283" i="26"/>
  <c r="O39" i="6" s="1"/>
  <c r="F41" i="6" s="1"/>
  <c r="B201" i="21"/>
  <c r="C201" i="21" s="1"/>
  <c r="I167" i="6"/>
  <c r="K11" i="21"/>
  <c r="R11" i="21" s="1"/>
  <c r="R121" i="21"/>
  <c r="R144" i="21"/>
  <c r="R165" i="21"/>
  <c r="R136" i="21"/>
  <c r="R61" i="21"/>
  <c r="N191" i="21"/>
  <c r="E267" i="26"/>
  <c r="R160" i="21"/>
  <c r="K172" i="21"/>
  <c r="F271" i="26" l="1"/>
  <c r="F273" i="26" s="1"/>
  <c r="R172" i="21"/>
  <c r="F5" i="21" l="1"/>
  <c r="I5" i="21" s="1"/>
  <c r="J5" i="21" s="1"/>
  <c r="F5" i="30"/>
  <c r="I5" i="30" s="1"/>
  <c r="J5" i="30" s="1"/>
  <c r="C9" i="8"/>
  <c r="F8" i="8"/>
  <c r="D208" i="6"/>
  <c r="D207" i="6"/>
  <c r="J167" i="6"/>
  <c r="I177" i="6"/>
  <c r="D30" i="6"/>
  <c r="J462" i="6"/>
  <c r="J457" i="6"/>
  <c r="D26" i="6"/>
  <c r="D31" i="6"/>
  <c r="D23" i="6"/>
  <c r="D27" i="6"/>
  <c r="G8" i="8" s="1"/>
  <c r="D20" i="6"/>
  <c r="J192" i="6"/>
  <c r="F72" i="5"/>
  <c r="G5" i="30" l="1"/>
  <c r="H5" i="30" s="1"/>
  <c r="H157" i="30" s="1"/>
  <c r="K5" i="30"/>
  <c r="Q5" i="30"/>
  <c r="B8" i="8"/>
  <c r="G157" i="30" l="1"/>
  <c r="K157" i="30"/>
  <c r="R5" i="30"/>
  <c r="N175" i="30" l="1"/>
  <c r="N205" i="21" s="1"/>
  <c r="R157" i="30"/>
  <c r="U5" i="30" s="1"/>
  <c r="I436" i="6" l="1"/>
  <c r="K436" i="6" s="1"/>
  <c r="C174" i="30"/>
  <c r="U157" i="30"/>
  <c r="B174" i="30"/>
  <c r="U17" i="30"/>
  <c r="U91" i="30"/>
  <c r="U130" i="30"/>
  <c r="U151" i="30"/>
  <c r="U11" i="30"/>
  <c r="U35" i="30"/>
  <c r="U122" i="30"/>
  <c r="U107" i="30"/>
  <c r="U146" i="30"/>
  <c r="U69" i="30"/>
  <c r="U138" i="30"/>
  <c r="U47" i="30"/>
  <c r="G5" i="21"/>
  <c r="I452" i="6" l="1"/>
  <c r="K452" i="6" s="1"/>
  <c r="B187" i="30"/>
  <c r="C187" i="30" s="1"/>
  <c r="B179" i="30"/>
  <c r="I441" i="6"/>
  <c r="K441" i="6" s="1"/>
  <c r="B181" i="30"/>
  <c r="I443" i="6"/>
  <c r="K443" i="6" s="1"/>
  <c r="B178" i="30"/>
  <c r="I440" i="6"/>
  <c r="K440" i="6" s="1"/>
  <c r="B184" i="30"/>
  <c r="I446" i="6"/>
  <c r="K446" i="6" s="1"/>
  <c r="B180" i="30"/>
  <c r="I442" i="6"/>
  <c r="K442" i="6" s="1"/>
  <c r="I438" i="6"/>
  <c r="K438" i="6" s="1"/>
  <c r="B176" i="30"/>
  <c r="B182" i="30"/>
  <c r="I444" i="6"/>
  <c r="K444" i="6" s="1"/>
  <c r="I439" i="6"/>
  <c r="K439" i="6" s="1"/>
  <c r="B177" i="30"/>
  <c r="B183" i="30"/>
  <c r="I445" i="6"/>
  <c r="K445" i="6" s="1"/>
  <c r="I451" i="6"/>
  <c r="K451" i="6" s="1"/>
  <c r="B186" i="30"/>
  <c r="C186" i="30" s="1"/>
  <c r="I437" i="6"/>
  <c r="K437" i="6" s="1"/>
  <c r="B175" i="30"/>
  <c r="U158" i="30"/>
  <c r="U159" i="30" s="1"/>
  <c r="J436" i="6"/>
  <c r="Q5" i="21"/>
  <c r="K5" i="21"/>
  <c r="H5" i="21"/>
  <c r="H171" i="21" s="1"/>
  <c r="G171" i="21"/>
  <c r="N189" i="21" s="1"/>
  <c r="N173" i="30" l="1"/>
  <c r="J451" i="6"/>
  <c r="J445" i="6"/>
  <c r="J438" i="6"/>
  <c r="J443" i="6"/>
  <c r="J444" i="6"/>
  <c r="J442" i="6"/>
  <c r="C175" i="30"/>
  <c r="C188" i="30" s="1"/>
  <c r="J437" i="6"/>
  <c r="J440" i="6"/>
  <c r="J439" i="6"/>
  <c r="J446" i="6"/>
  <c r="J441" i="6"/>
  <c r="B188" i="30"/>
  <c r="J452" i="6"/>
  <c r="R5" i="21"/>
  <c r="K171" i="21"/>
  <c r="K15" i="6" l="1"/>
  <c r="K41" i="6"/>
  <c r="N179" i="30"/>
  <c r="N181" i="30" s="1"/>
  <c r="N211" i="21" s="1"/>
  <c r="B207" i="21"/>
  <c r="N203" i="21"/>
  <c r="K20" i="6"/>
  <c r="K28" i="6"/>
  <c r="K22" i="6"/>
  <c r="K30" i="6"/>
  <c r="K38" i="6"/>
  <c r="K23" i="6"/>
  <c r="K31" i="6"/>
  <c r="K39" i="6"/>
  <c r="K16" i="6"/>
  <c r="K24" i="6"/>
  <c r="K32" i="6"/>
  <c r="K40" i="6"/>
  <c r="K21" i="6"/>
  <c r="K29" i="6"/>
  <c r="K17" i="6"/>
  <c r="K25" i="6"/>
  <c r="K33" i="6"/>
  <c r="K18" i="6"/>
  <c r="K26" i="6"/>
  <c r="K42" i="6"/>
  <c r="K19" i="6"/>
  <c r="K27" i="6"/>
  <c r="K43" i="6"/>
  <c r="R171" i="21"/>
  <c r="U11" i="21" s="1"/>
  <c r="N209" i="21" l="1"/>
  <c r="U5" i="21"/>
  <c r="U18" i="21"/>
  <c r="B190" i="21" s="1"/>
  <c r="U49" i="21"/>
  <c r="U160" i="21"/>
  <c r="U31" i="21"/>
  <c r="U121" i="21"/>
  <c r="U165" i="21"/>
  <c r="U83" i="21"/>
  <c r="U152" i="21"/>
  <c r="U61" i="21"/>
  <c r="I76" i="6" s="1"/>
  <c r="J76" i="6" s="1"/>
  <c r="U144" i="21"/>
  <c r="U136" i="21"/>
  <c r="U25" i="21"/>
  <c r="K47" i="6" s="1"/>
  <c r="U105" i="21"/>
  <c r="B189" i="21"/>
  <c r="F279" i="26"/>
  <c r="K120" i="6" l="1"/>
  <c r="K126" i="6"/>
  <c r="K119" i="6"/>
  <c r="K130" i="6"/>
  <c r="K121" i="6"/>
  <c r="K127" i="6"/>
  <c r="K131" i="6"/>
  <c r="K122" i="6"/>
  <c r="K128" i="6"/>
  <c r="K125" i="6"/>
  <c r="K123" i="6"/>
  <c r="K129" i="6"/>
  <c r="K124" i="6"/>
  <c r="K55" i="6"/>
  <c r="K63" i="6"/>
  <c r="K56" i="6"/>
  <c r="K64" i="6"/>
  <c r="K57" i="6"/>
  <c r="K51" i="6"/>
  <c r="K58" i="6"/>
  <c r="K59" i="6"/>
  <c r="K52" i="6"/>
  <c r="K60" i="6"/>
  <c r="K53" i="6"/>
  <c r="K61" i="6"/>
  <c r="K54" i="6"/>
  <c r="K62" i="6"/>
  <c r="B202" i="21"/>
  <c r="C202" i="21" s="1"/>
  <c r="K45" i="6"/>
  <c r="K46" i="6"/>
  <c r="K44" i="6"/>
  <c r="K71" i="6"/>
  <c r="K72" i="6"/>
  <c r="K73" i="6"/>
  <c r="K66" i="6"/>
  <c r="K74" i="6"/>
  <c r="K67" i="6"/>
  <c r="K75" i="6"/>
  <c r="K68" i="6"/>
  <c r="K65" i="6"/>
  <c r="K69" i="6"/>
  <c r="K70" i="6"/>
  <c r="K103" i="6"/>
  <c r="K111" i="6"/>
  <c r="K95" i="6"/>
  <c r="K96" i="6"/>
  <c r="K104" i="6"/>
  <c r="K112" i="6"/>
  <c r="K97" i="6"/>
  <c r="K105" i="6"/>
  <c r="K113" i="6"/>
  <c r="K98" i="6"/>
  <c r="K106" i="6"/>
  <c r="K114" i="6"/>
  <c r="K99" i="6"/>
  <c r="K107" i="6"/>
  <c r="K115" i="6"/>
  <c r="K100" i="6"/>
  <c r="K108" i="6"/>
  <c r="K116" i="6"/>
  <c r="K101" i="6"/>
  <c r="K109" i="6"/>
  <c r="K117" i="6"/>
  <c r="K102" i="6"/>
  <c r="K110" i="6"/>
  <c r="K118" i="6"/>
  <c r="K144" i="6"/>
  <c r="K152" i="6"/>
  <c r="K156" i="6"/>
  <c r="K149" i="6"/>
  <c r="K151" i="6"/>
  <c r="K145" i="6"/>
  <c r="K153" i="6"/>
  <c r="K146" i="6"/>
  <c r="K154" i="6"/>
  <c r="K147" i="6"/>
  <c r="K155" i="6"/>
  <c r="K148" i="6"/>
  <c r="K143" i="6"/>
  <c r="K150" i="6"/>
  <c r="K48" i="6"/>
  <c r="K49" i="6"/>
  <c r="K50" i="6"/>
  <c r="B203" i="21"/>
  <c r="C203" i="21" s="1"/>
  <c r="B193" i="21"/>
  <c r="I164" i="6"/>
  <c r="J164" i="6" s="1"/>
  <c r="B191" i="21"/>
  <c r="I44" i="6"/>
  <c r="B200" i="21"/>
  <c r="I15" i="6"/>
  <c r="J15" i="6" s="1"/>
  <c r="B194" i="21"/>
  <c r="I171" i="6"/>
  <c r="J171" i="6" s="1"/>
  <c r="I143" i="6"/>
  <c r="J143" i="6" s="1"/>
  <c r="I119" i="6"/>
  <c r="J119" i="6" s="1"/>
  <c r="I132" i="6"/>
  <c r="J132" i="6" s="1"/>
  <c r="I47" i="6"/>
  <c r="J47" i="6" s="1"/>
  <c r="I95" i="6"/>
  <c r="J95" i="6" s="1"/>
  <c r="I157" i="6"/>
  <c r="J157" i="6" s="1"/>
  <c r="I65" i="6"/>
  <c r="J65" i="6" s="1"/>
  <c r="B198" i="21"/>
  <c r="B197" i="21"/>
  <c r="B196" i="21"/>
  <c r="B199" i="21"/>
  <c r="I51" i="6"/>
  <c r="J51" i="6" s="1"/>
  <c r="B195" i="21"/>
  <c r="B192" i="21"/>
  <c r="C188" i="21"/>
  <c r="B188" i="21"/>
  <c r="U171" i="21"/>
  <c r="U172" i="21"/>
  <c r="H279" i="26"/>
  <c r="G279" i="26"/>
  <c r="J279" i="26"/>
  <c r="I279" i="26"/>
  <c r="J176" i="6" l="1"/>
  <c r="J177" i="6" s="1"/>
  <c r="J178" i="6" s="1"/>
  <c r="C191" i="21"/>
  <c r="C204" i="21" s="1"/>
  <c r="B204" i="21"/>
  <c r="N187" i="21"/>
  <c r="I18" i="26" s="1"/>
  <c r="U173" i="21"/>
  <c r="L176" i="6" l="1"/>
  <c r="N193" i="21"/>
  <c r="N195" i="21" s="1"/>
  <c r="R19" i="26" s="1"/>
  <c r="E250" i="8" l="1"/>
  <c r="E251" i="8" s="1"/>
  <c r="G251" i="8" l="1"/>
  <c r="E253" i="8"/>
  <c r="G253" i="8" s="1"/>
  <c r="G25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Stéphane Comte</author>
  </authors>
  <commentList>
    <comment ref="B15" authorId="0" shapeId="0" xr:uid="{3784AFA4-E8BD-45BD-8F93-56892F6B8977}">
      <text>
        <r>
          <rPr>
            <sz val="9"/>
            <color indexed="81"/>
            <rFont val="Tahoma"/>
            <family val="2"/>
          </rPr>
          <t xml:space="preserve">Attention chgt GE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futureMetadata name="XLDAPR" count="1">
    <bk>
      <extLst>
        <ext uri="{bdbb8cdc-fa1e-496e-a857-3c3f30c029c3}">
          <xda:dynamicArrayProperties fDynamic="1" fCollapsed="0"/>
        </ext>
      </extLst>
    </bk>
  </futureMetadata>
  <cellMetadata count="1">
    <bk>
      <rc t="2" v="0"/>
    </bk>
  </cellMetadata>
  <valueMetadata count="5">
    <bk>
      <rc t="1" v="0"/>
    </bk>
    <bk>
      <rc t="1" v="1"/>
    </bk>
    <bk>
      <rc t="1" v="2"/>
    </bk>
    <bk>
      <rc t="1" v="3"/>
    </bk>
    <bk>
      <rc t="1" v="4"/>
    </bk>
  </valueMetadata>
</metadata>
</file>

<file path=xl/sharedStrings.xml><?xml version="1.0" encoding="utf-8"?>
<sst xmlns="http://schemas.openxmlformats.org/spreadsheetml/2006/main" count="15831" uniqueCount="2842">
  <si>
    <t>T12HK</t>
  </si>
  <si>
    <t>K16H</t>
  </si>
  <si>
    <t>K21H</t>
  </si>
  <si>
    <t>K28H</t>
  </si>
  <si>
    <t>T8HKM</t>
  </si>
  <si>
    <t>T9HK</t>
  </si>
  <si>
    <t>T11HKM</t>
  </si>
  <si>
    <t>K6M</t>
  </si>
  <si>
    <t>T9KM</t>
  </si>
  <si>
    <t>K9</t>
  </si>
  <si>
    <t>K10M</t>
  </si>
  <si>
    <t>T12K</t>
  </si>
  <si>
    <t>K12M</t>
  </si>
  <si>
    <t>K12</t>
  </si>
  <si>
    <t>T12KM</t>
  </si>
  <si>
    <t>K17M</t>
  </si>
  <si>
    <t>T16K</t>
  </si>
  <si>
    <t>K16</t>
  </si>
  <si>
    <t>T17C3M</t>
  </si>
  <si>
    <t>T17KM</t>
  </si>
  <si>
    <t>K22C3</t>
  </si>
  <si>
    <t>K22</t>
  </si>
  <si>
    <t>T22K</t>
  </si>
  <si>
    <t>J22</t>
  </si>
  <si>
    <t>J22_220</t>
  </si>
  <si>
    <t>J22-LR</t>
  </si>
  <si>
    <t>T25C3M</t>
  </si>
  <si>
    <t>GZ25</t>
  </si>
  <si>
    <t>K26M</t>
  </si>
  <si>
    <t>K27</t>
  </si>
  <si>
    <t>GZ30</t>
  </si>
  <si>
    <t>J33</t>
  </si>
  <si>
    <t>J33_220</t>
  </si>
  <si>
    <t>K33</t>
  </si>
  <si>
    <t>K33C3</t>
  </si>
  <si>
    <t>GZ40</t>
  </si>
  <si>
    <t>GZ45</t>
  </si>
  <si>
    <t>J44K_220</t>
  </si>
  <si>
    <t>K44</t>
  </si>
  <si>
    <t>K44C3</t>
  </si>
  <si>
    <t>J44K</t>
  </si>
  <si>
    <t>GZ50</t>
  </si>
  <si>
    <t>GZ60</t>
  </si>
  <si>
    <t>J66K_220</t>
  </si>
  <si>
    <t>J66K</t>
  </si>
  <si>
    <t xml:space="preserve">Groupe </t>
  </si>
  <si>
    <t xml:space="preserve">Moteur </t>
  </si>
  <si>
    <t>Alternateur</t>
  </si>
  <si>
    <t xml:space="preserve">ESP </t>
  </si>
  <si>
    <t xml:space="preserve">PRP </t>
  </si>
  <si>
    <t xml:space="preserve">Tension (V) </t>
  </si>
  <si>
    <t xml:space="preserve">Fréquence (Hz) </t>
  </si>
  <si>
    <t xml:space="preserve">Coffret </t>
  </si>
  <si>
    <t xml:space="preserve">Disjoncteur </t>
  </si>
  <si>
    <t/>
  </si>
  <si>
    <t xml:space="preserve">        Version Compact avec radiateur et ventilateur attelé, démareur électrique avec batterie, silencieux 9 dB séparé,
         fitre à air sec, sécurités PH et TE, réservoir GO intégré au chassis. </t>
  </si>
  <si>
    <t>OPTIONS MECANIQUES</t>
  </si>
  <si>
    <t xml:space="preserve">        Capot extérieur SILENT (Version IV_F)</t>
  </si>
  <si>
    <t xml:space="preserve">        Régulation électronique</t>
  </si>
  <si>
    <t xml:space="preserve">        Pompe de vidange</t>
  </si>
  <si>
    <t xml:space="preserve">        Grille de faisceau radiateur</t>
  </si>
  <si>
    <t xml:space="preserve">        Préfiltre décanteur G.O.</t>
  </si>
  <si>
    <t xml:space="preserve">        Flexible (II_F)</t>
  </si>
  <si>
    <t xml:space="preserve">        Silencieux 9 dB adaptable sur GE (II_F). (Impossible avec option CEL 02)</t>
  </si>
  <si>
    <t xml:space="preserve">        Silencieux séparé 29 dB (SM30P). Pour l options  EN 08, selectionner EN07</t>
  </si>
  <si>
    <t xml:space="preserve">        Grille de protection des parties chaudes (Norme CE  ISO 8528-13)</t>
  </si>
  <si>
    <t>OPTIONS ELECTRIQUES</t>
  </si>
  <si>
    <t xml:space="preserve">    Démarrage automatique</t>
  </si>
  <si>
    <t xml:space="preserve">        APM303 (Std inferieur ou égal à D330)</t>
  </si>
  <si>
    <t xml:space="preserve">        Prédisposition pour démarrage automatique sur ordre extérieur</t>
  </si>
  <si>
    <t xml:space="preserve">        Mesure et affichage niveau fuel</t>
  </si>
  <si>
    <t xml:space="preserve">        Pack AUTO (chargeur de batterie + résistance moteur)</t>
  </si>
  <si>
    <t xml:space="preserve">    Option électriques complémentaires</t>
  </si>
  <si>
    <t xml:space="preserve">        Protection différentielle 30 ou 300 mA  Non ajust  inferieur ou égal à  50 A (Par defaut 30mA) inf. 440V</t>
  </si>
  <si>
    <t xml:space="preserve">        Mesures et affichage courants et puissances (TC intégrés)</t>
  </si>
  <si>
    <t xml:space="preserve">        Clé ON/OFF automatisme coffret (Imposé pour groupe de production sans pack AUTO)</t>
  </si>
  <si>
    <t xml:space="preserve">        Mesures et affichage pression huile et température de refroidissement</t>
  </si>
  <si>
    <t xml:space="preserve">        Détection secteur réglable et pilotage INS dans le coffret (U +- 15%)</t>
  </si>
  <si>
    <t xml:space="preserve">        INS VERSO 100 séparé 35 A 4P (Par interrupteur motorisé) IP31</t>
  </si>
  <si>
    <t xml:space="preserve">        INS VERSO 100 séparé 63 A 4P (Par interrupteur motorisé) IP31</t>
  </si>
  <si>
    <t>DOCUMENTATION SUPPLEMENTAIRE</t>
  </si>
  <si>
    <t xml:space="preserve">        Manuel d utilisation et de mise en service (Version papier ) (Français ou Anglais ou Espagnol ou Allemand)</t>
  </si>
  <si>
    <t xml:space="preserve">        Catalogue de pièces moteur  (Version papier ) (Langues disponibles suivant moteur)</t>
  </si>
  <si>
    <t xml:space="preserve">        Manuel d atelier et de réparation moteur   (Version papier ) (Langues disponibles suivant moteur)</t>
  </si>
  <si>
    <t>L3E-SDH</t>
  </si>
  <si>
    <t>KH00321T</t>
  </si>
  <si>
    <t>12 kVA</t>
  </si>
  <si>
    <t>0 kVA</t>
  </si>
  <si>
    <t>400/230 V</t>
  </si>
  <si>
    <t>50 Hz</t>
  </si>
  <si>
    <t>APM303</t>
  </si>
  <si>
    <t>Mo20/4</t>
  </si>
  <si>
    <t>-</t>
  </si>
  <si>
    <t>Std</t>
  </si>
  <si>
    <t>KDW1003-H</t>
  </si>
  <si>
    <t>16 kVA</t>
  </si>
  <si>
    <t>Mo25/4</t>
  </si>
  <si>
    <t>KDW1404-H</t>
  </si>
  <si>
    <t>KH00420T</t>
  </si>
  <si>
    <t>21 kVA</t>
  </si>
  <si>
    <t>Mo32/4</t>
  </si>
  <si>
    <t>KDW1603-H</t>
  </si>
  <si>
    <t>KH00460T</t>
  </si>
  <si>
    <t>28 kVA</t>
  </si>
  <si>
    <t>Mo40/4</t>
  </si>
  <si>
    <t>L2E-SDH</t>
  </si>
  <si>
    <t>KH00265M</t>
  </si>
  <si>
    <t>7.5 kVA</t>
  </si>
  <si>
    <t>230 MONO V</t>
  </si>
  <si>
    <t>SP32</t>
  </si>
  <si>
    <t>9 kVA</t>
  </si>
  <si>
    <t>10.5 kVA</t>
  </si>
  <si>
    <t>SP50</t>
  </si>
  <si>
    <t>KDW1003</t>
  </si>
  <si>
    <t>KH00260T</t>
  </si>
  <si>
    <t>6.4 kVA</t>
  </si>
  <si>
    <t>5.8 kVA</t>
  </si>
  <si>
    <t>S3L2-SD</t>
  </si>
  <si>
    <t>KH00470T</t>
  </si>
  <si>
    <t>8.6 kVA</t>
  </si>
  <si>
    <t>7.8 kVA</t>
  </si>
  <si>
    <t>SP40</t>
  </si>
  <si>
    <t>8.9 kVA</t>
  </si>
  <si>
    <t>8.1 kVA</t>
  </si>
  <si>
    <t>KDW1404</t>
  </si>
  <si>
    <t>8.2 kVA</t>
  </si>
  <si>
    <t>KH00350T</t>
  </si>
  <si>
    <t>11.5 kVA</t>
  </si>
  <si>
    <t>KDW1603</t>
  </si>
  <si>
    <t>KH00404T</t>
  </si>
  <si>
    <t>11.8 kVA</t>
  </si>
  <si>
    <t>10.7 kVA</t>
  </si>
  <si>
    <t>10.9 kVA</t>
  </si>
  <si>
    <t>S4L2-SD</t>
  </si>
  <si>
    <t>SP63</t>
  </si>
  <si>
    <t>KDI1903M</t>
  </si>
  <si>
    <t>KH00630T</t>
  </si>
  <si>
    <t>15.5 kVA</t>
  </si>
  <si>
    <t>14.1 kVA</t>
  </si>
  <si>
    <t>SP80</t>
  </si>
  <si>
    <t>14.5 kVA</t>
  </si>
  <si>
    <t>16.5 kVA</t>
  </si>
  <si>
    <t>15 kVA</t>
  </si>
  <si>
    <t>S4Q2-Z361SD</t>
  </si>
  <si>
    <t>17 kVA</t>
  </si>
  <si>
    <t>S4Q2-SD</t>
  </si>
  <si>
    <t>21.5 kVA</t>
  </si>
  <si>
    <t>19.5 kVA</t>
  </si>
  <si>
    <t>22 kVA</t>
  </si>
  <si>
    <t>20 kVA</t>
  </si>
  <si>
    <t>3029DFS29</t>
  </si>
  <si>
    <t>KH00440T</t>
  </si>
  <si>
    <t>220/127 V</t>
  </si>
  <si>
    <t>Mo63/4</t>
  </si>
  <si>
    <t>3029DFS29-LR</t>
  </si>
  <si>
    <t>S4S-Z361SD</t>
  </si>
  <si>
    <t>KH00500T</t>
  </si>
  <si>
    <t>25 kVA</t>
  </si>
  <si>
    <t>22.7 kVA</t>
  </si>
  <si>
    <t>SP125</t>
  </si>
  <si>
    <t>GMC430-27</t>
  </si>
  <si>
    <t>KH00400T</t>
  </si>
  <si>
    <t>DEC 3000</t>
  </si>
  <si>
    <t>KDI2504TM-30</t>
  </si>
  <si>
    <t>26 kVA</t>
  </si>
  <si>
    <t>23.6 kVA</t>
  </si>
  <si>
    <t>KDI2504M</t>
  </si>
  <si>
    <t>KH00520T</t>
  </si>
  <si>
    <t>26.5 kVA</t>
  </si>
  <si>
    <t>24.1 kVA</t>
  </si>
  <si>
    <t>GMC430-32</t>
  </si>
  <si>
    <t>KH00513T</t>
  </si>
  <si>
    <t>31 kVA</t>
  </si>
  <si>
    <t>28.2 kVA</t>
  </si>
  <si>
    <t>33 kVA</t>
  </si>
  <si>
    <t>30 kVA</t>
  </si>
  <si>
    <t>Mo50/4</t>
  </si>
  <si>
    <t>KH00461T</t>
  </si>
  <si>
    <t>Mo100/4</t>
  </si>
  <si>
    <t>KDI2504TM-30-EU</t>
  </si>
  <si>
    <t>GMC643-36</t>
  </si>
  <si>
    <t>35 kVA</t>
  </si>
  <si>
    <t>31.8 kVA</t>
  </si>
  <si>
    <t>GMC643-40</t>
  </si>
  <si>
    <t>KH00680T</t>
  </si>
  <si>
    <t>41 kVA</t>
  </si>
  <si>
    <t>37 kVA</t>
  </si>
  <si>
    <t>3029TFS29</t>
  </si>
  <si>
    <t>KH00601T</t>
  </si>
  <si>
    <t>44 kVA</t>
  </si>
  <si>
    <t>40 kVA</t>
  </si>
  <si>
    <t>Mo125/4</t>
  </si>
  <si>
    <t>KDI2504TM-40</t>
  </si>
  <si>
    <t>KDI2504TM-40-EU</t>
  </si>
  <si>
    <t>GMC850</t>
  </si>
  <si>
    <t>KH00701T</t>
  </si>
  <si>
    <t>50 kVA</t>
  </si>
  <si>
    <t>45 kVA</t>
  </si>
  <si>
    <t>GMC857</t>
  </si>
  <si>
    <t>59 kVA</t>
  </si>
  <si>
    <t>54 kVA</t>
  </si>
  <si>
    <t>4045TF120</t>
  </si>
  <si>
    <t>KH00810T</t>
  </si>
  <si>
    <t>66 kVA</t>
  </si>
  <si>
    <t>60 kVA</t>
  </si>
  <si>
    <t>Co253</t>
  </si>
  <si>
    <t>KH00771T</t>
  </si>
  <si>
    <t>J77K_220</t>
  </si>
  <si>
    <t>KH00750T</t>
  </si>
  <si>
    <t>77 kVA</t>
  </si>
  <si>
    <t>70 kVA</t>
  </si>
  <si>
    <t>J77K</t>
  </si>
  <si>
    <t>KH00941T</t>
  </si>
  <si>
    <t>J88K_220</t>
  </si>
  <si>
    <t>4045TF220</t>
  </si>
  <si>
    <t>KH00751T</t>
  </si>
  <si>
    <t>88 kVA</t>
  </si>
  <si>
    <t>80 kVA</t>
  </si>
  <si>
    <t>J88K</t>
  </si>
  <si>
    <t>KH00973T</t>
  </si>
  <si>
    <t>J110K</t>
  </si>
  <si>
    <t>4045HF120</t>
  </si>
  <si>
    <t>KH00911T</t>
  </si>
  <si>
    <t>110 kVA</t>
  </si>
  <si>
    <t>100 kVA</t>
  </si>
  <si>
    <t>Co163</t>
  </si>
  <si>
    <t>J110K_220</t>
  </si>
  <si>
    <t>Co403</t>
  </si>
  <si>
    <t>J130K</t>
  </si>
  <si>
    <t>6068TF220</t>
  </si>
  <si>
    <t>KH01050T</t>
  </si>
  <si>
    <t>132 kVA</t>
  </si>
  <si>
    <t>120 kVA</t>
  </si>
  <si>
    <t>J130K_220</t>
  </si>
  <si>
    <t>J165K</t>
  </si>
  <si>
    <t>6068HF120-153</t>
  </si>
  <si>
    <t>KH01340T</t>
  </si>
  <si>
    <t>165 kVA</t>
  </si>
  <si>
    <t>150 kVA</t>
  </si>
  <si>
    <t>J165K_220</t>
  </si>
  <si>
    <t>Co633</t>
  </si>
  <si>
    <t>J165C3</t>
  </si>
  <si>
    <t>6068HFS85-IND</t>
  </si>
  <si>
    <t>J200K_220</t>
  </si>
  <si>
    <t>6068HF120-183</t>
  </si>
  <si>
    <t>KH01100T</t>
  </si>
  <si>
    <t>198 kVA</t>
  </si>
  <si>
    <t>180 kVA</t>
  </si>
  <si>
    <t>J200K</t>
  </si>
  <si>
    <t>200 kVA</t>
  </si>
  <si>
    <t>182 kVA</t>
  </si>
  <si>
    <t>J220K</t>
  </si>
  <si>
    <t>6068HSG22</t>
  </si>
  <si>
    <t>KH01220T</t>
  </si>
  <si>
    <t>220 kVA</t>
  </si>
  <si>
    <t>J220K_220</t>
  </si>
  <si>
    <t>J220C3</t>
  </si>
  <si>
    <t>6068HFS86-IND</t>
  </si>
  <si>
    <t>J250K</t>
  </si>
  <si>
    <t>6068HFS55-228</t>
  </si>
  <si>
    <t>KH01180T</t>
  </si>
  <si>
    <t>250 kVA</t>
  </si>
  <si>
    <t>227 kVA</t>
  </si>
  <si>
    <t>D275</t>
  </si>
  <si>
    <t>P126TI</t>
  </si>
  <si>
    <t>KH01380T</t>
  </si>
  <si>
    <t>275 kVA</t>
  </si>
  <si>
    <t>D300</t>
  </si>
  <si>
    <t>KH01720T</t>
  </si>
  <si>
    <t>300 kVA</t>
  </si>
  <si>
    <t>273 kVA</t>
  </si>
  <si>
    <t>D330</t>
  </si>
  <si>
    <t>P126TI-II</t>
  </si>
  <si>
    <t>330 kVA</t>
  </si>
  <si>
    <t xml:space="preserve">        INS VERSO 100 séparé 125 A 4P (Par interrupteur motorisé) IP31</t>
  </si>
  <si>
    <t xml:space="preserve">        INS VERSO 200 séparé 630 A 4P (Par interrupteur motorisé) IP20</t>
  </si>
  <si>
    <t xml:space="preserve">        INS VERSO 200 séparé 800 A 4P (Par interrupteur motorisé) IP55</t>
  </si>
  <si>
    <t xml:space="preserve">        INS VERSO 200 séparé 1250 A 4P (Par interrupteur motorisé) IP55</t>
  </si>
  <si>
    <t>Gaine de rejet d'air</t>
  </si>
  <si>
    <t>V275C2</t>
  </si>
  <si>
    <t>TAD734GE</t>
  </si>
  <si>
    <t>KH01421T</t>
  </si>
  <si>
    <t>APM403</t>
  </si>
  <si>
    <t>V275C2_220</t>
  </si>
  <si>
    <t>KH01640T</t>
  </si>
  <si>
    <t>Co803</t>
  </si>
  <si>
    <t>V350C2_220</t>
  </si>
  <si>
    <t>TAD1341GE</t>
  </si>
  <si>
    <t>KH01630T</t>
  </si>
  <si>
    <t>345 kVA</t>
  </si>
  <si>
    <t>314 kVA</t>
  </si>
  <si>
    <t>Co1253</t>
  </si>
  <si>
    <t>V350C2</t>
  </si>
  <si>
    <t>KH02100T</t>
  </si>
  <si>
    <t>350 kVA</t>
  </si>
  <si>
    <t>318 kVA</t>
  </si>
  <si>
    <t>V350C3</t>
  </si>
  <si>
    <t>TAD1351GE</t>
  </si>
  <si>
    <t>V400C2_220</t>
  </si>
  <si>
    <t>TAD1342GE</t>
  </si>
  <si>
    <t>386 kVA</t>
  </si>
  <si>
    <t>351 kVA</t>
  </si>
  <si>
    <t>V400C2</t>
  </si>
  <si>
    <t>KH02101T</t>
  </si>
  <si>
    <t>390 kVA</t>
  </si>
  <si>
    <t>355 kVA</t>
  </si>
  <si>
    <t>GZ400</t>
  </si>
  <si>
    <t>D219TIC</t>
  </si>
  <si>
    <t>5M4024</t>
  </si>
  <si>
    <t>400 kVA</t>
  </si>
  <si>
    <t>364 kVA</t>
  </si>
  <si>
    <t>V440C2</t>
  </si>
  <si>
    <t>TAD1344GE</t>
  </si>
  <si>
    <t>KH01741T</t>
  </si>
  <si>
    <t>440 kVA</t>
  </si>
  <si>
    <t>V440C2_220</t>
  </si>
  <si>
    <t>KH02070T</t>
  </si>
  <si>
    <t>V440C3</t>
  </si>
  <si>
    <t>TAD1355GE-IND</t>
  </si>
  <si>
    <t>D440</t>
  </si>
  <si>
    <t>P158LE</t>
  </si>
  <si>
    <t>KH01483T</t>
  </si>
  <si>
    <t>V500C2</t>
  </si>
  <si>
    <t>TAD1345GE</t>
  </si>
  <si>
    <t>500 kVA</t>
  </si>
  <si>
    <t>455 kVA</t>
  </si>
  <si>
    <t>V500C2_220</t>
  </si>
  <si>
    <t>KH02880T</t>
  </si>
  <si>
    <t>Co1603</t>
  </si>
  <si>
    <t>V550C2</t>
  </si>
  <si>
    <t>TAD1641GE</t>
  </si>
  <si>
    <t>KH02450T</t>
  </si>
  <si>
    <t>550 kVA</t>
  </si>
  <si>
    <t>V550C2_220</t>
  </si>
  <si>
    <t>V550C3</t>
  </si>
  <si>
    <t>TAD1651GE-IND</t>
  </si>
  <si>
    <t>D550</t>
  </si>
  <si>
    <t>DP158LDF</t>
  </si>
  <si>
    <t>KH01982T</t>
  </si>
  <si>
    <t>D630</t>
  </si>
  <si>
    <t>DP180LA</t>
  </si>
  <si>
    <t>KH02712T</t>
  </si>
  <si>
    <t>630 kVA</t>
  </si>
  <si>
    <t>573 kVA</t>
  </si>
  <si>
    <t>V650C2_220</t>
  </si>
  <si>
    <t>TAD1642GE</t>
  </si>
  <si>
    <t>KH02401T</t>
  </si>
  <si>
    <t>643 kVA</t>
  </si>
  <si>
    <t>585 kVA</t>
  </si>
  <si>
    <t>Co2003</t>
  </si>
  <si>
    <t>V650C2</t>
  </si>
  <si>
    <t>650 kVA</t>
  </si>
  <si>
    <t>591 kVA</t>
  </si>
  <si>
    <t>D700</t>
  </si>
  <si>
    <t>DP180LB</t>
  </si>
  <si>
    <t>KH02953T</t>
  </si>
  <si>
    <t>697 kVA</t>
  </si>
  <si>
    <t>634 kVA</t>
  </si>
  <si>
    <t>V700C2</t>
  </si>
  <si>
    <t>TWD1643GE</t>
  </si>
  <si>
    <t>700 kVA</t>
  </si>
  <si>
    <t>Affichage grandeurs analogiques sur écran (PH/TE/GO)(12 V) (Inclus en 24 V)</t>
  </si>
  <si>
    <t xml:space="preserve">        Ampèremètre batterie</t>
  </si>
  <si>
    <t xml:space="preserve"> Alarme sonore montée dans coffret</t>
  </si>
  <si>
    <t xml:space="preserve">        Protection différentielle(Type A, AC) ajustable (Tps et seuil) (TT-TNCR-TNCUR)</t>
  </si>
  <si>
    <t xml:space="preserve">  Pack de reports à distance figé. (Marche groupe,Défaut général,Alarme ou défaut niveau bas carburant(Sauf réservoir sur bac))(Impossible avec option CA408)</t>
  </si>
  <si>
    <t xml:space="preserve">     INS VERSO 100 séparé 100 A 4P (Par interrupteur motorisé) IP31</t>
  </si>
  <si>
    <t xml:space="preserve">   INS VERSO 100 séparé 160 A 4P (Par interrupteur motorisé) IP31</t>
  </si>
  <si>
    <t>INS VERSO 200 séparé 400 A 4P (Par interrupteur motorisé) IP20</t>
  </si>
  <si>
    <t>INS VERSO 200 séparé 1000 A 4P (Par interrupteur motorisé) IP55</t>
  </si>
  <si>
    <t>II</t>
  </si>
  <si>
    <t>TYPE</t>
  </si>
  <si>
    <t>MOTEUR</t>
  </si>
  <si>
    <t>ALT</t>
  </si>
  <si>
    <t>ESP</t>
  </si>
  <si>
    <t>PRP</t>
  </si>
  <si>
    <t>TENSION</t>
  </si>
  <si>
    <t>FREQ</t>
  </si>
  <si>
    <t>AUTOM.</t>
  </si>
  <si>
    <t>DISJ</t>
  </si>
  <si>
    <t>3 In 10S</t>
  </si>
  <si>
    <t>Disj 4P</t>
  </si>
  <si>
    <t>Non</t>
  </si>
  <si>
    <t>INS 250A 4P</t>
  </si>
  <si>
    <t>INS 200A 4P</t>
  </si>
  <si>
    <t>2P</t>
  </si>
  <si>
    <t>RJ 48H</t>
  </si>
  <si>
    <t>RJ 24H</t>
  </si>
  <si>
    <t>CAPOT</t>
  </si>
  <si>
    <t>M125</t>
  </si>
  <si>
    <t>RJ 72H</t>
  </si>
  <si>
    <t>RJ 96H</t>
  </si>
  <si>
    <t>M126</t>
  </si>
  <si>
    <t>M127</t>
  </si>
  <si>
    <t>M227</t>
  </si>
  <si>
    <t>M129</t>
  </si>
  <si>
    <t>M128</t>
  </si>
  <si>
    <t>M226</t>
  </si>
  <si>
    <t>M228</t>
  </si>
  <si>
    <t>M229</t>
  </si>
  <si>
    <t>M230</t>
  </si>
  <si>
    <t>NON</t>
  </si>
  <si>
    <t>STD</t>
  </si>
  <si>
    <t>Contenance</t>
  </si>
  <si>
    <t>93 L</t>
  </si>
  <si>
    <t>200 L</t>
  </si>
  <si>
    <t>300 L</t>
  </si>
  <si>
    <t>495 L</t>
  </si>
  <si>
    <t>230 L</t>
  </si>
  <si>
    <t>420 L</t>
  </si>
  <si>
    <t>600 L</t>
  </si>
  <si>
    <t>800 L</t>
  </si>
  <si>
    <t>390 L</t>
  </si>
  <si>
    <t>700 L</t>
  </si>
  <si>
    <t>940 L</t>
  </si>
  <si>
    <t>1350 L</t>
  </si>
  <si>
    <t>505 L</t>
  </si>
  <si>
    <t>825 L</t>
  </si>
  <si>
    <t>1200 L</t>
  </si>
  <si>
    <t>1500 L</t>
  </si>
  <si>
    <t>868 L</t>
  </si>
  <si>
    <t>1630 L</t>
  </si>
  <si>
    <t>2100 L</t>
  </si>
  <si>
    <t>3000 L</t>
  </si>
  <si>
    <t>950 L</t>
  </si>
  <si>
    <t>2130 L</t>
  </si>
  <si>
    <t>3150 L</t>
  </si>
  <si>
    <t>1368 L</t>
  </si>
  <si>
    <t>4000 L</t>
  </si>
  <si>
    <t>1770 L</t>
  </si>
  <si>
    <t>3950 L</t>
  </si>
  <si>
    <t>1950 L</t>
  </si>
  <si>
    <t>4985 L</t>
  </si>
  <si>
    <t>610 L</t>
  </si>
  <si>
    <t>500 L</t>
  </si>
  <si>
    <t>470 L</t>
  </si>
  <si>
    <t>340 L</t>
  </si>
  <si>
    <t>190 L</t>
  </si>
  <si>
    <t>180 L</t>
  </si>
  <si>
    <t>100 L</t>
  </si>
  <si>
    <t>50 L</t>
  </si>
  <si>
    <t>BASE</t>
  </si>
  <si>
    <t>X</t>
  </si>
  <si>
    <t>Op.</t>
  </si>
  <si>
    <t>Puissance ESP</t>
  </si>
  <si>
    <t>Puissance PRP</t>
  </si>
  <si>
    <t>Tension</t>
  </si>
  <si>
    <t>Disjoncteur</t>
  </si>
  <si>
    <t>Régime de neutre</t>
  </si>
  <si>
    <t>Différentiel</t>
  </si>
  <si>
    <t>Remise</t>
  </si>
  <si>
    <t>MANUTENTION</t>
  </si>
  <si>
    <t>GROUPE ELECTROGENE</t>
  </si>
  <si>
    <t>MAIN D'ŒUVRE</t>
  </si>
  <si>
    <t>CHIFFRAGE INSTALLATION</t>
  </si>
  <si>
    <t>KMS</t>
  </si>
  <si>
    <t>REPAS</t>
  </si>
  <si>
    <t>GD</t>
  </si>
  <si>
    <t>FOURNITURES</t>
  </si>
  <si>
    <t>TOTAL</t>
  </si>
  <si>
    <t>PR UNIT</t>
  </si>
  <si>
    <t>PR TOT</t>
  </si>
  <si>
    <t>PV UNIT</t>
  </si>
  <si>
    <t>PV TOT</t>
  </si>
  <si>
    <t>UNIT</t>
  </si>
  <si>
    <t>COEFF</t>
  </si>
  <si>
    <t>EXTINCTEUR</t>
  </si>
  <si>
    <t>BAC SABLE</t>
  </si>
  <si>
    <t>PELLE</t>
  </si>
  <si>
    <t>MISE EN SERVICE</t>
  </si>
  <si>
    <t>DOE</t>
  </si>
  <si>
    <t>PLAN</t>
  </si>
  <si>
    <t>SUIVI</t>
  </si>
  <si>
    <t>TOTAL GE</t>
  </si>
  <si>
    <t>TOTAL INSTALLATION</t>
  </si>
  <si>
    <t>DEPLACEMENT</t>
  </si>
  <si>
    <t>TEMPS A/R</t>
  </si>
  <si>
    <t>KMS A/R</t>
  </si>
  <si>
    <t>AUTOROUTE</t>
  </si>
  <si>
    <t>HEBERGEMENT</t>
  </si>
  <si>
    <t>TOTAL HT</t>
  </si>
  <si>
    <t>x</t>
  </si>
  <si>
    <t>N° DEVIS</t>
  </si>
  <si>
    <t>Contact</t>
  </si>
  <si>
    <t>OPTION PV</t>
  </si>
  <si>
    <t>Qté</t>
  </si>
  <si>
    <t>Prix unitaire HT</t>
  </si>
  <si>
    <t>Prix total HT</t>
  </si>
  <si>
    <t>Type</t>
  </si>
  <si>
    <t>Désignation</t>
  </si>
  <si>
    <t>Poste</t>
  </si>
  <si>
    <t>CP</t>
  </si>
  <si>
    <t>Téléphone</t>
  </si>
  <si>
    <t xml:space="preserve">Courriel </t>
  </si>
  <si>
    <t>A définir à la commande</t>
  </si>
  <si>
    <t>JOHN DEERE</t>
  </si>
  <si>
    <t>Vitesse</t>
  </si>
  <si>
    <t>Régulation</t>
  </si>
  <si>
    <t>ALTERNATEUR</t>
  </si>
  <si>
    <t>KOHLER SDMO</t>
  </si>
  <si>
    <t>AUTOMATISME</t>
  </si>
  <si>
    <t>Pack report figé</t>
  </si>
  <si>
    <t>INSONORISATION</t>
  </si>
  <si>
    <t>NOTA :</t>
  </si>
  <si>
    <t>Code</t>
  </si>
  <si>
    <t>VARIANTE</t>
  </si>
  <si>
    <t>- 30 % à la commande</t>
  </si>
  <si>
    <t>- Sur situations mensuelles 30 jours fin de mois</t>
  </si>
  <si>
    <t>Conditions de règlement</t>
  </si>
  <si>
    <t>Adresse</t>
  </si>
  <si>
    <t>VILLE</t>
  </si>
  <si>
    <t>Contact :</t>
  </si>
  <si>
    <t xml:space="preserve">Tel : </t>
  </si>
  <si>
    <t>Mobile :</t>
  </si>
  <si>
    <t>Mail :</t>
  </si>
  <si>
    <t>CLIENT</t>
  </si>
  <si>
    <t>Stéphane COMTE</t>
  </si>
  <si>
    <t>Jean-Luc BOSSE</t>
  </si>
  <si>
    <t>SC</t>
  </si>
  <si>
    <t>JLB</t>
  </si>
  <si>
    <t>Date</t>
  </si>
  <si>
    <t>LIEU</t>
  </si>
  <si>
    <t>AFFAIRE</t>
  </si>
  <si>
    <t>CHIFFREUR</t>
  </si>
  <si>
    <t>06 67 48 18 50</t>
  </si>
  <si>
    <t>1500 tr/min</t>
  </si>
  <si>
    <t>MARQUE MOTEUR</t>
  </si>
  <si>
    <t>MARQUE ALT</t>
  </si>
  <si>
    <t>KOHLER</t>
  </si>
  <si>
    <t>MITSUBISHI</t>
  </si>
  <si>
    <t>VOLVO</t>
  </si>
  <si>
    <t>OPTION PT</t>
  </si>
  <si>
    <t>BASE PT</t>
  </si>
  <si>
    <t>230 V MONO</t>
  </si>
  <si>
    <t>Réservoir châssis STD</t>
  </si>
  <si>
    <t>Réservoir châssis 24h</t>
  </si>
  <si>
    <t>Réservoir châssis 48h</t>
  </si>
  <si>
    <t>Réservoir châssis 72h</t>
  </si>
  <si>
    <t>Réservoir châssis 96h</t>
  </si>
  <si>
    <t>06 99 08 61 16</t>
  </si>
  <si>
    <t>INVERSEUR</t>
  </si>
  <si>
    <t>ECHAPPEMENT</t>
  </si>
  <si>
    <t>Dans le local :</t>
  </si>
  <si>
    <t>. Les supports de silencieux.</t>
  </si>
  <si>
    <t>. Les coudes.</t>
  </si>
  <si>
    <t>. Les supports de tuyauterie.</t>
  </si>
  <si>
    <t>Cheminée :</t>
  </si>
  <si>
    <t>. Un pied de colonne avec purge pour évacuation des condensats.</t>
  </si>
  <si>
    <t>. Un support pied de colonne.</t>
  </si>
  <si>
    <t>. Une collerette d’étanchéité inox en sortie.</t>
  </si>
  <si>
    <t>. Une sortie d’échappement en inox, type cône d’éjection.</t>
  </si>
  <si>
    <t>VENTILATION</t>
  </si>
  <si>
    <t>COMBUSTIBLE</t>
  </si>
  <si>
    <t>Cuve de stockage</t>
  </si>
  <si>
    <t>. Trou d’homme avec bossage de raccordement.</t>
  </si>
  <si>
    <t>. Limiteur de remplissage.</t>
  </si>
  <si>
    <t>OPTIONS - GROUPE ELECTROGENE</t>
  </si>
  <si>
    <t>OPTIONS - INSTALLATION</t>
  </si>
  <si>
    <t>Non compris :</t>
  </si>
  <si>
    <t>Les travaux de génie civil et de maçonnerie du local groupe.</t>
  </si>
  <si>
    <t>La dalle ou le massif support du groupe électrogène.</t>
  </si>
  <si>
    <t>Les isolants du massif.</t>
  </si>
  <si>
    <t>Les réservations pour le passage des câbles et canalisations.</t>
  </si>
  <si>
    <t>Les caniveaux pour les câbles et canalisations avec bordures et recouvrement</t>
  </si>
  <si>
    <t>Les fouilles et radier pour la citerne de stockage, berceaux.</t>
  </si>
  <si>
    <t>Les gaines de ventilation entrée et sortie d'air.</t>
  </si>
  <si>
    <t>Les liaisons puissance, contrôle présence tension secteur, puissance pour les auxiliaires du groupe, reports à distance des alarmes, au-delà de l'armoire de commande et de contrôle du groupe électrogène.</t>
  </si>
  <si>
    <t>Les raccordements électriques en provenance du TGBT de l'inverseur.</t>
  </si>
  <si>
    <t>Le délestage des condensateurs et des départs.</t>
  </si>
  <si>
    <t>Les frais de BET extérieur.</t>
  </si>
  <si>
    <t>Les frais et vacation d'un bureau de contrôle.</t>
  </si>
  <si>
    <t>Dispositif de détection incendie.</t>
  </si>
  <si>
    <t>Permis de construire.</t>
  </si>
  <si>
    <t>Location d’un groupe électrogène pendant les travaux.</t>
  </si>
  <si>
    <t>Visite des 50 heures.</t>
  </si>
  <si>
    <t>Compte prorata.</t>
  </si>
  <si>
    <t>J110C3</t>
  </si>
  <si>
    <t>EN04</t>
  </si>
  <si>
    <t>EN01</t>
  </si>
  <si>
    <t>CN03</t>
  </si>
  <si>
    <t>SIM</t>
  </si>
  <si>
    <t>EN14</t>
  </si>
  <si>
    <t>FD05</t>
  </si>
  <si>
    <t>EN10</t>
  </si>
  <si>
    <t>EN12</t>
  </si>
  <si>
    <t>EN08</t>
  </si>
  <si>
    <t>CEL02</t>
  </si>
  <si>
    <t>INS354</t>
  </si>
  <si>
    <t>INS634</t>
  </si>
  <si>
    <t>INS104</t>
  </si>
  <si>
    <t>INS124</t>
  </si>
  <si>
    <t>INS164</t>
  </si>
  <si>
    <t>INB404</t>
  </si>
  <si>
    <t>INB634</t>
  </si>
  <si>
    <t>INB804</t>
  </si>
  <si>
    <t>INB1004</t>
  </si>
  <si>
    <t>INB1254</t>
  </si>
  <si>
    <t>AL11</t>
  </si>
  <si>
    <t>INB204</t>
  </si>
  <si>
    <t>INB254</t>
  </si>
  <si>
    <t>FD02</t>
  </si>
  <si>
    <t>FD03</t>
  </si>
  <si>
    <t>A303</t>
  </si>
  <si>
    <t>CA301</t>
  </si>
  <si>
    <t>CA407</t>
  </si>
  <si>
    <t>CA318</t>
  </si>
  <si>
    <t>CA302</t>
  </si>
  <si>
    <t>CA305</t>
  </si>
  <si>
    <t>CA306</t>
  </si>
  <si>
    <t>M137</t>
  </si>
  <si>
    <t>PX CAPOT</t>
  </si>
  <si>
    <t>Ajout</t>
  </si>
  <si>
    <t>Modif</t>
  </si>
  <si>
    <t>6000 L</t>
  </si>
  <si>
    <t>8000 L</t>
  </si>
  <si>
    <t>2000 L</t>
  </si>
  <si>
    <t>Feuille cde GE</t>
  </si>
  <si>
    <t>dB(A)@1m</t>
  </si>
  <si>
    <t>dB(A)@7m</t>
  </si>
  <si>
    <t>Nom fichier dans onglet Instal et Option</t>
  </si>
  <si>
    <t>Niveau sonore automatique</t>
  </si>
  <si>
    <t>Recap ge supp liaison autre classeur</t>
  </si>
  <si>
    <t>Intégration des nouvelles adresses mails dans pied de page</t>
  </si>
  <si>
    <t>CA</t>
  </si>
  <si>
    <t>Enregistrement en fichier modèle</t>
  </si>
  <si>
    <t>Tarifs modifiés</t>
  </si>
  <si>
    <t xml:space="preserve">Arceau de levage pour capot M137    </t>
  </si>
  <si>
    <t>SIAL01</t>
  </si>
  <si>
    <t xml:space="preserve">Arceau de levage </t>
  </si>
  <si>
    <t>Arceau levage</t>
  </si>
  <si>
    <t>Flexible (II_F)</t>
  </si>
  <si>
    <t>1m</t>
  </si>
  <si>
    <t>2m</t>
  </si>
  <si>
    <t>3m</t>
  </si>
  <si>
    <t>4m</t>
  </si>
  <si>
    <t>5m</t>
  </si>
  <si>
    <t>6m</t>
  </si>
  <si>
    <t>7m</t>
  </si>
  <si>
    <t>8m</t>
  </si>
  <si>
    <t>9m</t>
  </si>
  <si>
    <t>10m</t>
  </si>
  <si>
    <t>11m</t>
  </si>
  <si>
    <t>12m</t>
  </si>
  <si>
    <t>13m</t>
  </si>
  <si>
    <t>département 01</t>
  </si>
  <si>
    <t>département 03</t>
  </si>
  <si>
    <t>département 07</t>
  </si>
  <si>
    <t>département 15</t>
  </si>
  <si>
    <t>département 19</t>
  </si>
  <si>
    <t>département 23</t>
  </si>
  <si>
    <t>département 26</t>
  </si>
  <si>
    <t>département 30</t>
  </si>
  <si>
    <t>département 38</t>
  </si>
  <si>
    <t>département 42</t>
  </si>
  <si>
    <t>département 43</t>
  </si>
  <si>
    <t>département 48</t>
  </si>
  <si>
    <t>département 63</t>
  </si>
  <si>
    <t>département 69</t>
  </si>
  <si>
    <t>département 71</t>
  </si>
  <si>
    <t>département 73</t>
  </si>
  <si>
    <t>département 74</t>
  </si>
  <si>
    <t>département 84</t>
  </si>
  <si>
    <t>01</t>
  </si>
  <si>
    <t>03</t>
  </si>
  <si>
    <t>07</t>
  </si>
  <si>
    <t>BREST</t>
  </si>
  <si>
    <t>LE HAVRE</t>
  </si>
  <si>
    <t>Longueur</t>
  </si>
  <si>
    <t>Largeur</t>
  </si>
  <si>
    <t>DEPARTEMENT</t>
  </si>
  <si>
    <t>Tarif disj</t>
  </si>
  <si>
    <t>tarif 3In 10s</t>
  </si>
  <si>
    <t>silencieux 30dB</t>
  </si>
  <si>
    <t>Flexible</t>
  </si>
  <si>
    <t>Transport INS</t>
  </si>
  <si>
    <t>Transport Brest</t>
  </si>
  <si>
    <t>Transport Le Havre</t>
  </si>
  <si>
    <t>Tarif groupes</t>
  </si>
  <si>
    <t>TARIF GE</t>
  </si>
  <si>
    <t>AMP403</t>
  </si>
  <si>
    <t>TELYS (GES)</t>
  </si>
  <si>
    <t>PACK GES</t>
  </si>
  <si>
    <t>COFFRET INHIB</t>
  </si>
  <si>
    <t>COFFRET INHIBITION</t>
  </si>
  <si>
    <t>Vidange des différents circuits (eau, fuel, huile…)</t>
  </si>
  <si>
    <t>Démontage des éléments suivants :</t>
  </si>
  <si>
    <t>. échappement dans le local,</t>
  </si>
  <si>
    <t>. circuit fuel,</t>
  </si>
  <si>
    <t>. gaine de ventilation,</t>
  </si>
  <si>
    <t>. extracteur d’air,</t>
  </si>
  <si>
    <t>. aérorefroidisseur en terrasse,</t>
  </si>
  <si>
    <t>. ventilation.</t>
  </si>
  <si>
    <t>Manutention des matériels hors du local.</t>
  </si>
  <si>
    <t>DEPOSE</t>
  </si>
  <si>
    <t>Pose du coffret inverseur.</t>
  </si>
  <si>
    <t>Fourniture et pose liaison commande et auxiliaire composé de :</t>
  </si>
  <si>
    <t>. 5G2.5² R2V pour auxiliaire,</t>
  </si>
  <si>
    <t>. 3G2.5 R2V pour ordre de démarrage,</t>
  </si>
  <si>
    <t>. 5G1.5 R2V pour report d’alarme.</t>
  </si>
  <si>
    <t>Raccordement des liaisons de puissance.</t>
  </si>
  <si>
    <t>ELECTRICITE</t>
  </si>
  <si>
    <t>Rajout descriptif poste Electricité + lignes dans chiffrage</t>
  </si>
  <si>
    <t>Rajout descriptif poste Insonorisation + lignes dans chiffrage</t>
  </si>
  <si>
    <t>Rajout descriptif poste Dépose + lignes dans chiffrage</t>
  </si>
  <si>
    <t>V715C2</t>
  </si>
  <si>
    <t>J66C3</t>
  </si>
  <si>
    <t>K66</t>
  </si>
  <si>
    <t>MAJ TARIF</t>
  </si>
  <si>
    <t>Intégration nouveau GE</t>
  </si>
  <si>
    <t>Intégration en base APM403 &amp; GES</t>
  </si>
  <si>
    <t>Silencieux 40dB</t>
  </si>
  <si>
    <t>Bac rétention</t>
  </si>
  <si>
    <t>Kit auto</t>
  </si>
  <si>
    <t>Suppression GE</t>
  </si>
  <si>
    <t>TW1644GE</t>
  </si>
  <si>
    <t>715 kVA</t>
  </si>
  <si>
    <t>EN09</t>
  </si>
  <si>
    <t>CN09</t>
  </si>
  <si>
    <t>Intégration conformite niveau sonore</t>
  </si>
  <si>
    <t>KDI3404TM</t>
  </si>
  <si>
    <t>KH00811T</t>
  </si>
  <si>
    <t>66 KVA</t>
  </si>
  <si>
    <t>60 KVA</t>
  </si>
  <si>
    <t>INB1604</t>
  </si>
  <si>
    <t>CAA12</t>
  </si>
  <si>
    <t>CAA73</t>
  </si>
  <si>
    <t>CA409</t>
  </si>
  <si>
    <t>CN11</t>
  </si>
  <si>
    <t>CN04</t>
  </si>
  <si>
    <t>CN08</t>
  </si>
  <si>
    <t>FD04-1</t>
  </si>
  <si>
    <t>FD15</t>
  </si>
  <si>
    <t>FD06</t>
  </si>
  <si>
    <t>FD08</t>
  </si>
  <si>
    <t>Coffret de prises (400 V Tri + N) (Version IV_F) (Impose une protection différentielle)</t>
  </si>
  <si>
    <t>Couleur spéciale (RAL suivant liste).Attention délais: 8 semaines mini  (EX IV_F)</t>
  </si>
  <si>
    <t>Conformité niveau sonore avec Directive 2000/14/CE</t>
  </si>
  <si>
    <t>Kit auto pour réservoir châssis (Impose APM303 ou TELYS/APM403 ou APM802). Impossible avec FD02 and FD03. (2)</t>
  </si>
  <si>
    <t>Silencieux séparé 40 Db (SM40P). Pour l option  EN 09, Select EN07</t>
  </si>
  <si>
    <t>Réservoir sur bac  500 L</t>
  </si>
  <si>
    <t>Alimentation auto du réservoir séparé (U inferieur ou égal à 440 V)</t>
  </si>
  <si>
    <t>CA613</t>
  </si>
  <si>
    <t>CA615</t>
  </si>
  <si>
    <t xml:space="preserve">Télégestion via résau local ETHERNET - site WEB </t>
  </si>
  <si>
    <t>Prédisposition supervision via reseau téléphonique GSM/GPRS/3G/4G/GPS (Impossible avec option CAA12)</t>
  </si>
  <si>
    <t>Coffret de prises</t>
  </si>
  <si>
    <t>Télégestion ETHERNET - APM403</t>
  </si>
  <si>
    <t>CD PL</t>
  </si>
  <si>
    <t>CA40/CA41/CA42/CA43</t>
  </si>
  <si>
    <t>Code PL</t>
  </si>
  <si>
    <t>2019-V01A</t>
  </si>
  <si>
    <t>Réservoir 500L sur bac</t>
  </si>
  <si>
    <t>Alim auto 1 ppe  RJ 500L</t>
  </si>
  <si>
    <t>FD058</t>
  </si>
  <si>
    <t>Couleur spéciale</t>
  </si>
  <si>
    <t>VERSO 1600A</t>
  </si>
  <si>
    <t>PACIFIC I</t>
  </si>
  <si>
    <t>Gamme</t>
  </si>
  <si>
    <t xml:space="preserve"> </t>
  </si>
  <si>
    <t>3029DSG20</t>
  </si>
  <si>
    <t>KH00462T</t>
  </si>
  <si>
    <t>3029TSG20</t>
  </si>
  <si>
    <t>KH00602T</t>
  </si>
  <si>
    <t>KH00590T</t>
  </si>
  <si>
    <t>4045TSG20</t>
  </si>
  <si>
    <t>J44</t>
  </si>
  <si>
    <t>J66</t>
  </si>
  <si>
    <t>4045HSG20</t>
  </si>
  <si>
    <t>KH00753T</t>
  </si>
  <si>
    <t>KH01051T</t>
  </si>
  <si>
    <t>J88</t>
  </si>
  <si>
    <t>J110</t>
  </si>
  <si>
    <t>TAD1642GE-B</t>
  </si>
  <si>
    <t>ADRIATIC</t>
  </si>
  <si>
    <t>Cf code disj</t>
  </si>
  <si>
    <t>Cf code type</t>
  </si>
  <si>
    <t>Contenance 24H</t>
  </si>
  <si>
    <t>Contenance 48H</t>
  </si>
  <si>
    <t>Contenance 96H</t>
  </si>
  <si>
    <t>Contenance 72H</t>
  </si>
  <si>
    <t>240 L</t>
  </si>
  <si>
    <t>M138</t>
  </si>
  <si>
    <t>Groupe électrogène type ….</t>
  </si>
  <si>
    <t>CONTRAT DE MAINTENANCE</t>
  </si>
  <si>
    <t>2 visites par an :
. 1 visite mécanique / vidange avec ingrédients sauf filtre à air,
.1 visite électrique.
Astreinte 24h/24h, 365 jours / 365 jours.</t>
  </si>
  <si>
    <t>Mise à jour des tarif Price List "2019-V02B" (voir captures d'écrans ci-dessous)</t>
  </si>
  <si>
    <t>Mise à jour des tarifs expédition SDMO du 11/02/2019 (les plus récents transmis)</t>
  </si>
  <si>
    <t>Fiche techn</t>
  </si>
  <si>
    <t>Indice</t>
  </si>
  <si>
    <t>Actions (mise à jour / modifications….)</t>
  </si>
  <si>
    <t>Opérateur</t>
  </si>
  <si>
    <t>2019-V02B</t>
  </si>
  <si>
    <t>Intégration des nouveaux groupe J66 sur la base des capots M138 (baisse 2%)</t>
  </si>
  <si>
    <t>Hausse de 2 % sur J165C3</t>
  </si>
  <si>
    <t>Hausse de 1,4% sur J220C3</t>
  </si>
  <si>
    <t>Ajout de la régulation électronique moteur sur les groupes équipés du moteur 3029DSG20</t>
  </si>
  <si>
    <t>J250K devis ROHS2</t>
  </si>
  <si>
    <t>Intégration des nouveaux groupes J66/J66C3/J110/J110C3 sur la base des capots M138 (avec baisse prix)</t>
  </si>
  <si>
    <t xml:space="preserve">Modification de l'option reports configurables en APM403 (CA220). Chaque report sera désormais payant. Vous ne payerez que les reports que vous commanderez. </t>
  </si>
  <si>
    <t>CA220</t>
  </si>
  <si>
    <t>RJ 24H (+ alarme bac de rétention)</t>
  </si>
  <si>
    <t>RJ 48H  (+ alarme bac de rétention)</t>
  </si>
  <si>
    <t>Plus-value 
unitaire HT</t>
  </si>
  <si>
    <t>Plus-value
totale HT</t>
  </si>
  <si>
    <t>Pompe de vidange</t>
  </si>
  <si>
    <t>EN02</t>
  </si>
  <si>
    <t>Filtres à ambiance poussiéreuse</t>
  </si>
  <si>
    <t>EN16</t>
  </si>
  <si>
    <t>Coupe batteries</t>
  </si>
  <si>
    <t>Pack de reports à distance configurable. **(Maximum 6 reports)</t>
  </si>
  <si>
    <t>Moins-value 
unitaire HT</t>
  </si>
  <si>
    <t>Moins-value
totale HT</t>
  </si>
  <si>
    <t>FD04-1/FD04-3</t>
  </si>
  <si>
    <t>Bac de récupération des fluides (Si FD01 non sélectionnée) sans alarme si FD14 non sélectionnée 
Bac de rétention sur RJ sans alarme si FD14 non sélectionnée + Alarme niveau bac de rétention</t>
  </si>
  <si>
    <t>FORMATION</t>
  </si>
  <si>
    <t>SP01</t>
  </si>
  <si>
    <t>SERVICE FIRST (Pour tout autre étendue de lot utiliser IZILIST) Si EN02 non sélectionnée</t>
  </si>
  <si>
    <t>Valence le,</t>
  </si>
  <si>
    <t>ER2A SUD EST</t>
  </si>
  <si>
    <t>44 RUE FERDINAND DE LESSEPS</t>
  </si>
  <si>
    <t>VALENCE</t>
  </si>
  <si>
    <t>ROMANS (26)</t>
  </si>
  <si>
    <t>Lezoux le,</t>
  </si>
  <si>
    <t xml:space="preserve">ZI LES HAUTES </t>
  </si>
  <si>
    <t>ROUTE DE RAVEL</t>
  </si>
  <si>
    <t>LEZOUX</t>
  </si>
  <si>
    <t>St Alban le,</t>
  </si>
  <si>
    <t>ER2A SUD OUEST</t>
  </si>
  <si>
    <t>ZI TERROIR II</t>
  </si>
  <si>
    <t>2 IMPASSE JEAN ROUQUETTE</t>
  </si>
  <si>
    <t>ST ALBAN</t>
  </si>
  <si>
    <t>TOULOUSE (31)</t>
  </si>
  <si>
    <t>DEVIS</t>
  </si>
  <si>
    <t>Affaire</t>
  </si>
  <si>
    <t>Lieu</t>
  </si>
  <si>
    <t>Affaire suivie par</t>
  </si>
  <si>
    <t>Délai de livraison</t>
  </si>
  <si>
    <t>Validité de l'offre</t>
  </si>
  <si>
    <t>09</t>
  </si>
  <si>
    <t>département 09</t>
  </si>
  <si>
    <t>11</t>
  </si>
  <si>
    <t>département 11</t>
  </si>
  <si>
    <t>12</t>
  </si>
  <si>
    <t>département 12</t>
  </si>
  <si>
    <t>31</t>
  </si>
  <si>
    <t>département 31</t>
  </si>
  <si>
    <t>33</t>
  </si>
  <si>
    <t>département 33</t>
  </si>
  <si>
    <t>46</t>
  </si>
  <si>
    <t>département 46</t>
  </si>
  <si>
    <t>47</t>
  </si>
  <si>
    <t>département 47</t>
  </si>
  <si>
    <t>64</t>
  </si>
  <si>
    <t>département 64</t>
  </si>
  <si>
    <t>65</t>
  </si>
  <si>
    <t>département 65</t>
  </si>
  <si>
    <t>81</t>
  </si>
  <si>
    <t>département 81</t>
  </si>
  <si>
    <t>82</t>
  </si>
  <si>
    <t>département 82</t>
  </si>
  <si>
    <t>IND 00</t>
  </si>
  <si>
    <t>IND 01</t>
  </si>
  <si>
    <t>IND 02</t>
  </si>
  <si>
    <t>IND 03</t>
  </si>
  <si>
    <t>IND 04</t>
  </si>
  <si>
    <t>IND 05</t>
  </si>
  <si>
    <t>IND 06</t>
  </si>
  <si>
    <t>IND 07</t>
  </si>
  <si>
    <t>IND 08</t>
  </si>
  <si>
    <t>IND 09</t>
  </si>
  <si>
    <t>2020-V01A</t>
  </si>
  <si>
    <t>Intégration d'options GE dans l'offre</t>
  </si>
  <si>
    <t>Intégration de l'offre GES dans l'offre</t>
  </si>
  <si>
    <t>Mise à jour des tarifs SDMO Expédition</t>
  </si>
  <si>
    <t>Mise à jour des tarifs GE (Price list)</t>
  </si>
  <si>
    <t>Création d'une matrice pour les 2 sociétés (ER2A Sud Est et Sud Ouest)</t>
  </si>
  <si>
    <t>Montant total devis HT</t>
  </si>
  <si>
    <t>Modification / Corrections de Stéphane</t>
  </si>
  <si>
    <t>IND 10</t>
  </si>
  <si>
    <t>J220</t>
  </si>
  <si>
    <t>KH01221T</t>
  </si>
  <si>
    <t>6068HFG20-202</t>
  </si>
  <si>
    <t>J250</t>
  </si>
  <si>
    <t>M139</t>
  </si>
  <si>
    <t>Mise à jour des tarifs Price List</t>
  </si>
  <si>
    <t>2020-V02A</t>
  </si>
  <si>
    <t>Vérification et mise à jour des prix du Service First</t>
  </si>
  <si>
    <t>Vérification et mise à jour des prix des T12KM / T16K / T9KM / T12K suite changement norme moteur (R0HS2)</t>
  </si>
  <si>
    <t>Mise à jour des prix des J220K et J250K qui deviennent les J220 et J250</t>
  </si>
  <si>
    <t>Mise à jour prix et type pour l'arrivé du nouveau capot M139 pour le J220 / J250 / J110C3</t>
  </si>
  <si>
    <t>Mise à jour des prix options alternateurs</t>
  </si>
  <si>
    <t>Mise à jour du prix d'un RJ96h (3000L) avec capot M226 &gt; Prix tarifs 7528,85 €</t>
  </si>
  <si>
    <t>012</t>
  </si>
  <si>
    <t>017</t>
  </si>
  <si>
    <t>016</t>
  </si>
  <si>
    <t>021</t>
  </si>
  <si>
    <t>022</t>
  </si>
  <si>
    <t>026</t>
  </si>
  <si>
    <t>027</t>
  </si>
  <si>
    <t>110</t>
  </si>
  <si>
    <t>130</t>
  </si>
  <si>
    <t>165</t>
  </si>
  <si>
    <t>200</t>
  </si>
  <si>
    <t>220</t>
  </si>
  <si>
    <t>250</t>
  </si>
  <si>
    <t>275</t>
  </si>
  <si>
    <t>300</t>
  </si>
  <si>
    <t>330</t>
  </si>
  <si>
    <t>350</t>
  </si>
  <si>
    <t>033</t>
  </si>
  <si>
    <t>400</t>
  </si>
  <si>
    <t>044</t>
  </si>
  <si>
    <t>440</t>
  </si>
  <si>
    <t>500</t>
  </si>
  <si>
    <t>550</t>
  </si>
  <si>
    <t>630</t>
  </si>
  <si>
    <t>Puissance (classement)</t>
  </si>
  <si>
    <t>650</t>
  </si>
  <si>
    <t>006</t>
  </si>
  <si>
    <t>066</t>
  </si>
  <si>
    <t>700</t>
  </si>
  <si>
    <t>715</t>
  </si>
  <si>
    <t>009</t>
  </si>
  <si>
    <t>088</t>
  </si>
  <si>
    <t>010</t>
  </si>
  <si>
    <t>Classement des groupes par puissances</t>
  </si>
  <si>
    <t>NOTA TRANSPORT</t>
  </si>
  <si>
    <t>Rajouter environ 180 € de plus value sur le transport pour un groupe dépassant 2,70 m de hauteur</t>
  </si>
  <si>
    <t>Rajout des messages d'alerte pour les surcoûts de transport pour les inverseurs et suivant la hauteur des GE</t>
  </si>
  <si>
    <t>Intégration de Thierry SAURAT dans les chiffreurs ER2A SO</t>
  </si>
  <si>
    <t>Intégration de Jean-Luc LAMOUILLE dans les chiffreurs ER2A SE + ER2A SO</t>
  </si>
  <si>
    <t>Modification de la liaison du PV GE dans devis (pilotée par onglet Instal et pas Chiffrage GE)</t>
  </si>
  <si>
    <t>J130</t>
  </si>
  <si>
    <t>4045HSG21</t>
  </si>
  <si>
    <t>130 kVA</t>
  </si>
  <si>
    <t>118 kVA</t>
  </si>
  <si>
    <t>J165</t>
  </si>
  <si>
    <t>6068HFG20-153</t>
  </si>
  <si>
    <t>KH01191T</t>
  </si>
  <si>
    <t>J200</t>
  </si>
  <si>
    <t>6068HFG20-183</t>
  </si>
  <si>
    <t>KH01680T</t>
  </si>
  <si>
    <t>IND 11</t>
  </si>
  <si>
    <t>CA+CC</t>
  </si>
  <si>
    <t>2020-V02B</t>
  </si>
  <si>
    <t>Corrections formule calcul Dépose dans onglet Instal</t>
  </si>
  <si>
    <t>N° Affaire</t>
  </si>
  <si>
    <t>334 L</t>
  </si>
  <si>
    <t>TAD1341GE-B</t>
  </si>
  <si>
    <t>TAD1342GE-B</t>
  </si>
  <si>
    <t>TAD1344GE-B</t>
  </si>
  <si>
    <t>TAD1345GE-B</t>
  </si>
  <si>
    <t>TAD1641GE-B1</t>
  </si>
  <si>
    <t>6068HFS86-STATION</t>
  </si>
  <si>
    <t>IND12</t>
  </si>
  <si>
    <t>2020-V02C</t>
  </si>
  <si>
    <t>Total HT (prix tarif)</t>
  </si>
  <si>
    <t xml:space="preserve">Suppression prix pour RJ 72h et 96h, mettre à la place « Dde SDMO ». Attention ! Laisser les indications techniques.
</t>
  </si>
  <si>
    <t xml:space="preserve">Pour les RJ 24h et 48h, laissé uniquement les prix présents dans le Price List. Pour le reste mettre à la place « Dde SDMO ».
</t>
  </si>
  <si>
    <t xml:space="preserve">Mettre à jour le type de capot M139 (dimensions, poids…).
</t>
  </si>
  <si>
    <t xml:space="preserve">Dans l’onglet cde GE : Supprimer la remise supplémentaire. Mettre  Px NET [%] = Montant Px net
</t>
  </si>
  <si>
    <t>Suppression des GE _220</t>
  </si>
  <si>
    <t>Mo20</t>
  </si>
  <si>
    <t>Mo25</t>
  </si>
  <si>
    <t>Mo32</t>
  </si>
  <si>
    <t>Mo100</t>
  </si>
  <si>
    <t>Mo63</t>
  </si>
  <si>
    <t>Mo50</t>
  </si>
  <si>
    <t>Mo40</t>
  </si>
  <si>
    <t>164 kVA</t>
  </si>
  <si>
    <t>149 kVA</t>
  </si>
  <si>
    <t>Mo125</t>
  </si>
  <si>
    <t>1790 L</t>
  </si>
  <si>
    <t>IND13</t>
  </si>
  <si>
    <t>CC</t>
  </si>
  <si>
    <t>2020-V02E</t>
  </si>
  <si>
    <t>Modification du type de GE dans chiffrage : J110</t>
  </si>
  <si>
    <t>Suppression du montant echappement (100€) dans INSTAL</t>
  </si>
  <si>
    <t>2021-V01A</t>
  </si>
  <si>
    <t>IND14</t>
  </si>
  <si>
    <t>Mise à jour tarifs Price List version 2021-V01A : GE + capot + réservoir uniquement</t>
  </si>
  <si>
    <t>K12C5</t>
  </si>
  <si>
    <t>KDW1404-EU5</t>
  </si>
  <si>
    <t>10,9 kVA</t>
  </si>
  <si>
    <t>K20C5</t>
  </si>
  <si>
    <t>KDI1903M-EU5</t>
  </si>
  <si>
    <t>18,2 kVA</t>
  </si>
  <si>
    <t>020</t>
  </si>
  <si>
    <t>Mise à jour tarifs Price List version 2021-V01B : GE + capot + réservoirs uniquement</t>
  </si>
  <si>
    <t>2021-V01B</t>
  </si>
  <si>
    <t>Création de 2 ongles devis différents (un pour chaque sociétés)</t>
  </si>
  <si>
    <t>Intégration des nouveaux groupes C5</t>
  </si>
  <si>
    <t>Correction pour différentiel réglable gamme D</t>
  </si>
  <si>
    <t>Correction APM403 pour K6 et K9</t>
  </si>
  <si>
    <t>Sébastien KOLASA</t>
  </si>
  <si>
    <t>06 72 50 61 17</t>
  </si>
  <si>
    <t>SK</t>
  </si>
  <si>
    <t>Intégration Sébastien KOLASA en chiffreur</t>
  </si>
  <si>
    <t>4045HFS87-STATION</t>
  </si>
  <si>
    <t>6068HFS85-STATION</t>
  </si>
  <si>
    <t>4045HFS85-STATION</t>
  </si>
  <si>
    <t>Intégration des prix : options et vérification caractéristiques techniques</t>
  </si>
  <si>
    <t>Suppression croix inverseur car prix constant (demande de CB)</t>
  </si>
  <si>
    <t>CHANGEMENT RESERVOIR 24H PAR STD</t>
  </si>
  <si>
    <t>Les ingrédients pour les essais (fuel).</t>
  </si>
  <si>
    <t>IND14D</t>
  </si>
  <si>
    <t>Vérification des prix, suite problème excel</t>
  </si>
  <si>
    <t>1 mois</t>
  </si>
  <si>
    <t>CA307/CA307A</t>
  </si>
  <si>
    <t>AD21</t>
  </si>
  <si>
    <t>IND15A</t>
  </si>
  <si>
    <t xml:space="preserve">Mise à jour tarifs Price List </t>
  </si>
  <si>
    <t>2021-V02A</t>
  </si>
  <si>
    <t>Intégration de Sébastien pour ER2A SUD OUEST</t>
  </si>
  <si>
    <t>IND16</t>
  </si>
  <si>
    <t>2021-V03A</t>
  </si>
  <si>
    <t>Mise à jour tarifs Price List version 2021-V03A : Gamme DOOSAN + EN08 + EN09</t>
  </si>
  <si>
    <t>LANCEMENT AFFAIRE VGI</t>
  </si>
  <si>
    <t>00</t>
  </si>
  <si>
    <t>Affaire n°</t>
  </si>
  <si>
    <t>Nom affaire</t>
  </si>
  <si>
    <t>Commerciaux</t>
  </si>
  <si>
    <t>Chargés d'affaires</t>
  </si>
  <si>
    <t>Assistantes</t>
  </si>
  <si>
    <t>Stéphane</t>
  </si>
  <si>
    <t>Sébastien</t>
  </si>
  <si>
    <t>CONTACTS</t>
  </si>
  <si>
    <t>Maitre d'ouvrage</t>
  </si>
  <si>
    <t>Client ER2A</t>
  </si>
  <si>
    <t>Chantier</t>
  </si>
  <si>
    <t>Nom</t>
  </si>
  <si>
    <t xml:space="preserve">Contact </t>
  </si>
  <si>
    <t>Tel</t>
  </si>
  <si>
    <t>Email</t>
  </si>
  <si>
    <t>VOLET ADMINISTRATIF</t>
  </si>
  <si>
    <t xml:space="preserve">Structure du marché </t>
  </si>
  <si>
    <r>
      <t xml:space="preserve">Agrément </t>
    </r>
    <r>
      <rPr>
        <b/>
        <sz val="12"/>
        <color indexed="9"/>
        <rFont val="Arial Narrow"/>
        <family val="2"/>
      </rPr>
      <t>client</t>
    </r>
  </si>
  <si>
    <t>Pièces du marché</t>
  </si>
  <si>
    <t>Termes de paiement</t>
  </si>
  <si>
    <r>
      <t xml:space="preserve">Agrément </t>
    </r>
    <r>
      <rPr>
        <b/>
        <sz val="12"/>
        <color indexed="9"/>
        <rFont val="Arial Narrow"/>
        <family val="2"/>
      </rPr>
      <t>sous traitant ER2A</t>
    </r>
  </si>
  <si>
    <t>Titulaire</t>
  </si>
  <si>
    <t>Contrat sous traitance</t>
  </si>
  <si>
    <t>CCAP</t>
  </si>
  <si>
    <t>Note acoustique</t>
  </si>
  <si>
    <t xml:space="preserve">Acompte commande   </t>
  </si>
  <si>
    <t>%</t>
  </si>
  <si>
    <t>Sous traitant rang N</t>
  </si>
  <si>
    <t>Déclaration ST N+1</t>
  </si>
  <si>
    <t>CCTP / DCE</t>
  </si>
  <si>
    <t>PGC</t>
  </si>
  <si>
    <t>Retenue garantie</t>
  </si>
  <si>
    <t>Groupement</t>
  </si>
  <si>
    <t>Plans</t>
  </si>
  <si>
    <t>Autres :</t>
  </si>
  <si>
    <t xml:space="preserve">Compte prorata </t>
  </si>
  <si>
    <t>VOLET TECHNIQUE</t>
  </si>
  <si>
    <t>Groupe électrogène</t>
  </si>
  <si>
    <t>Livrables</t>
  </si>
  <si>
    <t>Installation</t>
  </si>
  <si>
    <t>Mise en service</t>
  </si>
  <si>
    <t>Contrat de maintenance</t>
  </si>
  <si>
    <t>Type :</t>
  </si>
  <si>
    <t>PPSPS</t>
  </si>
  <si>
    <t>Offre à envoyer à :</t>
  </si>
  <si>
    <t>Standard</t>
  </si>
  <si>
    <t>PAE</t>
  </si>
  <si>
    <t>Tâches :</t>
  </si>
  <si>
    <t>Techniciens :</t>
  </si>
  <si>
    <t>Offre existante (inclus dans VGI)</t>
  </si>
  <si>
    <t>GES</t>
  </si>
  <si>
    <t>Plan d'implantation</t>
  </si>
  <si>
    <t>Dépose</t>
  </si>
  <si>
    <t>Echappement</t>
  </si>
  <si>
    <t>Indifférent</t>
  </si>
  <si>
    <t>A traiter par le commercial</t>
  </si>
  <si>
    <t>Xpress</t>
  </si>
  <si>
    <t>Plan guide GC</t>
  </si>
  <si>
    <t>Manutention</t>
  </si>
  <si>
    <t>Refroidissement</t>
  </si>
  <si>
    <t>Jean-Jacques</t>
  </si>
  <si>
    <t>Romain</t>
  </si>
  <si>
    <t>Maitre d'ouvrage / client final</t>
  </si>
  <si>
    <t>SPE</t>
  </si>
  <si>
    <t>Carnet de câbles</t>
  </si>
  <si>
    <t>Combustible</t>
  </si>
  <si>
    <t>Electricité</t>
  </si>
  <si>
    <t>Nicolas</t>
  </si>
  <si>
    <t>Maitre d'œuvre / client ER2A</t>
  </si>
  <si>
    <t>Portable</t>
  </si>
  <si>
    <t>DOE / DUIO</t>
  </si>
  <si>
    <t>Ventilation</t>
  </si>
  <si>
    <t>Travaux divers</t>
  </si>
  <si>
    <t>Sylvain</t>
  </si>
  <si>
    <t>Alban</t>
  </si>
  <si>
    <t xml:space="preserve">Autre : </t>
  </si>
  <si>
    <t>Couplage</t>
  </si>
  <si>
    <t>Validation matériel</t>
  </si>
  <si>
    <t>Insonorisation</t>
  </si>
  <si>
    <t>Reprise GE</t>
  </si>
  <si>
    <t>Pas de groupe</t>
  </si>
  <si>
    <t>Serrurerie</t>
  </si>
  <si>
    <t>Date prévisionnelle livraison GE</t>
  </si>
  <si>
    <t>Date prévisionnelle chantier</t>
  </si>
  <si>
    <t>Date prévisionnelle</t>
  </si>
  <si>
    <t>Accès site sensible</t>
  </si>
  <si>
    <t>Intégration de la feuille de lancement d'une affaire VGI</t>
  </si>
  <si>
    <t>Automatisation de la formule  "Autonomie approximative, donnée à titre indicatif". Suppression pour GE Std</t>
  </si>
  <si>
    <t>Rajout "(Distance axe grue / dalle maximum 7 m)" dans poste Manutention.</t>
  </si>
  <si>
    <t>Indication mise à jour Price List 2021-V03B/IND16 (au 08/11/2021), mais concerne que gamme Rental</t>
  </si>
  <si>
    <t>Total HT - Prix Tarif</t>
  </si>
  <si>
    <t xml:space="preserve"> Prix HT Net</t>
  </si>
  <si>
    <t xml:space="preserve">TRANSPORT SDMO </t>
  </si>
  <si>
    <t>Total HT - Prix Net</t>
  </si>
  <si>
    <t>GROUPE</t>
  </si>
  <si>
    <t>TOTAL HT - PRIX REVIENT</t>
  </si>
  <si>
    <t>Modifications des formules des prix tarifs, nets SDMO dans onglet Chiffrage GE</t>
  </si>
  <si>
    <t>Mise à jour de la MO sur Onglets Instal + Options &gt; 70 €</t>
  </si>
  <si>
    <t>Rajout cellule hausse des prix pour janvier 2022</t>
  </si>
  <si>
    <t>Mise à jour du Price List version 2021-V03C : Suppression groupes = K16C5, K12M, K16</t>
  </si>
  <si>
    <t>2021-V03C</t>
  </si>
  <si>
    <t>2021-V03B</t>
  </si>
  <si>
    <t>TOTAL TTC</t>
  </si>
  <si>
    <t>&lt; Taux de TVA à renseigner.</t>
  </si>
  <si>
    <t>TVA</t>
  </si>
  <si>
    <t>Intégration de "auto" pour le descriptif des INS</t>
  </si>
  <si>
    <t>Rajout d'une ligne sans GE</t>
  </si>
  <si>
    <t>Réinsérer les lignes Total TTC et TVA, mais les masquer.</t>
  </si>
  <si>
    <t>Rajouter le lieu après Franco non déchargé</t>
  </si>
  <si>
    <t>IND17</t>
  </si>
  <si>
    <t>2022-V01A</t>
  </si>
  <si>
    <t>Mise à jour tarifs Price List version 2022-V01A</t>
  </si>
  <si>
    <t>Retrait de % d'augmentation, remis à 0%</t>
  </si>
  <si>
    <t>Modification APM sur moteur DOOSAN</t>
  </si>
  <si>
    <t>Intégration de Michel TOREL en chiffreur</t>
  </si>
  <si>
    <t>Garantie groupe</t>
  </si>
  <si>
    <t>Mise à jour du Price List version 2022-V01B</t>
  </si>
  <si>
    <t>2022-V01B</t>
  </si>
  <si>
    <t>Vérification prix APM pour moteur DOOSAN</t>
  </si>
  <si>
    <t>Rajout Garantie "Groupe"</t>
  </si>
  <si>
    <t>Correction tarif APM403 pour D275, D300 et D330 : Montant pas inscrit alors qu'il existe</t>
  </si>
  <si>
    <t>IND18</t>
  </si>
  <si>
    <t>2022-V02A</t>
  </si>
  <si>
    <t>Mise à jour du Price List version 2022-V02A</t>
  </si>
  <si>
    <t>Mise à jour des tarifs de certaines options + classement GE</t>
  </si>
  <si>
    <t>Intégration d'un descriptif fuel + mode de calcul suite aux augmentations du carburant</t>
  </si>
  <si>
    <t>Après l’installation du matériel et du raccordement des câbles auxilaires par nos soins, nous effectuerons la mise en service du groupe électrogène.</t>
  </si>
  <si>
    <t>2,7 In 5S</t>
  </si>
  <si>
    <t>Mise à jour du Price List version 2022-V03A</t>
  </si>
  <si>
    <t>2022-V03A</t>
  </si>
  <si>
    <t>Suppression des n° de fax</t>
  </si>
  <si>
    <t>Intégration d'un coefficient multiplicateur (1,25) pour le transport KOHLER (suite à une augmentation de leurs tarifs sans grille tarifaire).</t>
  </si>
  <si>
    <t>Intégration de "incluse" ou "à votre charge" pour le poste vente MES</t>
  </si>
  <si>
    <t>3 000 L</t>
  </si>
  <si>
    <t>Correction du volume du réservoir 72h pour M139 &gt; 3 000 L au lieu de 2 000 L</t>
  </si>
  <si>
    <t xml:space="preserve">Onglet INSTAL, poste Echappement : Ajouter la formule dans l’onglet INSTAL, case F21, c’est une source d’erreur potentielle </t>
  </si>
  <si>
    <t>Capot extérieur SILENT (Version IV_F)</t>
  </si>
  <si>
    <t>IND19</t>
  </si>
  <si>
    <t>Mise à jour du Price List version 2022-V04A</t>
  </si>
  <si>
    <t>2022-V04A</t>
  </si>
  <si>
    <t>Intégration de la gaine de rejet dans les options du devis.</t>
  </si>
  <si>
    <t>Modification prix GE K27</t>
  </si>
  <si>
    <t>Modification formule réservoir journalier onglet Chiffrage GE</t>
  </si>
  <si>
    <t>Mise à jour tarif CA303 à 481 € pour gamme K</t>
  </si>
  <si>
    <t>Maj date + exterieure</t>
  </si>
  <si>
    <t>IND20</t>
  </si>
  <si>
    <t>Maj PL V05B</t>
  </si>
  <si>
    <t>2022-V05B</t>
  </si>
  <si>
    <t>II_F</t>
  </si>
  <si>
    <t>EN11</t>
  </si>
  <si>
    <t>CA304/CA304-1/CA406</t>
  </si>
  <si>
    <t>AL11-1</t>
  </si>
  <si>
    <t>CN06</t>
  </si>
  <si>
    <t>EN07</t>
  </si>
  <si>
    <t>Bornier de raccordement déporté pour câbles armés (1600A max) (Sauf option FD02 en version Open) (Impossible avec option "FD02 : Chassis double parois" en version Open)</t>
  </si>
  <si>
    <t>Moins value 9dB std séparé (Version open uniquement)</t>
  </si>
  <si>
    <t>Silencieux 9 dB adaptable sur GE (II_F). (Impossible avec option CEL 02)</t>
  </si>
  <si>
    <t>Silencieux séparé 29 dB (SM30P). Pour l options  EN 08, selectionner EN07</t>
  </si>
  <si>
    <t>Pack AUTO (chargeur de batterie + résistance moteur) / Pack automatique (Chargeur 24v + relais et résistance préchauffage moteur) (Select CA402)</t>
  </si>
  <si>
    <t>Option électriques complémentaires</t>
  </si>
  <si>
    <t>ATLANTIC</t>
  </si>
  <si>
    <t>MONTANA</t>
  </si>
  <si>
    <t>OCEANIC</t>
  </si>
  <si>
    <t>CA300/CA402</t>
  </si>
  <si>
    <r>
      <t>2 ans pièces et main d'œuvre</t>
    </r>
    <r>
      <rPr>
        <sz val="11"/>
        <color indexed="8"/>
        <rFont val="Arial Narrow"/>
        <family val="2"/>
      </rPr>
      <t xml:space="preserve"> (neuf uniquement)</t>
    </r>
  </si>
  <si>
    <t>72h</t>
  </si>
  <si>
    <t>96h</t>
  </si>
  <si>
    <t>Co164</t>
  </si>
  <si>
    <t>Co254</t>
  </si>
  <si>
    <t>Co1254</t>
  </si>
  <si>
    <t>Co404</t>
  </si>
  <si>
    <t>Co634</t>
  </si>
  <si>
    <t>Co804</t>
  </si>
  <si>
    <t>IND21</t>
  </si>
  <si>
    <t>CB</t>
  </si>
  <si>
    <t>AJOUT ECOTAXE DANS CHIFFRAGE + PRIX TRANSPORT OPTION INS INTÉGRÉ AU CALCUL</t>
  </si>
  <si>
    <t xml:space="preserve">Poids : </t>
  </si>
  <si>
    <t>IND22</t>
  </si>
  <si>
    <t>% complémentaire appliqué au GE + equip base désormais aussi appliqué aux options+AJOUT Tristan GRATADEIX (chiffreur)</t>
  </si>
  <si>
    <t>David HUBERT</t>
  </si>
  <si>
    <t>DH</t>
  </si>
  <si>
    <t>Département</t>
  </si>
  <si>
    <t>VERIFICATION AVEC NOTRE CHIFFRAGE GE</t>
  </si>
  <si>
    <t>Sous-total HT NET</t>
  </si>
  <si>
    <t>ECOTAXE</t>
  </si>
  <si>
    <t>TOTAL NET HT</t>
  </si>
  <si>
    <t>= Poids du GE *0,045</t>
  </si>
  <si>
    <t>ANNEXE COMMANDE</t>
  </si>
  <si>
    <t>ECO TAXE</t>
  </si>
  <si>
    <t>← Saisir MAD en format JJ/MM/AAAA</t>
  </si>
  <si>
    <t>06 47 05 08 20</t>
  </si>
  <si>
    <t>←  FILTRER : Décocher "vide"</t>
  </si>
  <si>
    <t>Poids II
Compact</t>
  </si>
  <si>
    <t>Poids IV
Capoté
Réservoir châssis STD</t>
  </si>
  <si>
    <t>Poids IV
Capoté DW
Réservoir châssis 24h</t>
  </si>
  <si>
    <t>Poids IV
Capoté DW48
Réservoir châssis 48h</t>
  </si>
  <si>
    <t>Poids IV
Capoté
Réservoir châssis 72h</t>
  </si>
  <si>
    <t>Poids IV
Capoté
Réservoir châssis 96h</t>
  </si>
  <si>
    <t>Pas l'info dans le dossier</t>
  </si>
  <si>
    <r>
      <t xml:space="preserve">% Sup </t>
    </r>
    <r>
      <rPr>
        <sz val="11"/>
        <rFont val="Arial Narrow"/>
        <family val="2"/>
      </rPr>
      <t>S'applique sur GE / équip base / équip option</t>
    </r>
  </si>
  <si>
    <t>Date Consultation</t>
  </si>
  <si>
    <t>Agence</t>
  </si>
  <si>
    <t>N° Devis</t>
  </si>
  <si>
    <t>Chiffreur</t>
  </si>
  <si>
    <t>Type d'affaire</t>
  </si>
  <si>
    <t>Catégorie Affaire</t>
  </si>
  <si>
    <t>Client commercial</t>
  </si>
  <si>
    <t>Client site</t>
  </si>
  <si>
    <t>Client</t>
  </si>
  <si>
    <t>Code Client</t>
  </si>
  <si>
    <t>Ville</t>
  </si>
  <si>
    <t>Tél</t>
  </si>
  <si>
    <t>Mobile</t>
  </si>
  <si>
    <t>Courriel</t>
  </si>
  <si>
    <t>Groupe sur site</t>
  </si>
  <si>
    <t>GE1</t>
  </si>
  <si>
    <t>GE2</t>
  </si>
  <si>
    <t>GE3</t>
  </si>
  <si>
    <t>GE4</t>
  </si>
  <si>
    <t>GE5</t>
  </si>
  <si>
    <t>Repérage client</t>
  </si>
  <si>
    <t>Marque</t>
  </si>
  <si>
    <t>Type GE</t>
  </si>
  <si>
    <t>N°</t>
  </si>
  <si>
    <t>Type moteur</t>
  </si>
  <si>
    <t>N° moteur</t>
  </si>
  <si>
    <t>Type alternateur</t>
  </si>
  <si>
    <t>N° alternateur</t>
  </si>
  <si>
    <t>GE6</t>
  </si>
  <si>
    <t>GE7</t>
  </si>
  <si>
    <t>GE8</t>
  </si>
  <si>
    <t>GE9</t>
  </si>
  <si>
    <t>GE10</t>
  </si>
  <si>
    <t>Code CL Site</t>
  </si>
  <si>
    <t>CL Client</t>
  </si>
  <si>
    <t>Jean-Luc</t>
  </si>
  <si>
    <t>David</t>
  </si>
  <si>
    <t>Jean-françois</t>
  </si>
  <si>
    <t>Jean-François</t>
  </si>
  <si>
    <t>…</t>
  </si>
  <si>
    <t>Maéva</t>
  </si>
  <si>
    <t>Laurence</t>
  </si>
  <si>
    <t>Cédric</t>
  </si>
  <si>
    <t>Geoffrey</t>
  </si>
  <si>
    <t>Valentin</t>
  </si>
  <si>
    <t>Jérémy</t>
  </si>
  <si>
    <t>Libre</t>
  </si>
  <si>
    <t>s.comte@er2a.com</t>
  </si>
  <si>
    <t>s.kolasa@er2a.com</t>
  </si>
  <si>
    <t>jl.bosse@er2a.com</t>
  </si>
  <si>
    <t>d.hubert@er2a.com</t>
  </si>
  <si>
    <t>Marge</t>
  </si>
  <si>
    <t>TOT H</t>
  </si>
  <si>
    <t>TOT / Poste</t>
  </si>
  <si>
    <t>Qte</t>
  </si>
  <si>
    <t>Tot</t>
  </si>
  <si>
    <t>Armoire GE</t>
  </si>
  <si>
    <t>Transport</t>
  </si>
  <si>
    <t>Silencieux</t>
  </si>
  <si>
    <t>Armoire COM.</t>
  </si>
  <si>
    <t>Cellule + transfos HTA centrale</t>
  </si>
  <si>
    <t>Cellule + transfos HTA commune</t>
  </si>
  <si>
    <t>CONTENEUR</t>
  </si>
  <si>
    <t>Conteneurs auxiliaires</t>
  </si>
  <si>
    <t>Assistante MES</t>
  </si>
  <si>
    <t>Documentation</t>
  </si>
  <si>
    <t>Pièces rechanges</t>
  </si>
  <si>
    <t>Grutage Cont. Aux</t>
  </si>
  <si>
    <t>Gutage Cuve 20m3</t>
  </si>
  <si>
    <t>Nacelle / échaffaudage</t>
  </si>
  <si>
    <t>Divers</t>
  </si>
  <si>
    <t>Grutage, pose et montage silencieux</t>
  </si>
  <si>
    <t>vanne police à contacts de position</t>
  </si>
  <si>
    <t>vanne pompier à contact de position</t>
  </si>
  <si>
    <t>Event</t>
  </si>
  <si>
    <t>dépotage</t>
  </si>
  <si>
    <t>Traçage fuel</t>
  </si>
  <si>
    <t>Enrouleur</t>
  </si>
  <si>
    <t>Mesures acoustiques</t>
  </si>
  <si>
    <t>Liaisons HTA GE-Cellule 25m</t>
  </si>
  <si>
    <t>Liaisons auxiliaires BT (sous-tirage transfo)</t>
  </si>
  <si>
    <t>Liaisons automatisme GE 25m</t>
  </si>
  <si>
    <t>Raccordement GE</t>
  </si>
  <si>
    <t>Raccordement PC</t>
  </si>
  <si>
    <t>GE LOC</t>
  </si>
  <si>
    <t>CARBURANT ESSAIS</t>
  </si>
  <si>
    <t>Recette usine</t>
  </si>
  <si>
    <t>Recette usine ER2A</t>
  </si>
  <si>
    <t>PR FO</t>
  </si>
  <si>
    <t>PR MO</t>
  </si>
  <si>
    <t>DPGF</t>
  </si>
  <si>
    <t>Option</t>
  </si>
  <si>
    <t>Rapport sur la compatibilité concernant DEVIS VGI - Simplifié NEWS - Ind26.xls</t>
  </si>
  <si>
    <t>Exécuté le 31/10/2025 18:31</t>
  </si>
  <si>
    <t>Les fonctionnalités répertoriées ne seront pas disponibles si vous ouvrez le classeur dans une version antérieure d’Microsoft Excel ou si vous l’enregistrez dans un format de fichier antérieur.</t>
  </si>
  <si>
    <t>Perte significative de fonctionnalité</t>
  </si>
  <si>
    <t>Nb d'occurrences</t>
  </si>
  <si>
    <t>Version</t>
  </si>
  <si>
    <t>Une ou plusieurs fonctions dans ce classeur ne sont pas disponibles dans les versions antérieures à Excel 2007. Lorsqu’elles sont recalculées dans des versions antérieures, ces fonctions renvoient une erreur #NOM? au lieu de renvoyer les résultats actuels.</t>
  </si>
  <si>
    <t>Feuil4'!I5:I86</t>
  </si>
  <si>
    <t>Feuil4'!P5:P111</t>
  </si>
  <si>
    <t>Feuil4'!I88:I111</t>
  </si>
  <si>
    <t>Excel 97-2003</t>
  </si>
  <si>
    <t>Certaines cellules ont des plages de mise en forme conditionnelle qui se chevauchent. Les versions antérieures d'Excel n'évalueront pas toutes les règles de mise en forme conditionnelle sur les cellules qui se chevauchent. Ces cellules auront une mise en forme conditionnelle différente.</t>
  </si>
  <si>
    <t>CHIFFRAGE GE'!A82:A86</t>
  </si>
  <si>
    <t>CHIFFRAGE GE'!E12:I12</t>
  </si>
  <si>
    <t>CHIFFRAGE GE'!F82:F86</t>
  </si>
  <si>
    <t>CHIFFRAGE GE'!F27:H81</t>
  </si>
  <si>
    <t>CHIFFRAGE GE'!H82:H86</t>
  </si>
  <si>
    <t>CHIFFRAGE GE'!G1</t>
  </si>
  <si>
    <t>CDE GE SDMO'!B7</t>
  </si>
  <si>
    <t>Certaines cellules contiennent une mise en forme conditionnelle avec l'option « Interrompre si Vrai » désactivée. Les versions antérieures d'Excel ne reconnaissent pas cette option et s'interrompront après la première condition vraie.</t>
  </si>
  <si>
    <t>CHIFFRAGE GE'!A:J</t>
  </si>
  <si>
    <t>Feuil4'!C5:C31</t>
  </si>
  <si>
    <t>Feuil4'!C35:C67</t>
  </si>
  <si>
    <t>Feuil4'!E5:E111</t>
  </si>
  <si>
    <t>Feuil4'!K5:L111</t>
  </si>
  <si>
    <t>CDE GE SDMO'!B4:C8</t>
  </si>
  <si>
    <t>CDE GE SDMO'!G70</t>
  </si>
  <si>
    <t>BASE GE'!CU1:CU2</t>
  </si>
  <si>
    <t>BASE GE'!CU5:CZ56</t>
  </si>
  <si>
    <t>Une ou plusieurs fonctions de ce classeur ne sont pas disponibles dans cette version d'Excel. Lorsqu'elles seront recalculées, ces fonctions renverront une erreur #NAME? au lieu de renvoyer leurs résultats.</t>
  </si>
  <si>
    <t>CDE GE SDMO'!C7</t>
  </si>
  <si>
    <t>Excel 2007</t>
  </si>
  <si>
    <t>Excel 2010</t>
  </si>
  <si>
    <t>Une ou plusieurs fonctions ou opérateurs de ce classeur ne sont pas disponibles dans les versions antérieures d’Excel.  Lorsqu’elles seront recalculées dans les versions antérieures, ces formules renverront un #NOM ? erreur au lieu des résultats calculés.</t>
  </si>
  <si>
    <t>CHIFFRAGE GE'!E24</t>
  </si>
  <si>
    <t>Excel 2013</t>
  </si>
  <si>
    <t>Excel 2016</t>
  </si>
  <si>
    <t>Excel 2019</t>
  </si>
  <si>
    <t>DEVIS CLT - SE'!B40:C40</t>
  </si>
  <si>
    <t>DEVIS CLT - SE'!B41</t>
  </si>
  <si>
    <t>DEVIS CLT - SO'!B40:C40</t>
  </si>
  <si>
    <t>DEVIS CLT - SO'!B41</t>
  </si>
  <si>
    <t>RECAP GE'!C107:C112</t>
  </si>
  <si>
    <t>Perte mineure de fidélité</t>
  </si>
  <si>
    <t>Les versions antérieures d'Excel ne prennent pas en charge la mise en forme des couleurs dans l'en-tête et le pied de page. Les informations de mise en forme s'afficheront sous forme de texte brut dans les versions antérieures d'Excel.</t>
  </si>
  <si>
    <t>Certaines cellules ou certains styles de ce classeur contiennent une mise en forme qui n'est pas prise en charge par le format de fichier sélectionné. Ces formats seront convertis au format le plus proche disponible.</t>
  </si>
  <si>
    <t>Ce classeur contient des informations de lien de classeur qui seront perdues ou ne seront pas visibles si vous enregistrez le fichier dans un format Excel antérieur.</t>
  </si>
  <si>
    <t>Excel 2021</t>
  </si>
  <si>
    <t>DIVERS</t>
  </si>
  <si>
    <t>OPT GE</t>
  </si>
  <si>
    <t>OPT INSTAL</t>
  </si>
  <si>
    <t>CTM</t>
  </si>
  <si>
    <t>Valid</t>
  </si>
  <si>
    <t>N° LIGNE BASE GE</t>
  </si>
  <si>
    <t>N° LIGNE
BASE GE</t>
  </si>
  <si>
    <t>N°LIGNE
 BASE GE XP</t>
  </si>
  <si>
    <t>Base GE</t>
  </si>
  <si>
    <t>Base XP</t>
  </si>
  <si>
    <t>BASE GE</t>
  </si>
  <si>
    <t>APM</t>
  </si>
  <si>
    <t>CA300</t>
  </si>
  <si>
    <t>CA303</t>
  </si>
  <si>
    <t>CA320</t>
  </si>
  <si>
    <t>CA307</t>
  </si>
  <si>
    <t>CA304</t>
  </si>
  <si>
    <t>CA41</t>
  </si>
  <si>
    <t>EN06</t>
  </si>
  <si>
    <t>EN15</t>
  </si>
  <si>
    <t>EN20</t>
  </si>
  <si>
    <t>EN22</t>
  </si>
  <si>
    <t>EN23</t>
  </si>
  <si>
    <t>EN30</t>
  </si>
  <si>
    <t>EN31</t>
  </si>
  <si>
    <t>AO001B</t>
  </si>
  <si>
    <t>AL01</t>
  </si>
  <si>
    <t>AL02</t>
  </si>
  <si>
    <t>AL03</t>
  </si>
  <si>
    <t>AL04</t>
  </si>
  <si>
    <t>AL05-1</t>
  </si>
  <si>
    <t>AL06</t>
  </si>
  <si>
    <t>AL12</t>
  </si>
  <si>
    <t>AL13</t>
  </si>
  <si>
    <t>FD01</t>
  </si>
  <si>
    <t>FD04-3</t>
  </si>
  <si>
    <t>FD12</t>
  </si>
  <si>
    <t>FD18</t>
  </si>
  <si>
    <t>FD17</t>
  </si>
  <si>
    <t>FD23</t>
  </si>
  <si>
    <t>FD24</t>
  </si>
  <si>
    <t>FD25</t>
  </si>
  <si>
    <t>FD26</t>
  </si>
  <si>
    <t>EN32</t>
  </si>
  <si>
    <t>EN13</t>
  </si>
  <si>
    <t>CN05</t>
  </si>
  <si>
    <t>SiK</t>
  </si>
  <si>
    <t>CEL01</t>
  </si>
  <si>
    <t>AD06</t>
  </si>
  <si>
    <t>FD07</t>
  </si>
  <si>
    <t>FD09</t>
  </si>
  <si>
    <t>FD10</t>
  </si>
  <si>
    <t>FD11</t>
  </si>
  <si>
    <t>zz20</t>
  </si>
  <si>
    <t>EN26</t>
  </si>
  <si>
    <t>EN27</t>
  </si>
  <si>
    <t>SP02</t>
  </si>
  <si>
    <t>AD12</t>
  </si>
  <si>
    <t>AD11</t>
  </si>
  <si>
    <t>AD22</t>
  </si>
  <si>
    <t>ML51</t>
  </si>
  <si>
    <t>ML52</t>
  </si>
  <si>
    <t>ML61</t>
  </si>
  <si>
    <t>ML62</t>
  </si>
  <si>
    <t>TR10</t>
  </si>
  <si>
    <t>TR11</t>
  </si>
  <si>
    <t>TR13</t>
  </si>
  <si>
    <t>E02</t>
  </si>
  <si>
    <t>E15</t>
  </si>
  <si>
    <t>E20</t>
  </si>
  <si>
    <t>SP100</t>
  </si>
  <si>
    <t>SP160</t>
  </si>
  <si>
    <t>SP250</t>
  </si>
  <si>
    <t>SP400</t>
  </si>
  <si>
    <t>CA303X</t>
  </si>
  <si>
    <t>CA304- 1</t>
  </si>
  <si>
    <t>CA307A</t>
  </si>
  <si>
    <t>CA308</t>
  </si>
  <si>
    <t>CA310</t>
  </si>
  <si>
    <t>CA311</t>
  </si>
  <si>
    <t>CA312</t>
  </si>
  <si>
    <t>CA315</t>
  </si>
  <si>
    <t>CA316</t>
  </si>
  <si>
    <t>CA319</t>
  </si>
  <si>
    <t>CA318B</t>
  </si>
  <si>
    <t>CA319B</t>
  </si>
  <si>
    <t>CA324</t>
  </si>
  <si>
    <t>CA325</t>
  </si>
  <si>
    <t>CA403</t>
  </si>
  <si>
    <t>CA402</t>
  </si>
  <si>
    <t>CA406</t>
  </si>
  <si>
    <t>CA408</t>
  </si>
  <si>
    <t>CA410</t>
  </si>
  <si>
    <t>CA411</t>
  </si>
  <si>
    <t>CA412</t>
  </si>
  <si>
    <t>CA415</t>
  </si>
  <si>
    <t>CA416</t>
  </si>
  <si>
    <t>CA418</t>
  </si>
  <si>
    <t>CA419</t>
  </si>
  <si>
    <t>CA419B</t>
  </si>
  <si>
    <t>CA420</t>
  </si>
  <si>
    <t>CA421</t>
  </si>
  <si>
    <t>CA422</t>
  </si>
  <si>
    <t>CA423</t>
  </si>
  <si>
    <t>CA601</t>
  </si>
  <si>
    <t>CA603</t>
  </si>
  <si>
    <t>CA604</t>
  </si>
  <si>
    <t>CA607</t>
  </si>
  <si>
    <t>CA608</t>
  </si>
  <si>
    <t>CA612</t>
  </si>
  <si>
    <t>CA616</t>
  </si>
  <si>
    <t>CA617</t>
  </si>
  <si>
    <t>A802</t>
  </si>
  <si>
    <t>Mo10</t>
  </si>
  <si>
    <t>CA71</t>
  </si>
  <si>
    <t>CA72</t>
  </si>
  <si>
    <t>CA425A</t>
  </si>
  <si>
    <t>A431</t>
  </si>
  <si>
    <t>CA427</t>
  </si>
  <si>
    <t>A433</t>
  </si>
  <si>
    <t>A422</t>
  </si>
  <si>
    <t>A451</t>
  </si>
  <si>
    <t>A461</t>
  </si>
  <si>
    <t>CA426</t>
  </si>
  <si>
    <t>CAA11</t>
  </si>
  <si>
    <t>Co161</t>
  </si>
  <si>
    <t>Co251</t>
  </si>
  <si>
    <t>Co401</t>
  </si>
  <si>
    <t>Co631</t>
  </si>
  <si>
    <t>CA100</t>
  </si>
  <si>
    <t>VDE</t>
  </si>
  <si>
    <t>CA221</t>
  </si>
  <si>
    <t>CA222</t>
  </si>
  <si>
    <t>CA223</t>
  </si>
  <si>
    <t>CA224</t>
  </si>
  <si>
    <t>CA225</t>
  </si>
  <si>
    <t>CA226</t>
  </si>
  <si>
    <t>CA22A</t>
  </si>
  <si>
    <t>CA22B</t>
  </si>
  <si>
    <t>CA22C</t>
  </si>
  <si>
    <t>CA22D</t>
  </si>
  <si>
    <t>CA22E</t>
  </si>
  <si>
    <t>CA22F</t>
  </si>
  <si>
    <t>CA22G</t>
  </si>
  <si>
    <t>CA22I</t>
  </si>
  <si>
    <t>CA22J</t>
  </si>
  <si>
    <t>CA22K</t>
  </si>
  <si>
    <t>CA22L</t>
  </si>
  <si>
    <t>CA22S</t>
  </si>
  <si>
    <t>CA22T</t>
  </si>
  <si>
    <t>CA22U</t>
  </si>
  <si>
    <t>CA22V</t>
  </si>
  <si>
    <t>CA22W</t>
  </si>
  <si>
    <t>INB2004</t>
  </si>
  <si>
    <t>INB2504</t>
  </si>
  <si>
    <t>INB3204</t>
  </si>
  <si>
    <t>INS353</t>
  </si>
  <si>
    <t>INS633</t>
  </si>
  <si>
    <t>INS103</t>
  </si>
  <si>
    <t>INS123</t>
  </si>
  <si>
    <t>INS163</t>
  </si>
  <si>
    <t>INB203</t>
  </si>
  <si>
    <t>INB253</t>
  </si>
  <si>
    <t>INB403</t>
  </si>
  <si>
    <t>INB633</t>
  </si>
  <si>
    <t>INB803</t>
  </si>
  <si>
    <t>INB1003</t>
  </si>
  <si>
    <t>INB1253</t>
  </si>
  <si>
    <t>INB1603</t>
  </si>
  <si>
    <t>INB2003</t>
  </si>
  <si>
    <t>INB2503</t>
  </si>
  <si>
    <t>INB3203</t>
  </si>
  <si>
    <t>CA40</t>
  </si>
  <si>
    <t>STD DEV</t>
  </si>
  <si>
    <t>35A 4P</t>
  </si>
  <si>
    <t>63A 4P</t>
  </si>
  <si>
    <t>100A 4P</t>
  </si>
  <si>
    <t>125A 4P</t>
  </si>
  <si>
    <t>160A 4P</t>
  </si>
  <si>
    <t>400A 4P</t>
  </si>
  <si>
    <t>630A 4P</t>
  </si>
  <si>
    <t>800A 4P</t>
  </si>
  <si>
    <t>1 000A 4P</t>
  </si>
  <si>
    <t>1 250A 4P</t>
  </si>
  <si>
    <t>200A 4P</t>
  </si>
  <si>
    <t>250A 4P</t>
  </si>
  <si>
    <t>1 600A 4P</t>
  </si>
  <si>
    <t>2 000A 4P</t>
  </si>
  <si>
    <t>2 500A 4P</t>
  </si>
  <si>
    <t>3 200A 4P</t>
  </si>
  <si>
    <t>35A 3P</t>
  </si>
  <si>
    <t>63A 3P</t>
  </si>
  <si>
    <t>100A 3P</t>
  </si>
  <si>
    <t>125A 3P</t>
  </si>
  <si>
    <t>160A 3P</t>
  </si>
  <si>
    <t>200A 3P</t>
  </si>
  <si>
    <t>250A 3P</t>
  </si>
  <si>
    <t>400A 3P</t>
  </si>
  <si>
    <t>630A 3P</t>
  </si>
  <si>
    <t>800A 3P</t>
  </si>
  <si>
    <t>1 000A 3P</t>
  </si>
  <si>
    <t>1 250A 3P</t>
  </si>
  <si>
    <t>1 600A 3P</t>
  </si>
  <si>
    <t>2 000A 3P</t>
  </si>
  <si>
    <t>2 500A 3P</t>
  </si>
  <si>
    <t>3 200A 3P</t>
  </si>
  <si>
    <t>Ordre Affichage</t>
  </si>
  <si>
    <t xml:space="preserve">Version Compact avec radiateur et ventilateur attelé, démareur électrique avec batterie, silencieux 9 dB séparé,
         fitre à air sec, sécurités PH et TE, réservoir GO intégré au chassis. </t>
  </si>
  <si>
    <t>Régulation électronique</t>
  </si>
  <si>
    <t>Grille de faisceau radiateur</t>
  </si>
  <si>
    <t>Préfiltre décanteur G.O.</t>
  </si>
  <si>
    <t>Grille de protection des parties chaudes (Norme CE  ISO 8528-13)</t>
  </si>
  <si>
    <t>Démarrage automatique</t>
  </si>
  <si>
    <t>APM303 (Std inferieur ou égal à D330) /   APM403 ((250 kWe - 770 kVa VOLVO) (400 kWe - 830 kVa DOOSAN)) (24V)</t>
  </si>
  <si>
    <t>Prédisposition pour démarrage automatique sur ordre extérieur</t>
  </si>
  <si>
    <t>Mesure et affichage niveau fuel</t>
  </si>
  <si>
    <t>Ampèremètre batterie</t>
  </si>
  <si>
    <t>Protection différentielle 30 ou 300 mA  Non ajust  inferieur ou égal à  50 A (Par defaut 30mA) inf. 440V</t>
  </si>
  <si>
    <t>Protection différentielle(Type A, AC) ajustable (Tps et seuil) (TT-TNCR-TNCUR)</t>
  </si>
  <si>
    <t>Mesures et affichage courants et puissances (TC intégrés)</t>
  </si>
  <si>
    <t>Pack de reports à distance. (Groupe prêt (U et F = OK), Alarmes-Défaut général,(Alarme sonore et Niveau bas fuel intégrée au coffret sur défaut général)) (2) /         Pack de reports à distance figé. (Marche groupe,Défaut général,Alarme ou défaut niveau bas carburant(Sauf réservoir sur bac))(Impossible avec option CA408)</t>
  </si>
  <si>
    <t>Clé ON/OFF automatisme coffret (Imposé pour groupe de production sans pack AUTO)</t>
  </si>
  <si>
    <t>Mesures et affichage pression huile et température de refroidissement</t>
  </si>
  <si>
    <t>Détection secteur réglable et pilotage INS dans le coffret (U +- 15%)</t>
  </si>
  <si>
    <t>INS VERSO 100 séparé 35 A 4P (Par interrupteur motorisé) IP31</t>
  </si>
  <si>
    <t>INS VERSO 100 séparé 63 A 4P (Par interrupteur motorisé) IP31</t>
  </si>
  <si>
    <t>INS VERSO 100 séparé 100 A 4P (Par interrupteur motorisé) IP31</t>
  </si>
  <si>
    <t>INS VERSO 100 séparé 125 A 4P (Par interrupteur motorisé) IP31</t>
  </si>
  <si>
    <t>INS VERSO 100 séparé 160 A 4P (Par interrupteur motorisé) IP31</t>
  </si>
  <si>
    <t>INS VERSO 200 séparé 630 A 4P (Par interrupteur motorisé) IP20</t>
  </si>
  <si>
    <t>INS VERSO 200 séparé 800 A 4P (Par interrupteur motorisé) IP55</t>
  </si>
  <si>
    <t>INS VERSO 200 séparé 1250 A 4P (Par interrupteur motorisé) IP55</t>
  </si>
  <si>
    <t>Manuel d utilisation et de mise en service (Version papier ) (Français ou Anglais ou Espagnol ou Allemand)</t>
  </si>
  <si>
    <t>Catalogue de pièces moteur  (Version papier ) (Langues disponibles suivant moteur)</t>
  </si>
  <si>
    <t>Manuel d atelier et de réparation moteur   (Version papier ) (Langues disponibles suivant moteur)</t>
  </si>
  <si>
    <t>INS VERSO 200 séparé 200 A 4P (Par interrupteur motorisé) IP20</t>
  </si>
  <si>
    <t>INS VERSO 200 séparé 250 A 4P (Par interrupteur motorisé) IP20</t>
  </si>
  <si>
    <t>INS VERSO 200 séparé 1600 A 4P (Par interrupteur motorisé) IP55</t>
  </si>
  <si>
    <t>INS VERSO 200 séparé 2000 A 4P (Par interrupteur motorisé) IP55</t>
  </si>
  <si>
    <t>INS VERSO 200 séparé 2500 A 4P (Par interrupteur motorisé) IP55</t>
  </si>
  <si>
    <t>INS VERSO 200 séparé 3200 A 4P (Par interrupteur motorisé) IP55</t>
  </si>
  <si>
    <t>INS VERSO 100 séparé 35 A 3P (Par interrupteur motorisé) IP31</t>
  </si>
  <si>
    <t>INS VERSO 100 séparé 63 A 3P (Par interrupteur motorisé) IP31</t>
  </si>
  <si>
    <t>INS VERSO 100 séparé 100 A 3P (Par interrupteur motorisé) IP31</t>
  </si>
  <si>
    <t>INS VERSO 100 séparé 125 A 3P (Par interrupteur motorisé) IP31</t>
  </si>
  <si>
    <t>INS VERSO 100 séparé 160 A 3P (Par interrupteur motorisé) IP31</t>
  </si>
  <si>
    <t>INS VERSO 200 séparé 200 A 3P (Par interrupteur motorisé) IP20</t>
  </si>
  <si>
    <t>INS VERSO 200 séparé 250 A 3P (Par interrupteur motorisé) IP20</t>
  </si>
  <si>
    <t>INS VERSO 200 séparé 400 A 3P (Par interrupteur motorisé) IP20</t>
  </si>
  <si>
    <t>INS VERSO 200 séparé 630 A 3P (Par interrupteur motorisé) IP20</t>
  </si>
  <si>
    <t>INS VERSO 200 séparé 800 A 3P (Par interrupteur motorisé) IP55</t>
  </si>
  <si>
    <t>INS VERSO 200 séparé 1000 A 3P (Par interrupteur motorisé) IP55</t>
  </si>
  <si>
    <t>INS VERSO 200 séparé 1250 A 3P (Par interrupteur motorisé) IP55</t>
  </si>
  <si>
    <t>INS VERSO 200 séparé 1600 A 3P (Par interrupteur motorisé) IP55</t>
  </si>
  <si>
    <t>INS VERSO 200 séparé 2000 A 3P (Par interrupteur motorisé) IP55</t>
  </si>
  <si>
    <t>INS VERSO 200 séparé 2500 A 3P (Par interrupteur motorisé) IP55</t>
  </si>
  <si>
    <t>INS VERSO 200 séparé 3200 A 3P (Par interrupteur motorisé) IP55</t>
  </si>
  <si>
    <t>Conso l/h
75% 
ESP</t>
  </si>
  <si>
    <t>Conso l/h
100% 
ESP</t>
  </si>
  <si>
    <t>Conso l/h
50% 
PRP</t>
  </si>
  <si>
    <t>Conso l/h
75% 
PRP</t>
  </si>
  <si>
    <t>Conso l/h
100% 
PRP</t>
  </si>
  <si>
    <t>Débit d'air Dp=0 (m3/s)</t>
  </si>
  <si>
    <t>Contrepression air 
(mm H20)</t>
  </si>
  <si>
    <t>Classe de régulation (%)</t>
  </si>
  <si>
    <t>LR (l)
Capacité moteur + radiateur</t>
  </si>
  <si>
    <t>Débit gaz Esp (l/s)</t>
  </si>
  <si>
    <t>Classe de perf</t>
  </si>
  <si>
    <t>5.8 Kva</t>
  </si>
  <si>
    <t>G3</t>
  </si>
  <si>
    <t>10,5 Kva</t>
  </si>
  <si>
    <t>9,5 Kva</t>
  </si>
  <si>
    <t>14,5 kVA</t>
  </si>
  <si>
    <t>KH00410T</t>
  </si>
  <si>
    <t>M136</t>
  </si>
  <si>
    <t>66,5 L</t>
  </si>
  <si>
    <t>19 Kva</t>
  </si>
  <si>
    <t>17,3 Kva</t>
  </si>
  <si>
    <t>*</t>
  </si>
  <si>
    <t>19,1 Kva</t>
  </si>
  <si>
    <t>19.1 kVA</t>
  </si>
  <si>
    <t>22,7 kVA</t>
  </si>
  <si>
    <t>G2</t>
  </si>
  <si>
    <t>27 kVA</t>
  </si>
  <si>
    <t>24,5 Kva</t>
  </si>
  <si>
    <t>X-SERIES</t>
  </si>
  <si>
    <t>KD39L04T-AW56</t>
  </si>
  <si>
    <t>KH00811TO4N</t>
  </si>
  <si>
    <t>568 L</t>
  </si>
  <si>
    <t>999 L</t>
  </si>
  <si>
    <t>181 L</t>
  </si>
  <si>
    <t>REHLKO</t>
  </si>
  <si>
    <t xml:space="preserve"> KH00590TO4N</t>
  </si>
  <si>
    <t>88 KVA</t>
  </si>
  <si>
    <t>80 KVA</t>
  </si>
  <si>
    <t xml:space="preserve"> KD39L04T-AA56</t>
  </si>
  <si>
    <t>KH00753TO4N</t>
  </si>
  <si>
    <t>110 KVA</t>
  </si>
  <si>
    <t>100 KVA</t>
  </si>
  <si>
    <t>KD59L06T-AW56</t>
  </si>
  <si>
    <t xml:space="preserve"> KH01051TO4N</t>
  </si>
  <si>
    <t>130 KVA</t>
  </si>
  <si>
    <t>118 KVA</t>
  </si>
  <si>
    <t>689 L</t>
  </si>
  <si>
    <t>1316 L</t>
  </si>
  <si>
    <t>256 L</t>
  </si>
  <si>
    <t>KD59L06T-AA56</t>
  </si>
  <si>
    <t>KH01191TO4N</t>
  </si>
  <si>
    <t>165 KVA</t>
  </si>
  <si>
    <t>150 KVA</t>
  </si>
  <si>
    <t>KD83L06T-AW56</t>
  </si>
  <si>
    <t>KH01680TO4N</t>
  </si>
  <si>
    <t>200 KVA</t>
  </si>
  <si>
    <t>182 KVA</t>
  </si>
  <si>
    <t>968 L</t>
  </si>
  <si>
    <t>1935 L</t>
  </si>
  <si>
    <t>344 L</t>
  </si>
  <si>
    <t>G1</t>
  </si>
  <si>
    <t>KD83L06T-AA56A</t>
  </si>
  <si>
    <t xml:space="preserve"> KH01681TO4N</t>
  </si>
  <si>
    <t>220 KVA</t>
  </si>
  <si>
    <t>988 L</t>
  </si>
  <si>
    <t>KD83L06T-AA56B</t>
  </si>
  <si>
    <t>KH01221TO4N</t>
  </si>
  <si>
    <t>250 KVA</t>
  </si>
  <si>
    <t xml:space="preserve">227 KVA </t>
  </si>
  <si>
    <t>M237</t>
  </si>
  <si>
    <t>M238</t>
  </si>
  <si>
    <t>KH01484T</t>
  </si>
  <si>
    <t>KH01983T</t>
  </si>
  <si>
    <t>TAD1346GE</t>
  </si>
  <si>
    <t>2175 L</t>
  </si>
  <si>
    <t>M240</t>
  </si>
  <si>
    <t>KH02713T</t>
  </si>
  <si>
    <t>2420 L</t>
  </si>
  <si>
    <t>717 L</t>
  </si>
  <si>
    <t>636 kVA</t>
  </si>
  <si>
    <t>TWD1644GE</t>
  </si>
  <si>
    <t>KH02954T</t>
  </si>
  <si>
    <t>D830</t>
  </si>
  <si>
    <t>830</t>
  </si>
  <si>
    <t>KD800 -E</t>
  </si>
  <si>
    <t>KD18L06-5CES</t>
  </si>
  <si>
    <t>KH03546T</t>
  </si>
  <si>
    <t>800 KVA</t>
  </si>
  <si>
    <t>727 KVA</t>
  </si>
  <si>
    <t>KD800 -F</t>
  </si>
  <si>
    <t>KD18L06-5CFS</t>
  </si>
  <si>
    <t>KD900 -E</t>
  </si>
  <si>
    <t>900</t>
  </si>
  <si>
    <t>KD27V12-5BES</t>
  </si>
  <si>
    <t>KH02970T</t>
  </si>
  <si>
    <t>900 KVA</t>
  </si>
  <si>
    <t>818 KVA</t>
  </si>
  <si>
    <t>M427</t>
  </si>
  <si>
    <t>1035 L</t>
  </si>
  <si>
    <t>KD900 -F</t>
  </si>
  <si>
    <t>KD27V12-5BFS</t>
  </si>
  <si>
    <t>KD1000 -E</t>
  </si>
  <si>
    <t>1100</t>
  </si>
  <si>
    <t xml:space="preserve"> KD27V12-5CES</t>
  </si>
  <si>
    <t>KH03450T</t>
  </si>
  <si>
    <t>1000 KVA</t>
  </si>
  <si>
    <t>909 KVA</t>
  </si>
  <si>
    <t>KD1000 -F</t>
  </si>
  <si>
    <t>KD27V12-5CFS</t>
  </si>
  <si>
    <t xml:space="preserve"> KH03450T</t>
  </si>
  <si>
    <t>KD1250 -E</t>
  </si>
  <si>
    <t>1250</t>
  </si>
  <si>
    <t>KD36V16-5AES</t>
  </si>
  <si>
    <t>KH04070T</t>
  </si>
  <si>
    <t>1250 KVA</t>
  </si>
  <si>
    <t>1136 KVA</t>
  </si>
  <si>
    <t>M428</t>
  </si>
  <si>
    <t>KD1250 -F</t>
  </si>
  <si>
    <t>KD36V16-5AFS</t>
  </si>
  <si>
    <t xml:space="preserve">T1250 </t>
  </si>
  <si>
    <t>S12R-PTA</t>
  </si>
  <si>
    <t xml:space="preserve">T1400 </t>
  </si>
  <si>
    <t xml:space="preserve"> S12R-PTA</t>
  </si>
  <si>
    <t>KH04830T</t>
  </si>
  <si>
    <t>1403 KVA</t>
  </si>
  <si>
    <t>1275 KVA</t>
  </si>
  <si>
    <t>KD1400 -E</t>
  </si>
  <si>
    <t>1420</t>
  </si>
  <si>
    <t>KD36V16-5BES</t>
  </si>
  <si>
    <t>1420 KVA</t>
  </si>
  <si>
    <t>1291 KVA</t>
  </si>
  <si>
    <t>KD1400 -F</t>
  </si>
  <si>
    <t>KD36V16-5BFS</t>
  </si>
  <si>
    <t>KD1500 -E</t>
  </si>
  <si>
    <t>1500</t>
  </si>
  <si>
    <t>KD36V16-5CES</t>
  </si>
  <si>
    <t>KH05520T</t>
  </si>
  <si>
    <t>1540 KVA</t>
  </si>
  <si>
    <t>1400 KVA</t>
  </si>
  <si>
    <t>KD1500 -F</t>
  </si>
  <si>
    <t>KD36V16-5CFS</t>
  </si>
  <si>
    <t xml:space="preserve">T1540 </t>
  </si>
  <si>
    <t>S12R-PTA2</t>
  </si>
  <si>
    <t xml:space="preserve"> KH05520T</t>
  </si>
  <si>
    <t>T1650C</t>
  </si>
  <si>
    <t>S12R-F1PTAW2</t>
  </si>
  <si>
    <t>KH04450T</t>
  </si>
  <si>
    <t>1650 KVA</t>
  </si>
  <si>
    <t>1500 KVA</t>
  </si>
  <si>
    <t xml:space="preserve">* </t>
  </si>
  <si>
    <t xml:space="preserve">500 L </t>
  </si>
  <si>
    <t>KD1650 -E</t>
  </si>
  <si>
    <t>1650</t>
  </si>
  <si>
    <t>KD45V20-5DES</t>
  </si>
  <si>
    <t>KH03850T</t>
  </si>
  <si>
    <t>KD1650 -F</t>
  </si>
  <si>
    <t xml:space="preserve"> KD45V20-5DFS</t>
  </si>
  <si>
    <t xml:space="preserve">T1650 </t>
  </si>
  <si>
    <t>S12R-PTAA2</t>
  </si>
  <si>
    <t>KD1800 -E</t>
  </si>
  <si>
    <t>1800</t>
  </si>
  <si>
    <t xml:space="preserve"> KD45V20-5EES</t>
  </si>
  <si>
    <t>KH04590T</t>
  </si>
  <si>
    <t>1800 KVA</t>
  </si>
  <si>
    <t>1636 KVA</t>
  </si>
  <si>
    <t>465 L</t>
  </si>
  <si>
    <t>KD1800 -F</t>
  </si>
  <si>
    <t>KD45V20-5EFS</t>
  </si>
  <si>
    <t xml:space="preserve">T1900 </t>
  </si>
  <si>
    <t>S16R-PTA</t>
  </si>
  <si>
    <t xml:space="preserve"> KH04402T</t>
  </si>
  <si>
    <t>1900 KVA</t>
  </si>
  <si>
    <t>1727 KVA</t>
  </si>
  <si>
    <t>KD2000 -E</t>
  </si>
  <si>
    <t>2000</t>
  </si>
  <si>
    <t>KD62V12A-5AES</t>
  </si>
  <si>
    <t>KH04404T</t>
  </si>
  <si>
    <t>2046 KVA</t>
  </si>
  <si>
    <t>1860 KVA</t>
  </si>
  <si>
    <t>KD2000 -F</t>
  </si>
  <si>
    <t>KD62V12A-5AFS</t>
  </si>
  <si>
    <t>T2200C</t>
  </si>
  <si>
    <t>F1PTAW2</t>
  </si>
  <si>
    <t>KH04973T</t>
  </si>
  <si>
    <t>2200 KVA</t>
  </si>
  <si>
    <t>2000 KVA</t>
  </si>
  <si>
    <t>KD2250 -E</t>
  </si>
  <si>
    <t>2250</t>
  </si>
  <si>
    <t>KD62V12A-5BES</t>
  </si>
  <si>
    <t>KH04974T</t>
  </si>
  <si>
    <t>2255 KVA</t>
  </si>
  <si>
    <t>2050 KVA</t>
  </si>
  <si>
    <t>KD2250 -F</t>
  </si>
  <si>
    <t>KD62V12A-5BFS</t>
  </si>
  <si>
    <t xml:space="preserve">T2200 </t>
  </si>
  <si>
    <t>S16R-PTAA2</t>
  </si>
  <si>
    <t xml:space="preserve"> KH04973T</t>
  </si>
  <si>
    <t>KD2500 -E</t>
  </si>
  <si>
    <t>2500</t>
  </si>
  <si>
    <t>KD62V12A-5CES</t>
  </si>
  <si>
    <t>KH05794T</t>
  </si>
  <si>
    <t>2596 KVA</t>
  </si>
  <si>
    <t>2360 KVA</t>
  </si>
  <si>
    <t>KD2500 -F</t>
  </si>
  <si>
    <t>KD62V12A-5CFS</t>
  </si>
  <si>
    <t xml:space="preserve">T2500 </t>
  </si>
  <si>
    <t>S16R2-PTAW</t>
  </si>
  <si>
    <t xml:space="preserve"> KH05793T</t>
  </si>
  <si>
    <t>2500 KVA</t>
  </si>
  <si>
    <t>2273 KVA</t>
  </si>
  <si>
    <t>T2500C</t>
  </si>
  <si>
    <t>KD2800 -E</t>
  </si>
  <si>
    <t>2800</t>
  </si>
  <si>
    <t>KD62V12-5DES</t>
  </si>
  <si>
    <t>KH08560T</t>
  </si>
  <si>
    <t>2800 KVA</t>
  </si>
  <si>
    <t>2545 KVA</t>
  </si>
  <si>
    <t>KD2800 -F</t>
  </si>
  <si>
    <t xml:space="preserve"> KD62V12A-5DFS</t>
  </si>
  <si>
    <t xml:space="preserve">T2800 </t>
  </si>
  <si>
    <t>S16R2-PTAW2-E</t>
  </si>
  <si>
    <t>KH6931T</t>
  </si>
  <si>
    <t>2538 KVA</t>
  </si>
  <si>
    <t>KD3000 -E</t>
  </si>
  <si>
    <t>3000</t>
  </si>
  <si>
    <t>KD83V16A-5AES</t>
  </si>
  <si>
    <t>KH06550T</t>
  </si>
  <si>
    <t>KD3000 -F</t>
  </si>
  <si>
    <t xml:space="preserve"> KD83V16A-5AFS</t>
  </si>
  <si>
    <t>KD3300 -E</t>
  </si>
  <si>
    <t>3300</t>
  </si>
  <si>
    <t>KD83V16-5BES</t>
  </si>
  <si>
    <t>KH07830T</t>
  </si>
  <si>
    <t>3300 KVA</t>
  </si>
  <si>
    <t xml:space="preserve">3000 KVA </t>
  </si>
  <si>
    <t>KD3300 -F</t>
  </si>
  <si>
    <t>KD83V16A-5BFS</t>
  </si>
  <si>
    <t>KD3500 -E</t>
  </si>
  <si>
    <t>KD83V16-5CES</t>
  </si>
  <si>
    <t xml:space="preserve"> KH07830T</t>
  </si>
  <si>
    <t>3762 KVA</t>
  </si>
  <si>
    <t>3420 KVA</t>
  </si>
  <si>
    <t>KD3500 -F</t>
  </si>
  <si>
    <t>3500</t>
  </si>
  <si>
    <t>KD83V16-5CFS</t>
  </si>
  <si>
    <t>KD3750 -E</t>
  </si>
  <si>
    <t>3750</t>
  </si>
  <si>
    <t>KD83V16-5DES</t>
  </si>
  <si>
    <t xml:space="preserve"> KH07760T</t>
  </si>
  <si>
    <t>KD3750 -F</t>
  </si>
  <si>
    <t>KD83V16-5DFS</t>
  </si>
  <si>
    <t>KD4000</t>
  </si>
  <si>
    <t>4050</t>
  </si>
  <si>
    <t>KD4500</t>
  </si>
  <si>
    <t>4500</t>
  </si>
  <si>
    <t>6110</t>
  </si>
  <si>
    <t>4045HFS87</t>
  </si>
  <si>
    <t>6130</t>
  </si>
  <si>
    <t>6165</t>
  </si>
  <si>
    <t>6068HFS85</t>
  </si>
  <si>
    <t>6200</t>
  </si>
  <si>
    <t>6022</t>
  </si>
  <si>
    <t>6220</t>
  </si>
  <si>
    <t>6250</t>
  </si>
  <si>
    <t>6033</t>
  </si>
  <si>
    <t>6044</t>
  </si>
  <si>
    <t>6066</t>
  </si>
  <si>
    <t>4045HFS85</t>
  </si>
  <si>
    <t>6088</t>
  </si>
  <si>
    <t>164A 4P</t>
  </si>
  <si>
    <t>Contenance Std</t>
  </si>
  <si>
    <t>Sans</t>
  </si>
  <si>
    <t>XP- K6M</t>
  </si>
  <si>
    <t>XP- K9</t>
  </si>
  <si>
    <t>XP-K009II-00</t>
  </si>
  <si>
    <t>XP-K009IV-00</t>
  </si>
  <si>
    <t>XP- T9KM</t>
  </si>
  <si>
    <t>XP- K10M</t>
  </si>
  <si>
    <t>XP- K12</t>
  </si>
  <si>
    <t>XP-K012II-00</t>
  </si>
  <si>
    <t>XP-K012IV-00</t>
  </si>
  <si>
    <t>XP- T12K</t>
  </si>
  <si>
    <t>XP-T012II-01</t>
  </si>
  <si>
    <t>XP-T012IV-01</t>
  </si>
  <si>
    <t>XP- T12KM</t>
  </si>
  <si>
    <t>XP- K12C5</t>
  </si>
  <si>
    <t>XP- K16H</t>
  </si>
  <si>
    <t>XP- T16K</t>
  </si>
  <si>
    <t>XP- K17M</t>
  </si>
  <si>
    <t>XP- K20C5</t>
  </si>
  <si>
    <t>XP- K21H</t>
  </si>
  <si>
    <t>XP- K22</t>
  </si>
  <si>
    <t>XP-K022II-01</t>
  </si>
  <si>
    <t>XP-K022IV-01</t>
  </si>
  <si>
    <t>XP- K26M</t>
  </si>
  <si>
    <t>XP- K27</t>
  </si>
  <si>
    <t>XP-K027II-01</t>
  </si>
  <si>
    <t>XP-K027IV-01</t>
  </si>
  <si>
    <t>XP- K33</t>
  </si>
  <si>
    <t>XP-K033II-00</t>
  </si>
  <si>
    <t>XP-K033IV-00</t>
  </si>
  <si>
    <t>XP- K33C3</t>
  </si>
  <si>
    <t>XP-K033C3II-00</t>
  </si>
  <si>
    <t>XP-K033C3IV-00</t>
  </si>
  <si>
    <t>XP- K44</t>
  </si>
  <si>
    <t>XP-K044II-00</t>
  </si>
  <si>
    <t>XP-K044IV-00</t>
  </si>
  <si>
    <t>XP- K44C3</t>
  </si>
  <si>
    <t>XP-K044C3II-00</t>
  </si>
  <si>
    <t>XP-K044C3IV-00</t>
  </si>
  <si>
    <t>XP- KD66</t>
  </si>
  <si>
    <t>XP- KD88</t>
  </si>
  <si>
    <t>XP- KD110</t>
  </si>
  <si>
    <t>XP- KD130</t>
  </si>
  <si>
    <t>XP- KD165</t>
  </si>
  <si>
    <t>XP- KD200</t>
  </si>
  <si>
    <t>XP- KD220</t>
  </si>
  <si>
    <t>XP- KD250</t>
  </si>
  <si>
    <t>XP- D275</t>
  </si>
  <si>
    <t>XP-D275II-00</t>
  </si>
  <si>
    <t>XP-D275IV-00</t>
  </si>
  <si>
    <t>XP- V275C2</t>
  </si>
  <si>
    <t>XP- D300</t>
  </si>
  <si>
    <t>XP-D300II-00</t>
  </si>
  <si>
    <t>XP-D300IV-00</t>
  </si>
  <si>
    <t>XP- D330</t>
  </si>
  <si>
    <t>XP-D330II-00</t>
  </si>
  <si>
    <t>XP-D330IV-00</t>
  </si>
  <si>
    <t>XP- V350C2</t>
  </si>
  <si>
    <t>XP-V350C2II-00</t>
  </si>
  <si>
    <t>XP-V350C2IV-00</t>
  </si>
  <si>
    <t>XP- D440</t>
  </si>
  <si>
    <t>XP-D440II-00</t>
  </si>
  <si>
    <t>XP-D440IV-00</t>
  </si>
  <si>
    <t>XP- V400C2</t>
  </si>
  <si>
    <t>XP-V400C2II-00</t>
  </si>
  <si>
    <t>XP-V400C2IV-00</t>
  </si>
  <si>
    <t>XP- V440C2</t>
  </si>
  <si>
    <t>XP-V440C2II-00</t>
  </si>
  <si>
    <t>XP-V440C2IV-00</t>
  </si>
  <si>
    <t>XP- V500C2</t>
  </si>
  <si>
    <t>XP-V500C2II-00</t>
  </si>
  <si>
    <t>XP-V500C2IV-00</t>
  </si>
  <si>
    <t>XP- D550</t>
  </si>
  <si>
    <t>XP-D550II-00</t>
  </si>
  <si>
    <t>XP-D550IV-00</t>
  </si>
  <si>
    <t>XP- V550C2</t>
  </si>
  <si>
    <t>XP-V550C2II-00</t>
  </si>
  <si>
    <t>XP-V550C2IV-00</t>
  </si>
  <si>
    <t>XP- V550C3</t>
  </si>
  <si>
    <t>XP- D630</t>
  </si>
  <si>
    <t>XP-D630II-00</t>
  </si>
  <si>
    <t>XP-D630IV-00</t>
  </si>
  <si>
    <t>XP- V650C2</t>
  </si>
  <si>
    <t>XP-V650C2II-00</t>
  </si>
  <si>
    <t>XP-V650C2IV-00</t>
  </si>
  <si>
    <t>XP- D700</t>
  </si>
  <si>
    <t>XP-D700II-00</t>
  </si>
  <si>
    <t>XP-D700IV-00</t>
  </si>
  <si>
    <t>XP- V715C2</t>
  </si>
  <si>
    <t>XP-V715C2II-00</t>
  </si>
  <si>
    <t>XP-V715C2IV-00</t>
  </si>
  <si>
    <t>XP- D830</t>
  </si>
  <si>
    <t>XP-D830II-00</t>
  </si>
  <si>
    <t>XP-D830IV-00</t>
  </si>
  <si>
    <t>830 KVA</t>
  </si>
  <si>
    <t>51 Hz</t>
  </si>
  <si>
    <t>KD-SERIES</t>
  </si>
  <si>
    <t>XP-KD0900FII-00</t>
  </si>
  <si>
    <t>XP-KD0900FIV-00</t>
  </si>
  <si>
    <t>XP-KD1000FII-00</t>
  </si>
  <si>
    <t>XP-KD1000FIV-00</t>
  </si>
  <si>
    <t>XP-KD1100FII-00</t>
  </si>
  <si>
    <t>XP-KD1100FIV-00</t>
  </si>
  <si>
    <t>RENTAL</t>
  </si>
  <si>
    <t>XR-R020C5-00</t>
  </si>
  <si>
    <t>XR-R050C5-00</t>
  </si>
  <si>
    <t>XR-R110C5-00</t>
  </si>
  <si>
    <t>XR-R165C5-00</t>
  </si>
  <si>
    <t>XR-R220C5-00</t>
  </si>
  <si>
    <t>XR-R330C5-00</t>
  </si>
  <si>
    <t>XR-R550C5-00</t>
  </si>
  <si>
    <t>XP- J110</t>
  </si>
  <si>
    <t>XP- J110C3</t>
  </si>
  <si>
    <t>XP- J130</t>
  </si>
  <si>
    <t>XP- J165</t>
  </si>
  <si>
    <t>XP- J165C3</t>
  </si>
  <si>
    <t>XP- J200</t>
  </si>
  <si>
    <t>XP- J22</t>
  </si>
  <si>
    <t>XP-J022II-01</t>
  </si>
  <si>
    <t>XP-J022IV-01</t>
  </si>
  <si>
    <t>XP- J220</t>
  </si>
  <si>
    <t>XP- J220C3</t>
  </si>
  <si>
    <t>XP- J250</t>
  </si>
  <si>
    <t>XP- J33</t>
  </si>
  <si>
    <t>XP-J033II-00</t>
  </si>
  <si>
    <t>XP-J033IV-00</t>
  </si>
  <si>
    <t>XP- J44</t>
  </si>
  <si>
    <t>XP-J044II-00</t>
  </si>
  <si>
    <t>XP-J044IV-00</t>
  </si>
  <si>
    <t>XP- J66</t>
  </si>
  <si>
    <t>XP- J66C3</t>
  </si>
  <si>
    <t>XP- J88</t>
  </si>
  <si>
    <t>XP- K66</t>
  </si>
  <si>
    <t>XP-K066II-00</t>
  </si>
  <si>
    <t>XP-K066IV-00</t>
  </si>
  <si>
    <t>330002039NE</t>
  </si>
  <si>
    <t>31613623802NE</t>
  </si>
  <si>
    <t>31613623804NE</t>
  </si>
  <si>
    <t>31613879402NE</t>
  </si>
  <si>
    <t>31613879403NE</t>
  </si>
  <si>
    <t>31613879401NE</t>
  </si>
  <si>
    <t>31613907602NE</t>
  </si>
  <si>
    <t>31613907604NE</t>
  </si>
  <si>
    <t>31613907603NE</t>
  </si>
  <si>
    <t>31404011808NE</t>
  </si>
  <si>
    <t>31404012208NE</t>
  </si>
  <si>
    <t>31406052920NE</t>
  </si>
  <si>
    <t>31406052931NE</t>
  </si>
  <si>
    <t>31613907201NE</t>
  </si>
  <si>
    <t>31613623901NE</t>
  </si>
  <si>
    <t>31613937701NE</t>
  </si>
  <si>
    <t>31613906901NE</t>
  </si>
  <si>
    <t>31613906902NE</t>
  </si>
  <si>
    <t>31613906904NE</t>
  </si>
  <si>
    <t>31613938001NE</t>
  </si>
  <si>
    <t>31613907001NE</t>
  </si>
  <si>
    <t>31613624201NE</t>
  </si>
  <si>
    <t>31613907003NE</t>
  </si>
  <si>
    <t>31613627701NE</t>
  </si>
  <si>
    <t>31613509701NE</t>
  </si>
  <si>
    <t>31613907301NE</t>
  </si>
  <si>
    <t>31613627201NE</t>
  </si>
  <si>
    <t>31613715401NE</t>
  </si>
  <si>
    <t>31613510001NE</t>
  </si>
  <si>
    <t>31613413201NE</t>
  </si>
  <si>
    <t>31613907101NE</t>
  </si>
  <si>
    <t>31613907102NE</t>
  </si>
  <si>
    <t>31613624301NE</t>
  </si>
  <si>
    <t>31613714901NE</t>
  </si>
  <si>
    <t>31613906201NE</t>
  </si>
  <si>
    <t>31613623801NE</t>
  </si>
  <si>
    <t>31301201801NE</t>
  </si>
  <si>
    <t>31301201901NE</t>
  </si>
  <si>
    <t>31301202001NE</t>
  </si>
  <si>
    <t>31301202101NE</t>
  </si>
  <si>
    <t>31301202201NE</t>
  </si>
  <si>
    <t>31301202301NE</t>
  </si>
  <si>
    <t>31301527601NE</t>
  </si>
  <si>
    <t>31301546401NE</t>
  </si>
  <si>
    <t>31301416608NE</t>
  </si>
  <si>
    <t>31301531201NE</t>
  </si>
  <si>
    <t>Caisse outils métriques</t>
  </si>
  <si>
    <t>Clé ON/OFF - CA306 KD200-&gt;KD250 (M149) APM303</t>
  </si>
  <si>
    <t>Clé ON/OFF - CA306 KD66 -&gt;KD165 (M147/M148) APM303</t>
  </si>
  <si>
    <t>Faisceau préchauffage KD130 -&gt;KD165 (M148) APM303</t>
  </si>
  <si>
    <t>Faisceau préchauffage KD200 -&gt;KD250 (M149) APM303</t>
  </si>
  <si>
    <t>Faisceau préchauffage KD66 -&gt;KD110 (M147)
APM303</t>
  </si>
  <si>
    <t>Pack Détection Secteur KD66 -&gt;KD165 (M147/M148) APM303</t>
  </si>
  <si>
    <t>Pack Détection Secteur M149 APM303</t>
  </si>
  <si>
    <t>Pack report fixe KD200 -&gt;KD250 (M149)</t>
  </si>
  <si>
    <t>Pack report fixe KD66 -&gt;KD165 (M147/M148)</t>
  </si>
  <si>
    <t>Pilotage INS KD200 -&gt;KD250 (M149)</t>
  </si>
  <si>
    <t>Pilotage INS KD66 -&gt;KD165 (M147/M148)</t>
  </si>
  <si>
    <t>Protection différentielle réglable 125&lt; I &lt;630A (KD110-&gt;KD250) APM303</t>
  </si>
  <si>
    <t>Protection différentielle réglable I &lt;125A (KD66/KD88) APM303</t>
  </si>
  <si>
    <t>Silencieux 09 db KD110-&gt;KD130</t>
  </si>
  <si>
    <t>Silencieux 09 db KD165-&gt;KD250</t>
  </si>
  <si>
    <t>Silencieux 09 db KD66-&gt;KD88</t>
  </si>
  <si>
    <t>Silencieux 29 db KD110-&gt;KD130</t>
  </si>
  <si>
    <t>Silencieux 29 db KD66-&gt;KD88</t>
  </si>
  <si>
    <t>Silencieux 29 db KD165-&gt;KD250</t>
  </si>
  <si>
    <t>Faisceau préchauffage</t>
  </si>
  <si>
    <t>Transpalette</t>
  </si>
  <si>
    <t>Porte Bleue avec occulus</t>
  </si>
  <si>
    <t>Porte Beige avec occulus</t>
  </si>
  <si>
    <t>Sangle (x1), CMU :1 tonne, longueur utile : 8m                  </t>
  </si>
  <si>
    <t>Supervision 4G-GPS</t>
  </si>
  <si>
    <t xml:space="preserve">Protec diff Réglable   /    Adjustable earth fault protect </t>
  </si>
  <si>
    <t>Pack auto sans résistance 
Automatic full Pack without resistor</t>
  </si>
  <si>
    <t>Pack Détection Secteur / Adjustable mains sensing relay kit</t>
  </si>
  <si>
    <t>Pilotage INS / ATS Control</t>
  </si>
  <si>
    <t>Pack report  fixe /  Remote contact pack</t>
  </si>
  <si>
    <t>Clé ON/OFF - CA306</t>
  </si>
  <si>
    <t>Bac de rétention</t>
  </si>
  <si>
    <t>XP-K022IVNXP-K027IVNXP-K033IVNXP-K044IVN</t>
  </si>
  <si>
    <t xml:space="preserve"> XP-K066IIN XP-K066IVN</t>
  </si>
  <si>
    <t xml:space="preserve">J22/33/44 en version M137J66/88/110/130 en version M138J165/200/220/250 en version M139APM303   </t>
  </si>
  <si>
    <t>version M137</t>
  </si>
  <si>
    <t>Version M138</t>
  </si>
  <si>
    <t>Groupes équipes de capot M137</t>
  </si>
  <si>
    <t>Groupes équipes de capot M137-M138</t>
  </si>
  <si>
    <t>From V275 to V770 / KD800 to KD1100 / B0900 to B1500</t>
  </si>
  <si>
    <t xml:space="preserve">9 to 27 kVA (Adriatic and PACIFIC) and --&gt; 44 kVA if M127 </t>
  </si>
  <si>
    <t>22 to K44 kVA (M137)</t>
  </si>
  <si>
    <t>I&lt;63A</t>
  </si>
  <si>
    <t>125&lt; I &lt;840A</t>
  </si>
  <si>
    <t>840&lt; I &lt;1680A</t>
  </si>
  <si>
    <t>125&lt; I &lt;840A (M240)</t>
  </si>
  <si>
    <t>22 to 66 kVA (M137) (12v)</t>
  </si>
  <si>
    <t>from T12 to J220  (12v) Except M137 GE</t>
  </si>
  <si>
    <t>M237/M238 APM303</t>
  </si>
  <si>
    <t xml:space="preserve">V300 à V700  (24v) </t>
  </si>
  <si>
    <t>all range equiped with APM303/APM403</t>
  </si>
  <si>
    <t>(12V) M137</t>
  </si>
  <si>
    <t>(12V) Unless M137 GE</t>
  </si>
  <si>
    <t>(24V)</t>
  </si>
  <si>
    <t xml:space="preserve"> (24V)</t>
  </si>
  <si>
    <t>(12V)</t>
  </si>
  <si>
    <t>12 Volts for M137</t>
  </si>
  <si>
    <t>12 Volts for M138</t>
  </si>
  <si>
    <t>12 Volts (except M137 GE)</t>
  </si>
  <si>
    <t>24V</t>
  </si>
  <si>
    <t>(12v)</t>
  </si>
  <si>
    <t>until 830 kva</t>
  </si>
  <si>
    <t>D275II/D300II / V275C2II (M227)</t>
  </si>
  <si>
    <t>D275IV/D300IV / V275C2IV (M227)</t>
  </si>
  <si>
    <t>D330II / V350C2II-&gt;V440C2II (M228)</t>
  </si>
  <si>
    <t>D330IV / V350C2IV-&gt;V440C2IV (M228)</t>
  </si>
  <si>
    <t>D440II/D550II (M229)</t>
  </si>
  <si>
    <t>D440IV/D550IV (M229)</t>
  </si>
  <si>
    <t>DOOSAN/VOLVO OPEN (M240)</t>
  </si>
  <si>
    <t>D275II/D275IV/D330II/D330IV (M237)</t>
  </si>
  <si>
    <t>DOOSAN/VOLVO (M238)</t>
  </si>
  <si>
    <t>DOOSAN/VOLVO (M240)</t>
  </si>
  <si>
    <t>XP-KD0066II-00</t>
  </si>
  <si>
    <t>XP-KD0066IV-00</t>
  </si>
  <si>
    <t>M147</t>
  </si>
  <si>
    <t>XP-KD0088II-00</t>
  </si>
  <si>
    <t>XP-KD0088IV-00</t>
  </si>
  <si>
    <t>XP-KD0110II-00</t>
  </si>
  <si>
    <t>XP-KD0110IV-00</t>
  </si>
  <si>
    <t>XP-KD0130II-00</t>
  </si>
  <si>
    <t>XP-KD0130IV-00</t>
  </si>
  <si>
    <t>M148</t>
  </si>
  <si>
    <t>XP-KD0165II-00</t>
  </si>
  <si>
    <t>XP-KD0165IV-00</t>
  </si>
  <si>
    <t>XP-KD0200II-00</t>
  </si>
  <si>
    <t>XP-KD0200IV-00</t>
  </si>
  <si>
    <t>M149</t>
  </si>
  <si>
    <t>XP-KD0220II-00</t>
  </si>
  <si>
    <t>XP-KD0220IV-00</t>
  </si>
  <si>
    <t>XP-KD0250II-00</t>
  </si>
  <si>
    <t>XP-KD0250IV-00</t>
  </si>
  <si>
    <t>XP-KD0900</t>
  </si>
  <si>
    <t>XP-KD1000</t>
  </si>
  <si>
    <t>XP-KD1100</t>
  </si>
  <si>
    <t>XR-R020C5</t>
  </si>
  <si>
    <t>XR-R050C5</t>
  </si>
  <si>
    <t>XR-R110C5</t>
  </si>
  <si>
    <t>XR-R165C5</t>
  </si>
  <si>
    <t>XR-R220C5</t>
  </si>
  <si>
    <t>XR-R330C5</t>
  </si>
  <si>
    <t>XR-R550C5</t>
  </si>
  <si>
    <t>Gaine de rejet d’air</t>
  </si>
  <si>
    <t>Régulation électronique moteur (attention : délai supplémentaire possible sur KDI et JD, sauf J110C3, J165C3, J220C3, J210U,
J250U)</t>
  </si>
  <si>
    <t>Pompe de vidange (open)</t>
  </si>
  <si>
    <t>Grille de faisceau radiateur (Version open uniquement)</t>
  </si>
  <si>
    <t>Silencieux séparé 29 dB (SM30-EVO). Pour l options EN 08, selectionner EN07 (Seul le silencieux sera fourni)</t>
  </si>
  <si>
    <t>Grille de protection des parties chaudes (Norme CE ISO 8528-13)</t>
  </si>
  <si>
    <t>Pack AUTO (chargeur de batterie +
résistance moteur)</t>
  </si>
  <si>
    <t>Affichage grandeurs analogiques sur
écran (PH/TE/GO)(12 V) (Inclus en 24 V)</t>
  </si>
  <si>
    <t>Protection différentielle 30 ou 300
mA Non ajust inferieur ou égal à 50 A (Par defaut 30mA) inf. 440V</t>
  </si>
  <si>
    <t>Protection différentielle (Type A, AC) ajustable (Tps et seuil) (2) (TT- TNCR-TNCUR)</t>
  </si>
  <si>
    <t>Pack de reports à distance. (Groupe prêt (U et F = OK), Alarmes-Défaut général,(Alarme sonore et Niveau bas fuel intégrée au coffret sur défaut
général) (2)</t>
  </si>
  <si>
    <t>Clé ON/OFF automatisme coffret (Imposé pour groupe de production
sans pack AUTO)</t>
  </si>
  <si>
    <t>Détection secteur réglable et pilotage INS dans le coffret (U +-
15%)(U inferieur ou égal à 440 V)</t>
  </si>
  <si>
    <t>User guide and maintenance manual (paper edition) (French or English or Spanish or
German)</t>
  </si>
  <si>
    <t>Châssis double parois et grande autonomie
avec bouchon de vidange + Alarme niveau bac de rétention</t>
  </si>
  <si>
    <t>Châssis double parois 48 h avec bouchon de vidange (ATTENTION HAUTEUR GE)
(EXIV seulement) + Alarme niveau bac de rétention</t>
  </si>
  <si>
    <t>Arceau de levage monté sur groupe</t>
  </si>
  <si>
    <t>APM403 (60 kVA - 250 kVA), 12V</t>
  </si>
  <si>
    <t>Pack GSS - Norme NFE37312 (Select FD04 si Châssis réservoir, et FD14, impose de sélectionner du
PRP)</t>
  </si>
  <si>
    <t>Boîtier inhibition et report information GSS (Select CA613)</t>
  </si>
  <si>
    <t>Télégestion via résau local
ETHERNET - site WEB</t>
  </si>
  <si>
    <t>Prédisposition supervision via reseau téléphonique GSM/GPRS/3G/4G/GPS
(Impossible avec option CAA12)</t>
  </si>
  <si>
    <t>Conformité niveau sonore avec Directive 2000/14/CE (Attention délais)</t>
  </si>
  <si>
    <t>Silencieux séparé 40 Db (SM40-EVO). Pour
l option EN 09, Select EN07 (Seul le silencieux sera fourni)</t>
  </si>
  <si>
    <t>Kit auto pour réservoir châssis (Impose APM303 ou APM403 ou APM802).
Impossible avec FD02 and FD03 and FD17. (2)</t>
  </si>
  <si>
    <t>Couleur spéciale (RAL suivant liste).Attention délais: 8 semaines mini (EX
IV_F)</t>
  </si>
  <si>
    <t>Réservoir sur bac 500 L</t>
  </si>
  <si>
    <t>Alimentation auto du réservoir séparé (U
inferieur ou égal à 440 V) (Select FD06 ou FD07) (Except APM303)</t>
  </si>
  <si>
    <t>Bac de récupération des fluides</t>
  </si>
  <si>
    <t>Pack de reports à distance configurable. **(Maximum 6 reports)
(Sauf APM403 A651)</t>
  </si>
  <si>
    <t>SERVICE FIRST (Pour tout autre étendue
de lot utiliser IZILIST) Si EN02 non sélectionnée</t>
  </si>
  <si>
    <t>Bornier de raccordement déporté pour câbles armés (1600A max) (Sauf option FD02 en version Open) (Impossible avec
option 'FD02 : Chassis double parois' en version Open)</t>
  </si>
  <si>
    <t>Moins-value 9dB Std séparé (Version open uniquement)</t>
  </si>
  <si>
    <t>Pompe de vidange (capot)</t>
  </si>
  <si>
    <t>Moins-value batterie (Câbles montés)</t>
  </si>
  <si>
    <t>Préchauffage moteur 220/240 v (Sans commande)</t>
  </si>
  <si>
    <t>Unité de Contrôle et d’Interface (CIU)</t>
  </si>
  <si>
    <t>Préchauffage air d admission</t>
  </si>
  <si>
    <t>Deux jeux de batteries avec permutation automatique pour GSS (Etablissements de
santé)</t>
  </si>
  <si>
    <t>Reniflard d'huile</t>
  </si>
  <si>
    <t>Surdimensionnement de l alternateur</t>
  </si>
  <si>
    <t>Résistance anti-condensation (U inf. ou égal à 400V)</t>
  </si>
  <si>
    <t>TI de couplage (pas nécessaire avec APM802 et APM403)</t>
  </si>
  <si>
    <t>Régulateur 3 fonctions (AL03 Fonctionne avec AL02 et AL11 ou AL12).</t>
  </si>
  <si>
    <t>IP 23</t>
  </si>
  <si>
    <t>Imprégnation de type D (Difficile)</t>
  </si>
  <si>
    <t>Maintien du courant du court-circuit à 2.7 In pendant 5s</t>
  </si>
  <si>
    <t>Imprégnation de type R (Renfocée) (Déclassement possible sur puissance nominal alternateur. Consulter la datasheet
alternateur)</t>
  </si>
  <si>
    <t>PMG (Sauf dans la version capotée pour J110/J110C3/J130/J220/J220C3/J250 et
60Hz version)</t>
  </si>
  <si>
    <t>Regulateur numérique</t>
  </si>
  <si>
    <t>Raccordement carburant sur cuve extérieure (réservoir châssis existant mais
non utilisé jusqu'au module M149)</t>
  </si>
  <si>
    <t>Bac de rétention sur RJ + Alarme niveau bac de rétention</t>
  </si>
  <si>
    <t>Châssis double wall sans bouchon de vidange</t>
  </si>
  <si>
    <t>Galvanisation châssis 48 h (Select FD03)</t>
  </si>
  <si>
    <t>Châssis double parois et grande autonomie galvanizé avec bouchon de vidange</t>
  </si>
  <si>
    <t>Vanne police</t>
  </si>
  <si>
    <t>Châssis double parois et grande autonomie galvanizé sans bouchon de vidange</t>
  </si>
  <si>
    <t>Châssis double parois 48 h sans bouchon de vidange</t>
  </si>
  <si>
    <t>Bac de récupération des fluides sans bouchon de vidange</t>
  </si>
  <si>
    <t>Silencieux séparé 9 dB (Seul le silencieux sera fourni)</t>
  </si>
  <si>
    <t>Compensateurs avec brides (II_F)</t>
  </si>
  <si>
    <t>Prolongateur d’échappement 40 cm (EX
II_F)</t>
  </si>
  <si>
    <t>Tôle de fond</t>
  </si>
  <si>
    <t>Capot SILENT livré monté avec le kit nécessaire</t>
  </si>
  <si>
    <t>Norme CE (select CEL02 si existante)</t>
  </si>
  <si>
    <t>Caisse à outils standard</t>
  </si>
  <si>
    <t>Réservoir sur bac 1000 L</t>
  </si>
  <si>
    <t>Kit auto 2 pompes 1 m3/H (U inferieur ou
égal à 440 V) (Select FD06 ou FD07) (Except APM303)</t>
  </si>
  <si>
    <t>Kit auto 2 pompes 4 m3/H (U inferieur ou égal à 440 V)</t>
  </si>
  <si>
    <t>Vidange liquide refroidissement (Antigel non
fourni)</t>
  </si>
  <si>
    <t>Non fourniture résistance préchauffage 220/240 v</t>
  </si>
  <si>
    <t>Coffret TORES entre groupes (Select protection differentiel et configuration A433
ou 431)</t>
  </si>
  <si>
    <t>Non fourniture de l'huile moteur</t>
  </si>
  <si>
    <t>SERVICE PLUS (Pour tout autre étendue de lot utiliser IZILIST) Selectionner SP01. Si EN02 non sélectionnée</t>
  </si>
  <si>
    <t>Génération d'un schéma Electrique au
format .DWG</t>
  </si>
  <si>
    <t>User guide and maintenance manual (on USB) (French or English or Spanish or
German)</t>
  </si>
  <si>
    <t>User guide and maintenance manual (paper
edition) (MULTILINGUAL French - English - Spanish - German)</t>
  </si>
  <si>
    <t>User guide and maintenance manual (on
USB) (MULTILINGUAL French - English - Spanish - German)</t>
  </si>
  <si>
    <t>User guide and maintenance manual (paper edition) (MULTILINGUAL English - Spanish)</t>
  </si>
  <si>
    <t>User guide and maintenance manual (on USB) (MULTILINGUAL English - Spanish)</t>
  </si>
  <si>
    <t>Light road trailer with fixed drawbar and ball
attachment for occasional use. (Select differential protection)</t>
  </si>
  <si>
    <t>Road trailer with hinged drawbar and ring attachment 68x42 (Select differential
protection)</t>
  </si>
  <si>
    <t>Braked Road trailer with hinged drawbar and ring attachment 68x42(Select
differential protection)</t>
  </si>
  <si>
    <t>Remplacement du pupitre APM303 de commande par un tableautin moteur M80. Câblage moteur ramené sur
bornier.(PH,TE,TCHY,BAU)</t>
  </si>
  <si>
    <t>Non fourniture du pupitre de commande APM303 - Câblage moteur ramené sur bornier (2)</t>
  </si>
  <si>
    <t>Remplacement du pupitre de commande APM403 par un tableautin moteur M80-D. Câblage moteur ramené sur bornier.(PH,TE,TCHY,BAU)</t>
  </si>
  <si>
    <t>Moins value disjoncteur100 A 2P (Modulaire) TC fournis (Select
CA302)</t>
  </si>
  <si>
    <t>Moins value disjoncteur125 A 2P (Modulaire) TC fournis (Select
CA302)</t>
  </si>
  <si>
    <t>Moins value disjoncteur160 A 2P (Compact) TC fournis (Select
CA302)</t>
  </si>
  <si>
    <t>Moins value disjoncteur250 A 2P
(Compact) TC fournis (Select CA302)</t>
  </si>
  <si>
    <t>Disjoncteur 400 A 2P (Compact) TC fournis (Select CA302)</t>
  </si>
  <si>
    <t>Pack AUTO LIGHT (chargeur de
batterie + Prédisposition résistance moteur) (GE &lt;&gt; 130--&gt;219kVA)</t>
  </si>
  <si>
    <t>Détection secteur réglable et pilotage INS dans le coffret (U +- 15%)(U inferieur ou égal à 440 V) (2) (P supp. 27 kVA)</t>
  </si>
  <si>
    <t>Mesures et affichage pression huile et température de refroidissement (Seulement pour moteur KDI et
KDW1603)</t>
  </si>
  <si>
    <t>Commande déportée avec boîtier (Impossible avec option CA304)</t>
  </si>
  <si>
    <t>Potentiomètre d ajustage tension (sauf groupe 3000tr/min) (2)</t>
  </si>
  <si>
    <t>Potentiomètre d ajustage vitesse (Si régulateur électronique possible et selectionné) (2)</t>
  </si>
  <si>
    <t>Alarme sonore montée dans coffret</t>
  </si>
  <si>
    <t>Sécurité de niveau bas eau (2)</t>
  </si>
  <si>
    <t>Sécurité niveau bas carburant pour réservoir châssis (Alarme en standard) (2)</t>
  </si>
  <si>
    <t>Protection différentielle 30 ou 300 mA Non ajust inferieur ou égal à
125A (Par defaut 30mA) inf. 440V</t>
  </si>
  <si>
    <t>Protection différentielle 30 ou 300 mA de TYPE A Non ajust inferieur ou égal à 50 A (Par defaut 30mA) inf.
440V pour conformité Norme VDE</t>
  </si>
  <si>
    <t>Protection différentielle 30 ou 300 mA de TYPE A Non ajust inferieur ou
égal à 125 A (Par defaut 30mA) inf. 440V pour conformité Norme VDE</t>
  </si>
  <si>
    <t>Contrôleur permanent d’isolement
avec neutre (ITAN)</t>
  </si>
  <si>
    <t>Contrôleur permanent d’isolement
sans neutre (ITSN)</t>
  </si>
  <si>
    <t>Pack automatique (Chargeur 12v + relais et résistance préchauffage moteur 220/240V)(Select CA402)</t>
  </si>
  <si>
    <t>Détection secteur réglable et pilotage INS dans le coffret (U +- 15%)(U inferieur ou égal à 440 V en
triphasé)</t>
  </si>
  <si>
    <t>Boîtier de démarrage à distance
(Impossible avec option CA406)</t>
  </si>
  <si>
    <t>Ajustage tension (Inclus en couplage)</t>
  </si>
  <si>
    <t>Ajustage vitesse (Si régulateur électronique possible et sélectionné)
(compris en couplage)</t>
  </si>
  <si>
    <t>Sécurité de niveau bas eau</t>
  </si>
  <si>
    <t>Sécurité niveau bas carburant pour réservoir châssis (Alarme en standard si réservoir châssis)</t>
  </si>
  <si>
    <t>Protection différentielle 30 ou 300 mA Non ajustable inférieur ou égal à 50 A inf. 440V</t>
  </si>
  <si>
    <t>Protection différentielle 30 ou 300 mA Non ajustable inférieur ou égal à 125A inf. 440V</t>
  </si>
  <si>
    <t>Protection différentielle (Type A, AC) ajustable (Tps et seuil) (TT-TNCR- TNCUR)</t>
  </si>
  <si>
    <t>Alimentation de la détection fuite citerne (Si différent de FD06/FD07)</t>
  </si>
  <si>
    <t>Départ continu 12 ou 24 Volt</t>
  </si>
  <si>
    <t>Alimentation traçage fuel sur cuve extérieure</t>
  </si>
  <si>
    <t>Indication T° Huile</t>
  </si>
  <si>
    <t>Manque préchauffage (Select CA403/404)</t>
  </si>
  <si>
    <t>Alarme anomalie chargeur (12/24 V) (Select CA403/4)</t>
  </si>
  <si>
    <t>Marche Dégradée</t>
  </si>
  <si>
    <t>Sécurité niveau bas carburant pour réservoir séparé</t>
  </si>
  <si>
    <t>Alarme niveau bas carburant pour réservoir séparé</t>
  </si>
  <si>
    <t>Pupitre APM802 Tactile (275 kVA - 830 kVA) (except 275 kVA - 330 kVA DOOSAN)(60Hz 208V inf. 500kW)
(24V)(Sélectionner AL11 - dans les options mécaniques alternateur)</t>
  </si>
  <si>
    <t>10 A 4P (Modulaire) (TC fournis si CA302)</t>
  </si>
  <si>
    <t>Moins value disjoncteur 100 A 4P (Modulaire) (TC fournis si CA302)</t>
  </si>
  <si>
    <t>Moins value disjoncteur 125 A 4P (Modulaire) (TC fournis si CA302)</t>
  </si>
  <si>
    <t>Moins value disjoncteur 160 A 3P (Compact) TC fournis</t>
  </si>
  <si>
    <t>Moins value disjoncteur 250 A 3P (Compact) TC fournis</t>
  </si>
  <si>
    <t>Moins value disjoncteur 400 A 3P
(Compact) TC fournis</t>
  </si>
  <si>
    <t>Moins value disjoncteur 630 A 3P (Compact) TC fournis</t>
  </si>
  <si>
    <t>Télégestion via Modbus RTU sur RS485 (Table Modbus disponible sur
demande)</t>
  </si>
  <si>
    <t>Télégestion via Modem GSM/GPRS</t>
  </si>
  <si>
    <t>Couplage APM403 entre 66 et 250
kVA (Select AL11) (select APM403)</t>
  </si>
  <si>
    <t>A631: Groupe en centrale BT, sans couplage au réseau (I inf. ou égal
1600A) (Si INS select IN05) (select CA425)</t>
  </si>
  <si>
    <t>Plus value montage disjoncteur en couplage (GE = J165C3 / J220C3)</t>
  </si>
  <si>
    <t>A633: Groupe en centrale BT, sans couplage au réseau (I inf. ou égal 1600A) (select CA425)</t>
  </si>
  <si>
    <t>A622: Groupe avec INS et réseau sans couplage (select CA425)
(Déselectionner Motorisation disjoncteur)</t>
  </si>
  <si>
    <t>A651: Groupe SOLO BT en secours automatique avec couplage fugitif au réseau, avec gestion des organes de puissances (select CA425)(Unselect
CA220)</t>
  </si>
  <si>
    <t>A661: Groupe SOLO BT en secours automatique avec couplage permanent au réseau, avec gestion des organes de puissances (select
CA425)</t>
  </si>
  <si>
    <t>Interrupteur gestion neutre/terre (conformité UTE-C 15-400 : pour groupe en régime TNS et TT)
(SELEC A451)</t>
  </si>
  <si>
    <t>Plus value disjoncteur 160 A 4P (Compact)</t>
  </si>
  <si>
    <t>Plus value disjoncteur 250 A 4P (Compact)</t>
  </si>
  <si>
    <t>Plus value disjoncteur 400 A 4P (Compact)</t>
  </si>
  <si>
    <t>Plus value disjoncteur 630 A 4P (Compact)</t>
  </si>
  <si>
    <t>Télégestion via réseau local RS485</t>
  </si>
  <si>
    <t>Motorisation disjoncteur 160 A (Compact)</t>
  </si>
  <si>
    <t>Motorisation disjoncteur 250 A (Compact)</t>
  </si>
  <si>
    <t>Motorisation disjoncteur 400 A (Compact)</t>
  </si>
  <si>
    <t>Motorisation disjoncteur 630 A (Compact)</t>
  </si>
  <si>
    <t>Alarme sonore montée dans coffret et Pack de reports à distance figé. (Marche groupe,Défaut général,Alarme ou défaut niveau bas
carburant(Sauf réservoir sur bac)(Impossible avec option CA408)</t>
  </si>
  <si>
    <t>Conformité VDE du coffret (Select CEL02)</t>
  </si>
  <si>
    <t>Marche groupe</t>
  </si>
  <si>
    <t>Groupe position automatique</t>
  </si>
  <si>
    <t>Groupe position non-automatique</t>
  </si>
  <si>
    <t>Groupe position manuel</t>
  </si>
  <si>
    <t>Groupe position test</t>
  </si>
  <si>
    <t>Arrêt groupe</t>
  </si>
  <si>
    <t>Défaut général</t>
  </si>
  <si>
    <t>Défaut non démarrage</t>
  </si>
  <si>
    <t>Défaut pression huile</t>
  </si>
  <si>
    <t>Défaut température eau</t>
  </si>
  <si>
    <t>Défaut niveau bas eau</t>
  </si>
  <si>
    <t>Défaut survitesse</t>
  </si>
  <si>
    <t>Défaut tension alternateur</t>
  </si>
  <si>
    <t>Défaut surcharge</t>
  </si>
  <si>
    <t>Défaut arrêt urgence enclenché</t>
  </si>
  <si>
    <t>Défaut bac de rétention</t>
  </si>
  <si>
    <t>Défaut déclenchement différentiel</t>
  </si>
  <si>
    <t>Alarme générale</t>
  </si>
  <si>
    <t>Niveau bas carburant</t>
  </si>
  <si>
    <t>Alarme manque préchauffage eau</t>
  </si>
  <si>
    <t>Alarme mini tension batterie</t>
  </si>
  <si>
    <t>Alarme défaut chargeur batterie</t>
  </si>
  <si>
    <t>INVERSEUR     3P</t>
  </si>
  <si>
    <t>INVERSEUR     4P</t>
  </si>
  <si>
    <t>Consignation GE</t>
  </si>
  <si>
    <t>PV Option</t>
  </si>
  <si>
    <t>Livraison &amp; déchargement</t>
  </si>
  <si>
    <t>. Cheminée</t>
  </si>
  <si>
    <t>Retraitement en centre agrée LR récupéré.</t>
  </si>
  <si>
    <t>Grutage, chargement et évacuation des équipts.</t>
  </si>
  <si>
    <t>TYPE CAPOT</t>
  </si>
  <si>
    <t>BASIC PRICE</t>
  </si>
  <si>
    <t>CA403/CA404</t>
  </si>
  <si>
    <t>Plus value disjoncteur 800 A 4P (Compact)</t>
  </si>
  <si>
    <t>Plus value disjoncteur 1250 A 4P (Compact)</t>
  </si>
  <si>
    <t>T12</t>
  </si>
  <si>
    <t>KH00311T</t>
  </si>
  <si>
    <t>KH00372T</t>
  </si>
  <si>
    <t>T16</t>
  </si>
  <si>
    <t>KH00501T</t>
  </si>
  <si>
    <t>KD66</t>
  </si>
  <si>
    <t>KD88</t>
  </si>
  <si>
    <t>KD110</t>
  </si>
  <si>
    <t>KD130</t>
  </si>
  <si>
    <t>KD165</t>
  </si>
  <si>
    <t>KD200</t>
  </si>
  <si>
    <t>KD220</t>
  </si>
  <si>
    <t>KD250</t>
  </si>
  <si>
    <t>P126TI-C</t>
  </si>
  <si>
    <t>KH01381T</t>
  </si>
  <si>
    <t>KH01721T</t>
  </si>
  <si>
    <t>DP222LC-C</t>
  </si>
  <si>
    <t>825 KVA</t>
  </si>
  <si>
    <t>KD0900</t>
  </si>
  <si>
    <t>KD1000</t>
  </si>
  <si>
    <t>KD1100</t>
  </si>
  <si>
    <t>R020C5</t>
  </si>
  <si>
    <t>R050C5</t>
  </si>
  <si>
    <t>R110C5</t>
  </si>
  <si>
    <t>R165C5</t>
  </si>
  <si>
    <t>R220C5</t>
  </si>
  <si>
    <t>R330C5</t>
  </si>
  <si>
    <t>R550C5</t>
  </si>
  <si>
    <t xml:space="preserve"> J110</t>
  </si>
  <si>
    <t>TOTAL HT - PRIX DE VENTE</t>
  </si>
  <si>
    <t>(*) validité d'un mois à compter de la date d'édition de l'offre suivant nos CGV dont vous avez eu connaissance</t>
  </si>
  <si>
    <t>Montant unitaire éco-participation**</t>
  </si>
  <si>
    <t>P. UNIT</t>
  </si>
  <si>
    <t>Tension des auxiliaires</t>
  </si>
  <si>
    <t>Intensité Max</t>
  </si>
  <si>
    <t>Type de contrôle commande</t>
  </si>
  <si>
    <t>Fréquence</t>
  </si>
  <si>
    <t>kVA Puissance Max</t>
  </si>
  <si>
    <t>Réf commerciale alternateur</t>
  </si>
  <si>
    <t>Descriptif moteur</t>
  </si>
  <si>
    <t>Choix de la couleur</t>
  </si>
  <si>
    <t>Module de capot</t>
  </si>
  <si>
    <t>Exécution</t>
  </si>
  <si>
    <t>Standby / ESP</t>
  </si>
  <si>
    <t>Service d'utilisation / Classe de puissance</t>
  </si>
  <si>
    <t>Nombre de groupe(s)</t>
  </si>
  <si>
    <t>Libellé du groupe</t>
  </si>
  <si>
    <t>PAGE</t>
  </si>
  <si>
    <t>VERSION DU TARIF</t>
  </si>
  <si>
    <t>TYPE DE PROJET</t>
  </si>
  <si>
    <t xml:space="preserve"> / </t>
  </si>
  <si>
    <t>EMAIL/TEL</t>
  </si>
  <si>
    <t>TYPE D'ACTIVITE</t>
  </si>
  <si>
    <t>INTERLOCUTEUR</t>
  </si>
  <si>
    <t>DEMANDE D'ARRIVEE SUR SITE</t>
  </si>
  <si>
    <t>REDACTEUR</t>
  </si>
  <si>
    <t>INCOTERM</t>
  </si>
  <si>
    <t>OFFRE</t>
  </si>
  <si>
    <t>DATE</t>
  </si>
  <si>
    <t>CHIFFRAGE</t>
  </si>
  <si>
    <t>Import</t>
  </si>
  <si>
    <t>RAL7035</t>
  </si>
  <si>
    <t xml:space="preserve">Tuyauterie retour </t>
  </si>
  <si>
    <t>DN100</t>
  </si>
  <si>
    <t>DN65</t>
  </si>
  <si>
    <t>AERO</t>
  </si>
  <si>
    <t>Coudes A</t>
  </si>
  <si>
    <t>Coudes R</t>
  </si>
  <si>
    <t>Coudes</t>
  </si>
  <si>
    <t>Dilatoflex</t>
  </si>
  <si>
    <t>Support</t>
  </si>
  <si>
    <t>Vanne papillon</t>
  </si>
  <si>
    <t>Vanne reglage TA</t>
  </si>
  <si>
    <t>Piquages</t>
  </si>
  <si>
    <t>Purgeurs auto</t>
  </si>
  <si>
    <t>Brides</t>
  </si>
  <si>
    <t>Thermomètres</t>
  </si>
  <si>
    <t>Soupapes</t>
  </si>
  <si>
    <t>Petites FO</t>
  </si>
  <si>
    <t>Ref</t>
  </si>
  <si>
    <t>PAS E</t>
  </si>
  <si>
    <t>PAS S</t>
  </si>
  <si>
    <t>DN…</t>
  </si>
  <si>
    <t xml:space="preserve">Cuve DP équipée </t>
  </si>
  <si>
    <t>Réhausse regard</t>
  </si>
  <si>
    <t>Regard</t>
  </si>
  <si>
    <t>Logette dépotage tôle1000x300x800</t>
  </si>
  <si>
    <t>20m</t>
  </si>
  <si>
    <t>Tuyauterie fuel A        UPP</t>
  </si>
  <si>
    <t>Tuyauterie fuel R        UPP</t>
  </si>
  <si>
    <t>Tuyauterie regard      CUVE</t>
  </si>
  <si>
    <t>Tuyauterie A              Local GE</t>
  </si>
  <si>
    <t>Tuyauterie R              Local GE</t>
  </si>
  <si>
    <t>Porte métallique logette</t>
  </si>
  <si>
    <t>Jauge elec</t>
  </si>
  <si>
    <t>Porte simple battant</t>
  </si>
  <si>
    <t>45dB</t>
  </si>
  <si>
    <t>Porte double battant</t>
  </si>
  <si>
    <t>Port</t>
  </si>
  <si>
    <t>Téléscopique</t>
  </si>
  <si>
    <t xml:space="preserve">Traitement mur </t>
  </si>
  <si>
    <t>Traitement plafond</t>
  </si>
  <si>
    <t>...m²</t>
  </si>
  <si>
    <t>Echaffaudage</t>
  </si>
  <si>
    <t>Trappe d'accès rejet d'air</t>
  </si>
  <si>
    <t>Extracteur désenfumage</t>
  </si>
  <si>
    <t>. partie électrique</t>
  </si>
  <si>
    <t>Assurance décennale nominative</t>
  </si>
  <si>
    <t>Dinak</t>
  </si>
  <si>
    <t>Mât ou kit 3m</t>
  </si>
  <si>
    <t>Trappe NFX</t>
  </si>
  <si>
    <t>Pot condensats</t>
  </si>
  <si>
    <t>Compensateur</t>
  </si>
  <si>
    <t>29dB</t>
  </si>
  <si>
    <t>40dB</t>
  </si>
  <si>
    <t>Supports silencieux</t>
  </si>
  <si>
    <t>Raccord ZAG</t>
  </si>
  <si>
    <t>Insufflateur EAF</t>
  </si>
  <si>
    <t>Extracteur  SAC</t>
  </si>
  <si>
    <t>Clapet         EAF</t>
  </si>
  <si>
    <t>Clapet         SAC</t>
  </si>
  <si>
    <t>Gaine          SAC</t>
  </si>
  <si>
    <t>Gaine          EAF</t>
  </si>
  <si>
    <t>Grille           EAF</t>
  </si>
  <si>
    <t>Grille           SAC</t>
  </si>
  <si>
    <t>Registre motorisé SAC</t>
  </si>
  <si>
    <t>Liquide refroidissement</t>
  </si>
  <si>
    <t>CARBURANT</t>
  </si>
  <si>
    <t>CARBURANT PLEIN CUVE</t>
  </si>
  <si>
    <t>PV POSTE</t>
  </si>
  <si>
    <t>. Une cheminée verticale en inox double peau type modulaire, d’une hauteur de 5 mètres.</t>
  </si>
  <si>
    <t>. Tuyauterie d’échappement en inox double peau type modulaire.</t>
  </si>
  <si>
    <r>
      <t>Une cuve de stockage</t>
    </r>
    <r>
      <rPr>
        <sz val="14"/>
        <color rgb="FFFF0000"/>
        <rFont val="Arial Narrow"/>
        <family val="2"/>
      </rPr>
      <t xml:space="preserve"> simple/double</t>
    </r>
    <r>
      <rPr>
        <sz val="14"/>
        <color theme="1"/>
        <rFont val="Arial Narrow"/>
        <family val="2"/>
      </rPr>
      <t xml:space="preserve"> enveloppe </t>
    </r>
    <r>
      <rPr>
        <sz val="14"/>
        <color rgb="FFFF0000"/>
        <rFont val="Arial Narrow"/>
        <family val="2"/>
      </rPr>
      <t>polyéthylène/acier</t>
    </r>
    <r>
      <rPr>
        <sz val="14"/>
        <color theme="1"/>
        <rFont val="Arial Narrow"/>
        <family val="2"/>
      </rPr>
      <t xml:space="preserve"> d’une</t>
    </r>
  </si>
  <si>
    <r>
      <t xml:space="preserve">. </t>
    </r>
    <r>
      <rPr>
        <sz val="14"/>
        <color rgb="FFFF0000"/>
        <rFont val="Arial Narrow"/>
        <family val="2"/>
      </rPr>
      <t>Châssis pose rapide / crochets d’ancrage</t>
    </r>
    <r>
      <rPr>
        <sz val="14"/>
        <color theme="1"/>
        <rFont val="Arial Narrow"/>
        <family val="2"/>
      </rPr>
      <t xml:space="preserve"> avec sangles et tendeurs.</t>
    </r>
  </si>
  <si>
    <r>
      <rPr>
        <sz val="14"/>
        <color rgb="FFFF0000"/>
        <rFont val="Arial Narrow"/>
        <family val="2"/>
      </rPr>
      <t>x</t>
    </r>
    <r>
      <rPr>
        <sz val="14"/>
        <color theme="1"/>
        <rFont val="Arial Narrow"/>
        <family val="2"/>
      </rPr>
      <t xml:space="preserve"> mètres de tuyauterie de liaison aller/retour entre le réservoir journalier et la</t>
    </r>
  </si>
  <si>
    <t>la citerne.</t>
  </si>
  <si>
    <t>. Regard</t>
  </si>
  <si>
    <r>
      <t>Logette dépotage tôle</t>
    </r>
    <r>
      <rPr>
        <sz val="14"/>
        <color rgb="FFFF0000"/>
        <rFont val="Arial Narrow"/>
        <family val="2"/>
      </rPr>
      <t>1000x300x800</t>
    </r>
  </si>
  <si>
    <t>Dépotage</t>
  </si>
  <si>
    <t>Enrouleur de mise à la terre</t>
  </si>
  <si>
    <t>Une jauge électrique avec contacts de niveau</t>
  </si>
  <si>
    <t>Une vanne pompier avec boîtier de commande extérieur.</t>
  </si>
  <si>
    <t>Une vanne police avec boîtier de commande extérieur.</t>
  </si>
  <si>
    <t>Une tuyauterie de dépotage et d’évent avec raccords normalisés.</t>
  </si>
  <si>
    <t>Les raccordements par brides PN10 avec dilatoflex et tresse de masse.</t>
  </si>
  <si>
    <t>Les vannes d’isolement.</t>
  </si>
  <si>
    <r>
      <t xml:space="preserve">1 aéroréfrigérant type extérieur, basse vitesse </t>
    </r>
    <r>
      <rPr>
        <sz val="14"/>
        <color rgb="FFFF0000"/>
        <rFont val="Arial Narrow"/>
        <family val="2"/>
      </rPr>
      <t>430 tr/min</t>
    </r>
    <r>
      <rPr>
        <sz val="14"/>
        <color theme="1"/>
        <rFont val="Arial Narrow"/>
        <family val="2"/>
      </rPr>
      <t xml:space="preserve"> avec vase d'expansion et bouchon taré (implantés en toiture terrasse et au-dessus du local groupe) comprenant :</t>
    </r>
  </si>
  <si>
    <r>
      <t xml:space="preserve">d'expansion et bouchon taré (implantés </t>
    </r>
    <r>
      <rPr>
        <sz val="14"/>
        <color rgb="FFFF0000"/>
        <rFont val="Arial Narrow"/>
        <family val="2"/>
      </rPr>
      <t>en toiture terrasse et au-dessus</t>
    </r>
  </si>
  <si>
    <r>
      <rPr>
        <sz val="14"/>
        <color rgb="FFFF0000"/>
        <rFont val="Arial Narrow"/>
        <family val="2"/>
      </rPr>
      <t>du local groupe</t>
    </r>
    <r>
      <rPr>
        <sz val="14"/>
        <color theme="1"/>
        <rFont val="Arial Narrow"/>
        <family val="2"/>
      </rPr>
      <t>) comprenant :</t>
    </r>
  </si>
  <si>
    <t xml:space="preserve"> . 1 batterie de refroidissement haute température</t>
  </si>
  <si>
    <t>.  Raccordement DIRECT entre l'aérorefroidisseur et le moteur</t>
  </si>
  <si>
    <t>.  Différents ventilateurs entraînés par des moteurs électriques avec</t>
  </si>
  <si>
    <t xml:space="preserve">   protection IP 55</t>
  </si>
  <si>
    <t>.  Un coffret de protection des ventilateurs installés sur l'aérorefroidisseur</t>
  </si>
  <si>
    <r>
      <t xml:space="preserve">.  Le niveau sonore est proposé à </t>
    </r>
    <r>
      <rPr>
        <sz val="14"/>
        <color rgb="FFFF0000"/>
        <rFont val="Arial Narrow"/>
        <family val="2"/>
      </rPr>
      <t>45 dB(A) @ 10m (Lp)</t>
    </r>
  </si>
  <si>
    <t>.  Les raccordements des tuyauteries sont réalisés sur brides avec des</t>
  </si>
  <si>
    <t xml:space="preserve">   manchons souples de type dilatoflex ou similaire</t>
  </si>
  <si>
    <t xml:space="preserve">           et des conditions du site.</t>
  </si>
  <si>
    <t>Nota : La quantité de ventilateurs est adaptée en fonction des puissances</t>
  </si>
  <si>
    <t>l’aéroréfrigérant.</t>
  </si>
  <si>
    <t>Une tuyauterie de liaison aller et retour en tube inox entre le moteur et</t>
  </si>
  <si>
    <t>aéroréfrigérant.</t>
  </si>
  <si>
    <t>Les piquages avec vannes de purge pour circuit moteur et circuit</t>
  </si>
  <si>
    <t>Une tuyauterie de gavage en tube inox entre le vase d’expansion de</t>
  </si>
  <si>
    <t>l’aéroréfrigérant et la pompe à eau moteur.</t>
  </si>
  <si>
    <t>d’expansion de l’aéroréfrigérant.</t>
  </si>
  <si>
    <t xml:space="preserve">Les tuyauteries de dégazage en tube de cuivre entre le moteur et le vase </t>
  </si>
  <si>
    <t>Remplissage du circuit en liquide de refroidissement</t>
  </si>
  <si>
    <t>CIRCUIT DE REFROIDISSEMENT</t>
  </si>
  <si>
    <t>L'insonorisation du local groupe électrogène dépendra de la qualité des</t>
  </si>
  <si>
    <t>parois qui devront être réalisées soit en béton banché, soit en parpaings</t>
  </si>
  <si>
    <t>pleins - épaisseur minimum : 20 cm.</t>
  </si>
  <si>
    <t>1 porte insonorisée double battant avec crémone et barre anti-panique,</t>
  </si>
  <si>
    <r>
      <t xml:space="preserve">coupe-feu </t>
    </r>
    <r>
      <rPr>
        <sz val="14"/>
        <color rgb="FFFF0000"/>
        <rFont val="Arial Narrow"/>
        <family val="2"/>
      </rPr>
      <t>2 heures</t>
    </r>
    <r>
      <rPr>
        <sz val="14"/>
        <rFont val="Arial Narrow"/>
        <family val="2"/>
      </rPr>
      <t xml:space="preserve">, atténuation </t>
    </r>
    <r>
      <rPr>
        <sz val="14"/>
        <color rgb="FFFF0000"/>
        <rFont val="Arial Narrow"/>
        <family val="2"/>
      </rPr>
      <t>50 dB</t>
    </r>
    <r>
      <rPr>
        <sz val="14"/>
        <rFont val="Arial Narrow"/>
        <family val="2"/>
      </rPr>
      <t>.</t>
    </r>
  </si>
  <si>
    <t>1 porte insonorisée simple battant avec crémone et barre anti-panique,</t>
  </si>
  <si>
    <t>Trappes d'accés rejet d'air</t>
  </si>
  <si>
    <t>Mesures acoustiques diurne et nocturne avant et après installation</t>
  </si>
  <si>
    <t>Pièges à sons sur l'entrée et la sortie d'air du local.</t>
  </si>
  <si>
    <r>
      <rPr>
        <sz val="14"/>
        <rFont val="Arial Narrow"/>
        <family val="2"/>
      </rPr>
      <t xml:space="preserve">Traitement murs </t>
    </r>
    <r>
      <rPr>
        <sz val="14"/>
        <color rgb="FFFF0000"/>
        <rFont val="Arial Narrow"/>
        <family val="2"/>
      </rPr>
      <t>par flocage (surface : x m²).</t>
    </r>
  </si>
  <si>
    <r>
      <rPr>
        <sz val="14"/>
        <rFont val="Arial Narrow"/>
        <family val="2"/>
      </rPr>
      <t>Traitement plafond</t>
    </r>
    <r>
      <rPr>
        <sz val="14"/>
        <color rgb="FFFF0000"/>
        <rFont val="Arial Narrow"/>
        <family val="2"/>
      </rPr>
      <t xml:space="preserve"> par flocage (surface : x m²).</t>
    </r>
  </si>
  <si>
    <t>1 extracteur 400°C désenfumage</t>
  </si>
  <si>
    <t>Ventilateur d’extraction sur la sortie d’air.</t>
  </si>
  <si>
    <t>Ventilateur insufflateur sur l’entrée d’air.</t>
  </si>
  <si>
    <r>
      <t xml:space="preserve">Grilles pare-pluie en </t>
    </r>
    <r>
      <rPr>
        <sz val="14"/>
        <color rgb="FFFF0000"/>
        <rFont val="Arial Narrow"/>
        <family val="2"/>
      </rPr>
      <t>acier galvanisé</t>
    </r>
    <r>
      <rPr>
        <sz val="14"/>
        <color theme="1"/>
        <rFont val="Arial Narrow"/>
        <family val="2"/>
      </rPr>
      <t xml:space="preserve"> pour l’entrée d’air.</t>
    </r>
  </si>
  <si>
    <r>
      <t xml:space="preserve">Grilles pare-pluie en </t>
    </r>
    <r>
      <rPr>
        <sz val="14"/>
        <color rgb="FFFF0000"/>
        <rFont val="Arial Narrow"/>
        <family val="2"/>
      </rPr>
      <t>acier galvanisé</t>
    </r>
    <r>
      <rPr>
        <sz val="14"/>
        <color theme="1"/>
        <rFont val="Arial Narrow"/>
        <family val="2"/>
      </rPr>
      <t xml:space="preserve"> pour la sortie d’air.</t>
    </r>
  </si>
  <si>
    <t>de barre principale du TGBT.</t>
  </si>
  <si>
    <t>Déconnexion des bretelles situées entre le disjoncteur ENEDIS et le jeu</t>
  </si>
  <si>
    <t>entre le groupe électrogène et le coffret inverseur.</t>
  </si>
  <si>
    <t>Fourniture et pose de câbles de liaison puissance + câblette de terre 25²</t>
  </si>
  <si>
    <t>Fourniture et pose liaison entre l’aval du disjoncteur ENEDIS et le coffret</t>
  </si>
  <si>
    <t>inverseur.</t>
  </si>
  <si>
    <t>Fourniture et pose liaison entre le coffret inverseur et le jeu de barre</t>
  </si>
  <si>
    <t>principale du TBGT.</t>
  </si>
  <si>
    <t>MATERIEL DE SECURITE</t>
  </si>
  <si>
    <t>1 extincteur à poudre ABC de 6 kg</t>
  </si>
  <si>
    <t>1 bac à sable de 100 litres avec pelle</t>
  </si>
  <si>
    <r>
      <t xml:space="preserve">Casque antibruit </t>
    </r>
    <r>
      <rPr>
        <sz val="14"/>
        <color rgb="FFFF0000"/>
        <rFont val="Arial Narrow"/>
        <family val="2"/>
      </rPr>
      <t>(qte : 2)</t>
    </r>
  </si>
  <si>
    <t>Fourniture de carburant type Fuel Premier protégé - 24°C ou autre</t>
  </si>
  <si>
    <r>
      <t xml:space="preserve">dénomination suivant le fournisseur. </t>
    </r>
    <r>
      <rPr>
        <vertAlign val="superscript"/>
        <sz val="14"/>
        <color indexed="8"/>
        <rFont val="Arial Narrow"/>
        <family val="2"/>
      </rPr>
      <t>1</t>
    </r>
  </si>
  <si>
    <t>Transport aller / retour</t>
  </si>
  <si>
    <t>Raccordement et mise en service</t>
  </si>
  <si>
    <t>Dépose et repli</t>
  </si>
  <si>
    <r>
      <t xml:space="preserve">   Durée :   </t>
    </r>
    <r>
      <rPr>
        <sz val="14"/>
        <color rgb="FFFF0000"/>
        <rFont val="Arial Narrow"/>
        <family val="2"/>
      </rPr>
      <t xml:space="preserve"> Jours/Mois</t>
    </r>
  </si>
  <si>
    <r>
      <rPr>
        <b/>
        <sz val="12"/>
        <color rgb="FF7E0080"/>
        <rFont val="Arial Narrow"/>
        <family val="2"/>
      </rPr>
      <t>ER2A SUD EST</t>
    </r>
    <r>
      <rPr>
        <sz val="12"/>
        <color theme="1"/>
        <rFont val="Arial Narrow"/>
        <family val="2"/>
      </rPr>
      <t xml:space="preserve">
44 rue Ferdinand de Lesseps
26000 VALENCE
</t>
    </r>
    <r>
      <rPr>
        <b/>
        <sz val="12"/>
        <color rgb="FF7E0080"/>
        <rFont val="Arial Narrow"/>
        <family val="2"/>
      </rPr>
      <t>04 75 59 54 62</t>
    </r>
  </si>
  <si>
    <r>
      <rPr>
        <b/>
        <sz val="12"/>
        <color rgb="FF7E0080"/>
        <rFont val="Arial Narrow"/>
        <family val="2"/>
      </rPr>
      <t>ER2A SUD EST</t>
    </r>
    <r>
      <rPr>
        <sz val="12"/>
        <color theme="1"/>
        <rFont val="Arial Narrow"/>
        <family val="2"/>
      </rPr>
      <t xml:space="preserve">
ZI Les Hautes - Route de Ravel
63190 LEZOUX
</t>
    </r>
    <r>
      <rPr>
        <b/>
        <sz val="12"/>
        <color rgb="FF7E0080"/>
        <rFont val="Arial Narrow"/>
        <family val="2"/>
      </rPr>
      <t>04 73 73 99 10</t>
    </r>
  </si>
  <si>
    <r>
      <rPr>
        <b/>
        <sz val="12"/>
        <color rgb="FFEC6608"/>
        <rFont val="Arial Narrow"/>
        <family val="2"/>
      </rPr>
      <t>ER2A SUD OUEST</t>
    </r>
    <r>
      <rPr>
        <sz val="12"/>
        <color theme="1"/>
        <rFont val="Arial Narrow"/>
        <family val="2"/>
      </rPr>
      <t xml:space="preserve">
ZI Terroir II - 2 impasse Jean Rouquette
31140 SAINT ALBAN
</t>
    </r>
    <r>
      <rPr>
        <b/>
        <sz val="12"/>
        <color rgb="FFEC6608"/>
        <rFont val="Arial Narrow"/>
        <family val="2"/>
      </rPr>
      <t>05 61 74 16 40</t>
    </r>
  </si>
  <si>
    <t>SANS GE</t>
  </si>
  <si>
    <t>Registre motorisé en sortie d'air</t>
  </si>
  <si>
    <t>Gaine d'entrée d’air</t>
  </si>
  <si>
    <t>Clapet sur insufflateur d’entrée d’air.</t>
  </si>
  <si>
    <t>Clapet sur extracteur en sortie d’air.</t>
  </si>
  <si>
    <t>330KVA</t>
  </si>
  <si>
    <t>GE</t>
  </si>
  <si>
    <t>CUVE</t>
  </si>
  <si>
    <t>CABLES</t>
  </si>
  <si>
    <t>….L</t>
  </si>
  <si>
    <t>...²</t>
  </si>
  <si>
    <t>Transport A</t>
  </si>
  <si>
    <t>Transport R</t>
  </si>
  <si>
    <t>Installation et MES</t>
  </si>
  <si>
    <t>Marge PV GE</t>
  </si>
  <si>
    <t>Marge PV INS (opt)</t>
  </si>
  <si>
    <t>OPTIONS</t>
  </si>
  <si>
    <t>TTC</t>
  </si>
  <si>
    <t>Opt INSTAL</t>
  </si>
  <si>
    <t>Délai MAD</t>
  </si>
  <si>
    <t>TOTAL BASE PV</t>
  </si>
  <si>
    <t>TOTAL OPTIONS PV</t>
  </si>
  <si>
    <t>Nb Tech</t>
  </si>
  <si>
    <t>Nb</t>
  </si>
  <si>
    <t>TOTAL OPTIONS</t>
  </si>
  <si>
    <t>ADR (26)</t>
  </si>
  <si>
    <t>Départ ER2A 26</t>
  </si>
  <si>
    <t>GE - 5t</t>
  </si>
  <si>
    <t>GE + 5t</t>
  </si>
  <si>
    <t>0 à 20kms</t>
  </si>
  <si>
    <t>21-30</t>
  </si>
  <si>
    <t>31-40</t>
  </si>
  <si>
    <t>41-60</t>
  </si>
  <si>
    <t>61-80</t>
  </si>
  <si>
    <t>81-100</t>
  </si>
  <si>
    <t>101-120</t>
  </si>
  <si>
    <t>121-140</t>
  </si>
  <si>
    <t>GE/Cuve/Caisse câble par élément</t>
  </si>
  <si>
    <t>Retour en charge</t>
  </si>
  <si>
    <t>Manutention sur site</t>
  </si>
  <si>
    <t>95€/h</t>
  </si>
  <si>
    <t>Attente sur site</t>
  </si>
  <si>
    <t>89€/h</t>
  </si>
  <si>
    <t>Pour mémoire, 30€ en sus par élément (cuve, câble,etc.)</t>
  </si>
  <si>
    <t>TMB (63)</t>
  </si>
  <si>
    <t>grille tarifaire 2025</t>
  </si>
  <si>
    <r>
      <rPr>
        <sz val="12"/>
        <color theme="5"/>
        <rFont val="Calibri"/>
        <family val="2"/>
        <scheme val="minor"/>
      </rPr>
      <t>T</t>
    </r>
    <r>
      <rPr>
        <sz val="12"/>
        <color theme="1"/>
        <rFont val="Calibri"/>
        <family val="2"/>
        <scheme val="minor"/>
      </rPr>
      <t xml:space="preserve">ransports </t>
    </r>
    <r>
      <rPr>
        <sz val="12"/>
        <color theme="5"/>
        <rFont val="Calibri"/>
        <family val="2"/>
        <scheme val="minor"/>
      </rPr>
      <t>M</t>
    </r>
    <r>
      <rPr>
        <sz val="12"/>
        <color theme="1"/>
        <rFont val="Calibri"/>
        <family val="2"/>
        <scheme val="minor"/>
      </rPr>
      <t xml:space="preserve">anutention </t>
    </r>
    <r>
      <rPr>
        <sz val="12"/>
        <color theme="5"/>
        <rFont val="Calibri"/>
        <family val="2"/>
        <scheme val="minor"/>
      </rPr>
      <t>B</t>
    </r>
    <r>
      <rPr>
        <sz val="12"/>
        <color theme="1"/>
        <rFont val="Calibri"/>
        <family val="2"/>
        <scheme val="minor"/>
      </rPr>
      <t xml:space="preserve">enonie </t>
    </r>
    <r>
      <rPr>
        <sz val="11"/>
        <color theme="1"/>
        <rFont val="Calibri"/>
        <family val="2"/>
        <scheme val="minor"/>
      </rPr>
      <t xml:space="preserve"> 63430  PONT DU CHÂTEAU</t>
    </r>
  </si>
  <si>
    <t>Mise a disposition porteur plateau grue 55t/m</t>
  </si>
  <si>
    <t xml:space="preserve">06-47-23-65-36    mail: patrick.benonie@tmb63.fr  </t>
  </si>
  <si>
    <t>zone kilometrique de votre depot a votre lieu de livraison calculé avec Via Michelin</t>
  </si>
  <si>
    <t>porteur 6m</t>
  </si>
  <si>
    <t xml:space="preserve">porteur + remorque 13m </t>
  </si>
  <si>
    <t>20 kms max</t>
  </si>
  <si>
    <t>30 kms max</t>
  </si>
  <si>
    <t>40 kms max</t>
  </si>
  <si>
    <t>50 kms max</t>
  </si>
  <si>
    <t>60 kms max</t>
  </si>
  <si>
    <t>70 kms max</t>
  </si>
  <si>
    <t>80 kms max</t>
  </si>
  <si>
    <t>90 kms max</t>
  </si>
  <si>
    <t>100 kms max</t>
  </si>
  <si>
    <t>110 kms max</t>
  </si>
  <si>
    <t>120 kms max</t>
  </si>
  <si>
    <t>130 kms max</t>
  </si>
  <si>
    <t>140 kms max</t>
  </si>
  <si>
    <t>150 kms max</t>
  </si>
  <si>
    <t>160 kms max</t>
  </si>
  <si>
    <t>170 kms max</t>
  </si>
  <si>
    <t>180 kms max</t>
  </si>
  <si>
    <t>190 kms max</t>
  </si>
  <si>
    <t>200 kms max</t>
  </si>
  <si>
    <t>levage avec palonnier</t>
  </si>
  <si>
    <t>50€00 par utilisation</t>
  </si>
  <si>
    <t>Prestation de montage ou de démontage sur consultation</t>
  </si>
  <si>
    <r>
      <rPr>
        <b/>
        <sz val="11"/>
        <color theme="1"/>
        <rFont val="Calibri"/>
        <family val="2"/>
        <scheme val="minor"/>
      </rPr>
      <t xml:space="preserve">transport en convoi exceptionnel </t>
    </r>
    <r>
      <rPr>
        <sz val="11"/>
        <color theme="1"/>
        <rFont val="Calibri"/>
        <family val="2"/>
        <scheme val="minor"/>
      </rPr>
      <t xml:space="preserve">                                                                                                                                               categorie 1  tarif majoré de 20%                                                                                                                                         categories 2 et 3 sur devis</t>
    </r>
  </si>
  <si>
    <t>TARIFS TRANSPORTS GE LOCATION ER2A 26 - 2026</t>
  </si>
  <si>
    <t>Tarifs au 01/01/2026</t>
  </si>
  <si>
    <t>LONGUEUR</t>
  </si>
  <si>
    <t>h</t>
  </si>
  <si>
    <t>Recette usine CONSTRUCTEUR</t>
  </si>
  <si>
    <t>240²</t>
  </si>
  <si>
    <t>CASQUE ANTIBRUIT</t>
  </si>
  <si>
    <t>TMB 63</t>
  </si>
  <si>
    <t>ADR 26</t>
  </si>
  <si>
    <t>CONDITIONS GENERALES DE VENTE</t>
  </si>
  <si>
    <t>CGV</t>
  </si>
  <si>
    <t xml:space="preserve"> 01/2025</t>
  </si>
  <si>
    <t>Date MAJ prix</t>
  </si>
  <si>
    <t xml:space="preserve">Tarif au </t>
  </si>
  <si>
    <t>Régulation électronique moteur (attention : délai supplémentaire possible sur KDI)</t>
  </si>
  <si>
    <r>
      <t>GRILLE TARIFAIRE JUSQU'AU 31/12/2026  POUR LE TRANSPORT DES GROUPES ÉLECTROGÈNES AU DEPART DE</t>
    </r>
    <r>
      <rPr>
        <b/>
        <sz val="11"/>
        <color indexed="30"/>
        <rFont val="Calibri"/>
        <family val="2"/>
      </rPr>
      <t xml:space="preserve">  </t>
    </r>
    <r>
      <rPr>
        <b/>
        <sz val="18"/>
        <color indexed="30"/>
        <rFont val="Calibri"/>
        <family val="2"/>
      </rPr>
      <t>BREST</t>
    </r>
  </si>
  <si>
    <r>
      <t>GRILLE TARIFAIRE JUSQU'AU 31/12/2026 POUR LE TRANSPORT DES GROUPES ÉLECTROGÈNES AU DEPART DE</t>
    </r>
    <r>
      <rPr>
        <b/>
        <sz val="11"/>
        <color indexed="30"/>
        <rFont val="Calibri"/>
        <family val="2"/>
      </rPr>
      <t xml:space="preserve">  </t>
    </r>
    <r>
      <rPr>
        <b/>
        <sz val="18"/>
        <color indexed="30"/>
        <rFont val="Calibri"/>
        <family val="2"/>
      </rPr>
      <t>LE HAVRE</t>
    </r>
  </si>
  <si>
    <t xml:space="preserve">Génération d'un schéma Electrique au format .DWG </t>
  </si>
  <si>
    <t>T9M</t>
  </si>
  <si>
    <t>8.7 kVA</t>
  </si>
  <si>
    <t>KH00441T</t>
  </si>
  <si>
    <t>D900</t>
  </si>
  <si>
    <t>DP222CB</t>
  </si>
  <si>
    <t>Op1253</t>
  </si>
  <si>
    <t>Plus value disjoncteur 1250 A 3P (Compact)</t>
  </si>
  <si>
    <t>HYUNDAI</t>
  </si>
  <si>
    <r>
      <rPr>
        <vertAlign val="superscript"/>
        <sz val="11"/>
        <color indexed="8"/>
        <rFont val="Arial Narrow"/>
        <family val="2"/>
      </rPr>
      <t>1</t>
    </r>
    <r>
      <rPr>
        <sz val="11"/>
        <color theme="1"/>
        <rFont val="Calibri"/>
        <family val="2"/>
        <scheme val="minor"/>
      </rPr>
      <t xml:space="preserve"> </t>
    </r>
    <r>
      <rPr>
        <sz val="11"/>
        <color indexed="8"/>
        <rFont val="Arial Narrow"/>
        <family val="2"/>
      </rPr>
      <t>La quantité sera soumise aux fluctuations du cours du carburant au jour du remplissage.</t>
    </r>
  </si>
  <si>
    <t>XP-T016II-01</t>
  </si>
  <si>
    <t>S9/2026</t>
  </si>
  <si>
    <t>A faire</t>
  </si>
  <si>
    <r>
      <t>Accessories</t>
    </r>
    <r>
      <rPr>
        <sz val="20"/>
        <color theme="3" tint="-0.249977111117893"/>
        <rFont val="Century Gothic"/>
        <family val="2"/>
      </rPr>
      <t xml:space="preserve"> </t>
    </r>
    <r>
      <rPr>
        <sz val="20"/>
        <color rgb="FFADCEFF"/>
        <rFont val="Century Gothic"/>
        <family val="2"/>
      </rPr>
      <t>LE HAVRE</t>
    </r>
  </si>
  <si>
    <t>Post-équipement LE HAVRE</t>
  </si>
  <si>
    <t>Post équipements  / Option kit</t>
  </si>
  <si>
    <t>reference</t>
  </si>
  <si>
    <t>Type Genset</t>
  </si>
  <si>
    <t>PRX TARIF XPRESS €</t>
  </si>
  <si>
    <t>XP-K022IVN</t>
  </si>
  <si>
    <t>Preheating kit including cable and connector</t>
  </si>
  <si>
    <t>XP-K027IVN</t>
  </si>
  <si>
    <t>XP-K033IVN</t>
  </si>
  <si>
    <t>XP-K044IVN</t>
  </si>
  <si>
    <t xml:space="preserve"> XP-K066IIN</t>
  </si>
  <si>
    <t xml:space="preserve"> XP-K066IVN</t>
  </si>
  <si>
    <t>J22/33/44 en version M137</t>
  </si>
  <si>
    <t>J66/88/110/130 en version M138</t>
  </si>
  <si>
    <t xml:space="preserve">J165/200/220/250 en version M139APM303   </t>
  </si>
  <si>
    <t>Lifting eye</t>
  </si>
  <si>
    <t>Pallet jack</t>
  </si>
  <si>
    <t>Gensets with M137 canopy</t>
  </si>
  <si>
    <r>
      <rPr>
        <b/>
        <sz val="8"/>
        <color indexed="18"/>
        <rFont val="Century Gothic"/>
        <family val="2"/>
      </rPr>
      <t>Sangle (x1), CMU</t>
    </r>
    <r>
      <rPr>
        <sz val="8"/>
        <color indexed="18"/>
        <rFont val="Century Gothic"/>
        <family val="2"/>
      </rPr>
      <t> :1 tonne, longueur utile : 8m                  </t>
    </r>
  </si>
  <si>
    <t>2 sangles sont nécessaires pour lever le Groupe</t>
  </si>
  <si>
    <r>
      <rPr>
        <b/>
        <sz val="8"/>
        <color indexed="18"/>
        <rFont val="Century Gothic"/>
        <family val="2"/>
      </rPr>
      <t>Strap (x1), SWL</t>
    </r>
    <r>
      <rPr>
        <sz val="8"/>
        <color indexed="18"/>
        <rFont val="Century Gothic"/>
        <family val="2"/>
      </rPr>
      <t> : 1 ton, length : 8 m</t>
    </r>
  </si>
  <si>
    <t>Gensets with M137- M138 canopy</t>
  </si>
  <si>
    <t xml:space="preserve">2 straps are necessary to lift the generator </t>
  </si>
  <si>
    <t>Post équipements / Option kit</t>
  </si>
  <si>
    <t>APM 303</t>
  </si>
  <si>
    <t>63A&lt; I &lt;125A</t>
  </si>
  <si>
    <t>31613937702NE</t>
  </si>
  <si>
    <t>31613906903NE</t>
  </si>
  <si>
    <r>
      <t xml:space="preserve">Pack auto </t>
    </r>
    <r>
      <rPr>
        <sz val="8"/>
        <color rgb="FFD63230"/>
        <rFont val="Century Gothic"/>
        <family val="2"/>
      </rPr>
      <t>sans résistance</t>
    </r>
    <r>
      <rPr>
        <sz val="8"/>
        <color indexed="18"/>
        <rFont val="Century Gothic"/>
        <family val="2"/>
      </rPr>
      <t xml:space="preserve"> 
Automatic full Pack </t>
    </r>
    <r>
      <rPr>
        <sz val="8"/>
        <color rgb="FFD63230"/>
        <rFont val="Century Gothic"/>
        <family val="2"/>
      </rPr>
      <t>without resistor</t>
    </r>
  </si>
  <si>
    <t>31613906301NE</t>
  </si>
  <si>
    <t>(24v)</t>
  </si>
  <si>
    <r>
      <t>Bac de rétention / Retention bund.</t>
    </r>
    <r>
      <rPr>
        <b/>
        <sz val="8"/>
        <color theme="2" tint="-0.89999084444715716"/>
        <rFont val="Century Gothic"/>
        <family val="2"/>
      </rPr>
      <t xml:space="preserve">
 </t>
    </r>
    <r>
      <rPr>
        <b/>
        <sz val="8"/>
        <color rgb="FFD63230"/>
        <rFont val="Century Gothic"/>
        <family val="2"/>
      </rPr>
      <t>Délai 4 semaines - Lead time 4 weeks</t>
    </r>
  </si>
  <si>
    <t>Référence</t>
  </si>
  <si>
    <t>Type GE / Genset</t>
  </si>
  <si>
    <t>Price public / Euros</t>
  </si>
  <si>
    <t>Silencieux 29 db</t>
  </si>
  <si>
    <t>30901033902-X</t>
  </si>
  <si>
    <t>K9 - J44</t>
  </si>
  <si>
    <t>30901033905-X</t>
  </si>
  <si>
    <t>J066 -&gt;  J250</t>
  </si>
  <si>
    <t>30901033906-X</t>
  </si>
  <si>
    <t>V275</t>
  </si>
  <si>
    <t>D275 -&gt; D330</t>
  </si>
  <si>
    <r>
      <t>D440-&gt;D550</t>
    </r>
    <r>
      <rPr>
        <sz val="12"/>
        <color rgb="FF121F33"/>
        <rFont val="Century Gothic"/>
        <family val="2"/>
      </rPr>
      <t xml:space="preserve"> </t>
    </r>
    <r>
      <rPr>
        <sz val="12"/>
        <color rgb="FFF15100"/>
        <rFont val="Century Gothic"/>
        <family val="2"/>
      </rPr>
      <t>**</t>
    </r>
  </si>
  <si>
    <r>
      <t>D630-&gt;D830</t>
    </r>
    <r>
      <rPr>
        <sz val="12"/>
        <color rgb="FF121F33"/>
        <rFont val="Century Gothic"/>
        <family val="2"/>
      </rPr>
      <t xml:space="preserve"> </t>
    </r>
    <r>
      <rPr>
        <sz val="12"/>
        <color rgb="FFF15100"/>
        <rFont val="Century Gothic"/>
        <family val="2"/>
      </rPr>
      <t>**</t>
    </r>
  </si>
  <si>
    <t>V350 -&gt; V550</t>
  </si>
  <si>
    <t>V650 -&gt; V700</t>
  </si>
  <si>
    <r>
      <t>KD800 -&gt; KD1100 + B900</t>
    </r>
    <r>
      <rPr>
        <sz val="12"/>
        <color rgb="FF121F33"/>
        <rFont val="Century Gothic"/>
        <family val="2"/>
      </rPr>
      <t xml:space="preserve"> </t>
    </r>
    <r>
      <rPr>
        <sz val="12"/>
        <color rgb="FFF15100"/>
        <rFont val="Century Gothic"/>
        <family val="2"/>
      </rPr>
      <t>**</t>
    </r>
  </si>
  <si>
    <r>
      <t>B1000 -&gt; B1500</t>
    </r>
    <r>
      <rPr>
        <sz val="12"/>
        <color rgb="FF121F33"/>
        <rFont val="Century Gothic"/>
        <family val="2"/>
      </rPr>
      <t xml:space="preserve"> </t>
    </r>
    <r>
      <rPr>
        <sz val="12"/>
        <color rgb="FFF15100"/>
        <rFont val="Century Gothic"/>
        <family val="2"/>
      </rPr>
      <t>**</t>
    </r>
  </si>
  <si>
    <t>Silencieux 09 db</t>
  </si>
  <si>
    <t>30901033607-X</t>
  </si>
  <si>
    <r>
      <t xml:space="preserve">D440-&gt;D550 </t>
    </r>
    <r>
      <rPr>
        <sz val="12"/>
        <color rgb="FFF15100"/>
        <rFont val="Century Gothic"/>
        <family val="2"/>
      </rPr>
      <t>**</t>
    </r>
  </si>
  <si>
    <r>
      <t xml:space="preserve">D630-&gt;D830 </t>
    </r>
    <r>
      <rPr>
        <sz val="12"/>
        <color rgb="FFF15100"/>
        <rFont val="Century Gothic"/>
        <family val="2"/>
      </rPr>
      <t>**</t>
    </r>
  </si>
  <si>
    <t>30901033608-X</t>
  </si>
  <si>
    <t xml:space="preserve">V350 -&gt; V550 </t>
  </si>
  <si>
    <t>30901033609-X</t>
  </si>
  <si>
    <t xml:space="preserve">V650 -&gt; V700 </t>
  </si>
  <si>
    <r>
      <t>KD800 -&gt; KD1100</t>
    </r>
    <r>
      <rPr>
        <sz val="12"/>
        <color rgb="FF121F33"/>
        <rFont val="Century Gothic"/>
        <family val="2"/>
      </rPr>
      <t xml:space="preserve"> </t>
    </r>
    <r>
      <rPr>
        <sz val="12"/>
        <color rgb="FFF15100"/>
        <rFont val="Century Gothic"/>
        <family val="2"/>
      </rPr>
      <t>**</t>
    </r>
  </si>
  <si>
    <t>30901033610-X</t>
  </si>
  <si>
    <r>
      <t>B900 -&gt; B1500</t>
    </r>
    <r>
      <rPr>
        <sz val="12"/>
        <color rgb="FF121F33"/>
        <rFont val="Century Gothic"/>
        <family val="2"/>
      </rPr>
      <t xml:space="preserve"> </t>
    </r>
    <r>
      <rPr>
        <sz val="12"/>
        <color rgb="FFF15100"/>
        <rFont val="Century Gothic"/>
        <family val="2"/>
      </rPr>
      <t>**</t>
    </r>
  </si>
  <si>
    <t>31616118803NE</t>
  </si>
  <si>
    <t>35A</t>
  </si>
  <si>
    <t>31616118903NE</t>
  </si>
  <si>
    <t>63A</t>
  </si>
  <si>
    <t>INS / ATS</t>
  </si>
  <si>
    <t>31616119103NE</t>
  </si>
  <si>
    <t>100A</t>
  </si>
  <si>
    <r>
      <t xml:space="preserve">380/440V - </t>
    </r>
    <r>
      <rPr>
        <sz val="11"/>
        <color rgb="FFD63230"/>
        <rFont val="Century Gothic"/>
        <family val="2"/>
      </rPr>
      <t>VERSO100S</t>
    </r>
    <r>
      <rPr>
        <sz val="10"/>
        <color rgb="FFD63230"/>
        <rFont val="Century Gothic"/>
        <family val="2"/>
      </rPr>
      <t xml:space="preserve"> - 4P - IP31</t>
    </r>
  </si>
  <si>
    <t>31616119203NE</t>
  </si>
  <si>
    <t>125A</t>
  </si>
  <si>
    <t>31616119303NE</t>
  </si>
  <si>
    <t>160A</t>
  </si>
  <si>
    <r>
      <t xml:space="preserve">INS / ATS                                         </t>
    </r>
    <r>
      <rPr>
        <sz val="11"/>
        <color rgb="FFD63230"/>
        <rFont val="Century Gothic"/>
        <family val="2"/>
      </rPr>
      <t>380/440V - VERSO100D - 4P - IP54</t>
    </r>
  </si>
  <si>
    <t>31616123602NE</t>
  </si>
  <si>
    <t>31616123702NE</t>
  </si>
  <si>
    <t>31616123902NE</t>
  </si>
  <si>
    <t>31616124002NE</t>
  </si>
  <si>
    <t>31616124102NE</t>
  </si>
  <si>
    <t>31616143301NE</t>
  </si>
  <si>
    <t>31616143302NE</t>
  </si>
  <si>
    <r>
      <t xml:space="preserve">230/400V - </t>
    </r>
    <r>
      <rPr>
        <sz val="11"/>
        <color rgb="FFD63230"/>
        <rFont val="Century Gothic"/>
        <family val="2"/>
      </rPr>
      <t>VERSO150D</t>
    </r>
    <r>
      <rPr>
        <sz val="10"/>
        <color rgb="FFD63230"/>
        <rFont val="Century Gothic"/>
        <family val="2"/>
      </rPr>
      <t xml:space="preserve"> - 4P - IP65</t>
    </r>
  </si>
  <si>
    <t>31616143303NE</t>
  </si>
  <si>
    <r>
      <t xml:space="preserve">INS / ATS
</t>
    </r>
    <r>
      <rPr>
        <sz val="11"/>
        <color rgb="FFD63230"/>
        <rFont val="Century Gothic"/>
        <family val="2"/>
      </rPr>
      <t>380/440V - VERSO200S - 4P - IP20</t>
    </r>
  </si>
  <si>
    <t>31616135502NE</t>
  </si>
  <si>
    <t>200A</t>
  </si>
  <si>
    <t>31616134202NE</t>
  </si>
  <si>
    <t>250A</t>
  </si>
  <si>
    <t>31616134402NE</t>
  </si>
  <si>
    <t>400A</t>
  </si>
  <si>
    <t>31616134502NE</t>
  </si>
  <si>
    <t>630A</t>
  </si>
  <si>
    <r>
      <t xml:space="preserve">INS / ATS
</t>
    </r>
    <r>
      <rPr>
        <sz val="11"/>
        <color rgb="FFD63230"/>
        <rFont val="Century Gothic"/>
        <family val="2"/>
      </rPr>
      <t>380/440V - VERSO200S - 4P - IP55</t>
    </r>
  </si>
  <si>
    <t>31616142404NE</t>
  </si>
  <si>
    <t>800A</t>
  </si>
  <si>
    <t>31616135904NE</t>
  </si>
  <si>
    <t>1000A</t>
  </si>
  <si>
    <t>31616136004NE</t>
  </si>
  <si>
    <t>1250A</t>
  </si>
  <si>
    <t>31616136104NE</t>
  </si>
  <si>
    <t>1600A</t>
  </si>
  <si>
    <r>
      <t>**</t>
    </r>
    <r>
      <rPr>
        <b/>
        <sz val="8"/>
        <color rgb="FF121F33"/>
        <rFont val="Century Gothic"/>
        <family val="2"/>
      </rPr>
      <t xml:space="preserve"> Ne pas oublier de commander 2 silencieux / Don't forget to order two silencers</t>
    </r>
  </si>
  <si>
    <t>Service FIRST</t>
  </si>
  <si>
    <t>XP-K9</t>
  </si>
  <si>
    <t>330002638NE</t>
  </si>
  <si>
    <t>XP-K12</t>
  </si>
  <si>
    <t>330002639NE</t>
  </si>
  <si>
    <t>XP-K22</t>
  </si>
  <si>
    <t>330002694NE</t>
  </si>
  <si>
    <t>XP-K33/44</t>
  </si>
  <si>
    <t>330002706NE</t>
  </si>
  <si>
    <t>XP-K66</t>
  </si>
  <si>
    <t>330002740NE</t>
  </si>
  <si>
    <t>XP-T12/ T9KM</t>
  </si>
  <si>
    <t>330002108NE</t>
  </si>
  <si>
    <t>S3L2.SD</t>
  </si>
  <si>
    <t>XP-T16</t>
  </si>
  <si>
    <t>330002109NE</t>
  </si>
  <si>
    <t>S4L2.SD</t>
  </si>
  <si>
    <t>XP-J22</t>
  </si>
  <si>
    <t>330002750NE</t>
  </si>
  <si>
    <t xml:space="preserve">3029DSG20 </t>
  </si>
  <si>
    <t>XP-J33</t>
  </si>
  <si>
    <t>XP-J44</t>
  </si>
  <si>
    <t>330002736NE</t>
  </si>
  <si>
    <t xml:space="preserve">3029TSG20 </t>
  </si>
  <si>
    <t>XP-V350 / V400 / V440 / V500</t>
  </si>
  <si>
    <t>330002748NE</t>
  </si>
  <si>
    <t>TAD1341/1342/1344/1345GE-B</t>
  </si>
  <si>
    <t>XP-V550 - V650</t>
  </si>
  <si>
    <t>330002746NE</t>
  </si>
  <si>
    <t xml:space="preserve">TAD1346/ 1642GE-B1   </t>
  </si>
  <si>
    <t>XP-V715</t>
  </si>
  <si>
    <t>330002744NE</t>
  </si>
  <si>
    <t xml:space="preserve">TWD1644GE   </t>
  </si>
  <si>
    <t>XP-D275 / D300 / D330</t>
  </si>
  <si>
    <t>330002610NE</t>
  </si>
  <si>
    <t>XP-D440</t>
  </si>
  <si>
    <t>330002612NE</t>
  </si>
  <si>
    <t>XP-D550</t>
  </si>
  <si>
    <t>330002700NE</t>
  </si>
  <si>
    <t>DP158LDS</t>
  </si>
  <si>
    <t>XP-D630/D700</t>
  </si>
  <si>
    <t>330002702NE</t>
  </si>
  <si>
    <t>DP180LA/LB</t>
  </si>
  <si>
    <t>XP-D830</t>
  </si>
  <si>
    <t>330002704NE</t>
  </si>
  <si>
    <t>DP222LC</t>
  </si>
  <si>
    <t>** Ne pas oublier de commander 2 silencieux / Don't forget to order two silencers</t>
  </si>
  <si>
    <t>Matrice devis VGI 03/2026 Ind02-SC</t>
  </si>
  <si>
    <t>750 KVA</t>
  </si>
  <si>
    <t>2420L</t>
  </si>
  <si>
    <t>745 L</t>
  </si>
  <si>
    <t>D04445-26-KD110</t>
  </si>
  <si>
    <t>OP-25000210546-2-FCI--D</t>
  </si>
  <si>
    <t>2026-V01A</t>
  </si>
  <si>
    <t>1 / 2</t>
  </si>
  <si>
    <t>ITEM NO.1</t>
  </si>
  <si>
    <t>IV_F</t>
  </si>
  <si>
    <t>KD39L04T-AA56</t>
  </si>
  <si>
    <t>KH00754T</t>
  </si>
  <si>
    <t>110.0 KVA</t>
  </si>
  <si>
    <t>TNC</t>
  </si>
  <si>
    <t>159.0 A</t>
  </si>
  <si>
    <t>12 VCC</t>
  </si>
  <si>
    <t>Gaine de rejet d air</t>
  </si>
  <si>
    <t xml:space="preserve">Arceau de levage monté sur groupe </t>
  </si>
  <si>
    <t>Préfiltre décanteur gasoil</t>
  </si>
  <si>
    <t>SiM</t>
  </si>
  <si>
    <t>Alarme sonore montée dans coffret et Pack de reports à distance figé. (Marche groupe,Défaut général,Alarme ou défaut niveau bas carburant(Sauf réservoir sur bac)(Impossible avec option CA408)</t>
  </si>
  <si>
    <t>Pack de reports à distance configurable. **(Maximum 6 reports) (Sauf APM403 A651)</t>
  </si>
  <si>
    <t>CA428</t>
  </si>
  <si>
    <t>(**) montant net Hors Taxe, calculé en fonction du poids du groupe électrogène (Directive DEEE 2012/19/UE)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</si>
</sst>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quot;;\-#,##0\ &quot;€&quot;"/>
    <numFmt numFmtId="6" formatCode="#,##0\ &quot;€&quot;;[Red]\-#,##0\ &quot;€&quot;"/>
    <numFmt numFmtId="7" formatCode="#,##0.00\ &quot;€&quot;;\-#,##0.00\ &quot;€&quot;"/>
    <numFmt numFmtId="8" formatCode="#,##0.00\ &quot;€&quot;;[Red]\-#,##0.00\ &quot;€&quot;"/>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0.00\ &quot;€&quot;"/>
    <numFmt numFmtId="165" formatCode="[$-40C]d\ mmmm\ yyyy;@"/>
    <numFmt numFmtId="166" formatCode="_-* #,##0.00\ [$€-40C]_-;\-* #,##0.00\ [$€-40C]_-;_-* &quot;-&quot;??\ [$€-40C]_-;_-@_-"/>
    <numFmt numFmtId="167" formatCode="#,##0\ &quot;€&quot;"/>
    <numFmt numFmtId="168" formatCode="00000"/>
    <numFmt numFmtId="169" formatCode="0#&quot; &quot;##&quot; &quot;##&quot; &quot;##&quot; &quot;##"/>
    <numFmt numFmtId="170" formatCode="[$-F800]dddd\,\ mmmm\ dd\,\ yyyy"/>
    <numFmt numFmtId="171" formatCode="&quot;SEMAINE &quot;0"/>
    <numFmt numFmtId="172" formatCode="0&quot; Kg&quot;"/>
    <numFmt numFmtId="173" formatCode="_-* #,##0_-;\-* #,##0_-;_-* &quot;-&quot;??_-;_-@_-"/>
    <numFmt numFmtId="174" formatCode="_-* #,##0\ &quot;€&quot;_-;\-* #,##0\ &quot;€&quot;_-;_-* &quot;-&quot;??\ &quot;€&quot;_-;_-@_-"/>
    <numFmt numFmtId="176" formatCode="[$-40C]dd\-mmm\-yy;@"/>
  </numFmts>
  <fonts count="193">
    <font>
      <sz val="11"/>
      <color theme="1"/>
      <name val="Calibri"/>
      <family val="2"/>
      <scheme val="minor"/>
    </font>
    <font>
      <sz val="12"/>
      <name val="Arial Narrow"/>
      <family val="2"/>
    </font>
    <font>
      <sz val="10"/>
      <name val="Arial"/>
      <family val="2"/>
    </font>
    <font>
      <sz val="12"/>
      <name val="Arial"/>
      <family val="2"/>
    </font>
    <font>
      <b/>
      <sz val="10"/>
      <name val="Arial"/>
      <family val="2"/>
    </font>
    <font>
      <b/>
      <sz val="12"/>
      <name val="Arial"/>
      <family val="2"/>
    </font>
    <font>
      <sz val="11"/>
      <color indexed="8"/>
      <name val="Arial Narrow"/>
      <family val="2"/>
    </font>
    <font>
      <sz val="14"/>
      <color indexed="8"/>
      <name val="Arial Narrow"/>
      <family val="2"/>
    </font>
    <font>
      <sz val="14"/>
      <name val="Arial Narrow"/>
      <family val="2"/>
    </font>
    <font>
      <b/>
      <sz val="14"/>
      <name val="Arial Narrow"/>
      <family val="2"/>
    </font>
    <font>
      <u/>
      <sz val="14"/>
      <name val="Arial Narrow"/>
      <family val="2"/>
    </font>
    <font>
      <b/>
      <sz val="10"/>
      <color indexed="12"/>
      <name val="Arial"/>
      <family val="2"/>
    </font>
    <font>
      <b/>
      <sz val="10"/>
      <color indexed="8"/>
      <name val="Arial"/>
      <family val="2"/>
    </font>
    <font>
      <b/>
      <sz val="12"/>
      <name val="Arial Narrow"/>
      <family val="2"/>
    </font>
    <font>
      <b/>
      <sz val="11"/>
      <name val="Arial"/>
      <family val="2"/>
    </font>
    <font>
      <sz val="10"/>
      <name val="Arial Narrow"/>
      <family val="2"/>
    </font>
    <font>
      <b/>
      <sz val="11"/>
      <name val="Arial Narrow"/>
      <family val="2"/>
    </font>
    <font>
      <b/>
      <sz val="11"/>
      <color indexed="30"/>
      <name val="Calibri"/>
      <family val="2"/>
    </font>
    <font>
      <b/>
      <sz val="18"/>
      <color indexed="30"/>
      <name val="Calibri"/>
      <family val="2"/>
    </font>
    <font>
      <sz val="11"/>
      <name val="Calibri"/>
      <family val="2"/>
    </font>
    <font>
      <b/>
      <sz val="12"/>
      <color indexed="9"/>
      <name val="Arial Narrow"/>
      <family val="2"/>
    </font>
    <font>
      <vertAlign val="superscript"/>
      <sz val="14"/>
      <color indexed="8"/>
      <name val="Arial Narrow"/>
      <family val="2"/>
    </font>
    <font>
      <vertAlign val="superscript"/>
      <sz val="11"/>
      <color indexed="8"/>
      <name val="Arial Narrow"/>
      <family val="2"/>
    </font>
    <font>
      <sz val="11"/>
      <name val="Arial Narrow"/>
      <family val="2"/>
    </font>
    <font>
      <b/>
      <sz val="16"/>
      <name val="Arial Narrow"/>
      <family val="2"/>
    </font>
    <font>
      <b/>
      <sz val="18"/>
      <name val="Arial Narrow"/>
      <family val="2"/>
    </font>
    <font>
      <sz val="9"/>
      <name val="Arial Narrow"/>
      <family val="2"/>
    </font>
    <font>
      <sz val="11"/>
      <name val="Arial"/>
      <family val="2"/>
    </font>
    <font>
      <sz val="10"/>
      <name val="Arial"/>
      <family val="2"/>
      <charset val="1"/>
    </font>
    <font>
      <sz val="11"/>
      <color theme="1"/>
      <name val="Calibri"/>
      <family val="2"/>
      <scheme val="minor"/>
    </font>
    <font>
      <u/>
      <sz val="10"/>
      <color theme="10"/>
      <name val="Arial"/>
      <family val="2"/>
    </font>
    <font>
      <b/>
      <sz val="11"/>
      <color theme="1"/>
      <name val="Calibri"/>
      <family val="2"/>
      <scheme val="minor"/>
    </font>
    <font>
      <b/>
      <sz val="11"/>
      <color theme="3" tint="0.39997558519241921"/>
      <name val="Calibri"/>
      <family val="2"/>
      <scheme val="minor"/>
    </font>
    <font>
      <b/>
      <sz val="11"/>
      <color theme="0"/>
      <name val="Calibri"/>
      <family val="2"/>
      <scheme val="minor"/>
    </font>
    <font>
      <sz val="11"/>
      <color theme="4" tint="-0.24994659260841701"/>
      <name val="Calibri"/>
      <family val="2"/>
      <scheme val="minor"/>
    </font>
    <font>
      <sz val="11"/>
      <color theme="0"/>
      <name val="Calibri"/>
      <family val="2"/>
      <scheme val="minor"/>
    </font>
    <font>
      <sz val="11"/>
      <color theme="4"/>
      <name val="Calibri"/>
      <family val="2"/>
      <scheme val="minor"/>
    </font>
    <font>
      <sz val="11"/>
      <color theme="1"/>
      <name val="Arial Narrow"/>
      <family val="2"/>
    </font>
    <font>
      <sz val="11"/>
      <color theme="0"/>
      <name val="Arial Narrow"/>
      <family val="2"/>
    </font>
    <font>
      <sz val="14"/>
      <color theme="0"/>
      <name val="Arial Narrow"/>
      <family val="2"/>
    </font>
    <font>
      <b/>
      <sz val="30"/>
      <color theme="0"/>
      <name val="Arial Narrow"/>
      <family val="2"/>
    </font>
    <font>
      <sz val="14"/>
      <color theme="1"/>
      <name val="Arial Narrow"/>
      <family val="2"/>
    </font>
    <font>
      <b/>
      <sz val="14"/>
      <color theme="0"/>
      <name val="Arial Narrow"/>
      <family val="2"/>
    </font>
    <font>
      <sz val="8"/>
      <color theme="1"/>
      <name val="Arial Narrow"/>
      <family val="2"/>
    </font>
    <font>
      <b/>
      <sz val="24"/>
      <color theme="0"/>
      <name val="Arial Narrow"/>
      <family val="2"/>
    </font>
    <font>
      <b/>
      <sz val="14"/>
      <color theme="1"/>
      <name val="Arial Narrow"/>
      <family val="2"/>
    </font>
    <font>
      <sz val="12"/>
      <color theme="1"/>
      <name val="Arial Narrow"/>
      <family val="2"/>
    </font>
    <font>
      <sz val="14"/>
      <color rgb="FFFF0000"/>
      <name val="Arial Narrow"/>
      <family val="2"/>
    </font>
    <font>
      <b/>
      <i/>
      <sz val="11"/>
      <color theme="1"/>
      <name val="Calibri"/>
      <family val="2"/>
      <scheme val="minor"/>
    </font>
    <font>
      <i/>
      <sz val="10"/>
      <color rgb="FFFF0000"/>
      <name val="Calibri"/>
      <family val="2"/>
      <scheme val="minor"/>
    </font>
    <font>
      <i/>
      <sz val="10"/>
      <color theme="1"/>
      <name val="Calibri"/>
      <family val="2"/>
      <scheme val="minor"/>
    </font>
    <font>
      <sz val="9"/>
      <color theme="1"/>
      <name val="Calibri"/>
      <family val="2"/>
      <scheme val="minor"/>
    </font>
    <font>
      <u/>
      <sz val="9"/>
      <color theme="10"/>
      <name val="Calibri"/>
      <family val="2"/>
    </font>
    <font>
      <i/>
      <sz val="8"/>
      <color theme="1"/>
      <name val="Calibri"/>
      <family val="2"/>
      <scheme val="minor"/>
    </font>
    <font>
      <sz val="11"/>
      <name val="Calibri"/>
      <family val="2"/>
      <scheme val="minor"/>
    </font>
    <font>
      <b/>
      <sz val="12"/>
      <color theme="0"/>
      <name val="Arial"/>
      <family val="2"/>
    </font>
    <font>
      <b/>
      <sz val="11"/>
      <name val="Calibri"/>
      <family val="2"/>
      <scheme val="minor"/>
    </font>
    <font>
      <b/>
      <sz val="10"/>
      <color theme="1"/>
      <name val="Arial"/>
      <family val="2"/>
    </font>
    <font>
      <b/>
      <i/>
      <sz val="11"/>
      <color rgb="FF7E0080"/>
      <name val="Calibri"/>
      <family val="2"/>
      <scheme val="minor"/>
    </font>
    <font>
      <b/>
      <i/>
      <sz val="11"/>
      <color rgb="FFEC6608"/>
      <name val="Calibri"/>
      <family val="2"/>
      <scheme val="minor"/>
    </font>
    <font>
      <b/>
      <sz val="16"/>
      <color theme="0"/>
      <name val="Arial"/>
      <family val="2"/>
    </font>
    <font>
      <sz val="10"/>
      <color theme="0"/>
      <name val="Arial"/>
      <family val="2"/>
    </font>
    <font>
      <b/>
      <sz val="12"/>
      <color theme="1"/>
      <name val="Calibri"/>
      <family val="2"/>
      <scheme val="minor"/>
    </font>
    <font>
      <b/>
      <sz val="16"/>
      <color rgb="FF7E0080"/>
      <name val="Arial Narrow"/>
      <family val="2"/>
    </font>
    <font>
      <sz val="18"/>
      <color theme="0"/>
      <name val="Arial Narrow"/>
      <family val="2"/>
    </font>
    <font>
      <sz val="12"/>
      <color rgb="FF7E0080"/>
      <name val="Arial Narrow"/>
      <family val="2"/>
    </font>
    <font>
      <sz val="12"/>
      <color theme="0"/>
      <name val="Arial Narrow"/>
      <family val="2"/>
    </font>
    <font>
      <strike/>
      <sz val="12"/>
      <color theme="1"/>
      <name val="Arial Narrow"/>
      <family val="2"/>
    </font>
    <font>
      <sz val="12"/>
      <color rgb="FFFF0000"/>
      <name val="Arial Narrow"/>
      <family val="2"/>
    </font>
    <font>
      <sz val="11"/>
      <color rgb="FF000000"/>
      <name val="Calibri"/>
      <family val="2"/>
      <scheme val="minor"/>
    </font>
    <font>
      <b/>
      <sz val="10"/>
      <color theme="0"/>
      <name val="Arial"/>
      <family val="2"/>
    </font>
    <font>
      <b/>
      <sz val="10"/>
      <color rgb="FFFF0000"/>
      <name val="Arial Narrow"/>
      <family val="2"/>
    </font>
    <font>
      <sz val="8"/>
      <color theme="0" tint="-0.34998626667073579"/>
      <name val="Arial Narrow"/>
      <family val="2"/>
    </font>
    <font>
      <sz val="10"/>
      <color rgb="FF00B050"/>
      <name val="Arial Narrow"/>
      <family val="2"/>
    </font>
    <font>
      <b/>
      <sz val="12"/>
      <color theme="1"/>
      <name val="Arial Narrow"/>
      <family val="2"/>
    </font>
    <font>
      <b/>
      <sz val="11"/>
      <color rgb="FFFF0000"/>
      <name val="Arial Narrow"/>
      <family val="2"/>
    </font>
    <font>
      <b/>
      <sz val="10"/>
      <color theme="1"/>
      <name val="Arial Narrow"/>
      <family val="2"/>
    </font>
    <font>
      <b/>
      <sz val="12"/>
      <color rgb="FFFF0000"/>
      <name val="Arial Narrow"/>
      <family val="2"/>
    </font>
    <font>
      <b/>
      <sz val="11"/>
      <color theme="1"/>
      <name val="Arial Narrow"/>
      <family val="2"/>
    </font>
    <font>
      <sz val="8"/>
      <color theme="1"/>
      <name val="Calibri"/>
      <family val="2"/>
      <scheme val="minor"/>
    </font>
    <font>
      <sz val="11"/>
      <color rgb="FFFF0000"/>
      <name val="Calibri"/>
      <family val="2"/>
      <scheme val="minor"/>
    </font>
    <font>
      <sz val="7"/>
      <color theme="1"/>
      <name val="Calibri"/>
      <family val="2"/>
      <scheme val="minor"/>
    </font>
    <font>
      <sz val="8"/>
      <color theme="0" tint="-0.499984740745262"/>
      <name val="Calibri"/>
      <family val="2"/>
      <scheme val="minor"/>
    </font>
    <font>
      <i/>
      <sz val="11"/>
      <color theme="1"/>
      <name val="Arial Narrow"/>
      <family val="2"/>
    </font>
    <font>
      <i/>
      <sz val="11"/>
      <color theme="1"/>
      <name val="Calibri"/>
      <family val="2"/>
      <scheme val="minor"/>
    </font>
    <font>
      <sz val="9"/>
      <color theme="1"/>
      <name val="Arial Narrow"/>
      <family val="2"/>
    </font>
    <font>
      <sz val="11"/>
      <color theme="0" tint="-0.14999847407452621"/>
      <name val="Calibri"/>
      <family val="2"/>
      <scheme val="minor"/>
    </font>
    <font>
      <sz val="7"/>
      <color theme="0" tint="-0.14999847407452621"/>
      <name val="Calibri"/>
      <family val="2"/>
      <scheme val="minor"/>
    </font>
    <font>
      <b/>
      <i/>
      <u/>
      <sz val="10"/>
      <color theme="1"/>
      <name val="Arial"/>
      <family val="2"/>
    </font>
    <font>
      <b/>
      <i/>
      <sz val="10"/>
      <color rgb="FFFF0000"/>
      <name val="Arial"/>
      <family val="2"/>
    </font>
    <font>
      <sz val="12"/>
      <color rgb="FFFF66FF"/>
      <name val="Arial Narrow"/>
      <family val="2"/>
    </font>
    <font>
      <sz val="12"/>
      <color rgb="FFEC6608"/>
      <name val="Arial Narrow"/>
      <family val="2"/>
    </font>
    <font>
      <sz val="10"/>
      <color rgb="FF7E0080"/>
      <name val="Arial Narrow"/>
      <family val="2"/>
    </font>
    <font>
      <sz val="10"/>
      <color rgb="FFFF66FF"/>
      <name val="Arial Narrow"/>
      <family val="2"/>
    </font>
    <font>
      <sz val="10"/>
      <color rgb="FFEC6608"/>
      <name val="Arial Narrow"/>
      <family val="2"/>
    </font>
    <font>
      <b/>
      <sz val="10"/>
      <color rgb="FF000000"/>
      <name val="Arial"/>
      <family val="2"/>
      <charset val="1"/>
    </font>
    <font>
      <b/>
      <sz val="13"/>
      <color theme="1"/>
      <name val="Arial Narrow"/>
      <family val="2"/>
    </font>
    <font>
      <b/>
      <sz val="14"/>
      <color theme="0"/>
      <name val="Arial"/>
      <family val="2"/>
    </font>
    <font>
      <b/>
      <sz val="20"/>
      <color rgb="FF7E0080"/>
      <name val="Arial Narrow"/>
      <family val="2"/>
    </font>
    <font>
      <u/>
      <sz val="14"/>
      <color theme="10"/>
      <name val="Arial Narrow"/>
      <family val="2"/>
    </font>
    <font>
      <b/>
      <sz val="22"/>
      <color theme="0"/>
      <name val="Arial Narrow"/>
      <family val="2"/>
    </font>
    <font>
      <b/>
      <sz val="28"/>
      <color theme="0"/>
      <name val="Calibri"/>
      <family val="2"/>
    </font>
    <font>
      <i/>
      <sz val="12"/>
      <color theme="1"/>
      <name val="Arial Narrow"/>
      <family val="2"/>
    </font>
    <font>
      <b/>
      <sz val="20"/>
      <color theme="0"/>
      <name val="Arial Narrow"/>
      <family val="2"/>
    </font>
    <font>
      <b/>
      <sz val="26"/>
      <color theme="0"/>
      <name val="Arial Narrow"/>
      <family val="2"/>
    </font>
    <font>
      <sz val="16"/>
      <color theme="0"/>
      <name val="Arial Narrow"/>
      <family val="2"/>
    </font>
    <font>
      <sz val="16"/>
      <color theme="1"/>
      <name val="Arial Narrow"/>
      <family val="2"/>
    </font>
    <font>
      <sz val="9"/>
      <color indexed="81"/>
      <name val="Tahoma"/>
      <family val="2"/>
    </font>
    <font>
      <b/>
      <sz val="12"/>
      <color rgb="FF7E0080"/>
      <name val="Arial Narrow"/>
      <family val="2"/>
    </font>
    <font>
      <b/>
      <sz val="12"/>
      <color rgb="FFEC6608"/>
      <name val="Arial Narrow"/>
      <family val="2"/>
    </font>
    <font>
      <sz val="10"/>
      <color rgb="FF000000"/>
      <name val="Times New Roman"/>
      <family val="1"/>
    </font>
    <font>
      <b/>
      <sz val="11"/>
      <color rgb="FFFF0000"/>
      <name val="Calibri"/>
      <family val="2"/>
      <scheme val="minor"/>
    </font>
    <font>
      <sz val="11"/>
      <color rgb="FF0070C0"/>
      <name val="Calibri"/>
      <family val="2"/>
      <scheme val="minor"/>
    </font>
    <font>
      <sz val="10"/>
      <color theme="1"/>
      <name val="Calibri"/>
      <family val="2"/>
      <scheme val="minor"/>
    </font>
    <font>
      <sz val="11"/>
      <color rgb="FF00B050"/>
      <name val="Calibri"/>
      <family val="2"/>
      <scheme val="minor"/>
    </font>
    <font>
      <sz val="10"/>
      <color rgb="FF000000"/>
      <name val="Arial"/>
      <family val="2"/>
    </font>
    <font>
      <b/>
      <sz val="10"/>
      <color rgb="FF000000"/>
      <name val="Arial"/>
      <family val="2"/>
    </font>
    <font>
      <sz val="10"/>
      <color rgb="FF0070C0"/>
      <name val="Calibri"/>
      <family val="2"/>
      <scheme val="minor"/>
    </font>
    <font>
      <b/>
      <sz val="12"/>
      <color theme="0"/>
      <name val="Arial Narrow"/>
      <family val="2"/>
    </font>
    <font>
      <b/>
      <sz val="14"/>
      <color theme="1"/>
      <name val="Calibri"/>
      <family val="2"/>
      <scheme val="minor"/>
    </font>
    <font>
      <sz val="8"/>
      <name val="Calibri"/>
      <family val="2"/>
      <scheme val="minor"/>
    </font>
    <font>
      <sz val="10"/>
      <color theme="1"/>
      <name val="Arial"/>
      <family val="2"/>
    </font>
    <font>
      <b/>
      <sz val="18"/>
      <color theme="0"/>
      <name val="Calibri"/>
      <family val="2"/>
      <scheme val="minor"/>
    </font>
    <font>
      <sz val="9"/>
      <color theme="0" tint="-0.14999847407452621"/>
      <name val="Calibri"/>
      <family val="2"/>
      <scheme val="minor"/>
    </font>
    <font>
      <b/>
      <sz val="14"/>
      <name val="Arial"/>
      <family val="2"/>
    </font>
    <font>
      <sz val="10"/>
      <name val="Arial"/>
      <family val="2"/>
    </font>
    <font>
      <sz val="12"/>
      <color rgb="FF000000"/>
      <name val="Arial MT"/>
    </font>
    <font>
      <sz val="12"/>
      <color rgb="FF000000"/>
      <name val="Arial"/>
      <family val="2"/>
    </font>
    <font>
      <sz val="15"/>
      <color rgb="FF000000"/>
      <name val="Arial"/>
      <family val="2"/>
    </font>
    <font>
      <sz val="15"/>
      <name val="Arial"/>
      <family val="2"/>
    </font>
    <font>
      <b/>
      <sz val="15"/>
      <color theme="9" tint="-0.499984740745262"/>
      <name val="Arial"/>
      <family val="2"/>
    </font>
    <font>
      <sz val="12"/>
      <color theme="0"/>
      <name val="Arial"/>
      <family val="2"/>
    </font>
    <font>
      <sz val="11"/>
      <color rgb="FF000000"/>
      <name val="Arial"/>
      <family val="2"/>
    </font>
    <font>
      <b/>
      <sz val="11"/>
      <color rgb="FF000000"/>
      <name val="Arial"/>
      <family val="2"/>
    </font>
    <font>
      <b/>
      <sz val="11"/>
      <color rgb="FFFFFFFF"/>
      <name val="Arial"/>
      <family val="2"/>
    </font>
    <font>
      <sz val="11"/>
      <color rgb="FF3366FF"/>
      <name val="Arial"/>
      <family val="2"/>
    </font>
    <font>
      <sz val="11"/>
      <color rgb="FF002060"/>
      <name val="Arial"/>
      <family val="2"/>
    </font>
    <font>
      <sz val="11"/>
      <color rgb="FFFF0000"/>
      <name val="Arial"/>
      <family val="2"/>
    </font>
    <font>
      <b/>
      <sz val="24"/>
      <color theme="0"/>
      <name val="Arial"/>
      <family val="2"/>
    </font>
    <font>
      <i/>
      <sz val="10"/>
      <name val="Arial"/>
      <family val="2"/>
    </font>
    <font>
      <b/>
      <sz val="10"/>
      <color rgb="FFFF0000"/>
      <name val="Arial"/>
      <family val="2"/>
    </font>
    <font>
      <b/>
      <sz val="12"/>
      <color rgb="FF000000"/>
      <name val="Arial Narrow"/>
      <family val="2"/>
    </font>
    <font>
      <sz val="12"/>
      <color rgb="FF7E0080"/>
      <name val="Symbol"/>
      <family val="1"/>
      <charset val="2"/>
    </font>
    <font>
      <sz val="8"/>
      <color rgb="FF000000"/>
      <name val="Segoe UI"/>
      <family val="2"/>
    </font>
    <font>
      <u/>
      <sz val="10"/>
      <color rgb="FF7E0080"/>
      <name val="Arial"/>
      <family val="2"/>
    </font>
    <font>
      <sz val="11"/>
      <color rgb="FF7E0080"/>
      <name val="Arial Narrow"/>
      <family val="2"/>
    </font>
    <font>
      <u/>
      <sz val="10"/>
      <color theme="5"/>
      <name val="Arial"/>
      <family val="2"/>
    </font>
    <font>
      <sz val="11"/>
      <color theme="5"/>
      <name val="Arial Narrow"/>
      <family val="2"/>
    </font>
    <font>
      <b/>
      <sz val="18"/>
      <name val="Arial"/>
      <family val="2"/>
    </font>
    <font>
      <b/>
      <sz val="16"/>
      <color theme="0"/>
      <name val="Arial Narrow"/>
      <family val="2"/>
    </font>
    <font>
      <b/>
      <sz val="18"/>
      <color theme="0"/>
      <name val="Arial Narrow"/>
      <family val="2"/>
    </font>
    <font>
      <b/>
      <sz val="12"/>
      <color theme="1"/>
      <name val="Arial"/>
      <family val="2"/>
    </font>
    <font>
      <b/>
      <sz val="14"/>
      <color theme="9" tint="-0.249977111117893"/>
      <name val="Calibri"/>
      <family val="2"/>
      <scheme val="minor"/>
    </font>
    <font>
      <sz val="12"/>
      <color theme="5"/>
      <name val="Calibri"/>
      <family val="2"/>
      <scheme val="minor"/>
    </font>
    <font>
      <sz val="12"/>
      <color theme="1"/>
      <name val="Calibri"/>
      <family val="2"/>
      <scheme val="minor"/>
    </font>
    <font>
      <sz val="22"/>
      <color rgb="FFFF0000"/>
      <name val="Calibri"/>
      <family val="2"/>
      <scheme val="minor"/>
    </font>
    <font>
      <b/>
      <sz val="9"/>
      <color theme="1"/>
      <name val="Arial"/>
      <family val="2"/>
    </font>
    <font>
      <b/>
      <sz val="8"/>
      <name val="Arial"/>
      <family val="2"/>
    </font>
    <font>
      <b/>
      <sz val="9"/>
      <color theme="1"/>
      <name val="Calibri"/>
      <family val="2"/>
      <scheme val="minor"/>
    </font>
    <font>
      <b/>
      <i/>
      <sz val="12"/>
      <color theme="1"/>
      <name val="Arial Narrow"/>
      <family val="2"/>
    </font>
    <font>
      <sz val="13"/>
      <color theme="1"/>
      <name val="Arial Narrow"/>
      <family val="2"/>
    </font>
    <font>
      <sz val="10"/>
      <color theme="1"/>
      <name val="Arial Narrow"/>
      <family val="2"/>
    </font>
    <font>
      <sz val="10"/>
      <name val="Arial"/>
      <family val="2"/>
    </font>
    <font>
      <b/>
      <sz val="11"/>
      <color theme="9" tint="-0.499984740745262"/>
      <name val="Arial"/>
      <family val="2"/>
    </font>
    <font>
      <sz val="10"/>
      <name val="Century Gothic"/>
      <family val="2"/>
    </font>
    <font>
      <sz val="8"/>
      <name val="Century Gothic"/>
      <family val="2"/>
    </font>
    <font>
      <sz val="20"/>
      <color indexed="9"/>
      <name val="Century Gothic"/>
      <family val="2"/>
    </font>
    <font>
      <sz val="20"/>
      <color theme="3" tint="-0.249977111117893"/>
      <name val="Century Gothic"/>
      <family val="2"/>
    </font>
    <font>
      <sz val="20"/>
      <color rgb="FFADCEFF"/>
      <name val="Century Gothic"/>
      <family val="2"/>
    </font>
    <font>
      <sz val="20"/>
      <color rgb="FF336EE5"/>
      <name val="Century Gothic"/>
      <family val="2"/>
    </font>
    <font>
      <sz val="14"/>
      <color theme="0"/>
      <name val="Century Gothic"/>
      <family val="2"/>
    </font>
    <font>
      <b/>
      <sz val="10"/>
      <color rgb="FF121F33"/>
      <name val="Century Gothic"/>
      <family val="2"/>
    </font>
    <font>
      <sz val="8"/>
      <color indexed="18"/>
      <name val="Century Gothic"/>
      <family val="2"/>
    </font>
    <font>
      <sz val="8"/>
      <color rgb="FF121F33"/>
      <name val="Century Gothic"/>
      <family val="2"/>
    </font>
    <font>
      <sz val="10"/>
      <color rgb="FF121F33"/>
      <name val="Century Gothic"/>
      <family val="2"/>
    </font>
    <font>
      <b/>
      <sz val="8"/>
      <color indexed="18"/>
      <name val="Century Gothic"/>
      <family val="2"/>
    </font>
    <font>
      <sz val="12"/>
      <color rgb="FF121F33"/>
      <name val="Century Gothic"/>
      <family val="2"/>
    </font>
    <font>
      <b/>
      <sz val="10"/>
      <color indexed="18"/>
      <name val="Century Gothic"/>
      <family val="2"/>
    </font>
    <font>
      <sz val="8"/>
      <color rgb="FFD63230"/>
      <name val="Century Gothic"/>
      <family val="2"/>
    </font>
    <font>
      <sz val="8"/>
      <color rgb="FF121F33"/>
      <name val="Arial"/>
      <family val="2"/>
    </font>
    <font>
      <b/>
      <sz val="8"/>
      <color theme="2" tint="-0.89999084444715716"/>
      <name val="Century Gothic"/>
      <family val="2"/>
    </font>
    <font>
      <b/>
      <sz val="8"/>
      <color rgb="FFD63230"/>
      <name val="Century Gothic"/>
      <family val="2"/>
    </font>
    <font>
      <b/>
      <sz val="12"/>
      <color indexed="18"/>
      <name val="Century Gothic"/>
      <family val="2"/>
    </font>
    <font>
      <sz val="12"/>
      <color rgb="FFF15100"/>
      <name val="Century Gothic"/>
      <family val="2"/>
    </font>
    <font>
      <b/>
      <sz val="12"/>
      <color rgb="FF002060"/>
      <name val="Century Gothic"/>
      <family val="2"/>
    </font>
    <font>
      <sz val="10"/>
      <color rgb="FF002060"/>
      <name val="Century Gothic"/>
      <family val="2"/>
    </font>
    <font>
      <sz val="10"/>
      <color rgb="FFD63230"/>
      <name val="Century Gothic"/>
      <family val="2"/>
    </font>
    <font>
      <sz val="11"/>
      <color rgb="FFD63230"/>
      <name val="Century Gothic"/>
      <family val="2"/>
    </font>
    <font>
      <b/>
      <sz val="14"/>
      <color rgb="FF121F33"/>
      <name val="CommercialPi BT"/>
      <family val="1"/>
      <charset val="2"/>
    </font>
    <font>
      <b/>
      <sz val="8"/>
      <color rgb="FF121F33"/>
      <name val="Century Gothic"/>
      <family val="2"/>
    </font>
    <font>
      <b/>
      <sz val="8"/>
      <color rgb="FF121F33"/>
      <name val="Wingdings"/>
      <charset val="2"/>
    </font>
    <font>
      <sz val="8"/>
      <color rgb="FF002060"/>
      <name val="Century Gothic"/>
      <family val="2"/>
    </font>
    <font>
      <sz val="12"/>
      <name val="Century Gothic"/>
      <family val="2"/>
    </font>
  </fonts>
  <fills count="56">
    <fill>
      <patternFill patternType="none"/>
    </fill>
    <fill>
      <patternFill patternType="gray125"/>
    </fill>
    <fill>
      <patternFill patternType="solid">
        <fgColor indexed="9"/>
        <bgColor indexed="64"/>
      </patternFill>
    </fill>
    <fill>
      <patternFill patternType="lightUp"/>
    </fill>
    <fill>
      <patternFill patternType="solid">
        <fgColor theme="3" tint="0.39997558519241921"/>
        <bgColor indexed="64"/>
      </patternFill>
    </fill>
    <fill>
      <patternFill patternType="solid">
        <fgColor theme="3" tint="0.59996337778862885"/>
        <bgColor indexed="64"/>
      </patternFill>
    </fill>
    <fill>
      <patternFill patternType="solid">
        <fgColor rgb="FFFFFF00"/>
        <bgColor indexed="64"/>
      </patternFill>
    </fill>
    <fill>
      <patternFill patternType="solid">
        <fgColor rgb="FFFFFFFF"/>
        <bgColor rgb="FF000000"/>
      </patternFill>
    </fill>
    <fill>
      <patternFill patternType="solid">
        <fgColor rgb="FFC0C0C0"/>
        <bgColor rgb="FF000000"/>
      </patternFill>
    </fill>
    <fill>
      <patternFill patternType="solid">
        <fgColor theme="0"/>
        <bgColor indexed="64"/>
      </patternFill>
    </fill>
    <fill>
      <patternFill patternType="solid">
        <fgColor theme="0" tint="-0.249977111117893"/>
        <bgColor indexed="64"/>
      </patternFill>
    </fill>
    <fill>
      <patternFill patternType="solid">
        <fgColor rgb="FF7E008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0.499984740745262"/>
        <bgColor indexed="64"/>
      </patternFill>
    </fill>
    <fill>
      <patternFill patternType="solid">
        <fgColor rgb="FFFFFFCC"/>
        <bgColor rgb="FF000000"/>
      </patternFill>
    </fill>
    <fill>
      <patternFill patternType="solid">
        <fgColor theme="0" tint="-4.9989318521683403E-2"/>
        <bgColor rgb="FF000000"/>
      </patternFill>
    </fill>
    <fill>
      <patternFill patternType="solid">
        <fgColor rgb="FFFF0000"/>
        <bgColor indexed="64"/>
      </patternFill>
    </fill>
    <fill>
      <patternFill patternType="solid">
        <fgColor theme="0"/>
        <bgColor rgb="FF000000"/>
      </patternFill>
    </fill>
    <fill>
      <patternFill patternType="solid">
        <fgColor theme="8" tint="0.39997558519241921"/>
        <bgColor indexed="64"/>
      </patternFill>
    </fill>
    <fill>
      <patternFill patternType="solid">
        <fgColor rgb="FF7D7A7F"/>
        <bgColor indexed="64"/>
      </patternFill>
    </fill>
    <fill>
      <patternFill patternType="solid">
        <fgColor theme="0" tint="-0.499984740745262"/>
        <bgColor rgb="FF000000"/>
      </patternFill>
    </fill>
    <fill>
      <patternFill patternType="solid">
        <fgColor rgb="FFFF66FF"/>
        <bgColor indexed="64"/>
      </patternFill>
    </fill>
    <fill>
      <patternFill patternType="solid">
        <fgColor rgb="FF92D05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4" tint="0.79998168889431442"/>
        <bgColor indexed="64"/>
      </patternFill>
    </fill>
    <fill>
      <patternFill patternType="lightUp">
        <bgColor theme="0" tint="-4.9989318521683403E-2"/>
      </patternFill>
    </fill>
    <fill>
      <patternFill patternType="solid">
        <fgColor rgb="FFD9D9D9"/>
        <bgColor indexed="64"/>
      </patternFill>
    </fill>
    <fill>
      <patternFill patternType="solid">
        <fgColor theme="4" tint="0.59999389629810485"/>
        <bgColor indexed="64"/>
      </patternFill>
    </fill>
    <fill>
      <patternFill patternType="solid">
        <fgColor rgb="FFFFFF00"/>
        <bgColor rgb="FF000000"/>
      </patternFill>
    </fill>
    <fill>
      <patternFill patternType="solid">
        <fgColor rgb="FF92D050"/>
        <bgColor rgb="FF000000"/>
      </patternFill>
    </fill>
    <fill>
      <patternFill patternType="solid">
        <fgColor theme="4" tint="0.59999389629810485"/>
        <bgColor rgb="FF000000"/>
      </patternFill>
    </fill>
    <fill>
      <patternFill patternType="solid">
        <fgColor rgb="FF00B0F0"/>
        <bgColor indexed="64"/>
      </patternFill>
    </fill>
    <fill>
      <patternFill patternType="solid">
        <fgColor theme="7" tint="-0.249977111117893"/>
        <bgColor indexed="64"/>
      </patternFill>
    </fill>
    <fill>
      <patternFill patternType="solid">
        <fgColor rgb="FF0070C0"/>
        <bgColor indexed="64"/>
      </patternFill>
    </fill>
    <fill>
      <patternFill patternType="solid">
        <fgColor theme="3" tint="-0.249977111117893"/>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1"/>
        <bgColor indexed="64"/>
      </patternFill>
    </fill>
    <fill>
      <patternFill patternType="solid">
        <fgColor theme="9" tint="0.59999389629810485"/>
        <bgColor indexed="64"/>
      </patternFill>
    </fill>
    <fill>
      <patternFill patternType="solid">
        <fgColor rgb="FF121F33"/>
        <bgColor indexed="64"/>
      </patternFill>
    </fill>
    <fill>
      <patternFill patternType="solid">
        <fgColor rgb="FFFFFFFF"/>
        <bgColor indexed="64"/>
      </patternFill>
    </fill>
    <fill>
      <patternFill patternType="solid">
        <fgColor rgb="FF00B0F0"/>
        <bgColor rgb="FF000000"/>
      </patternFill>
    </fill>
    <fill>
      <patternFill patternType="solid">
        <fgColor theme="5" tint="0.59999389629810485"/>
        <bgColor indexed="64"/>
      </patternFill>
    </fill>
    <fill>
      <patternFill patternType="solid">
        <fgColor theme="4" tint="0.79998168889431442"/>
        <bgColor rgb="FF000000"/>
      </patternFill>
    </fill>
    <fill>
      <patternFill patternType="solid">
        <fgColor theme="9" tint="0.39997558519241921"/>
        <bgColor rgb="FF000000"/>
      </patternFill>
    </fill>
    <fill>
      <patternFill patternType="solid">
        <fgColor theme="9" tint="0.79998168889431442"/>
        <bgColor rgb="FF000000"/>
      </patternFill>
    </fill>
    <fill>
      <patternFill patternType="solid">
        <fgColor theme="0" tint="-0.34998626667073579"/>
        <bgColor indexed="64"/>
      </patternFill>
    </fill>
    <fill>
      <patternFill patternType="solid">
        <fgColor rgb="FFFF99FF"/>
        <bgColor indexed="64"/>
      </patternFill>
    </fill>
    <fill>
      <patternFill patternType="solid">
        <fgColor rgb="FFF15100"/>
        <bgColor indexed="64"/>
      </patternFill>
    </fill>
    <fill>
      <patternFill patternType="solid">
        <fgColor rgb="FFBEC0C7"/>
        <bgColor indexed="64"/>
      </patternFill>
    </fill>
    <fill>
      <patternFill patternType="solid">
        <fgColor rgb="FF9599A3"/>
        <bgColor indexed="64"/>
      </patternFill>
    </fill>
  </fills>
  <borders count="21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n">
        <color indexed="64"/>
      </bottom>
      <diagonal/>
    </border>
    <border>
      <left style="medium">
        <color indexed="64"/>
      </left>
      <right/>
      <top style="medium">
        <color indexed="64"/>
      </top>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hair">
        <color indexed="64"/>
      </right>
      <top style="hair">
        <color indexed="64"/>
      </top>
      <bottom style="thin">
        <color indexed="64"/>
      </bottom>
      <diagonal/>
    </border>
    <border>
      <left style="thin">
        <color theme="0"/>
      </left>
      <right style="thin">
        <color theme="0"/>
      </right>
      <top style="thin">
        <color theme="0"/>
      </top>
      <bottom style="thin">
        <color theme="0"/>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bottom style="thin">
        <color theme="0"/>
      </bottom>
      <diagonal/>
    </border>
    <border>
      <left style="thin">
        <color rgb="FFFF0000"/>
      </left>
      <right/>
      <top style="thin">
        <color rgb="FFFF0000"/>
      </top>
      <bottom/>
      <diagonal/>
    </border>
    <border>
      <left/>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style="thin">
        <color rgb="FFFF0000"/>
      </top>
      <bottom/>
      <diagonal/>
    </border>
    <border>
      <left/>
      <right style="thin">
        <color rgb="FFFF0000"/>
      </right>
      <top/>
      <bottom style="thin">
        <color rgb="FFFF0000"/>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hair">
        <color indexed="64"/>
      </top>
      <bottom/>
      <diagonal/>
    </border>
    <border>
      <left style="medium">
        <color indexed="8"/>
      </left>
      <right/>
      <top/>
      <bottom/>
      <diagonal/>
    </border>
    <border>
      <left/>
      <right style="medium">
        <color indexed="8"/>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hair">
        <color indexed="64"/>
      </left>
      <right/>
      <top/>
      <bottom style="hair">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hair">
        <color indexed="64"/>
      </bottom>
      <diagonal/>
    </border>
    <border>
      <left/>
      <right style="hair">
        <color indexed="64"/>
      </right>
      <top/>
      <bottom style="hair">
        <color indexed="64"/>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hair">
        <color indexed="64"/>
      </right>
      <top style="hair">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ck">
        <color rgb="FF121F33"/>
      </right>
      <top/>
      <bottom style="thick">
        <color rgb="FF121F33"/>
      </bottom>
      <diagonal/>
    </border>
    <border>
      <left/>
      <right style="thick">
        <color rgb="FF121F33"/>
      </right>
      <top/>
      <bottom/>
      <diagonal/>
    </border>
    <border>
      <left style="thick">
        <color rgb="FF121F33"/>
      </left>
      <right/>
      <top/>
      <bottom/>
      <diagonal/>
    </border>
    <border>
      <left/>
      <right style="thick">
        <color rgb="FF121F33"/>
      </right>
      <top/>
      <bottom style="thin">
        <color rgb="FFD3D3D3"/>
      </bottom>
      <diagonal/>
    </border>
    <border>
      <left/>
      <right/>
      <top/>
      <bottom style="thin">
        <color rgb="FFD3D3D3"/>
      </bottom>
      <diagonal/>
    </border>
    <border>
      <left/>
      <right/>
      <top style="thin">
        <color rgb="FFD3D3D3"/>
      </top>
      <bottom style="thin">
        <color rgb="FFD3D3D3"/>
      </bottom>
      <diagonal/>
    </border>
    <border>
      <left style="thick">
        <color rgb="FF121F33"/>
      </left>
      <right/>
      <top/>
      <bottom style="thin">
        <color rgb="FFD3D3D3"/>
      </bottom>
      <diagonal/>
    </border>
    <border>
      <left/>
      <right/>
      <top style="medium">
        <color rgb="FFFFFFFF"/>
      </top>
      <bottom style="medium">
        <color rgb="FFFFFFFF"/>
      </bottom>
      <diagonal/>
    </border>
    <border>
      <left/>
      <right/>
      <top style="medium">
        <color rgb="FFFFFFFF"/>
      </top>
      <bottom/>
      <diagonal/>
    </border>
    <border>
      <left/>
      <right style="thick">
        <color rgb="FF121F33"/>
      </right>
      <top style="thin">
        <color rgb="FF121F33"/>
      </top>
      <bottom style="thin">
        <color rgb="FF121F33"/>
      </bottom>
      <diagonal/>
    </border>
    <border>
      <left/>
      <right/>
      <top style="thin">
        <color rgb="FF121F33"/>
      </top>
      <bottom style="thin">
        <color rgb="FF121F33"/>
      </bottom>
      <diagonal/>
    </border>
    <border>
      <left/>
      <right/>
      <top/>
      <bottom style="medium">
        <color rgb="FFFFFFFF"/>
      </bottom>
      <diagonal/>
    </border>
    <border>
      <left/>
      <right style="thick">
        <color rgb="FF121F33"/>
      </right>
      <top style="thick">
        <color rgb="FF121F33"/>
      </top>
      <bottom style="thin">
        <color rgb="FF121F33"/>
      </bottom>
      <diagonal/>
    </border>
    <border>
      <left/>
      <right/>
      <top style="thick">
        <color rgb="FF121F33"/>
      </top>
      <bottom style="thin">
        <color rgb="FF121F33"/>
      </bottom>
      <diagonal/>
    </border>
    <border>
      <left/>
      <right style="thick">
        <color rgb="FF121F33"/>
      </right>
      <top style="thick">
        <color rgb="FF121F33"/>
      </top>
      <bottom/>
      <diagonal/>
    </border>
    <border>
      <left/>
      <right/>
      <top style="thick">
        <color rgb="FF121F33"/>
      </top>
      <bottom/>
      <diagonal/>
    </border>
    <border>
      <left style="thick">
        <color rgb="FF121F33"/>
      </left>
      <right/>
      <top style="thick">
        <color rgb="FF121F33"/>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top/>
      <bottom style="thin">
        <color theme="0" tint="-0.24994659260841701"/>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auto="1"/>
      </top>
      <bottom style="thin">
        <color auto="1"/>
      </bottom>
      <diagonal/>
    </border>
    <border>
      <left/>
      <right/>
      <top style="medium">
        <color auto="1"/>
      </top>
      <bottom style="thin">
        <color auto="1"/>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18"/>
      </left>
      <right/>
      <top style="thin">
        <color indexed="18"/>
      </top>
      <bottom style="thin">
        <color indexed="18"/>
      </bottom>
      <diagonal/>
    </border>
    <border>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style="thin">
        <color indexed="18"/>
      </right>
      <top/>
      <bottom/>
      <diagonal/>
    </border>
    <border>
      <left style="thin">
        <color indexed="18"/>
      </left>
      <right/>
      <top/>
      <bottom/>
      <diagonal/>
    </border>
    <border>
      <left/>
      <right style="thin">
        <color indexed="18"/>
      </right>
      <top/>
      <bottom/>
      <diagonal/>
    </border>
    <border>
      <left style="thin">
        <color indexed="18"/>
      </left>
      <right style="thin">
        <color indexed="18"/>
      </right>
      <top/>
      <bottom style="thin">
        <color indexed="18"/>
      </bottom>
      <diagonal/>
    </border>
    <border>
      <left style="thin">
        <color indexed="18"/>
      </left>
      <right/>
      <top/>
      <bottom style="thin">
        <color indexed="18"/>
      </bottom>
      <diagonal/>
    </border>
    <border>
      <left/>
      <right style="thin">
        <color indexed="18"/>
      </right>
      <top/>
      <bottom style="thin">
        <color indexed="18"/>
      </bottom>
      <diagonal/>
    </border>
    <border>
      <left style="thin">
        <color indexed="18"/>
      </left>
      <right style="thin">
        <color indexed="18"/>
      </right>
      <top style="thin">
        <color indexed="64"/>
      </top>
      <bottom/>
      <diagonal/>
    </border>
    <border>
      <left style="thin">
        <color indexed="18"/>
      </left>
      <right/>
      <top/>
      <bottom style="thin">
        <color indexed="64"/>
      </bottom>
      <diagonal/>
    </border>
    <border>
      <left/>
      <right style="thin">
        <color indexed="18"/>
      </right>
      <top/>
      <bottom style="thin">
        <color indexed="64"/>
      </bottom>
      <diagonal/>
    </border>
    <border>
      <left style="thin">
        <color indexed="18"/>
      </left>
      <right style="thin">
        <color indexed="18"/>
      </right>
      <top/>
      <bottom style="thin">
        <color indexed="64"/>
      </bottom>
      <diagonal/>
    </border>
    <border>
      <left style="thin">
        <color indexed="64"/>
      </left>
      <right style="thin">
        <color indexed="18"/>
      </right>
      <top style="thin">
        <color indexed="18"/>
      </top>
      <bottom/>
      <diagonal/>
    </border>
    <border>
      <left style="thin">
        <color indexed="18"/>
      </left>
      <right style="thin">
        <color indexed="64"/>
      </right>
      <top style="thin">
        <color indexed="64"/>
      </top>
      <bottom/>
      <diagonal/>
    </border>
    <border>
      <left style="thin">
        <color indexed="64"/>
      </left>
      <right style="thin">
        <color indexed="18"/>
      </right>
      <top/>
      <bottom/>
      <diagonal/>
    </border>
    <border>
      <left style="thin">
        <color indexed="18"/>
      </left>
      <right style="thin">
        <color indexed="64"/>
      </right>
      <top/>
      <bottom/>
      <diagonal/>
    </border>
    <border>
      <left style="thin">
        <color indexed="64"/>
      </left>
      <right style="thin">
        <color indexed="18"/>
      </right>
      <top/>
      <bottom style="thin">
        <color indexed="18"/>
      </bottom>
      <diagonal/>
    </border>
    <border>
      <left style="thin">
        <color indexed="18"/>
      </left>
      <right style="thin">
        <color indexed="64"/>
      </right>
      <top style="thin">
        <color indexed="18"/>
      </top>
      <bottom/>
      <diagonal/>
    </border>
    <border>
      <left style="thin">
        <color indexed="64"/>
      </left>
      <right style="thin">
        <color indexed="64"/>
      </right>
      <top style="thin">
        <color indexed="18"/>
      </top>
      <bottom/>
      <diagonal/>
    </border>
    <border>
      <left style="thin">
        <color indexed="18"/>
      </left>
      <right style="thin">
        <color indexed="64"/>
      </right>
      <top/>
      <bottom style="thin">
        <color indexed="18"/>
      </bottom>
      <diagonal/>
    </border>
    <border>
      <left style="thin">
        <color indexed="64"/>
      </left>
      <right style="thin">
        <color indexed="64"/>
      </right>
      <top/>
      <bottom style="thin">
        <color indexed="18"/>
      </bottom>
      <diagonal/>
    </border>
    <border>
      <left/>
      <right/>
      <top style="thin">
        <color indexed="18"/>
      </top>
      <bottom/>
      <diagonal/>
    </border>
    <border>
      <left style="thin">
        <color indexed="18"/>
      </left>
      <right/>
      <top style="thin">
        <color indexed="64"/>
      </top>
      <bottom/>
      <diagonal/>
    </border>
    <border>
      <left style="thick">
        <color rgb="FF121F33"/>
      </left>
      <right/>
      <top style="thick">
        <color rgb="FF121F33"/>
      </top>
      <bottom style="thin">
        <color rgb="FF121F33"/>
      </bottom>
      <diagonal/>
    </border>
    <border>
      <left style="thick">
        <color rgb="FF121F33"/>
      </left>
      <right/>
      <top style="thin">
        <color rgb="FF121F33"/>
      </top>
      <bottom style="thin">
        <color rgb="FF121F33"/>
      </bottom>
      <diagonal/>
    </border>
    <border>
      <left style="thick">
        <color rgb="FF121F33"/>
      </left>
      <right/>
      <top style="thin">
        <color rgb="FF121F33"/>
      </top>
      <bottom style="thick">
        <color rgb="FF121F33"/>
      </bottom>
      <diagonal/>
    </border>
    <border>
      <left/>
      <right/>
      <top style="thin">
        <color rgb="FF121F33"/>
      </top>
      <bottom style="thick">
        <color rgb="FF121F33"/>
      </bottom>
      <diagonal/>
    </border>
    <border>
      <left/>
      <right style="thick">
        <color rgb="FF121F33"/>
      </right>
      <top style="thin">
        <color rgb="FF121F33"/>
      </top>
      <bottom style="thick">
        <color rgb="FF121F33"/>
      </bottom>
      <diagonal/>
    </border>
  </borders>
  <cellStyleXfs count="36">
    <xf numFmtId="0" fontId="0" fillId="0" borderId="0"/>
    <xf numFmtId="165" fontId="30" fillId="0" borderId="0" applyNumberFormat="0" applyFill="0" applyBorder="0" applyAlignment="0" applyProtection="0">
      <alignment vertical="top"/>
      <protection locked="0"/>
    </xf>
    <xf numFmtId="43" fontId="29" fillId="0" borderId="0" applyFont="0" applyFill="0" applyBorder="0" applyAlignment="0" applyProtection="0"/>
    <xf numFmtId="44" fontId="29" fillId="0" borderId="0" applyFont="0" applyFill="0" applyBorder="0" applyAlignment="0" applyProtection="0"/>
    <xf numFmtId="44" fontId="2" fillId="0" borderId="0" applyFont="0" applyFill="0" applyBorder="0" applyAlignment="0" applyProtection="0"/>
    <xf numFmtId="44" fontId="29" fillId="0" borderId="0" applyFont="0" applyFill="0" applyBorder="0" applyAlignment="0" applyProtection="0"/>
    <xf numFmtId="0" fontId="2" fillId="0" borderId="0"/>
    <xf numFmtId="0" fontId="28" fillId="0" borderId="0"/>
    <xf numFmtId="9" fontId="29" fillId="0" borderId="0" applyFont="0" applyFill="0" applyBorder="0" applyAlignment="0" applyProtection="0"/>
    <xf numFmtId="0" fontId="29" fillId="0" borderId="0"/>
    <xf numFmtId="43" fontId="110" fillId="0" borderId="0" applyFont="0" applyFill="0" applyBorder="0" applyAlignment="0" applyProtection="0"/>
    <xf numFmtId="0" fontId="29" fillId="0" borderId="0"/>
    <xf numFmtId="44" fontId="29" fillId="0" borderId="0" applyFont="0" applyFill="0" applyBorder="0" applyAlignment="0" applyProtection="0"/>
    <xf numFmtId="44" fontId="29" fillId="0" borderId="0" applyFont="0" applyFill="0" applyBorder="0" applyAlignment="0" applyProtection="0"/>
    <xf numFmtId="0" fontId="2" fillId="0" borderId="0"/>
    <xf numFmtId="44" fontId="2" fillId="0" borderId="0" applyFont="0" applyFill="0" applyBorder="0" applyAlignment="0" applyProtection="0"/>
    <xf numFmtId="0" fontId="110" fillId="0" borderId="0"/>
    <xf numFmtId="44" fontId="110" fillId="0" borderId="0" applyFont="0" applyFill="0" applyBorder="0" applyAlignment="0" applyProtection="0"/>
    <xf numFmtId="0" fontId="125" fillId="0" borderId="0">
      <alignment vertical="center"/>
    </xf>
    <xf numFmtId="0" fontId="126" fillId="0" borderId="0"/>
    <xf numFmtId="165" fontId="29" fillId="0" borderId="0"/>
    <xf numFmtId="0" fontId="162" fillId="0" borderId="0">
      <alignment vertical="center"/>
    </xf>
    <xf numFmtId="9" fontId="162" fillId="0" borderId="0"/>
    <xf numFmtId="44" fontId="162" fillId="0" borderId="0"/>
    <xf numFmtId="42" fontId="162" fillId="0" borderId="0"/>
    <xf numFmtId="43" fontId="162" fillId="0" borderId="0"/>
    <xf numFmtId="41" fontId="162" fillId="0" borderId="0"/>
    <xf numFmtId="0" fontId="2" fillId="0" borderId="0">
      <alignment vertical="center"/>
    </xf>
    <xf numFmtId="9" fontId="2" fillId="0" borderId="0"/>
    <xf numFmtId="44" fontId="2" fillId="0" borderId="0"/>
    <xf numFmtId="42" fontId="2" fillId="0" borderId="0"/>
    <xf numFmtId="43" fontId="2" fillId="0" borderId="0"/>
    <xf numFmtId="41" fontId="2" fillId="0" borderId="0"/>
    <xf numFmtId="0" fontId="164" fillId="0" borderId="0"/>
    <xf numFmtId="0" fontId="164" fillId="0" borderId="0"/>
    <xf numFmtId="44" fontId="164" fillId="0" borderId="0" applyFont="0" applyFill="0" applyBorder="0" applyAlignment="0" applyProtection="0"/>
  </cellStyleXfs>
  <cellXfs count="1611">
    <xf numFmtId="0" fontId="0" fillId="0" borderId="0" xfId="0"/>
    <xf numFmtId="0" fontId="31" fillId="0" borderId="0" xfId="0" applyFont="1"/>
    <xf numFmtId="0" fontId="32" fillId="0" borderId="0" xfId="0" applyFont="1"/>
    <xf numFmtId="0" fontId="33" fillId="4" borderId="0" xfId="0" applyFont="1" applyFill="1"/>
    <xf numFmtId="0" fontId="34" fillId="0" borderId="0" xfId="0" applyFont="1" applyAlignment="1">
      <alignment wrapText="1"/>
    </xf>
    <xf numFmtId="0" fontId="34" fillId="0" borderId="0" xfId="0" applyFont="1"/>
    <xf numFmtId="0" fontId="35" fillId="5" borderId="0" xfId="0" applyFont="1" applyFill="1"/>
    <xf numFmtId="44" fontId="29" fillId="0" borderId="0" xfId="3" applyFont="1"/>
    <xf numFmtId="0" fontId="34" fillId="6" borderId="0" xfId="0" applyFont="1" applyFill="1"/>
    <xf numFmtId="0" fontId="36" fillId="6" borderId="0" xfId="0" applyFont="1" applyFill="1"/>
    <xf numFmtId="44" fontId="29" fillId="6" borderId="0" xfId="3" applyFont="1" applyFill="1"/>
    <xf numFmtId="44" fontId="33" fillId="4" borderId="0" xfId="3" applyFont="1" applyFill="1"/>
    <xf numFmtId="44" fontId="35" fillId="5" borderId="0" xfId="3" applyFont="1" applyFill="1"/>
    <xf numFmtId="0" fontId="0" fillId="0" borderId="1" xfId="0" applyBorder="1"/>
    <xf numFmtId="0" fontId="32" fillId="0" borderId="1" xfId="0" applyFont="1" applyBorder="1"/>
    <xf numFmtId="0" fontId="31" fillId="0" borderId="1" xfId="0" applyFont="1" applyBorder="1"/>
    <xf numFmtId="44" fontId="34" fillId="0" borderId="0" xfId="3" applyFont="1"/>
    <xf numFmtId="44" fontId="34" fillId="0" borderId="0" xfId="3" applyFont="1" applyAlignment="1">
      <alignment horizontal="center"/>
    </xf>
    <xf numFmtId="44" fontId="29" fillId="0" borderId="0" xfId="3" applyFont="1" applyAlignment="1">
      <alignment horizontal="center"/>
    </xf>
    <xf numFmtId="0" fontId="0" fillId="0" borderId="0" xfId="0" applyAlignment="1">
      <alignment horizontal="center"/>
    </xf>
    <xf numFmtId="0" fontId="0" fillId="6" borderId="0" xfId="0" applyFill="1" applyAlignment="1">
      <alignment horizontal="center"/>
    </xf>
    <xf numFmtId="0" fontId="1" fillId="0" borderId="0" xfId="0" applyFont="1"/>
    <xf numFmtId="0" fontId="2" fillId="7" borderId="0" xfId="0" applyFont="1" applyFill="1"/>
    <xf numFmtId="0" fontId="2" fillId="0" borderId="0" xfId="0" applyFont="1"/>
    <xf numFmtId="166" fontId="2" fillId="0" borderId="0" xfId="0" applyNumberFormat="1" applyFont="1" applyProtection="1">
      <protection locked="0"/>
    </xf>
    <xf numFmtId="166" fontId="2" fillId="0" borderId="0" xfId="0" applyNumberFormat="1" applyFont="1"/>
    <xf numFmtId="0" fontId="3" fillId="0" borderId="3" xfId="0" applyFont="1" applyBorder="1" applyAlignment="1">
      <alignment horizontal="center" vertical="center"/>
    </xf>
    <xf numFmtId="0" fontId="4" fillId="7" borderId="0" xfId="0" applyFont="1" applyFill="1" applyAlignment="1">
      <alignment horizontal="center"/>
    </xf>
    <xf numFmtId="0" fontId="4" fillId="0" borderId="0" xfId="0" applyFont="1" applyAlignment="1">
      <alignment horizontal="center"/>
    </xf>
    <xf numFmtId="0" fontId="37" fillId="0" borderId="0" xfId="0" applyFont="1"/>
    <xf numFmtId="0" fontId="37" fillId="9" borderId="0" xfId="0" applyFont="1" applyFill="1"/>
    <xf numFmtId="0" fontId="38" fillId="9" borderId="0" xfId="0" applyFont="1" applyFill="1"/>
    <xf numFmtId="0" fontId="1" fillId="9" borderId="0" xfId="0" applyFont="1" applyFill="1"/>
    <xf numFmtId="0" fontId="39" fillId="9" borderId="0" xfId="0" applyFont="1" applyFill="1"/>
    <xf numFmtId="0" fontId="8" fillId="9" borderId="0" xfId="0" applyFont="1" applyFill="1"/>
    <xf numFmtId="0" fontId="40" fillId="9" borderId="0" xfId="0" applyFont="1" applyFill="1" applyAlignment="1">
      <alignment vertical="center"/>
    </xf>
    <xf numFmtId="0" fontId="41" fillId="0" borderId="0" xfId="0" applyFont="1"/>
    <xf numFmtId="0" fontId="41" fillId="10" borderId="1" xfId="0" applyFont="1" applyFill="1" applyBorder="1" applyAlignment="1">
      <alignment horizontal="center" vertical="center"/>
    </xf>
    <xf numFmtId="0" fontId="41" fillId="9" borderId="0" xfId="0" applyFont="1" applyFill="1"/>
    <xf numFmtId="0" fontId="41" fillId="10" borderId="4" xfId="0" applyFont="1" applyFill="1" applyBorder="1" applyAlignment="1">
      <alignment horizontal="center" vertical="center"/>
    </xf>
    <xf numFmtId="0" fontId="41" fillId="9" borderId="8" xfId="0" applyFont="1" applyFill="1" applyBorder="1"/>
    <xf numFmtId="0" fontId="41" fillId="9" borderId="9" xfId="0" applyFont="1" applyFill="1" applyBorder="1"/>
    <xf numFmtId="0" fontId="42" fillId="11" borderId="8" xfId="0" applyFont="1" applyFill="1" applyBorder="1" applyAlignment="1">
      <alignment horizontal="center"/>
    </xf>
    <xf numFmtId="0" fontId="8" fillId="9" borderId="8" xfId="0" applyFont="1" applyFill="1" applyBorder="1" applyAlignment="1">
      <alignment horizontal="left" indent="1"/>
    </xf>
    <xf numFmtId="0" fontId="41" fillId="9" borderId="0" xfId="0" applyFont="1" applyFill="1" applyAlignment="1">
      <alignment horizontal="left" indent="1"/>
    </xf>
    <xf numFmtId="44" fontId="41" fillId="9" borderId="0" xfId="0" applyNumberFormat="1" applyFont="1" applyFill="1" applyAlignment="1">
      <alignment horizontal="left" indent="1"/>
    </xf>
    <xf numFmtId="0" fontId="9" fillId="9" borderId="0" xfId="0" applyFont="1" applyFill="1" applyAlignment="1">
      <alignment vertical="center"/>
    </xf>
    <xf numFmtId="0" fontId="8" fillId="9" borderId="0" xfId="0" applyFont="1" applyFill="1" applyAlignment="1">
      <alignment vertical="center"/>
    </xf>
    <xf numFmtId="164" fontId="9" fillId="10" borderId="1" xfId="0" applyNumberFormat="1" applyFont="1" applyFill="1" applyBorder="1" applyAlignment="1">
      <alignment horizontal="right" vertical="center"/>
    </xf>
    <xf numFmtId="49" fontId="8" fillId="9" borderId="0" xfId="0" applyNumberFormat="1" applyFont="1" applyFill="1" applyAlignment="1">
      <alignment vertical="center"/>
    </xf>
    <xf numFmtId="0" fontId="44" fillId="9" borderId="0" xfId="0" applyFont="1" applyFill="1" applyAlignment="1">
      <alignment vertical="center"/>
    </xf>
    <xf numFmtId="0" fontId="39" fillId="9" borderId="0" xfId="0" applyFont="1" applyFill="1" applyAlignment="1">
      <alignment horizontal="left" indent="1"/>
    </xf>
    <xf numFmtId="0" fontId="45" fillId="9" borderId="0" xfId="0" applyFont="1" applyFill="1" applyAlignment="1">
      <alignment vertical="top" wrapText="1"/>
    </xf>
    <xf numFmtId="0" fontId="10" fillId="9" borderId="0" xfId="0" applyFont="1" applyFill="1" applyAlignment="1">
      <alignment vertical="center"/>
    </xf>
    <xf numFmtId="0" fontId="30" fillId="0" borderId="0" xfId="1" quotePrefix="1" applyNumberFormat="1" applyAlignment="1" applyProtection="1"/>
    <xf numFmtId="44" fontId="41" fillId="9" borderId="0" xfId="0" applyNumberFormat="1" applyFont="1" applyFill="1"/>
    <xf numFmtId="1" fontId="0" fillId="2" borderId="4" xfId="0" applyNumberFormat="1" applyFill="1" applyBorder="1"/>
    <xf numFmtId="166" fontId="0" fillId="0" borderId="0" xfId="0" applyNumberFormat="1"/>
    <xf numFmtId="1" fontId="0" fillId="2" borderId="5" xfId="0" applyNumberFormat="1" applyFill="1" applyBorder="1"/>
    <xf numFmtId="1" fontId="0" fillId="2" borderId="6" xfId="0" applyNumberFormat="1" applyFill="1" applyBorder="1"/>
    <xf numFmtId="0" fontId="0" fillId="0" borderId="0" xfId="0" applyAlignment="1">
      <alignment horizontal="center" vertical="center"/>
    </xf>
    <xf numFmtId="0" fontId="48" fillId="12" borderId="1" xfId="0" applyFont="1" applyFill="1" applyBorder="1" applyAlignment="1">
      <alignment horizontal="center" vertical="center"/>
    </xf>
    <xf numFmtId="0" fontId="49" fillId="0" borderId="0" xfId="0" applyFont="1"/>
    <xf numFmtId="0" fontId="50" fillId="0" borderId="0" xfId="0" applyFont="1"/>
    <xf numFmtId="0" fontId="51" fillId="0" borderId="0" xfId="0" applyFont="1"/>
    <xf numFmtId="165" fontId="52" fillId="0" borderId="0" xfId="1" applyFont="1" applyAlignment="1" applyProtection="1"/>
    <xf numFmtId="0" fontId="53" fillId="0" borderId="0" xfId="0" applyFont="1"/>
    <xf numFmtId="14" fontId="53" fillId="0" borderId="0" xfId="0" applyNumberFormat="1" applyFont="1" applyAlignment="1">
      <alignment horizontal="center" vertical="center"/>
    </xf>
    <xf numFmtId="0" fontId="41" fillId="0" borderId="1" xfId="0" applyFont="1" applyBorder="1" applyAlignment="1">
      <alignment horizontal="center" vertical="center" wrapText="1"/>
    </xf>
    <xf numFmtId="0" fontId="0" fillId="15" borderId="0" xfId="0" applyFill="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41" fillId="10" borderId="13" xfId="0" applyFont="1" applyFill="1" applyBorder="1" applyAlignment="1">
      <alignment horizontal="center" vertical="center"/>
    </xf>
    <xf numFmtId="0" fontId="41" fillId="10" borderId="1" xfId="0" applyFont="1" applyFill="1" applyBorder="1" applyAlignment="1">
      <alignment vertical="center"/>
    </xf>
    <xf numFmtId="0" fontId="41" fillId="10" borderId="1" xfId="0" applyFont="1" applyFill="1" applyBorder="1" applyAlignment="1">
      <alignment horizontal="center" vertical="center" wrapText="1"/>
    </xf>
    <xf numFmtId="0" fontId="41" fillId="10" borderId="13" xfId="0" applyFont="1" applyFill="1" applyBorder="1" applyAlignment="1">
      <alignment vertical="center"/>
    </xf>
    <xf numFmtId="0" fontId="41" fillId="10" borderId="15" xfId="0" applyFont="1" applyFill="1" applyBorder="1" applyAlignment="1">
      <alignment vertical="center"/>
    </xf>
    <xf numFmtId="164" fontId="41" fillId="0" borderId="1" xfId="0" applyNumberFormat="1" applyFont="1" applyBorder="1" applyAlignment="1">
      <alignment vertical="center"/>
    </xf>
    <xf numFmtId="164" fontId="47" fillId="0" borderId="1" xfId="0" applyNumberFormat="1" applyFont="1" applyBorder="1" applyAlignment="1">
      <alignment vertical="center"/>
    </xf>
    <xf numFmtId="0" fontId="4" fillId="18" borderId="4" xfId="0" applyFont="1" applyFill="1" applyBorder="1" applyAlignment="1" applyProtection="1">
      <alignment horizontal="center" vertical="center"/>
      <protection locked="0"/>
    </xf>
    <xf numFmtId="0" fontId="4" fillId="18" borderId="5" xfId="0" applyFont="1" applyFill="1" applyBorder="1" applyAlignment="1" applyProtection="1">
      <alignment horizontal="center" vertical="center"/>
      <protection locked="0"/>
    </xf>
    <xf numFmtId="0" fontId="4" fillId="18" borderId="6" xfId="0" applyFont="1" applyFill="1" applyBorder="1" applyAlignment="1" applyProtection="1">
      <alignment horizontal="center" vertical="center"/>
      <protection locked="0"/>
    </xf>
    <xf numFmtId="167" fontId="5" fillId="19" borderId="3" xfId="0" applyNumberFormat="1" applyFont="1" applyFill="1" applyBorder="1" applyAlignment="1">
      <alignment horizontal="center"/>
    </xf>
    <xf numFmtId="0" fontId="37" fillId="9" borderId="0" xfId="0" applyFont="1" applyFill="1" applyAlignment="1">
      <alignment horizontal="left" vertical="center"/>
    </xf>
    <xf numFmtId="0" fontId="37" fillId="0" borderId="0" xfId="0" applyFont="1" applyAlignment="1">
      <alignment horizontal="left" vertical="center"/>
    </xf>
    <xf numFmtId="0" fontId="37" fillId="6" borderId="0" xfId="0" applyFont="1" applyFill="1" applyAlignment="1">
      <alignment horizontal="left" vertical="center"/>
    </xf>
    <xf numFmtId="0" fontId="15" fillId="0" borderId="0" xfId="6" applyFont="1" applyAlignment="1">
      <alignment horizontal="left" vertical="center"/>
    </xf>
    <xf numFmtId="0" fontId="16" fillId="0" borderId="0" xfId="6" applyFont="1" applyAlignment="1">
      <alignment horizontal="left" vertical="center"/>
    </xf>
    <xf numFmtId="0" fontId="33" fillId="11" borderId="71" xfId="0" applyFont="1" applyFill="1" applyBorder="1" applyAlignment="1">
      <alignment horizontal="center" vertical="center"/>
    </xf>
    <xf numFmtId="49" fontId="58" fillId="9" borderId="1" xfId="0" applyNumberFormat="1" applyFont="1" applyFill="1" applyBorder="1" applyAlignment="1">
      <alignment horizontal="center" vertical="center"/>
    </xf>
    <xf numFmtId="0" fontId="58" fillId="9" borderId="1" xfId="0" applyFont="1" applyFill="1" applyBorder="1" applyAlignment="1">
      <alignment horizontal="center" vertical="center"/>
    </xf>
    <xf numFmtId="49" fontId="58" fillId="0" borderId="1" xfId="0" applyNumberFormat="1" applyFont="1" applyBorder="1" applyAlignment="1">
      <alignment horizontal="center" vertical="center"/>
    </xf>
    <xf numFmtId="0" fontId="58" fillId="0" borderId="1" xfId="0" applyFont="1" applyBorder="1" applyAlignment="1">
      <alignment horizontal="center" vertical="center"/>
    </xf>
    <xf numFmtId="0" fontId="48" fillId="0" borderId="18" xfId="0" applyFont="1" applyBorder="1" applyAlignment="1">
      <alignment horizontal="center" vertical="center"/>
    </xf>
    <xf numFmtId="0" fontId="0" fillId="0" borderId="8" xfId="0" applyBorder="1"/>
    <xf numFmtId="49" fontId="59" fillId="0" borderId="1" xfId="0" applyNumberFormat="1" applyFont="1" applyBorder="1" applyAlignment="1">
      <alignment horizontal="center" vertical="center"/>
    </xf>
    <xf numFmtId="0" fontId="59" fillId="0" borderId="1" xfId="0" applyFont="1" applyBorder="1" applyAlignment="1">
      <alignment horizontal="center" vertical="center"/>
    </xf>
    <xf numFmtId="0" fontId="1" fillId="9" borderId="0" xfId="0" applyFont="1" applyFill="1" applyAlignment="1">
      <alignment vertical="center"/>
    </xf>
    <xf numFmtId="0" fontId="63" fillId="9" borderId="0" xfId="0" applyFont="1" applyFill="1" applyAlignment="1">
      <alignment vertical="center"/>
    </xf>
    <xf numFmtId="0" fontId="1" fillId="0" borderId="0" xfId="0" applyFont="1" applyAlignment="1">
      <alignment vertical="center"/>
    </xf>
    <xf numFmtId="0" fontId="64" fillId="9" borderId="0" xfId="0" applyFont="1" applyFill="1" applyAlignment="1">
      <alignment horizontal="left" vertical="center"/>
    </xf>
    <xf numFmtId="0" fontId="65" fillId="9" borderId="0" xfId="0" applyFont="1" applyFill="1" applyAlignment="1">
      <alignment horizontal="right" vertical="center"/>
    </xf>
    <xf numFmtId="0" fontId="46" fillId="9" borderId="0" xfId="0" applyFont="1" applyFill="1" applyAlignment="1">
      <alignment vertical="center"/>
    </xf>
    <xf numFmtId="0" fontId="46" fillId="0" borderId="0" xfId="0" applyFont="1" applyAlignment="1">
      <alignment vertical="center"/>
    </xf>
    <xf numFmtId="0" fontId="66" fillId="9" borderId="0" xfId="0" applyFont="1" applyFill="1" applyAlignment="1">
      <alignment vertical="center"/>
    </xf>
    <xf numFmtId="0" fontId="66" fillId="23" borderId="0" xfId="0" applyFont="1" applyFill="1" applyAlignment="1">
      <alignment vertical="center"/>
    </xf>
    <xf numFmtId="0" fontId="46" fillId="16" borderId="1" xfId="0" applyFont="1" applyFill="1" applyBorder="1" applyAlignment="1">
      <alignment horizontal="center" vertical="center"/>
    </xf>
    <xf numFmtId="0" fontId="46" fillId="9" borderId="8" xfId="0" applyFont="1" applyFill="1" applyBorder="1" applyAlignment="1">
      <alignment vertical="center"/>
    </xf>
    <xf numFmtId="0" fontId="46" fillId="9" borderId="0" xfId="0" applyFont="1" applyFill="1" applyAlignment="1">
      <alignment horizontal="left" vertical="center"/>
    </xf>
    <xf numFmtId="0" fontId="46" fillId="9" borderId="21" xfId="0" applyFont="1" applyFill="1" applyBorder="1" applyAlignment="1">
      <alignment vertical="center"/>
    </xf>
    <xf numFmtId="0" fontId="46" fillId="9" borderId="9" xfId="0" applyFont="1" applyFill="1" applyBorder="1" applyAlignment="1">
      <alignment vertical="center"/>
    </xf>
    <xf numFmtId="1" fontId="46" fillId="16" borderId="0" xfId="0" applyNumberFormat="1" applyFont="1" applyFill="1" applyAlignment="1">
      <alignment vertical="center"/>
    </xf>
    <xf numFmtId="0" fontId="67" fillId="9" borderId="0" xfId="0" applyFont="1" applyFill="1" applyAlignment="1">
      <alignment vertical="center"/>
    </xf>
    <xf numFmtId="0" fontId="68" fillId="9" borderId="0" xfId="0" applyFont="1" applyFill="1" applyAlignment="1">
      <alignment vertical="center"/>
    </xf>
    <xf numFmtId="0" fontId="46" fillId="9" borderId="0" xfId="0" applyFont="1" applyFill="1" applyAlignment="1">
      <alignment horizontal="right" vertical="center"/>
    </xf>
    <xf numFmtId="0" fontId="46" fillId="9" borderId="73" xfId="0" applyFont="1" applyFill="1" applyBorder="1" applyAlignment="1">
      <alignment horizontal="right" vertical="center"/>
    </xf>
    <xf numFmtId="14" fontId="46" fillId="16" borderId="73" xfId="0" applyNumberFormat="1" applyFont="1" applyFill="1" applyBorder="1" applyAlignment="1">
      <alignment horizontal="left" vertical="center"/>
    </xf>
    <xf numFmtId="0" fontId="46" fillId="9" borderId="21" xfId="0" applyFont="1" applyFill="1" applyBorder="1" applyAlignment="1">
      <alignment horizontal="center" vertical="center"/>
    </xf>
    <xf numFmtId="0" fontId="46" fillId="9" borderId="0" xfId="0" applyFont="1" applyFill="1" applyAlignment="1">
      <alignment horizontal="center" vertical="center"/>
    </xf>
    <xf numFmtId="0" fontId="46" fillId="16" borderId="0" xfId="0" applyFont="1" applyFill="1" applyAlignment="1">
      <alignment horizontal="left" vertical="center"/>
    </xf>
    <xf numFmtId="0" fontId="46" fillId="9" borderId="1" xfId="0" applyFont="1" applyFill="1" applyBorder="1" applyAlignment="1">
      <alignment horizontal="center" vertical="center"/>
    </xf>
    <xf numFmtId="9" fontId="9" fillId="10" borderId="16" xfId="0" applyNumberFormat="1" applyFont="1" applyFill="1" applyBorder="1" applyAlignment="1">
      <alignment horizontal="left" vertical="center"/>
    </xf>
    <xf numFmtId="0" fontId="69" fillId="0" borderId="0" xfId="0" applyFont="1"/>
    <xf numFmtId="44" fontId="29" fillId="22" borderId="0" xfId="5" applyFont="1" applyFill="1" applyAlignment="1">
      <alignment horizontal="left"/>
    </xf>
    <xf numFmtId="0" fontId="46" fillId="16" borderId="1" xfId="0" applyFont="1" applyFill="1" applyBorder="1" applyAlignment="1">
      <alignment vertical="center"/>
    </xf>
    <xf numFmtId="0" fontId="46" fillId="0" borderId="0" xfId="0" applyFont="1"/>
    <xf numFmtId="44" fontId="46" fillId="0" borderId="0" xfId="0" applyNumberFormat="1" applyFont="1"/>
    <xf numFmtId="0" fontId="1" fillId="0" borderId="0" xfId="0" applyFont="1" applyAlignment="1">
      <alignment vertical="top"/>
    </xf>
    <xf numFmtId="0" fontId="9" fillId="9" borderId="0" xfId="0" applyFont="1" applyFill="1" applyAlignment="1">
      <alignment horizontal="right"/>
    </xf>
    <xf numFmtId="0" fontId="9" fillId="9" borderId="0" xfId="0" applyFont="1" applyFill="1" applyAlignment="1">
      <alignment horizontal="left" wrapText="1"/>
    </xf>
    <xf numFmtId="0" fontId="71" fillId="6" borderId="0" xfId="0" applyFont="1" applyFill="1" applyAlignment="1">
      <alignment horizontal="left" vertical="center"/>
    </xf>
    <xf numFmtId="0" fontId="46" fillId="6" borderId="0" xfId="0" applyFont="1" applyFill="1" applyAlignment="1">
      <alignment horizontal="left"/>
    </xf>
    <xf numFmtId="0" fontId="72" fillId="0" borderId="0" xfId="0" applyFont="1" applyAlignment="1">
      <alignment horizontal="right" wrapText="1"/>
    </xf>
    <xf numFmtId="0" fontId="72" fillId="0" borderId="0" xfId="0" applyFont="1" applyAlignment="1">
      <alignment horizontal="left" wrapText="1"/>
    </xf>
    <xf numFmtId="0" fontId="73" fillId="0" borderId="0" xfId="0" applyFont="1"/>
    <xf numFmtId="8" fontId="1" fillId="27" borderId="0" xfId="0" applyNumberFormat="1" applyFont="1" applyFill="1" applyAlignment="1">
      <alignment horizontal="center" vertical="center"/>
    </xf>
    <xf numFmtId="164" fontId="1" fillId="0" borderId="0" xfId="0" applyNumberFormat="1" applyFont="1" applyAlignment="1">
      <alignment horizontal="center" vertical="center"/>
    </xf>
    <xf numFmtId="0" fontId="8" fillId="15" borderId="0" xfId="0" applyFont="1" applyFill="1" applyAlignment="1">
      <alignment horizontal="right" vertical="center"/>
    </xf>
    <xf numFmtId="0" fontId="71" fillId="6" borderId="0" xfId="0" applyFont="1" applyFill="1" applyAlignment="1">
      <alignment vertical="center"/>
    </xf>
    <xf numFmtId="0" fontId="71" fillId="6" borderId="0" xfId="0" applyFont="1" applyFill="1"/>
    <xf numFmtId="8" fontId="8" fillId="15" borderId="0" xfId="0" applyNumberFormat="1" applyFont="1" applyFill="1" applyAlignment="1">
      <alignment horizontal="right" vertical="center" indent="1"/>
    </xf>
    <xf numFmtId="0" fontId="74" fillId="0" borderId="0" xfId="0" applyFont="1" applyAlignment="1">
      <alignment horizontal="right"/>
    </xf>
    <xf numFmtId="9" fontId="75" fillId="6" borderId="0" xfId="0" applyNumberFormat="1" applyFont="1" applyFill="1" applyAlignment="1">
      <alignment horizontal="center" vertical="center" wrapText="1"/>
    </xf>
    <xf numFmtId="1" fontId="9" fillId="9" borderId="0" xfId="0" quotePrefix="1" applyNumberFormat="1" applyFont="1" applyFill="1" applyAlignment="1">
      <alignment horizontal="left" wrapText="1"/>
    </xf>
    <xf numFmtId="0" fontId="38" fillId="11" borderId="0" xfId="0" applyFont="1" applyFill="1" applyAlignment="1">
      <alignment horizontal="left" vertical="center"/>
    </xf>
    <xf numFmtId="0" fontId="37" fillId="9" borderId="0" xfId="0" applyFont="1" applyFill="1" applyAlignment="1">
      <alignment horizontal="left" vertical="center" wrapText="1"/>
    </xf>
    <xf numFmtId="0" fontId="38" fillId="25" borderId="0" xfId="0" applyFont="1" applyFill="1" applyAlignment="1">
      <alignment horizontal="left" vertical="center"/>
    </xf>
    <xf numFmtId="0" fontId="38" fillId="13" borderId="0" xfId="0" applyFont="1" applyFill="1" applyAlignment="1">
      <alignment horizontal="left" vertical="center"/>
    </xf>
    <xf numFmtId="0" fontId="15" fillId="6" borderId="0" xfId="6" applyFont="1" applyFill="1" applyAlignment="1">
      <alignment horizontal="left" vertical="center"/>
    </xf>
    <xf numFmtId="0" fontId="15" fillId="9" borderId="0" xfId="6" applyFont="1" applyFill="1" applyAlignment="1">
      <alignment horizontal="left" vertical="center"/>
    </xf>
    <xf numFmtId="8" fontId="46" fillId="0" borderId="22" xfId="3" applyNumberFormat="1" applyFont="1" applyBorder="1" applyAlignment="1">
      <alignment horizontal="right" indent="2"/>
    </xf>
    <xf numFmtId="0" fontId="82" fillId="9" borderId="0" xfId="0" applyFont="1" applyFill="1" applyAlignment="1">
      <alignment horizontal="right"/>
    </xf>
    <xf numFmtId="0" fontId="41" fillId="0" borderId="34" xfId="0" applyFont="1" applyBorder="1" applyAlignment="1">
      <alignment horizontal="center" vertical="center"/>
    </xf>
    <xf numFmtId="0" fontId="41" fillId="0" borderId="22" xfId="0" applyFont="1" applyBorder="1" applyAlignment="1">
      <alignment horizontal="center" vertical="center"/>
    </xf>
    <xf numFmtId="44" fontId="41" fillId="0" borderId="22" xfId="0" applyNumberFormat="1" applyFont="1" applyBorder="1" applyAlignment="1">
      <alignment horizontal="right" vertical="center"/>
    </xf>
    <xf numFmtId="8" fontId="41" fillId="0" borderId="46" xfId="0" applyNumberFormat="1" applyFont="1" applyBorder="1" applyAlignment="1">
      <alignment horizontal="right" vertical="center"/>
    </xf>
    <xf numFmtId="0" fontId="41" fillId="0" borderId="37" xfId="0" applyFont="1" applyBorder="1" applyAlignment="1">
      <alignment horizontal="center" vertical="center"/>
    </xf>
    <xf numFmtId="44" fontId="41" fillId="0" borderId="37" xfId="0" applyNumberFormat="1" applyFont="1" applyBorder="1" applyAlignment="1">
      <alignment horizontal="right" vertical="center"/>
    </xf>
    <xf numFmtId="0" fontId="37" fillId="0" borderId="0" xfId="0" applyFont="1" applyAlignment="1">
      <alignment horizontal="left" vertical="top" indent="1"/>
    </xf>
    <xf numFmtId="0" fontId="78" fillId="0" borderId="0" xfId="0" applyFont="1" applyAlignment="1">
      <alignment horizontal="left" vertical="center"/>
    </xf>
    <xf numFmtId="0" fontId="28" fillId="0" borderId="0" xfId="7"/>
    <xf numFmtId="0" fontId="65" fillId="9" borderId="8" xfId="0" applyFont="1" applyFill="1" applyBorder="1" applyAlignment="1">
      <alignment vertical="center"/>
    </xf>
    <xf numFmtId="0" fontId="90" fillId="9" borderId="8" xfId="0" applyFont="1" applyFill="1" applyBorder="1" applyAlignment="1">
      <alignment horizontal="left" vertical="center"/>
    </xf>
    <xf numFmtId="0" fontId="91" fillId="9" borderId="0" xfId="0" applyFont="1" applyFill="1" applyAlignment="1">
      <alignment vertical="center"/>
    </xf>
    <xf numFmtId="0" fontId="74" fillId="16" borderId="0" xfId="0" applyFont="1" applyFill="1" applyAlignment="1">
      <alignment horizontal="center" vertical="center"/>
    </xf>
    <xf numFmtId="0" fontId="65" fillId="9" borderId="0" xfId="0" applyFont="1" applyFill="1" applyAlignment="1">
      <alignment vertical="center"/>
    </xf>
    <xf numFmtId="0" fontId="90" fillId="9" borderId="0" xfId="0" applyFont="1" applyFill="1" applyAlignment="1">
      <alignment vertical="center"/>
    </xf>
    <xf numFmtId="0" fontId="92" fillId="0" borderId="0" xfId="6" applyFont="1" applyAlignment="1">
      <alignment horizontal="left" vertical="center"/>
    </xf>
    <xf numFmtId="0" fontId="93" fillId="0" borderId="0" xfId="6" applyFont="1" applyAlignment="1">
      <alignment horizontal="left" vertical="center"/>
    </xf>
    <xf numFmtId="0" fontId="94" fillId="0" borderId="0" xfId="6" applyFont="1" applyAlignment="1">
      <alignment horizontal="left" vertical="center"/>
    </xf>
    <xf numFmtId="49" fontId="95" fillId="31" borderId="60" xfId="0" applyNumberFormat="1" applyFont="1" applyFill="1" applyBorder="1" applyAlignment="1">
      <alignment horizontal="center" vertical="center"/>
    </xf>
    <xf numFmtId="49" fontId="95" fillId="16" borderId="60" xfId="0" applyNumberFormat="1" applyFont="1" applyFill="1" applyBorder="1" applyAlignment="1">
      <alignment horizontal="left" vertical="center"/>
    </xf>
    <xf numFmtId="44" fontId="5" fillId="19" borderId="67" xfId="3" applyFont="1" applyFill="1" applyBorder="1" applyAlignment="1" applyProtection="1">
      <alignment horizontal="center" vertical="center"/>
    </xf>
    <xf numFmtId="44" fontId="5" fillId="19" borderId="45" xfId="3" applyFont="1" applyFill="1" applyBorder="1" applyAlignment="1" applyProtection="1">
      <alignment horizontal="center" vertical="center"/>
    </xf>
    <xf numFmtId="0" fontId="4" fillId="18" borderId="4" xfId="0" applyFont="1" applyFill="1" applyBorder="1" applyAlignment="1" applyProtection="1">
      <alignment horizontal="center" vertical="center" wrapText="1"/>
      <protection locked="0"/>
    </xf>
    <xf numFmtId="0" fontId="4" fillId="18" borderId="5" xfId="0" applyFont="1" applyFill="1" applyBorder="1" applyAlignment="1" applyProtection="1">
      <alignment horizontal="center" vertical="center" wrapText="1"/>
      <protection locked="0"/>
    </xf>
    <xf numFmtId="0" fontId="5" fillId="19" borderId="2" xfId="0" applyFont="1" applyFill="1" applyBorder="1" applyAlignment="1">
      <alignment horizontal="center" vertical="center"/>
    </xf>
    <xf numFmtId="0" fontId="2" fillId="8" borderId="11" xfId="0" applyFont="1" applyFill="1" applyBorder="1" applyProtection="1">
      <protection locked="0"/>
    </xf>
    <xf numFmtId="173" fontId="2" fillId="18" borderId="5" xfId="2" applyNumberFormat="1" applyFont="1" applyFill="1" applyBorder="1" applyAlignment="1" applyProtection="1">
      <alignment horizontal="center" vertical="center"/>
      <protection locked="0"/>
    </xf>
    <xf numFmtId="173" fontId="2" fillId="7" borderId="5" xfId="2" applyNumberFormat="1" applyFont="1" applyFill="1" applyBorder="1" applyAlignment="1">
      <alignment vertical="center"/>
    </xf>
    <xf numFmtId="173" fontId="2" fillId="7" borderId="5" xfId="2" applyNumberFormat="1" applyFont="1" applyFill="1" applyBorder="1"/>
    <xf numFmtId="173" fontId="4" fillId="7" borderId="5" xfId="2" applyNumberFormat="1" applyFont="1" applyFill="1" applyBorder="1" applyAlignment="1">
      <alignment vertical="center"/>
    </xf>
    <xf numFmtId="173" fontId="4" fillId="21" borderId="4" xfId="2" applyNumberFormat="1" applyFont="1" applyFill="1" applyBorder="1" applyAlignment="1">
      <alignment horizontal="center" vertical="center"/>
    </xf>
    <xf numFmtId="173" fontId="2" fillId="18" borderId="6" xfId="2" applyNumberFormat="1" applyFont="1" applyFill="1" applyBorder="1" applyAlignment="1" applyProtection="1">
      <alignment horizontal="center" vertical="center"/>
      <protection locked="0"/>
    </xf>
    <xf numFmtId="173" fontId="2" fillId="7" borderId="6" xfId="2" applyNumberFormat="1" applyFont="1" applyFill="1" applyBorder="1" applyAlignment="1">
      <alignment vertical="center"/>
    </xf>
    <xf numFmtId="173" fontId="4" fillId="7" borderId="6" xfId="2" applyNumberFormat="1" applyFont="1" applyFill="1" applyBorder="1" applyAlignment="1">
      <alignment vertical="center"/>
    </xf>
    <xf numFmtId="173" fontId="2" fillId="7" borderId="4" xfId="2" applyNumberFormat="1" applyFont="1" applyFill="1" applyBorder="1" applyAlignment="1">
      <alignment vertical="center"/>
    </xf>
    <xf numFmtId="173" fontId="4" fillId="7" borderId="4" xfId="2" applyNumberFormat="1" applyFont="1" applyFill="1" applyBorder="1" applyAlignment="1">
      <alignment horizontal="center" vertical="center"/>
    </xf>
    <xf numFmtId="173" fontId="2" fillId="7" borderId="4" xfId="2" applyNumberFormat="1" applyFont="1" applyFill="1" applyBorder="1"/>
    <xf numFmtId="173" fontId="4" fillId="7" borderId="4" xfId="2" applyNumberFormat="1" applyFont="1" applyFill="1" applyBorder="1" applyAlignment="1">
      <alignment vertical="center"/>
    </xf>
    <xf numFmtId="0" fontId="4" fillId="18" borderId="96" xfId="0" applyFont="1" applyFill="1" applyBorder="1" applyAlignment="1" applyProtection="1">
      <alignment horizontal="center" vertical="center"/>
      <protection locked="0"/>
    </xf>
    <xf numFmtId="173" fontId="2" fillId="18" borderId="96" xfId="2" applyNumberFormat="1" applyFont="1" applyFill="1" applyBorder="1" applyAlignment="1" applyProtection="1">
      <alignment horizontal="center" vertical="center"/>
      <protection locked="0"/>
    </xf>
    <xf numFmtId="173" fontId="2" fillId="7" borderId="96" xfId="2" applyNumberFormat="1" applyFont="1" applyFill="1" applyBorder="1" applyAlignment="1">
      <alignment vertical="center"/>
    </xf>
    <xf numFmtId="173" fontId="2" fillId="7" borderId="96" xfId="2" applyNumberFormat="1" applyFont="1" applyFill="1" applyBorder="1"/>
    <xf numFmtId="173" fontId="4" fillId="7" borderId="96" xfId="2" applyNumberFormat="1" applyFont="1" applyFill="1" applyBorder="1" applyAlignment="1">
      <alignment vertical="center"/>
    </xf>
    <xf numFmtId="173" fontId="4" fillId="21" borderId="5" xfId="2" applyNumberFormat="1" applyFont="1" applyFill="1" applyBorder="1" applyAlignment="1">
      <alignment horizontal="center" vertical="center"/>
    </xf>
    <xf numFmtId="0" fontId="57" fillId="18" borderId="5" xfId="0" applyFont="1" applyFill="1" applyBorder="1" applyAlignment="1" applyProtection="1">
      <alignment horizontal="center" vertical="center"/>
      <protection locked="0"/>
    </xf>
    <xf numFmtId="44" fontId="2" fillId="0" borderId="0" xfId="3" applyFont="1"/>
    <xf numFmtId="173" fontId="4" fillId="7" borderId="1" xfId="2" applyNumberFormat="1" applyFont="1" applyFill="1" applyBorder="1" applyAlignment="1">
      <alignment horizontal="center" vertical="center"/>
    </xf>
    <xf numFmtId="0" fontId="14" fillId="19" borderId="1" xfId="0" applyFont="1" applyFill="1" applyBorder="1"/>
    <xf numFmtId="173" fontId="5" fillId="19" borderId="3" xfId="0" applyNumberFormat="1" applyFont="1" applyFill="1" applyBorder="1" applyAlignment="1">
      <alignment horizontal="center"/>
    </xf>
    <xf numFmtId="3" fontId="5" fillId="19" borderId="3" xfId="0" applyNumberFormat="1" applyFont="1" applyFill="1" applyBorder="1" applyAlignment="1">
      <alignment horizontal="center"/>
    </xf>
    <xf numFmtId="164" fontId="5" fillId="19" borderId="3" xfId="3" applyNumberFormat="1" applyFont="1" applyFill="1" applyBorder="1" applyAlignment="1" applyProtection="1">
      <alignment horizontal="right"/>
    </xf>
    <xf numFmtId="9" fontId="2" fillId="7" borderId="0" xfId="8" applyFont="1" applyFill="1"/>
    <xf numFmtId="44" fontId="5" fillId="34" borderId="67" xfId="3" applyFont="1" applyFill="1" applyBorder="1" applyAlignment="1" applyProtection="1">
      <alignment horizontal="center" vertical="center"/>
    </xf>
    <xf numFmtId="44" fontId="5" fillId="34" borderId="45" xfId="3" applyFont="1" applyFill="1" applyBorder="1" applyAlignment="1" applyProtection="1">
      <alignment horizontal="center" vertical="center"/>
    </xf>
    <xf numFmtId="0" fontId="4" fillId="0" borderId="1" xfId="0" applyFont="1" applyBorder="1"/>
    <xf numFmtId="174" fontId="27" fillId="26" borderId="1" xfId="3" applyNumberFormat="1" applyFont="1" applyFill="1" applyBorder="1"/>
    <xf numFmtId="174" fontId="27" fillId="6" borderId="1" xfId="3" applyNumberFormat="1" applyFont="1" applyFill="1" applyBorder="1"/>
    <xf numFmtId="174" fontId="27" fillId="37" borderId="1" xfId="3" applyNumberFormat="1" applyFont="1" applyFill="1" applyBorder="1"/>
    <xf numFmtId="166" fontId="31" fillId="0" borderId="1" xfId="0" applyNumberFormat="1" applyFont="1" applyBorder="1"/>
    <xf numFmtId="0" fontId="2" fillId="0" borderId="0" xfId="0" applyFont="1" applyAlignment="1">
      <alignment horizontal="center"/>
    </xf>
    <xf numFmtId="0" fontId="31" fillId="0" borderId="0" xfId="0" applyFont="1" applyAlignment="1">
      <alignment vertical="top" wrapText="1"/>
    </xf>
    <xf numFmtId="0" fontId="0" fillId="0" borderId="0" xfId="0" applyAlignment="1">
      <alignment vertical="top" wrapText="1"/>
    </xf>
    <xf numFmtId="0" fontId="0" fillId="0" borderId="102" xfId="0" applyBorder="1" applyAlignment="1">
      <alignment vertical="top" wrapText="1"/>
    </xf>
    <xf numFmtId="0" fontId="0" fillId="0" borderId="101" xfId="0" applyBorder="1" applyAlignment="1">
      <alignment vertical="top" wrapText="1"/>
    </xf>
    <xf numFmtId="0" fontId="0" fillId="0" borderId="99" xfId="0" applyBorder="1" applyAlignment="1">
      <alignment vertical="top" wrapText="1"/>
    </xf>
    <xf numFmtId="0" fontId="0" fillId="0" borderId="105" xfId="0" applyBorder="1" applyAlignment="1">
      <alignment vertical="top" wrapText="1"/>
    </xf>
    <xf numFmtId="0" fontId="0" fillId="0" borderId="104" xfId="0" applyBorder="1" applyAlignment="1">
      <alignment vertical="top" wrapText="1"/>
    </xf>
    <xf numFmtId="0" fontId="0" fillId="0" borderId="107" xfId="0" applyBorder="1" applyAlignment="1">
      <alignment vertical="top" wrapText="1"/>
    </xf>
    <xf numFmtId="0" fontId="0" fillId="0" borderId="108" xfId="0" applyBorder="1" applyAlignment="1">
      <alignment vertical="top" wrapText="1"/>
    </xf>
    <xf numFmtId="0" fontId="31" fillId="0" borderId="0" xfId="0" applyFont="1" applyAlignment="1">
      <alignment horizontal="center" vertical="top" wrapText="1"/>
    </xf>
    <xf numFmtId="0" fontId="0" fillId="0" borderId="0" xfId="0" applyAlignment="1">
      <alignment horizontal="center" vertical="top" wrapText="1"/>
    </xf>
    <xf numFmtId="0" fontId="0" fillId="0" borderId="101" xfId="0" applyBorder="1" applyAlignment="1">
      <alignment horizontal="center" vertical="top" wrapText="1"/>
    </xf>
    <xf numFmtId="0" fontId="0" fillId="0" borderId="103" xfId="0" applyBorder="1" applyAlignment="1">
      <alignment horizontal="center" vertical="top" wrapText="1"/>
    </xf>
    <xf numFmtId="0" fontId="30" fillId="0" borderId="0" xfId="1" quotePrefix="1" applyNumberFormat="1" applyAlignment="1" applyProtection="1">
      <alignment horizontal="center" vertical="top" wrapText="1"/>
    </xf>
    <xf numFmtId="0" fontId="0" fillId="0" borderId="100" xfId="0" applyBorder="1" applyAlignment="1">
      <alignment horizontal="center" vertical="top" wrapText="1"/>
    </xf>
    <xf numFmtId="0" fontId="0" fillId="0" borderId="104" xfId="0" applyBorder="1" applyAlignment="1">
      <alignment horizontal="center" vertical="top" wrapText="1"/>
    </xf>
    <xf numFmtId="0" fontId="30" fillId="0" borderId="104" xfId="1" quotePrefix="1" applyNumberFormat="1" applyBorder="1" applyAlignment="1" applyProtection="1">
      <alignment horizontal="center" vertical="top" wrapText="1"/>
    </xf>
    <xf numFmtId="0" fontId="0" fillId="0" borderId="106" xfId="0" applyBorder="1" applyAlignment="1">
      <alignment horizontal="center" vertical="top" wrapText="1"/>
    </xf>
    <xf numFmtId="0" fontId="0" fillId="0" borderId="108" xfId="0" applyBorder="1" applyAlignment="1">
      <alignment horizontal="center" vertical="top" wrapText="1"/>
    </xf>
    <xf numFmtId="0" fontId="0" fillId="0" borderId="109" xfId="0" applyBorder="1" applyAlignment="1">
      <alignment horizontal="center" vertical="top" wrapText="1"/>
    </xf>
    <xf numFmtId="0" fontId="37" fillId="0" borderId="0" xfId="0" applyFont="1" applyAlignment="1">
      <alignment vertical="center"/>
    </xf>
    <xf numFmtId="0" fontId="37" fillId="0" borderId="0" xfId="0" applyFont="1" applyAlignment="1">
      <alignment horizontal="center" vertical="center"/>
    </xf>
    <xf numFmtId="9" fontId="37" fillId="16" borderId="0" xfId="0" applyNumberFormat="1" applyFont="1" applyFill="1" applyAlignment="1">
      <alignment vertical="center"/>
    </xf>
    <xf numFmtId="0" fontId="41" fillId="0" borderId="0" xfId="0" applyFont="1" applyAlignment="1">
      <alignment horizontal="center" vertical="center"/>
    </xf>
    <xf numFmtId="0" fontId="37" fillId="9" borderId="0" xfId="0" applyFont="1" applyFill="1" applyAlignment="1">
      <alignment horizontal="center" vertical="center"/>
    </xf>
    <xf numFmtId="0" fontId="46" fillId="9" borderId="0" xfId="0" applyFont="1" applyFill="1" applyAlignment="1">
      <alignment horizontal="left" vertical="center" wrapText="1" indent="2"/>
    </xf>
    <xf numFmtId="0" fontId="29" fillId="0" borderId="0" xfId="9" applyAlignment="1">
      <alignment horizontal="center"/>
    </xf>
    <xf numFmtId="0" fontId="29" fillId="0" borderId="0" xfId="9"/>
    <xf numFmtId="0" fontId="35" fillId="17" borderId="0" xfId="9" applyFont="1" applyFill="1"/>
    <xf numFmtId="0" fontId="29" fillId="0" borderId="0" xfId="9" applyAlignment="1">
      <alignment horizontal="left"/>
    </xf>
    <xf numFmtId="0" fontId="29" fillId="0" borderId="0" xfId="9" applyAlignment="1">
      <alignment horizontal="center" wrapText="1"/>
    </xf>
    <xf numFmtId="0" fontId="54" fillId="6" borderId="0" xfId="9" applyFont="1" applyFill="1" applyAlignment="1">
      <alignment horizontal="center"/>
    </xf>
    <xf numFmtId="0" fontId="56" fillId="0" borderId="0" xfId="9" applyFont="1" applyAlignment="1">
      <alignment horizontal="left" vertical="center" wrapText="1"/>
    </xf>
    <xf numFmtId="0" fontId="29" fillId="26" borderId="0" xfId="9" applyFill="1" applyAlignment="1">
      <alignment horizontal="center"/>
    </xf>
    <xf numFmtId="0" fontId="29" fillId="0" borderId="0" xfId="9" applyAlignment="1">
      <alignment horizontal="left" vertical="center"/>
    </xf>
    <xf numFmtId="0" fontId="33" fillId="17" borderId="0" xfId="9" applyFont="1" applyFill="1"/>
    <xf numFmtId="0" fontId="54" fillId="0" borderId="0" xfId="9" applyFont="1" applyAlignment="1">
      <alignment horizontal="left" vertical="center" wrapText="1"/>
    </xf>
    <xf numFmtId="173" fontId="29" fillId="6" borderId="0" xfId="10" applyNumberFormat="1" applyFont="1" applyFill="1" applyAlignment="1">
      <alignment horizontal="center"/>
    </xf>
    <xf numFmtId="0" fontId="29" fillId="26" borderId="0" xfId="9" applyFill="1" applyAlignment="1">
      <alignment horizontal="center" vertical="center"/>
    </xf>
    <xf numFmtId="0" fontId="54" fillId="0" borderId="0" xfId="9" applyFont="1"/>
    <xf numFmtId="0" fontId="29" fillId="36" borderId="0" xfId="9" applyFill="1" applyAlignment="1">
      <alignment horizontal="center"/>
    </xf>
    <xf numFmtId="0" fontId="57" fillId="15" borderId="51" xfId="11" applyFont="1" applyFill="1" applyBorder="1" applyAlignment="1">
      <alignment horizontal="right" vertical="center" indent="1"/>
    </xf>
    <xf numFmtId="49" fontId="57" fillId="16" borderId="19" xfId="11" applyNumberFormat="1" applyFont="1" applyFill="1" applyBorder="1" applyAlignment="1" applyProtection="1">
      <alignment horizontal="center" vertical="center"/>
      <protection locked="0"/>
    </xf>
    <xf numFmtId="0" fontId="76" fillId="12" borderId="23" xfId="11" applyFont="1" applyFill="1" applyBorder="1" applyAlignment="1" applyProtection="1">
      <alignment horizontal="center" vertical="center"/>
      <protection locked="0"/>
    </xf>
    <xf numFmtId="0" fontId="57" fillId="12" borderId="20" xfId="11" applyFont="1" applyFill="1" applyBorder="1" applyAlignment="1" applyProtection="1">
      <alignment horizontal="center" vertical="center"/>
      <protection locked="0"/>
    </xf>
    <xf numFmtId="0" fontId="29" fillId="9" borderId="0" xfId="11" applyFill="1"/>
    <xf numFmtId="0" fontId="29" fillId="0" borderId="0" xfId="11"/>
    <xf numFmtId="0" fontId="57" fillId="15" borderId="57" xfId="11" applyFont="1" applyFill="1" applyBorder="1" applyAlignment="1" applyProtection="1">
      <alignment horizontal="center" vertical="center"/>
      <protection locked="0"/>
    </xf>
    <xf numFmtId="0" fontId="88" fillId="16" borderId="29" xfId="11" applyFont="1" applyFill="1" applyBorder="1" applyAlignment="1">
      <alignment vertical="center"/>
    </xf>
    <xf numFmtId="0" fontId="89" fillId="14" borderId="58" xfId="11" applyFont="1" applyFill="1" applyBorder="1" applyAlignment="1">
      <alignment horizontal="center" vertical="center"/>
    </xf>
    <xf numFmtId="168" fontId="57" fillId="15" borderId="59" xfId="11" applyNumberFormat="1" applyFont="1" applyFill="1" applyBorder="1" applyAlignment="1" applyProtection="1">
      <alignment horizontal="center" vertical="center"/>
      <protection locked="0"/>
    </xf>
    <xf numFmtId="168" fontId="11" fillId="2" borderId="11" xfId="11" applyNumberFormat="1" applyFont="1" applyFill="1" applyBorder="1" applyAlignment="1" applyProtection="1">
      <alignment vertical="center"/>
      <protection locked="0"/>
    </xf>
    <xf numFmtId="0" fontId="11" fillId="2" borderId="11" xfId="11" applyFont="1" applyFill="1" applyBorder="1" applyAlignment="1" applyProtection="1">
      <alignment vertical="center"/>
      <protection locked="0"/>
    </xf>
    <xf numFmtId="169" fontId="11" fillId="2" borderId="11" xfId="11" applyNumberFormat="1" applyFont="1" applyFill="1" applyBorder="1" applyAlignment="1" applyProtection="1">
      <alignment vertical="center"/>
      <protection locked="0"/>
    </xf>
    <xf numFmtId="0" fontId="1" fillId="2" borderId="0" xfId="11" applyFont="1" applyFill="1" applyAlignment="1" applyProtection="1">
      <alignment horizontal="center" vertical="center" shrinkToFit="1"/>
      <protection locked="0"/>
    </xf>
    <xf numFmtId="0" fontId="31" fillId="9" borderId="0" xfId="11" applyFont="1" applyFill="1" applyAlignment="1">
      <alignment horizontal="center"/>
    </xf>
    <xf numFmtId="0" fontId="29" fillId="15" borderId="21" xfId="11" applyFill="1" applyBorder="1"/>
    <xf numFmtId="0" fontId="29" fillId="15" borderId="17" xfId="11" applyFill="1" applyBorder="1"/>
    <xf numFmtId="9" fontId="29" fillId="9" borderId="0" xfId="11" applyNumberFormat="1" applyFill="1"/>
    <xf numFmtId="0" fontId="37" fillId="0" borderId="26" xfId="11" applyFont="1" applyBorder="1" applyAlignment="1">
      <alignment horizontal="right" indent="1"/>
    </xf>
    <xf numFmtId="0" fontId="37" fillId="0" borderId="53" xfId="11" applyFont="1" applyBorder="1" applyAlignment="1">
      <alignment horizontal="left" indent="1"/>
    </xf>
    <xf numFmtId="0" fontId="29" fillId="15" borderId="0" xfId="11" applyFill="1" applyAlignment="1">
      <alignment horizontal="center"/>
    </xf>
    <xf numFmtId="0" fontId="29" fillId="15" borderId="9" xfId="11" applyFill="1" applyBorder="1"/>
    <xf numFmtId="0" fontId="37" fillId="0" borderId="27" xfId="11" applyFont="1" applyBorder="1" applyAlignment="1">
      <alignment horizontal="right" indent="1"/>
    </xf>
    <xf numFmtId="0" fontId="37" fillId="0" borderId="46" xfId="11" applyFont="1" applyBorder="1" applyAlignment="1">
      <alignment horizontal="left" indent="1"/>
    </xf>
    <xf numFmtId="0" fontId="29" fillId="15" borderId="0" xfId="11" applyFill="1"/>
    <xf numFmtId="0" fontId="78" fillId="0" borderId="27" xfId="11" applyFont="1" applyBorder="1" applyAlignment="1">
      <alignment horizontal="right" indent="1"/>
    </xf>
    <xf numFmtId="0" fontId="78" fillId="0" borderId="46" xfId="11" applyFont="1" applyBorder="1" applyAlignment="1">
      <alignment horizontal="left" indent="1"/>
    </xf>
    <xf numFmtId="0" fontId="13" fillId="15" borderId="46" xfId="11" applyFont="1" applyFill="1" applyBorder="1" applyAlignment="1">
      <alignment horizontal="left" indent="1"/>
    </xf>
    <xf numFmtId="0" fontId="37" fillId="9" borderId="31" xfId="11" applyFont="1" applyFill="1" applyBorder="1" applyAlignment="1">
      <alignment horizontal="right" indent="1"/>
    </xf>
    <xf numFmtId="0" fontId="37" fillId="9" borderId="47" xfId="11" applyFont="1" applyFill="1" applyBorder="1" applyAlignment="1">
      <alignment horizontal="left" indent="1"/>
    </xf>
    <xf numFmtId="0" fontId="29" fillId="12" borderId="26" xfId="11" applyFill="1" applyBorder="1" applyAlignment="1">
      <alignment horizontal="right"/>
    </xf>
    <xf numFmtId="9" fontId="37" fillId="16" borderId="53" xfId="11" applyNumberFormat="1" applyFont="1" applyFill="1" applyBorder="1" applyAlignment="1">
      <alignment horizontal="center"/>
    </xf>
    <xf numFmtId="9" fontId="37" fillId="16" borderId="47" xfId="11" applyNumberFormat="1" applyFont="1" applyFill="1" applyBorder="1" applyAlignment="1">
      <alignment horizontal="center"/>
    </xf>
    <xf numFmtId="0" fontId="86" fillId="0" borderId="0" xfId="11" applyFont="1"/>
    <xf numFmtId="0" fontId="37" fillId="0" borderId="24" xfId="11" applyFont="1" applyBorder="1" applyAlignment="1">
      <alignment horizontal="center" vertical="center"/>
    </xf>
    <xf numFmtId="0" fontId="37" fillId="0" borderId="25" xfId="11" applyFont="1" applyBorder="1" applyAlignment="1">
      <alignment horizontal="center" vertical="center"/>
    </xf>
    <xf numFmtId="0" fontId="9" fillId="15" borderId="43" xfId="11" applyFont="1" applyFill="1" applyBorder="1" applyAlignment="1">
      <alignment horizontal="center" vertical="center"/>
    </xf>
    <xf numFmtId="0" fontId="9" fillId="15" borderId="1" xfId="11" applyFont="1" applyFill="1" applyBorder="1" applyAlignment="1">
      <alignment horizontal="center" vertical="center"/>
    </xf>
    <xf numFmtId="0" fontId="9" fillId="15" borderId="16" xfId="11" applyFont="1" applyFill="1" applyBorder="1" applyAlignment="1">
      <alignment horizontal="center" vertical="center"/>
    </xf>
    <xf numFmtId="0" fontId="26" fillId="15" borderId="0" xfId="11" applyFont="1" applyFill="1" applyAlignment="1">
      <alignment horizontal="left" vertical="center"/>
    </xf>
    <xf numFmtId="0" fontId="9" fillId="15" borderId="0" xfId="11" applyFont="1" applyFill="1" applyAlignment="1">
      <alignment horizontal="left" vertical="center"/>
    </xf>
    <xf numFmtId="8" fontId="74" fillId="12" borderId="48" xfId="12" applyNumberFormat="1" applyFont="1" applyFill="1" applyBorder="1" applyAlignment="1">
      <alignment horizontal="right" indent="1"/>
    </xf>
    <xf numFmtId="8" fontId="83" fillId="30" borderId="48" xfId="12" applyNumberFormat="1" applyFont="1" applyFill="1" applyBorder="1" applyAlignment="1">
      <alignment horizontal="right"/>
    </xf>
    <xf numFmtId="0" fontId="85" fillId="9" borderId="8" xfId="11" applyFont="1" applyFill="1" applyBorder="1" applyAlignment="1">
      <alignment horizontal="left"/>
    </xf>
    <xf numFmtId="0" fontId="85" fillId="9" borderId="0" xfId="11" applyFont="1" applyFill="1" applyAlignment="1">
      <alignment horizontal="center"/>
    </xf>
    <xf numFmtId="0" fontId="23" fillId="9" borderId="0" xfId="11" applyFont="1" applyFill="1"/>
    <xf numFmtId="44" fontId="29" fillId="9" borderId="0" xfId="11" applyNumberFormat="1" applyFill="1"/>
    <xf numFmtId="0" fontId="37" fillId="16" borderId="30" xfId="11" applyFont="1" applyFill="1" applyBorder="1" applyAlignment="1">
      <alignment horizontal="center"/>
    </xf>
    <xf numFmtId="0" fontId="78" fillId="0" borderId="28" xfId="11" applyFont="1" applyBorder="1" applyAlignment="1">
      <alignment horizontal="center"/>
    </xf>
    <xf numFmtId="8" fontId="83" fillId="0" borderId="35" xfId="11" applyNumberFormat="1" applyFont="1" applyBorder="1" applyAlignment="1">
      <alignment horizontal="right"/>
    </xf>
    <xf numFmtId="0" fontId="87" fillId="9" borderId="0" xfId="11" applyFont="1" applyFill="1"/>
    <xf numFmtId="8" fontId="83" fillId="3" borderId="36" xfId="11" applyNumberFormat="1" applyFont="1" applyFill="1" applyBorder="1" applyAlignment="1">
      <alignment horizontal="right"/>
    </xf>
    <xf numFmtId="8" fontId="83" fillId="0" borderId="36" xfId="11" applyNumberFormat="1" applyFont="1" applyBorder="1" applyAlignment="1">
      <alignment horizontal="right"/>
    </xf>
    <xf numFmtId="0" fontId="37" fillId="16" borderId="40" xfId="11" applyFont="1" applyFill="1" applyBorder="1" applyAlignment="1">
      <alignment horizontal="center"/>
    </xf>
    <xf numFmtId="0" fontId="78" fillId="0" borderId="47" xfId="11" applyFont="1" applyBorder="1" applyAlignment="1">
      <alignment horizontal="center"/>
    </xf>
    <xf numFmtId="0" fontId="37" fillId="16" borderId="28" xfId="11" applyFont="1" applyFill="1" applyBorder="1" applyAlignment="1">
      <alignment horizontal="center"/>
    </xf>
    <xf numFmtId="0" fontId="37" fillId="16" borderId="32" xfId="11" applyFont="1" applyFill="1" applyBorder="1" applyAlignment="1">
      <alignment horizontal="center"/>
    </xf>
    <xf numFmtId="8" fontId="74" fillId="30" borderId="49" xfId="12" applyNumberFormat="1" applyFont="1" applyFill="1" applyBorder="1" applyAlignment="1">
      <alignment horizontal="right" indent="1"/>
    </xf>
    <xf numFmtId="44" fontId="37" fillId="16" borderId="42" xfId="11" applyNumberFormat="1" applyFont="1" applyFill="1" applyBorder="1" applyAlignment="1">
      <alignment horizontal="left" indent="1"/>
    </xf>
    <xf numFmtId="0" fontId="37" fillId="16" borderId="23" xfId="11" applyFont="1" applyFill="1" applyBorder="1" applyAlignment="1">
      <alignment horizontal="left" indent="1"/>
    </xf>
    <xf numFmtId="0" fontId="43" fillId="16" borderId="35" xfId="11" applyFont="1" applyFill="1" applyBorder="1" applyAlignment="1">
      <alignment horizontal="left" indent="1"/>
    </xf>
    <xf numFmtId="8" fontId="74" fillId="16" borderId="49" xfId="12" applyNumberFormat="1" applyFont="1" applyFill="1" applyBorder="1" applyAlignment="1">
      <alignment horizontal="right" indent="1"/>
    </xf>
    <xf numFmtId="8" fontId="74" fillId="30" borderId="48" xfId="12" applyNumberFormat="1" applyFont="1" applyFill="1" applyBorder="1" applyAlignment="1">
      <alignment horizontal="right" indent="1"/>
    </xf>
    <xf numFmtId="44" fontId="37" fillId="16" borderId="41" xfId="11" applyNumberFormat="1" applyFont="1" applyFill="1" applyBorder="1" applyAlignment="1">
      <alignment horizontal="left" indent="1"/>
    </xf>
    <xf numFmtId="0" fontId="37" fillId="16" borderId="29" xfId="11" applyFont="1" applyFill="1" applyBorder="1" applyAlignment="1">
      <alignment horizontal="left" indent="1"/>
    </xf>
    <xf numFmtId="0" fontId="43" fillId="16" borderId="36" xfId="11" applyFont="1" applyFill="1" applyBorder="1" applyAlignment="1">
      <alignment horizontal="left" indent="1"/>
    </xf>
    <xf numFmtId="8" fontId="74" fillId="16" borderId="48" xfId="12" applyNumberFormat="1" applyFont="1" applyFill="1" applyBorder="1" applyAlignment="1">
      <alignment horizontal="right" indent="1"/>
    </xf>
    <xf numFmtId="8" fontId="74" fillId="30" borderId="52" xfId="12" applyNumberFormat="1" applyFont="1" applyFill="1" applyBorder="1" applyAlignment="1">
      <alignment horizontal="right" indent="1"/>
    </xf>
    <xf numFmtId="44" fontId="37" fillId="16" borderId="44" xfId="11" applyNumberFormat="1" applyFont="1" applyFill="1" applyBorder="1" applyAlignment="1">
      <alignment horizontal="left" indent="1"/>
    </xf>
    <xf numFmtId="0" fontId="37" fillId="16" borderId="33" xfId="11" applyFont="1" applyFill="1" applyBorder="1" applyAlignment="1">
      <alignment horizontal="left" indent="1"/>
    </xf>
    <xf numFmtId="0" fontId="43" fillId="16" borderId="38" xfId="11" applyFont="1" applyFill="1" applyBorder="1" applyAlignment="1">
      <alignment horizontal="left" indent="1"/>
    </xf>
    <xf numFmtId="8" fontId="74" fillId="16" borderId="52" xfId="12" applyNumberFormat="1" applyFont="1" applyFill="1" applyBorder="1" applyAlignment="1">
      <alignment horizontal="right" indent="1"/>
    </xf>
    <xf numFmtId="8" fontId="83" fillId="0" borderId="38" xfId="11" applyNumberFormat="1" applyFont="1" applyBorder="1" applyAlignment="1">
      <alignment horizontal="right"/>
    </xf>
    <xf numFmtId="0" fontId="77" fillId="9" borderId="74" xfId="11" applyFont="1" applyFill="1" applyBorder="1"/>
    <xf numFmtId="0" fontId="68" fillId="9" borderId="75" xfId="11" applyFont="1" applyFill="1" applyBorder="1"/>
    <xf numFmtId="0" fontId="29" fillId="9" borderId="75" xfId="11" applyFill="1" applyBorder="1"/>
    <xf numFmtId="0" fontId="29" fillId="9" borderId="78" xfId="11" applyFill="1" applyBorder="1"/>
    <xf numFmtId="9" fontId="9" fillId="16" borderId="1" xfId="11" applyNumberFormat="1" applyFont="1" applyFill="1" applyBorder="1" applyAlignment="1">
      <alignment horizontal="right" vertical="center" indent="1"/>
    </xf>
    <xf numFmtId="0" fontId="37" fillId="29" borderId="6" xfId="11" applyFont="1" applyFill="1" applyBorder="1" applyAlignment="1">
      <alignment horizontal="center" vertical="center"/>
    </xf>
    <xf numFmtId="0" fontId="68" fillId="9" borderId="76" xfId="11" applyFont="1" applyFill="1" applyBorder="1" applyAlignment="1">
      <alignment horizontal="left" vertical="top"/>
    </xf>
    <xf numFmtId="0" fontId="68" fillId="9" borderId="77" xfId="11" applyFont="1" applyFill="1" applyBorder="1" applyAlignment="1">
      <alignment horizontal="left" vertical="top"/>
    </xf>
    <xf numFmtId="0" fontId="29" fillId="9" borderId="77" xfId="11" applyFill="1" applyBorder="1"/>
    <xf numFmtId="0" fontId="29" fillId="9" borderId="79" xfId="11" applyFill="1" applyBorder="1"/>
    <xf numFmtId="8" fontId="9" fillId="15" borderId="17" xfId="11" applyNumberFormat="1" applyFont="1" applyFill="1" applyBorder="1" applyAlignment="1">
      <alignment vertical="center"/>
    </xf>
    <xf numFmtId="0" fontId="77" fillId="9" borderId="0" xfId="11" applyFont="1" applyFill="1"/>
    <xf numFmtId="0" fontId="37" fillId="9" borderId="0" xfId="11" applyFont="1" applyFill="1"/>
    <xf numFmtId="8" fontId="9" fillId="15" borderId="9" xfId="11" applyNumberFormat="1" applyFont="1" applyFill="1" applyBorder="1" applyAlignment="1">
      <alignment vertical="center"/>
    </xf>
    <xf numFmtId="0" fontId="78" fillId="29" borderId="1" xfId="11" applyFont="1" applyFill="1" applyBorder="1" applyAlignment="1">
      <alignment horizontal="center" vertical="center"/>
    </xf>
    <xf numFmtId="172" fontId="15" fillId="15" borderId="16" xfId="11" applyNumberFormat="1" applyFont="1" applyFill="1" applyBorder="1" applyAlignment="1">
      <alignment horizontal="left" vertical="center"/>
    </xf>
    <xf numFmtId="8" fontId="9" fillId="15" borderId="16" xfId="11" applyNumberFormat="1" applyFont="1" applyFill="1" applyBorder="1" applyAlignment="1">
      <alignment horizontal="right" vertical="center"/>
    </xf>
    <xf numFmtId="0" fontId="81" fillId="0" borderId="0" xfId="11" applyFont="1" applyAlignment="1">
      <alignment horizontal="left" vertical="center" wrapText="1"/>
    </xf>
    <xf numFmtId="0" fontId="23" fillId="29" borderId="1" xfId="11" applyFont="1" applyFill="1" applyBorder="1" applyAlignment="1">
      <alignment horizontal="right" vertical="center"/>
    </xf>
    <xf numFmtId="167" fontId="1" fillId="29" borderId="1" xfId="12" applyNumberFormat="1" applyFont="1" applyFill="1" applyBorder="1" applyAlignment="1">
      <alignment horizontal="center" vertical="center"/>
    </xf>
    <xf numFmtId="8" fontId="9" fillId="15" borderId="18" xfId="11" applyNumberFormat="1" applyFont="1" applyFill="1" applyBorder="1" applyAlignment="1">
      <alignment vertical="center"/>
    </xf>
    <xf numFmtId="8" fontId="24" fillId="15" borderId="0" xfId="11" applyNumberFormat="1" applyFont="1" applyFill="1" applyAlignment="1">
      <alignment horizontal="right" vertical="center"/>
    </xf>
    <xf numFmtId="8" fontId="29" fillId="9" borderId="0" xfId="11" applyNumberFormat="1" applyFill="1"/>
    <xf numFmtId="0" fontId="37" fillId="9" borderId="0" xfId="11" applyFont="1" applyFill="1" applyAlignment="1">
      <alignment horizontal="right" vertical="center" indent="1"/>
    </xf>
    <xf numFmtId="44" fontId="37" fillId="0" borderId="0" xfId="11" applyNumberFormat="1" applyFont="1" applyAlignment="1">
      <alignment vertical="center"/>
    </xf>
    <xf numFmtId="167" fontId="37" fillId="29" borderId="1" xfId="12" applyNumberFormat="1" applyFont="1" applyFill="1" applyBorder="1" applyAlignment="1">
      <alignment horizontal="center" vertical="center"/>
    </xf>
    <xf numFmtId="0" fontId="29" fillId="9" borderId="0" xfId="11" applyFill="1" applyAlignment="1">
      <alignment horizontal="left" vertical="center"/>
    </xf>
    <xf numFmtId="0" fontId="29" fillId="0" borderId="0" xfId="11" applyAlignment="1">
      <alignment horizontal="left" vertical="center"/>
    </xf>
    <xf numFmtId="0" fontId="31" fillId="26" borderId="0" xfId="9" applyFont="1" applyFill="1" applyAlignment="1">
      <alignment horizontal="center"/>
    </xf>
    <xf numFmtId="0" fontId="31" fillId="0" borderId="0" xfId="9" applyFont="1"/>
    <xf numFmtId="0" fontId="29" fillId="0" borderId="0" xfId="9" applyAlignment="1">
      <alignment horizontal="right"/>
    </xf>
    <xf numFmtId="44" fontId="0" fillId="0" borderId="0" xfId="13" applyFont="1" applyFill="1" applyAlignment="1">
      <alignment horizontal="center"/>
    </xf>
    <xf numFmtId="44" fontId="29" fillId="0" borderId="0" xfId="13" applyFont="1" applyFill="1"/>
    <xf numFmtId="44" fontId="0" fillId="0" borderId="0" xfId="13" applyFont="1" applyFill="1"/>
    <xf numFmtId="172" fontId="29" fillId="0" borderId="22" xfId="9" applyNumberFormat="1" applyBorder="1" applyAlignment="1">
      <alignment horizontal="right"/>
    </xf>
    <xf numFmtId="172" fontId="29" fillId="0" borderId="0" xfId="9" applyNumberFormat="1"/>
    <xf numFmtId="0" fontId="112" fillId="0" borderId="0" xfId="9" applyFont="1" applyAlignment="1">
      <alignment horizontal="right"/>
    </xf>
    <xf numFmtId="0" fontId="112" fillId="0" borderId="0" xfId="9" applyFont="1" applyAlignment="1">
      <alignment horizontal="center" vertical="center" wrapText="1"/>
    </xf>
    <xf numFmtId="0" fontId="31" fillId="0" borderId="0" xfId="9" applyFont="1" applyAlignment="1">
      <alignment horizontal="left"/>
    </xf>
    <xf numFmtId="44" fontId="35" fillId="20" borderId="0" xfId="13" applyFont="1" applyFill="1" applyAlignment="1">
      <alignment horizontal="center"/>
    </xf>
    <xf numFmtId="172" fontId="35" fillId="20" borderId="22" xfId="9" applyNumberFormat="1" applyFont="1" applyFill="1" applyBorder="1" applyAlignment="1">
      <alignment horizontal="right"/>
    </xf>
    <xf numFmtId="0" fontId="31" fillId="6" borderId="0" xfId="9" applyFont="1" applyFill="1" applyAlignment="1">
      <alignment horizontal="center" vertical="center"/>
    </xf>
    <xf numFmtId="0" fontId="29" fillId="0" borderId="0" xfId="9" applyAlignment="1">
      <alignment horizontal="center" vertical="center" wrapText="1"/>
    </xf>
    <xf numFmtId="44" fontId="29" fillId="22" borderId="0" xfId="15" applyFont="1" applyFill="1" applyAlignment="1">
      <alignment horizontal="center" vertical="center" wrapText="1"/>
    </xf>
    <xf numFmtId="172" fontId="79" fillId="28" borderId="24" xfId="9" applyNumberFormat="1" applyFont="1" applyFill="1" applyBorder="1" applyAlignment="1">
      <alignment horizontal="center" vertical="center" wrapText="1"/>
    </xf>
    <xf numFmtId="172" fontId="79" fillId="28" borderId="39" xfId="9" applyNumberFormat="1" applyFont="1" applyFill="1" applyBorder="1" applyAlignment="1">
      <alignment horizontal="center" vertical="center" wrapText="1"/>
    </xf>
    <xf numFmtId="172" fontId="79" fillId="28" borderId="40" xfId="9" applyNumberFormat="1" applyFont="1" applyFill="1" applyBorder="1" applyAlignment="1">
      <alignment horizontal="center" vertical="center" wrapText="1"/>
    </xf>
    <xf numFmtId="172" fontId="113" fillId="28" borderId="40" xfId="9" applyNumberFormat="1" applyFont="1" applyFill="1" applyBorder="1" applyAlignment="1">
      <alignment horizontal="center" vertical="center" wrapText="1"/>
    </xf>
    <xf numFmtId="49" fontId="2" fillId="0" borderId="0" xfId="9" applyNumberFormat="1" applyFont="1" applyAlignment="1">
      <alignment horizontal="center"/>
    </xf>
    <xf numFmtId="172" fontId="29" fillId="28" borderId="0" xfId="9" applyNumberFormat="1" applyFill="1"/>
    <xf numFmtId="172" fontId="29" fillId="28" borderId="0" xfId="9" applyNumberFormat="1" applyFill="1" applyAlignment="1">
      <alignment horizontal="center"/>
    </xf>
    <xf numFmtId="0" fontId="31" fillId="0" borderId="0" xfId="9" applyFont="1" applyAlignment="1">
      <alignment horizontal="center"/>
    </xf>
    <xf numFmtId="0" fontId="114" fillId="9" borderId="0" xfId="9" applyFont="1" applyFill="1"/>
    <xf numFmtId="172" fontId="29" fillId="0" borderId="34" xfId="9" applyNumberFormat="1" applyBorder="1" applyAlignment="1">
      <alignment horizontal="right"/>
    </xf>
    <xf numFmtId="172" fontId="29" fillId="0" borderId="35" xfId="9" applyNumberFormat="1" applyBorder="1" applyAlignment="1">
      <alignment horizontal="right"/>
    </xf>
    <xf numFmtId="172" fontId="29" fillId="0" borderId="36" xfId="9" applyNumberFormat="1" applyBorder="1" applyAlignment="1">
      <alignment horizontal="right"/>
    </xf>
    <xf numFmtId="172" fontId="29" fillId="0" borderId="37" xfId="9" applyNumberFormat="1" applyBorder="1" applyAlignment="1">
      <alignment horizontal="right"/>
    </xf>
    <xf numFmtId="172" fontId="29" fillId="0" borderId="38" xfId="9" applyNumberFormat="1" applyBorder="1" applyAlignment="1">
      <alignment horizontal="right"/>
    </xf>
    <xf numFmtId="0" fontId="56" fillId="38" borderId="0" xfId="9" applyFont="1" applyFill="1" applyAlignment="1">
      <alignment horizontal="center"/>
    </xf>
    <xf numFmtId="0" fontId="56" fillId="0" borderId="0" xfId="9" applyFont="1" applyAlignment="1">
      <alignment horizontal="right"/>
    </xf>
    <xf numFmtId="0" fontId="56" fillId="0" borderId="22" xfId="9" applyFont="1" applyBorder="1" applyAlignment="1">
      <alignment horizontal="right"/>
    </xf>
    <xf numFmtId="0" fontId="56" fillId="0" borderId="36" xfId="9" applyFont="1" applyBorder="1" applyAlignment="1">
      <alignment horizontal="right"/>
    </xf>
    <xf numFmtId="0" fontId="56" fillId="0" borderId="37" xfId="9" applyFont="1" applyBorder="1" applyAlignment="1">
      <alignment horizontal="right"/>
    </xf>
    <xf numFmtId="0" fontId="56" fillId="0" borderId="38" xfId="9" applyFont="1" applyBorder="1" applyAlignment="1">
      <alignment horizontal="right"/>
    </xf>
    <xf numFmtId="0" fontId="56" fillId="0" borderId="34" xfId="9" applyFont="1" applyBorder="1" applyAlignment="1">
      <alignment horizontal="right"/>
    </xf>
    <xf numFmtId="0" fontId="56" fillId="0" borderId="35" xfId="9" applyFont="1" applyBorder="1" applyAlignment="1">
      <alignment horizontal="right"/>
    </xf>
    <xf numFmtId="172" fontId="80" fillId="0" borderId="22" xfId="9" applyNumberFormat="1" applyFont="1" applyBorder="1" applyAlignment="1">
      <alignment horizontal="right"/>
    </xf>
    <xf numFmtId="1" fontId="2" fillId="0" borderId="0" xfId="9" applyNumberFormat="1" applyFont="1" applyAlignment="1">
      <alignment horizontal="center"/>
    </xf>
    <xf numFmtId="1" fontId="4" fillId="0" borderId="0" xfId="9" applyNumberFormat="1" applyFont="1" applyAlignment="1">
      <alignment horizontal="center"/>
    </xf>
    <xf numFmtId="172" fontId="29" fillId="0" borderId="22" xfId="9" applyNumberFormat="1" applyBorder="1"/>
    <xf numFmtId="172" fontId="29" fillId="0" borderId="36" xfId="9" applyNumberFormat="1" applyBorder="1"/>
    <xf numFmtId="0" fontId="62" fillId="0" borderId="0" xfId="9" applyFont="1"/>
    <xf numFmtId="172" fontId="29" fillId="0" borderId="37" xfId="9" applyNumberFormat="1" applyBorder="1"/>
    <xf numFmtId="172" fontId="29" fillId="0" borderId="38" xfId="9" applyNumberFormat="1" applyBorder="1"/>
    <xf numFmtId="164" fontId="62" fillId="0" borderId="0" xfId="9" applyNumberFormat="1" applyFont="1" applyAlignment="1">
      <alignment horizontal="right" vertical="center"/>
    </xf>
    <xf numFmtId="0" fontId="116" fillId="0" borderId="0" xfId="16" applyFont="1" applyAlignment="1">
      <alignment horizontal="center" vertical="top"/>
    </xf>
    <xf numFmtId="172" fontId="29" fillId="0" borderId="0" xfId="9" applyNumberFormat="1" applyAlignment="1">
      <alignment horizontal="right"/>
    </xf>
    <xf numFmtId="0" fontId="2" fillId="0" borderId="0" xfId="9" applyFont="1" applyAlignment="1">
      <alignment horizontal="center"/>
    </xf>
    <xf numFmtId="0" fontId="2" fillId="0" borderId="0" xfId="9" applyFont="1"/>
    <xf numFmtId="0" fontId="2" fillId="6" borderId="0" xfId="9" applyFont="1" applyFill="1"/>
    <xf numFmtId="0" fontId="29" fillId="6" borderId="0" xfId="9" applyFill="1"/>
    <xf numFmtId="0" fontId="29" fillId="36" borderId="0" xfId="9" applyFill="1" applyAlignment="1">
      <alignment horizontal="center" vertical="center" wrapText="1"/>
    </xf>
    <xf numFmtId="0" fontId="31" fillId="14" borderId="0" xfId="14" applyFont="1" applyFill="1" applyAlignment="1">
      <alignment horizontal="left"/>
    </xf>
    <xf numFmtId="0" fontId="29" fillId="9" borderId="0" xfId="14" applyFont="1" applyFill="1" applyAlignment="1">
      <alignment horizontal="center"/>
    </xf>
    <xf numFmtId="0" fontId="29" fillId="14" borderId="0" xfId="14" applyFont="1" applyFill="1" applyAlignment="1">
      <alignment horizontal="left"/>
    </xf>
    <xf numFmtId="0" fontId="29" fillId="26" borderId="0" xfId="9" applyFill="1" applyAlignment="1">
      <alignment wrapText="1"/>
    </xf>
    <xf numFmtId="0" fontId="29" fillId="14" borderId="0" xfId="9" applyFill="1" applyAlignment="1">
      <alignment horizontal="left"/>
    </xf>
    <xf numFmtId="0" fontId="117" fillId="0" borderId="0" xfId="9" applyFont="1" applyAlignment="1">
      <alignment horizontal="center" vertical="center" wrapText="1"/>
    </xf>
    <xf numFmtId="44" fontId="0" fillId="25" borderId="0" xfId="15" applyFont="1" applyFill="1" applyAlignment="1">
      <alignment horizontal="center" vertical="center"/>
    </xf>
    <xf numFmtId="44" fontId="110" fillId="25" borderId="0" xfId="15" applyFont="1" applyFill="1" applyAlignment="1">
      <alignment horizontal="center" vertical="center" wrapText="1"/>
    </xf>
    <xf numFmtId="44" fontId="29" fillId="25" borderId="0" xfId="15" applyFont="1" applyFill="1" applyAlignment="1">
      <alignment horizontal="left"/>
    </xf>
    <xf numFmtId="172" fontId="79" fillId="28" borderId="24" xfId="9" applyNumberFormat="1" applyFont="1" applyFill="1" applyBorder="1" applyAlignment="1">
      <alignment horizontal="center" vertical="top" wrapText="1"/>
    </xf>
    <xf numFmtId="172" fontId="79" fillId="28" borderId="39" xfId="9" applyNumberFormat="1" applyFont="1" applyFill="1" applyBorder="1" applyAlignment="1">
      <alignment horizontal="center" vertical="top" wrapText="1"/>
    </xf>
    <xf numFmtId="172" fontId="79" fillId="28" borderId="40" xfId="9" applyNumberFormat="1" applyFont="1" applyFill="1" applyBorder="1" applyAlignment="1">
      <alignment horizontal="center" vertical="top" wrapText="1"/>
    </xf>
    <xf numFmtId="172" fontId="79" fillId="28" borderId="0" xfId="9" applyNumberFormat="1" applyFont="1" applyFill="1" applyAlignment="1">
      <alignment horizontal="center" vertical="top" wrapText="1"/>
    </xf>
    <xf numFmtId="0" fontId="2" fillId="9" borderId="0" xfId="9" applyFont="1" applyFill="1"/>
    <xf numFmtId="173" fontId="114" fillId="0" borderId="0" xfId="10" applyNumberFormat="1" applyFont="1" applyFill="1" applyAlignment="1">
      <alignment horizontal="center"/>
    </xf>
    <xf numFmtId="0" fontId="2" fillId="26" borderId="0" xfId="9" applyFont="1" applyFill="1"/>
    <xf numFmtId="0" fontId="70" fillId="39" borderId="0" xfId="9" applyFont="1" applyFill="1"/>
    <xf numFmtId="0" fontId="54" fillId="9" borderId="0" xfId="11" applyFont="1" applyFill="1" applyAlignment="1">
      <alignment horizontal="center"/>
    </xf>
    <xf numFmtId="0" fontId="54" fillId="0" borderId="0" xfId="11" applyFont="1" applyAlignment="1">
      <alignment horizontal="center"/>
    </xf>
    <xf numFmtId="0" fontId="9" fillId="15" borderId="0" xfId="11" applyFont="1" applyFill="1" applyAlignment="1">
      <alignment horizontal="center" vertical="center"/>
    </xf>
    <xf numFmtId="0" fontId="23" fillId="9" borderId="0" xfId="11" applyFont="1" applyFill="1" applyAlignment="1">
      <alignment horizontal="center"/>
    </xf>
    <xf numFmtId="0" fontId="37" fillId="36" borderId="0" xfId="11" applyFont="1" applyFill="1" applyAlignment="1">
      <alignment horizontal="center"/>
    </xf>
    <xf numFmtId="0" fontId="23" fillId="36" borderId="0" xfId="11" applyFont="1" applyFill="1" applyAlignment="1">
      <alignment horizontal="center"/>
    </xf>
    <xf numFmtId="0" fontId="23" fillId="6" borderId="0" xfId="11" applyFont="1" applyFill="1" applyAlignment="1">
      <alignment horizontal="center"/>
    </xf>
    <xf numFmtId="0" fontId="77" fillId="9" borderId="0" xfId="11" applyFont="1" applyFill="1" applyAlignment="1">
      <alignment horizontal="center"/>
    </xf>
    <xf numFmtId="0" fontId="23" fillId="9" borderId="0" xfId="11" applyFont="1" applyFill="1" applyAlignment="1">
      <alignment horizontal="center" vertical="center"/>
    </xf>
    <xf numFmtId="0" fontId="37" fillId="9" borderId="0" xfId="11" applyFont="1" applyFill="1" applyAlignment="1">
      <alignment horizontal="center" vertical="center"/>
    </xf>
    <xf numFmtId="0" fontId="29" fillId="9" borderId="0" xfId="11" applyFill="1" applyAlignment="1">
      <alignment horizontal="center"/>
    </xf>
    <xf numFmtId="0" fontId="29" fillId="36" borderId="0" xfId="11" applyFill="1" applyAlignment="1">
      <alignment horizontal="center"/>
    </xf>
    <xf numFmtId="0" fontId="111" fillId="0" borderId="0" xfId="11" applyFont="1" applyAlignment="1">
      <alignment horizontal="center"/>
    </xf>
    <xf numFmtId="0" fontId="29" fillId="0" borderId="0" xfId="11" applyAlignment="1">
      <alignment horizontal="center"/>
    </xf>
    <xf numFmtId="0" fontId="37" fillId="0" borderId="41" xfId="11" applyFont="1" applyBorder="1"/>
    <xf numFmtId="0" fontId="37" fillId="0" borderId="44" xfId="11" applyFont="1" applyBorder="1"/>
    <xf numFmtId="0" fontId="74" fillId="12" borderId="114" xfId="12" applyNumberFormat="1" applyFont="1" applyFill="1" applyBorder="1" applyAlignment="1">
      <alignment horizontal="center"/>
    </xf>
    <xf numFmtId="0" fontId="74" fillId="12" borderId="116" xfId="12" applyNumberFormat="1" applyFont="1" applyFill="1" applyBorder="1" applyAlignment="1">
      <alignment horizontal="center"/>
    </xf>
    <xf numFmtId="0" fontId="74" fillId="12" borderId="113" xfId="12" applyNumberFormat="1" applyFont="1" applyFill="1" applyBorder="1" applyAlignment="1">
      <alignment horizontal="center"/>
    </xf>
    <xf numFmtId="0" fontId="2" fillId="0" borderId="1" xfId="0" applyFont="1" applyBorder="1" applyAlignment="1">
      <alignment vertical="center"/>
    </xf>
    <xf numFmtId="0" fontId="27" fillId="0" borderId="1" xfId="0" applyFont="1" applyBorder="1"/>
    <xf numFmtId="0" fontId="27" fillId="0" borderId="0" xfId="0" applyFont="1"/>
    <xf numFmtId="0" fontId="119" fillId="9" borderId="3" xfId="11" applyFont="1" applyFill="1" applyBorder="1" applyAlignment="1">
      <alignment horizontal="center" vertical="center"/>
    </xf>
    <xf numFmtId="8" fontId="9" fillId="15" borderId="4" xfId="11" applyNumberFormat="1" applyFont="1" applyFill="1" applyBorder="1" applyAlignment="1">
      <alignment vertical="center"/>
    </xf>
    <xf numFmtId="8" fontId="9" fillId="15" borderId="6" xfId="11" applyNumberFormat="1" applyFont="1" applyFill="1" applyBorder="1" applyAlignment="1">
      <alignment vertical="center"/>
    </xf>
    <xf numFmtId="49" fontId="95" fillId="16" borderId="121" xfId="7" applyNumberFormat="1" applyFont="1" applyFill="1" applyBorder="1" applyAlignment="1">
      <alignment horizontal="center" vertical="center"/>
    </xf>
    <xf numFmtId="49" fontId="95" fillId="31" borderId="120" xfId="7" applyNumberFormat="1" applyFont="1" applyFill="1" applyBorder="1" applyAlignment="1">
      <alignment horizontal="center" vertical="center"/>
    </xf>
    <xf numFmtId="49" fontId="28" fillId="0" borderId="0" xfId="7" applyNumberFormat="1"/>
    <xf numFmtId="49" fontId="95" fillId="16" borderId="119" xfId="7" applyNumberFormat="1" applyFont="1" applyFill="1" applyBorder="1" applyAlignment="1">
      <alignment horizontal="center" vertical="center"/>
    </xf>
    <xf numFmtId="49" fontId="95" fillId="31" borderId="121" xfId="7" applyNumberFormat="1" applyFont="1" applyFill="1" applyBorder="1" applyAlignment="1">
      <alignment horizontal="center" vertical="center"/>
    </xf>
    <xf numFmtId="49" fontId="95" fillId="31" borderId="119" xfId="7" applyNumberFormat="1" applyFont="1" applyFill="1" applyBorder="1" applyAlignment="1">
      <alignment horizontal="center" vertical="center"/>
    </xf>
    <xf numFmtId="49" fontId="95" fillId="31" borderId="120" xfId="7" applyNumberFormat="1" applyFont="1" applyFill="1" applyBorder="1" applyAlignment="1">
      <alignment horizontal="left" vertical="center"/>
    </xf>
    <xf numFmtId="49" fontId="95" fillId="0" borderId="0" xfId="7" applyNumberFormat="1" applyFont="1" applyAlignment="1">
      <alignment horizontal="center" vertical="center"/>
    </xf>
    <xf numFmtId="49" fontId="95" fillId="16" borderId="121" xfId="7" applyNumberFormat="1" applyFont="1" applyFill="1" applyBorder="1" applyAlignment="1">
      <alignment horizontal="left" vertical="center" wrapText="1"/>
    </xf>
    <xf numFmtId="49" fontId="95" fillId="16" borderId="119" xfId="7" applyNumberFormat="1" applyFont="1" applyFill="1" applyBorder="1" applyAlignment="1">
      <alignment horizontal="left" vertical="center" wrapText="1"/>
    </xf>
    <xf numFmtId="49" fontId="95" fillId="16" borderId="119" xfId="7" applyNumberFormat="1" applyFont="1" applyFill="1" applyBorder="1" applyAlignment="1">
      <alignment horizontal="left" vertical="center"/>
    </xf>
    <xf numFmtId="2" fontId="62" fillId="26" borderId="16" xfId="2" applyNumberFormat="1" applyFont="1" applyFill="1" applyBorder="1" applyAlignment="1">
      <alignment horizontal="center"/>
    </xf>
    <xf numFmtId="1" fontId="62" fillId="9" borderId="16" xfId="2" applyNumberFormat="1" applyFont="1" applyFill="1" applyBorder="1" applyAlignment="1">
      <alignment horizontal="center"/>
    </xf>
    <xf numFmtId="0" fontId="74" fillId="10" borderId="114" xfId="12" applyNumberFormat="1" applyFont="1" applyFill="1" applyBorder="1" applyAlignment="1">
      <alignment horizontal="center"/>
    </xf>
    <xf numFmtId="1" fontId="62" fillId="10" borderId="16" xfId="2" applyNumberFormat="1" applyFont="1" applyFill="1" applyBorder="1" applyAlignment="1">
      <alignment horizontal="center"/>
    </xf>
    <xf numFmtId="0" fontId="4" fillId="18" borderId="4" xfId="0" applyFont="1" applyFill="1" applyBorder="1" applyAlignment="1" applyProtection="1">
      <alignment horizontal="left" vertical="center"/>
      <protection locked="0"/>
    </xf>
    <xf numFmtId="0" fontId="4" fillId="18" borderId="5" xfId="0" applyFont="1" applyFill="1" applyBorder="1" applyAlignment="1" applyProtection="1">
      <alignment horizontal="left" vertical="center"/>
      <protection locked="0"/>
    </xf>
    <xf numFmtId="0" fontId="29" fillId="22" borderId="0" xfId="9" applyFill="1" applyAlignment="1">
      <alignment horizontal="center"/>
    </xf>
    <xf numFmtId="44" fontId="29" fillId="0" borderId="0" xfId="13" applyFont="1" applyFill="1" applyAlignment="1">
      <alignment horizontal="center"/>
    </xf>
    <xf numFmtId="0" fontId="54" fillId="0" borderId="0" xfId="9" applyFont="1" applyAlignment="1">
      <alignment horizontal="center"/>
    </xf>
    <xf numFmtId="0" fontId="61" fillId="20" borderId="0" xfId="9" applyFont="1" applyFill="1" applyAlignment="1">
      <alignment horizontal="center"/>
    </xf>
    <xf numFmtId="172" fontId="29" fillId="0" borderId="22" xfId="9" applyNumberFormat="1" applyBorder="1" applyAlignment="1">
      <alignment horizontal="center"/>
    </xf>
    <xf numFmtId="172" fontId="29" fillId="0" borderId="0" xfId="9" applyNumberFormat="1" applyAlignment="1">
      <alignment horizontal="center"/>
    </xf>
    <xf numFmtId="0" fontId="112" fillId="0" borderId="0" xfId="9" applyFont="1" applyAlignment="1">
      <alignment horizontal="center"/>
    </xf>
    <xf numFmtId="1" fontId="29" fillId="0" borderId="0" xfId="9" applyNumberFormat="1" applyAlignment="1">
      <alignment horizontal="center"/>
    </xf>
    <xf numFmtId="0" fontId="31" fillId="6" borderId="0" xfId="14" applyFont="1" applyFill="1" applyAlignment="1">
      <alignment horizontal="center" vertical="center"/>
    </xf>
    <xf numFmtId="0" fontId="29" fillId="26" borderId="0" xfId="9" applyFill="1" applyAlignment="1">
      <alignment horizontal="center" vertical="center" wrapText="1"/>
    </xf>
    <xf numFmtId="0" fontId="114" fillId="9" borderId="1" xfId="9" applyFont="1" applyFill="1" applyBorder="1" applyAlignment="1">
      <alignment horizontal="center" vertical="center" wrapText="1"/>
    </xf>
    <xf numFmtId="44" fontId="0" fillId="6" borderId="0" xfId="15" applyFont="1" applyFill="1" applyAlignment="1">
      <alignment horizontal="center" vertical="center"/>
    </xf>
    <xf numFmtId="0" fontId="61" fillId="20" borderId="0" xfId="9" applyFont="1" applyFill="1" applyAlignment="1">
      <alignment horizontal="center" vertical="center"/>
    </xf>
    <xf numFmtId="172" fontId="113" fillId="28" borderId="16" xfId="9" applyNumberFormat="1" applyFont="1" applyFill="1" applyBorder="1" applyAlignment="1">
      <alignment horizontal="center" vertical="center" wrapText="1"/>
    </xf>
    <xf numFmtId="0" fontId="2" fillId="36" borderId="0" xfId="9" applyFont="1" applyFill="1"/>
    <xf numFmtId="0" fontId="31" fillId="36" borderId="0" xfId="9" applyFont="1" applyFill="1" applyAlignment="1">
      <alignment horizontal="center"/>
    </xf>
    <xf numFmtId="0" fontId="31" fillId="6" borderId="0" xfId="9" applyFont="1" applyFill="1" applyAlignment="1">
      <alignment horizontal="center"/>
    </xf>
    <xf numFmtId="0" fontId="29" fillId="6" borderId="0" xfId="9" applyFill="1" applyAlignment="1">
      <alignment horizontal="center"/>
    </xf>
    <xf numFmtId="0" fontId="114" fillId="9" borderId="0" xfId="9" applyFont="1" applyFill="1" applyAlignment="1">
      <alignment horizontal="center"/>
    </xf>
    <xf numFmtId="0" fontId="2" fillId="26" borderId="0" xfId="9" applyFont="1" applyFill="1" applyAlignment="1">
      <alignment horizontal="center"/>
    </xf>
    <xf numFmtId="172" fontId="29" fillId="6" borderId="34" xfId="9" applyNumberFormat="1" applyFill="1" applyBorder="1" applyAlignment="1">
      <alignment horizontal="center"/>
    </xf>
    <xf numFmtId="172" fontId="29" fillId="6" borderId="35" xfId="9" applyNumberFormat="1" applyFill="1" applyBorder="1" applyAlignment="1">
      <alignment horizontal="center"/>
    </xf>
    <xf numFmtId="172" fontId="29" fillId="6" borderId="22" xfId="9" applyNumberFormat="1" applyFill="1" applyBorder="1" applyAlignment="1">
      <alignment horizontal="center"/>
    </xf>
    <xf numFmtId="172" fontId="29" fillId="6" borderId="36" xfId="9" applyNumberFormat="1" applyFill="1" applyBorder="1" applyAlignment="1">
      <alignment horizontal="center"/>
    </xf>
    <xf numFmtId="173" fontId="29" fillId="26" borderId="0" xfId="10" applyNumberFormat="1" applyFont="1" applyFill="1" applyAlignment="1">
      <alignment horizontal="center"/>
    </xf>
    <xf numFmtId="172" fontId="54" fillId="6" borderId="22" xfId="9" applyNumberFormat="1" applyFont="1" applyFill="1" applyBorder="1" applyAlignment="1">
      <alignment horizontal="center"/>
    </xf>
    <xf numFmtId="0" fontId="54" fillId="6" borderId="0" xfId="9" applyFont="1" applyFill="1" applyAlignment="1">
      <alignment horizontal="left"/>
    </xf>
    <xf numFmtId="0" fontId="54" fillId="36" borderId="0" xfId="9" applyFont="1" applyFill="1" applyAlignment="1">
      <alignment horizontal="center"/>
    </xf>
    <xf numFmtId="0" fontId="54" fillId="26" borderId="0" xfId="9" applyFont="1" applyFill="1" applyAlignment="1">
      <alignment horizontal="center"/>
    </xf>
    <xf numFmtId="172" fontId="54" fillId="6" borderId="36" xfId="9" applyNumberFormat="1" applyFont="1" applyFill="1" applyBorder="1" applyAlignment="1">
      <alignment horizontal="center"/>
    </xf>
    <xf numFmtId="172" fontId="80" fillId="6" borderId="22" xfId="9" applyNumberFormat="1" applyFont="1" applyFill="1" applyBorder="1" applyAlignment="1">
      <alignment horizontal="center"/>
    </xf>
    <xf numFmtId="49" fontId="2" fillId="6" borderId="0" xfId="9" applyNumberFormat="1" applyFont="1" applyFill="1" applyAlignment="1">
      <alignment horizontal="center"/>
    </xf>
    <xf numFmtId="0" fontId="56" fillId="36" borderId="0" xfId="9" applyFont="1" applyFill="1" applyAlignment="1">
      <alignment horizontal="center"/>
    </xf>
    <xf numFmtId="44" fontId="0" fillId="26" borderId="0" xfId="13" applyFont="1" applyFill="1" applyAlignment="1">
      <alignment horizontal="center"/>
    </xf>
    <xf numFmtId="44" fontId="115" fillId="6" borderId="0" xfId="13" applyFont="1" applyFill="1" applyAlignment="1">
      <alignment horizontal="center"/>
    </xf>
    <xf numFmtId="44" fontId="110" fillId="6" borderId="0" xfId="13" applyFont="1" applyFill="1" applyAlignment="1">
      <alignment horizontal="center"/>
    </xf>
    <xf numFmtId="0" fontId="56" fillId="6" borderId="0" xfId="9" applyFont="1" applyFill="1" applyAlignment="1">
      <alignment horizontal="center"/>
    </xf>
    <xf numFmtId="0" fontId="110" fillId="6" borderId="0" xfId="16" applyFill="1" applyAlignment="1">
      <alignment horizontal="center" vertical="top"/>
    </xf>
    <xf numFmtId="44" fontId="0" fillId="6" borderId="0" xfId="13" applyFont="1" applyFill="1" applyAlignment="1">
      <alignment horizontal="center"/>
    </xf>
    <xf numFmtId="0" fontId="2" fillId="6" borderId="0" xfId="9" applyFont="1" applyFill="1" applyAlignment="1">
      <alignment horizontal="center"/>
    </xf>
    <xf numFmtId="172" fontId="78" fillId="0" borderId="54" xfId="11" applyNumberFormat="1" applyFont="1" applyBorder="1" applyAlignment="1">
      <alignment horizontal="center"/>
    </xf>
    <xf numFmtId="172" fontId="78" fillId="0" borderId="70" xfId="11" applyNumberFormat="1" applyFont="1" applyBorder="1" applyAlignment="1">
      <alignment horizontal="center"/>
    </xf>
    <xf numFmtId="0" fontId="37" fillId="16" borderId="110" xfId="11" applyFont="1" applyFill="1" applyBorder="1" applyAlignment="1">
      <alignment horizontal="center"/>
    </xf>
    <xf numFmtId="0" fontId="37" fillId="42" borderId="27" xfId="11" applyFont="1" applyFill="1" applyBorder="1" applyAlignment="1">
      <alignment horizontal="center"/>
    </xf>
    <xf numFmtId="0" fontId="37" fillId="42" borderId="31" xfId="11" applyFont="1" applyFill="1" applyBorder="1" applyAlignment="1">
      <alignment horizontal="center"/>
    </xf>
    <xf numFmtId="0" fontId="23" fillId="42" borderId="25" xfId="11" applyFont="1" applyFill="1" applyBorder="1" applyAlignment="1">
      <alignment horizontal="center"/>
    </xf>
    <xf numFmtId="0" fontId="37" fillId="42" borderId="24" xfId="11" applyFont="1" applyFill="1" applyBorder="1" applyAlignment="1">
      <alignment horizontal="center"/>
    </xf>
    <xf numFmtId="0" fontId="37" fillId="0" borderId="53" xfId="11" applyFont="1" applyBorder="1" applyAlignment="1">
      <alignment horizontal="center"/>
    </xf>
    <xf numFmtId="0" fontId="37" fillId="0" borderId="46" xfId="11" applyFont="1" applyBorder="1" applyAlignment="1">
      <alignment horizontal="center"/>
    </xf>
    <xf numFmtId="0" fontId="15" fillId="15" borderId="15" xfId="11" applyFont="1" applyFill="1" applyBorder="1" applyAlignment="1">
      <alignment horizontal="left" vertical="center" wrapText="1"/>
    </xf>
    <xf numFmtId="0" fontId="37" fillId="29" borderId="1" xfId="11" applyFont="1" applyFill="1" applyBorder="1" applyAlignment="1">
      <alignment horizontal="center" vertical="center"/>
    </xf>
    <xf numFmtId="0" fontId="23" fillId="29" borderId="1" xfId="11" applyFont="1" applyFill="1" applyBorder="1" applyAlignment="1">
      <alignment horizontal="center" vertical="center"/>
    </xf>
    <xf numFmtId="0" fontId="74" fillId="29" borderId="1" xfId="12" applyNumberFormat="1" applyFont="1" applyFill="1" applyBorder="1" applyAlignment="1">
      <alignment horizontal="center" vertical="center"/>
    </xf>
    <xf numFmtId="8" fontId="24" fillId="26" borderId="0" xfId="11" applyNumberFormat="1" applyFont="1" applyFill="1" applyAlignment="1">
      <alignment horizontal="right" vertical="center"/>
    </xf>
    <xf numFmtId="0" fontId="123" fillId="15" borderId="0" xfId="11" applyFont="1" applyFill="1" applyAlignment="1">
      <alignment horizontal="center"/>
    </xf>
    <xf numFmtId="9" fontId="5" fillId="34" borderId="1" xfId="8" applyFont="1" applyFill="1" applyBorder="1" applyAlignment="1" applyProtection="1">
      <alignment horizontal="center" vertical="center"/>
    </xf>
    <xf numFmtId="173" fontId="4" fillId="7" borderId="5" xfId="2" applyNumberFormat="1" applyFont="1" applyFill="1" applyBorder="1" applyAlignment="1">
      <alignment horizontal="center" vertical="center"/>
    </xf>
    <xf numFmtId="173" fontId="4" fillId="7" borderId="6" xfId="2" applyNumberFormat="1" applyFont="1" applyFill="1" applyBorder="1" applyAlignment="1">
      <alignment horizontal="center" vertical="center"/>
    </xf>
    <xf numFmtId="0" fontId="125" fillId="0" borderId="0" xfId="18" applyAlignment="1"/>
    <xf numFmtId="0" fontId="127" fillId="0" borderId="0" xfId="19" applyFont="1"/>
    <xf numFmtId="0" fontId="127" fillId="0" borderId="0" xfId="19" applyFont="1" applyAlignment="1">
      <alignment horizontal="left"/>
    </xf>
    <xf numFmtId="0" fontId="0" fillId="0" borderId="0" xfId="19" applyFont="1"/>
    <xf numFmtId="0" fontId="3" fillId="0" borderId="0" xfId="19" applyFont="1"/>
    <xf numFmtId="0" fontId="128" fillId="0" borderId="0" xfId="19" applyFont="1"/>
    <xf numFmtId="0" fontId="129" fillId="0" borderId="0" xfId="19" applyFont="1"/>
    <xf numFmtId="0" fontId="130" fillId="0" borderId="0" xfId="19" applyFont="1"/>
    <xf numFmtId="0" fontId="132" fillId="0" borderId="0" xfId="19" applyFont="1"/>
    <xf numFmtId="0" fontId="27" fillId="0" borderId="0" xfId="19" applyFont="1"/>
    <xf numFmtId="0" fontId="27" fillId="0" borderId="0" xfId="19" applyFont="1" applyAlignment="1">
      <alignment horizontal="right"/>
    </xf>
    <xf numFmtId="0" fontId="132" fillId="45" borderId="0" xfId="19" applyFont="1" applyFill="1"/>
    <xf numFmtId="0" fontId="0" fillId="36" borderId="0" xfId="9" applyFont="1" applyFill="1"/>
    <xf numFmtId="0" fontId="31" fillId="36" borderId="0" xfId="9" applyFont="1" applyFill="1"/>
    <xf numFmtId="172" fontId="31" fillId="0" borderId="0" xfId="9" applyNumberFormat="1" applyFont="1" applyAlignment="1">
      <alignment horizontal="center"/>
    </xf>
    <xf numFmtId="1" fontId="31" fillId="36" borderId="0" xfId="9" applyNumberFormat="1" applyFont="1" applyFill="1"/>
    <xf numFmtId="0" fontId="0" fillId="45" borderId="0" xfId="0" applyFill="1"/>
    <xf numFmtId="0" fontId="137" fillId="0" borderId="0" xfId="0" applyFont="1"/>
    <xf numFmtId="0" fontId="134" fillId="45" borderId="0" xfId="0" applyFont="1" applyFill="1"/>
    <xf numFmtId="0" fontId="27" fillId="0" borderId="0" xfId="19" applyFont="1" applyAlignment="1">
      <alignment vertical="center"/>
    </xf>
    <xf numFmtId="0" fontId="29" fillId="36" borderId="0" xfId="9" applyFill="1"/>
    <xf numFmtId="0" fontId="121" fillId="36" borderId="0" xfId="9" applyFont="1" applyFill="1"/>
    <xf numFmtId="174" fontId="27" fillId="0" borderId="0" xfId="0" applyNumberFormat="1" applyFont="1"/>
    <xf numFmtId="174" fontId="27" fillId="0" borderId="0" xfId="0" applyNumberFormat="1" applyFont="1" applyAlignment="1">
      <alignment horizontal="center"/>
    </xf>
    <xf numFmtId="173" fontId="4" fillId="18" borderId="4" xfId="2" applyNumberFormat="1" applyFont="1" applyFill="1" applyBorder="1" applyAlignment="1" applyProtection="1">
      <alignment horizontal="center" vertical="center"/>
      <protection locked="0"/>
    </xf>
    <xf numFmtId="0" fontId="4" fillId="18" borderId="6" xfId="0" applyFont="1" applyFill="1" applyBorder="1" applyAlignment="1" applyProtection="1">
      <alignment horizontal="left" vertical="center"/>
      <protection locked="0"/>
    </xf>
    <xf numFmtId="0" fontId="4" fillId="18" borderId="96" xfId="0" applyFont="1" applyFill="1" applyBorder="1" applyAlignment="1" applyProtection="1">
      <alignment horizontal="left" vertical="center"/>
      <protection locked="0"/>
    </xf>
    <xf numFmtId="0" fontId="2" fillId="7" borderId="21" xfId="0" applyFont="1" applyFill="1" applyBorder="1"/>
    <xf numFmtId="164" fontId="139" fillId="7" borderId="0" xfId="0" applyNumberFormat="1" applyFont="1" applyFill="1"/>
    <xf numFmtId="14" fontId="61" fillId="24" borderId="0" xfId="0" applyNumberFormat="1" applyFont="1" applyFill="1" applyAlignment="1" applyProtection="1">
      <alignment horizontal="center" vertical="center"/>
      <protection locked="0"/>
    </xf>
    <xf numFmtId="0" fontId="4" fillId="48" borderId="4" xfId="0" applyFont="1" applyFill="1" applyBorder="1" applyAlignment="1" applyProtection="1">
      <alignment horizontal="left" vertical="center"/>
      <protection locked="0"/>
    </xf>
    <xf numFmtId="0" fontId="4" fillId="48" borderId="4" xfId="0" applyFont="1" applyFill="1" applyBorder="1" applyAlignment="1" applyProtection="1">
      <alignment horizontal="center" vertical="center"/>
      <protection locked="0"/>
    </xf>
    <xf numFmtId="173" fontId="2" fillId="48" borderId="4" xfId="2" applyNumberFormat="1" applyFont="1" applyFill="1" applyBorder="1" applyAlignment="1" applyProtection="1">
      <alignment horizontal="center" vertical="center"/>
      <protection locked="0"/>
    </xf>
    <xf numFmtId="0" fontId="4" fillId="48" borderId="5" xfId="0" applyFont="1" applyFill="1" applyBorder="1" applyAlignment="1" applyProtection="1">
      <alignment horizontal="left" vertical="center"/>
      <protection locked="0"/>
    </xf>
    <xf numFmtId="0" fontId="4" fillId="48" borderId="5" xfId="0" applyFont="1" applyFill="1" applyBorder="1" applyAlignment="1" applyProtection="1">
      <alignment horizontal="center" vertical="center"/>
      <protection locked="0"/>
    </xf>
    <xf numFmtId="173" fontId="2" fillId="48" borderId="5" xfId="2" applyNumberFormat="1" applyFont="1" applyFill="1" applyBorder="1" applyAlignment="1" applyProtection="1">
      <alignment horizontal="center" vertical="center"/>
      <protection locked="0"/>
    </xf>
    <xf numFmtId="0" fontId="4" fillId="48" borderId="6" xfId="0" applyFont="1" applyFill="1" applyBorder="1" applyAlignment="1" applyProtection="1">
      <alignment horizontal="left" vertical="center"/>
      <protection locked="0"/>
    </xf>
    <xf numFmtId="0" fontId="4" fillId="48" borderId="6" xfId="0" applyFont="1" applyFill="1" applyBorder="1" applyAlignment="1" applyProtection="1">
      <alignment horizontal="center" vertical="center"/>
      <protection locked="0"/>
    </xf>
    <xf numFmtId="173" fontId="2" fillId="48" borderId="6" xfId="2" applyNumberFormat="1" applyFont="1" applyFill="1" applyBorder="1" applyAlignment="1" applyProtection="1">
      <alignment horizontal="center" vertical="center"/>
      <protection locked="0"/>
    </xf>
    <xf numFmtId="0" fontId="4" fillId="50" borderId="4" xfId="0" applyFont="1" applyFill="1" applyBorder="1" applyAlignment="1" applyProtection="1">
      <alignment horizontal="left" vertical="center"/>
      <protection locked="0"/>
    </xf>
    <xf numFmtId="0" fontId="4" fillId="50" borderId="4" xfId="0" applyFont="1" applyFill="1" applyBorder="1" applyAlignment="1" applyProtection="1">
      <alignment horizontal="center" vertical="center"/>
      <protection locked="0"/>
    </xf>
    <xf numFmtId="0" fontId="4" fillId="50" borderId="5" xfId="0" applyFont="1" applyFill="1" applyBorder="1" applyAlignment="1" applyProtection="1">
      <alignment horizontal="left" vertical="center"/>
      <protection locked="0"/>
    </xf>
    <xf numFmtId="0" fontId="4" fillId="50" borderId="5" xfId="0" applyFont="1" applyFill="1" applyBorder="1" applyAlignment="1" applyProtection="1">
      <alignment horizontal="center" vertical="center"/>
      <protection locked="0"/>
    </xf>
    <xf numFmtId="0" fontId="4" fillId="50" borderId="6" xfId="0" applyFont="1" applyFill="1" applyBorder="1" applyAlignment="1" applyProtection="1">
      <alignment horizontal="left" vertical="center"/>
      <protection locked="0"/>
    </xf>
    <xf numFmtId="0" fontId="4" fillId="50" borderId="6" xfId="0" applyFont="1" applyFill="1" applyBorder="1" applyAlignment="1" applyProtection="1">
      <alignment horizontal="center" vertical="center"/>
      <protection locked="0"/>
    </xf>
    <xf numFmtId="173" fontId="2" fillId="21" borderId="5" xfId="2" applyNumberFormat="1" applyFont="1" applyFill="1" applyBorder="1" applyAlignment="1" applyProtection="1">
      <alignment horizontal="center" vertical="center"/>
      <protection locked="0"/>
    </xf>
    <xf numFmtId="173" fontId="2" fillId="21" borderId="6" xfId="2" applyNumberFormat="1" applyFont="1" applyFill="1" applyBorder="1" applyAlignment="1" applyProtection="1">
      <alignment horizontal="center" vertical="center"/>
      <protection locked="0"/>
    </xf>
    <xf numFmtId="173" fontId="2" fillId="9" borderId="4" xfId="2" applyNumberFormat="1" applyFont="1" applyFill="1" applyBorder="1" applyAlignment="1" applyProtection="1">
      <alignment horizontal="center" vertical="center"/>
      <protection locked="0"/>
    </xf>
    <xf numFmtId="173" fontId="2" fillId="9" borderId="5" xfId="2" applyNumberFormat="1" applyFont="1" applyFill="1" applyBorder="1" applyAlignment="1" applyProtection="1">
      <alignment horizontal="center" vertical="center"/>
      <protection locked="0"/>
    </xf>
    <xf numFmtId="173" fontId="2" fillId="9" borderId="6" xfId="2" applyNumberFormat="1" applyFont="1" applyFill="1" applyBorder="1" applyAlignment="1" applyProtection="1">
      <alignment horizontal="center" vertical="center"/>
      <protection locked="0"/>
    </xf>
    <xf numFmtId="173" fontId="2" fillId="21" borderId="96" xfId="2" applyNumberFormat="1" applyFont="1" applyFill="1" applyBorder="1" applyAlignment="1" applyProtection="1">
      <alignment horizontal="center" vertical="center"/>
      <protection locked="0"/>
    </xf>
    <xf numFmtId="0" fontId="4" fillId="18" borderId="6" xfId="0" applyFont="1" applyFill="1" applyBorder="1" applyAlignment="1" applyProtection="1">
      <alignment vertical="center" wrapText="1"/>
      <protection locked="0"/>
    </xf>
    <xf numFmtId="2" fontId="0" fillId="2" borderId="4" xfId="0" applyNumberFormat="1" applyFill="1" applyBorder="1" applyAlignment="1">
      <alignment vertical="center"/>
    </xf>
    <xf numFmtId="2" fontId="0" fillId="2" borderId="5" xfId="0" applyNumberFormat="1" applyFill="1" applyBorder="1" applyAlignment="1">
      <alignment vertical="center"/>
    </xf>
    <xf numFmtId="2" fontId="0" fillId="2" borderId="6" xfId="0" applyNumberFormat="1" applyFill="1" applyBorder="1" applyAlignment="1">
      <alignment vertical="center"/>
    </xf>
    <xf numFmtId="43" fontId="2" fillId="18" borderId="5" xfId="2" applyFont="1" applyFill="1" applyBorder="1" applyAlignment="1" applyProtection="1">
      <alignment horizontal="center" vertical="center"/>
      <protection locked="0"/>
    </xf>
    <xf numFmtId="43" fontId="2" fillId="18" borderId="6" xfId="2" applyFont="1" applyFill="1" applyBorder="1" applyAlignment="1" applyProtection="1">
      <alignment horizontal="center" vertical="center"/>
      <protection locked="0"/>
    </xf>
    <xf numFmtId="2" fontId="0" fillId="2" borderId="5" xfId="0" applyNumberFormat="1" applyFill="1" applyBorder="1"/>
    <xf numFmtId="173" fontId="4" fillId="21" borderId="6" xfId="2" applyNumberFormat="1" applyFont="1" applyFill="1" applyBorder="1" applyAlignment="1">
      <alignment horizontal="center" vertical="center"/>
    </xf>
    <xf numFmtId="0" fontId="4" fillId="7" borderId="14" xfId="0" applyFont="1" applyFill="1" applyBorder="1" applyAlignment="1">
      <alignment horizontal="center"/>
    </xf>
    <xf numFmtId="0" fontId="5" fillId="19" borderId="123" xfId="0" applyFont="1" applyFill="1" applyBorder="1" applyAlignment="1">
      <alignment horizontal="center" vertical="center"/>
    </xf>
    <xf numFmtId="0" fontId="5" fillId="0" borderId="123" xfId="0" applyFont="1" applyBorder="1" applyAlignment="1">
      <alignment horizontal="center" vertical="center"/>
    </xf>
    <xf numFmtId="8" fontId="14" fillId="18" borderId="147" xfId="0" applyNumberFormat="1" applyFont="1" applyFill="1" applyBorder="1" applyAlignment="1" applyProtection="1">
      <alignment horizontal="center" vertical="center"/>
      <protection locked="0"/>
    </xf>
    <xf numFmtId="0" fontId="4" fillId="18" borderId="147" xfId="0" applyFont="1" applyFill="1" applyBorder="1" applyAlignment="1" applyProtection="1">
      <alignment horizontal="center" vertical="center"/>
      <protection locked="0"/>
    </xf>
    <xf numFmtId="173" fontId="2" fillId="18" borderId="147" xfId="2" applyNumberFormat="1" applyFont="1" applyFill="1" applyBorder="1" applyAlignment="1" applyProtection="1">
      <alignment horizontal="center" vertical="center"/>
      <protection locked="0"/>
    </xf>
    <xf numFmtId="173" fontId="2" fillId="7" borderId="147" xfId="2" applyNumberFormat="1" applyFont="1" applyFill="1" applyBorder="1" applyAlignment="1">
      <alignment vertical="center"/>
    </xf>
    <xf numFmtId="173" fontId="2" fillId="7" borderId="147" xfId="2" applyNumberFormat="1" applyFont="1" applyFill="1" applyBorder="1"/>
    <xf numFmtId="173" fontId="2" fillId="21" borderId="147" xfId="2" applyNumberFormat="1" applyFont="1" applyFill="1" applyBorder="1" applyAlignment="1" applyProtection="1">
      <alignment horizontal="center" vertical="center"/>
      <protection locked="0"/>
    </xf>
    <xf numFmtId="173" fontId="4" fillId="21" borderId="147" xfId="2" applyNumberFormat="1" applyFont="1" applyFill="1" applyBorder="1" applyAlignment="1">
      <alignment horizontal="center" vertical="center"/>
    </xf>
    <xf numFmtId="173" fontId="4" fillId="21" borderId="96" xfId="2" applyNumberFormat="1" applyFont="1" applyFill="1" applyBorder="1" applyAlignment="1">
      <alignment horizontal="center" vertical="center"/>
    </xf>
    <xf numFmtId="164" fontId="5" fillId="34" borderId="3" xfId="3" applyNumberFormat="1" applyFont="1" applyFill="1" applyBorder="1" applyAlignment="1" applyProtection="1">
      <alignment horizontal="right"/>
    </xf>
    <xf numFmtId="174" fontId="27" fillId="32" borderId="1" xfId="3" applyNumberFormat="1" applyFont="1" applyFill="1" applyBorder="1"/>
    <xf numFmtId="174" fontId="27" fillId="4" borderId="1" xfId="3" applyNumberFormat="1" applyFont="1" applyFill="1" applyBorder="1"/>
    <xf numFmtId="174" fontId="27" fillId="4" borderId="1" xfId="0" applyNumberFormat="1" applyFont="1" applyFill="1" applyBorder="1"/>
    <xf numFmtId="174" fontId="27" fillId="6" borderId="1" xfId="0" applyNumberFormat="1" applyFont="1" applyFill="1" applyBorder="1"/>
    <xf numFmtId="174" fontId="5" fillId="26" borderId="1" xfId="3" applyNumberFormat="1" applyFont="1" applyFill="1" applyBorder="1"/>
    <xf numFmtId="0" fontId="97" fillId="24" borderId="98" xfId="0" applyFont="1" applyFill="1" applyBorder="1" applyAlignment="1" applyProtection="1">
      <alignment vertical="center" wrapText="1"/>
      <protection locked="0"/>
    </xf>
    <xf numFmtId="0" fontId="97" fillId="24" borderId="11" xfId="0" applyFont="1" applyFill="1" applyBorder="1" applyAlignment="1" applyProtection="1">
      <alignment vertical="center" wrapText="1"/>
      <protection locked="0"/>
    </xf>
    <xf numFmtId="0" fontId="97" fillId="24" borderId="2" xfId="0" applyFont="1" applyFill="1" applyBorder="1" applyAlignment="1" applyProtection="1">
      <alignment vertical="center" wrapText="1"/>
      <protection locked="0"/>
    </xf>
    <xf numFmtId="0" fontId="5" fillId="19" borderId="121" xfId="0" applyFont="1" applyFill="1" applyBorder="1" applyAlignment="1">
      <alignment horizontal="center" vertical="center"/>
    </xf>
    <xf numFmtId="0" fontId="0" fillId="0" borderId="0" xfId="11" applyFont="1"/>
    <xf numFmtId="0" fontId="141" fillId="0" borderId="0" xfId="0" applyFont="1" applyAlignment="1">
      <alignment horizontal="justify" vertical="center"/>
    </xf>
    <xf numFmtId="0" fontId="65" fillId="0" borderId="0" xfId="0" applyFont="1" applyAlignment="1">
      <alignment horizontal="justify" vertical="center"/>
    </xf>
    <xf numFmtId="0" fontId="142" fillId="0" borderId="0" xfId="0" applyFont="1" applyAlignment="1">
      <alignment horizontal="justify" vertical="center"/>
    </xf>
    <xf numFmtId="0" fontId="46" fillId="0" borderId="0" xfId="0" applyFont="1" applyAlignment="1">
      <alignment horizontal="justify" vertical="center"/>
    </xf>
    <xf numFmtId="164" fontId="37" fillId="0" borderId="0" xfId="0" applyNumberFormat="1" applyFont="1"/>
    <xf numFmtId="44" fontId="45" fillId="9" borderId="0" xfId="0" applyNumberFormat="1" applyFont="1" applyFill="1" applyAlignment="1">
      <alignment horizontal="center"/>
    </xf>
    <xf numFmtId="3" fontId="45" fillId="9" borderId="0" xfId="0" applyNumberFormat="1" applyFont="1" applyFill="1" applyAlignment="1">
      <alignment horizontal="center"/>
    </xf>
    <xf numFmtId="172" fontId="78" fillId="9" borderId="16" xfId="11" applyNumberFormat="1" applyFont="1" applyFill="1" applyBorder="1" applyAlignment="1">
      <alignment horizontal="left" vertical="center" indent="1"/>
    </xf>
    <xf numFmtId="0" fontId="78" fillId="9" borderId="43" xfId="11" applyFont="1" applyFill="1" applyBorder="1" applyAlignment="1">
      <alignment horizontal="left" indent="1"/>
    </xf>
    <xf numFmtId="0" fontId="78" fillId="0" borderId="24" xfId="11" applyFont="1" applyBorder="1" applyAlignment="1">
      <alignment horizontal="center"/>
    </xf>
    <xf numFmtId="0" fontId="108" fillId="9" borderId="0" xfId="0" applyFont="1" applyFill="1" applyAlignment="1">
      <alignment vertical="center" wrapText="1"/>
    </xf>
    <xf numFmtId="0" fontId="65" fillId="9" borderId="153" xfId="0" applyFont="1" applyFill="1" applyBorder="1" applyAlignment="1">
      <alignment vertical="center" wrapText="1"/>
    </xf>
    <xf numFmtId="0" fontId="144" fillId="0" borderId="0" xfId="1" applyNumberFormat="1" applyFont="1" applyAlignment="1" applyProtection="1">
      <alignment horizontal="left" vertical="center"/>
    </xf>
    <xf numFmtId="0" fontId="145" fillId="0" borderId="0" xfId="0" applyFont="1" applyAlignment="1">
      <alignment horizontal="left" vertical="center"/>
    </xf>
    <xf numFmtId="0" fontId="146" fillId="0" borderId="0" xfId="1" applyNumberFormat="1" applyFont="1" applyAlignment="1" applyProtection="1">
      <alignment horizontal="left" vertical="center"/>
    </xf>
    <xf numFmtId="0" fontId="147" fillId="0" borderId="0" xfId="0" applyFont="1" applyAlignment="1">
      <alignment horizontal="left" vertical="center"/>
    </xf>
    <xf numFmtId="173" fontId="4" fillId="7" borderId="147" xfId="2" applyNumberFormat="1" applyFont="1" applyFill="1" applyBorder="1" applyAlignment="1">
      <alignment horizontal="center" vertical="center"/>
    </xf>
    <xf numFmtId="0" fontId="74" fillId="16" borderId="0" xfId="0" applyFont="1" applyFill="1" applyAlignment="1">
      <alignment horizontal="left" vertical="center"/>
    </xf>
    <xf numFmtId="0" fontId="78" fillId="9" borderId="6" xfId="11" applyFont="1" applyFill="1" applyBorder="1" applyAlignment="1">
      <alignment horizontal="center"/>
    </xf>
    <xf numFmtId="14" fontId="46" fillId="9" borderId="0" xfId="0" applyNumberFormat="1" applyFont="1" applyFill="1" applyAlignment="1">
      <alignment horizontal="left" vertical="center"/>
    </xf>
    <xf numFmtId="0" fontId="29" fillId="36" borderId="0" xfId="11" applyFill="1"/>
    <xf numFmtId="0" fontId="46" fillId="9" borderId="0" xfId="0" applyFont="1" applyFill="1" applyAlignment="1">
      <alignment wrapText="1"/>
    </xf>
    <xf numFmtId="0" fontId="31" fillId="9" borderId="31" xfId="11" applyFont="1" applyFill="1" applyBorder="1" applyAlignment="1">
      <alignment horizontal="center"/>
    </xf>
    <xf numFmtId="8" fontId="14" fillId="48" borderId="147" xfId="0" applyNumberFormat="1" applyFont="1" applyFill="1" applyBorder="1" applyAlignment="1" applyProtection="1">
      <alignment horizontal="center" vertical="center"/>
      <protection locked="0"/>
    </xf>
    <xf numFmtId="0" fontId="4" fillId="48" borderId="147" xfId="0" applyFont="1" applyFill="1" applyBorder="1" applyAlignment="1" applyProtection="1">
      <alignment horizontal="center" vertical="center"/>
      <protection locked="0"/>
    </xf>
    <xf numFmtId="173" fontId="2" fillId="48" borderId="147" xfId="2" applyNumberFormat="1" applyFont="1" applyFill="1" applyBorder="1" applyAlignment="1" applyProtection="1">
      <alignment horizontal="center" vertical="center"/>
      <protection locked="0"/>
    </xf>
    <xf numFmtId="0" fontId="4" fillId="48" borderId="5" xfId="0" applyFont="1" applyFill="1" applyBorder="1" applyAlignment="1" applyProtection="1">
      <alignment horizontal="center" vertical="center" wrapText="1"/>
      <protection locked="0"/>
    </xf>
    <xf numFmtId="0" fontId="57" fillId="48" borderId="5" xfId="0" applyFont="1" applyFill="1" applyBorder="1" applyAlignment="1" applyProtection="1">
      <alignment horizontal="center" vertical="center"/>
      <protection locked="0"/>
    </xf>
    <xf numFmtId="173" fontId="4" fillId="48" borderId="4" xfId="2" applyNumberFormat="1" applyFont="1" applyFill="1" applyBorder="1" applyAlignment="1" applyProtection="1">
      <alignment horizontal="center" vertical="center"/>
      <protection locked="0"/>
    </xf>
    <xf numFmtId="0" fontId="4" fillId="48" borderId="4" xfId="0" applyFont="1" applyFill="1" applyBorder="1" applyAlignment="1" applyProtection="1">
      <alignment horizontal="center" vertical="center" wrapText="1"/>
      <protection locked="0"/>
    </xf>
    <xf numFmtId="43" fontId="2" fillId="48" borderId="5" xfId="2" applyFont="1" applyFill="1" applyBorder="1" applyAlignment="1" applyProtection="1">
      <alignment horizontal="center" vertical="center"/>
      <protection locked="0"/>
    </xf>
    <xf numFmtId="0" fontId="4" fillId="48" borderId="6" xfId="0" applyFont="1" applyFill="1" applyBorder="1" applyAlignment="1" applyProtection="1">
      <alignment vertical="center" wrapText="1"/>
      <protection locked="0"/>
    </xf>
    <xf numFmtId="43" fontId="2" fillId="48" borderId="6" xfId="2" applyFont="1" applyFill="1" applyBorder="1" applyAlignment="1" applyProtection="1">
      <alignment horizontal="center" vertical="center"/>
      <protection locked="0"/>
    </xf>
    <xf numFmtId="174" fontId="27" fillId="26" borderId="4" xfId="0" applyNumberFormat="1" applyFont="1" applyFill="1" applyBorder="1" applyAlignment="1">
      <alignment vertical="center"/>
    </xf>
    <xf numFmtId="0" fontId="9" fillId="9" borderId="0" xfId="0" applyFont="1" applyFill="1" applyAlignment="1">
      <alignment horizontal="center" vertical="center" wrapText="1"/>
    </xf>
    <xf numFmtId="8" fontId="46" fillId="0" borderId="22" xfId="0" applyNumberFormat="1" applyFont="1" applyBorder="1" applyAlignment="1">
      <alignment horizontal="center" vertical="center"/>
    </xf>
    <xf numFmtId="8" fontId="46" fillId="30" borderId="49" xfId="12" applyNumberFormat="1" applyFont="1" applyFill="1" applyBorder="1" applyAlignment="1">
      <alignment horizontal="center"/>
    </xf>
    <xf numFmtId="0" fontId="46" fillId="0" borderId="0" xfId="0" applyFont="1" applyAlignment="1">
      <alignment horizontal="left" vertical="top"/>
    </xf>
    <xf numFmtId="0" fontId="150" fillId="11" borderId="121" xfId="0" applyFont="1" applyFill="1" applyBorder="1" applyAlignment="1">
      <alignment horizontal="center" vertical="center" wrapText="1"/>
    </xf>
    <xf numFmtId="1" fontId="42" fillId="11" borderId="121" xfId="0" quotePrefix="1" applyNumberFormat="1" applyFont="1" applyFill="1" applyBorder="1" applyAlignment="1">
      <alignment horizontal="center" vertical="center" wrapText="1"/>
    </xf>
    <xf numFmtId="0" fontId="9" fillId="9" borderId="0" xfId="0" applyFont="1" applyFill="1" applyAlignment="1">
      <alignment horizontal="left" vertical="center"/>
    </xf>
    <xf numFmtId="0" fontId="9" fillId="9" borderId="0" xfId="0" applyFont="1" applyFill="1" applyAlignment="1">
      <alignment horizontal="left" vertical="center" wrapText="1"/>
    </xf>
    <xf numFmtId="170" fontId="9" fillId="9" borderId="0" xfId="0" applyNumberFormat="1" applyFont="1" applyFill="1" applyAlignment="1">
      <alignment horizontal="center" vertical="center"/>
    </xf>
    <xf numFmtId="171" fontId="45" fillId="0" borderId="0" xfId="0" applyNumberFormat="1" applyFont="1" applyAlignment="1">
      <alignment horizontal="left" vertical="center"/>
    </xf>
    <xf numFmtId="0" fontId="13" fillId="15" borderId="0" xfId="0" applyFont="1" applyFill="1" applyAlignment="1">
      <alignment horizontal="center" vertical="center"/>
    </xf>
    <xf numFmtId="0" fontId="149" fillId="11" borderId="0" xfId="0" applyFont="1" applyFill="1" applyAlignment="1">
      <alignment horizontal="right" vertical="center"/>
    </xf>
    <xf numFmtId="8" fontId="149" fillId="11" borderId="0" xfId="0" applyNumberFormat="1" applyFont="1" applyFill="1" applyAlignment="1">
      <alignment horizontal="right" vertical="center" indent="1"/>
    </xf>
    <xf numFmtId="0" fontId="74" fillId="0" borderId="0" xfId="0" applyFont="1" applyAlignment="1">
      <alignment vertical="center" wrapText="1"/>
    </xf>
    <xf numFmtId="0" fontId="74" fillId="0" borderId="0" xfId="0" applyFont="1" applyAlignment="1">
      <alignment horizontal="center" vertical="center" wrapText="1"/>
    </xf>
    <xf numFmtId="44" fontId="5" fillId="33" borderId="45" xfId="3" applyFont="1" applyFill="1" applyBorder="1" applyAlignment="1" applyProtection="1">
      <alignment horizontal="center" vertical="center"/>
    </xf>
    <xf numFmtId="0" fontId="4" fillId="50" borderId="147" xfId="0" applyFont="1" applyFill="1" applyBorder="1" applyAlignment="1" applyProtection="1">
      <alignment horizontal="left" vertical="center"/>
      <protection locked="0"/>
    </xf>
    <xf numFmtId="0" fontId="4" fillId="50" borderId="147" xfId="0" applyFont="1" applyFill="1" applyBorder="1" applyAlignment="1" applyProtection="1">
      <alignment horizontal="center" vertical="center"/>
      <protection locked="0"/>
    </xf>
    <xf numFmtId="0" fontId="4" fillId="48" borderId="147" xfId="0" applyFont="1" applyFill="1" applyBorder="1" applyAlignment="1" applyProtection="1">
      <alignment horizontal="left" vertical="center"/>
      <protection locked="0"/>
    </xf>
    <xf numFmtId="1" fontId="0" fillId="2" borderId="147" xfId="0" applyNumberFormat="1" applyFill="1" applyBorder="1"/>
    <xf numFmtId="173" fontId="4" fillId="7" borderId="147" xfId="2" applyNumberFormat="1" applyFont="1" applyFill="1" applyBorder="1" applyAlignment="1">
      <alignment vertical="center"/>
    </xf>
    <xf numFmtId="173" fontId="2" fillId="9" borderId="147" xfId="2" applyNumberFormat="1" applyFont="1" applyFill="1" applyBorder="1" applyAlignment="1" applyProtection="1">
      <alignment horizontal="center" vertical="center"/>
      <protection locked="0"/>
    </xf>
    <xf numFmtId="43" fontId="2" fillId="50" borderId="5" xfId="2" applyFont="1" applyFill="1" applyBorder="1" applyAlignment="1" applyProtection="1">
      <alignment horizontal="center" vertical="center"/>
      <protection locked="0"/>
    </xf>
    <xf numFmtId="43" fontId="2" fillId="50" borderId="4" xfId="2" applyFont="1" applyFill="1" applyBorder="1" applyAlignment="1" applyProtection="1">
      <alignment horizontal="center" vertical="center"/>
      <protection locked="0"/>
    </xf>
    <xf numFmtId="43" fontId="2" fillId="50" borderId="6" xfId="2" applyFont="1" applyFill="1" applyBorder="1" applyAlignment="1" applyProtection="1">
      <alignment horizontal="center" vertical="center"/>
      <protection locked="0"/>
    </xf>
    <xf numFmtId="0" fontId="2" fillId="9" borderId="0" xfId="0" applyFont="1" applyFill="1"/>
    <xf numFmtId="0" fontId="2" fillId="21" borderId="0" xfId="0" applyFont="1" applyFill="1"/>
    <xf numFmtId="166" fontId="2" fillId="9" borderId="0" xfId="0" applyNumberFormat="1" applyFont="1" applyFill="1"/>
    <xf numFmtId="164" fontId="2" fillId="9" borderId="0" xfId="0" applyNumberFormat="1" applyFont="1" applyFill="1"/>
    <xf numFmtId="166" fontId="0" fillId="9" borderId="0" xfId="0" applyNumberFormat="1" applyFill="1"/>
    <xf numFmtId="0" fontId="0" fillId="9" borderId="0" xfId="0" applyFill="1"/>
    <xf numFmtId="174" fontId="27" fillId="9" borderId="0" xfId="0" applyNumberFormat="1" applyFont="1" applyFill="1" applyAlignment="1">
      <alignment horizontal="center"/>
    </xf>
    <xf numFmtId="0" fontId="2" fillId="9" borderId="0" xfId="0" applyFont="1" applyFill="1" applyAlignment="1">
      <alignment horizontal="center"/>
    </xf>
    <xf numFmtId="166" fontId="2" fillId="9" borderId="0" xfId="0" applyNumberFormat="1" applyFont="1" applyFill="1" applyProtection="1">
      <protection locked="0"/>
    </xf>
    <xf numFmtId="44" fontId="2" fillId="9" borderId="0" xfId="3" applyFont="1" applyFill="1" applyBorder="1" applyProtection="1">
      <protection locked="0"/>
    </xf>
    <xf numFmtId="0" fontId="4" fillId="9" borderId="0" xfId="0" applyFont="1" applyFill="1" applyAlignment="1">
      <alignment horizontal="center"/>
    </xf>
    <xf numFmtId="43" fontId="2" fillId="50" borderId="147" xfId="2" applyFont="1" applyFill="1" applyBorder="1" applyAlignment="1" applyProtection="1">
      <alignment horizontal="center" vertical="center"/>
      <protection locked="0"/>
    </xf>
    <xf numFmtId="0" fontId="2" fillId="9" borderId="152" xfId="0" applyFont="1" applyFill="1" applyBorder="1"/>
    <xf numFmtId="0" fontId="4" fillId="0" borderId="152" xfId="0" applyFont="1" applyBorder="1" applyAlignment="1" applyProtection="1">
      <alignment horizontal="center" vertical="center" wrapText="1"/>
      <protection locked="0"/>
    </xf>
    <xf numFmtId="0" fontId="2" fillId="0" borderId="152" xfId="0" applyFont="1" applyBorder="1"/>
    <xf numFmtId="0" fontId="4" fillId="0" borderId="152" xfId="0" applyFont="1" applyBorder="1" applyAlignment="1" applyProtection="1">
      <alignment horizontal="center" vertical="center"/>
      <protection locked="0"/>
    </xf>
    <xf numFmtId="0" fontId="106" fillId="0" borderId="0" xfId="0" applyFont="1" applyAlignment="1">
      <alignment vertical="center" wrapText="1"/>
    </xf>
    <xf numFmtId="44" fontId="5" fillId="33" borderId="67" xfId="3" applyFont="1" applyFill="1" applyBorder="1" applyAlignment="1" applyProtection="1">
      <alignment horizontal="center" vertical="center"/>
    </xf>
    <xf numFmtId="165" fontId="152" fillId="0" borderId="0" xfId="20" applyFont="1"/>
    <xf numFmtId="165" fontId="29" fillId="0" borderId="0" xfId="20"/>
    <xf numFmtId="165" fontId="29" fillId="0" borderId="0" xfId="20" applyAlignment="1">
      <alignment horizontal="right"/>
    </xf>
    <xf numFmtId="165" fontId="31" fillId="0" borderId="158" xfId="20" applyFont="1" applyBorder="1" applyAlignment="1">
      <alignment horizontal="center"/>
    </xf>
    <xf numFmtId="165" fontId="31" fillId="0" borderId="159" xfId="20" applyFont="1" applyBorder="1" applyAlignment="1">
      <alignment horizontal="center"/>
    </xf>
    <xf numFmtId="165" fontId="31" fillId="0" borderId="160" xfId="20" applyFont="1" applyBorder="1" applyAlignment="1">
      <alignment horizontal="center"/>
    </xf>
    <xf numFmtId="165" fontId="29" fillId="0" borderId="66" xfId="20" applyBorder="1"/>
    <xf numFmtId="164" fontId="29" fillId="0" borderId="6" xfId="20" applyNumberFormat="1" applyBorder="1"/>
    <xf numFmtId="164" fontId="29" fillId="0" borderId="161" xfId="20" applyNumberFormat="1" applyBorder="1"/>
    <xf numFmtId="165" fontId="29" fillId="0" borderId="94" xfId="20" applyBorder="1"/>
    <xf numFmtId="164" fontId="29" fillId="0" borderId="1" xfId="20" applyNumberFormat="1" applyBorder="1"/>
    <xf numFmtId="164" fontId="29" fillId="0" borderId="162" xfId="20" applyNumberFormat="1" applyBorder="1"/>
    <xf numFmtId="9" fontId="0" fillId="0" borderId="1" xfId="8" applyFont="1" applyBorder="1"/>
    <xf numFmtId="9" fontId="0" fillId="0" borderId="162" xfId="8" applyFont="1" applyBorder="1"/>
    <xf numFmtId="164" fontId="29" fillId="0" borderId="1" xfId="20" applyNumberFormat="1" applyBorder="1" applyAlignment="1">
      <alignment horizontal="center"/>
    </xf>
    <xf numFmtId="164" fontId="29" fillId="0" borderId="162" xfId="20" applyNumberFormat="1" applyBorder="1" applyAlignment="1">
      <alignment horizontal="center"/>
    </xf>
    <xf numFmtId="164" fontId="29" fillId="0" borderId="0" xfId="20" applyNumberFormat="1"/>
    <xf numFmtId="165" fontId="29" fillId="0" borderId="0" xfId="20" applyAlignment="1">
      <alignment vertical="center"/>
    </xf>
    <xf numFmtId="165" fontId="29" fillId="0" borderId="158" xfId="20" applyBorder="1" applyAlignment="1">
      <alignment horizontal="center" vertical="center" wrapText="1"/>
    </xf>
    <xf numFmtId="165" fontId="29" fillId="0" borderId="159" xfId="20" applyBorder="1" applyAlignment="1">
      <alignment horizontal="center" vertical="center" wrapText="1"/>
    </xf>
    <xf numFmtId="165" fontId="29" fillId="0" borderId="160" xfId="20" applyBorder="1" applyAlignment="1">
      <alignment horizontal="center" vertical="center" wrapText="1"/>
    </xf>
    <xf numFmtId="165" fontId="29" fillId="0" borderId="66" xfId="20" applyBorder="1" applyAlignment="1">
      <alignment horizontal="center" vertical="center"/>
    </xf>
    <xf numFmtId="164" fontId="29" fillId="9" borderId="6" xfId="20" applyNumberFormat="1" applyFill="1" applyBorder="1" applyAlignment="1">
      <alignment horizontal="center" vertical="center"/>
    </xf>
    <xf numFmtId="7" fontId="29" fillId="9" borderId="161" xfId="20" applyNumberFormat="1" applyFill="1" applyBorder="1" applyAlignment="1">
      <alignment horizontal="center" vertical="center" shrinkToFit="1"/>
    </xf>
    <xf numFmtId="165" fontId="29" fillId="0" borderId="94" xfId="20" applyBorder="1" applyAlignment="1">
      <alignment horizontal="center" vertical="center"/>
    </xf>
    <xf numFmtId="164" fontId="29" fillId="9" borderId="1" xfId="20" applyNumberFormat="1" applyFill="1" applyBorder="1" applyAlignment="1">
      <alignment horizontal="center" vertical="center"/>
    </xf>
    <xf numFmtId="7" fontId="29" fillId="9" borderId="162" xfId="20" applyNumberFormat="1" applyFill="1" applyBorder="1" applyAlignment="1">
      <alignment horizontal="center" vertical="center" shrinkToFit="1"/>
    </xf>
    <xf numFmtId="165" fontId="29" fillId="0" borderId="56" xfId="20" applyBorder="1" applyAlignment="1">
      <alignment horizontal="center" vertical="center"/>
    </xf>
    <xf numFmtId="164" fontId="29" fillId="9" borderId="4" xfId="20" applyNumberFormat="1" applyFill="1" applyBorder="1" applyAlignment="1">
      <alignment horizontal="center" vertical="center"/>
    </xf>
    <xf numFmtId="7" fontId="29" fillId="9" borderId="164" xfId="20" applyNumberFormat="1" applyFill="1" applyBorder="1" applyAlignment="1">
      <alignment horizontal="center" vertical="center" shrinkToFit="1"/>
    </xf>
    <xf numFmtId="165" fontId="29" fillId="0" borderId="1" xfId="20" applyBorder="1" applyAlignment="1">
      <alignment horizontal="center" vertical="center"/>
    </xf>
    <xf numFmtId="165" fontId="29" fillId="0" borderId="162" xfId="20" applyBorder="1" applyAlignment="1">
      <alignment horizontal="center" vertical="center"/>
    </xf>
    <xf numFmtId="0" fontId="156" fillId="36" borderId="1" xfId="0" applyFont="1" applyFill="1" applyBorder="1" applyAlignment="1">
      <alignment horizontal="center"/>
    </xf>
    <xf numFmtId="8" fontId="46" fillId="30" borderId="48" xfId="12" applyNumberFormat="1" applyFont="1" applyFill="1" applyBorder="1" applyAlignment="1">
      <alignment horizontal="center"/>
    </xf>
    <xf numFmtId="8" fontId="46" fillId="30" borderId="52" xfId="12" applyNumberFormat="1" applyFont="1" applyFill="1" applyBorder="1" applyAlignment="1">
      <alignment horizontal="center"/>
    </xf>
    <xf numFmtId="8" fontId="9" fillId="42" borderId="17" xfId="11" applyNumberFormat="1" applyFont="1" applyFill="1" applyBorder="1" applyAlignment="1">
      <alignment vertical="center"/>
    </xf>
    <xf numFmtId="0" fontId="37" fillId="0" borderId="0" xfId="0" applyFont="1" applyAlignment="1">
      <alignment horizontal="center" vertical="top"/>
    </xf>
    <xf numFmtId="0" fontId="37" fillId="0" borderId="0" xfId="0" applyFont="1" applyAlignment="1">
      <alignment horizontal="center"/>
    </xf>
    <xf numFmtId="0" fontId="158" fillId="26" borderId="18" xfId="11" applyFont="1" applyFill="1" applyBorder="1" applyAlignment="1">
      <alignment horizontal="center"/>
    </xf>
    <xf numFmtId="0" fontId="158" fillId="26" borderId="6" xfId="11" applyFont="1" applyFill="1" applyBorder="1" applyAlignment="1">
      <alignment horizontal="center"/>
    </xf>
    <xf numFmtId="0" fontId="158" fillId="26" borderId="1" xfId="11" applyFont="1" applyFill="1" applyBorder="1" applyAlignment="1">
      <alignment horizontal="center"/>
    </xf>
    <xf numFmtId="0" fontId="158" fillId="26" borderId="1" xfId="11" applyFont="1" applyFill="1" applyBorder="1" applyAlignment="1">
      <alignment horizontal="right" wrapText="1"/>
    </xf>
    <xf numFmtId="1" fontId="29" fillId="9" borderId="0" xfId="11" applyNumberFormat="1" applyFill="1" applyAlignment="1">
      <alignment horizontal="center"/>
    </xf>
    <xf numFmtId="1" fontId="37" fillId="0" borderId="0" xfId="0" applyNumberFormat="1" applyFont="1"/>
    <xf numFmtId="1" fontId="37" fillId="0" borderId="0" xfId="0" applyNumberFormat="1" applyFont="1" applyAlignment="1">
      <alignment horizontal="left" vertical="top" indent="1"/>
    </xf>
    <xf numFmtId="173" fontId="2" fillId="18" borderId="4" xfId="2" applyNumberFormat="1" applyFont="1" applyFill="1" applyBorder="1" applyAlignment="1" applyProtection="1">
      <alignment horizontal="center" vertical="center"/>
      <protection locked="0"/>
    </xf>
    <xf numFmtId="1" fontId="159" fillId="9" borderId="0" xfId="0" applyNumberFormat="1" applyFont="1" applyFill="1" applyAlignment="1">
      <alignment horizontal="center" vertical="top"/>
    </xf>
    <xf numFmtId="0" fontId="159" fillId="9" borderId="9" xfId="0" applyFont="1" applyFill="1" applyBorder="1" applyAlignment="1">
      <alignment vertical="top"/>
    </xf>
    <xf numFmtId="0" fontId="160" fillId="9" borderId="0" xfId="0" applyFont="1" applyFill="1" applyAlignment="1">
      <alignment horizontal="left" indent="1"/>
    </xf>
    <xf numFmtId="0" fontId="161" fillId="0" borderId="0" xfId="0" applyFont="1" applyAlignment="1">
      <alignment vertical="center"/>
    </xf>
    <xf numFmtId="0" fontId="121" fillId="0" borderId="0" xfId="0" applyFont="1" applyAlignment="1">
      <alignment horizontal="left" vertical="center" indent="7"/>
    </xf>
    <xf numFmtId="0" fontId="30" fillId="0" borderId="0" xfId="1" applyNumberFormat="1" applyAlignment="1" applyProtection="1">
      <alignment vertical="center"/>
    </xf>
    <xf numFmtId="0" fontId="30" fillId="0" borderId="0" xfId="1" applyNumberFormat="1" applyAlignment="1" applyProtection="1">
      <alignment horizontal="left" vertical="center" indent="7"/>
    </xf>
    <xf numFmtId="0" fontId="161" fillId="0" borderId="0" xfId="0" applyFont="1" applyAlignment="1">
      <alignment horizontal="left" vertical="center" indent="2"/>
    </xf>
    <xf numFmtId="0" fontId="76" fillId="0" borderId="0" xfId="0" applyFont="1" applyAlignment="1">
      <alignment horizontal="left" vertical="center"/>
    </xf>
    <xf numFmtId="14" fontId="29" fillId="0" borderId="0" xfId="9" applyNumberFormat="1"/>
    <xf numFmtId="0" fontId="135" fillId="0" borderId="137" xfId="19" applyFont="1" applyBorder="1" applyAlignment="1">
      <alignment horizontal="left" vertical="center"/>
    </xf>
    <xf numFmtId="0" fontId="27" fillId="0" borderId="137" xfId="19" applyFont="1" applyBorder="1" applyAlignment="1">
      <alignment horizontal="right" vertical="center"/>
    </xf>
    <xf numFmtId="0" fontId="132" fillId="0" borderId="136" xfId="19" applyFont="1" applyBorder="1" applyAlignment="1">
      <alignment horizontal="right"/>
    </xf>
    <xf numFmtId="0" fontId="136" fillId="0" borderId="137" xfId="19" applyFont="1" applyBorder="1" applyAlignment="1">
      <alignment horizontal="left" vertical="center"/>
    </xf>
    <xf numFmtId="0" fontId="131" fillId="44" borderId="0" xfId="19" applyFont="1" applyFill="1"/>
    <xf numFmtId="0" fontId="131" fillId="44" borderId="0" xfId="19" applyFont="1" applyFill="1" applyAlignment="1">
      <alignment horizontal="right"/>
    </xf>
    <xf numFmtId="0" fontId="131" fillId="44" borderId="128" xfId="19" applyFont="1" applyFill="1" applyBorder="1"/>
    <xf numFmtId="0" fontId="133" fillId="0" borderId="0" xfId="19" applyFont="1" applyAlignment="1">
      <alignment horizontal="right"/>
    </xf>
    <xf numFmtId="0" fontId="132" fillId="0" borderId="128" xfId="19" applyFont="1" applyBorder="1"/>
    <xf numFmtId="0" fontId="14" fillId="0" borderId="129" xfId="19" applyFont="1" applyBorder="1" applyAlignment="1">
      <alignment horizontal="left"/>
    </xf>
    <xf numFmtId="0" fontId="14" fillId="0" borderId="0" xfId="19" applyFont="1" applyAlignment="1">
      <alignment horizontal="left"/>
    </xf>
    <xf numFmtId="0" fontId="27" fillId="0" borderId="128" xfId="19" applyFont="1" applyBorder="1"/>
    <xf numFmtId="0" fontId="14" fillId="0" borderId="0" xfId="19" applyFont="1" applyAlignment="1">
      <alignment horizontal="right"/>
    </xf>
    <xf numFmtId="0" fontId="131" fillId="44" borderId="129" xfId="19" applyFont="1" applyFill="1" applyBorder="1" applyAlignment="1">
      <alignment horizontal="left"/>
    </xf>
    <xf numFmtId="0" fontId="131" fillId="44" borderId="0" xfId="19" applyFont="1" applyFill="1" applyAlignment="1">
      <alignment horizontal="left"/>
    </xf>
    <xf numFmtId="1" fontId="55" fillId="44" borderId="0" xfId="19" applyNumberFormat="1" applyFont="1" applyFill="1" applyAlignment="1">
      <alignment horizontal="right"/>
    </xf>
    <xf numFmtId="0" fontId="5" fillId="0" borderId="0" xfId="19" applyFont="1" applyAlignment="1">
      <alignment horizontal="left"/>
    </xf>
    <xf numFmtId="0" fontId="3" fillId="0" borderId="0" xfId="19" applyFont="1" applyAlignment="1">
      <alignment horizontal="left"/>
    </xf>
    <xf numFmtId="0" fontId="3" fillId="0" borderId="0" xfId="19" applyFont="1" applyAlignment="1">
      <alignment horizontal="right"/>
    </xf>
    <xf numFmtId="0" fontId="127" fillId="0" borderId="0" xfId="19" applyFont="1" applyAlignment="1">
      <alignment horizontal="right"/>
    </xf>
    <xf numFmtId="14" fontId="29" fillId="36" borderId="0" xfId="9" applyNumberFormat="1" applyFill="1"/>
    <xf numFmtId="0" fontId="31" fillId="15" borderId="1" xfId="11" applyFont="1" applyFill="1" applyBorder="1" applyAlignment="1">
      <alignment horizontal="center"/>
    </xf>
    <xf numFmtId="174" fontId="19" fillId="6" borderId="72" xfId="0" applyNumberFormat="1" applyFont="1" applyFill="1" applyBorder="1" applyAlignment="1">
      <alignment horizontal="right" vertical="top" wrapText="1"/>
    </xf>
    <xf numFmtId="174" fontId="19" fillId="6" borderId="72" xfId="0" applyNumberFormat="1" applyFont="1" applyFill="1" applyBorder="1" applyAlignment="1">
      <alignment horizontal="right" vertical="top" wrapText="1" indent="1"/>
    </xf>
    <xf numFmtId="174" fontId="19" fillId="6" borderId="72" xfId="0" applyNumberFormat="1" applyFont="1" applyFill="1" applyBorder="1" applyAlignment="1">
      <alignment horizontal="center" vertical="top" wrapText="1"/>
    </xf>
    <xf numFmtId="174" fontId="19" fillId="6" borderId="72" xfId="0" applyNumberFormat="1" applyFont="1" applyFill="1" applyBorder="1" applyAlignment="1">
      <alignment horizontal="left" vertical="top" wrapText="1"/>
    </xf>
    <xf numFmtId="174" fontId="19" fillId="6" borderId="72" xfId="0" applyNumberFormat="1" applyFont="1" applyFill="1" applyBorder="1" applyAlignment="1">
      <alignment horizontal="left" vertical="top" wrapText="1" indent="1"/>
    </xf>
    <xf numFmtId="174" fontId="54" fillId="6" borderId="72" xfId="0" applyNumberFormat="1" applyFont="1" applyFill="1" applyBorder="1" applyAlignment="1">
      <alignment horizontal="right" vertical="top" wrapText="1"/>
    </xf>
    <xf numFmtId="0" fontId="0" fillId="0" borderId="142" xfId="0" applyBorder="1"/>
    <xf numFmtId="0" fontId="136" fillId="0" borderId="140" xfId="0" applyFont="1" applyBorder="1"/>
    <xf numFmtId="0" fontId="135" fillId="0" borderId="140" xfId="0" applyFont="1" applyBorder="1"/>
    <xf numFmtId="0" fontId="27" fillId="0" borderId="140" xfId="0" applyFont="1" applyBorder="1"/>
    <xf numFmtId="0" fontId="27" fillId="0" borderId="140" xfId="0" applyFont="1" applyBorder="1" applyAlignment="1">
      <alignment horizontal="center" vertical="center"/>
    </xf>
    <xf numFmtId="0" fontId="135" fillId="0" borderId="140" xfId="0" applyFont="1" applyBorder="1" applyAlignment="1">
      <alignment horizontal="left" vertical="center"/>
    </xf>
    <xf numFmtId="0" fontId="136" fillId="0" borderId="140" xfId="0" applyFont="1" applyBorder="1" applyAlignment="1">
      <alignment horizontal="left" vertical="center"/>
    </xf>
    <xf numFmtId="14" fontId="27" fillId="0" borderId="140" xfId="0" applyNumberFormat="1" applyFont="1" applyBorder="1" applyAlignment="1">
      <alignment horizontal="right" vertical="center"/>
    </xf>
    <xf numFmtId="14" fontId="132" fillId="0" borderId="139" xfId="0" applyNumberFormat="1" applyFont="1" applyBorder="1" applyAlignment="1">
      <alignment horizontal="center" vertical="center"/>
    </xf>
    <xf numFmtId="0" fontId="136" fillId="0" borderId="137" xfId="0" applyFont="1" applyBorder="1"/>
    <xf numFmtId="0" fontId="135" fillId="0" borderId="137" xfId="0" applyFont="1" applyBorder="1"/>
    <xf numFmtId="0" fontId="27" fillId="0" borderId="137" xfId="0" applyFont="1" applyBorder="1"/>
    <xf numFmtId="0" fontId="135" fillId="0" borderId="137" xfId="0" applyFont="1" applyBorder="1" applyAlignment="1">
      <alignment horizontal="left" vertical="center"/>
    </xf>
    <xf numFmtId="0" fontId="136" fillId="0" borderId="137" xfId="0" applyFont="1" applyBorder="1" applyAlignment="1">
      <alignment horizontal="left" vertical="center"/>
    </xf>
    <xf numFmtId="0" fontId="27" fillId="0" borderId="137" xfId="0" applyFont="1" applyBorder="1" applyAlignment="1">
      <alignment horizontal="right" vertical="center"/>
    </xf>
    <xf numFmtId="0" fontId="132" fillId="0" borderId="136" xfId="0" applyFont="1" applyBorder="1" applyAlignment="1">
      <alignment horizontal="right"/>
    </xf>
    <xf numFmtId="0" fontId="132" fillId="0" borderId="137" xfId="0" applyFont="1" applyBorder="1"/>
    <xf numFmtId="0" fontId="5" fillId="44" borderId="129" xfId="0" applyFont="1" applyFill="1" applyBorder="1" applyAlignment="1">
      <alignment horizontal="left"/>
    </xf>
    <xf numFmtId="0" fontId="55" fillId="44" borderId="0" xfId="0" applyFont="1" applyFill="1" applyAlignment="1">
      <alignment horizontal="left"/>
    </xf>
    <xf numFmtId="0" fontId="14" fillId="0" borderId="129" xfId="0" applyFont="1" applyBorder="1" applyAlignment="1">
      <alignment horizontal="left"/>
    </xf>
    <xf numFmtId="0" fontId="14" fillId="0" borderId="0" xfId="0" applyFont="1" applyAlignment="1">
      <alignment horizontal="left"/>
    </xf>
    <xf numFmtId="0" fontId="27" fillId="45" borderId="138" xfId="0" applyFont="1" applyFill="1" applyBorder="1"/>
    <xf numFmtId="0" fontId="27" fillId="0" borderId="135" xfId="0" applyFont="1" applyBorder="1"/>
    <xf numFmtId="0" fontId="27" fillId="0" borderId="134" xfId="0" applyFont="1" applyBorder="1"/>
    <xf numFmtId="0" fontId="3" fillId="0" borderId="134" xfId="0" applyFont="1" applyBorder="1"/>
    <xf numFmtId="0" fontId="0" fillId="0" borderId="0" xfId="19" applyFont="1" applyAlignment="1">
      <alignment horizontal="left"/>
    </xf>
    <xf numFmtId="0" fontId="0" fillId="0" borderId="0" xfId="19" applyFont="1" applyAlignment="1">
      <alignment horizontal="right"/>
    </xf>
    <xf numFmtId="0" fontId="132" fillId="0" borderId="0" xfId="19" applyFont="1" applyAlignment="1">
      <alignment vertical="center"/>
    </xf>
    <xf numFmtId="0" fontId="163" fillId="0" borderId="0" xfId="19" applyFont="1" applyAlignment="1">
      <alignment vertical="center"/>
    </xf>
    <xf numFmtId="0" fontId="62" fillId="26" borderId="0" xfId="0" applyFont="1" applyFill="1"/>
    <xf numFmtId="173" fontId="29" fillId="36" borderId="0" xfId="10" applyNumberFormat="1" applyFont="1" applyFill="1" applyAlignment="1"/>
    <xf numFmtId="173" fontId="29" fillId="26" borderId="0" xfId="10" applyNumberFormat="1" applyFont="1" applyFill="1" applyAlignment="1"/>
    <xf numFmtId="0" fontId="29" fillId="26" borderId="0" xfId="9" applyFill="1"/>
    <xf numFmtId="0" fontId="56" fillId="26" borderId="0" xfId="9" applyFont="1" applyFill="1"/>
    <xf numFmtId="176" fontId="31" fillId="6" borderId="1" xfId="11" applyNumberFormat="1" applyFont="1" applyFill="1" applyBorder="1" applyAlignment="1">
      <alignment horizontal="center"/>
    </xf>
    <xf numFmtId="0" fontId="29" fillId="26" borderId="0" xfId="9" applyFill="1" applyAlignment="1">
      <alignment vertical="top" wrapText="1"/>
    </xf>
    <xf numFmtId="0" fontId="29" fillId="14" borderId="0" xfId="9" applyFill="1" applyAlignment="1">
      <alignment horizontal="left" wrapText="1"/>
    </xf>
    <xf numFmtId="173" fontId="31" fillId="0" borderId="0" xfId="10" applyNumberFormat="1" applyFont="1" applyFill="1" applyAlignment="1">
      <alignment horizontal="center"/>
    </xf>
    <xf numFmtId="0" fontId="165" fillId="0" borderId="0" xfId="33" applyFont="1"/>
    <xf numFmtId="0" fontId="165" fillId="0" borderId="0" xfId="33" applyFont="1" applyAlignment="1">
      <alignment horizontal="center"/>
    </xf>
    <xf numFmtId="0" fontId="165" fillId="53" borderId="0" xfId="33" applyFont="1" applyFill="1" applyAlignment="1">
      <alignment horizontal="center"/>
    </xf>
    <xf numFmtId="0" fontId="165" fillId="53" borderId="0" xfId="33" applyFont="1" applyFill="1"/>
    <xf numFmtId="0" fontId="170" fillId="53" borderId="0" xfId="33" applyFont="1" applyFill="1" applyAlignment="1">
      <alignment vertical="center"/>
    </xf>
    <xf numFmtId="0" fontId="171" fillId="54" borderId="160" xfId="33" applyFont="1" applyFill="1" applyBorder="1" applyAlignment="1">
      <alignment horizontal="center" vertical="center" wrapText="1"/>
    </xf>
    <xf numFmtId="0" fontId="171" fillId="54" borderId="120" xfId="33" applyFont="1" applyFill="1" applyBorder="1" applyAlignment="1">
      <alignment horizontal="center" vertical="center" wrapText="1"/>
    </xf>
    <xf numFmtId="42" fontId="171" fillId="54" borderId="121" xfId="33" applyNumberFormat="1" applyFont="1" applyFill="1" applyBorder="1" applyAlignment="1">
      <alignment horizontal="center" vertical="center" wrapText="1"/>
    </xf>
    <xf numFmtId="0" fontId="171" fillId="54" borderId="121" xfId="33" applyFont="1" applyFill="1" applyBorder="1" applyAlignment="1">
      <alignment vertical="center" wrapText="1"/>
    </xf>
    <xf numFmtId="0" fontId="172" fillId="0" borderId="155" xfId="33" applyFont="1" applyBorder="1" applyAlignment="1">
      <alignment vertical="center" wrapText="1"/>
    </xf>
    <xf numFmtId="0" fontId="174" fillId="0" borderId="123" xfId="33" applyFont="1" applyBorder="1" applyAlignment="1">
      <alignment horizontal="center" vertical="center"/>
    </xf>
    <xf numFmtId="0" fontId="165" fillId="0" borderId="156" xfId="33" applyFont="1" applyBorder="1"/>
    <xf numFmtId="0" fontId="174" fillId="0" borderId="2" xfId="33" applyFont="1" applyBorder="1" applyAlignment="1">
      <alignment horizontal="center" vertical="center"/>
    </xf>
    <xf numFmtId="0" fontId="174" fillId="0" borderId="7" xfId="33" applyFont="1" applyBorder="1" applyAlignment="1">
      <alignment horizontal="center" vertical="center"/>
    </xf>
    <xf numFmtId="0" fontId="165" fillId="0" borderId="155" xfId="33" applyFont="1" applyBorder="1"/>
    <xf numFmtId="0" fontId="172" fillId="0" borderId="156" xfId="33" applyFont="1" applyBorder="1" applyAlignment="1">
      <alignment vertical="center" wrapText="1"/>
    </xf>
    <xf numFmtId="0" fontId="165" fillId="0" borderId="157" xfId="33" applyFont="1" applyBorder="1"/>
    <xf numFmtId="0" fontId="172" fillId="0" borderId="155" xfId="33" applyFont="1" applyBorder="1" applyAlignment="1">
      <alignment horizontal="left" vertical="top" wrapText="1"/>
    </xf>
    <xf numFmtId="0" fontId="164" fillId="0" borderId="0" xfId="33"/>
    <xf numFmtId="0" fontId="174" fillId="0" borderId="0" xfId="33" applyFont="1"/>
    <xf numFmtId="0" fontId="176" fillId="0" borderId="0" xfId="33" applyFont="1"/>
    <xf numFmtId="0" fontId="177" fillId="54" borderId="120" xfId="33" applyFont="1" applyFill="1" applyBorder="1" applyAlignment="1">
      <alignment horizontal="center" vertical="center" wrapText="1"/>
    </xf>
    <xf numFmtId="0" fontId="171" fillId="54" borderId="121" xfId="33" applyFont="1" applyFill="1" applyBorder="1" applyAlignment="1">
      <alignment horizontal="center" vertical="center" wrapText="1"/>
    </xf>
    <xf numFmtId="42" fontId="171" fillId="54" borderId="152" xfId="33" applyNumberFormat="1" applyFont="1" applyFill="1" applyBorder="1" applyAlignment="1">
      <alignment horizontal="center" vertical="center" wrapText="1"/>
    </xf>
    <xf numFmtId="167" fontId="171" fillId="54" borderId="121" xfId="33" applyNumberFormat="1" applyFont="1" applyFill="1" applyBorder="1" applyAlignment="1">
      <alignment horizontal="center" vertical="center" wrapText="1"/>
    </xf>
    <xf numFmtId="0" fontId="172" fillId="0" borderId="124" xfId="33" applyFont="1" applyBorder="1" applyAlignment="1">
      <alignment horizontal="center" vertical="center" wrapText="1"/>
    </xf>
    <xf numFmtId="0" fontId="171" fillId="55" borderId="124" xfId="33" applyFont="1" applyFill="1" applyBorder="1" applyAlignment="1">
      <alignment horizontal="center" vertical="center" wrapText="1"/>
    </xf>
    <xf numFmtId="0" fontId="173" fillId="0" borderId="125" xfId="33" applyFont="1" applyBorder="1" applyAlignment="1">
      <alignment horizontal="center" vertical="center" wrapText="1"/>
    </xf>
    <xf numFmtId="42" fontId="173" fillId="0" borderId="126" xfId="33" applyNumberFormat="1" applyFont="1" applyBorder="1" applyAlignment="1">
      <alignment horizontal="center" vertical="center" wrapText="1"/>
    </xf>
    <xf numFmtId="167" fontId="174" fillId="0" borderId="123" xfId="33" applyNumberFormat="1" applyFont="1" applyBorder="1" applyAlignment="1">
      <alignment horizontal="center" vertical="center" wrapText="1"/>
    </xf>
    <xf numFmtId="0" fontId="173" fillId="0" borderId="168" xfId="34" applyFont="1" applyBorder="1" applyAlignment="1">
      <alignment horizontal="center" vertical="center"/>
    </xf>
    <xf numFmtId="0" fontId="173" fillId="55" borderId="169" xfId="33" applyFont="1" applyFill="1" applyBorder="1" applyAlignment="1">
      <alignment horizontal="center" vertical="center"/>
    </xf>
    <xf numFmtId="0" fontId="173" fillId="0" borderId="124" xfId="33" applyFont="1" applyBorder="1" applyAlignment="1">
      <alignment vertical="center"/>
    </xf>
    <xf numFmtId="167" fontId="174" fillId="0" borderId="170" xfId="33" applyNumberFormat="1" applyFont="1" applyBorder="1" applyAlignment="1">
      <alignment horizontal="center" vertical="center"/>
    </xf>
    <xf numFmtId="0" fontId="173" fillId="55" borderId="10" xfId="34" applyFont="1" applyFill="1" applyBorder="1" applyAlignment="1">
      <alignment horizontal="center" vertical="center"/>
    </xf>
    <xf numFmtId="0" fontId="173" fillId="0" borderId="171" xfId="33" applyFont="1" applyBorder="1" applyAlignment="1">
      <alignment horizontal="center" vertical="center"/>
    </xf>
    <xf numFmtId="0" fontId="173" fillId="0" borderId="165" xfId="33" applyFont="1" applyBorder="1" applyAlignment="1">
      <alignment vertical="center"/>
    </xf>
    <xf numFmtId="167" fontId="174" fillId="0" borderId="2" xfId="33" applyNumberFormat="1" applyFont="1" applyBorder="1" applyAlignment="1">
      <alignment horizontal="center" vertical="center"/>
    </xf>
    <xf numFmtId="0" fontId="173" fillId="0" borderId="94" xfId="34" applyFont="1" applyBorder="1" applyAlignment="1">
      <alignment horizontal="center" vertical="center"/>
    </xf>
    <xf numFmtId="0" fontId="173" fillId="55" borderId="50" xfId="33" applyFont="1" applyFill="1" applyBorder="1" applyAlignment="1">
      <alignment horizontal="center" vertical="center"/>
    </xf>
    <xf numFmtId="0" fontId="173" fillId="0" borderId="11" xfId="33" applyFont="1" applyBorder="1" applyAlignment="1">
      <alignment vertical="center"/>
    </xf>
    <xf numFmtId="167" fontId="174" fillId="0" borderId="172" xfId="33" applyNumberFormat="1" applyFont="1" applyBorder="1" applyAlignment="1">
      <alignment horizontal="center" vertical="center"/>
    </xf>
    <xf numFmtId="0" fontId="174" fillId="55" borderId="0" xfId="33" applyFont="1" applyFill="1"/>
    <xf numFmtId="0" fontId="173" fillId="0" borderId="162" xfId="33" applyFont="1" applyBorder="1" applyAlignment="1">
      <alignment horizontal="center" vertical="center"/>
    </xf>
    <xf numFmtId="0" fontId="165" fillId="0" borderId="94" xfId="34" applyFont="1" applyBorder="1" applyAlignment="1">
      <alignment horizontal="center" vertical="center"/>
    </xf>
    <xf numFmtId="0" fontId="173" fillId="55" borderId="162" xfId="33" applyFont="1" applyFill="1" applyBorder="1" applyAlignment="1">
      <alignment horizontal="center" vertical="center"/>
    </xf>
    <xf numFmtId="0" fontId="173" fillId="0" borderId="21" xfId="33" applyFont="1" applyBorder="1" applyAlignment="1">
      <alignment vertical="center"/>
    </xf>
    <xf numFmtId="167" fontId="174" fillId="0" borderId="176" xfId="33" applyNumberFormat="1" applyFont="1" applyBorder="1" applyAlignment="1">
      <alignment horizontal="center" vertical="center"/>
    </xf>
    <xf numFmtId="0" fontId="173" fillId="0" borderId="177" xfId="33" applyFont="1" applyBorder="1" applyAlignment="1">
      <alignment horizontal="center" vertical="center"/>
    </xf>
    <xf numFmtId="0" fontId="173" fillId="55" borderId="149" xfId="33" applyFont="1" applyFill="1" applyBorder="1" applyAlignment="1">
      <alignment horizontal="center" vertical="center"/>
    </xf>
    <xf numFmtId="0" fontId="173" fillId="0" borderId="178" xfId="33" applyFont="1" applyBorder="1"/>
    <xf numFmtId="0" fontId="173" fillId="0" borderId="165" xfId="33" applyFont="1" applyBorder="1" applyAlignment="1">
      <alignment horizontal="left" vertical="center"/>
    </xf>
    <xf numFmtId="167" fontId="174" fillId="0" borderId="179" xfId="33" applyNumberFormat="1" applyFont="1" applyBorder="1" applyAlignment="1">
      <alignment horizontal="center" vertical="center"/>
    </xf>
    <xf numFmtId="0" fontId="173" fillId="9" borderId="149" xfId="33" applyFont="1" applyFill="1" applyBorder="1" applyAlignment="1">
      <alignment horizontal="center" vertical="center"/>
    </xf>
    <xf numFmtId="0" fontId="172" fillId="0" borderId="120" xfId="33" applyFont="1" applyBorder="1" applyAlignment="1">
      <alignment horizontal="left" vertical="center" wrapText="1"/>
    </xf>
    <xf numFmtId="0" fontId="173" fillId="0" borderId="120" xfId="33" applyFont="1" applyBorder="1" applyAlignment="1">
      <alignment vertical="center"/>
    </xf>
    <xf numFmtId="167" fontId="174" fillId="0" borderId="121" xfId="33" applyNumberFormat="1" applyFont="1" applyBorder="1" applyAlignment="1">
      <alignment horizontal="center" vertical="center"/>
    </xf>
    <xf numFmtId="0" fontId="174" fillId="55" borderId="177" xfId="33" applyFont="1" applyFill="1" applyBorder="1"/>
    <xf numFmtId="0" fontId="173" fillId="0" borderId="149" xfId="33" applyFont="1" applyBorder="1" applyAlignment="1">
      <alignment horizontal="center" vertical="center"/>
    </xf>
    <xf numFmtId="0" fontId="173" fillId="0" borderId="177" xfId="33" applyFont="1" applyBorder="1" applyAlignment="1">
      <alignment vertical="center"/>
    </xf>
    <xf numFmtId="0" fontId="174" fillId="55" borderId="165" xfId="33" applyFont="1" applyFill="1" applyBorder="1"/>
    <xf numFmtId="0" fontId="173" fillId="0" borderId="150" xfId="33" applyFont="1" applyBorder="1" applyAlignment="1">
      <alignment horizontal="center" vertical="center"/>
    </xf>
    <xf numFmtId="0" fontId="173" fillId="0" borderId="94" xfId="33" applyFont="1" applyBorder="1" applyAlignment="1">
      <alignment horizontal="center" vertical="center"/>
    </xf>
    <xf numFmtId="0" fontId="173" fillId="55" borderId="150" xfId="33" applyFont="1" applyFill="1" applyBorder="1" applyAlignment="1">
      <alignment horizontal="center" vertical="center"/>
    </xf>
    <xf numFmtId="0" fontId="173" fillId="55" borderId="150" xfId="33" applyFont="1" applyFill="1" applyBorder="1" applyAlignment="1">
      <alignment vertical="center"/>
    </xf>
    <xf numFmtId="0" fontId="173" fillId="0" borderId="95" xfId="33" applyFont="1" applyBorder="1" applyAlignment="1">
      <alignment horizontal="center" vertical="center"/>
    </xf>
    <xf numFmtId="0" fontId="173" fillId="55" borderId="151" xfId="33" applyFont="1" applyFill="1" applyBorder="1" applyAlignment="1">
      <alignment vertical="center"/>
    </xf>
    <xf numFmtId="0" fontId="173" fillId="0" borderId="166" xfId="33" applyFont="1" applyBorder="1" applyAlignment="1">
      <alignment vertical="center"/>
    </xf>
    <xf numFmtId="0" fontId="173" fillId="0" borderId="56" xfId="33" applyFont="1" applyBorder="1" applyAlignment="1">
      <alignment horizontal="center" vertical="center"/>
    </xf>
    <xf numFmtId="0" fontId="173" fillId="55" borderId="180" xfId="33" applyFont="1" applyFill="1" applyBorder="1" applyAlignment="1">
      <alignment vertical="center"/>
    </xf>
    <xf numFmtId="0" fontId="173" fillId="0" borderId="15" xfId="33" applyFont="1" applyBorder="1" applyAlignment="1">
      <alignment horizontal="left" vertical="center"/>
    </xf>
    <xf numFmtId="167" fontId="174" fillId="0" borderId="181" xfId="33" applyNumberFormat="1" applyFont="1" applyBorder="1" applyAlignment="1">
      <alignment horizontal="center" vertical="center"/>
    </xf>
    <xf numFmtId="0" fontId="173" fillId="55" borderId="14" xfId="33" applyFont="1" applyFill="1" applyBorder="1" applyAlignment="1">
      <alignment horizontal="center" vertical="center"/>
    </xf>
    <xf numFmtId="0" fontId="173" fillId="0" borderId="21" xfId="33" applyFont="1" applyBorder="1" applyAlignment="1">
      <alignment horizontal="left" vertical="center"/>
    </xf>
    <xf numFmtId="0" fontId="179" fillId="0" borderId="15" xfId="33" applyFont="1" applyBorder="1" applyAlignment="1">
      <alignment vertical="center"/>
    </xf>
    <xf numFmtId="0" fontId="173" fillId="55" borderId="166" xfId="33" applyFont="1" applyFill="1" applyBorder="1" applyAlignment="1">
      <alignment vertical="center"/>
    </xf>
    <xf numFmtId="0" fontId="179" fillId="0" borderId="0" xfId="33" applyFont="1" applyAlignment="1">
      <alignment vertical="center"/>
    </xf>
    <xf numFmtId="0" fontId="173" fillId="0" borderId="158" xfId="33" applyFont="1" applyBorder="1" applyAlignment="1">
      <alignment horizontal="center" vertical="center"/>
    </xf>
    <xf numFmtId="0" fontId="173" fillId="55" borderId="160" xfId="33" applyFont="1" applyFill="1" applyBorder="1" applyAlignment="1">
      <alignment horizontal="center" vertical="center"/>
    </xf>
    <xf numFmtId="167" fontId="174" fillId="0" borderId="7" xfId="33" applyNumberFormat="1" applyFont="1" applyBorder="1" applyAlignment="1">
      <alignment horizontal="center" vertical="center"/>
    </xf>
    <xf numFmtId="0" fontId="177" fillId="54" borderId="182" xfId="33" applyFont="1" applyFill="1" applyBorder="1" applyAlignment="1">
      <alignment horizontal="center" vertical="center" wrapText="1"/>
    </xf>
    <xf numFmtId="0" fontId="171" fillId="54" borderId="184" xfId="33" applyFont="1" applyFill="1" applyBorder="1" applyAlignment="1">
      <alignment horizontal="center" vertical="center" wrapText="1"/>
    </xf>
    <xf numFmtId="0" fontId="171" fillId="54" borderId="184" xfId="33" applyFont="1" applyFill="1" applyBorder="1" applyAlignment="1">
      <alignment vertical="center" wrapText="1"/>
    </xf>
    <xf numFmtId="0" fontId="174" fillId="0" borderId="185" xfId="33" applyFont="1" applyBorder="1"/>
    <xf numFmtId="167" fontId="174" fillId="0" borderId="185" xfId="33" applyNumberFormat="1" applyFont="1" applyBorder="1" applyAlignment="1">
      <alignment horizontal="center"/>
    </xf>
    <xf numFmtId="0" fontId="182" fillId="0" borderId="188" xfId="33" applyFont="1" applyBorder="1" applyAlignment="1">
      <alignment horizontal="center" vertical="center" wrapText="1"/>
    </xf>
    <xf numFmtId="0" fontId="174" fillId="0" borderId="188" xfId="33" applyFont="1" applyBorder="1"/>
    <xf numFmtId="167" fontId="174" fillId="0" borderId="188" xfId="33" applyNumberFormat="1" applyFont="1" applyBorder="1" applyAlignment="1">
      <alignment horizontal="center"/>
    </xf>
    <xf numFmtId="167" fontId="174" fillId="0" borderId="194" xfId="33" applyNumberFormat="1" applyFont="1" applyBorder="1" applyAlignment="1">
      <alignment horizontal="center"/>
    </xf>
    <xf numFmtId="0" fontId="184" fillId="0" borderId="185" xfId="33" applyFont="1" applyBorder="1" applyAlignment="1">
      <alignment horizontal="center" vertical="center"/>
    </xf>
    <xf numFmtId="0" fontId="185" fillId="0" borderId="188" xfId="33" applyFont="1" applyBorder="1" applyAlignment="1">
      <alignment horizontal="center" vertical="center"/>
    </xf>
    <xf numFmtId="0" fontId="184" fillId="0" borderId="188" xfId="33" applyFont="1" applyBorder="1" applyAlignment="1">
      <alignment horizontal="center" vertical="center"/>
    </xf>
    <xf numFmtId="0" fontId="186" fillId="0" borderId="188" xfId="33" applyFont="1" applyBorder="1" applyAlignment="1">
      <alignment horizontal="center" vertical="center"/>
    </xf>
    <xf numFmtId="0" fontId="185" fillId="0" borderId="191" xfId="33" applyFont="1" applyBorder="1" applyAlignment="1">
      <alignment horizontal="center" vertical="center"/>
    </xf>
    <xf numFmtId="0" fontId="174" fillId="0" borderId="197" xfId="33" applyFont="1" applyBorder="1"/>
    <xf numFmtId="167" fontId="174" fillId="0" borderId="197" xfId="33" applyNumberFormat="1" applyFont="1" applyBorder="1" applyAlignment="1">
      <alignment horizontal="center"/>
    </xf>
    <xf numFmtId="0" fontId="174" fillId="0" borderId="199" xfId="33" applyFont="1" applyBorder="1" applyAlignment="1">
      <alignment vertical="center"/>
    </xf>
    <xf numFmtId="5" fontId="174" fillId="0" borderId="4" xfId="35" applyNumberFormat="1" applyFont="1" applyBorder="1" applyAlignment="1">
      <alignment horizontal="center" vertical="center"/>
    </xf>
    <xf numFmtId="0" fontId="174" fillId="0" borderId="201" xfId="33" applyFont="1" applyBorder="1"/>
    <xf numFmtId="5" fontId="174" fillId="0" borderId="5" xfId="35" applyNumberFormat="1" applyFont="1" applyBorder="1" applyAlignment="1">
      <alignment horizontal="center" vertical="center"/>
    </xf>
    <xf numFmtId="0" fontId="185" fillId="0" borderId="185" xfId="33" applyFont="1" applyBorder="1" applyAlignment="1">
      <alignment horizontal="center" vertical="center"/>
    </xf>
    <xf numFmtId="0" fontId="174" fillId="0" borderId="203" xfId="33" applyFont="1" applyBorder="1"/>
    <xf numFmtId="5" fontId="174" fillId="0" borderId="204" xfId="35" applyNumberFormat="1" applyFont="1" applyBorder="1" applyAlignment="1">
      <alignment horizontal="center" vertical="center"/>
    </xf>
    <xf numFmtId="0" fontId="186" fillId="0" borderId="191" xfId="33" applyFont="1" applyBorder="1" applyAlignment="1">
      <alignment horizontal="center" vertical="center"/>
    </xf>
    <xf numFmtId="0" fontId="174" fillId="0" borderId="205" xfId="33" applyFont="1" applyBorder="1"/>
    <xf numFmtId="5" fontId="174" fillId="0" borderId="206" xfId="35" applyNumberFormat="1" applyFont="1" applyBorder="1" applyAlignment="1">
      <alignment horizontal="center" vertical="center"/>
    </xf>
    <xf numFmtId="0" fontId="173" fillId="0" borderId="190" xfId="33" applyFont="1" applyBorder="1" applyAlignment="1">
      <alignment horizontal="center"/>
    </xf>
    <xf numFmtId="0" fontId="174" fillId="0" borderId="191" xfId="33" applyFont="1" applyBorder="1"/>
    <xf numFmtId="167" fontId="174" fillId="0" borderId="191" xfId="33" applyNumberFormat="1" applyFont="1" applyBorder="1" applyAlignment="1">
      <alignment horizontal="center"/>
    </xf>
    <xf numFmtId="0" fontId="184" fillId="0" borderId="0" xfId="33" applyFont="1" applyAlignment="1">
      <alignment horizontal="center" vertical="center" wrapText="1"/>
    </xf>
    <xf numFmtId="0" fontId="174" fillId="0" borderId="0" xfId="33" applyFont="1" applyAlignment="1">
      <alignment horizontal="center"/>
    </xf>
    <xf numFmtId="0" fontId="188" fillId="0" borderId="207" xfId="33" applyFont="1" applyBorder="1" applyAlignment="1">
      <alignment horizontal="center"/>
    </xf>
    <xf numFmtId="0" fontId="190" fillId="0" borderId="207" xfId="33" applyFont="1" applyBorder="1" applyAlignment="1">
      <alignment horizontal="center"/>
    </xf>
    <xf numFmtId="0" fontId="185" fillId="0" borderId="188" xfId="33" applyFont="1" applyBorder="1"/>
    <xf numFmtId="49" fontId="173" fillId="0" borderId="189" xfId="33" applyNumberFormat="1" applyFont="1" applyBorder="1" applyAlignment="1">
      <alignment horizontal="right" vertical="center"/>
    </xf>
    <xf numFmtId="0" fontId="173" fillId="0" borderId="190" xfId="33" applyFont="1" applyBorder="1"/>
    <xf numFmtId="0" fontId="173" fillId="0" borderId="188" xfId="33" applyFont="1" applyBorder="1" applyAlignment="1">
      <alignment horizontal="left"/>
    </xf>
    <xf numFmtId="0" fontId="185" fillId="0" borderId="198" xfId="33" applyFont="1" applyBorder="1"/>
    <xf numFmtId="0" fontId="173" fillId="0" borderId="186" xfId="33" applyFont="1" applyBorder="1" applyAlignment="1">
      <alignment horizontal="right"/>
    </xf>
    <xf numFmtId="0" fontId="173" fillId="0" borderId="187" xfId="33" applyFont="1" applyBorder="1"/>
    <xf numFmtId="0" fontId="173" fillId="0" borderId="185" xfId="33" applyFont="1" applyBorder="1" applyAlignment="1">
      <alignment horizontal="left"/>
    </xf>
    <xf numFmtId="0" fontId="185" fillId="0" borderId="200" xfId="33" applyFont="1" applyBorder="1"/>
    <xf numFmtId="0" fontId="173" fillId="0" borderId="189" xfId="33" applyFont="1" applyBorder="1" applyAlignment="1">
      <alignment horizontal="right"/>
    </xf>
    <xf numFmtId="0" fontId="185" fillId="0" borderId="197" xfId="33" applyFont="1" applyBorder="1"/>
    <xf numFmtId="0" fontId="173" fillId="0" borderId="195" xfId="33" applyFont="1" applyBorder="1" applyAlignment="1">
      <alignment horizontal="right"/>
    </xf>
    <xf numFmtId="0" fontId="173" fillId="0" borderId="196" xfId="33" applyFont="1" applyBorder="1" applyAlignment="1">
      <alignment horizontal="center"/>
    </xf>
    <xf numFmtId="0" fontId="173" fillId="0" borderId="197" xfId="33" applyFont="1" applyBorder="1" applyAlignment="1">
      <alignment horizontal="left"/>
    </xf>
    <xf numFmtId="0" fontId="185" fillId="0" borderId="194" xfId="33" applyFont="1" applyBorder="1"/>
    <xf numFmtId="0" fontId="173" fillId="0" borderId="208" xfId="33" applyFont="1" applyBorder="1" applyAlignment="1">
      <alignment horizontal="right"/>
    </xf>
    <xf numFmtId="0" fontId="173" fillId="0" borderId="196" xfId="33" applyFont="1" applyBorder="1"/>
    <xf numFmtId="0" fontId="185" fillId="0" borderId="0" xfId="33" applyFont="1"/>
    <xf numFmtId="49" fontId="191" fillId="0" borderId="0" xfId="33" applyNumberFormat="1" applyFont="1" applyAlignment="1">
      <alignment horizontal="center"/>
    </xf>
    <xf numFmtId="0" fontId="191" fillId="0" borderId="0" xfId="33" applyFont="1" applyAlignment="1">
      <alignment horizontal="left"/>
    </xf>
    <xf numFmtId="0" fontId="192" fillId="0" borderId="0" xfId="33" applyFont="1"/>
    <xf numFmtId="0" fontId="173" fillId="0" borderId="124" xfId="33" applyFont="1" applyBorder="1" applyAlignment="1">
      <alignment vertical="center" wrapText="1"/>
    </xf>
    <xf numFmtId="0" fontId="173" fillId="0" borderId="125" xfId="33" applyFont="1" applyBorder="1" applyAlignment="1">
      <alignment vertical="center" wrapText="1"/>
    </xf>
    <xf numFmtId="0" fontId="173" fillId="0" borderId="14" xfId="33" applyFont="1" applyBorder="1" applyAlignment="1">
      <alignment vertical="center" wrapText="1"/>
    </xf>
    <xf numFmtId="0" fontId="173" fillId="0" borderId="61" xfId="33" applyFont="1" applyBorder="1" applyAlignment="1">
      <alignment vertical="center" wrapText="1"/>
    </xf>
    <xf numFmtId="6" fontId="174" fillId="9" borderId="123" xfId="33" applyNumberFormat="1" applyFont="1" applyFill="1" applyBorder="1" applyAlignment="1">
      <alignment vertical="center" wrapText="1"/>
    </xf>
    <xf numFmtId="167" fontId="174" fillId="0" borderId="123" xfId="33" applyNumberFormat="1" applyFont="1" applyBorder="1" applyAlignment="1">
      <alignment vertical="center"/>
    </xf>
    <xf numFmtId="167" fontId="174" fillId="9" borderId="123" xfId="33" applyNumberFormat="1" applyFont="1" applyFill="1" applyBorder="1" applyAlignment="1">
      <alignment vertical="center"/>
    </xf>
    <xf numFmtId="6" fontId="165" fillId="0" borderId="0" xfId="33" applyNumberFormat="1" applyFont="1"/>
    <xf numFmtId="173" fontId="29" fillId="0" borderId="0" xfId="10" applyNumberFormat="1" applyFont="1" applyFill="1" applyAlignment="1">
      <alignment horizontal="center"/>
    </xf>
    <xf numFmtId="173" fontId="31" fillId="26" borderId="0" xfId="10" applyNumberFormat="1" applyFont="1" applyFill="1" applyAlignment="1">
      <alignment horizontal="center"/>
    </xf>
    <xf numFmtId="173" fontId="31" fillId="26" borderId="0" xfId="10" applyNumberFormat="1" applyFont="1" applyFill="1"/>
    <xf numFmtId="173" fontId="31" fillId="26" borderId="0" xfId="9" applyNumberFormat="1" applyFont="1" applyFill="1"/>
    <xf numFmtId="173" fontId="31" fillId="26" borderId="0" xfId="9" applyNumberFormat="1" applyFont="1" applyFill="1" applyAlignment="1">
      <alignment horizontal="center"/>
    </xf>
    <xf numFmtId="173" fontId="2" fillId="7" borderId="6" xfId="2" applyNumberFormat="1" applyFont="1" applyFill="1" applyBorder="1"/>
    <xf numFmtId="173" fontId="2" fillId="21" borderId="4" xfId="2" applyNumberFormat="1" applyFont="1" applyFill="1" applyBorder="1" applyAlignment="1" applyProtection="1">
      <alignment horizontal="center" vertical="center"/>
      <protection locked="0"/>
    </xf>
    <xf numFmtId="2" fontId="4" fillId="48" borderId="4" xfId="0" applyNumberFormat="1" applyFont="1" applyFill="1" applyBorder="1" applyAlignment="1">
      <alignment horizontal="center" vertical="center"/>
    </xf>
    <xf numFmtId="0" fontId="2" fillId="7" borderId="21" xfId="0" applyFont="1" applyFill="1" applyBorder="1" applyAlignment="1">
      <alignment horizontal="right"/>
    </xf>
    <xf numFmtId="0" fontId="2" fillId="0" borderId="21" xfId="0" applyFont="1" applyBorder="1"/>
    <xf numFmtId="0" fontId="2" fillId="9" borderId="21" xfId="0" applyFont="1" applyFill="1" applyBorder="1"/>
    <xf numFmtId="0" fontId="2" fillId="9" borderId="180" xfId="0" applyFont="1" applyFill="1" applyBorder="1"/>
    <xf numFmtId="0" fontId="2" fillId="9" borderId="167" xfId="0" applyFont="1" applyFill="1" applyBorder="1"/>
    <xf numFmtId="43" fontId="2" fillId="48" borderId="4" xfId="2" applyFont="1" applyFill="1" applyBorder="1" applyAlignment="1" applyProtection="1">
      <alignment horizontal="center" vertical="center"/>
      <protection locked="0"/>
    </xf>
    <xf numFmtId="43" fontId="2" fillId="18" borderId="4" xfId="2" applyFont="1" applyFill="1" applyBorder="1" applyAlignment="1" applyProtection="1">
      <alignment horizontal="center" vertical="center"/>
      <protection locked="0"/>
    </xf>
    <xf numFmtId="2" fontId="4" fillId="18" borderId="4" xfId="0" applyNumberFormat="1" applyFont="1" applyFill="1" applyBorder="1" applyAlignment="1">
      <alignment horizontal="center" vertical="center"/>
    </xf>
    <xf numFmtId="0" fontId="2" fillId="7" borderId="167" xfId="0" applyFont="1" applyFill="1" applyBorder="1" applyAlignment="1">
      <alignment horizontal="right"/>
    </xf>
    <xf numFmtId="0" fontId="2" fillId="21" borderId="21" xfId="0" applyFont="1" applyFill="1" applyBorder="1"/>
    <xf numFmtId="49" fontId="95" fillId="31" borderId="119" xfId="7" applyNumberFormat="1" applyFont="1" applyFill="1" applyBorder="1" applyAlignment="1">
      <alignment horizontal="left" vertical="center"/>
    </xf>
    <xf numFmtId="49" fontId="28" fillId="0" borderId="0" xfId="7" applyNumberFormat="1"/>
    <xf numFmtId="49" fontId="95" fillId="31" borderId="120" xfId="7" applyNumberFormat="1" applyFont="1" applyFill="1" applyBorder="1" applyAlignment="1">
      <alignment horizontal="center" vertical="center"/>
    </xf>
    <xf numFmtId="0" fontId="28" fillId="0" borderId="0" xfId="7"/>
    <xf numFmtId="49" fontId="95" fillId="16" borderId="121" xfId="7" applyNumberFormat="1" applyFont="1" applyFill="1" applyBorder="1" applyAlignment="1">
      <alignment horizontal="center" vertical="center"/>
    </xf>
    <xf numFmtId="0" fontId="46" fillId="0" borderId="57" xfId="11" applyFont="1" applyBorder="1" applyAlignment="1">
      <alignment horizontal="left" vertical="center"/>
    </xf>
    <xf numFmtId="0" fontId="46" fillId="0" borderId="36" xfId="11" applyFont="1" applyBorder="1" applyAlignment="1">
      <alignment horizontal="left" vertical="center"/>
    </xf>
    <xf numFmtId="0" fontId="46" fillId="0" borderId="59" xfId="11" applyFont="1" applyBorder="1" applyAlignment="1">
      <alignment horizontal="left" vertical="center"/>
    </xf>
    <xf numFmtId="0" fontId="46" fillId="0" borderId="115" xfId="11" applyFont="1" applyBorder="1" applyAlignment="1">
      <alignment horizontal="left" vertical="center"/>
    </xf>
    <xf numFmtId="0" fontId="46" fillId="0" borderId="111" xfId="11" applyFont="1" applyBorder="1" applyAlignment="1">
      <alignment horizontal="left" vertical="center"/>
    </xf>
    <xf numFmtId="0" fontId="46" fillId="0" borderId="112" xfId="11" applyFont="1" applyBorder="1" applyAlignment="1">
      <alignment horizontal="left" vertical="center"/>
    </xf>
    <xf numFmtId="0" fontId="118" fillId="41" borderId="41" xfId="11" applyFont="1" applyFill="1" applyBorder="1" applyAlignment="1">
      <alignment horizontal="center"/>
    </xf>
    <xf numFmtId="0" fontId="118" fillId="41" borderId="29" xfId="11" applyFont="1" applyFill="1" applyBorder="1" applyAlignment="1">
      <alignment horizontal="center"/>
    </xf>
    <xf numFmtId="0" fontId="118" fillId="41" borderId="36" xfId="11" applyFont="1" applyFill="1" applyBorder="1" applyAlignment="1">
      <alignment horizontal="center"/>
    </xf>
    <xf numFmtId="0" fontId="24" fillId="26" borderId="0" xfId="11" applyFont="1" applyFill="1" applyAlignment="1">
      <alignment horizontal="right" vertical="center" indent="1"/>
    </xf>
    <xf numFmtId="0" fontId="46" fillId="10" borderId="57" xfId="11" applyFont="1" applyFill="1" applyBorder="1" applyAlignment="1">
      <alignment horizontal="left" vertical="center"/>
    </xf>
    <xf numFmtId="0" fontId="46" fillId="10" borderId="36" xfId="11" applyFont="1" applyFill="1" applyBorder="1" applyAlignment="1">
      <alignment horizontal="left" vertical="center"/>
    </xf>
    <xf numFmtId="0" fontId="9" fillId="15" borderId="55" xfId="11" applyFont="1" applyFill="1" applyBorder="1" applyAlignment="1">
      <alignment horizontal="right" vertical="center" wrapText="1" indent="1"/>
    </xf>
    <xf numFmtId="0" fontId="9" fillId="15" borderId="21" xfId="11" applyFont="1" applyFill="1" applyBorder="1" applyAlignment="1">
      <alignment horizontal="right" vertical="center" wrapText="1" indent="1"/>
    </xf>
    <xf numFmtId="0" fontId="9" fillId="15" borderId="64" xfId="11" applyFont="1" applyFill="1" applyBorder="1" applyAlignment="1">
      <alignment horizontal="right" vertical="center" wrapText="1" indent="1"/>
    </xf>
    <xf numFmtId="0" fontId="9" fillId="15" borderId="50" xfId="11" applyFont="1" applyFill="1" applyBorder="1" applyAlignment="1">
      <alignment horizontal="right" vertical="center" wrapText="1" indent="1"/>
    </xf>
    <xf numFmtId="0" fontId="9" fillId="15" borderId="21" xfId="11" applyFont="1" applyFill="1" applyBorder="1" applyAlignment="1">
      <alignment horizontal="right" vertical="center" indent="1"/>
    </xf>
    <xf numFmtId="0" fontId="9" fillId="15" borderId="17" xfId="11" applyFont="1" applyFill="1" applyBorder="1" applyAlignment="1">
      <alignment horizontal="right" vertical="center" indent="1"/>
    </xf>
    <xf numFmtId="0" fontId="9" fillId="15" borderId="50" xfId="11" applyFont="1" applyFill="1" applyBorder="1" applyAlignment="1">
      <alignment horizontal="right" vertical="center" indent="1"/>
    </xf>
    <xf numFmtId="0" fontId="9" fillId="15" borderId="18" xfId="11" applyFont="1" applyFill="1" applyBorder="1" applyAlignment="1">
      <alignment horizontal="right" vertical="center" indent="1"/>
    </xf>
    <xf numFmtId="0" fontId="37" fillId="0" borderId="41" xfId="11" applyFont="1" applyBorder="1" applyAlignment="1">
      <alignment horizontal="left"/>
    </xf>
    <xf numFmtId="0" fontId="37" fillId="0" borderId="29" xfId="11" applyFont="1" applyBorder="1" applyAlignment="1">
      <alignment horizontal="left"/>
    </xf>
    <xf numFmtId="0" fontId="37" fillId="0" borderId="36" xfId="11" applyFont="1" applyBorder="1" applyAlignment="1">
      <alignment horizontal="left"/>
    </xf>
    <xf numFmtId="0" fontId="13" fillId="0" borderId="50" xfId="11" applyFont="1" applyBorder="1" applyAlignment="1">
      <alignment horizontal="left"/>
    </xf>
    <xf numFmtId="0" fontId="24" fillId="15" borderId="0" xfId="11" applyFont="1" applyFill="1" applyAlignment="1">
      <alignment horizontal="right" vertical="center" indent="1"/>
    </xf>
    <xf numFmtId="0" fontId="37" fillId="9" borderId="0" xfId="11" applyFont="1" applyFill="1" applyAlignment="1">
      <alignment horizontal="right" vertical="center" indent="1"/>
    </xf>
    <xf numFmtId="0" fontId="9" fillId="15" borderId="1" xfId="11" applyFont="1" applyFill="1" applyBorder="1" applyAlignment="1">
      <alignment horizontal="right" vertical="center" indent="1"/>
    </xf>
    <xf numFmtId="0" fontId="9" fillId="15" borderId="55" xfId="11" applyFont="1" applyFill="1" applyBorder="1" applyAlignment="1">
      <alignment horizontal="right" vertical="center" indent="1"/>
    </xf>
    <xf numFmtId="0" fontId="9" fillId="15" borderId="8" xfId="11" applyFont="1" applyFill="1" applyBorder="1" applyAlignment="1">
      <alignment horizontal="right" vertical="center" indent="1"/>
    </xf>
    <xf numFmtId="0" fontId="9" fillId="15" borderId="0" xfId="11" applyFont="1" applyFill="1" applyAlignment="1">
      <alignment horizontal="right" vertical="center" indent="1"/>
    </xf>
    <xf numFmtId="0" fontId="9" fillId="15" borderId="9" xfId="11" applyFont="1" applyFill="1" applyBorder="1" applyAlignment="1">
      <alignment horizontal="right" vertical="center" indent="1"/>
    </xf>
    <xf numFmtId="0" fontId="9" fillId="15" borderId="13" xfId="11" applyFont="1" applyFill="1" applyBorder="1" applyAlignment="1">
      <alignment horizontal="right" vertical="center" indent="1" shrinkToFit="1"/>
    </xf>
    <xf numFmtId="0" fontId="9" fillId="15" borderId="15" xfId="11" applyFont="1" applyFill="1" applyBorder="1" applyAlignment="1">
      <alignment horizontal="right" vertical="center" indent="1" shrinkToFit="1"/>
    </xf>
    <xf numFmtId="0" fontId="37" fillId="40" borderId="41" xfId="11" applyFont="1" applyFill="1" applyBorder="1" applyAlignment="1">
      <alignment horizontal="left"/>
    </xf>
    <xf numFmtId="0" fontId="37" fillId="40" borderId="29" xfId="11" applyFont="1" applyFill="1" applyBorder="1" applyAlignment="1">
      <alignment horizontal="left"/>
    </xf>
    <xf numFmtId="0" fontId="37" fillId="40" borderId="36" xfId="11" applyFont="1" applyFill="1" applyBorder="1" applyAlignment="1">
      <alignment horizontal="left"/>
    </xf>
    <xf numFmtId="0" fontId="37" fillId="43" borderId="41" xfId="11" applyFont="1" applyFill="1" applyBorder="1" applyAlignment="1">
      <alignment horizontal="left"/>
    </xf>
    <xf numFmtId="0" fontId="37" fillId="43" borderId="29" xfId="11" applyFont="1" applyFill="1" applyBorder="1" applyAlignment="1">
      <alignment horizontal="left"/>
    </xf>
    <xf numFmtId="0" fontId="37" fillId="43" borderId="36" xfId="11" applyFont="1" applyFill="1" applyBorder="1" applyAlignment="1">
      <alignment horizontal="left"/>
    </xf>
    <xf numFmtId="44" fontId="25" fillId="26" borderId="0" xfId="11" applyNumberFormat="1" applyFont="1" applyFill="1" applyAlignment="1">
      <alignment horizontal="right" vertical="center"/>
    </xf>
    <xf numFmtId="0" fontId="9" fillId="15" borderId="55" xfId="11" applyFont="1" applyFill="1" applyBorder="1" applyAlignment="1">
      <alignment horizontal="center" vertical="center"/>
    </xf>
    <xf numFmtId="0" fontId="9" fillId="15" borderId="21" xfId="11" applyFont="1" applyFill="1" applyBorder="1" applyAlignment="1">
      <alignment horizontal="center" vertical="center"/>
    </xf>
    <xf numFmtId="0" fontId="9" fillId="15" borderId="17" xfId="11" applyFont="1" applyFill="1" applyBorder="1" applyAlignment="1">
      <alignment horizontal="center" vertical="center"/>
    </xf>
    <xf numFmtId="0" fontId="37" fillId="0" borderId="54" xfId="11" applyFont="1" applyBorder="1" applyAlignment="1">
      <alignment horizontal="left"/>
    </xf>
    <xf numFmtId="0" fontId="37" fillId="0" borderId="13" xfId="11" applyFont="1" applyBorder="1" applyAlignment="1">
      <alignment horizontal="center" vertical="center"/>
    </xf>
    <xf numFmtId="0" fontId="37" fillId="0" borderId="43" xfId="11" applyFont="1" applyBorder="1" applyAlignment="1">
      <alignment horizontal="center" vertical="center"/>
    </xf>
    <xf numFmtId="0" fontId="24" fillId="15" borderId="25" xfId="11" applyFont="1" applyFill="1" applyBorder="1" applyAlignment="1">
      <alignment horizontal="center" vertical="center"/>
    </xf>
    <xf numFmtId="0" fontId="24" fillId="15" borderId="16" xfId="11" applyFont="1" applyFill="1" applyBorder="1" applyAlignment="1">
      <alignment horizontal="center" vertical="center"/>
    </xf>
    <xf numFmtId="0" fontId="119" fillId="32" borderId="124" xfId="11" applyFont="1" applyFill="1" applyBorder="1" applyAlignment="1">
      <alignment horizontal="center" vertical="center" wrapText="1"/>
    </xf>
    <xf numFmtId="0" fontId="119" fillId="32" borderId="125" xfId="11" applyFont="1" applyFill="1" applyBorder="1" applyAlignment="1">
      <alignment horizontal="center" vertical="center" wrapText="1"/>
    </xf>
    <xf numFmtId="0" fontId="119" fillId="32" borderId="12" xfId="11" applyFont="1" applyFill="1" applyBorder="1" applyAlignment="1">
      <alignment horizontal="center" vertical="center" wrapText="1"/>
    </xf>
    <xf numFmtId="0" fontId="119" fillId="32" borderId="61" xfId="11" applyFont="1" applyFill="1" applyBorder="1" applyAlignment="1">
      <alignment horizontal="center" vertical="center" wrapText="1"/>
    </xf>
    <xf numFmtId="0" fontId="37" fillId="0" borderId="42" xfId="11" applyFont="1" applyBorder="1" applyAlignment="1">
      <alignment horizontal="left"/>
    </xf>
    <xf numFmtId="0" fontId="37" fillId="0" borderId="23" xfId="11" applyFont="1" applyBorder="1" applyAlignment="1">
      <alignment horizontal="left"/>
    </xf>
    <xf numFmtId="0" fontId="119" fillId="26" borderId="123" xfId="11" applyFont="1" applyFill="1" applyBorder="1" applyAlignment="1">
      <alignment horizontal="center" vertical="center"/>
    </xf>
    <xf numFmtId="0" fontId="119" fillId="26" borderId="7" xfId="11" applyFont="1" applyFill="1" applyBorder="1" applyAlignment="1">
      <alignment horizontal="center" vertical="center"/>
    </xf>
    <xf numFmtId="0" fontId="12" fillId="15" borderId="11" xfId="11" applyFont="1" applyFill="1" applyBorder="1" applyAlignment="1">
      <alignment horizontal="left" vertical="center" wrapText="1"/>
    </xf>
    <xf numFmtId="0" fontId="12" fillId="15" borderId="0" xfId="11" applyFont="1" applyFill="1" applyAlignment="1">
      <alignment horizontal="left" vertical="center" wrapText="1"/>
    </xf>
    <xf numFmtId="0" fontId="4" fillId="16" borderId="29" xfId="11" applyFont="1" applyFill="1" applyBorder="1" applyAlignment="1" applyProtection="1">
      <alignment horizontal="left" vertical="center"/>
      <protection locked="0"/>
    </xf>
    <xf numFmtId="0" fontId="4" fillId="16" borderId="58" xfId="11" applyFont="1" applyFill="1" applyBorder="1" applyAlignment="1" applyProtection="1">
      <alignment horizontal="left" vertical="center"/>
      <protection locked="0"/>
    </xf>
    <xf numFmtId="0" fontId="57" fillId="16" borderId="29" xfId="11" applyFont="1" applyFill="1" applyBorder="1" applyAlignment="1" applyProtection="1">
      <alignment horizontal="left" vertical="center"/>
      <protection locked="0"/>
    </xf>
    <xf numFmtId="0" fontId="57" fillId="16" borderId="58" xfId="11" applyFont="1" applyFill="1" applyBorder="1" applyAlignment="1" applyProtection="1">
      <alignment horizontal="left" vertical="center"/>
      <protection locked="0"/>
    </xf>
    <xf numFmtId="0" fontId="57" fillId="16" borderId="62" xfId="11" applyFont="1" applyFill="1" applyBorder="1" applyAlignment="1" applyProtection="1">
      <alignment horizontal="left" vertical="center"/>
      <protection locked="0"/>
    </xf>
    <xf numFmtId="0" fontId="57" fillId="16" borderId="63" xfId="11" applyFont="1" applyFill="1" applyBorder="1" applyAlignment="1" applyProtection="1">
      <alignment horizontal="left" vertical="center"/>
      <protection locked="0"/>
    </xf>
    <xf numFmtId="169" fontId="11" fillId="2" borderId="0" xfId="11" applyNumberFormat="1" applyFont="1" applyFill="1" applyAlignment="1" applyProtection="1">
      <alignment horizontal="left" vertical="center"/>
      <protection locked="0"/>
    </xf>
    <xf numFmtId="0" fontId="96" fillId="9" borderId="0" xfId="11" applyFont="1" applyFill="1" applyAlignment="1">
      <alignment horizontal="center"/>
    </xf>
    <xf numFmtId="168" fontId="11" fillId="2" borderId="0" xfId="11" applyNumberFormat="1" applyFont="1" applyFill="1" applyAlignment="1" applyProtection="1">
      <alignment horizontal="left" vertical="center"/>
      <protection locked="0"/>
    </xf>
    <xf numFmtId="0" fontId="122" fillId="27" borderId="11" xfId="11" applyFont="1" applyFill="1" applyBorder="1" applyAlignment="1">
      <alignment horizontal="center" vertical="center"/>
    </xf>
    <xf numFmtId="0" fontId="122" fillId="27" borderId="0" xfId="11" applyFont="1" applyFill="1" applyAlignment="1">
      <alignment horizontal="center" vertical="center"/>
    </xf>
    <xf numFmtId="0" fontId="12" fillId="15" borderId="12" xfId="11" applyFont="1" applyFill="1" applyBorder="1" applyAlignment="1">
      <alignment horizontal="left" vertical="center" wrapText="1"/>
    </xf>
    <xf numFmtId="0" fontId="12" fillId="15" borderId="45" xfId="11" applyFont="1" applyFill="1" applyBorder="1" applyAlignment="1">
      <alignment horizontal="left" vertical="center" wrapText="1"/>
    </xf>
    <xf numFmtId="0" fontId="4" fillId="16" borderId="62" xfId="11" applyFont="1" applyFill="1" applyBorder="1" applyAlignment="1" applyProtection="1">
      <alignment horizontal="left" vertical="center"/>
      <protection locked="0"/>
    </xf>
    <xf numFmtId="0" fontId="4" fillId="16" borderId="63" xfId="11" applyFont="1" applyFill="1" applyBorder="1" applyAlignment="1" applyProtection="1">
      <alignment horizontal="left" vertical="center"/>
      <protection locked="0"/>
    </xf>
    <xf numFmtId="0" fontId="1" fillId="2" borderId="11" xfId="11" applyFont="1" applyFill="1" applyBorder="1" applyAlignment="1" applyProtection="1">
      <alignment horizontal="center" vertical="center" shrinkToFit="1"/>
      <protection locked="0"/>
    </xf>
    <xf numFmtId="0" fontId="1" fillId="2" borderId="0" xfId="11" applyFont="1" applyFill="1" applyAlignment="1" applyProtection="1">
      <alignment horizontal="center" vertical="center" shrinkToFit="1"/>
      <protection locked="0"/>
    </xf>
    <xf numFmtId="0" fontId="11" fillId="2" borderId="0" xfId="11" applyFont="1" applyFill="1" applyAlignment="1" applyProtection="1">
      <alignment horizontal="left" vertical="center"/>
      <protection locked="0"/>
    </xf>
    <xf numFmtId="0" fontId="37" fillId="40" borderId="117" xfId="11" applyFont="1" applyFill="1" applyBorder="1" applyAlignment="1">
      <alignment horizontal="left"/>
    </xf>
    <xf numFmtId="0" fontId="37" fillId="9" borderId="41" xfId="11" applyFont="1" applyFill="1" applyBorder="1" applyAlignment="1">
      <alignment horizontal="left"/>
    </xf>
    <xf numFmtId="0" fontId="37" fillId="9" borderId="29" xfId="11" applyFont="1" applyFill="1" applyBorder="1" applyAlignment="1">
      <alignment horizontal="left"/>
    </xf>
    <xf numFmtId="0" fontId="37" fillId="9" borderId="36" xfId="11" applyFont="1" applyFill="1" applyBorder="1" applyAlignment="1">
      <alignment horizontal="left"/>
    </xf>
    <xf numFmtId="0" fontId="88" fillId="16" borderId="29" xfId="11" applyFont="1" applyFill="1" applyBorder="1" applyAlignment="1">
      <alignment horizontal="center" vertical="center"/>
    </xf>
    <xf numFmtId="0" fontId="5" fillId="33" borderId="68" xfId="0" applyFont="1" applyFill="1" applyBorder="1" applyAlignment="1">
      <alignment horizontal="center" vertical="center"/>
    </xf>
    <xf numFmtId="0" fontId="5" fillId="33" borderId="2" xfId="0" applyFont="1" applyFill="1" applyBorder="1" applyAlignment="1">
      <alignment horizontal="center" vertical="center"/>
    </xf>
    <xf numFmtId="164" fontId="4" fillId="47" borderId="123" xfId="0" applyNumberFormat="1" applyFont="1" applyFill="1" applyBorder="1" applyAlignment="1">
      <alignment horizontal="center" vertical="center"/>
    </xf>
    <xf numFmtId="0" fontId="4" fillId="47" borderId="2" xfId="0" applyFont="1" applyFill="1" applyBorder="1" applyAlignment="1">
      <alignment horizontal="center" vertical="center"/>
    </xf>
    <xf numFmtId="167" fontId="4" fillId="0" borderId="4" xfId="0" applyNumberFormat="1" applyFont="1" applyBorder="1" applyAlignment="1">
      <alignment horizontal="center" vertical="center"/>
    </xf>
    <xf numFmtId="167" fontId="4" fillId="0" borderId="5" xfId="0" applyNumberFormat="1" applyFont="1" applyBorder="1" applyAlignment="1">
      <alignment horizontal="center" vertical="center"/>
    </xf>
    <xf numFmtId="167" fontId="4" fillId="0" borderId="6" xfId="0" applyNumberFormat="1" applyFont="1" applyBorder="1" applyAlignment="1">
      <alignment horizontal="center" vertical="center"/>
    </xf>
    <xf numFmtId="173" fontId="2" fillId="18" borderId="4" xfId="2" applyNumberFormat="1" applyFont="1" applyFill="1" applyBorder="1" applyAlignment="1" applyProtection="1">
      <alignment horizontal="center" vertical="center"/>
      <protection locked="0"/>
    </xf>
    <xf numFmtId="173" fontId="2" fillId="18" borderId="5" xfId="2" applyNumberFormat="1" applyFont="1" applyFill="1" applyBorder="1" applyAlignment="1" applyProtection="1">
      <alignment horizontal="center" vertical="center"/>
      <protection locked="0"/>
    </xf>
    <xf numFmtId="173" fontId="2" fillId="18" borderId="6" xfId="2" applyNumberFormat="1" applyFont="1" applyFill="1" applyBorder="1" applyAlignment="1" applyProtection="1">
      <alignment horizontal="center" vertical="center"/>
      <protection locked="0"/>
    </xf>
    <xf numFmtId="173" fontId="4" fillId="0" borderId="4" xfId="0" applyNumberFormat="1"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164" fontId="4" fillId="9" borderId="4" xfId="0" applyNumberFormat="1" applyFont="1" applyFill="1" applyBorder="1" applyAlignment="1">
      <alignment vertical="center"/>
    </xf>
    <xf numFmtId="164" fontId="4" fillId="9" borderId="5" xfId="0" applyNumberFormat="1" applyFont="1" applyFill="1" applyBorder="1" applyAlignment="1">
      <alignment vertical="center"/>
    </xf>
    <xf numFmtId="164" fontId="4" fillId="9" borderId="6" xfId="0" applyNumberFormat="1" applyFont="1" applyFill="1" applyBorder="1" applyAlignment="1">
      <alignment vertical="center"/>
    </xf>
    <xf numFmtId="2" fontId="4" fillId="0" borderId="1" xfId="0" applyNumberFormat="1" applyFont="1" applyBorder="1" applyAlignment="1">
      <alignment horizontal="center" vertical="center"/>
    </xf>
    <xf numFmtId="9" fontId="4" fillId="40" borderId="1" xfId="0" applyNumberFormat="1" applyFont="1" applyFill="1" applyBorder="1" applyAlignment="1" applyProtection="1">
      <alignment horizontal="center" vertical="center"/>
      <protection locked="0"/>
    </xf>
    <xf numFmtId="164" fontId="4" fillId="0" borderId="4" xfId="0" applyNumberFormat="1" applyFont="1" applyBorder="1" applyAlignment="1">
      <alignment vertical="center"/>
    </xf>
    <xf numFmtId="164" fontId="4" fillId="0" borderId="5" xfId="0" applyNumberFormat="1" applyFont="1" applyBorder="1" applyAlignment="1">
      <alignment vertical="center"/>
    </xf>
    <xf numFmtId="164" fontId="4" fillId="0" borderId="6" xfId="0" applyNumberFormat="1" applyFont="1" applyBorder="1" applyAlignment="1">
      <alignment vertical="center"/>
    </xf>
    <xf numFmtId="0" fontId="4" fillId="50" borderId="147" xfId="0" applyFont="1" applyFill="1" applyBorder="1" applyAlignment="1" applyProtection="1">
      <alignment horizontal="center" vertical="center" wrapText="1"/>
      <protection locked="0"/>
    </xf>
    <xf numFmtId="0" fontId="4" fillId="50" borderId="5" xfId="0" applyFont="1" applyFill="1" applyBorder="1" applyAlignment="1" applyProtection="1">
      <alignment horizontal="center" vertical="center" wrapText="1"/>
      <protection locked="0"/>
    </xf>
    <xf numFmtId="0" fontId="4" fillId="50" borderId="6" xfId="0" applyFont="1" applyFill="1" applyBorder="1" applyAlignment="1" applyProtection="1">
      <alignment horizontal="center" vertical="center" wrapText="1"/>
      <protection locked="0"/>
    </xf>
    <xf numFmtId="44" fontId="4" fillId="7" borderId="144" xfId="0" applyNumberFormat="1" applyFont="1" applyFill="1" applyBorder="1" applyAlignment="1">
      <alignment vertical="center"/>
    </xf>
    <xf numFmtId="44" fontId="4" fillId="7" borderId="126" xfId="0" applyNumberFormat="1" applyFont="1" applyFill="1" applyBorder="1" applyAlignment="1">
      <alignment vertical="center"/>
    </xf>
    <xf numFmtId="44" fontId="4" fillId="7" borderId="154" xfId="0" applyNumberFormat="1" applyFont="1" applyFill="1" applyBorder="1" applyAlignment="1">
      <alignment vertical="center"/>
    </xf>
    <xf numFmtId="44" fontId="4" fillId="7" borderId="8" xfId="0" applyNumberFormat="1" applyFont="1" applyFill="1" applyBorder="1" applyAlignment="1">
      <alignment vertical="center"/>
    </xf>
    <xf numFmtId="44" fontId="4" fillId="7" borderId="0" xfId="0" applyNumberFormat="1" applyFont="1" applyFill="1" applyAlignment="1">
      <alignment vertical="center"/>
    </xf>
    <xf numFmtId="44" fontId="4" fillId="7" borderId="9" xfId="0" applyNumberFormat="1" applyFont="1" applyFill="1" applyBorder="1" applyAlignment="1">
      <alignment vertical="center"/>
    </xf>
    <xf numFmtId="44" fontId="4" fillId="7" borderId="64" xfId="0" applyNumberFormat="1" applyFont="1" applyFill="1" applyBorder="1" applyAlignment="1">
      <alignment vertical="center"/>
    </xf>
    <xf numFmtId="44" fontId="4" fillId="7" borderId="50" xfId="0" applyNumberFormat="1" applyFont="1" applyFill="1" applyBorder="1" applyAlignment="1">
      <alignment vertical="center"/>
    </xf>
    <xf numFmtId="44" fontId="4" fillId="7" borderId="18" xfId="0" applyNumberFormat="1" applyFont="1" applyFill="1" applyBorder="1" applyAlignment="1">
      <alignment vertical="center"/>
    </xf>
    <xf numFmtId="44" fontId="4" fillId="7" borderId="55" xfId="0" applyNumberFormat="1" applyFont="1" applyFill="1" applyBorder="1" applyAlignment="1">
      <alignment vertical="center"/>
    </xf>
    <xf numFmtId="44" fontId="4" fillId="7" borderId="21" xfId="0" applyNumberFormat="1" applyFont="1" applyFill="1" applyBorder="1" applyAlignment="1">
      <alignment vertical="center"/>
    </xf>
    <xf numFmtId="44" fontId="4" fillId="7" borderId="17" xfId="0" applyNumberFormat="1" applyFont="1" applyFill="1" applyBorder="1" applyAlignment="1">
      <alignment vertical="center"/>
    </xf>
    <xf numFmtId="0" fontId="4" fillId="50" borderId="4" xfId="0" applyFont="1" applyFill="1" applyBorder="1" applyAlignment="1">
      <alignment horizontal="center" vertical="center"/>
    </xf>
    <xf numFmtId="0" fontId="4" fillId="50" borderId="5" xfId="0" applyFont="1" applyFill="1" applyBorder="1" applyAlignment="1">
      <alignment horizontal="center" vertical="center"/>
    </xf>
    <xf numFmtId="0" fontId="4" fillId="19" borderId="144" xfId="0" applyFont="1" applyFill="1" applyBorder="1" applyAlignment="1">
      <alignment horizontal="center" vertical="center" wrapText="1"/>
    </xf>
    <xf numFmtId="0" fontId="4" fillId="19" borderId="126" xfId="0" applyFont="1" applyFill="1" applyBorder="1" applyAlignment="1">
      <alignment horizontal="center" vertical="center" wrapText="1"/>
    </xf>
    <xf numFmtId="0" fontId="4" fillId="19" borderId="8" xfId="0" applyFont="1" applyFill="1" applyBorder="1" applyAlignment="1">
      <alignment horizontal="center" vertical="center" wrapText="1"/>
    </xf>
    <xf numFmtId="0" fontId="4" fillId="19" borderId="0" xfId="0" applyFont="1" applyFill="1" applyAlignment="1">
      <alignment horizontal="center" vertical="center" wrapText="1"/>
    </xf>
    <xf numFmtId="0" fontId="4" fillId="19" borderId="64" xfId="0" applyFont="1" applyFill="1" applyBorder="1" applyAlignment="1">
      <alignment horizontal="center" vertical="center" wrapText="1"/>
    </xf>
    <xf numFmtId="0" fontId="4" fillId="19" borderId="50" xfId="0" applyFont="1" applyFill="1" applyBorder="1" applyAlignment="1">
      <alignment horizontal="center" vertical="center" wrapText="1"/>
    </xf>
    <xf numFmtId="0" fontId="4" fillId="19" borderId="14" xfId="0" applyFont="1" applyFill="1" applyBorder="1" applyAlignment="1">
      <alignment horizontal="center" vertical="center" wrapText="1"/>
    </xf>
    <xf numFmtId="167" fontId="5" fillId="19" borderId="144" xfId="0" applyNumberFormat="1" applyFont="1" applyFill="1" applyBorder="1" applyAlignment="1">
      <alignment horizontal="center" vertical="center"/>
    </xf>
    <xf numFmtId="167" fontId="5" fillId="19" borderId="126" xfId="0" applyNumberFormat="1" applyFont="1" applyFill="1" applyBorder="1" applyAlignment="1">
      <alignment horizontal="center" vertical="center"/>
    </xf>
    <xf numFmtId="167" fontId="5" fillId="19" borderId="154" xfId="0" applyNumberFormat="1" applyFont="1" applyFill="1" applyBorder="1" applyAlignment="1">
      <alignment horizontal="center" vertical="center"/>
    </xf>
    <xf numFmtId="167" fontId="5" fillId="19" borderId="8" xfId="0" applyNumberFormat="1" applyFont="1" applyFill="1" applyBorder="1" applyAlignment="1">
      <alignment horizontal="center" vertical="center"/>
    </xf>
    <xf numFmtId="167" fontId="5" fillId="19" borderId="0" xfId="0" applyNumberFormat="1" applyFont="1" applyFill="1" applyAlignment="1">
      <alignment horizontal="center" vertical="center"/>
    </xf>
    <xf numFmtId="167" fontId="5" fillId="19" borderId="9" xfId="0" applyNumberFormat="1" applyFont="1" applyFill="1" applyBorder="1" applyAlignment="1">
      <alignment horizontal="center" vertical="center"/>
    </xf>
    <xf numFmtId="167" fontId="5" fillId="19" borderId="64" xfId="0" applyNumberFormat="1" applyFont="1" applyFill="1" applyBorder="1" applyAlignment="1">
      <alignment horizontal="center" vertical="center"/>
    </xf>
    <xf numFmtId="167" fontId="5" fillId="19" borderId="50" xfId="0" applyNumberFormat="1" applyFont="1" applyFill="1" applyBorder="1" applyAlignment="1">
      <alignment horizontal="center" vertical="center"/>
    </xf>
    <xf numFmtId="167" fontId="5" fillId="19" borderId="18" xfId="0" applyNumberFormat="1" applyFont="1" applyFill="1" applyBorder="1" applyAlignment="1">
      <alignment horizontal="center" vertical="center"/>
    </xf>
    <xf numFmtId="167" fontId="5" fillId="19" borderId="11" xfId="0" applyNumberFormat="1" applyFont="1" applyFill="1" applyBorder="1" applyAlignment="1">
      <alignment horizontal="center" vertical="center"/>
    </xf>
    <xf numFmtId="167" fontId="5" fillId="19" borderId="125" xfId="0" applyNumberFormat="1" applyFont="1" applyFill="1" applyBorder="1" applyAlignment="1">
      <alignment horizontal="center" vertical="center"/>
    </xf>
    <xf numFmtId="167" fontId="5" fillId="19" borderId="14" xfId="0" applyNumberFormat="1" applyFont="1" applyFill="1" applyBorder="1" applyAlignment="1">
      <alignment horizontal="center" vertical="center"/>
    </xf>
    <xf numFmtId="164" fontId="4" fillId="26" borderId="1" xfId="0" applyNumberFormat="1" applyFont="1" applyFill="1" applyBorder="1" applyAlignment="1">
      <alignment vertical="center"/>
    </xf>
    <xf numFmtId="164" fontId="4" fillId="26" borderId="6" xfId="0" applyNumberFormat="1" applyFont="1" applyFill="1" applyBorder="1" applyAlignment="1">
      <alignment vertical="center"/>
    </xf>
    <xf numFmtId="164" fontId="4" fillId="26" borderId="4" xfId="0" applyNumberFormat="1" applyFont="1" applyFill="1" applyBorder="1" applyAlignment="1">
      <alignment vertical="center"/>
    </xf>
    <xf numFmtId="164" fontId="4" fillId="26" borderId="5" xfId="0" applyNumberFormat="1" applyFont="1" applyFill="1" applyBorder="1" applyAlignment="1">
      <alignment vertical="center"/>
    </xf>
    <xf numFmtId="0" fontId="5" fillId="34" borderId="68" xfId="0" applyFont="1" applyFill="1" applyBorder="1" applyAlignment="1">
      <alignment horizontal="center" vertical="center"/>
    </xf>
    <xf numFmtId="0" fontId="5" fillId="34" borderId="2" xfId="0" applyFont="1" applyFill="1" applyBorder="1" applyAlignment="1">
      <alignment horizontal="center" vertical="center"/>
    </xf>
    <xf numFmtId="164" fontId="4" fillId="26" borderId="149" xfId="0" applyNumberFormat="1" applyFont="1" applyFill="1" applyBorder="1" applyAlignment="1">
      <alignment vertical="center"/>
    </xf>
    <xf numFmtId="164" fontId="4" fillId="26" borderId="150" xfId="0" applyNumberFormat="1" applyFont="1" applyFill="1" applyBorder="1" applyAlignment="1">
      <alignment vertical="center"/>
    </xf>
    <xf numFmtId="164" fontId="4" fillId="26" borderId="151" xfId="0" applyNumberFormat="1" applyFont="1" applyFill="1" applyBorder="1" applyAlignment="1">
      <alignment vertical="center"/>
    </xf>
    <xf numFmtId="2" fontId="4" fillId="0" borderId="16" xfId="0" applyNumberFormat="1" applyFont="1" applyBorder="1" applyAlignment="1">
      <alignment horizontal="center" vertical="center"/>
    </xf>
    <xf numFmtId="9" fontId="4" fillId="0" borderId="13" xfId="0" applyNumberFormat="1" applyFont="1" applyBorder="1" applyAlignment="1" applyProtection="1">
      <alignment horizontal="center" vertical="center"/>
      <protection locked="0"/>
    </xf>
    <xf numFmtId="2" fontId="4" fillId="0" borderId="97" xfId="0" applyNumberFormat="1" applyFont="1" applyBorder="1" applyAlignment="1">
      <alignment horizontal="center" vertical="center"/>
    </xf>
    <xf numFmtId="9" fontId="4" fillId="0" borderId="1" xfId="0" applyNumberFormat="1" applyFont="1" applyBorder="1" applyAlignment="1" applyProtection="1">
      <alignment horizontal="center" vertical="center"/>
      <protection locked="0"/>
    </xf>
    <xf numFmtId="9" fontId="4" fillId="0" borderId="97" xfId="0" applyNumberFormat="1" applyFont="1" applyBorder="1" applyAlignment="1" applyProtection="1">
      <alignment horizontal="center" vertical="center"/>
      <protection locked="0"/>
    </xf>
    <xf numFmtId="2" fontId="4" fillId="0" borderId="6" xfId="0" applyNumberFormat="1" applyFont="1" applyBorder="1" applyAlignment="1">
      <alignment horizontal="center" vertical="center"/>
    </xf>
    <xf numFmtId="2" fontId="4" fillId="0" borderId="4" xfId="0" applyNumberFormat="1" applyFont="1" applyBorder="1" applyAlignment="1">
      <alignment horizontal="center" vertical="center"/>
    </xf>
    <xf numFmtId="9" fontId="4" fillId="0" borderId="6" xfId="0" applyNumberFormat="1" applyFont="1" applyBorder="1" applyAlignment="1" applyProtection="1">
      <alignment horizontal="center" vertical="center"/>
      <protection locked="0"/>
    </xf>
    <xf numFmtId="9" fontId="4" fillId="0" borderId="4" xfId="0" applyNumberFormat="1" applyFont="1" applyBorder="1" applyAlignment="1" applyProtection="1">
      <alignment horizontal="center" vertical="center"/>
      <protection locked="0"/>
    </xf>
    <xf numFmtId="2" fontId="4" fillId="0" borderId="5" xfId="0" applyNumberFormat="1" applyFont="1" applyBorder="1" applyAlignment="1">
      <alignment horizontal="center" vertical="center"/>
    </xf>
    <xf numFmtId="9" fontId="4" fillId="0" borderId="5" xfId="0" applyNumberFormat="1" applyFont="1" applyBorder="1" applyAlignment="1" applyProtection="1">
      <alignment horizontal="center" vertical="center"/>
      <protection locked="0"/>
    </xf>
    <xf numFmtId="0" fontId="5" fillId="19" borderId="68" xfId="0" applyFont="1" applyFill="1" applyBorder="1" applyAlignment="1">
      <alignment horizontal="center" vertical="center"/>
    </xf>
    <xf numFmtId="0" fontId="5" fillId="19" borderId="2" xfId="0" applyFont="1" applyFill="1" applyBorder="1" applyAlignment="1">
      <alignment horizontal="center" vertical="center"/>
    </xf>
    <xf numFmtId="2" fontId="4" fillId="0" borderId="148" xfId="0" applyNumberFormat="1" applyFont="1" applyBorder="1" applyAlignment="1">
      <alignment horizontal="center" vertical="center"/>
    </xf>
    <xf numFmtId="9" fontId="4" fillId="9" borderId="148" xfId="0" applyNumberFormat="1" applyFont="1" applyFill="1" applyBorder="1" applyAlignment="1" applyProtection="1">
      <alignment horizontal="center" vertical="center"/>
      <protection locked="0"/>
    </xf>
    <xf numFmtId="9" fontId="4" fillId="9" borderId="1" xfId="0" applyNumberFormat="1" applyFont="1" applyFill="1" applyBorder="1" applyAlignment="1" applyProtection="1">
      <alignment horizontal="center" vertical="center"/>
      <protection locked="0"/>
    </xf>
    <xf numFmtId="0" fontId="4" fillId="19" borderId="94" xfId="0" applyFont="1" applyFill="1" applyBorder="1" applyAlignment="1" applyProtection="1">
      <alignment horizontal="center" vertical="center" wrapText="1"/>
      <protection locked="0"/>
    </xf>
    <xf numFmtId="0" fontId="4" fillId="19" borderId="94" xfId="0" applyFont="1" applyFill="1" applyBorder="1" applyAlignment="1" applyProtection="1">
      <alignment horizontal="center" vertical="center"/>
      <protection locked="0"/>
    </xf>
    <xf numFmtId="173" fontId="4" fillId="7" borderId="4" xfId="2" applyNumberFormat="1" applyFont="1" applyFill="1" applyBorder="1" applyAlignment="1">
      <alignment horizontal="center" vertical="center"/>
    </xf>
    <xf numFmtId="173" fontId="4" fillId="7" borderId="5" xfId="2" applyNumberFormat="1" applyFont="1" applyFill="1" applyBorder="1" applyAlignment="1">
      <alignment horizontal="center" vertical="center"/>
    </xf>
    <xf numFmtId="173" fontId="4" fillId="7" borderId="6" xfId="2" applyNumberFormat="1" applyFont="1" applyFill="1" applyBorder="1" applyAlignment="1">
      <alignment horizontal="center" vertical="center"/>
    </xf>
    <xf numFmtId="167" fontId="4" fillId="7" borderId="4" xfId="2" applyNumberFormat="1" applyFont="1" applyFill="1" applyBorder="1" applyAlignment="1">
      <alignment horizontal="center" vertical="center"/>
    </xf>
    <xf numFmtId="167" fontId="4" fillId="7" borderId="5" xfId="2" applyNumberFormat="1" applyFont="1" applyFill="1" applyBorder="1" applyAlignment="1">
      <alignment horizontal="center" vertical="center"/>
    </xf>
    <xf numFmtId="167" fontId="4" fillId="7" borderId="6" xfId="2" applyNumberFormat="1" applyFont="1" applyFill="1" applyBorder="1" applyAlignment="1">
      <alignment horizontal="center" vertical="center"/>
    </xf>
    <xf numFmtId="173" fontId="4" fillId="7" borderId="55" xfId="2" applyNumberFormat="1" applyFont="1" applyFill="1" applyBorder="1" applyAlignment="1">
      <alignment horizontal="center" vertical="center"/>
    </xf>
    <xf numFmtId="0" fontId="4" fillId="7" borderId="8" xfId="2" applyNumberFormat="1" applyFont="1" applyFill="1" applyBorder="1" applyAlignment="1">
      <alignment horizontal="center" vertical="center"/>
    </xf>
    <xf numFmtId="0" fontId="4" fillId="7" borderId="64" xfId="2" applyNumberFormat="1" applyFont="1" applyFill="1" applyBorder="1" applyAlignment="1">
      <alignment horizontal="center" vertical="center"/>
    </xf>
    <xf numFmtId="164" fontId="4" fillId="0" borderId="1" xfId="0" applyNumberFormat="1" applyFont="1" applyBorder="1" applyAlignment="1">
      <alignment vertical="center"/>
    </xf>
    <xf numFmtId="0" fontId="4" fillId="19" borderId="146" xfId="0" applyFont="1" applyFill="1" applyBorder="1" applyAlignment="1" applyProtection="1">
      <alignment horizontal="center" vertical="center" wrapText="1"/>
      <protection locked="0"/>
    </xf>
    <xf numFmtId="173" fontId="4" fillId="7" borderId="147" xfId="2" applyNumberFormat="1" applyFont="1" applyFill="1" applyBorder="1" applyAlignment="1">
      <alignment horizontal="center" vertical="center"/>
    </xf>
    <xf numFmtId="167" fontId="4" fillId="7" borderId="147" xfId="2" applyNumberFormat="1" applyFont="1" applyFill="1" applyBorder="1" applyAlignment="1">
      <alignment horizontal="center" vertical="center"/>
    </xf>
    <xf numFmtId="173" fontId="4" fillId="7" borderId="144" xfId="2" applyNumberFormat="1" applyFont="1" applyFill="1" applyBorder="1" applyAlignment="1">
      <alignment horizontal="center" vertical="center"/>
    </xf>
    <xf numFmtId="164" fontId="4" fillId="0" borderId="148" xfId="0" applyNumberFormat="1" applyFont="1" applyBorder="1" applyAlignment="1">
      <alignment vertical="center"/>
    </xf>
    <xf numFmtId="0" fontId="5" fillId="0" borderId="123" xfId="0" applyFont="1" applyBorder="1" applyAlignment="1">
      <alignment horizontal="center" vertical="center"/>
    </xf>
    <xf numFmtId="0" fontId="5" fillId="0" borderId="7" xfId="0" applyFont="1" applyBorder="1" applyAlignment="1">
      <alignment horizontal="center" vertical="center"/>
    </xf>
    <xf numFmtId="0" fontId="5" fillId="19" borderId="120" xfId="0" applyFont="1" applyFill="1" applyBorder="1" applyAlignment="1">
      <alignment horizontal="center" vertical="center"/>
    </xf>
    <xf numFmtId="0" fontId="5" fillId="19" borderId="152" xfId="0" applyFont="1" applyFill="1" applyBorder="1" applyAlignment="1">
      <alignment horizontal="center" vertical="center"/>
    </xf>
    <xf numFmtId="0" fontId="5" fillId="19" borderId="119" xfId="0" applyFont="1" applyFill="1" applyBorder="1" applyAlignment="1">
      <alignment horizontal="center" vertical="center"/>
    </xf>
    <xf numFmtId="0" fontId="148" fillId="34" borderId="124" xfId="0" applyFont="1" applyFill="1" applyBorder="1" applyAlignment="1">
      <alignment horizontal="center" vertical="center"/>
    </xf>
    <xf numFmtId="0" fontId="148" fillId="34" borderId="125" xfId="0" applyFont="1" applyFill="1" applyBorder="1" applyAlignment="1">
      <alignment horizontal="center" vertical="center"/>
    </xf>
    <xf numFmtId="0" fontId="148" fillId="34" borderId="12" xfId="0" applyFont="1" applyFill="1" applyBorder="1" applyAlignment="1">
      <alignment horizontal="center" vertical="center"/>
    </xf>
    <xf numFmtId="0" fontId="148" fillId="34" borderId="61" xfId="0" applyFont="1" applyFill="1" applyBorder="1" applyAlignment="1">
      <alignment horizontal="center" vertical="center"/>
    </xf>
    <xf numFmtId="0" fontId="97" fillId="24" borderId="124" xfId="0" applyFont="1" applyFill="1" applyBorder="1" applyAlignment="1">
      <alignment horizontal="center" vertical="center"/>
    </xf>
    <xf numFmtId="0" fontId="97" fillId="24" borderId="126" xfId="0" applyFont="1" applyFill="1" applyBorder="1" applyAlignment="1">
      <alignment horizontal="center" vertical="center"/>
    </xf>
    <xf numFmtId="0" fontId="97" fillId="24" borderId="125" xfId="0" applyFont="1" applyFill="1" applyBorder="1" applyAlignment="1">
      <alignment horizontal="center" vertical="center"/>
    </xf>
    <xf numFmtId="0" fontId="97" fillId="24" borderId="11" xfId="0" applyFont="1" applyFill="1" applyBorder="1" applyAlignment="1">
      <alignment horizontal="center" vertical="center"/>
    </xf>
    <xf numFmtId="0" fontId="97" fillId="24" borderId="0" xfId="0" applyFont="1" applyFill="1" applyAlignment="1">
      <alignment horizontal="center" vertical="center"/>
    </xf>
    <xf numFmtId="0" fontId="97" fillId="24" borderId="14" xfId="0" applyFont="1" applyFill="1" applyBorder="1" applyAlignment="1">
      <alignment horizontal="center" vertical="center"/>
    </xf>
    <xf numFmtId="0" fontId="97" fillId="24" borderId="12" xfId="0" applyFont="1" applyFill="1" applyBorder="1" applyAlignment="1">
      <alignment horizontal="center" vertical="center"/>
    </xf>
    <xf numFmtId="0" fontId="97" fillId="24" borderId="45" xfId="0" applyFont="1" applyFill="1" applyBorder="1" applyAlignment="1">
      <alignment horizontal="center" vertical="center"/>
    </xf>
    <xf numFmtId="0" fontId="97" fillId="24" borderId="61" xfId="0" applyFont="1" applyFill="1" applyBorder="1" applyAlignment="1">
      <alignment horizontal="center" vertical="center"/>
    </xf>
    <xf numFmtId="0" fontId="60" fillId="24" borderId="152" xfId="0" applyFont="1" applyFill="1" applyBorder="1" applyAlignment="1">
      <alignment horizontal="center" vertical="center"/>
    </xf>
    <xf numFmtId="0" fontId="60" fillId="24" borderId="69" xfId="0" applyFont="1" applyFill="1" applyBorder="1" applyAlignment="1">
      <alignment horizontal="center" vertical="center"/>
    </xf>
    <xf numFmtId="0" fontId="60" fillId="24" borderId="60" xfId="0" applyFont="1" applyFill="1" applyBorder="1" applyAlignment="1">
      <alignment horizontal="center" vertical="center"/>
    </xf>
    <xf numFmtId="0" fontId="4" fillId="19" borderId="5" xfId="0" applyFont="1" applyFill="1" applyBorder="1" applyAlignment="1" applyProtection="1">
      <alignment horizontal="center" vertical="center" wrapText="1"/>
      <protection locked="0"/>
    </xf>
    <xf numFmtId="0" fontId="4" fillId="19" borderId="6" xfId="0" applyFont="1" applyFill="1" applyBorder="1" applyAlignment="1" applyProtection="1">
      <alignment horizontal="center" vertical="center" wrapText="1"/>
      <protection locked="0"/>
    </xf>
    <xf numFmtId="173" fontId="4" fillId="0" borderId="5" xfId="0" applyNumberFormat="1" applyFont="1" applyBorder="1" applyAlignment="1">
      <alignment horizontal="center" vertical="center"/>
    </xf>
    <xf numFmtId="0" fontId="4" fillId="0" borderId="8" xfId="0" applyFont="1" applyBorder="1" applyAlignment="1">
      <alignment horizontal="center" vertical="center"/>
    </xf>
    <xf numFmtId="0" fontId="4" fillId="0" borderId="64" xfId="0" applyFont="1" applyBorder="1" applyAlignment="1">
      <alignment horizontal="center" vertical="center"/>
    </xf>
    <xf numFmtId="164" fontId="4" fillId="0" borderId="9" xfId="0" applyNumberFormat="1" applyFont="1" applyBorder="1" applyAlignment="1">
      <alignment vertical="center"/>
    </xf>
    <xf numFmtId="164" fontId="4" fillId="0" borderId="18" xfId="0" applyNumberFormat="1" applyFont="1" applyBorder="1" applyAlignment="1">
      <alignment vertical="center"/>
    </xf>
    <xf numFmtId="0" fontId="4" fillId="19" borderId="95" xfId="0" applyFont="1" applyFill="1" applyBorder="1" applyAlignment="1" applyProtection="1">
      <alignment horizontal="center" vertical="center"/>
      <protection locked="0"/>
    </xf>
    <xf numFmtId="173" fontId="4" fillId="7" borderId="96" xfId="2" applyNumberFormat="1" applyFont="1" applyFill="1" applyBorder="1" applyAlignment="1">
      <alignment horizontal="center" vertical="center"/>
    </xf>
    <xf numFmtId="167" fontId="4" fillId="7" borderId="96" xfId="2" applyNumberFormat="1" applyFont="1" applyFill="1" applyBorder="1" applyAlignment="1">
      <alignment horizontal="center" vertical="center"/>
    </xf>
    <xf numFmtId="0" fontId="4" fillId="7" borderId="55" xfId="2" applyNumberFormat="1" applyFont="1" applyFill="1" applyBorder="1" applyAlignment="1">
      <alignment horizontal="center" vertical="center"/>
    </xf>
    <xf numFmtId="0" fontId="4" fillId="7" borderId="145" xfId="2" applyNumberFormat="1" applyFont="1" applyFill="1" applyBorder="1" applyAlignment="1">
      <alignment horizontal="center" vertical="center"/>
    </xf>
    <xf numFmtId="164" fontId="4" fillId="0" borderId="97" xfId="0" applyNumberFormat="1" applyFont="1" applyBorder="1" applyAlignment="1">
      <alignment vertical="center"/>
    </xf>
    <xf numFmtId="0" fontId="4" fillId="19" borderId="1" xfId="0" applyFont="1" applyFill="1" applyBorder="1" applyAlignment="1" applyProtection="1">
      <alignment horizontal="center" vertical="center"/>
      <protection locked="0"/>
    </xf>
    <xf numFmtId="173" fontId="4" fillId="0" borderId="6" xfId="0" applyNumberFormat="1" applyFont="1" applyBorder="1" applyAlignment="1">
      <alignment horizontal="center" vertical="center"/>
    </xf>
    <xf numFmtId="173" fontId="4" fillId="0" borderId="55" xfId="0" applyNumberFormat="1" applyFont="1" applyBorder="1" applyAlignment="1">
      <alignment horizontal="center" vertical="center"/>
    </xf>
    <xf numFmtId="164" fontId="4" fillId="9" borderId="16" xfId="0" applyNumberFormat="1" applyFont="1" applyFill="1" applyBorder="1" applyAlignment="1">
      <alignment vertical="center"/>
    </xf>
    <xf numFmtId="164" fontId="4" fillId="0" borderId="16" xfId="0" applyNumberFormat="1" applyFont="1" applyBorder="1" applyAlignment="1">
      <alignment vertical="center"/>
    </xf>
    <xf numFmtId="0" fontId="4" fillId="19" borderId="4" xfId="0" applyFont="1" applyFill="1" applyBorder="1" applyAlignment="1" applyProtection="1">
      <alignment horizontal="center" vertical="center"/>
      <protection locked="0"/>
    </xf>
    <xf numFmtId="0" fontId="4" fillId="19" borderId="5" xfId="0" applyFont="1" applyFill="1" applyBorder="1" applyAlignment="1" applyProtection="1">
      <alignment horizontal="center" vertical="center"/>
      <protection locked="0"/>
    </xf>
    <xf numFmtId="0" fontId="4" fillId="19" borderId="6" xfId="0" applyFont="1" applyFill="1" applyBorder="1" applyAlignment="1" applyProtection="1">
      <alignment horizontal="center" vertical="center"/>
      <protection locked="0"/>
    </xf>
    <xf numFmtId="164" fontId="4" fillId="9" borderId="1" xfId="0" applyNumberFormat="1" applyFont="1" applyFill="1" applyBorder="1" applyAlignment="1">
      <alignment vertical="center"/>
    </xf>
    <xf numFmtId="0" fontId="4" fillId="19" borderId="4" xfId="0" applyFont="1" applyFill="1" applyBorder="1" applyAlignment="1" applyProtection="1">
      <alignment horizontal="center" vertical="center" wrapText="1"/>
      <protection locked="0"/>
    </xf>
    <xf numFmtId="0" fontId="4" fillId="19" borderId="56" xfId="0" applyFont="1" applyFill="1" applyBorder="1" applyAlignment="1" applyProtection="1">
      <alignment horizontal="center" vertical="center"/>
      <protection locked="0"/>
    </xf>
    <xf numFmtId="0" fontId="4" fillId="19" borderId="10" xfId="0" applyFont="1" applyFill="1" applyBorder="1" applyAlignment="1" applyProtection="1">
      <alignment horizontal="center" vertical="center"/>
      <protection locked="0"/>
    </xf>
    <xf numFmtId="0" fontId="4" fillId="19" borderId="66" xfId="0" applyFont="1" applyFill="1" applyBorder="1" applyAlignment="1" applyProtection="1">
      <alignment horizontal="center" vertical="center"/>
      <protection locked="0"/>
    </xf>
    <xf numFmtId="9" fontId="140" fillId="6" borderId="1" xfId="0" applyNumberFormat="1" applyFont="1" applyFill="1" applyBorder="1" applyAlignment="1" applyProtection="1">
      <alignment horizontal="center" vertical="center"/>
      <protection locked="0"/>
    </xf>
    <xf numFmtId="0" fontId="4" fillId="19" borderId="56" xfId="0" applyFont="1" applyFill="1" applyBorder="1" applyAlignment="1" applyProtection="1">
      <alignment horizontal="center" vertical="center" wrapText="1"/>
      <protection locked="0"/>
    </xf>
    <xf numFmtId="0" fontId="4" fillId="19" borderId="10" xfId="0" applyFont="1" applyFill="1" applyBorder="1" applyAlignment="1" applyProtection="1">
      <alignment horizontal="center" vertical="center" wrapText="1"/>
      <protection locked="0"/>
    </xf>
    <xf numFmtId="164" fontId="5" fillId="19" borderId="51" xfId="3" applyNumberFormat="1" applyFont="1" applyFill="1" applyBorder="1" applyAlignment="1" applyProtection="1">
      <alignment horizontal="center" vertical="center"/>
    </xf>
    <xf numFmtId="164" fontId="5" fillId="19" borderId="67" xfId="3" applyNumberFormat="1" applyFont="1" applyFill="1" applyBorder="1" applyAlignment="1" applyProtection="1">
      <alignment horizontal="center" vertical="center"/>
    </xf>
    <xf numFmtId="44" fontId="5" fillId="19" borderId="65" xfId="3" applyFont="1" applyFill="1" applyBorder="1" applyAlignment="1" applyProtection="1">
      <alignment horizontal="center" vertical="center"/>
    </xf>
    <xf numFmtId="44" fontId="5" fillId="19" borderId="12" xfId="3" applyFont="1" applyFill="1" applyBorder="1" applyAlignment="1" applyProtection="1">
      <alignment horizontal="center" vertical="center"/>
    </xf>
    <xf numFmtId="44" fontId="5" fillId="19" borderId="45" xfId="3" applyFont="1" applyFill="1" applyBorder="1" applyAlignment="1" applyProtection="1">
      <alignment horizontal="center" vertical="center"/>
    </xf>
    <xf numFmtId="44" fontId="5" fillId="19" borderId="61" xfId="3" applyFont="1" applyFill="1" applyBorder="1" applyAlignment="1" applyProtection="1">
      <alignment horizontal="center" vertical="center"/>
    </xf>
    <xf numFmtId="44" fontId="5" fillId="19" borderId="68" xfId="3" applyFont="1" applyFill="1" applyBorder="1" applyAlignment="1" applyProtection="1">
      <alignment horizontal="center" vertical="center" wrapText="1"/>
    </xf>
    <xf numFmtId="44" fontId="5" fillId="19" borderId="7" xfId="3" applyFont="1" applyFill="1" applyBorder="1" applyAlignment="1" applyProtection="1">
      <alignment horizontal="center" vertical="center" wrapText="1"/>
    </xf>
    <xf numFmtId="0" fontId="4" fillId="49" borderId="11" xfId="0" applyFont="1" applyFill="1" applyBorder="1" applyAlignment="1">
      <alignment horizontal="center" vertical="center"/>
    </xf>
    <xf numFmtId="0" fontId="4" fillId="49" borderId="9" xfId="0" applyFont="1" applyFill="1" applyBorder="1" applyAlignment="1">
      <alignment horizontal="center" vertical="center"/>
    </xf>
    <xf numFmtId="44" fontId="5" fillId="19" borderId="124" xfId="3" applyFont="1" applyFill="1" applyBorder="1" applyAlignment="1" applyProtection="1">
      <alignment horizontal="center" vertical="center"/>
    </xf>
    <xf numFmtId="44" fontId="5" fillId="19" borderId="126" xfId="3" applyFont="1" applyFill="1" applyBorder="1" applyAlignment="1" applyProtection="1">
      <alignment horizontal="center" vertical="center"/>
    </xf>
    <xf numFmtId="44" fontId="5" fillId="19" borderId="125" xfId="3" applyFont="1" applyFill="1" applyBorder="1" applyAlignment="1" applyProtection="1">
      <alignment horizontal="center" vertical="center"/>
    </xf>
    <xf numFmtId="44" fontId="5" fillId="19" borderId="124" xfId="3" applyFont="1" applyFill="1" applyBorder="1" applyAlignment="1" applyProtection="1">
      <alignment horizontal="center" vertical="center" wrapText="1"/>
    </xf>
    <xf numFmtId="44" fontId="5" fillId="19" borderId="126" xfId="3" applyFont="1" applyFill="1" applyBorder="1" applyAlignment="1" applyProtection="1">
      <alignment horizontal="center" vertical="center" wrapText="1"/>
    </xf>
    <xf numFmtId="44" fontId="5" fillId="19" borderId="125" xfId="3" applyFont="1" applyFill="1" applyBorder="1" applyAlignment="1" applyProtection="1">
      <alignment horizontal="center" vertical="center" wrapText="1"/>
    </xf>
    <xf numFmtId="44" fontId="5" fillId="19" borderId="12" xfId="3" applyFont="1" applyFill="1" applyBorder="1" applyAlignment="1" applyProtection="1">
      <alignment horizontal="center" vertical="center" wrapText="1"/>
    </xf>
    <xf numFmtId="44" fontId="5" fillId="19" borderId="45" xfId="3" applyFont="1" applyFill="1" applyBorder="1" applyAlignment="1" applyProtection="1">
      <alignment horizontal="center" vertical="center" wrapText="1"/>
    </xf>
    <xf numFmtId="44" fontId="5" fillId="19" borderId="61" xfId="3" applyFont="1" applyFill="1" applyBorder="1" applyAlignment="1" applyProtection="1">
      <alignment horizontal="center" vertical="center" wrapText="1"/>
    </xf>
    <xf numFmtId="44" fontId="124" fillId="34" borderId="124" xfId="3" applyFont="1" applyFill="1" applyBorder="1" applyAlignment="1" applyProtection="1">
      <alignment horizontal="center" vertical="center"/>
    </xf>
    <xf numFmtId="44" fontId="124" fillId="34" borderId="126" xfId="3" applyFont="1" applyFill="1" applyBorder="1" applyAlignment="1" applyProtection="1">
      <alignment horizontal="center" vertical="center"/>
    </xf>
    <xf numFmtId="44" fontId="124" fillId="34" borderId="125" xfId="3" applyFont="1" applyFill="1" applyBorder="1" applyAlignment="1" applyProtection="1">
      <alignment horizontal="center" vertical="center"/>
    </xf>
    <xf numFmtId="44" fontId="124" fillId="34" borderId="12" xfId="3" applyFont="1" applyFill="1" applyBorder="1" applyAlignment="1" applyProtection="1">
      <alignment horizontal="center" vertical="center"/>
    </xf>
    <xf numFmtId="44" fontId="124" fillId="34" borderId="45" xfId="3" applyFont="1" applyFill="1" applyBorder="1" applyAlignment="1" applyProtection="1">
      <alignment horizontal="center" vertical="center"/>
    </xf>
    <xf numFmtId="44" fontId="124" fillId="34" borderId="61" xfId="3" applyFont="1" applyFill="1" applyBorder="1" applyAlignment="1" applyProtection="1">
      <alignment horizontal="center" vertical="center"/>
    </xf>
    <xf numFmtId="164" fontId="5" fillId="34" borderId="51" xfId="3" applyNumberFormat="1" applyFont="1" applyFill="1" applyBorder="1" applyAlignment="1" applyProtection="1">
      <alignment horizontal="center" vertical="center"/>
    </xf>
    <xf numFmtId="164" fontId="5" fillId="34" borderId="67" xfId="3" applyNumberFormat="1" applyFont="1" applyFill="1" applyBorder="1" applyAlignment="1" applyProtection="1">
      <alignment horizontal="center" vertical="center"/>
    </xf>
    <xf numFmtId="44" fontId="5" fillId="34" borderId="65" xfId="3" applyFont="1" applyFill="1" applyBorder="1" applyAlignment="1" applyProtection="1">
      <alignment horizontal="center" vertical="center"/>
    </xf>
    <xf numFmtId="44" fontId="5" fillId="34" borderId="12" xfId="3" applyFont="1" applyFill="1" applyBorder="1" applyAlignment="1" applyProtection="1">
      <alignment horizontal="center" vertical="center"/>
    </xf>
    <xf numFmtId="44" fontId="5" fillId="34" borderId="45" xfId="3" applyFont="1" applyFill="1" applyBorder="1" applyAlignment="1" applyProtection="1">
      <alignment horizontal="center" vertical="center"/>
    </xf>
    <xf numFmtId="44" fontId="5" fillId="34" borderId="61" xfId="3" applyFont="1" applyFill="1" applyBorder="1" applyAlignment="1" applyProtection="1">
      <alignment horizontal="center" vertical="center"/>
    </xf>
    <xf numFmtId="167" fontId="4" fillId="0" borderId="147" xfId="0" applyNumberFormat="1" applyFont="1" applyBorder="1" applyAlignment="1">
      <alignment horizontal="center" vertical="center"/>
    </xf>
    <xf numFmtId="173" fontId="4" fillId="0" borderId="147" xfId="0" applyNumberFormat="1" applyFont="1" applyBorder="1" applyAlignment="1">
      <alignment horizontal="center" vertical="center"/>
    </xf>
    <xf numFmtId="164" fontId="4" fillId="9" borderId="155" xfId="0" applyNumberFormat="1" applyFont="1" applyFill="1" applyBorder="1" applyAlignment="1">
      <alignment vertical="center"/>
    </xf>
    <xf numFmtId="164" fontId="4" fillId="9" borderId="156" xfId="0" applyNumberFormat="1" applyFont="1" applyFill="1" applyBorder="1" applyAlignment="1">
      <alignment vertical="center"/>
    </xf>
    <xf numFmtId="0" fontId="4" fillId="49" borderId="124" xfId="0" applyFont="1" applyFill="1" applyBorder="1" applyAlignment="1">
      <alignment horizontal="center" vertical="center"/>
    </xf>
    <xf numFmtId="0" fontId="4" fillId="49" borderId="126" xfId="0" applyFont="1" applyFill="1" applyBorder="1" applyAlignment="1">
      <alignment horizontal="center" vertical="center"/>
    </xf>
    <xf numFmtId="0" fontId="4" fillId="49" borderId="0" xfId="0" applyFont="1" applyFill="1" applyAlignment="1">
      <alignment horizontal="center" vertical="center"/>
    </xf>
    <xf numFmtId="0" fontId="4" fillId="49" borderId="12" xfId="0" applyFont="1" applyFill="1" applyBorder="1" applyAlignment="1">
      <alignment horizontal="center" vertical="center"/>
    </xf>
    <xf numFmtId="0" fontId="4" fillId="49" borderId="45" xfId="0" applyFont="1" applyFill="1" applyBorder="1" applyAlignment="1">
      <alignment horizontal="center" vertical="center"/>
    </xf>
    <xf numFmtId="174" fontId="27" fillId="26" borderId="4" xfId="0" applyNumberFormat="1" applyFont="1" applyFill="1" applyBorder="1" applyAlignment="1">
      <alignment horizontal="center" vertical="center"/>
    </xf>
    <xf numFmtId="174" fontId="27" fillId="26" borderId="5" xfId="0" applyNumberFormat="1" applyFont="1" applyFill="1" applyBorder="1" applyAlignment="1">
      <alignment horizontal="center" vertical="center"/>
    </xf>
    <xf numFmtId="174" fontId="27" fillId="26" borderId="6" xfId="0" applyNumberFormat="1" applyFont="1" applyFill="1" applyBorder="1" applyAlignment="1">
      <alignment horizontal="center" vertical="center"/>
    </xf>
    <xf numFmtId="174" fontId="27" fillId="32" borderId="4" xfId="0" applyNumberFormat="1" applyFont="1" applyFill="1" applyBorder="1" applyAlignment="1">
      <alignment horizontal="center" vertical="center"/>
    </xf>
    <xf numFmtId="174" fontId="27" fillId="32" borderId="5" xfId="0" applyNumberFormat="1" applyFont="1" applyFill="1" applyBorder="1" applyAlignment="1">
      <alignment horizontal="center" vertical="center"/>
    </xf>
    <xf numFmtId="174" fontId="27" fillId="32" borderId="6" xfId="0" applyNumberFormat="1" applyFont="1" applyFill="1" applyBorder="1" applyAlignment="1">
      <alignment horizontal="center" vertical="center"/>
    </xf>
    <xf numFmtId="0" fontId="4" fillId="46" borderId="124" xfId="0" applyFont="1" applyFill="1" applyBorder="1" applyAlignment="1">
      <alignment horizontal="center" vertical="center"/>
    </xf>
    <xf numFmtId="0" fontId="4" fillId="46" borderId="154" xfId="0" applyFont="1" applyFill="1" applyBorder="1" applyAlignment="1">
      <alignment horizontal="center" vertical="center"/>
    </xf>
    <xf numFmtId="0" fontId="4" fillId="46" borderId="11" xfId="0" applyFont="1" applyFill="1" applyBorder="1" applyAlignment="1">
      <alignment horizontal="center" vertical="center"/>
    </xf>
    <xf numFmtId="0" fontId="4" fillId="46" borderId="9" xfId="0" applyFont="1" applyFill="1" applyBorder="1" applyAlignment="1">
      <alignment horizontal="center" vertical="center"/>
    </xf>
    <xf numFmtId="44" fontId="5" fillId="19" borderId="11" xfId="3" applyFont="1" applyFill="1" applyBorder="1" applyAlignment="1" applyProtection="1">
      <alignment horizontal="center" vertical="center"/>
    </xf>
    <xf numFmtId="44" fontId="5" fillId="19" borderId="0" xfId="3" applyFont="1" applyFill="1" applyBorder="1" applyAlignment="1" applyProtection="1">
      <alignment horizontal="center" vertical="center"/>
    </xf>
    <xf numFmtId="44" fontId="5" fillId="19" borderId="14" xfId="3" applyFont="1" applyFill="1" applyBorder="1" applyAlignment="1" applyProtection="1">
      <alignment horizontal="center" vertical="center"/>
    </xf>
    <xf numFmtId="44" fontId="5" fillId="33" borderId="124" xfId="3" applyFont="1" applyFill="1" applyBorder="1" applyAlignment="1" applyProtection="1">
      <alignment horizontal="center" vertical="center"/>
    </xf>
    <xf numFmtId="44" fontId="5" fillId="33" borderId="126" xfId="3" applyFont="1" applyFill="1" applyBorder="1" applyAlignment="1" applyProtection="1">
      <alignment horizontal="center" vertical="center"/>
    </xf>
    <xf numFmtId="44" fontId="5" fillId="33" borderId="125" xfId="3" applyFont="1" applyFill="1" applyBorder="1" applyAlignment="1" applyProtection="1">
      <alignment horizontal="center" vertical="center"/>
    </xf>
    <xf numFmtId="44" fontId="5" fillId="33" borderId="12" xfId="3" applyFont="1" applyFill="1" applyBorder="1" applyAlignment="1" applyProtection="1">
      <alignment horizontal="center" vertical="center"/>
    </xf>
    <xf numFmtId="44" fontId="5" fillId="33" borderId="45" xfId="3" applyFont="1" applyFill="1" applyBorder="1" applyAlignment="1" applyProtection="1">
      <alignment horizontal="center" vertical="center"/>
    </xf>
    <xf numFmtId="44" fontId="5" fillId="33" borderId="61" xfId="3" applyFont="1" applyFill="1" applyBorder="1" applyAlignment="1" applyProtection="1">
      <alignment horizontal="center" vertical="center"/>
    </xf>
    <xf numFmtId="44" fontId="5" fillId="33" borderId="124" xfId="3" applyFont="1" applyFill="1" applyBorder="1" applyAlignment="1" applyProtection="1">
      <alignment horizontal="center" vertical="center" wrapText="1"/>
    </xf>
    <xf numFmtId="44" fontId="5" fillId="33" borderId="126" xfId="3" applyFont="1" applyFill="1" applyBorder="1" applyAlignment="1" applyProtection="1">
      <alignment horizontal="center" vertical="center" wrapText="1"/>
    </xf>
    <xf numFmtId="44" fontId="5" fillId="33" borderId="125" xfId="3" applyFont="1" applyFill="1" applyBorder="1" applyAlignment="1" applyProtection="1">
      <alignment horizontal="center" vertical="center" wrapText="1"/>
    </xf>
    <xf numFmtId="44" fontId="5" fillId="33" borderId="12" xfId="3" applyFont="1" applyFill="1" applyBorder="1" applyAlignment="1" applyProtection="1">
      <alignment horizontal="center" vertical="center" wrapText="1"/>
    </xf>
    <xf numFmtId="44" fontId="5" fillId="33" borderId="45" xfId="3" applyFont="1" applyFill="1" applyBorder="1" applyAlignment="1" applyProtection="1">
      <alignment horizontal="center" vertical="center" wrapText="1"/>
    </xf>
    <xf numFmtId="44" fontId="5" fillId="33" borderId="61" xfId="3" applyFont="1" applyFill="1" applyBorder="1" applyAlignment="1" applyProtection="1">
      <alignment horizontal="center" vertical="center" wrapText="1"/>
    </xf>
    <xf numFmtId="44" fontId="5" fillId="33" borderId="11" xfId="3" applyFont="1" applyFill="1" applyBorder="1" applyAlignment="1" applyProtection="1">
      <alignment horizontal="center" vertical="center"/>
    </xf>
    <xf numFmtId="44" fontId="5" fillId="33" borderId="0" xfId="3" applyFont="1" applyFill="1" applyBorder="1" applyAlignment="1" applyProtection="1">
      <alignment horizontal="center" vertical="center"/>
    </xf>
    <xf numFmtId="44" fontId="5" fillId="33" borderId="14" xfId="3" applyFont="1" applyFill="1" applyBorder="1" applyAlignment="1" applyProtection="1">
      <alignment horizontal="center" vertical="center"/>
    </xf>
    <xf numFmtId="9" fontId="151" fillId="34" borderId="51" xfId="8" applyFont="1" applyFill="1" applyBorder="1" applyAlignment="1" applyProtection="1">
      <alignment horizontal="center" vertical="center"/>
    </xf>
    <xf numFmtId="9" fontId="151" fillId="34" borderId="67" xfId="8" applyFont="1" applyFill="1" applyBorder="1" applyAlignment="1" applyProtection="1">
      <alignment horizontal="center" vertical="center"/>
    </xf>
    <xf numFmtId="9" fontId="151" fillId="34" borderId="65" xfId="8" applyFont="1" applyFill="1" applyBorder="1" applyAlignment="1" applyProtection="1">
      <alignment horizontal="center" vertical="center"/>
    </xf>
    <xf numFmtId="9" fontId="151" fillId="34" borderId="12" xfId="8" applyFont="1" applyFill="1" applyBorder="1" applyAlignment="1" applyProtection="1">
      <alignment horizontal="center" vertical="center"/>
    </xf>
    <xf numFmtId="9" fontId="151" fillId="34" borderId="45" xfId="8" applyFont="1" applyFill="1" applyBorder="1" applyAlignment="1" applyProtection="1">
      <alignment horizontal="center" vertical="center"/>
    </xf>
    <xf numFmtId="9" fontId="151" fillId="34" borderId="61" xfId="8" applyFont="1" applyFill="1" applyBorder="1" applyAlignment="1" applyProtection="1">
      <alignment horizontal="center" vertical="center"/>
    </xf>
    <xf numFmtId="9" fontId="5" fillId="34" borderId="51" xfId="8" applyFont="1" applyFill="1" applyBorder="1" applyAlignment="1" applyProtection="1">
      <alignment horizontal="center" vertical="center"/>
    </xf>
    <xf numFmtId="9" fontId="5" fillId="34" borderId="67" xfId="8" applyFont="1" applyFill="1" applyBorder="1" applyAlignment="1" applyProtection="1">
      <alignment horizontal="center" vertical="center"/>
    </xf>
    <xf numFmtId="9" fontId="5" fillId="34" borderId="65" xfId="8" applyFont="1" applyFill="1" applyBorder="1" applyAlignment="1" applyProtection="1">
      <alignment horizontal="center" vertical="center"/>
    </xf>
    <xf numFmtId="9" fontId="5" fillId="34" borderId="12" xfId="8" applyFont="1" applyFill="1" applyBorder="1" applyAlignment="1" applyProtection="1">
      <alignment horizontal="center" vertical="center"/>
    </xf>
    <xf numFmtId="9" fontId="5" fillId="34" borderId="45" xfId="8" applyFont="1" applyFill="1" applyBorder="1" applyAlignment="1" applyProtection="1">
      <alignment horizontal="center" vertical="center"/>
    </xf>
    <xf numFmtId="9" fontId="5" fillId="34" borderId="61" xfId="8" applyFont="1" applyFill="1" applyBorder="1" applyAlignment="1" applyProtection="1">
      <alignment horizontal="center" vertical="center"/>
    </xf>
    <xf numFmtId="0" fontId="5" fillId="34" borderId="68" xfId="3" applyNumberFormat="1" applyFont="1" applyFill="1" applyBorder="1" applyAlignment="1" applyProtection="1">
      <alignment horizontal="center" vertical="center"/>
    </xf>
    <xf numFmtId="0" fontId="5" fillId="34" borderId="7" xfId="3" applyNumberFormat="1" applyFont="1" applyFill="1" applyBorder="1" applyAlignment="1" applyProtection="1">
      <alignment horizontal="center" vertical="center"/>
    </xf>
    <xf numFmtId="44" fontId="124" fillId="33" borderId="124" xfId="3" applyFont="1" applyFill="1" applyBorder="1" applyAlignment="1" applyProtection="1">
      <alignment horizontal="center" vertical="center"/>
    </xf>
    <xf numFmtId="44" fontId="124" fillId="33" borderId="126" xfId="3" applyFont="1" applyFill="1" applyBorder="1" applyAlignment="1" applyProtection="1">
      <alignment horizontal="center" vertical="center"/>
    </xf>
    <xf numFmtId="44" fontId="124" fillId="33" borderId="125" xfId="3" applyFont="1" applyFill="1" applyBorder="1" applyAlignment="1" applyProtection="1">
      <alignment horizontal="center" vertical="center"/>
    </xf>
    <xf numFmtId="44" fontId="124" fillId="33" borderId="12" xfId="3" applyFont="1" applyFill="1" applyBorder="1" applyAlignment="1" applyProtection="1">
      <alignment horizontal="center" vertical="center"/>
    </xf>
    <xf numFmtId="44" fontId="124" fillId="33" borderId="45" xfId="3" applyFont="1" applyFill="1" applyBorder="1" applyAlignment="1" applyProtection="1">
      <alignment horizontal="center" vertical="center"/>
    </xf>
    <xf numFmtId="44" fontId="124" fillId="33" borderId="61" xfId="3" applyFont="1" applyFill="1" applyBorder="1" applyAlignment="1" applyProtection="1">
      <alignment horizontal="center" vertical="center"/>
    </xf>
    <xf numFmtId="0" fontId="4" fillId="6" borderId="55" xfId="0" applyFont="1" applyFill="1" applyBorder="1" applyAlignment="1">
      <alignment horizontal="left" vertical="center"/>
    </xf>
    <xf numFmtId="0" fontId="4" fillId="6" borderId="64" xfId="0" applyFont="1" applyFill="1" applyBorder="1" applyAlignment="1">
      <alignment horizontal="left" vertical="center"/>
    </xf>
    <xf numFmtId="0" fontId="4" fillId="36" borderId="55" xfId="0" applyFont="1" applyFill="1" applyBorder="1" applyAlignment="1">
      <alignment horizontal="left" vertical="center"/>
    </xf>
    <xf numFmtId="0" fontId="4" fillId="36" borderId="64" xfId="0" applyFont="1" applyFill="1" applyBorder="1" applyAlignment="1">
      <alignment horizontal="left" vertical="center"/>
    </xf>
    <xf numFmtId="0" fontId="4" fillId="36" borderId="1" xfId="0" applyFont="1" applyFill="1" applyBorder="1" applyAlignment="1">
      <alignment horizontal="center" vertical="center"/>
    </xf>
    <xf numFmtId="166" fontId="2" fillId="6" borderId="17" xfId="0" applyNumberFormat="1" applyFont="1" applyFill="1" applyBorder="1" applyAlignment="1">
      <alignment horizontal="center" vertical="center"/>
    </xf>
    <xf numFmtId="166" fontId="2" fillId="6" borderId="18" xfId="0" applyNumberFormat="1" applyFont="1" applyFill="1" applyBorder="1" applyAlignment="1">
      <alignment horizontal="center" vertical="center"/>
    </xf>
    <xf numFmtId="0" fontId="2" fillId="36" borderId="17" xfId="0" applyFont="1" applyFill="1" applyBorder="1" applyAlignment="1">
      <alignment horizontal="center" vertical="center"/>
    </xf>
    <xf numFmtId="0" fontId="2" fillId="36" borderId="18" xfId="0" applyFont="1" applyFill="1" applyBorder="1" applyAlignment="1">
      <alignment horizontal="center" vertical="center"/>
    </xf>
    <xf numFmtId="0" fontId="4" fillId="6" borderId="1" xfId="0" applyFont="1" applyFill="1" applyBorder="1" applyAlignment="1">
      <alignment horizontal="center" vertical="center"/>
    </xf>
    <xf numFmtId="0" fontId="4" fillId="6" borderId="1" xfId="0" applyFont="1" applyFill="1" applyBorder="1" applyAlignment="1">
      <alignment horizontal="center" vertical="center" wrapText="1"/>
    </xf>
    <xf numFmtId="0" fontId="157" fillId="6" borderId="1" xfId="0" applyFont="1" applyFill="1" applyBorder="1" applyAlignment="1">
      <alignment horizontal="center" wrapText="1"/>
    </xf>
    <xf numFmtId="164" fontId="5" fillId="33" borderId="51" xfId="3" applyNumberFormat="1" applyFont="1" applyFill="1" applyBorder="1" applyAlignment="1" applyProtection="1">
      <alignment horizontal="center" vertical="center"/>
    </xf>
    <xf numFmtId="164" fontId="5" fillId="33" borderId="67" xfId="3" applyNumberFormat="1" applyFont="1" applyFill="1" applyBorder="1" applyAlignment="1" applyProtection="1">
      <alignment horizontal="center" vertical="center"/>
    </xf>
    <xf numFmtId="44" fontId="5" fillId="33" borderId="65" xfId="3" applyFont="1" applyFill="1" applyBorder="1" applyAlignment="1" applyProtection="1">
      <alignment horizontal="center" vertical="center"/>
    </xf>
    <xf numFmtId="0" fontId="4" fillId="47" borderId="7" xfId="0" applyFont="1" applyFill="1" applyBorder="1" applyAlignment="1">
      <alignment horizontal="center" vertical="center"/>
    </xf>
    <xf numFmtId="0" fontId="4" fillId="46" borderId="55" xfId="0" applyFont="1" applyFill="1" applyBorder="1" applyAlignment="1">
      <alignment horizontal="center" vertical="center"/>
    </xf>
    <xf numFmtId="0" fontId="4" fillId="46" borderId="17" xfId="0" applyFont="1" applyFill="1" applyBorder="1" applyAlignment="1">
      <alignment horizontal="center" vertical="center"/>
    </xf>
    <xf numFmtId="0" fontId="4" fillId="46" borderId="8" xfId="0" applyFont="1" applyFill="1" applyBorder="1" applyAlignment="1">
      <alignment horizontal="center" vertical="center"/>
    </xf>
    <xf numFmtId="0" fontId="4" fillId="46" borderId="64" xfId="0" applyFont="1" applyFill="1" applyBorder="1" applyAlignment="1">
      <alignment horizontal="center" vertical="center"/>
    </xf>
    <xf numFmtId="0" fontId="4" fillId="46" borderId="18" xfId="0" applyFont="1" applyFill="1" applyBorder="1" applyAlignment="1">
      <alignment horizontal="center" vertical="center"/>
    </xf>
    <xf numFmtId="173" fontId="2" fillId="48" borderId="4" xfId="2" applyNumberFormat="1" applyFont="1" applyFill="1" applyBorder="1" applyAlignment="1" applyProtection="1">
      <alignment horizontal="center" vertical="center"/>
      <protection locked="0"/>
    </xf>
    <xf numFmtId="173" fontId="2" fillId="48" borderId="5" xfId="2" applyNumberFormat="1" applyFont="1" applyFill="1" applyBorder="1" applyAlignment="1" applyProtection="1">
      <alignment horizontal="center" vertical="center"/>
      <protection locked="0"/>
    </xf>
    <xf numFmtId="173" fontId="2" fillId="48" borderId="6" xfId="2" applyNumberFormat="1" applyFont="1" applyFill="1" applyBorder="1" applyAlignment="1" applyProtection="1">
      <alignment horizontal="center" vertical="center"/>
      <protection locked="0"/>
    </xf>
    <xf numFmtId="9" fontId="140" fillId="0" borderId="1" xfId="0" applyNumberFormat="1" applyFont="1" applyBorder="1" applyAlignment="1" applyProtection="1">
      <alignment horizontal="center" vertical="center"/>
      <protection locked="0"/>
    </xf>
    <xf numFmtId="0" fontId="97" fillId="35" borderId="124" xfId="0" applyFont="1" applyFill="1" applyBorder="1" applyAlignment="1">
      <alignment horizontal="center" vertical="center"/>
    </xf>
    <xf numFmtId="0" fontId="97" fillId="35" borderId="126" xfId="0" applyFont="1" applyFill="1" applyBorder="1" applyAlignment="1">
      <alignment horizontal="center" vertical="center"/>
    </xf>
    <xf numFmtId="0" fontId="97" fillId="35" borderId="125" xfId="0" applyFont="1" applyFill="1" applyBorder="1" applyAlignment="1">
      <alignment horizontal="center" vertical="center"/>
    </xf>
    <xf numFmtId="0" fontId="97" fillId="35" borderId="11" xfId="0" applyFont="1" applyFill="1" applyBorder="1" applyAlignment="1">
      <alignment horizontal="center" vertical="center"/>
    </xf>
    <xf numFmtId="0" fontId="97" fillId="35" borderId="0" xfId="0" applyFont="1" applyFill="1" applyAlignment="1">
      <alignment horizontal="center" vertical="center"/>
    </xf>
    <xf numFmtId="0" fontId="97" fillId="35" borderId="14" xfId="0" applyFont="1" applyFill="1" applyBorder="1" applyAlignment="1">
      <alignment horizontal="center" vertical="center"/>
    </xf>
    <xf numFmtId="0" fontId="97" fillId="35" borderId="12" xfId="0" applyFont="1" applyFill="1" applyBorder="1" applyAlignment="1">
      <alignment horizontal="center" vertical="center"/>
    </xf>
    <xf numFmtId="0" fontId="97" fillId="35" borderId="45" xfId="0" applyFont="1" applyFill="1" applyBorder="1" applyAlignment="1">
      <alignment horizontal="center" vertical="center"/>
    </xf>
    <xf numFmtId="0" fontId="97" fillId="35" borderId="61" xfId="0" applyFont="1" applyFill="1" applyBorder="1" applyAlignment="1">
      <alignment horizontal="center" vertical="center"/>
    </xf>
    <xf numFmtId="0" fontId="60" fillId="35" borderId="152" xfId="0" applyFont="1" applyFill="1" applyBorder="1" applyAlignment="1">
      <alignment horizontal="center" vertical="center"/>
    </xf>
    <xf numFmtId="0" fontId="60" fillId="35" borderId="69" xfId="0" applyFont="1" applyFill="1" applyBorder="1" applyAlignment="1">
      <alignment horizontal="center" vertical="center"/>
    </xf>
    <xf numFmtId="0" fontId="60" fillId="35" borderId="60" xfId="0" applyFont="1" applyFill="1" applyBorder="1" applyAlignment="1">
      <alignment horizontal="center" vertical="center"/>
    </xf>
    <xf numFmtId="0" fontId="148" fillId="33" borderId="124" xfId="0" applyFont="1" applyFill="1" applyBorder="1" applyAlignment="1">
      <alignment horizontal="center" vertical="center"/>
    </xf>
    <xf numFmtId="0" fontId="148" fillId="33" borderId="125" xfId="0" applyFont="1" applyFill="1" applyBorder="1" applyAlignment="1">
      <alignment horizontal="center" vertical="center"/>
    </xf>
    <xf numFmtId="0" fontId="148" fillId="33" borderId="12" xfId="0" applyFont="1" applyFill="1" applyBorder="1" applyAlignment="1">
      <alignment horizontal="center" vertical="center"/>
    </xf>
    <xf numFmtId="0" fontId="148" fillId="33" borderId="61" xfId="0" applyFont="1" applyFill="1" applyBorder="1" applyAlignment="1">
      <alignment horizontal="center" vertical="center"/>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6" xfId="0" applyFont="1" applyBorder="1" applyAlignment="1">
      <alignment horizontal="center" vertical="center" wrapText="1"/>
    </xf>
    <xf numFmtId="164" fontId="41" fillId="0" borderId="4" xfId="0" applyNumberFormat="1" applyFont="1" applyBorder="1" applyAlignment="1">
      <alignment horizontal="center" vertical="center"/>
    </xf>
    <xf numFmtId="164" fontId="41" fillId="0" borderId="5" xfId="0" applyNumberFormat="1" applyFont="1" applyBorder="1" applyAlignment="1">
      <alignment horizontal="center" vertical="center"/>
    </xf>
    <xf numFmtId="164" fontId="41" fillId="0" borderId="6" xfId="0" applyNumberFormat="1" applyFont="1" applyBorder="1" applyAlignment="1">
      <alignment horizontal="center" vertical="center"/>
    </xf>
    <xf numFmtId="0" fontId="41" fillId="9" borderId="8" xfId="0" applyFont="1" applyFill="1" applyBorder="1" applyAlignment="1">
      <alignment horizontal="left" vertical="center" wrapText="1" indent="1"/>
    </xf>
    <xf numFmtId="0" fontId="41" fillId="9" borderId="0" xfId="0" applyFont="1" applyFill="1" applyAlignment="1">
      <alignment horizontal="left" vertical="center" wrapText="1" indent="1"/>
    </xf>
    <xf numFmtId="0" fontId="41" fillId="9" borderId="9" xfId="0" applyFont="1" applyFill="1" applyBorder="1" applyAlignment="1">
      <alignment horizontal="left" vertical="center" wrapText="1" indent="1"/>
    </xf>
    <xf numFmtId="0" fontId="45" fillId="9" borderId="8" xfId="0" applyFont="1" applyFill="1" applyBorder="1" applyAlignment="1">
      <alignment horizontal="left" vertical="center" wrapText="1" indent="1"/>
    </xf>
    <xf numFmtId="0" fontId="45" fillId="9" borderId="0" xfId="0" applyFont="1" applyFill="1" applyAlignment="1">
      <alignment horizontal="left" vertical="center" wrapText="1" indent="1"/>
    </xf>
    <xf numFmtId="0" fontId="45" fillId="9" borderId="9" xfId="0" applyFont="1" applyFill="1" applyBorder="1" applyAlignment="1">
      <alignment horizontal="left" vertical="center" wrapText="1" indent="1"/>
    </xf>
    <xf numFmtId="0" fontId="6" fillId="9" borderId="8" xfId="0" applyFont="1" applyFill="1" applyBorder="1" applyAlignment="1">
      <alignment horizontal="left" vertical="center" wrapText="1" indent="1"/>
    </xf>
    <xf numFmtId="0" fontId="37" fillId="9" borderId="0" xfId="0" applyFont="1" applyFill="1" applyAlignment="1">
      <alignment horizontal="left" vertical="center" wrapText="1" indent="1"/>
    </xf>
    <xf numFmtId="0" fontId="37" fillId="9" borderId="9" xfId="0" applyFont="1" applyFill="1" applyBorder="1" applyAlignment="1">
      <alignment horizontal="left" vertical="center" wrapText="1" indent="1"/>
    </xf>
    <xf numFmtId="0" fontId="41" fillId="12" borderId="0" xfId="0" applyFont="1" applyFill="1" applyAlignment="1">
      <alignment horizontal="left" vertical="top" wrapText="1"/>
    </xf>
    <xf numFmtId="0" fontId="44" fillId="11" borderId="0" xfId="0" applyFont="1" applyFill="1" applyAlignment="1">
      <alignment horizontal="center" vertical="center"/>
    </xf>
    <xf numFmtId="0" fontId="41" fillId="9" borderId="110" xfId="0" applyFont="1" applyFill="1" applyBorder="1" applyAlignment="1">
      <alignment horizontal="left" vertical="center"/>
    </xf>
    <xf numFmtId="0" fontId="41" fillId="9" borderId="117" xfId="0" applyFont="1" applyFill="1" applyBorder="1" applyAlignment="1">
      <alignment horizontal="left" vertical="center"/>
    </xf>
    <xf numFmtId="0" fontId="41" fillId="9" borderId="118" xfId="0" applyFont="1" applyFill="1" applyBorder="1" applyAlignment="1">
      <alignment horizontal="left" vertical="center"/>
    </xf>
    <xf numFmtId="0" fontId="41" fillId="0" borderId="13" xfId="0" applyFont="1" applyBorder="1" applyAlignment="1">
      <alignment horizontal="left" vertical="center" wrapText="1" indent="1"/>
    </xf>
    <xf numFmtId="0" fontId="41" fillId="0" borderId="15" xfId="0" applyFont="1" applyBorder="1" applyAlignment="1">
      <alignment horizontal="left" vertical="center" wrapText="1" indent="1"/>
    </xf>
    <xf numFmtId="0" fontId="41" fillId="0" borderId="16" xfId="0" applyFont="1" applyBorder="1" applyAlignment="1">
      <alignment horizontal="left" vertical="center" wrapText="1" indent="1"/>
    </xf>
    <xf numFmtId="0" fontId="41" fillId="9" borderId="55" xfId="0" applyFont="1" applyFill="1" applyBorder="1" applyAlignment="1">
      <alignment horizontal="left" vertical="center" wrapText="1" indent="1"/>
    </xf>
    <xf numFmtId="0" fontId="41" fillId="9" borderId="21" xfId="0" applyFont="1" applyFill="1" applyBorder="1" applyAlignment="1">
      <alignment horizontal="left" vertical="center" wrapText="1" indent="1"/>
    </xf>
    <xf numFmtId="0" fontId="41" fillId="9" borderId="17" xfId="0" applyFont="1" applyFill="1" applyBorder="1" applyAlignment="1">
      <alignment horizontal="left" vertical="center" wrapText="1" indent="1"/>
    </xf>
    <xf numFmtId="0" fontId="46" fillId="9" borderId="0" xfId="0" applyFont="1" applyFill="1" applyAlignment="1">
      <alignment horizontal="center" wrapText="1"/>
    </xf>
    <xf numFmtId="0" fontId="42" fillId="51" borderId="0" xfId="0" applyFont="1" applyFill="1" applyAlignment="1">
      <alignment horizontal="center" vertical="center" wrapText="1"/>
    </xf>
    <xf numFmtId="0" fontId="42" fillId="51" borderId="9" xfId="0" applyFont="1" applyFill="1" applyBorder="1" applyAlignment="1">
      <alignment horizontal="center" vertical="center" wrapText="1"/>
    </xf>
    <xf numFmtId="0" fontId="7" fillId="9" borderId="8" xfId="0" applyFont="1" applyFill="1" applyBorder="1" applyAlignment="1">
      <alignment horizontal="left" vertical="center" wrapText="1" indent="1"/>
    </xf>
    <xf numFmtId="0" fontId="8" fillId="9" borderId="55" xfId="0" applyFont="1" applyFill="1" applyBorder="1" applyAlignment="1">
      <alignment horizontal="left" vertical="center" wrapText="1"/>
    </xf>
    <xf numFmtId="0" fontId="8" fillId="9" borderId="21" xfId="0" applyFont="1" applyFill="1" applyBorder="1" applyAlignment="1">
      <alignment horizontal="left" vertical="center" wrapText="1"/>
    </xf>
    <xf numFmtId="0" fontId="8" fillId="9" borderId="17" xfId="0" applyFont="1" applyFill="1" applyBorder="1" applyAlignment="1">
      <alignment horizontal="left" vertical="center" wrapText="1"/>
    </xf>
    <xf numFmtId="0" fontId="8" fillId="9" borderId="8" xfId="0" applyFont="1" applyFill="1" applyBorder="1" applyAlignment="1">
      <alignment horizontal="left" vertical="center" wrapText="1" indent="1"/>
    </xf>
    <xf numFmtId="0" fontId="8" fillId="9" borderId="0" xfId="0" applyFont="1" applyFill="1" applyAlignment="1">
      <alignment horizontal="left" vertical="center" wrapText="1" indent="1"/>
    </xf>
    <xf numFmtId="0" fontId="8" fillId="9" borderId="9" xfId="0" applyFont="1" applyFill="1" applyBorder="1" applyAlignment="1">
      <alignment horizontal="left" vertical="center" wrapText="1" indent="1"/>
    </xf>
    <xf numFmtId="164" fontId="41" fillId="0" borderId="4" xfId="3" applyNumberFormat="1" applyFont="1" applyBorder="1" applyAlignment="1">
      <alignment horizontal="right" vertical="center"/>
    </xf>
    <xf numFmtId="164" fontId="41" fillId="0" borderId="5" xfId="3" applyNumberFormat="1" applyFont="1" applyBorder="1" applyAlignment="1">
      <alignment horizontal="right" vertical="center"/>
    </xf>
    <xf numFmtId="164" fontId="41" fillId="0" borderId="6" xfId="3" applyNumberFormat="1" applyFont="1" applyBorder="1" applyAlignment="1">
      <alignment horizontal="right" vertical="center"/>
    </xf>
    <xf numFmtId="0" fontId="8" fillId="9" borderId="8" xfId="0" applyFont="1" applyFill="1" applyBorder="1" applyAlignment="1">
      <alignment horizontal="left" vertical="center" wrapText="1"/>
    </xf>
    <xf numFmtId="0" fontId="8" fillId="9" borderId="0" xfId="0" applyFont="1" applyFill="1" applyAlignment="1">
      <alignment horizontal="left" vertical="center" wrapText="1"/>
    </xf>
    <xf numFmtId="0" fontId="8" fillId="9" borderId="9" xfId="0" applyFont="1" applyFill="1" applyBorder="1" applyAlignment="1">
      <alignment horizontal="left" vertical="center" wrapText="1"/>
    </xf>
    <xf numFmtId="0" fontId="8" fillId="9" borderId="64" xfId="0" applyFont="1" applyFill="1" applyBorder="1" applyAlignment="1">
      <alignment horizontal="left" vertical="center" wrapText="1"/>
    </xf>
    <xf numFmtId="0" fontId="8" fillId="9" borderId="50" xfId="0" applyFont="1" applyFill="1" applyBorder="1" applyAlignment="1">
      <alignment horizontal="left" vertical="center" wrapText="1"/>
    </xf>
    <xf numFmtId="0" fontId="8" fillId="9" borderId="18" xfId="0" applyFont="1" applyFill="1" applyBorder="1" applyAlignment="1">
      <alignment horizontal="left" vertical="center" wrapText="1"/>
    </xf>
    <xf numFmtId="0" fontId="46" fillId="9" borderId="110" xfId="0" applyFont="1" applyFill="1" applyBorder="1" applyAlignment="1">
      <alignment horizontal="left" vertical="center"/>
    </xf>
    <xf numFmtId="0" fontId="46" fillId="9" borderId="117" xfId="0" applyFont="1" applyFill="1" applyBorder="1" applyAlignment="1">
      <alignment horizontal="left" vertical="center"/>
    </xf>
    <xf numFmtId="0" fontId="46" fillId="9" borderId="118" xfId="0" applyFont="1" applyFill="1" applyBorder="1" applyAlignment="1">
      <alignment horizontal="left" vertical="center"/>
    </xf>
    <xf numFmtId="0" fontId="41" fillId="9" borderId="32" xfId="0" applyFont="1" applyFill="1" applyBorder="1" applyAlignment="1">
      <alignment horizontal="left" vertical="center"/>
    </xf>
    <xf numFmtId="0" fontId="41" fillId="9" borderId="33" xfId="0" applyFont="1" applyFill="1" applyBorder="1" applyAlignment="1">
      <alignment horizontal="left" vertical="center"/>
    </xf>
    <xf numFmtId="0" fontId="41" fillId="9" borderId="70" xfId="0" applyFont="1" applyFill="1" applyBorder="1" applyAlignment="1">
      <alignment horizontal="left" vertical="center"/>
    </xf>
    <xf numFmtId="0" fontId="41" fillId="9" borderId="4" xfId="0" applyFont="1" applyFill="1" applyBorder="1" applyAlignment="1">
      <alignment horizontal="center" vertical="center" wrapText="1"/>
    </xf>
    <xf numFmtId="0" fontId="41" fillId="9" borderId="5" xfId="0" applyFont="1" applyFill="1" applyBorder="1" applyAlignment="1">
      <alignment horizontal="center" vertical="center" wrapText="1"/>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6" xfId="0" applyFont="1" applyBorder="1" applyAlignment="1">
      <alignment horizontal="center" vertical="center"/>
    </xf>
    <xf numFmtId="0" fontId="102" fillId="9" borderId="64" xfId="0" applyFont="1" applyFill="1" applyBorder="1" applyAlignment="1">
      <alignment horizontal="left" vertical="center" wrapText="1" indent="1"/>
    </xf>
    <xf numFmtId="0" fontId="102" fillId="9" borderId="50" xfId="0" applyFont="1" applyFill="1" applyBorder="1" applyAlignment="1">
      <alignment horizontal="left" vertical="center" wrapText="1" indent="1"/>
    </xf>
    <xf numFmtId="0" fontId="102" fillId="9" borderId="18" xfId="0" applyFont="1" applyFill="1" applyBorder="1" applyAlignment="1">
      <alignment horizontal="left" vertical="center" wrapText="1" indent="1"/>
    </xf>
    <xf numFmtId="0" fontId="41" fillId="0" borderId="1" xfId="0" applyFont="1" applyBorder="1" applyAlignment="1">
      <alignment horizontal="center" vertical="center" wrapText="1"/>
    </xf>
    <xf numFmtId="0" fontId="45" fillId="9" borderId="64" xfId="0" applyFont="1" applyFill="1" applyBorder="1" applyAlignment="1">
      <alignment horizontal="center"/>
    </xf>
    <xf numFmtId="0" fontId="45" fillId="9" borderId="50" xfId="0" applyFont="1" applyFill="1" applyBorder="1" applyAlignment="1">
      <alignment horizontal="center"/>
    </xf>
    <xf numFmtId="0" fontId="45" fillId="9" borderId="18" xfId="0" applyFont="1" applyFill="1" applyBorder="1" applyAlignment="1">
      <alignment horizontal="center"/>
    </xf>
    <xf numFmtId="0" fontId="41" fillId="9" borderId="64" xfId="0" applyFont="1" applyFill="1" applyBorder="1" applyAlignment="1">
      <alignment horizontal="left" vertical="center" wrapText="1" indent="1"/>
    </xf>
    <xf numFmtId="0" fontId="41" fillId="9" borderId="50" xfId="0" applyFont="1" applyFill="1" applyBorder="1" applyAlignment="1">
      <alignment horizontal="left" vertical="center" wrapText="1" indent="1"/>
    </xf>
    <xf numFmtId="0" fontId="41" fillId="9" borderId="18" xfId="0" applyFont="1" applyFill="1" applyBorder="1" applyAlignment="1">
      <alignment horizontal="left" vertical="center" wrapText="1" indent="1"/>
    </xf>
    <xf numFmtId="0" fontId="8" fillId="9" borderId="0" xfId="0" applyFont="1" applyFill="1" applyAlignment="1">
      <alignment horizontal="left"/>
    </xf>
    <xf numFmtId="0" fontId="45" fillId="9" borderId="0" xfId="0" applyFont="1" applyFill="1" applyAlignment="1">
      <alignment horizontal="left"/>
    </xf>
    <xf numFmtId="0" fontId="99" fillId="9" borderId="0" xfId="1" applyNumberFormat="1" applyFont="1" applyFill="1" applyAlignment="1" applyProtection="1">
      <alignment horizontal="left"/>
    </xf>
    <xf numFmtId="0" fontId="39" fillId="11" borderId="82" xfId="0" applyFont="1" applyFill="1" applyBorder="1" applyAlignment="1">
      <alignment horizontal="right" indent="1"/>
    </xf>
    <xf numFmtId="164" fontId="39" fillId="9" borderId="4" xfId="0" applyNumberFormat="1" applyFont="1" applyFill="1" applyBorder="1" applyAlignment="1">
      <alignment horizontal="right" vertical="center"/>
    </xf>
    <xf numFmtId="164" fontId="39" fillId="9" borderId="5" xfId="0" applyNumberFormat="1" applyFont="1" applyFill="1" applyBorder="1" applyAlignment="1">
      <alignment horizontal="right" vertical="center"/>
    </xf>
    <xf numFmtId="0" fontId="100" fillId="11" borderId="86" xfId="0" applyFont="1" applyFill="1" applyBorder="1" applyAlignment="1">
      <alignment horizontal="center" vertical="center"/>
    </xf>
    <xf numFmtId="0" fontId="100" fillId="11" borderId="87" xfId="0" applyFont="1" applyFill="1" applyBorder="1" applyAlignment="1">
      <alignment horizontal="center" vertical="center"/>
    </xf>
    <xf numFmtId="0" fontId="41" fillId="10" borderId="4" xfId="0" applyFont="1" applyFill="1" applyBorder="1" applyAlignment="1">
      <alignment horizontal="center" vertical="center"/>
    </xf>
    <xf numFmtId="0" fontId="46" fillId="9" borderId="85" xfId="0" applyFont="1" applyFill="1" applyBorder="1" applyAlignment="1">
      <alignment horizontal="left" vertical="center" indent="1"/>
    </xf>
    <xf numFmtId="0" fontId="39" fillId="11" borderId="83" xfId="0" applyFont="1" applyFill="1" applyBorder="1" applyAlignment="1">
      <alignment horizontal="right" indent="1"/>
    </xf>
    <xf numFmtId="0" fontId="45" fillId="9" borderId="0" xfId="0" applyFont="1" applyFill="1" applyAlignment="1">
      <alignment horizontal="left" indent="1"/>
    </xf>
    <xf numFmtId="0" fontId="45" fillId="9" borderId="9" xfId="0" applyFont="1" applyFill="1" applyBorder="1" applyAlignment="1">
      <alignment horizontal="left" indent="1"/>
    </xf>
    <xf numFmtId="164" fontId="41" fillId="9" borderId="4" xfId="0" applyNumberFormat="1" applyFont="1" applyFill="1" applyBorder="1" applyAlignment="1">
      <alignment horizontal="right" vertical="center"/>
    </xf>
    <xf numFmtId="164" fontId="41" fillId="9" borderId="5" xfId="0" applyNumberFormat="1" applyFont="1" applyFill="1" applyBorder="1" applyAlignment="1">
      <alignment horizontal="right" vertical="center"/>
    </xf>
    <xf numFmtId="164" fontId="41" fillId="9" borderId="6" xfId="0" applyNumberFormat="1" applyFont="1" applyFill="1" applyBorder="1" applyAlignment="1">
      <alignment horizontal="right" vertical="center"/>
    </xf>
    <xf numFmtId="0" fontId="101" fillId="11" borderId="80" xfId="0" applyFont="1" applyFill="1" applyBorder="1" applyAlignment="1">
      <alignment horizontal="center" vertical="center"/>
    </xf>
    <xf numFmtId="0" fontId="101" fillId="11" borderId="84" xfId="0" applyFont="1" applyFill="1" applyBorder="1" applyAlignment="1">
      <alignment horizontal="center" vertical="center"/>
    </xf>
    <xf numFmtId="0" fontId="101" fillId="11" borderId="81" xfId="0" applyFont="1" applyFill="1" applyBorder="1" applyAlignment="1">
      <alignment horizontal="center" vertical="center"/>
    </xf>
    <xf numFmtId="0" fontId="102" fillId="9" borderId="8" xfId="0" applyFont="1" applyFill="1" applyBorder="1" applyAlignment="1">
      <alignment horizontal="left" vertical="center" wrapText="1" indent="1"/>
    </xf>
    <xf numFmtId="0" fontId="102" fillId="9" borderId="0" xfId="0" applyFont="1" applyFill="1" applyAlignment="1">
      <alignment horizontal="left" vertical="center" wrapText="1" indent="1"/>
    </xf>
    <xf numFmtId="0" fontId="102" fillId="9" borderId="9" xfId="0" applyFont="1" applyFill="1" applyBorder="1" applyAlignment="1">
      <alignment horizontal="left" vertical="center" wrapText="1" indent="1"/>
    </xf>
    <xf numFmtId="0" fontId="74" fillId="9" borderId="84" xfId="0" applyFont="1" applyFill="1" applyBorder="1" applyAlignment="1">
      <alignment horizontal="left" vertical="center" indent="1"/>
    </xf>
    <xf numFmtId="0" fontId="74" fillId="9" borderId="81" xfId="0" applyFont="1" applyFill="1" applyBorder="1" applyAlignment="1">
      <alignment horizontal="left" vertical="center" indent="1"/>
    </xf>
    <xf numFmtId="0" fontId="108" fillId="9" borderId="84" xfId="0" applyFont="1" applyFill="1" applyBorder="1" applyAlignment="1">
      <alignment horizontal="left" vertical="center" indent="1"/>
    </xf>
    <xf numFmtId="0" fontId="108" fillId="9" borderId="81" xfId="0" applyFont="1" applyFill="1" applyBorder="1" applyAlignment="1">
      <alignment horizontal="left" vertical="center" indent="1"/>
    </xf>
    <xf numFmtId="0" fontId="39" fillId="11" borderId="0" xfId="0" applyFont="1" applyFill="1" applyAlignment="1">
      <alignment horizontal="left"/>
    </xf>
    <xf numFmtId="0" fontId="42" fillId="11" borderId="84" xfId="0" applyFont="1" applyFill="1" applyBorder="1" applyAlignment="1">
      <alignment horizontal="left" vertical="center" indent="1"/>
    </xf>
    <xf numFmtId="0" fontId="42" fillId="11" borderId="81" xfId="0" applyFont="1" applyFill="1" applyBorder="1" applyAlignment="1">
      <alignment horizontal="left" vertical="center" indent="1"/>
    </xf>
    <xf numFmtId="0" fontId="98" fillId="9" borderId="80" xfId="0" applyFont="1" applyFill="1" applyBorder="1" applyAlignment="1">
      <alignment horizontal="center" vertical="center"/>
    </xf>
    <xf numFmtId="0" fontId="98" fillId="9" borderId="81" xfId="0" applyFont="1" applyFill="1" applyBorder="1" applyAlignment="1">
      <alignment horizontal="center" vertical="center"/>
    </xf>
    <xf numFmtId="0" fontId="42" fillId="11" borderId="0" xfId="0" applyFont="1" applyFill="1" applyAlignment="1">
      <alignment horizontal="left"/>
    </xf>
    <xf numFmtId="168" fontId="39" fillId="11" borderId="0" xfId="0" applyNumberFormat="1" applyFont="1" applyFill="1" applyAlignment="1">
      <alignment horizontal="left"/>
    </xf>
    <xf numFmtId="0" fontId="13" fillId="9" borderId="0" xfId="0" applyFont="1" applyFill="1" applyAlignment="1">
      <alignment horizontal="left" vertical="center" indent="1"/>
    </xf>
    <xf numFmtId="0" fontId="13" fillId="9" borderId="9" xfId="0" applyFont="1" applyFill="1" applyBorder="1" applyAlignment="1">
      <alignment horizontal="left" vertical="center" indent="1"/>
    </xf>
    <xf numFmtId="164" fontId="41" fillId="9" borderId="4" xfId="0" applyNumberFormat="1" applyFont="1" applyFill="1" applyBorder="1" applyAlignment="1">
      <alignment horizontal="center" vertical="center"/>
    </xf>
    <xf numFmtId="164" fontId="41" fillId="9" borderId="5" xfId="0" applyNumberFormat="1" applyFont="1" applyFill="1" applyBorder="1" applyAlignment="1">
      <alignment horizontal="center" vertical="center"/>
    </xf>
    <xf numFmtId="164" fontId="41" fillId="9" borderId="6" xfId="0" applyNumberFormat="1" applyFont="1" applyFill="1" applyBorder="1" applyAlignment="1">
      <alignment horizontal="center" vertical="center"/>
    </xf>
    <xf numFmtId="14" fontId="1" fillId="9" borderId="0" xfId="0" applyNumberFormat="1" applyFont="1" applyFill="1" applyAlignment="1">
      <alignment horizontal="right" vertical="center"/>
    </xf>
    <xf numFmtId="0" fontId="41" fillId="9" borderId="4" xfId="0" applyFont="1" applyFill="1" applyBorder="1" applyAlignment="1">
      <alignment horizontal="center" vertical="center"/>
    </xf>
    <xf numFmtId="0" fontId="41" fillId="9" borderId="5" xfId="0" applyFont="1" applyFill="1" applyBorder="1" applyAlignment="1">
      <alignment horizontal="center" vertical="center"/>
    </xf>
    <xf numFmtId="0" fontId="41" fillId="9" borderId="6" xfId="0" applyFont="1" applyFill="1" applyBorder="1" applyAlignment="1">
      <alignment horizontal="center" vertical="center"/>
    </xf>
    <xf numFmtId="0" fontId="41" fillId="0" borderId="85" xfId="0" applyFont="1" applyBorder="1" applyAlignment="1">
      <alignment horizontal="right" indent="1"/>
    </xf>
    <xf numFmtId="0" fontId="41" fillId="0" borderId="88" xfId="0" applyFont="1" applyBorder="1" applyAlignment="1">
      <alignment horizontal="right" indent="1"/>
    </xf>
    <xf numFmtId="0" fontId="8" fillId="9" borderId="85" xfId="0" applyFont="1" applyFill="1" applyBorder="1" applyAlignment="1">
      <alignment horizontal="right" indent="1"/>
    </xf>
    <xf numFmtId="0" fontId="41" fillId="0" borderId="6" xfId="0" applyFont="1" applyBorder="1" applyAlignment="1">
      <alignment horizontal="left" vertical="center" wrapText="1" indent="1"/>
    </xf>
    <xf numFmtId="0" fontId="41" fillId="0" borderId="1" xfId="0" applyFont="1" applyBorder="1" applyAlignment="1">
      <alignment horizontal="left" vertical="center" wrapText="1" indent="1"/>
    </xf>
    <xf numFmtId="0" fontId="102" fillId="9" borderId="8" xfId="0" applyFont="1" applyFill="1" applyBorder="1" applyAlignment="1">
      <alignment horizontal="right" vertical="top"/>
    </xf>
    <xf numFmtId="0" fontId="102" fillId="9" borderId="0" xfId="0" applyFont="1" applyFill="1" applyAlignment="1">
      <alignment horizontal="right" vertical="top"/>
    </xf>
    <xf numFmtId="0" fontId="47" fillId="9" borderId="8" xfId="0" applyFont="1" applyFill="1" applyBorder="1" applyAlignment="1">
      <alignment horizontal="left" vertical="center" wrapText="1" indent="1"/>
    </xf>
    <xf numFmtId="0" fontId="47" fillId="9" borderId="0" xfId="0" applyFont="1" applyFill="1" applyAlignment="1">
      <alignment horizontal="left" vertical="center" wrapText="1" indent="1"/>
    </xf>
    <xf numFmtId="0" fontId="47" fillId="9" borderId="9" xfId="0" applyFont="1" applyFill="1" applyBorder="1" applyAlignment="1">
      <alignment horizontal="left" vertical="center" wrapText="1" indent="1"/>
    </xf>
    <xf numFmtId="0" fontId="41" fillId="9" borderId="8" xfId="0" applyFont="1" applyFill="1" applyBorder="1" applyAlignment="1">
      <alignment horizontal="left" vertical="center" wrapText="1" indent="2"/>
    </xf>
    <xf numFmtId="0" fontId="41" fillId="9" borderId="0" xfId="0" applyFont="1" applyFill="1" applyAlignment="1">
      <alignment horizontal="left" vertical="center" wrapText="1" indent="2"/>
    </xf>
    <xf numFmtId="0" fontId="41" fillId="9" borderId="9" xfId="0" applyFont="1" applyFill="1" applyBorder="1" applyAlignment="1">
      <alignment horizontal="left" vertical="center" wrapText="1" indent="2"/>
    </xf>
    <xf numFmtId="0" fontId="9" fillId="10" borderId="6" xfId="0" applyFont="1" applyFill="1" applyBorder="1" applyAlignment="1">
      <alignment horizontal="left" vertical="center" indent="4"/>
    </xf>
    <xf numFmtId="0" fontId="9" fillId="10" borderId="1" xfId="0" applyFont="1" applyFill="1" applyBorder="1" applyAlignment="1">
      <alignment horizontal="left" vertical="center" indent="4"/>
    </xf>
    <xf numFmtId="0" fontId="8" fillId="9" borderId="55" xfId="0" applyFont="1" applyFill="1" applyBorder="1" applyAlignment="1">
      <alignment horizontal="center" vertical="center" wrapText="1"/>
    </xf>
    <xf numFmtId="0" fontId="8" fillId="9" borderId="21" xfId="0" applyFont="1" applyFill="1" applyBorder="1" applyAlignment="1">
      <alignment horizontal="center" vertical="center" wrapText="1"/>
    </xf>
    <xf numFmtId="0" fontId="8" fillId="9" borderId="17" xfId="0" applyFont="1" applyFill="1" applyBorder="1" applyAlignment="1">
      <alignment horizontal="center" vertical="center" wrapText="1"/>
    </xf>
    <xf numFmtId="0" fontId="41" fillId="12" borderId="0" xfId="0" applyFont="1" applyFill="1" applyAlignment="1">
      <alignment horizontal="left" vertical="center"/>
    </xf>
    <xf numFmtId="0" fontId="44" fillId="11" borderId="0" xfId="0" applyFont="1" applyFill="1" applyAlignment="1">
      <alignment horizontal="left" vertical="center"/>
    </xf>
    <xf numFmtId="0" fontId="45" fillId="12" borderId="0" xfId="0" applyFont="1" applyFill="1" applyAlignment="1">
      <alignment horizontal="left" vertical="top" wrapText="1"/>
    </xf>
    <xf numFmtId="0" fontId="41" fillId="12" borderId="0" xfId="0" applyFont="1" applyFill="1" applyAlignment="1">
      <alignment horizontal="left" vertical="center" wrapText="1"/>
    </xf>
    <xf numFmtId="0" fontId="41" fillId="0" borderId="26"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122" xfId="0" applyFont="1" applyBorder="1" applyAlignment="1">
      <alignment horizontal="center" vertical="center" wrapText="1"/>
    </xf>
    <xf numFmtId="0" fontId="41" fillId="0" borderId="31" xfId="0" applyFont="1" applyBorder="1" applyAlignment="1">
      <alignment horizontal="center" vertical="center" wrapText="1"/>
    </xf>
    <xf numFmtId="0" fontId="41" fillId="10" borderId="13" xfId="0" applyFont="1" applyFill="1" applyBorder="1" applyAlignment="1">
      <alignment horizontal="center" vertical="center"/>
    </xf>
    <xf numFmtId="0" fontId="41" fillId="10" borderId="15" xfId="0" applyFont="1" applyFill="1" applyBorder="1" applyAlignment="1">
      <alignment horizontal="center" vertical="center"/>
    </xf>
    <xf numFmtId="0" fontId="41" fillId="10" borderId="16" xfId="0" applyFont="1" applyFill="1" applyBorder="1" applyAlignment="1">
      <alignment horizontal="center" vertical="center"/>
    </xf>
    <xf numFmtId="49" fontId="8" fillId="9" borderId="0" xfId="0" applyNumberFormat="1" applyFont="1" applyFill="1" applyAlignment="1">
      <alignment horizontal="left" vertical="center" indent="2"/>
    </xf>
    <xf numFmtId="0" fontId="9" fillId="10" borderId="13" xfId="0" applyFont="1" applyFill="1" applyBorder="1" applyAlignment="1">
      <alignment horizontal="left" vertical="center" indent="4"/>
    </xf>
    <xf numFmtId="0" fontId="41" fillId="9" borderId="55" xfId="0" applyFont="1" applyFill="1" applyBorder="1" applyAlignment="1">
      <alignment horizontal="left" vertical="center" indent="1"/>
    </xf>
    <xf numFmtId="0" fontId="41" fillId="9" borderId="21" xfId="0" applyFont="1" applyFill="1" applyBorder="1" applyAlignment="1">
      <alignment horizontal="left" vertical="center" indent="1"/>
    </xf>
    <xf numFmtId="0" fontId="41" fillId="9" borderId="17" xfId="0" applyFont="1" applyFill="1" applyBorder="1" applyAlignment="1">
      <alignment horizontal="left" vertical="center" indent="1"/>
    </xf>
    <xf numFmtId="0" fontId="8" fillId="9" borderId="64" xfId="0" applyFont="1" applyFill="1" applyBorder="1" applyAlignment="1">
      <alignment horizontal="left" vertical="center" wrapText="1" indent="1"/>
    </xf>
    <xf numFmtId="0" fontId="8" fillId="9" borderId="50" xfId="0" applyFont="1" applyFill="1" applyBorder="1" applyAlignment="1">
      <alignment horizontal="left" vertical="center" wrapText="1" indent="1"/>
    </xf>
    <xf numFmtId="0" fontId="8" fillId="9" borderId="18" xfId="0" applyFont="1" applyFill="1" applyBorder="1" applyAlignment="1">
      <alignment horizontal="left" vertical="center" wrapText="1" indent="1"/>
    </xf>
    <xf numFmtId="0" fontId="46" fillId="0" borderId="28" xfId="0" applyFont="1" applyBorder="1" applyAlignment="1">
      <alignment horizontal="left" vertical="center"/>
    </xf>
    <xf numFmtId="0" fontId="46" fillId="0" borderId="29" xfId="0" applyFont="1" applyBorder="1" applyAlignment="1">
      <alignment horizontal="left" vertical="center"/>
    </xf>
    <xf numFmtId="0" fontId="46" fillId="0" borderId="54" xfId="0" applyFont="1" applyBorder="1" applyAlignment="1">
      <alignment horizontal="left" vertical="center"/>
    </xf>
    <xf numFmtId="0" fontId="46" fillId="0" borderId="0" xfId="0" applyFont="1" applyAlignment="1">
      <alignment horizontal="left" vertical="top"/>
    </xf>
    <xf numFmtId="0" fontId="9" fillId="9" borderId="123" xfId="0" applyFont="1" applyFill="1" applyBorder="1" applyAlignment="1">
      <alignment horizontal="center" vertical="center" wrapText="1"/>
    </xf>
    <xf numFmtId="0" fontId="9" fillId="9" borderId="7" xfId="0" applyFont="1" applyFill="1" applyBorder="1" applyAlignment="1">
      <alignment horizontal="center" vertical="center" wrapText="1"/>
    </xf>
    <xf numFmtId="0" fontId="103" fillId="11" borderId="0" xfId="0" applyFont="1" applyFill="1" applyAlignment="1">
      <alignment horizontal="center" vertical="top" wrapText="1"/>
    </xf>
    <xf numFmtId="0" fontId="46" fillId="16" borderId="0" xfId="0" applyFont="1" applyFill="1" applyAlignment="1">
      <alignment horizontal="left" vertical="center"/>
    </xf>
    <xf numFmtId="49" fontId="74" fillId="16" borderId="0" xfId="0" applyNumberFormat="1" applyFont="1" applyFill="1" applyAlignment="1">
      <alignment horizontal="left" vertical="center"/>
    </xf>
    <xf numFmtId="0" fontId="74" fillId="16" borderId="0" xfId="0" applyFont="1" applyFill="1" applyAlignment="1">
      <alignment horizontal="left" vertical="center"/>
    </xf>
    <xf numFmtId="0" fontId="46" fillId="9" borderId="0" xfId="0" applyFont="1" applyFill="1" applyAlignment="1">
      <alignment horizontal="right" vertical="center"/>
    </xf>
    <xf numFmtId="0" fontId="103" fillId="11" borderId="0" xfId="0" applyFont="1" applyFill="1" applyAlignment="1">
      <alignment horizontal="center" vertical="center"/>
    </xf>
    <xf numFmtId="0" fontId="104" fillId="23" borderId="89" xfId="0" applyFont="1" applyFill="1" applyBorder="1" applyAlignment="1">
      <alignment horizontal="center" vertical="center"/>
    </xf>
    <xf numFmtId="0" fontId="104" fillId="23" borderId="90" xfId="0" applyFont="1" applyFill="1" applyBorder="1" applyAlignment="1">
      <alignment horizontal="center" vertical="center"/>
    </xf>
    <xf numFmtId="0" fontId="104" fillId="23" borderId="91" xfId="0" applyFont="1" applyFill="1" applyBorder="1" applyAlignment="1">
      <alignment horizontal="center" vertical="center"/>
    </xf>
    <xf numFmtId="0" fontId="105" fillId="9" borderId="0" xfId="0" applyFont="1" applyFill="1" applyAlignment="1">
      <alignment horizontal="center" vertical="center"/>
    </xf>
    <xf numFmtId="0" fontId="46" fillId="9" borderId="92" xfId="0" applyFont="1" applyFill="1" applyBorder="1" applyAlignment="1">
      <alignment horizontal="right" vertical="center"/>
    </xf>
    <xf numFmtId="0" fontId="46" fillId="9" borderId="93" xfId="0" applyFont="1" applyFill="1" applyBorder="1" applyAlignment="1">
      <alignment horizontal="right" vertical="center"/>
    </xf>
    <xf numFmtId="0" fontId="46" fillId="16" borderId="92" xfId="0" applyFont="1" applyFill="1" applyBorder="1" applyAlignment="1">
      <alignment horizontal="left" vertical="center"/>
    </xf>
    <xf numFmtId="0" fontId="46" fillId="16" borderId="93" xfId="0" applyFont="1" applyFill="1" applyBorder="1" applyAlignment="1">
      <alignment horizontal="left" vertical="center"/>
    </xf>
    <xf numFmtId="0" fontId="63" fillId="9" borderId="0" xfId="0" applyFont="1" applyFill="1" applyAlignment="1">
      <alignment horizontal="center" vertical="center"/>
    </xf>
    <xf numFmtId="0" fontId="66" fillId="23" borderId="0" xfId="0" applyFont="1" applyFill="1" applyAlignment="1">
      <alignment horizontal="left" vertical="center"/>
    </xf>
    <xf numFmtId="0" fontId="46" fillId="9" borderId="0" xfId="0" applyFont="1" applyFill="1" applyAlignment="1">
      <alignment horizontal="left" vertical="center"/>
    </xf>
    <xf numFmtId="0" fontId="42" fillId="23" borderId="0" xfId="0" applyFont="1" applyFill="1" applyAlignment="1">
      <alignment horizontal="left" vertical="center"/>
    </xf>
    <xf numFmtId="49" fontId="46" fillId="16" borderId="0" xfId="0" applyNumberFormat="1" applyFont="1" applyFill="1" applyAlignment="1">
      <alignment horizontal="left" vertical="center"/>
    </xf>
    <xf numFmtId="0" fontId="66" fillId="9" borderId="0" xfId="0" applyFont="1" applyFill="1" applyAlignment="1">
      <alignment horizontal="left" vertical="center"/>
    </xf>
    <xf numFmtId="165" fontId="29" fillId="0" borderId="166" xfId="20" applyBorder="1" applyAlignment="1">
      <alignment horizontal="center" vertical="center" wrapText="1"/>
    </xf>
    <xf numFmtId="165" fontId="29" fillId="0" borderId="167" xfId="20" applyBorder="1" applyAlignment="1">
      <alignment horizontal="center" vertical="center" wrapText="1"/>
    </xf>
    <xf numFmtId="165" fontId="29" fillId="0" borderId="151" xfId="20" applyBorder="1" applyAlignment="1">
      <alignment horizontal="center" vertical="center" wrapText="1"/>
    </xf>
    <xf numFmtId="165" fontId="119" fillId="26" borderId="120" xfId="20" applyFont="1" applyFill="1" applyBorder="1" applyAlignment="1">
      <alignment horizontal="center"/>
    </xf>
    <xf numFmtId="165" fontId="119" fillId="26" borderId="152" xfId="20" applyFont="1" applyFill="1" applyBorder="1" applyAlignment="1">
      <alignment horizontal="center"/>
    </xf>
    <xf numFmtId="165" fontId="119" fillId="26" borderId="119" xfId="20" applyFont="1" applyFill="1" applyBorder="1" applyAlignment="1">
      <alignment horizontal="center"/>
    </xf>
    <xf numFmtId="165" fontId="84" fillId="0" borderId="95" xfId="20" applyFont="1" applyBorder="1" applyAlignment="1">
      <alignment horizontal="center"/>
    </xf>
    <xf numFmtId="165" fontId="84" fillId="0" borderId="97" xfId="20" applyFont="1" applyBorder="1" applyAlignment="1">
      <alignment horizontal="center"/>
    </xf>
    <xf numFmtId="165" fontId="84" fillId="0" borderId="163" xfId="20" applyFont="1" applyBorder="1" applyAlignment="1">
      <alignment horizontal="center"/>
    </xf>
    <xf numFmtId="165" fontId="155" fillId="52" borderId="120" xfId="20" applyFont="1" applyFill="1" applyBorder="1" applyAlignment="1">
      <alignment horizontal="center" vertical="center"/>
    </xf>
    <xf numFmtId="165" fontId="80" fillId="52" borderId="152" xfId="20" applyFont="1" applyFill="1" applyBorder="1" applyAlignment="1">
      <alignment horizontal="center" vertical="center"/>
    </xf>
    <xf numFmtId="165" fontId="80" fillId="52" borderId="119" xfId="20" applyFont="1" applyFill="1" applyBorder="1" applyAlignment="1">
      <alignment horizontal="center" vertical="center"/>
    </xf>
    <xf numFmtId="165" fontId="29" fillId="0" borderId="120" xfId="20" applyBorder="1" applyAlignment="1">
      <alignment horizontal="center" vertical="center"/>
    </xf>
    <xf numFmtId="165" fontId="29" fillId="0" borderId="152" xfId="20" applyBorder="1"/>
    <xf numFmtId="165" fontId="29" fillId="0" borderId="119" xfId="20" applyBorder="1"/>
    <xf numFmtId="165" fontId="29" fillId="0" borderId="165" xfId="20" applyBorder="1" applyAlignment="1">
      <alignment horizontal="center" vertical="center"/>
    </xf>
    <xf numFmtId="165" fontId="29" fillId="0" borderId="15" xfId="20" applyBorder="1" applyAlignment="1">
      <alignment horizontal="center" vertical="center"/>
    </xf>
    <xf numFmtId="165" fontId="29" fillId="0" borderId="150" xfId="20" applyBorder="1" applyAlignment="1">
      <alignment horizontal="center" vertical="center"/>
    </xf>
    <xf numFmtId="0" fontId="31" fillId="0" borderId="0" xfId="0" applyFont="1" applyAlignment="1">
      <alignment horizontal="center"/>
    </xf>
    <xf numFmtId="0" fontId="184" fillId="0" borderId="185" xfId="33" applyFont="1" applyBorder="1" applyAlignment="1">
      <alignment horizontal="center" vertical="center" wrapText="1"/>
    </xf>
    <xf numFmtId="0" fontId="184" fillId="0" borderId="188" xfId="33" applyFont="1" applyBorder="1" applyAlignment="1">
      <alignment horizontal="center" vertical="center" wrapText="1"/>
    </xf>
    <xf numFmtId="0" fontId="184" fillId="0" borderId="197" xfId="33" applyFont="1" applyBorder="1" applyAlignment="1">
      <alignment horizontal="center" vertical="center" wrapText="1"/>
    </xf>
    <xf numFmtId="0" fontId="174" fillId="0" borderId="188" xfId="33" applyFont="1" applyBorder="1" applyAlignment="1">
      <alignment horizontal="center"/>
    </xf>
    <xf numFmtId="0" fontId="174" fillId="0" borderId="189" xfId="33" applyFont="1" applyBorder="1" applyAlignment="1">
      <alignment horizontal="center"/>
    </xf>
    <xf numFmtId="0" fontId="173" fillId="0" borderId="190" xfId="33" applyFont="1" applyBorder="1" applyAlignment="1">
      <alignment horizontal="center"/>
    </xf>
    <xf numFmtId="0" fontId="174" fillId="0" borderId="192" xfId="33" applyFont="1" applyBorder="1" applyAlignment="1">
      <alignment horizontal="center"/>
    </xf>
    <xf numFmtId="0" fontId="174" fillId="0" borderId="193" xfId="33" applyFont="1" applyBorder="1" applyAlignment="1">
      <alignment horizontal="center"/>
    </xf>
    <xf numFmtId="0" fontId="171" fillId="54" borderId="182" xfId="33" applyFont="1" applyFill="1" applyBorder="1" applyAlignment="1">
      <alignment horizontal="center" vertical="center" wrapText="1"/>
    </xf>
    <xf numFmtId="0" fontId="171" fillId="54" borderId="183" xfId="33" applyFont="1" applyFill="1" applyBorder="1" applyAlignment="1">
      <alignment horizontal="center" vertical="center" wrapText="1"/>
    </xf>
    <xf numFmtId="0" fontId="174" fillId="9" borderId="186" xfId="33" applyFont="1" applyFill="1" applyBorder="1" applyAlignment="1">
      <alignment horizontal="center"/>
    </xf>
    <xf numFmtId="0" fontId="174" fillId="9" borderId="187" xfId="33" applyFont="1" applyFill="1" applyBorder="1" applyAlignment="1">
      <alignment horizontal="center"/>
    </xf>
    <xf numFmtId="0" fontId="174" fillId="9" borderId="189" xfId="33" applyFont="1" applyFill="1" applyBorder="1" applyAlignment="1">
      <alignment horizontal="center"/>
    </xf>
    <xf numFmtId="0" fontId="174" fillId="9" borderId="190" xfId="33" applyFont="1" applyFill="1" applyBorder="1" applyAlignment="1">
      <alignment horizontal="center"/>
    </xf>
    <xf numFmtId="0" fontId="174" fillId="9" borderId="192" xfId="33" applyFont="1" applyFill="1" applyBorder="1" applyAlignment="1">
      <alignment horizontal="center"/>
    </xf>
    <xf numFmtId="0" fontId="174" fillId="9" borderId="193" xfId="33" applyFont="1" applyFill="1" applyBorder="1" applyAlignment="1">
      <alignment horizontal="center"/>
    </xf>
    <xf numFmtId="0" fontId="174" fillId="0" borderId="197" xfId="33" applyFont="1" applyBorder="1" applyAlignment="1">
      <alignment horizontal="center"/>
    </xf>
    <xf numFmtId="0" fontId="184" fillId="0" borderId="198" xfId="33" applyFont="1" applyBorder="1" applyAlignment="1">
      <alignment horizontal="center" vertical="center" wrapText="1"/>
    </xf>
    <xf numFmtId="0" fontId="184" fillId="0" borderId="200" xfId="33" applyFont="1" applyBorder="1" applyAlignment="1">
      <alignment horizontal="center" vertical="center" wrapText="1"/>
    </xf>
    <xf numFmtId="0" fontId="184" fillId="0" borderId="202" xfId="33" applyFont="1" applyBorder="1" applyAlignment="1">
      <alignment horizontal="center" vertical="center" wrapText="1"/>
    </xf>
    <xf numFmtId="0" fontId="174" fillId="0" borderId="186" xfId="33" applyFont="1" applyBorder="1" applyAlignment="1">
      <alignment horizontal="center" vertical="center"/>
    </xf>
    <xf numFmtId="0" fontId="174" fillId="0" borderId="187" xfId="33" applyFont="1" applyBorder="1" applyAlignment="1">
      <alignment horizontal="center" vertical="center"/>
    </xf>
    <xf numFmtId="0" fontId="174" fillId="0" borderId="190" xfId="33" applyFont="1" applyBorder="1" applyAlignment="1">
      <alignment horizontal="center"/>
    </xf>
    <xf numFmtId="0" fontId="174" fillId="9" borderId="188" xfId="33" applyFont="1" applyFill="1" applyBorder="1" applyAlignment="1">
      <alignment horizontal="center" vertical="center"/>
    </xf>
    <xf numFmtId="0" fontId="174" fillId="0" borderId="185" xfId="33" applyFont="1" applyBorder="1" applyAlignment="1">
      <alignment horizontal="center"/>
    </xf>
    <xf numFmtId="0" fontId="174" fillId="0" borderId="195" xfId="33" applyFont="1" applyBorder="1" applyAlignment="1">
      <alignment horizontal="center"/>
    </xf>
    <xf numFmtId="0" fontId="174" fillId="0" borderId="196" xfId="33" applyFont="1" applyBorder="1" applyAlignment="1">
      <alignment horizontal="center"/>
    </xf>
    <xf numFmtId="0" fontId="174" fillId="9" borderId="192" xfId="33" applyFont="1" applyFill="1" applyBorder="1" applyAlignment="1">
      <alignment horizontal="center" vertical="center"/>
    </xf>
    <xf numFmtId="0" fontId="174" fillId="9" borderId="193" xfId="33" applyFont="1" applyFill="1" applyBorder="1" applyAlignment="1">
      <alignment horizontal="center" vertical="center"/>
    </xf>
    <xf numFmtId="0" fontId="182" fillId="0" borderId="185" xfId="33" applyFont="1" applyBorder="1" applyAlignment="1">
      <alignment horizontal="center" vertical="center" wrapText="1"/>
    </xf>
    <xf numFmtId="0" fontId="182" fillId="0" borderId="188" xfId="33" applyFont="1" applyBorder="1" applyAlignment="1">
      <alignment horizontal="center" vertical="center" wrapText="1"/>
    </xf>
    <xf numFmtId="0" fontId="174" fillId="0" borderId="189" xfId="33" applyFont="1" applyBorder="1" applyAlignment="1">
      <alignment horizontal="center" vertical="center"/>
    </xf>
    <xf numFmtId="0" fontId="174" fillId="0" borderId="190" xfId="33" applyFont="1" applyBorder="1" applyAlignment="1">
      <alignment horizontal="center" vertical="center"/>
    </xf>
    <xf numFmtId="0" fontId="174" fillId="0" borderId="188" xfId="33" applyFont="1" applyBorder="1" applyAlignment="1">
      <alignment horizontal="center" vertical="center"/>
    </xf>
    <xf numFmtId="0" fontId="182" fillId="0" borderId="191" xfId="33" applyFont="1" applyBorder="1" applyAlignment="1">
      <alignment horizontal="center" vertical="center" wrapText="1"/>
    </xf>
    <xf numFmtId="0" fontId="174" fillId="9" borderId="189" xfId="33" applyFont="1" applyFill="1" applyBorder="1" applyAlignment="1">
      <alignment horizontal="center" vertical="center"/>
    </xf>
    <xf numFmtId="0" fontId="174" fillId="9" borderId="190" xfId="33" applyFont="1" applyFill="1" applyBorder="1" applyAlignment="1">
      <alignment horizontal="center" vertical="center"/>
    </xf>
    <xf numFmtId="0" fontId="173" fillId="9" borderId="165" xfId="33" applyFont="1" applyFill="1" applyBorder="1" applyAlignment="1">
      <alignment horizontal="center" vertical="center"/>
    </xf>
    <xf numFmtId="0" fontId="173" fillId="9" borderId="150" xfId="33" applyFont="1" applyFill="1" applyBorder="1" applyAlignment="1">
      <alignment horizontal="center" vertical="center"/>
    </xf>
    <xf numFmtId="0" fontId="173" fillId="9" borderId="166" xfId="33" applyFont="1" applyFill="1" applyBorder="1" applyAlignment="1">
      <alignment horizontal="center" vertical="center"/>
    </xf>
    <xf numFmtId="0" fontId="173" fillId="9" borderId="151" xfId="33" applyFont="1" applyFill="1" applyBorder="1" applyAlignment="1">
      <alignment horizontal="center" vertical="center"/>
    </xf>
    <xf numFmtId="0" fontId="172" fillId="0" borderId="123" xfId="33" applyFont="1" applyBorder="1" applyAlignment="1">
      <alignment horizontal="center" vertical="center" wrapText="1"/>
    </xf>
    <xf numFmtId="0" fontId="172" fillId="0" borderId="2" xfId="33" applyFont="1" applyBorder="1" applyAlignment="1">
      <alignment horizontal="center" vertical="center" wrapText="1"/>
    </xf>
    <xf numFmtId="0" fontId="172" fillId="0" borderId="7" xfId="33" applyFont="1" applyBorder="1" applyAlignment="1">
      <alignment horizontal="center" vertical="center" wrapText="1"/>
    </xf>
    <xf numFmtId="0" fontId="173" fillId="0" borderId="165" xfId="34" applyFont="1" applyBorder="1" applyAlignment="1">
      <alignment horizontal="center" vertical="center"/>
    </xf>
    <xf numFmtId="0" fontId="173" fillId="0" borderId="150" xfId="34" applyFont="1" applyBorder="1" applyAlignment="1">
      <alignment horizontal="center" vertical="center"/>
    </xf>
    <xf numFmtId="0" fontId="173" fillId="0" borderId="120" xfId="33" applyFont="1" applyBorder="1" applyAlignment="1">
      <alignment horizontal="center" vertical="center"/>
    </xf>
    <xf numFmtId="0" fontId="173" fillId="0" borderId="119" xfId="33" applyFont="1" applyBorder="1" applyAlignment="1">
      <alignment horizontal="center" vertical="center"/>
    </xf>
    <xf numFmtId="0" fontId="172" fillId="0" borderId="123" xfId="33" applyFont="1" applyBorder="1" applyAlignment="1">
      <alignment horizontal="left" vertical="center" wrapText="1"/>
    </xf>
    <xf numFmtId="0" fontId="172" fillId="0" borderId="2" xfId="33" applyFont="1" applyBorder="1" applyAlignment="1">
      <alignment horizontal="left" vertical="center" wrapText="1"/>
    </xf>
    <xf numFmtId="0" fontId="172" fillId="0" borderId="7" xfId="33" applyFont="1" applyBorder="1" applyAlignment="1">
      <alignment horizontal="left" vertical="center" wrapText="1"/>
    </xf>
    <xf numFmtId="0" fontId="172" fillId="9" borderId="123" xfId="33" applyFont="1" applyFill="1" applyBorder="1" applyAlignment="1">
      <alignment horizontal="center" vertical="center" wrapText="1"/>
    </xf>
    <xf numFmtId="0" fontId="172" fillId="9" borderId="2" xfId="33" applyFont="1" applyFill="1" applyBorder="1" applyAlignment="1">
      <alignment horizontal="center" vertical="center" wrapText="1"/>
    </xf>
    <xf numFmtId="0" fontId="172" fillId="9" borderId="7" xfId="33" applyFont="1" applyFill="1" applyBorder="1" applyAlignment="1">
      <alignment horizontal="center" vertical="center" wrapText="1"/>
    </xf>
    <xf numFmtId="0" fontId="173" fillId="9" borderId="177" xfId="33" applyFont="1" applyFill="1" applyBorder="1" applyAlignment="1">
      <alignment horizontal="center" vertical="center"/>
    </xf>
    <xf numFmtId="0" fontId="173" fillId="9" borderId="149" xfId="33" applyFont="1" applyFill="1" applyBorder="1" applyAlignment="1">
      <alignment horizontal="center" vertical="center"/>
    </xf>
    <xf numFmtId="0" fontId="173" fillId="0" borderId="173" xfId="33" applyFont="1" applyBorder="1" applyAlignment="1">
      <alignment horizontal="left" vertical="center"/>
    </xf>
    <xf numFmtId="0" fontId="173" fillId="0" borderId="174" xfId="33" applyFont="1" applyBorder="1" applyAlignment="1">
      <alignment horizontal="left" vertical="center"/>
    </xf>
    <xf numFmtId="0" fontId="173" fillId="0" borderId="166" xfId="33" applyFont="1" applyBorder="1" applyAlignment="1">
      <alignment horizontal="center" vertical="center"/>
    </xf>
    <xf numFmtId="0" fontId="173" fillId="0" borderId="175" xfId="33" applyFont="1" applyBorder="1" applyAlignment="1">
      <alignment horizontal="center" vertical="center"/>
    </xf>
    <xf numFmtId="0" fontId="174" fillId="0" borderId="123" xfId="33" applyFont="1" applyBorder="1" applyAlignment="1">
      <alignment horizontal="center" vertical="center"/>
    </xf>
    <xf numFmtId="0" fontId="174" fillId="0" borderId="7" xfId="33" applyFont="1" applyBorder="1" applyAlignment="1">
      <alignment horizontal="center" vertical="center"/>
    </xf>
    <xf numFmtId="0" fontId="166" fillId="53" borderId="0" xfId="33" applyFont="1" applyFill="1" applyAlignment="1">
      <alignment horizontal="center"/>
    </xf>
    <xf numFmtId="0" fontId="169" fillId="0" borderId="0" xfId="33" applyFont="1" applyAlignment="1">
      <alignment horizontal="center" vertical="center" wrapText="1"/>
    </xf>
    <xf numFmtId="0" fontId="171" fillId="54" borderId="120" xfId="33" applyFont="1" applyFill="1" applyBorder="1" applyAlignment="1">
      <alignment horizontal="center" vertical="center" wrapText="1"/>
    </xf>
    <xf numFmtId="0" fontId="171" fillId="54" borderId="152" xfId="33" applyFont="1" applyFill="1" applyBorder="1" applyAlignment="1">
      <alignment horizontal="center" vertical="center" wrapText="1"/>
    </xf>
    <xf numFmtId="0" fontId="0" fillId="0" borderId="143" xfId="0" applyBorder="1"/>
    <xf numFmtId="0" fontId="138" fillId="44" borderId="142" xfId="0" applyFont="1" applyFill="1" applyBorder="1" applyAlignment="1">
      <alignment horizontal="center" vertical="center"/>
    </xf>
    <xf numFmtId="0" fontId="138" fillId="44" borderId="141" xfId="0" applyFont="1" applyFill="1" applyBorder="1" applyAlignment="1">
      <alignment horizontal="center" vertical="center"/>
    </xf>
    <xf numFmtId="0" fontId="135" fillId="0" borderId="209" xfId="0" applyFont="1" applyBorder="1"/>
    <xf numFmtId="0" fontId="135" fillId="0" borderId="210" xfId="0" applyFont="1" applyBorder="1"/>
    <xf numFmtId="14" fontId="27" fillId="0" borderId="137" xfId="0" applyNumberFormat="1" applyFont="1" applyBorder="1" applyAlignment="1">
      <alignment horizontal="left" vertical="center"/>
    </xf>
    <xf numFmtId="0" fontId="0" fillId="0" borderId="211" xfId="0" applyBorder="1"/>
    <xf numFmtId="0" fontId="0" fillId="0" borderId="212" xfId="0" applyBorder="1"/>
    <xf numFmtId="0" fontId="127" fillId="0" borderId="212" xfId="19" applyFont="1" applyBorder="1"/>
    <xf numFmtId="0" fontId="127" fillId="0" borderId="212" xfId="19" applyFont="1" applyBorder="1" applyAlignment="1">
      <alignment horizontal="left"/>
    </xf>
    <xf numFmtId="0" fontId="127" fillId="0" borderId="213" xfId="19" applyFont="1" applyBorder="1"/>
    <xf numFmtId="0" fontId="3" fillId="0" borderId="129" xfId="0" applyFont="1" applyBorder="1" applyAlignment="1">
      <alignment horizontal="left"/>
    </xf>
    <xf numFmtId="0" fontId="3" fillId="0" borderId="0" xfId="0" applyFont="1" applyAlignment="1">
      <alignment horizontal="left"/>
    </xf>
    <xf numFmtId="0" fontId="127" fillId="0" borderId="128" xfId="19" applyFont="1" applyBorder="1"/>
    <xf numFmtId="0" fontId="14" fillId="0" borderId="133" xfId="19" applyFont="1" applyBorder="1" applyAlignment="1">
      <alignment horizontal="left"/>
    </xf>
    <xf numFmtId="0" fontId="27" fillId="0" borderId="131" xfId="19" applyFont="1" applyBorder="1" applyAlignment="1">
      <alignment horizontal="left" wrapText="1"/>
    </xf>
    <xf numFmtId="0" fontId="27" fillId="0" borderId="131" xfId="19" applyFont="1" applyBorder="1" applyAlignment="1">
      <alignment horizontal="left" wrapText="1"/>
    </xf>
    <xf numFmtId="1" fontId="27" fillId="0" borderId="131" xfId="19" applyNumberFormat="1" applyFont="1" applyBorder="1" applyAlignment="1">
      <alignment horizontal="right"/>
    </xf>
    <xf numFmtId="0" fontId="27" fillId="0" borderId="130" xfId="19" applyFont="1" applyBorder="1"/>
    <xf numFmtId="0" fontId="27" fillId="0" borderId="132" xfId="19" applyFont="1" applyBorder="1" applyAlignment="1">
      <alignment horizontal="left" wrapText="1"/>
    </xf>
    <xf numFmtId="0" fontId="27" fillId="0" borderId="132" xfId="19" applyFont="1" applyBorder="1" applyAlignment="1">
      <alignment horizontal="left" wrapText="1"/>
    </xf>
    <xf numFmtId="0" fontId="27" fillId="0" borderId="133" xfId="19" applyFont="1" applyBorder="1" applyAlignment="1">
      <alignment horizontal="left"/>
    </xf>
    <xf numFmtId="0" fontId="27" fillId="0" borderId="131" xfId="19" applyFont="1" applyBorder="1" applyAlignment="1">
      <alignment horizontal="left"/>
    </xf>
    <xf numFmtId="0" fontId="27" fillId="0" borderId="132" xfId="19" applyFont="1" applyBorder="1" applyAlignment="1">
      <alignment horizontal="left"/>
    </xf>
    <xf numFmtId="0" fontId="27" fillId="0" borderId="131" xfId="19" applyFont="1" applyBorder="1" applyAlignment="1">
      <alignment horizontal="right"/>
    </xf>
    <xf numFmtId="0" fontId="27" fillId="0" borderId="127" xfId="19" applyFont="1" applyBorder="1"/>
  </cellXfs>
  <cellStyles count="36">
    <cellStyle name="Comma" xfId="25" xr:uid="{7664B831-0A27-4E24-A91D-ED33615F2060}"/>
    <cellStyle name="Comma [0]" xfId="26" xr:uid="{DD3D914A-DE9C-4F1E-B676-1155BC4796BA}"/>
    <cellStyle name="Comma [0] 2" xfId="32" xr:uid="{2D712A9F-8B87-4FE3-B40D-4D91C0086A68}"/>
    <cellStyle name="Comma 2" xfId="31" xr:uid="{693F5CCE-F011-411D-BEE6-4A340D59E9A2}"/>
    <cellStyle name="Currency" xfId="23" xr:uid="{7BA96D16-09A9-4D2E-91C9-163B59786D97}"/>
    <cellStyle name="Currency [0]" xfId="24" xr:uid="{B2AE4B51-4B3E-4F73-84EF-9BF314E992DE}"/>
    <cellStyle name="Currency [0] 2" xfId="30" xr:uid="{9B776678-56CE-4B04-AC4D-739F213EA3E8}"/>
    <cellStyle name="Currency 2" xfId="29" xr:uid="{59DE3B26-9AB6-4845-8627-9AE43448FA05}"/>
    <cellStyle name="Lien hypertexte" xfId="1" builtinId="8"/>
    <cellStyle name="Milliers" xfId="2" builtinId="3"/>
    <cellStyle name="Milliers 2" xfId="10" xr:uid="{8F9F0944-D3FE-4067-A8C3-424C50BB9449}"/>
    <cellStyle name="Monétaire" xfId="3" builtinId="4"/>
    <cellStyle name="Monétaire 2" xfId="4" xr:uid="{2F5A53CD-4E0C-4FAF-9962-CFFBE1FA05E4}"/>
    <cellStyle name="Monétaire 2 2" xfId="13" xr:uid="{88032524-049F-4E07-9FF1-28B200467881}"/>
    <cellStyle name="Monétaire 2 2 2" xfId="15" xr:uid="{5CDF398C-2F32-4EDE-9AA6-E0D6465E38BC}"/>
    <cellStyle name="Monétaire 3" xfId="5" xr:uid="{AF94BD35-8B0E-4428-8132-C2E39CABCA70}"/>
    <cellStyle name="Monétaire 3 2" xfId="35" xr:uid="{8EA25BD4-9EA9-4908-AE39-5BBD6CD376D5}"/>
    <cellStyle name="Monétaire 4" xfId="12" xr:uid="{6F17E349-6495-4EBF-BE6E-FD902EF7F876}"/>
    <cellStyle name="Monétaire 5" xfId="17" xr:uid="{5696824A-FF49-4D3E-BDC8-CB88C897001C}"/>
    <cellStyle name="Normal" xfId="0" builtinId="0"/>
    <cellStyle name="Normal 2" xfId="6" xr:uid="{E42EC414-57C1-4B33-8AB5-604B489EBDF5}"/>
    <cellStyle name="Normal 2 2" xfId="14" xr:uid="{8FD8A586-F2E7-48F5-A53C-58C4D06D2CBD}"/>
    <cellStyle name="Normal 2 3" xfId="33" xr:uid="{C166328A-5489-46DA-95DB-D35D8FD07532}"/>
    <cellStyle name="Normal 3" xfId="7" xr:uid="{21BD88A4-7705-451A-BA4D-B8BD547C5E2C}"/>
    <cellStyle name="Normal 3 2" xfId="9" xr:uid="{25E5BE86-9073-43A9-A53A-FCFF381153D9}"/>
    <cellStyle name="Normal 4" xfId="11" xr:uid="{FBE8721C-ED9F-4250-B7CF-CE47EE86BE4D}"/>
    <cellStyle name="Normal 5" xfId="16" xr:uid="{7CFAAA0F-F151-4934-9BC7-91A5422664FD}"/>
    <cellStyle name="Normal 6" xfId="18" xr:uid="{B350E948-B5E2-4462-8FB1-82740B976E2A}"/>
    <cellStyle name="Normal 6 2" xfId="34" xr:uid="{C7EC2F5A-E654-4E8E-BF35-431904C51A48}"/>
    <cellStyle name="Normal 7" xfId="20" xr:uid="{536AE567-DE78-4B2E-A4B5-05EC805BAFBD}"/>
    <cellStyle name="Normal 8" xfId="21" xr:uid="{A77BADF8-F2DA-4B25-BC1B-D353F8CDBC54}"/>
    <cellStyle name="Normal 9" xfId="27" xr:uid="{B28DCF76-1045-4FB8-ADE9-81131E432B88}"/>
    <cellStyle name="Normal_FICHCALVS" xfId="19" xr:uid="{94E98C47-9CBE-4FBD-95C6-3F5C2B10A2A1}"/>
    <cellStyle name="Percent" xfId="22" xr:uid="{D601431C-E094-4EEC-9098-DFE9C34F4ED0}"/>
    <cellStyle name="Percent 2" xfId="28" xr:uid="{8DBF75E3-DDF0-4600-9093-15C5AD6AE5E2}"/>
    <cellStyle name="Pourcentage" xfId="8" builtinId="5"/>
  </cellStyles>
  <dxfs count="69">
    <dxf>
      <font>
        <color rgb="FF9C0006"/>
      </font>
      <fill>
        <patternFill>
          <bgColor rgb="FFFFC7CE"/>
        </patternFill>
      </fill>
    </dxf>
    <dxf>
      <font>
        <color rgb="FFFF0000"/>
      </font>
      <fill>
        <patternFill patternType="none">
          <bgColor auto="1"/>
        </patternFill>
      </fill>
    </dxf>
    <dxf>
      <font>
        <color rgb="FF9C0006"/>
      </font>
      <fill>
        <patternFill>
          <bgColor rgb="FFFFC7CE"/>
        </patternFill>
      </fill>
    </dxf>
    <dxf>
      <font>
        <color rgb="FFFF0000"/>
      </font>
      <fill>
        <patternFill patternType="none">
          <bgColor auto="1"/>
        </patternFill>
      </fill>
    </dxf>
    <dxf>
      <fill>
        <patternFill>
          <bgColor rgb="FFEC6608"/>
        </patternFill>
      </fill>
    </dxf>
    <dxf>
      <fill>
        <patternFill>
          <bgColor rgb="FFFF99FF"/>
        </patternFill>
      </fill>
    </dxf>
    <dxf>
      <fill>
        <patternFill>
          <bgColor rgb="FF00B05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EC6608"/>
        </patternFill>
      </fill>
    </dxf>
    <dxf>
      <font>
        <color theme="0"/>
      </font>
    </dxf>
    <dxf>
      <font>
        <color theme="0" tint="-0.24994659260841701"/>
      </font>
    </dxf>
    <dxf>
      <font>
        <color rgb="FFEC6608"/>
      </font>
    </dxf>
    <dxf>
      <fill>
        <patternFill>
          <bgColor rgb="FFEC6608"/>
        </patternFill>
      </fill>
    </dxf>
    <dxf>
      <fill>
        <patternFill>
          <bgColor rgb="FFEC6608"/>
        </patternFill>
      </fill>
    </dxf>
    <dxf>
      <font>
        <b/>
        <i val="0"/>
        <color theme="0"/>
      </font>
      <fill>
        <patternFill>
          <bgColor rgb="FFFF0000"/>
        </patternFill>
      </fill>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rgb="FFFF0000"/>
        </patternFill>
      </fill>
    </dxf>
    <dxf>
      <font>
        <color theme="0"/>
      </font>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rgb="FFFF0000"/>
        </patternFill>
      </fill>
    </dxf>
    <dxf>
      <fill>
        <patternFill>
          <bgColor rgb="FFFF0000"/>
        </patternFill>
      </fill>
    </dxf>
    <dxf>
      <font>
        <color theme="0"/>
      </font>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fill>
        <patternFill>
          <bgColor rgb="FFEC6608"/>
        </patternFill>
      </fill>
    </dxf>
    <dxf>
      <font>
        <color theme="0"/>
      </font>
      <fill>
        <patternFill>
          <bgColor rgb="FF7E0080"/>
        </patternFill>
      </fill>
    </dxf>
    <dxf>
      <font>
        <color theme="0"/>
      </font>
      <fill>
        <patternFill>
          <bgColor rgb="FF7E0080"/>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ill>
        <patternFill>
          <bgColor rgb="FFFF0000"/>
        </patternFill>
      </fill>
    </dxf>
    <dxf>
      <font>
        <color theme="0"/>
      </font>
      <fill>
        <patternFill>
          <bgColor rgb="FFEC6608"/>
        </patternFill>
      </fill>
    </dxf>
    <dxf>
      <font>
        <color theme="0"/>
      </font>
      <fill>
        <patternFill>
          <bgColor rgb="FF7E0080"/>
        </patternFill>
      </fill>
    </dxf>
    <dxf>
      <font>
        <color theme="0"/>
      </font>
      <fill>
        <patternFill>
          <bgColor rgb="FF7E00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92D050"/>
        </patternFill>
      </fill>
    </dxf>
  </dxfs>
  <tableStyles count="0" defaultTableStyle="TableStyleMedium2" defaultPivotStyle="PivotStyleLight16"/>
  <colors>
    <mruColors>
      <color rgb="FF7E0080"/>
      <color rgb="FFFF99FF"/>
      <color rgb="FFEC6608"/>
      <color rgb="FFEC08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microsoft.com/office/2022/10/relationships/richValueRel" Target="richData/richValueRel.xml"/><Relationship Id="rId30" Type="http://schemas.microsoft.com/office/2017/06/relationships/rdRichValueTypes" Target="richData/rdRichValueTypes.xml"/></Relationships>
</file>

<file path=xl/ctrlProps/ctrlProp1.xml><?xml version="1.0" encoding="utf-8"?>
<formControlPr xmlns="http://schemas.microsoft.com/office/spreadsheetml/2009/9/main" objectType="Drop" dropStyle="combo" dx="16" fmlaLink="$G$17" fmlaRange="$N$15:$N$20" sel="3" val="0"/>
</file>

<file path=xl/ctrlProps/ctrlProp10.xml><?xml version="1.0" encoding="utf-8"?>
<formControlPr xmlns="http://schemas.microsoft.com/office/spreadsheetml/2009/9/main" objectType="CheckBox" fmlaLink="$O$12" lockText="1" noThreeD="1"/>
</file>

<file path=xl/ctrlProps/ctrlProp11.xml><?xml version="1.0" encoding="utf-8"?>
<formControlPr xmlns="http://schemas.microsoft.com/office/spreadsheetml/2009/9/main" objectType="CheckBox" checked="Checked" fmlaLink="$L$47" lockText="1" noThreeD="1"/>
</file>

<file path=xl/ctrlProps/ctrlProp12.xml><?xml version="1.0" encoding="utf-8"?>
<formControlPr xmlns="http://schemas.microsoft.com/office/spreadsheetml/2009/9/main" objectType="Drop" dropStyle="combo" dx="22" fmlaLink="$O$40" fmlaRange="'CHIFFRAGE GE'!$C$279:$D$283" noThreeD="1" sel="2" val="0"/>
</file>

<file path=xl/ctrlProps/ctrlProp13.xml><?xml version="1.0" encoding="utf-8"?>
<formControlPr xmlns="http://schemas.microsoft.com/office/spreadsheetml/2009/9/main" objectType="Drop" dropLines="14" dropStyle="combo" dx="16" fmlaLink="ER2A!$B$17" fmlaRange="ER2A!$C$17:$C$29" noThreeD="1" sel="1" val="0"/>
</file>

<file path=xl/ctrlProps/ctrlProp14.xml><?xml version="1.0" encoding="utf-8"?>
<formControlPr xmlns="http://schemas.microsoft.com/office/spreadsheetml/2009/9/main" objectType="Drop" dropLines="14" dropStyle="combo" dx="16" fmlaLink="ER2A!$B$17" fmlaRange="ER2A!$C$17:$C$29" noThreeD="1" sel="1" val="0"/>
</file>

<file path=xl/ctrlProps/ctrlProp15.xml><?xml version="1.0" encoding="utf-8"?>
<formControlPr xmlns="http://schemas.microsoft.com/office/spreadsheetml/2009/9/main" objectType="Drop" dropLines="14" dropStyle="combo" dx="16" fmlaLink="ER2A!$B$17" fmlaRange="ER2A!$C$17:$C$29" noThreeD="1" sel="1" val="0"/>
</file>

<file path=xl/ctrlProps/ctrlProp16.xml><?xml version="1.0" encoding="utf-8"?>
<formControlPr xmlns="http://schemas.microsoft.com/office/spreadsheetml/2009/9/main" objectType="Drop" dropLines="20" dropStyle="combo" dx="16" fmlaLink="'RECAP GE'!$C$3" fmlaRange="'BASE GE'!$B$8:$B$116" noThreeD="1" sel="25" val="15"/>
</file>

<file path=xl/ctrlProps/ctrlProp17.xml><?xml version="1.0" encoding="utf-8"?>
<formControlPr xmlns="http://schemas.microsoft.com/office/spreadsheetml/2009/9/main" objectType="Drop" dropLines="20" dropStyle="combo" dx="16" fmlaLink="'RECAP GE'!$C$7" fmlaRange="'BASE GE XP'!$B$10:$B$70" noThreeD="1" sel="16" val="13"/>
</file>

<file path=xl/ctrlProps/ctrlProp18.xml><?xml version="1.0" encoding="utf-8"?>
<formControlPr xmlns="http://schemas.microsoft.com/office/spreadsheetml/2009/9/main" objectType="Drop" dropLines="50" dropStyle="combo" dx="16" fmlaLink="'TRANSP. BREST'!$K$39" fmlaRange="'TRANSP. BREST'!$A$6:$A$34" noThreeD="1" sel="12" val="0"/>
</file>

<file path=xl/ctrlProps/ctrlProp19.xml><?xml version="1.0" encoding="utf-8"?>
<formControlPr xmlns="http://schemas.microsoft.com/office/spreadsheetml/2009/9/main" objectType="Drop" dropLines="50" dropStyle="combo" dx="16" fmlaLink="'TRANSP. BREST'!$K$40" fmlaRange="'TRANSP. BREST'!$Q$5:$Q$17" noThreeD="1" sel="4" val="0"/>
</file>

<file path=xl/ctrlProps/ctrlProp2.xml><?xml version="1.0" encoding="utf-8"?>
<formControlPr xmlns="http://schemas.microsoft.com/office/spreadsheetml/2009/9/main" objectType="Drop" dropLines="50" dropStyle="combo" dx="16" fmlaLink="'TRANSP. BREST'!$K$39" fmlaRange="'TRANSP. BREST'!$A$6:$A$34" noThreeD="1" sel="12" val="0"/>
</file>

<file path=xl/ctrlProps/ctrlProp20.xml><?xml version="1.0" encoding="utf-8"?>
<formControlPr xmlns="http://schemas.microsoft.com/office/spreadsheetml/2009/9/main" objectType="Drop" dropStyle="combo" dx="22" fmlaLink="Feuil2!$B$75" fmlaRange="Feuil2!$A$59:$A$65" noThreeD="1" sel="1" val="0"/>
</file>

<file path=xl/ctrlProps/ctrlProp3.xml><?xml version="1.0" encoding="utf-8"?>
<formControlPr xmlns="http://schemas.microsoft.com/office/spreadsheetml/2009/9/main" objectType="Drop" dropLines="20" dropStyle="combo" dx="16" fmlaLink="'RECAP GE'!$C$7" fmlaRange="'BASE GE XP'!$B$10:$B$70" noThreeD="1" sel="16" val="15"/>
</file>

<file path=xl/ctrlProps/ctrlProp4.xml><?xml version="1.0" encoding="utf-8"?>
<formControlPr xmlns="http://schemas.microsoft.com/office/spreadsheetml/2009/9/main" objectType="Drop" dropLines="20" dropStyle="combo" dx="16" fmlaLink="'RECAP GE'!$C$3" fmlaRange="'BASE GE'!$B$8:$B$116" noThreeD="1" sel="25" val="26"/>
</file>

<file path=xl/ctrlProps/ctrlProp5.xml><?xml version="1.0" encoding="utf-8"?>
<formControlPr xmlns="http://schemas.microsoft.com/office/spreadsheetml/2009/9/main" objectType="Drop" dropLines="14" dropStyle="combo" dx="16" fmlaLink="ER2A!$B$17" fmlaRange="ER2A!$C$17:$C$29" noThreeD="1" sel="1" val="0"/>
</file>

<file path=xl/ctrlProps/ctrlProp6.xml><?xml version="1.0" encoding="utf-8"?>
<formControlPr xmlns="http://schemas.microsoft.com/office/spreadsheetml/2009/9/main" objectType="Drop" dropLines="50" dropStyle="combo" dx="16" fmlaLink="'TRANSP. BREST'!$K$40" fmlaRange="'TRANSP. BREST'!$Q$5:$Q$17" noThreeD="1" sel="4" val="0"/>
</file>

<file path=xl/ctrlProps/ctrlProp7.xml><?xml version="1.0" encoding="utf-8"?>
<formControlPr xmlns="http://schemas.microsoft.com/office/spreadsheetml/2009/9/main" objectType="Drop" dropStyle="combo" dx="22" fmlaLink="$W$25" fmlaRange="'Tarifs transport '!$B$5:$D$12" noThreeD="1" sel="1" val="0"/>
</file>

<file path=xl/ctrlProps/ctrlProp8.xml><?xml version="1.0" encoding="utf-8"?>
<formControlPr xmlns="http://schemas.microsoft.com/office/spreadsheetml/2009/9/main" objectType="Drop" dropLines="20" dropStyle="combo" dx="22" fmlaLink="$W$29" fmlaRange="'Tarifs transport '!$B$23:$B$41" noThreeD="1" sel="1" val="0"/>
</file>

<file path=xl/ctrlProps/ctrlProp9.xml><?xml version="1.0" encoding="utf-8"?>
<formControlPr xmlns="http://schemas.microsoft.com/office/spreadsheetml/2009/9/main" objectType="Drop" dropLines="14" dropStyle="combo" dx="16" fmlaLink="ER2A!$B$17" fmlaRange="ER2A!$C$17:$C$29" noThreeD="1" sel="1" val="0"/>
</file>

<file path=xl/drawings/_rels/drawing1.xml.rels><?xml version="1.0" encoding="UTF-8" standalone="yes"?>
<Relationships xmlns="http://schemas.openxmlformats.org/package/2006/relationships"><Relationship Id="rId2" Type="http://schemas.openxmlformats.org/officeDocument/2006/relationships/hyperlink" Target="#'DEVIS CLT - SE'!A10"/><Relationship Id="rId1" Type="http://schemas.openxmlformats.org/officeDocument/2006/relationships/hyperlink" Target="#INSTAL!A1"/></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hyperlink" Target="#'Tarifs transport '!A1"/><Relationship Id="rId2" Type="http://schemas.openxmlformats.org/officeDocument/2006/relationships/hyperlink" Target="#'CHIFFRAGE GE'!A1"/><Relationship Id="rId1" Type="http://schemas.openxmlformats.org/officeDocument/2006/relationships/hyperlink" Target="#'DEVIS CLT - SE'!A10"/></Relationships>
</file>

<file path=xl/drawings/_rels/drawing3.xml.rels><?xml version="1.0" encoding="UTF-8" standalone="yes"?>
<Relationships xmlns="http://schemas.openxmlformats.org/package/2006/relationships"><Relationship Id="rId1" Type="http://schemas.openxmlformats.org/officeDocument/2006/relationships/hyperlink" Target="#'CHIFFRAGE GE'!A1"/></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hyperlink" Target="#INSTAL!A1"/><Relationship Id="rId1" Type="http://schemas.openxmlformats.org/officeDocument/2006/relationships/hyperlink" Target="#'CHIFFRAGE GE'!A1"/><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hyperlink" Target="#INSTAL!A10"/></Relationships>
</file>

<file path=xl/drawings/_rels/vmlDrawing4.v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xdr:from>
      <xdr:col>18</xdr:col>
      <xdr:colOff>158068</xdr:colOff>
      <xdr:row>8</xdr:row>
      <xdr:rowOff>17121</xdr:rowOff>
    </xdr:from>
    <xdr:to>
      <xdr:col>19</xdr:col>
      <xdr:colOff>695325</xdr:colOff>
      <xdr:row>11</xdr:row>
      <xdr:rowOff>28575</xdr:rowOff>
    </xdr:to>
    <xdr:sp macro="" textlink="">
      <xdr:nvSpPr>
        <xdr:cNvPr id="2" name="Rectangle à coins arrondis 5">
          <a:hlinkClick xmlns:r="http://schemas.openxmlformats.org/officeDocument/2006/relationships" r:id="rId1"/>
          <a:extLst>
            <a:ext uri="{FF2B5EF4-FFF2-40B4-BE49-F238E27FC236}">
              <a16:creationId xmlns:a16="http://schemas.microsoft.com/office/drawing/2014/main" id="{9F7C3437-6919-4FB6-BAC2-E88CFD9F0DF7}"/>
            </a:ext>
          </a:extLst>
        </xdr:cNvPr>
        <xdr:cNvSpPr/>
      </xdr:nvSpPr>
      <xdr:spPr>
        <a:xfrm>
          <a:off x="11702368" y="1769721"/>
          <a:ext cx="1426257" cy="582954"/>
        </a:xfrm>
        <a:prstGeom prst="round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400" b="1"/>
            <a:t>INSTAL</a:t>
          </a:r>
        </a:p>
      </xdr:txBody>
    </xdr:sp>
    <xdr:clientData/>
  </xdr:twoCellAnchor>
  <mc:AlternateContent xmlns:mc="http://schemas.openxmlformats.org/markup-compatibility/2006">
    <mc:Choice xmlns:a14="http://schemas.microsoft.com/office/drawing/2010/main" Requires="a14">
      <xdr:twoCellAnchor editAs="oneCell">
        <xdr:from>
          <xdr:col>6</xdr:col>
          <xdr:colOff>314325</xdr:colOff>
          <xdr:row>15</xdr:row>
          <xdr:rowOff>9525</xdr:rowOff>
        </xdr:from>
        <xdr:to>
          <xdr:col>7</xdr:col>
          <xdr:colOff>971550</xdr:colOff>
          <xdr:row>16</xdr:row>
          <xdr:rowOff>180975</xdr:rowOff>
        </xdr:to>
        <xdr:sp macro="" textlink="">
          <xdr:nvSpPr>
            <xdr:cNvPr id="441346" name="Drop Down 2" hidden="1">
              <a:extLst>
                <a:ext uri="{63B3BB69-23CF-44E3-9099-C40C66FF867C}">
                  <a14:compatExt spid="_x0000_s441346"/>
                </a:ext>
                <a:ext uri="{FF2B5EF4-FFF2-40B4-BE49-F238E27FC236}">
                  <a16:creationId xmlns:a16="http://schemas.microsoft.com/office/drawing/2014/main" id="{00000000-0008-0000-0100-000002B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269</xdr:row>
          <xdr:rowOff>28575</xdr:rowOff>
        </xdr:from>
        <xdr:to>
          <xdr:col>7</xdr:col>
          <xdr:colOff>1314450</xdr:colOff>
          <xdr:row>269</xdr:row>
          <xdr:rowOff>314325</xdr:rowOff>
        </xdr:to>
        <xdr:sp macro="" textlink="">
          <xdr:nvSpPr>
            <xdr:cNvPr id="441347" name="Drop Down 3" hidden="1">
              <a:extLst>
                <a:ext uri="{63B3BB69-23CF-44E3-9099-C40C66FF867C}">
                  <a14:compatExt spid="_x0000_s441347"/>
                </a:ext>
                <a:ext uri="{FF2B5EF4-FFF2-40B4-BE49-F238E27FC236}">
                  <a16:creationId xmlns:a16="http://schemas.microsoft.com/office/drawing/2014/main" id="{00000000-0008-0000-0100-000003B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133350</xdr:colOff>
      <xdr:row>3</xdr:row>
      <xdr:rowOff>107950</xdr:rowOff>
    </xdr:from>
    <xdr:to>
      <xdr:col>19</xdr:col>
      <xdr:colOff>698500</xdr:colOff>
      <xdr:row>6</xdr:row>
      <xdr:rowOff>187325</xdr:rowOff>
    </xdr:to>
    <xdr:sp macro="" textlink="">
      <xdr:nvSpPr>
        <xdr:cNvPr id="5" name="Rectangle à coins arrondis 3">
          <a:hlinkClick xmlns:r="http://schemas.openxmlformats.org/officeDocument/2006/relationships" r:id="rId2"/>
          <a:extLst>
            <a:ext uri="{FF2B5EF4-FFF2-40B4-BE49-F238E27FC236}">
              <a16:creationId xmlns:a16="http://schemas.microsoft.com/office/drawing/2014/main" id="{0361B3F7-7983-45FE-9757-A88A4D4585E1}"/>
            </a:ext>
          </a:extLst>
        </xdr:cNvPr>
        <xdr:cNvSpPr/>
      </xdr:nvSpPr>
      <xdr:spPr>
        <a:xfrm>
          <a:off x="11677650" y="908050"/>
          <a:ext cx="1454150" cy="650875"/>
        </a:xfrm>
        <a:prstGeom prst="round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400" b="1"/>
            <a:t>DEVIS</a:t>
          </a:r>
          <a:r>
            <a:rPr lang="fr-FR" sz="1400" b="1" baseline="0"/>
            <a:t> CLT - SE</a:t>
          </a:r>
          <a:endParaRPr lang="fr-FR" sz="1400" b="1"/>
        </a:p>
      </xdr:txBody>
    </xdr:sp>
    <xdr:clientData/>
  </xdr:twoCellAnchor>
  <mc:AlternateContent xmlns:mc="http://schemas.openxmlformats.org/markup-compatibility/2006">
    <mc:Choice xmlns:a14="http://schemas.microsoft.com/office/drawing/2010/main" Requires="a14">
      <xdr:twoCellAnchor editAs="oneCell">
        <xdr:from>
          <xdr:col>6</xdr:col>
          <xdr:colOff>314325</xdr:colOff>
          <xdr:row>13</xdr:row>
          <xdr:rowOff>409575</xdr:rowOff>
        </xdr:from>
        <xdr:to>
          <xdr:col>7</xdr:col>
          <xdr:colOff>971550</xdr:colOff>
          <xdr:row>14</xdr:row>
          <xdr:rowOff>200025</xdr:rowOff>
        </xdr:to>
        <xdr:sp macro="" textlink="">
          <xdr:nvSpPr>
            <xdr:cNvPr id="441349" name="Drop Down 5" hidden="1">
              <a:extLst>
                <a:ext uri="{63B3BB69-23CF-44E3-9099-C40C66FF867C}">
                  <a14:compatExt spid="_x0000_s441349"/>
                </a:ext>
                <a:ext uri="{FF2B5EF4-FFF2-40B4-BE49-F238E27FC236}">
                  <a16:creationId xmlns:a16="http://schemas.microsoft.com/office/drawing/2014/main" id="{00000000-0008-0000-0100-000005B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13</xdr:row>
          <xdr:rowOff>38100</xdr:rowOff>
        </xdr:from>
        <xdr:to>
          <xdr:col>7</xdr:col>
          <xdr:colOff>981075</xdr:colOff>
          <xdr:row>13</xdr:row>
          <xdr:rowOff>371475</xdr:rowOff>
        </xdr:to>
        <xdr:sp macro="" textlink="">
          <xdr:nvSpPr>
            <xdr:cNvPr id="441350" name="Drop Down 6" hidden="1">
              <a:extLst>
                <a:ext uri="{63B3BB69-23CF-44E3-9099-C40C66FF867C}">
                  <a14:compatExt spid="_x0000_s441350"/>
                </a:ext>
                <a:ext uri="{FF2B5EF4-FFF2-40B4-BE49-F238E27FC236}">
                  <a16:creationId xmlns:a16="http://schemas.microsoft.com/office/drawing/2014/main" id="{00000000-0008-0000-0100-000006B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xdr:row>
          <xdr:rowOff>9525</xdr:rowOff>
        </xdr:from>
        <xdr:to>
          <xdr:col>6</xdr:col>
          <xdr:colOff>1323975</xdr:colOff>
          <xdr:row>2</xdr:row>
          <xdr:rowOff>0</xdr:rowOff>
        </xdr:to>
        <xdr:sp macro="" textlink="">
          <xdr:nvSpPr>
            <xdr:cNvPr id="441377" name="Drop Down 33" hidden="1">
              <a:extLst>
                <a:ext uri="{63B3BB69-23CF-44E3-9099-C40C66FF867C}">
                  <a14:compatExt spid="_x0000_s441377"/>
                </a:ext>
                <a:ext uri="{FF2B5EF4-FFF2-40B4-BE49-F238E27FC236}">
                  <a16:creationId xmlns:a16="http://schemas.microsoft.com/office/drawing/2014/main" id="{00000000-0008-0000-0100-000021B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270</xdr:row>
          <xdr:rowOff>28575</xdr:rowOff>
        </xdr:from>
        <xdr:to>
          <xdr:col>7</xdr:col>
          <xdr:colOff>1314450</xdr:colOff>
          <xdr:row>270</xdr:row>
          <xdr:rowOff>314325</xdr:rowOff>
        </xdr:to>
        <xdr:sp macro="" textlink="">
          <xdr:nvSpPr>
            <xdr:cNvPr id="441378" name="Drop Down 34" hidden="1">
              <a:extLst>
                <a:ext uri="{63B3BB69-23CF-44E3-9099-C40C66FF867C}">
                  <a14:compatExt spid="_x0000_s441378"/>
                </a:ext>
                <a:ext uri="{FF2B5EF4-FFF2-40B4-BE49-F238E27FC236}">
                  <a16:creationId xmlns:a16="http://schemas.microsoft.com/office/drawing/2014/main" id="{00000000-0008-0000-0100-000022B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37</xdr:row>
          <xdr:rowOff>76200</xdr:rowOff>
        </xdr:from>
        <xdr:to>
          <xdr:col>13</xdr:col>
          <xdr:colOff>542925</xdr:colOff>
          <xdr:row>38</xdr:row>
          <xdr:rowOff>171450</xdr:rowOff>
        </xdr:to>
        <xdr:sp macro="" textlink="">
          <xdr:nvSpPr>
            <xdr:cNvPr id="493569" name="Drop Down 1" hidden="1">
              <a:extLst>
                <a:ext uri="{63B3BB69-23CF-44E3-9099-C40C66FF867C}">
                  <a14:compatExt spid="_x0000_s493569"/>
                </a:ext>
                <a:ext uri="{FF2B5EF4-FFF2-40B4-BE49-F238E27FC236}">
                  <a16:creationId xmlns:a16="http://schemas.microsoft.com/office/drawing/2014/main" id="{00000000-0008-0000-0C00-0000018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39</xdr:row>
          <xdr:rowOff>38100</xdr:rowOff>
        </xdr:from>
        <xdr:to>
          <xdr:col>13</xdr:col>
          <xdr:colOff>552450</xdr:colOff>
          <xdr:row>40</xdr:row>
          <xdr:rowOff>133350</xdr:rowOff>
        </xdr:to>
        <xdr:sp macro="" textlink="">
          <xdr:nvSpPr>
            <xdr:cNvPr id="493571" name="Drop Down 3" hidden="1">
              <a:extLst>
                <a:ext uri="{63B3BB69-23CF-44E3-9099-C40C66FF867C}">
                  <a14:compatExt spid="_x0000_s493571"/>
                </a:ext>
                <a:ext uri="{FF2B5EF4-FFF2-40B4-BE49-F238E27FC236}">
                  <a16:creationId xmlns:a16="http://schemas.microsoft.com/office/drawing/2014/main" id="{00000000-0008-0000-0C00-0000038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161925</xdr:colOff>
          <xdr:row>71</xdr:row>
          <xdr:rowOff>0</xdr:rowOff>
        </xdr:from>
        <xdr:to>
          <xdr:col>9</xdr:col>
          <xdr:colOff>161925</xdr:colOff>
          <xdr:row>72</xdr:row>
          <xdr:rowOff>180975</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E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268941</xdr:colOff>
      <xdr:row>0</xdr:row>
      <xdr:rowOff>121023</xdr:rowOff>
    </xdr:from>
    <xdr:to>
      <xdr:col>3</xdr:col>
      <xdr:colOff>429932</xdr:colOff>
      <xdr:row>1</xdr:row>
      <xdr:rowOff>560</xdr:rowOff>
    </xdr:to>
    <xdr:pic>
      <xdr:nvPicPr>
        <xdr:cNvPr id="57" name="Image 2">
          <a:extLst>
            <a:ext uri="{FF2B5EF4-FFF2-40B4-BE49-F238E27FC236}">
              <a16:creationId xmlns:a16="http://schemas.microsoft.com/office/drawing/2014/main" id="{A238DC38-4E9D-4BDA-994F-2732E216D862}"/>
            </a:ext>
          </a:extLst>
        </xdr:cNvPr>
        <xdr:cNvPicPr>
          <a:picLocks noChangeAspect="1"/>
        </xdr:cNvPicPr>
      </xdr:nvPicPr>
      <xdr:blipFill>
        <a:blip xmlns:r="http://schemas.openxmlformats.org/officeDocument/2006/relationships" r:embed="rId1"/>
        <a:stretch>
          <a:fillRect/>
        </a:stretch>
      </xdr:blipFill>
      <xdr:spPr>
        <a:xfrm>
          <a:off x="408641" y="121023"/>
          <a:ext cx="2015191" cy="809625"/>
        </a:xfrm>
        <a:prstGeom prst="rect">
          <a:avLst/>
        </a:prstGeom>
        <a:noFill/>
        <a:ln w="9525" cmpd="sng">
          <a:noFill/>
        </a:ln>
      </xdr:spPr>
    </xdr:pic>
    <xdr:clientData/>
  </xdr:twoCellAnchor>
  <xdr:twoCellAnchor editAs="oneCell">
    <xdr:from>
      <xdr:col>1</xdr:col>
      <xdr:colOff>373529</xdr:colOff>
      <xdr:row>0</xdr:row>
      <xdr:rowOff>135965</xdr:rowOff>
    </xdr:from>
    <xdr:to>
      <xdr:col>3</xdr:col>
      <xdr:colOff>534520</xdr:colOff>
      <xdr:row>1</xdr:row>
      <xdr:rowOff>11766</xdr:rowOff>
    </xdr:to>
    <xdr:pic>
      <xdr:nvPicPr>
        <xdr:cNvPr id="58" name="Image 2">
          <a:extLst>
            <a:ext uri="{FF2B5EF4-FFF2-40B4-BE49-F238E27FC236}">
              <a16:creationId xmlns:a16="http://schemas.microsoft.com/office/drawing/2014/main" id="{01867C0E-7FB9-4A57-8E25-163FE5E43B90}"/>
            </a:ext>
          </a:extLst>
        </xdr:cNvPr>
        <xdr:cNvPicPr>
          <a:picLocks noChangeAspect="1"/>
        </xdr:cNvPicPr>
      </xdr:nvPicPr>
      <xdr:blipFill>
        <a:blip xmlns:r="http://schemas.openxmlformats.org/officeDocument/2006/relationships" r:embed="rId1"/>
        <a:stretch>
          <a:fillRect/>
        </a:stretch>
      </xdr:blipFill>
      <xdr:spPr>
        <a:xfrm>
          <a:off x="513229" y="135965"/>
          <a:ext cx="2015191" cy="809251"/>
        </a:xfrm>
        <a:prstGeom prst="rect">
          <a:avLst/>
        </a:prstGeom>
        <a:noFill/>
        <a:ln w="9525" cmpd="sng">
          <a:noFill/>
        </a:ln>
      </xdr:spPr>
    </xdr:pic>
    <xdr:clientData/>
  </xdr:twoCellAnchor>
  <xdr:twoCellAnchor editAs="oneCell">
    <xdr:from>
      <xdr:col>1</xdr:col>
      <xdr:colOff>123264</xdr:colOff>
      <xdr:row>0</xdr:row>
      <xdr:rowOff>76200</xdr:rowOff>
    </xdr:from>
    <xdr:to>
      <xdr:col>3</xdr:col>
      <xdr:colOff>276785</xdr:colOff>
      <xdr:row>0</xdr:row>
      <xdr:rowOff>885825</xdr:rowOff>
    </xdr:to>
    <xdr:pic>
      <xdr:nvPicPr>
        <xdr:cNvPr id="2" name="Image 1">
          <a:extLst>
            <a:ext uri="{FF2B5EF4-FFF2-40B4-BE49-F238E27FC236}">
              <a16:creationId xmlns:a16="http://schemas.microsoft.com/office/drawing/2014/main" id="{BA907012-B876-45D9-8BFA-943A7E13DFF1}"/>
            </a:ext>
          </a:extLst>
        </xdr:cNvPr>
        <xdr:cNvPicPr>
          <a:picLocks noChangeAspect="1"/>
        </xdr:cNvPicPr>
      </xdr:nvPicPr>
      <xdr:blipFill>
        <a:blip xmlns:r="http://schemas.openxmlformats.org/officeDocument/2006/relationships" r:embed="rId1"/>
        <a:stretch>
          <a:fillRect/>
        </a:stretch>
      </xdr:blipFill>
      <xdr:spPr>
        <a:xfrm>
          <a:off x="256614" y="76200"/>
          <a:ext cx="1925171" cy="8096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571500</xdr:colOff>
      <xdr:row>11</xdr:row>
      <xdr:rowOff>9525</xdr:rowOff>
    </xdr:from>
    <xdr:to>
      <xdr:col>23</xdr:col>
      <xdr:colOff>419100</xdr:colOff>
      <xdr:row>15</xdr:row>
      <xdr:rowOff>15875</xdr:rowOff>
    </xdr:to>
    <xdr:sp macro="" textlink="">
      <xdr:nvSpPr>
        <xdr:cNvPr id="4" name="Rectangle à coins arrondis 3">
          <a:hlinkClick xmlns:r="http://schemas.openxmlformats.org/officeDocument/2006/relationships" r:id="rId1"/>
          <a:extLst>
            <a:ext uri="{FF2B5EF4-FFF2-40B4-BE49-F238E27FC236}">
              <a16:creationId xmlns:a16="http://schemas.microsoft.com/office/drawing/2014/main" id="{8EDC6772-4BEB-4561-BBC1-7F9E82FAA76F}"/>
            </a:ext>
          </a:extLst>
        </xdr:cNvPr>
        <xdr:cNvSpPr/>
      </xdr:nvSpPr>
      <xdr:spPr>
        <a:xfrm>
          <a:off x="18049875" y="2495550"/>
          <a:ext cx="1447800" cy="654050"/>
        </a:xfrm>
        <a:prstGeom prst="round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400" b="1"/>
            <a:t>DEVIS</a:t>
          </a:r>
          <a:r>
            <a:rPr lang="fr-FR" sz="1400" b="1" baseline="0"/>
            <a:t> CLT - SE</a:t>
          </a:r>
          <a:endParaRPr lang="fr-FR" sz="1400" b="1"/>
        </a:p>
      </xdr:txBody>
    </xdr:sp>
    <xdr:clientData/>
  </xdr:twoCellAnchor>
  <xdr:twoCellAnchor>
    <xdr:from>
      <xdr:col>21</xdr:col>
      <xdr:colOff>482600</xdr:colOff>
      <xdr:row>4</xdr:row>
      <xdr:rowOff>101600</xdr:rowOff>
    </xdr:from>
    <xdr:to>
      <xdr:col>23</xdr:col>
      <xdr:colOff>330200</xdr:colOff>
      <xdr:row>9</xdr:row>
      <xdr:rowOff>44450</xdr:rowOff>
    </xdr:to>
    <xdr:sp macro="" textlink="">
      <xdr:nvSpPr>
        <xdr:cNvPr id="5" name="Rectangle à coins arrondis 4">
          <a:hlinkClick xmlns:r="http://schemas.openxmlformats.org/officeDocument/2006/relationships" r:id="rId2"/>
          <a:extLst>
            <a:ext uri="{FF2B5EF4-FFF2-40B4-BE49-F238E27FC236}">
              <a16:creationId xmlns:a16="http://schemas.microsoft.com/office/drawing/2014/main" id="{F4BCE22F-44C8-48A9-9658-3497AB6B2DDD}"/>
            </a:ext>
          </a:extLst>
        </xdr:cNvPr>
        <xdr:cNvSpPr/>
      </xdr:nvSpPr>
      <xdr:spPr>
        <a:xfrm>
          <a:off x="19069050" y="1295400"/>
          <a:ext cx="1454150" cy="768350"/>
        </a:xfrm>
        <a:prstGeom prst="round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400" b="1"/>
            <a:t>CHIFFRAGE GE</a:t>
          </a:r>
        </a:p>
      </xdr:txBody>
    </xdr:sp>
    <xdr:clientData/>
  </xdr:twoCellAnchor>
  <xdr:twoCellAnchor>
    <xdr:from>
      <xdr:col>21</xdr:col>
      <xdr:colOff>530224</xdr:colOff>
      <xdr:row>17</xdr:row>
      <xdr:rowOff>28575</xdr:rowOff>
    </xdr:from>
    <xdr:to>
      <xdr:col>23</xdr:col>
      <xdr:colOff>396875</xdr:colOff>
      <xdr:row>21</xdr:row>
      <xdr:rowOff>158750</xdr:rowOff>
    </xdr:to>
    <xdr:sp macro="" textlink="">
      <xdr:nvSpPr>
        <xdr:cNvPr id="2" name="Rectangle à coins arrondis 4">
          <a:hlinkClick xmlns:r="http://schemas.openxmlformats.org/officeDocument/2006/relationships" r:id="rId3"/>
          <a:extLst>
            <a:ext uri="{FF2B5EF4-FFF2-40B4-BE49-F238E27FC236}">
              <a16:creationId xmlns:a16="http://schemas.microsoft.com/office/drawing/2014/main" id="{783DBF6F-570E-4D10-AB11-59F02D87644A}"/>
            </a:ext>
          </a:extLst>
        </xdr:cNvPr>
        <xdr:cNvSpPr/>
      </xdr:nvSpPr>
      <xdr:spPr>
        <a:xfrm>
          <a:off x="19116674" y="3368675"/>
          <a:ext cx="1473201" cy="790575"/>
        </a:xfrm>
        <a:prstGeom prst="round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400" b="1"/>
            <a:t>Tarifs TRANSPORT</a:t>
          </a:r>
        </a:p>
      </xdr:txBody>
    </xdr:sp>
    <xdr:clientData/>
  </xdr:twoCellAnchor>
  <mc:AlternateContent xmlns:mc="http://schemas.openxmlformats.org/markup-compatibility/2006">
    <mc:Choice xmlns:a14="http://schemas.microsoft.com/office/drawing/2010/main" Requires="a14">
      <xdr:twoCellAnchor editAs="oneCell">
        <xdr:from>
          <xdr:col>21</xdr:col>
          <xdr:colOff>561975</xdr:colOff>
          <xdr:row>24</xdr:row>
          <xdr:rowOff>38100</xdr:rowOff>
        </xdr:from>
        <xdr:to>
          <xdr:col>22</xdr:col>
          <xdr:colOff>476250</xdr:colOff>
          <xdr:row>30</xdr:row>
          <xdr:rowOff>133350</xdr:rowOff>
        </xdr:to>
        <xdr:sp macro="" textlink="">
          <xdr:nvSpPr>
            <xdr:cNvPr id="442369" name="Drop Down 1" hidden="1">
              <a:extLst>
                <a:ext uri="{63B3BB69-23CF-44E3-9099-C40C66FF867C}">
                  <a14:compatExt spid="_x0000_s442369"/>
                </a:ext>
                <a:ext uri="{FF2B5EF4-FFF2-40B4-BE49-F238E27FC236}">
                  <a16:creationId xmlns:a16="http://schemas.microsoft.com/office/drawing/2014/main" id="{00000000-0008-0000-0200-000001C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542925</xdr:colOff>
          <xdr:row>28</xdr:row>
          <xdr:rowOff>28575</xdr:rowOff>
        </xdr:from>
        <xdr:to>
          <xdr:col>22</xdr:col>
          <xdr:colOff>581025</xdr:colOff>
          <xdr:row>48</xdr:row>
          <xdr:rowOff>95250</xdr:rowOff>
        </xdr:to>
        <xdr:sp macro="" textlink="">
          <xdr:nvSpPr>
            <xdr:cNvPr id="442370" name="Drop Down 2" hidden="1">
              <a:extLst>
                <a:ext uri="{63B3BB69-23CF-44E3-9099-C40C66FF867C}">
                  <a14:compatExt spid="_x0000_s442370"/>
                </a:ext>
                <a:ext uri="{FF2B5EF4-FFF2-40B4-BE49-F238E27FC236}">
                  <a16:creationId xmlns:a16="http://schemas.microsoft.com/office/drawing/2014/main" id="{00000000-0008-0000-0200-000002C0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21</xdr:col>
      <xdr:colOff>533400</xdr:colOff>
      <xdr:row>5</xdr:row>
      <xdr:rowOff>57150</xdr:rowOff>
    </xdr:from>
    <xdr:to>
      <xdr:col>23</xdr:col>
      <xdr:colOff>381000</xdr:colOff>
      <xdr:row>10</xdr:row>
      <xdr:rowOff>0</xdr:rowOff>
    </xdr:to>
    <xdr:sp macro="" textlink="">
      <xdr:nvSpPr>
        <xdr:cNvPr id="3" name="Rectangle à coins arrondis 4">
          <a:hlinkClick xmlns:r="http://schemas.openxmlformats.org/officeDocument/2006/relationships" r:id="rId1"/>
          <a:extLst>
            <a:ext uri="{FF2B5EF4-FFF2-40B4-BE49-F238E27FC236}">
              <a16:creationId xmlns:a16="http://schemas.microsoft.com/office/drawing/2014/main" id="{63B68A2A-B68E-43DA-BDDE-039ABB4E1932}"/>
            </a:ext>
          </a:extLst>
        </xdr:cNvPr>
        <xdr:cNvSpPr/>
      </xdr:nvSpPr>
      <xdr:spPr>
        <a:xfrm>
          <a:off x="19119850" y="1416050"/>
          <a:ext cx="1454150" cy="768350"/>
        </a:xfrm>
        <a:prstGeom prst="round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400" b="1"/>
            <a:t>CHIFFRAGE 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60325</xdr:colOff>
      <xdr:row>2</xdr:row>
      <xdr:rowOff>41275</xdr:rowOff>
    </xdr:from>
    <xdr:to>
      <xdr:col>12</xdr:col>
      <xdr:colOff>746125</xdr:colOff>
      <xdr:row>4</xdr:row>
      <xdr:rowOff>60325</xdr:rowOff>
    </xdr:to>
    <xdr:sp macro="" textlink="">
      <xdr:nvSpPr>
        <xdr:cNvPr id="5" name="Rectangle à coins arrondis 4">
          <a:hlinkClick xmlns:r="http://schemas.openxmlformats.org/officeDocument/2006/relationships" r:id="rId1"/>
          <a:extLst>
            <a:ext uri="{FF2B5EF4-FFF2-40B4-BE49-F238E27FC236}">
              <a16:creationId xmlns:a16="http://schemas.microsoft.com/office/drawing/2014/main" id="{A97BE991-7C79-7A71-33AF-6B19A15EE7DC}"/>
            </a:ext>
          </a:extLst>
        </xdr:cNvPr>
        <xdr:cNvSpPr/>
      </xdr:nvSpPr>
      <xdr:spPr>
        <a:xfrm>
          <a:off x="9290050" y="784225"/>
          <a:ext cx="1447800" cy="466725"/>
        </a:xfrm>
        <a:prstGeom prst="round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400" b="1"/>
            <a:t>CHIFFRAGE GE</a:t>
          </a:r>
        </a:p>
      </xdr:txBody>
    </xdr:sp>
    <xdr:clientData/>
  </xdr:twoCellAnchor>
  <xdr:twoCellAnchor>
    <xdr:from>
      <xdr:col>11</xdr:col>
      <xdr:colOff>60325</xdr:colOff>
      <xdr:row>5</xdr:row>
      <xdr:rowOff>25400</xdr:rowOff>
    </xdr:from>
    <xdr:to>
      <xdr:col>12</xdr:col>
      <xdr:colOff>746125</xdr:colOff>
      <xdr:row>7</xdr:row>
      <xdr:rowOff>196850</xdr:rowOff>
    </xdr:to>
    <xdr:sp macro="" textlink="">
      <xdr:nvSpPr>
        <xdr:cNvPr id="6" name="Rectangle à coins arrondis 5">
          <a:hlinkClick xmlns:r="http://schemas.openxmlformats.org/officeDocument/2006/relationships" r:id="rId2"/>
          <a:extLst>
            <a:ext uri="{FF2B5EF4-FFF2-40B4-BE49-F238E27FC236}">
              <a16:creationId xmlns:a16="http://schemas.microsoft.com/office/drawing/2014/main" id="{7104D790-A4B0-7DFD-8749-FDAFACE05EAF}"/>
            </a:ext>
          </a:extLst>
        </xdr:cNvPr>
        <xdr:cNvSpPr/>
      </xdr:nvSpPr>
      <xdr:spPr>
        <a:xfrm>
          <a:off x="9290050" y="1454150"/>
          <a:ext cx="1447800" cy="666750"/>
        </a:xfrm>
        <a:prstGeom prst="round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fr-FR" sz="1400" b="1"/>
            <a:t>INSTAL</a:t>
          </a:r>
        </a:p>
      </xdr:txBody>
    </xdr:sp>
    <xdr:clientData/>
  </xdr:twoCellAnchor>
  <mc:AlternateContent xmlns:mc="http://schemas.openxmlformats.org/markup-compatibility/2006">
    <mc:Choice xmlns:a14="http://schemas.microsoft.com/office/drawing/2010/main" Requires="a14">
      <xdr:twoCellAnchor editAs="oneCell">
        <xdr:from>
          <xdr:col>10</xdr:col>
          <xdr:colOff>447675</xdr:colOff>
          <xdr:row>0</xdr:row>
          <xdr:rowOff>95250</xdr:rowOff>
        </xdr:from>
        <xdr:to>
          <xdr:col>12</xdr:col>
          <xdr:colOff>733425</xdr:colOff>
          <xdr:row>1</xdr:row>
          <xdr:rowOff>161925</xdr:rowOff>
        </xdr:to>
        <xdr:sp macro="" textlink="">
          <xdr:nvSpPr>
            <xdr:cNvPr id="342567" name="Drop Down 14887" hidden="1">
              <a:extLst>
                <a:ext uri="{63B3BB69-23CF-44E3-9099-C40C66FF867C}">
                  <a14:compatExt spid="_x0000_s342567"/>
                </a:ext>
                <a:ext uri="{FF2B5EF4-FFF2-40B4-BE49-F238E27FC236}">
                  <a16:creationId xmlns:a16="http://schemas.microsoft.com/office/drawing/2014/main" id="{00000000-0008-0000-0400-0000273A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9</xdr:row>
          <xdr:rowOff>238125</xdr:rowOff>
        </xdr:from>
        <xdr:to>
          <xdr:col>11</xdr:col>
          <xdr:colOff>352425</xdr:colOff>
          <xdr:row>12</xdr:row>
          <xdr:rowOff>38100</xdr:rowOff>
        </xdr:to>
        <xdr:sp macro="" textlink="">
          <xdr:nvSpPr>
            <xdr:cNvPr id="342569" name="Check Box 14889" hidden="1">
              <a:extLst>
                <a:ext uri="{63B3BB69-23CF-44E3-9099-C40C66FF867C}">
                  <a14:compatExt spid="_x0000_s342569"/>
                </a:ext>
                <a:ext uri="{FF2B5EF4-FFF2-40B4-BE49-F238E27FC236}">
                  <a16:creationId xmlns:a16="http://schemas.microsoft.com/office/drawing/2014/main" id="{00000000-0008-0000-0400-0000293A0500}"/>
                </a:ext>
              </a:extLst>
            </xdr:cNvPr>
            <xdr:cNvSpPr/>
          </xdr:nvSpPr>
          <xdr:spPr bwMode="auto">
            <a:xfrm>
              <a:off x="0" y="0"/>
              <a:ext cx="0" cy="0"/>
            </a:xfrm>
            <a:prstGeom prst="rect">
              <a:avLst/>
            </a:prstGeom>
            <a:solidFill>
              <a:srgbClr val="99CC00" mc:Ignorable="a14" a14:legacySpreadsheetColorIndex="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Masquer les prix unitaires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238125</xdr:rowOff>
        </xdr:from>
        <xdr:to>
          <xdr:col>12</xdr:col>
          <xdr:colOff>28575</xdr:colOff>
          <xdr:row>48</xdr:row>
          <xdr:rowOff>28575</xdr:rowOff>
        </xdr:to>
        <xdr:sp macro="" textlink="">
          <xdr:nvSpPr>
            <xdr:cNvPr id="342570" name="Check Box 14890" hidden="1">
              <a:extLst>
                <a:ext uri="{63B3BB69-23CF-44E3-9099-C40C66FF867C}">
                  <a14:compatExt spid="_x0000_s342570"/>
                </a:ext>
                <a:ext uri="{FF2B5EF4-FFF2-40B4-BE49-F238E27FC236}">
                  <a16:creationId xmlns:a16="http://schemas.microsoft.com/office/drawing/2014/main" id="{00000000-0008-0000-0400-00002A3A05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Sur dalle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39</xdr:row>
          <xdr:rowOff>133350</xdr:rowOff>
        </xdr:from>
        <xdr:to>
          <xdr:col>12</xdr:col>
          <xdr:colOff>1019175</xdr:colOff>
          <xdr:row>42</xdr:row>
          <xdr:rowOff>9525</xdr:rowOff>
        </xdr:to>
        <xdr:sp macro="" textlink="">
          <xdr:nvSpPr>
            <xdr:cNvPr id="342575" name="Drop Down 14895" hidden="1">
              <a:extLst>
                <a:ext uri="{63B3BB69-23CF-44E3-9099-C40C66FF867C}">
                  <a14:compatExt spid="_x0000_s342575"/>
                </a:ext>
                <a:ext uri="{FF2B5EF4-FFF2-40B4-BE49-F238E27FC236}">
                  <a16:creationId xmlns:a16="http://schemas.microsoft.com/office/drawing/2014/main" id="{00000000-0008-0000-0400-00002F3A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762000</xdr:colOff>
      <xdr:row>507</xdr:row>
      <xdr:rowOff>174625</xdr:rowOff>
    </xdr:from>
    <xdr:to>
      <xdr:col>9</xdr:col>
      <xdr:colOff>222250</xdr:colOff>
      <xdr:row>550</xdr:row>
      <xdr:rowOff>177270</xdr:rowOff>
    </xdr:to>
    <xdr:pic>
      <xdr:nvPicPr>
        <xdr:cNvPr id="4" name="Image 3">
          <a:extLst>
            <a:ext uri="{FF2B5EF4-FFF2-40B4-BE49-F238E27FC236}">
              <a16:creationId xmlns:a16="http://schemas.microsoft.com/office/drawing/2014/main" id="{624147EF-C874-9C08-9351-72847A73AD3E}"/>
            </a:ext>
          </a:extLst>
        </xdr:cNvPr>
        <xdr:cNvPicPr>
          <a:picLocks noChangeAspect="1"/>
        </xdr:cNvPicPr>
      </xdr:nvPicPr>
      <xdr:blipFill>
        <a:blip xmlns:r="http://schemas.openxmlformats.org/officeDocument/2006/relationships" r:embed="rId3"/>
        <a:stretch>
          <a:fillRect/>
        </a:stretch>
      </xdr:blipFill>
      <xdr:spPr>
        <a:xfrm>
          <a:off x="1063625" y="30353000"/>
          <a:ext cx="6985000" cy="8876770"/>
        </a:xfrm>
        <a:prstGeom prst="rect">
          <a:avLst/>
        </a:prstGeom>
      </xdr:spPr>
    </xdr:pic>
    <xdr:clientData/>
  </xdr:twoCellAnchor>
  <xdr:twoCellAnchor editAs="oneCell">
    <xdr:from>
      <xdr:col>1</xdr:col>
      <xdr:colOff>809625</xdr:colOff>
      <xdr:row>551</xdr:row>
      <xdr:rowOff>142875</xdr:rowOff>
    </xdr:from>
    <xdr:to>
      <xdr:col>8</xdr:col>
      <xdr:colOff>1057864</xdr:colOff>
      <xdr:row>596</xdr:row>
      <xdr:rowOff>111125</xdr:rowOff>
    </xdr:to>
    <xdr:pic>
      <xdr:nvPicPr>
        <xdr:cNvPr id="7" name="Image 6">
          <a:extLst>
            <a:ext uri="{FF2B5EF4-FFF2-40B4-BE49-F238E27FC236}">
              <a16:creationId xmlns:a16="http://schemas.microsoft.com/office/drawing/2014/main" id="{CD8CEE54-D7A2-8934-07B5-24E884B47F00}"/>
            </a:ext>
          </a:extLst>
        </xdr:cNvPr>
        <xdr:cNvPicPr>
          <a:picLocks noChangeAspect="1"/>
        </xdr:cNvPicPr>
      </xdr:nvPicPr>
      <xdr:blipFill>
        <a:blip xmlns:r="http://schemas.openxmlformats.org/officeDocument/2006/relationships" r:embed="rId4"/>
        <a:stretch>
          <a:fillRect/>
        </a:stretch>
      </xdr:blipFill>
      <xdr:spPr>
        <a:xfrm>
          <a:off x="1111250" y="39401750"/>
          <a:ext cx="6614114" cy="9255125"/>
        </a:xfrm>
        <a:prstGeom prst="rect">
          <a:avLst/>
        </a:prstGeom>
      </xdr:spPr>
    </xdr:pic>
    <xdr:clientData/>
  </xdr:twoCellAnchor>
  <xdr:twoCellAnchor editAs="oneCell">
    <xdr:from>
      <xdr:col>1</xdr:col>
      <xdr:colOff>889000</xdr:colOff>
      <xdr:row>597</xdr:row>
      <xdr:rowOff>79375</xdr:rowOff>
    </xdr:from>
    <xdr:to>
      <xdr:col>8</xdr:col>
      <xdr:colOff>841375</xdr:colOff>
      <xdr:row>642</xdr:row>
      <xdr:rowOff>10376</xdr:rowOff>
    </xdr:to>
    <xdr:pic>
      <xdr:nvPicPr>
        <xdr:cNvPr id="8" name="Image 7">
          <a:extLst>
            <a:ext uri="{FF2B5EF4-FFF2-40B4-BE49-F238E27FC236}">
              <a16:creationId xmlns:a16="http://schemas.microsoft.com/office/drawing/2014/main" id="{17CEEE44-413E-124D-D6C6-17FBB1F373A5}"/>
            </a:ext>
          </a:extLst>
        </xdr:cNvPr>
        <xdr:cNvPicPr>
          <a:picLocks noChangeAspect="1"/>
        </xdr:cNvPicPr>
      </xdr:nvPicPr>
      <xdr:blipFill>
        <a:blip xmlns:r="http://schemas.openxmlformats.org/officeDocument/2006/relationships" r:embed="rId5"/>
        <a:stretch>
          <a:fillRect/>
        </a:stretch>
      </xdr:blipFill>
      <xdr:spPr>
        <a:xfrm>
          <a:off x="1190625" y="48831500"/>
          <a:ext cx="6318250" cy="9217876"/>
        </a:xfrm>
        <a:prstGeom prst="rect">
          <a:avLst/>
        </a:prstGeom>
      </xdr:spPr>
    </xdr:pic>
    <xdr:clientData/>
  </xdr:twoCellAnchor>
  <xdr:twoCellAnchor editAs="oneCell">
    <xdr:from>
      <xdr:col>1</xdr:col>
      <xdr:colOff>873125</xdr:colOff>
      <xdr:row>643</xdr:row>
      <xdr:rowOff>127000</xdr:rowOff>
    </xdr:from>
    <xdr:to>
      <xdr:col>8</xdr:col>
      <xdr:colOff>1002638</xdr:colOff>
      <xdr:row>688</xdr:row>
      <xdr:rowOff>111125</xdr:rowOff>
    </xdr:to>
    <xdr:pic>
      <xdr:nvPicPr>
        <xdr:cNvPr id="9" name="Image 8">
          <a:extLst>
            <a:ext uri="{FF2B5EF4-FFF2-40B4-BE49-F238E27FC236}">
              <a16:creationId xmlns:a16="http://schemas.microsoft.com/office/drawing/2014/main" id="{8D498C49-AFE7-CCB8-AFB5-F8464B3CAC13}"/>
            </a:ext>
          </a:extLst>
        </xdr:cNvPr>
        <xdr:cNvPicPr>
          <a:picLocks noChangeAspect="1"/>
        </xdr:cNvPicPr>
      </xdr:nvPicPr>
      <xdr:blipFill>
        <a:blip xmlns:r="http://schemas.openxmlformats.org/officeDocument/2006/relationships" r:embed="rId6"/>
        <a:stretch>
          <a:fillRect/>
        </a:stretch>
      </xdr:blipFill>
      <xdr:spPr>
        <a:xfrm>
          <a:off x="1174750" y="58372375"/>
          <a:ext cx="6495388" cy="9271000"/>
        </a:xfrm>
        <a:prstGeom prst="rect">
          <a:avLst/>
        </a:prstGeom>
      </xdr:spPr>
    </xdr:pic>
    <xdr:clientData/>
  </xdr:twoCellAnchor>
  <xdr:twoCellAnchor editAs="oneCell">
    <xdr:from>
      <xdr:col>1</xdr:col>
      <xdr:colOff>1016000</xdr:colOff>
      <xdr:row>689</xdr:row>
      <xdr:rowOff>158750</xdr:rowOff>
    </xdr:from>
    <xdr:to>
      <xdr:col>8</xdr:col>
      <xdr:colOff>836874</xdr:colOff>
      <xdr:row>733</xdr:row>
      <xdr:rowOff>111125</xdr:rowOff>
    </xdr:to>
    <xdr:pic>
      <xdr:nvPicPr>
        <xdr:cNvPr id="10" name="Image 9">
          <a:extLst>
            <a:ext uri="{FF2B5EF4-FFF2-40B4-BE49-F238E27FC236}">
              <a16:creationId xmlns:a16="http://schemas.microsoft.com/office/drawing/2014/main" id="{462DECD1-364B-CF78-4C01-7B71FC7DA2D6}"/>
            </a:ext>
          </a:extLst>
        </xdr:cNvPr>
        <xdr:cNvPicPr>
          <a:picLocks noChangeAspect="1"/>
        </xdr:cNvPicPr>
      </xdr:nvPicPr>
      <xdr:blipFill>
        <a:blip xmlns:r="http://schemas.openxmlformats.org/officeDocument/2006/relationships" r:embed="rId7"/>
        <a:stretch>
          <a:fillRect/>
        </a:stretch>
      </xdr:blipFill>
      <xdr:spPr>
        <a:xfrm>
          <a:off x="1317625" y="67897375"/>
          <a:ext cx="6186749" cy="9032875"/>
        </a:xfrm>
        <a:prstGeom prst="rect">
          <a:avLst/>
        </a:prstGeom>
      </xdr:spPr>
    </xdr:pic>
    <xdr:clientData/>
  </xdr:twoCellAnchor>
  <xdr:twoCellAnchor editAs="oneCell">
    <xdr:from>
      <xdr:col>1</xdr:col>
      <xdr:colOff>984250</xdr:colOff>
      <xdr:row>735</xdr:row>
      <xdr:rowOff>206374</xdr:rowOff>
    </xdr:from>
    <xdr:to>
      <xdr:col>9</xdr:col>
      <xdr:colOff>65347</xdr:colOff>
      <xdr:row>780</xdr:row>
      <xdr:rowOff>63500</xdr:rowOff>
    </xdr:to>
    <xdr:pic>
      <xdr:nvPicPr>
        <xdr:cNvPr id="11" name="Image 10">
          <a:extLst>
            <a:ext uri="{FF2B5EF4-FFF2-40B4-BE49-F238E27FC236}">
              <a16:creationId xmlns:a16="http://schemas.microsoft.com/office/drawing/2014/main" id="{7B2F8999-333B-DDB8-3C58-29F0E34E06AF}"/>
            </a:ext>
          </a:extLst>
        </xdr:cNvPr>
        <xdr:cNvPicPr>
          <a:picLocks noChangeAspect="1"/>
        </xdr:cNvPicPr>
      </xdr:nvPicPr>
      <xdr:blipFill>
        <a:blip xmlns:r="http://schemas.openxmlformats.org/officeDocument/2006/relationships" r:embed="rId8"/>
        <a:stretch>
          <a:fillRect/>
        </a:stretch>
      </xdr:blipFill>
      <xdr:spPr>
        <a:xfrm>
          <a:off x="1285875" y="77438249"/>
          <a:ext cx="6605847" cy="9144001"/>
        </a:xfrm>
        <a:prstGeom prst="rect">
          <a:avLst/>
        </a:prstGeom>
      </xdr:spPr>
    </xdr:pic>
    <xdr:clientData/>
  </xdr:twoCellAnchor>
  <xdr:twoCellAnchor editAs="oneCell">
    <xdr:from>
      <xdr:col>1</xdr:col>
      <xdr:colOff>1000125</xdr:colOff>
      <xdr:row>781</xdr:row>
      <xdr:rowOff>158750</xdr:rowOff>
    </xdr:from>
    <xdr:to>
      <xdr:col>8</xdr:col>
      <xdr:colOff>1000900</xdr:colOff>
      <xdr:row>826</xdr:row>
      <xdr:rowOff>79375</xdr:rowOff>
    </xdr:to>
    <xdr:pic>
      <xdr:nvPicPr>
        <xdr:cNvPr id="12" name="Image 11">
          <a:extLst>
            <a:ext uri="{FF2B5EF4-FFF2-40B4-BE49-F238E27FC236}">
              <a16:creationId xmlns:a16="http://schemas.microsoft.com/office/drawing/2014/main" id="{C7534DEB-2C89-BA10-5654-CA9DA56C4B3A}"/>
            </a:ext>
          </a:extLst>
        </xdr:cNvPr>
        <xdr:cNvPicPr>
          <a:picLocks noChangeAspect="1"/>
        </xdr:cNvPicPr>
      </xdr:nvPicPr>
      <xdr:blipFill>
        <a:blip xmlns:r="http://schemas.openxmlformats.org/officeDocument/2006/relationships" r:embed="rId9"/>
        <a:stretch>
          <a:fillRect/>
        </a:stretch>
      </xdr:blipFill>
      <xdr:spPr>
        <a:xfrm>
          <a:off x="1301750" y="86883875"/>
          <a:ext cx="6366650" cy="9207500"/>
        </a:xfrm>
        <a:prstGeom prst="rect">
          <a:avLst/>
        </a:prstGeom>
      </xdr:spPr>
    </xdr:pic>
    <xdr:clientData/>
  </xdr:twoCellAnchor>
  <xdr:twoCellAnchor editAs="oneCell">
    <xdr:from>
      <xdr:col>1</xdr:col>
      <xdr:colOff>968375</xdr:colOff>
      <xdr:row>827</xdr:row>
      <xdr:rowOff>126999</xdr:rowOff>
    </xdr:from>
    <xdr:to>
      <xdr:col>8</xdr:col>
      <xdr:colOff>945632</xdr:colOff>
      <xdr:row>872</xdr:row>
      <xdr:rowOff>63499</xdr:rowOff>
    </xdr:to>
    <xdr:pic>
      <xdr:nvPicPr>
        <xdr:cNvPr id="13" name="Image 12">
          <a:extLst>
            <a:ext uri="{FF2B5EF4-FFF2-40B4-BE49-F238E27FC236}">
              <a16:creationId xmlns:a16="http://schemas.microsoft.com/office/drawing/2014/main" id="{E0D66748-8512-BFF3-DA34-547383AEB105}"/>
            </a:ext>
          </a:extLst>
        </xdr:cNvPr>
        <xdr:cNvPicPr>
          <a:picLocks noChangeAspect="1"/>
        </xdr:cNvPicPr>
      </xdr:nvPicPr>
      <xdr:blipFill>
        <a:blip xmlns:r="http://schemas.openxmlformats.org/officeDocument/2006/relationships" r:embed="rId10"/>
        <a:stretch>
          <a:fillRect/>
        </a:stretch>
      </xdr:blipFill>
      <xdr:spPr>
        <a:xfrm>
          <a:off x="1270000" y="96345374"/>
          <a:ext cx="6343132" cy="9223375"/>
        </a:xfrm>
        <a:prstGeom prst="rect">
          <a:avLst/>
        </a:prstGeom>
      </xdr:spPr>
    </xdr:pic>
    <xdr:clientData/>
  </xdr:twoCellAnchor>
  <xdr:twoCellAnchor editAs="oneCell">
    <xdr:from>
      <xdr:col>1</xdr:col>
      <xdr:colOff>1000124</xdr:colOff>
      <xdr:row>873</xdr:row>
      <xdr:rowOff>142874</xdr:rowOff>
    </xdr:from>
    <xdr:to>
      <xdr:col>8</xdr:col>
      <xdr:colOff>904874</xdr:colOff>
      <xdr:row>918</xdr:row>
      <xdr:rowOff>64213</xdr:rowOff>
    </xdr:to>
    <xdr:pic>
      <xdr:nvPicPr>
        <xdr:cNvPr id="14" name="Image 13">
          <a:extLst>
            <a:ext uri="{FF2B5EF4-FFF2-40B4-BE49-F238E27FC236}">
              <a16:creationId xmlns:a16="http://schemas.microsoft.com/office/drawing/2014/main" id="{B2E73471-BFB5-536B-E777-684B47EE2B4D}"/>
            </a:ext>
          </a:extLst>
        </xdr:cNvPr>
        <xdr:cNvPicPr>
          <a:picLocks noChangeAspect="1"/>
        </xdr:cNvPicPr>
      </xdr:nvPicPr>
      <xdr:blipFill>
        <a:blip xmlns:r="http://schemas.openxmlformats.org/officeDocument/2006/relationships" r:embed="rId11"/>
        <a:stretch>
          <a:fillRect/>
        </a:stretch>
      </xdr:blipFill>
      <xdr:spPr>
        <a:xfrm>
          <a:off x="1301749" y="105854499"/>
          <a:ext cx="6270625" cy="9208214"/>
        </a:xfrm>
        <a:prstGeom prst="rect">
          <a:avLst/>
        </a:prstGeom>
      </xdr:spPr>
    </xdr:pic>
    <xdr:clientData/>
  </xdr:twoCellAnchor>
  <xdr:twoCellAnchor editAs="oneCell">
    <xdr:from>
      <xdr:col>1</xdr:col>
      <xdr:colOff>952501</xdr:colOff>
      <xdr:row>919</xdr:row>
      <xdr:rowOff>31750</xdr:rowOff>
    </xdr:from>
    <xdr:to>
      <xdr:col>8</xdr:col>
      <xdr:colOff>777876</xdr:colOff>
      <xdr:row>962</xdr:row>
      <xdr:rowOff>28508</xdr:rowOff>
    </xdr:to>
    <xdr:pic>
      <xdr:nvPicPr>
        <xdr:cNvPr id="15" name="Image 14">
          <a:extLst>
            <a:ext uri="{FF2B5EF4-FFF2-40B4-BE49-F238E27FC236}">
              <a16:creationId xmlns:a16="http://schemas.microsoft.com/office/drawing/2014/main" id="{73BDA9D0-82A4-57DA-9806-6F4141EAF894}"/>
            </a:ext>
          </a:extLst>
        </xdr:cNvPr>
        <xdr:cNvPicPr>
          <a:picLocks noChangeAspect="1"/>
        </xdr:cNvPicPr>
      </xdr:nvPicPr>
      <xdr:blipFill>
        <a:blip xmlns:r="http://schemas.openxmlformats.org/officeDocument/2006/relationships" r:embed="rId12"/>
        <a:stretch>
          <a:fillRect/>
        </a:stretch>
      </xdr:blipFill>
      <xdr:spPr>
        <a:xfrm>
          <a:off x="1254126" y="115236625"/>
          <a:ext cx="6191250" cy="8870883"/>
        </a:xfrm>
        <a:prstGeom prst="rect">
          <a:avLst/>
        </a:prstGeom>
      </xdr:spPr>
    </xdr:pic>
    <xdr:clientData/>
  </xdr:twoCellAnchor>
  <xdr:twoCellAnchor editAs="oneCell">
    <xdr:from>
      <xdr:col>1</xdr:col>
      <xdr:colOff>984249</xdr:colOff>
      <xdr:row>961</xdr:row>
      <xdr:rowOff>190500</xdr:rowOff>
    </xdr:from>
    <xdr:to>
      <xdr:col>8</xdr:col>
      <xdr:colOff>841375</xdr:colOff>
      <xdr:row>964</xdr:row>
      <xdr:rowOff>128828</xdr:rowOff>
    </xdr:to>
    <xdr:pic>
      <xdr:nvPicPr>
        <xdr:cNvPr id="16" name="Image 15">
          <a:extLst>
            <a:ext uri="{FF2B5EF4-FFF2-40B4-BE49-F238E27FC236}">
              <a16:creationId xmlns:a16="http://schemas.microsoft.com/office/drawing/2014/main" id="{AC1CCC6B-E257-786C-3613-337901DAEF9F}"/>
            </a:ext>
          </a:extLst>
        </xdr:cNvPr>
        <xdr:cNvPicPr>
          <a:picLocks noChangeAspect="1"/>
        </xdr:cNvPicPr>
      </xdr:nvPicPr>
      <xdr:blipFill>
        <a:blip xmlns:r="http://schemas.openxmlformats.org/officeDocument/2006/relationships" r:embed="rId13"/>
        <a:stretch>
          <a:fillRect/>
        </a:stretch>
      </xdr:blipFill>
      <xdr:spPr>
        <a:xfrm>
          <a:off x="1285874" y="124063125"/>
          <a:ext cx="6223001" cy="5574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161925</xdr:colOff>
          <xdr:row>1</xdr:row>
          <xdr:rowOff>95250</xdr:rowOff>
        </xdr:from>
        <xdr:to>
          <xdr:col>8</xdr:col>
          <xdr:colOff>9525</xdr:colOff>
          <xdr:row>1</xdr:row>
          <xdr:rowOff>628650</xdr:rowOff>
        </xdr:to>
        <xdr:sp macro="" textlink="">
          <xdr:nvSpPr>
            <xdr:cNvPr id="497665" name="Drop Down 1" hidden="1">
              <a:extLst>
                <a:ext uri="{63B3BB69-23CF-44E3-9099-C40C66FF867C}">
                  <a14:compatExt spid="_x0000_s497665"/>
                </a:ext>
                <a:ext uri="{FF2B5EF4-FFF2-40B4-BE49-F238E27FC236}">
                  <a16:creationId xmlns:a16="http://schemas.microsoft.com/office/drawing/2014/main" id="{00000000-0008-0000-0500-00000198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1381125</xdr:colOff>
          <xdr:row>0</xdr:row>
          <xdr:rowOff>142875</xdr:rowOff>
        </xdr:from>
        <xdr:to>
          <xdr:col>10</xdr:col>
          <xdr:colOff>304800</xdr:colOff>
          <xdr:row>1</xdr:row>
          <xdr:rowOff>276225</xdr:rowOff>
        </xdr:to>
        <xdr:sp macro="" textlink="">
          <xdr:nvSpPr>
            <xdr:cNvPr id="498689" name="Drop Down 1" hidden="1">
              <a:extLst>
                <a:ext uri="{63B3BB69-23CF-44E3-9099-C40C66FF867C}">
                  <a14:compatExt spid="_x0000_s498689"/>
                </a:ext>
                <a:ext uri="{FF2B5EF4-FFF2-40B4-BE49-F238E27FC236}">
                  <a16:creationId xmlns:a16="http://schemas.microsoft.com/office/drawing/2014/main" id="{00000000-0008-0000-0600-0000019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456042</xdr:colOff>
      <xdr:row>2</xdr:row>
      <xdr:rowOff>69629</xdr:rowOff>
    </xdr:from>
    <xdr:to>
      <xdr:col>5</xdr:col>
      <xdr:colOff>507728</xdr:colOff>
      <xdr:row>5</xdr:row>
      <xdr:rowOff>131160</xdr:rowOff>
    </xdr:to>
    <xdr:sp macro="" textlink="">
      <xdr:nvSpPr>
        <xdr:cNvPr id="2" name="Rectangle à coins arrondis 47">
          <a:hlinkClick xmlns:r="http://schemas.openxmlformats.org/officeDocument/2006/relationships" r:id="rId1"/>
          <a:extLst>
            <a:ext uri="{FF2B5EF4-FFF2-40B4-BE49-F238E27FC236}">
              <a16:creationId xmlns:a16="http://schemas.microsoft.com/office/drawing/2014/main" id="{6EEE916F-9B7B-4D22-BE70-F0058768FF32}"/>
            </a:ext>
          </a:extLst>
        </xdr:cNvPr>
        <xdr:cNvSpPr/>
      </xdr:nvSpPr>
      <xdr:spPr>
        <a:xfrm>
          <a:off x="5659104" y="699707"/>
          <a:ext cx="814671" cy="701453"/>
        </a:xfrm>
        <a:prstGeom prst="roundRect">
          <a:avLst/>
        </a:prstGeom>
        <a:solidFill>
          <a:schemeClr val="bg1">
            <a:lumMod val="5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fr-FR" sz="1400" b="1">
              <a:solidFill>
                <a:schemeClr val="lt1"/>
              </a:solidFill>
              <a:latin typeface="+mn-lt"/>
              <a:ea typeface="+mn-ea"/>
              <a:cs typeface="+mn-cs"/>
            </a:rPr>
            <a:t>Instal</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4238625</xdr:colOff>
          <xdr:row>0</xdr:row>
          <xdr:rowOff>638175</xdr:rowOff>
        </xdr:from>
        <xdr:to>
          <xdr:col>8</xdr:col>
          <xdr:colOff>104775</xdr:colOff>
          <xdr:row>0</xdr:row>
          <xdr:rowOff>1171575</xdr:rowOff>
        </xdr:to>
        <xdr:sp macro="" textlink="">
          <xdr:nvSpPr>
            <xdr:cNvPr id="428033" name="Drop Down 1" hidden="1">
              <a:extLst>
                <a:ext uri="{63B3BB69-23CF-44E3-9099-C40C66FF867C}">
                  <a14:compatExt spid="_x0000_s428033"/>
                </a:ext>
                <a:ext uri="{FF2B5EF4-FFF2-40B4-BE49-F238E27FC236}">
                  <a16:creationId xmlns:a16="http://schemas.microsoft.com/office/drawing/2014/main" id="{00000000-0008-0000-0800-0000018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4267200</xdr:colOff>
          <xdr:row>2</xdr:row>
          <xdr:rowOff>9525</xdr:rowOff>
        </xdr:from>
        <xdr:to>
          <xdr:col>1</xdr:col>
          <xdr:colOff>5848350</xdr:colOff>
          <xdr:row>4</xdr:row>
          <xdr:rowOff>28575</xdr:rowOff>
        </xdr:to>
        <xdr:sp macro="" textlink="">
          <xdr:nvSpPr>
            <xdr:cNvPr id="440321" name="Drop Down 1" hidden="1">
              <a:extLst>
                <a:ext uri="{63B3BB69-23CF-44E3-9099-C40C66FF867C}">
                  <a14:compatExt spid="_x0000_s440321"/>
                </a:ext>
                <a:ext uri="{FF2B5EF4-FFF2-40B4-BE49-F238E27FC236}">
                  <a16:creationId xmlns:a16="http://schemas.microsoft.com/office/drawing/2014/main" id="{00000000-0008-0000-0900-000001B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4267200</xdr:colOff>
          <xdr:row>4</xdr:row>
          <xdr:rowOff>180975</xdr:rowOff>
        </xdr:from>
        <xdr:to>
          <xdr:col>1</xdr:col>
          <xdr:colOff>6353175</xdr:colOff>
          <xdr:row>7</xdr:row>
          <xdr:rowOff>123825</xdr:rowOff>
        </xdr:to>
        <xdr:sp macro="" textlink="">
          <xdr:nvSpPr>
            <xdr:cNvPr id="440322" name="Drop Down 2" hidden="1">
              <a:extLst>
                <a:ext uri="{63B3BB69-23CF-44E3-9099-C40C66FF867C}">
                  <a14:compatExt spid="_x0000_s440322"/>
                </a:ext>
                <a:ext uri="{FF2B5EF4-FFF2-40B4-BE49-F238E27FC236}">
                  <a16:creationId xmlns:a16="http://schemas.microsoft.com/office/drawing/2014/main" id="{00000000-0008-0000-0900-000002B8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W:\MATRICES%20DEVIS\MATRICES%20-%20Fichiers%20sources\ER2A%20-%20COMMUN\DEVIS\LOC\DEVIS%20LOC%20Ind08-B.xlsm" TargetMode="External"/><Relationship Id="rId1" Type="http://schemas.openxmlformats.org/officeDocument/2006/relationships/externalLinkPath" Target="https://erdeuxa-my.sharepoint.com/MATRICES%20DEVIS/MATRICES%20-%20Fichiers%20sources/ER2A%20-%20COMMUN/DEVIS/LOC/DEVIS%20LOC%20Ind08-B.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erdeuxa-my.sharepoint.com/personal/s_comte_er2a_com/Documents/Bureau/ENTREPRISE/MATRICE/DEVIS%20VGI/DEVIS%20VGI%20-%20Simplifi&#233;%20NEWS%20-%20Ind26.xlsx" TargetMode="External"/><Relationship Id="rId1" Type="http://schemas.openxmlformats.org/officeDocument/2006/relationships/externalLinkPath" Target="https://erdeuxa-my.sharepoint.com/personal/s_comte_er2a_com/Documents/Bureau/ENTREPRISE/MATRICE/DEVIS%20VGI/DEVIS%20VGI%20-%20Simplifi&#233;%20NEWS%20-%20Ind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sque devis"/>
      <sheetName val="BASE CALCUL"/>
      <sheetName val="TARIF"/>
      <sheetName val="ER2A"/>
      <sheetName val="DEVIS SE"/>
      <sheetName val="DEVIS SO"/>
      <sheetName val="PREPA MATERIELS"/>
      <sheetName val="CDE Transport"/>
      <sheetName val="Tarifs transport "/>
      <sheetName val="Feuil1"/>
      <sheetName val="VALEUR MATERIEL ASSURANCE"/>
      <sheetName val="MAJ"/>
    </sheetNames>
    <sheetDataSet>
      <sheetData sheetId="0" refreshError="1"/>
      <sheetData sheetId="1" refreshError="1"/>
      <sheetData sheetId="2" refreshError="1"/>
      <sheetData sheetId="3">
        <row r="2">
          <cell r="I2" t="str">
            <v>ER2A!$E$2</v>
          </cell>
        </row>
        <row r="3">
          <cell r="M3" t="str">
            <v>ER2A!$F$2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sque devis"/>
      <sheetName val="CHIFFRAGE GE"/>
      <sheetName val="INSTAL"/>
      <sheetName val="OPTIONS"/>
      <sheetName val="DEVIS CLT - SE"/>
      <sheetName val="DEVIS CLT - SO"/>
      <sheetName val="CDE GE SDMO"/>
      <sheetName val="Feuil3"/>
      <sheetName val="LANCEMENT"/>
      <sheetName val="ER2A"/>
      <sheetName val="RECAP GE"/>
      <sheetName val="BASE GE"/>
      <sheetName val="Feuil1"/>
      <sheetName val="Feuil2"/>
      <sheetName val="CLIENT"/>
      <sheetName val="TRANSP. BREST"/>
      <sheetName val="TRANSP. HAVRE"/>
      <sheetName val="MAJ"/>
    </sheetNames>
    <sheetDataSet>
      <sheetData sheetId="0">
        <row r="4">
          <cell r="C4"/>
        </row>
      </sheetData>
      <sheetData sheetId="1"/>
      <sheetData sheetId="2"/>
      <sheetData sheetId="3"/>
      <sheetData sheetId="4"/>
      <sheetData sheetId="5"/>
      <sheetData sheetId="6"/>
      <sheetData sheetId="7"/>
      <sheetData sheetId="8"/>
      <sheetData sheetId="9">
        <row r="2">
          <cell r="I2" t="str">
            <v>ER2A!$E$1</v>
          </cell>
        </row>
        <row r="3">
          <cell r="M3" t="str">
            <v>ER2A!$F$1</v>
          </cell>
        </row>
      </sheetData>
      <sheetData sheetId="10">
        <row r="83">
          <cell r="C83">
            <v>0</v>
          </cell>
        </row>
      </sheetData>
      <sheetData sheetId="11"/>
      <sheetData sheetId="12"/>
      <sheetData sheetId="13"/>
      <sheetData sheetId="14"/>
      <sheetData sheetId="15">
        <row r="5">
          <cell r="C5" t="str">
            <v>1m</v>
          </cell>
        </row>
      </sheetData>
      <sheetData sheetId="16">
        <row r="6">
          <cell r="C6">
            <v>353.44</v>
          </cell>
        </row>
      </sheetData>
      <sheetData sheetId="17"/>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4</v>
  </rv>
  <rv s="0">
    <v>0</v>
    <v>5</v>
  </rv>
  <rv s="0">
    <v>1</v>
    <v>5</v>
  </rv>
  <rv s="0">
    <v>2</v>
    <v>5</v>
  </rv>
  <rv s="1">
    <v>284</v>
    <v>8</v>
    <v>0</v>
    <v>1</v>
  </rv>
</rvData>
</file>

<file path=xl/richData/rdrichvaluestructure.xml><?xml version="1.0" encoding="utf-8"?>
<rvStructures xmlns="http://schemas.microsoft.com/office/spreadsheetml/2017/richdata" count="2">
  <s t="_localImage">
    <k n="_rvRel:LocalImageIdentifier" t="i"/>
    <k n="CalcOrigin" t="i"/>
  </s>
  <s t="_error">
    <k n="colOffset" t="i"/>
    <k n="errorType" t="i"/>
    <k n="rwOffset" t="i"/>
    <k n="subType"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Glacé">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12700" cap="flat" cmpd="sng" algn="ctr">
          <a:solidFill>
            <a:schemeClr val="phClr">
              <a:tint val="95000"/>
              <a:shade val="95000"/>
              <a:satMod val="120000"/>
            </a:schemeClr>
          </a:solidFill>
          <a:prstDash val="solid"/>
        </a:ln>
        <a:ln w="55000" cap="flat" cmpd="thickThin" algn="ctr">
          <a:solidFill>
            <a:schemeClr val="phClr">
              <a:tint val="90000"/>
              <a:satMod val="130000"/>
            </a:schemeClr>
          </a:solidFill>
          <a:prstDash val="solid"/>
        </a:ln>
        <a:ln w="50800" cap="flat" cmpd="sng"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7.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18.xml"/><Relationship Id="rId2" Type="http://schemas.openxmlformats.org/officeDocument/2006/relationships/vmlDrawing" Target="../drawings/vmlDrawing10.vml"/><Relationship Id="rId1" Type="http://schemas.openxmlformats.org/officeDocument/2006/relationships/drawing" Target="../drawings/drawing10.xml"/><Relationship Id="rId4" Type="http://schemas.openxmlformats.org/officeDocument/2006/relationships/ctrlProp" Target="../ctrlProps/ctrlProp1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20.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1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hyperlink" Target="mailto:s.kolasa@er2a.com" TargetMode="External"/><Relationship Id="rId13" Type="http://schemas.openxmlformats.org/officeDocument/2006/relationships/ctrlProp" Target="../ctrlProps/ctrlProp15.xml"/><Relationship Id="rId3" Type="http://schemas.openxmlformats.org/officeDocument/2006/relationships/hyperlink" Target="mailto:jl.bosse@er2a.com" TargetMode="External"/><Relationship Id="rId7" Type="http://schemas.openxmlformats.org/officeDocument/2006/relationships/hyperlink" Target="mailto:s.comte@er2a.com" TargetMode="External"/><Relationship Id="rId12" Type="http://schemas.openxmlformats.org/officeDocument/2006/relationships/vmlDrawing" Target="../drawings/vmlDrawing7.vml"/><Relationship Id="rId2" Type="http://schemas.openxmlformats.org/officeDocument/2006/relationships/hyperlink" Target="mailto:s.kolasa@er2a.com" TargetMode="External"/><Relationship Id="rId1" Type="http://schemas.openxmlformats.org/officeDocument/2006/relationships/hyperlink" Target="mailto:s.comte@er2a.com" TargetMode="External"/><Relationship Id="rId6" Type="http://schemas.openxmlformats.org/officeDocument/2006/relationships/hyperlink" Target="mailto:d.hubert@er2a.com" TargetMode="External"/><Relationship Id="rId11" Type="http://schemas.openxmlformats.org/officeDocument/2006/relationships/drawing" Target="../drawings/drawing8.xml"/><Relationship Id="rId5" Type="http://schemas.openxmlformats.org/officeDocument/2006/relationships/hyperlink" Target="mailto:s.kolasa@er2a.com" TargetMode="External"/><Relationship Id="rId10" Type="http://schemas.openxmlformats.org/officeDocument/2006/relationships/printerSettings" Target="../printerSettings/printerSettings6.bin"/><Relationship Id="rId4" Type="http://schemas.openxmlformats.org/officeDocument/2006/relationships/hyperlink" Target="mailto:s.comte@er2a.com" TargetMode="External"/><Relationship Id="rId9" Type="http://schemas.openxmlformats.org/officeDocument/2006/relationships/hyperlink" Target="mailto:d.hubert@er2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41D03-2AA3-4DB7-958E-7C68B0FB3BDB}">
  <dimension ref="A1:O42"/>
  <sheetViews>
    <sheetView zoomScaleNormal="100" workbookViewId="0">
      <selection activeCell="D17" sqref="D17"/>
    </sheetView>
  </sheetViews>
  <sheetFormatPr baseColWidth="10" defaultColWidth="11.42578125" defaultRowHeight="12.75"/>
  <cols>
    <col min="1" max="1" width="30" style="160" customWidth="1"/>
    <col min="2" max="15" width="45" style="160" customWidth="1"/>
    <col min="16" max="16384" width="11.42578125" style="160"/>
  </cols>
  <sheetData>
    <row r="1" spans="1:15" ht="15.75" thickBot="1">
      <c r="A1" s="965" t="s">
        <v>1219</v>
      </c>
      <c r="B1" s="453"/>
      <c r="E1"/>
      <c r="F1"/>
    </row>
    <row r="2" spans="1:15" ht="15.75" thickBot="1">
      <c r="A2" s="966"/>
      <c r="C2" s="968"/>
      <c r="D2" s="968"/>
      <c r="E2"/>
      <c r="F2"/>
      <c r="M2" s="968"/>
      <c r="N2" s="968"/>
      <c r="O2" s="968"/>
    </row>
    <row r="3" spans="1:15" ht="15.75" thickBot="1">
      <c r="A3" s="967"/>
      <c r="B3" s="454" t="s">
        <v>946</v>
      </c>
      <c r="C3" s="455" t="s">
        <v>1220</v>
      </c>
      <c r="D3" s="455" t="s">
        <v>788</v>
      </c>
      <c r="E3"/>
      <c r="F3"/>
    </row>
    <row r="4" spans="1:15" ht="15.75" thickBot="1">
      <c r="A4" s="456" t="s">
        <v>1221</v>
      </c>
      <c r="B4" s="450"/>
      <c r="C4" s="453"/>
      <c r="D4" s="453"/>
      <c r="E4"/>
      <c r="F4"/>
    </row>
    <row r="5" spans="1:15" ht="15.75" thickBot="1">
      <c r="A5" s="456" t="s">
        <v>1222</v>
      </c>
      <c r="B5" s="969"/>
      <c r="C5" s="968"/>
      <c r="E5"/>
      <c r="F5"/>
    </row>
    <row r="6" spans="1:15" ht="15.75" thickBot="1">
      <c r="A6" s="452"/>
      <c r="B6" s="968"/>
      <c r="C6" s="968"/>
      <c r="E6"/>
      <c r="F6"/>
    </row>
    <row r="7" spans="1:15" ht="15.75" thickBot="1">
      <c r="A7" s="456" t="s">
        <v>1223</v>
      </c>
      <c r="B7" s="969"/>
      <c r="C7" s="968"/>
      <c r="E7"/>
      <c r="F7"/>
    </row>
    <row r="8" spans="1:15" ht="15.75" thickBot="1">
      <c r="A8" s="456" t="s">
        <v>1224</v>
      </c>
      <c r="B8" s="450"/>
      <c r="E8"/>
      <c r="F8"/>
    </row>
    <row r="9" spans="1:15" ht="15.75" thickBot="1">
      <c r="A9" s="452"/>
      <c r="E9"/>
      <c r="F9"/>
    </row>
    <row r="10" spans="1:15" ht="15.75" thickBot="1">
      <c r="A10" s="457"/>
      <c r="B10" s="454" t="s">
        <v>1225</v>
      </c>
      <c r="C10" s="455" t="s">
        <v>1226</v>
      </c>
      <c r="E10"/>
      <c r="F10"/>
    </row>
    <row r="11" spans="1:15" ht="15.75" thickBot="1">
      <c r="A11" s="456" t="s">
        <v>1227</v>
      </c>
      <c r="B11" s="458"/>
      <c r="C11" s="459"/>
      <c r="E11"/>
      <c r="F11"/>
    </row>
    <row r="12" spans="1:15" ht="15.75" thickBot="1">
      <c r="A12" s="456" t="s">
        <v>1228</v>
      </c>
      <c r="B12" s="458"/>
      <c r="C12" s="459"/>
      <c r="E12"/>
      <c r="F12"/>
    </row>
    <row r="13" spans="1:15" ht="15.75" thickBot="1">
      <c r="A13" s="456" t="s">
        <v>509</v>
      </c>
      <c r="B13" s="458"/>
      <c r="C13" s="459"/>
      <c r="E13"/>
      <c r="F13"/>
    </row>
    <row r="14" spans="1:15" ht="15.75" thickBot="1">
      <c r="A14" s="456" t="s">
        <v>509</v>
      </c>
      <c r="B14" s="458"/>
      <c r="C14" s="459"/>
      <c r="E14"/>
      <c r="F14"/>
    </row>
    <row r="15" spans="1:15" ht="15.75" thickBot="1">
      <c r="A15" s="456" t="s">
        <v>509</v>
      </c>
      <c r="B15" s="458"/>
      <c r="C15" s="459"/>
      <c r="E15"/>
      <c r="F15"/>
    </row>
    <row r="16" spans="1:15" ht="15.75" thickBot="1">
      <c r="A16" s="456" t="s">
        <v>491</v>
      </c>
      <c r="B16" s="458"/>
      <c r="C16" s="459"/>
      <c r="E16"/>
      <c r="F16"/>
    </row>
    <row r="17" spans="1:6" ht="15.75" thickBot="1">
      <c r="A17" s="456" t="s">
        <v>1229</v>
      </c>
      <c r="B17" s="458"/>
      <c r="C17" s="459"/>
      <c r="E17"/>
      <c r="F17"/>
    </row>
    <row r="18" spans="1:6" ht="15.75" thickBot="1">
      <c r="A18" s="456" t="s">
        <v>483</v>
      </c>
      <c r="B18" s="458"/>
      <c r="C18" s="459"/>
      <c r="E18"/>
      <c r="F18"/>
    </row>
    <row r="19" spans="1:6" ht="15.75" thickBot="1">
      <c r="A19" s="456" t="s">
        <v>1230</v>
      </c>
      <c r="B19" s="458"/>
      <c r="C19" s="459"/>
      <c r="E19"/>
      <c r="F19"/>
    </row>
    <row r="20" spans="1:6" ht="15.75" thickBot="1">
      <c r="A20" s="456" t="s">
        <v>1231</v>
      </c>
      <c r="B20" s="458"/>
      <c r="C20" s="459"/>
      <c r="E20"/>
      <c r="F20"/>
    </row>
    <row r="21" spans="1:6" ht="15.75" thickBot="1">
      <c r="A21" s="456" t="s">
        <v>1232</v>
      </c>
      <c r="B21" s="458"/>
      <c r="C21" s="459"/>
      <c r="E21"/>
      <c r="F21"/>
    </row>
    <row r="22" spans="1:6" ht="15">
      <c r="A22" s="452"/>
      <c r="E22"/>
      <c r="F22"/>
    </row>
    <row r="23" spans="1:6" ht="15.75" thickBot="1">
      <c r="A23" s="452"/>
      <c r="E23"/>
      <c r="F23"/>
    </row>
    <row r="24" spans="1:6" ht="13.5" thickBot="1">
      <c r="A24" s="451" t="s">
        <v>1233</v>
      </c>
      <c r="B24" s="454" t="s">
        <v>1234</v>
      </c>
      <c r="C24" s="455" t="s">
        <v>1235</v>
      </c>
      <c r="D24" s="455" t="s">
        <v>1236</v>
      </c>
      <c r="E24" s="170" t="s">
        <v>1237</v>
      </c>
      <c r="F24" s="170" t="s">
        <v>1238</v>
      </c>
    </row>
    <row r="25" spans="1:6" ht="13.5" thickBot="1">
      <c r="A25" s="456" t="s">
        <v>1239</v>
      </c>
      <c r="B25" s="458"/>
      <c r="C25" s="459"/>
      <c r="D25" s="460"/>
      <c r="E25" s="171"/>
      <c r="F25" s="171"/>
    </row>
    <row r="26" spans="1:6" ht="13.5" thickBot="1">
      <c r="A26" s="456" t="s">
        <v>1240</v>
      </c>
      <c r="B26" s="458"/>
      <c r="C26" s="459"/>
      <c r="D26" s="460"/>
      <c r="E26" s="171"/>
      <c r="F26" s="171"/>
    </row>
    <row r="27" spans="1:6" ht="13.5" thickBot="1">
      <c r="A27" s="456" t="s">
        <v>1241</v>
      </c>
      <c r="B27" s="458"/>
      <c r="C27" s="459"/>
      <c r="D27" s="460"/>
      <c r="E27" s="171"/>
      <c r="F27" s="171"/>
    </row>
    <row r="28" spans="1:6" ht="13.5" thickBot="1">
      <c r="A28" s="456" t="s">
        <v>1242</v>
      </c>
      <c r="B28" s="458"/>
      <c r="C28" s="459"/>
      <c r="D28" s="460"/>
      <c r="E28" s="171"/>
      <c r="F28" s="171"/>
    </row>
    <row r="29" spans="1:6" ht="13.5" thickBot="1">
      <c r="A29" s="456" t="s">
        <v>1243</v>
      </c>
      <c r="B29" s="458"/>
      <c r="C29" s="459"/>
      <c r="D29" s="460"/>
      <c r="E29" s="171"/>
      <c r="F29" s="171"/>
    </row>
    <row r="30" spans="1:6" ht="13.5" thickBot="1">
      <c r="A30" s="456" t="s">
        <v>1244</v>
      </c>
      <c r="B30" s="458"/>
      <c r="C30" s="459"/>
      <c r="D30" s="460"/>
      <c r="E30" s="171"/>
      <c r="F30" s="171"/>
    </row>
    <row r="31" spans="1:6" ht="13.5" thickBot="1">
      <c r="A31" s="456" t="s">
        <v>1245</v>
      </c>
      <c r="B31" s="458"/>
      <c r="C31" s="459"/>
      <c r="D31" s="460"/>
      <c r="E31" s="171"/>
      <c r="F31" s="171"/>
    </row>
    <row r="32" spans="1:6" ht="13.5" thickBot="1">
      <c r="A32" s="456" t="s">
        <v>1246</v>
      </c>
      <c r="B32" s="458"/>
      <c r="C32" s="459"/>
      <c r="D32" s="460"/>
      <c r="E32" s="171"/>
      <c r="F32" s="171"/>
    </row>
    <row r="33" spans="1:6" ht="15.75" thickBot="1">
      <c r="A33" s="452"/>
      <c r="E33"/>
      <c r="F33"/>
    </row>
    <row r="34" spans="1:6" ht="13.5" thickBot="1">
      <c r="A34" s="451" t="s">
        <v>1233</v>
      </c>
      <c r="B34" s="454" t="s">
        <v>1247</v>
      </c>
      <c r="C34" s="455" t="s">
        <v>1248</v>
      </c>
      <c r="D34" s="455" t="s">
        <v>1249</v>
      </c>
      <c r="E34" s="170" t="s">
        <v>1250</v>
      </c>
      <c r="F34" s="170" t="s">
        <v>1251</v>
      </c>
    </row>
    <row r="35" spans="1:6" ht="13.5" thickBot="1">
      <c r="A35" s="456" t="s">
        <v>1239</v>
      </c>
      <c r="B35" s="458"/>
      <c r="C35" s="459"/>
      <c r="D35" s="460"/>
      <c r="E35" s="171"/>
      <c r="F35" s="171"/>
    </row>
    <row r="36" spans="1:6" ht="13.5" thickBot="1">
      <c r="A36" s="456" t="s">
        <v>1240</v>
      </c>
      <c r="B36" s="458"/>
      <c r="C36" s="459"/>
      <c r="D36" s="460"/>
      <c r="E36" s="171"/>
      <c r="F36" s="171"/>
    </row>
    <row r="37" spans="1:6" ht="13.5" thickBot="1">
      <c r="A37" s="456" t="s">
        <v>1241</v>
      </c>
      <c r="B37" s="458"/>
      <c r="C37" s="459"/>
      <c r="D37" s="460"/>
      <c r="E37" s="171"/>
      <c r="F37" s="171"/>
    </row>
    <row r="38" spans="1:6" ht="13.5" thickBot="1">
      <c r="A38" s="456" t="s">
        <v>1242</v>
      </c>
      <c r="B38" s="458"/>
      <c r="C38" s="459"/>
      <c r="D38" s="460"/>
      <c r="E38" s="171"/>
      <c r="F38" s="171"/>
    </row>
    <row r="39" spans="1:6" ht="13.5" thickBot="1">
      <c r="A39" s="456" t="s">
        <v>1243</v>
      </c>
      <c r="B39" s="458"/>
      <c r="C39" s="459"/>
      <c r="D39" s="460"/>
      <c r="E39" s="171"/>
      <c r="F39" s="171"/>
    </row>
    <row r="40" spans="1:6" ht="13.5" thickBot="1">
      <c r="A40" s="456" t="s">
        <v>1244</v>
      </c>
      <c r="B40" s="458"/>
      <c r="C40" s="459"/>
      <c r="D40" s="460"/>
      <c r="E40" s="171"/>
      <c r="F40" s="171"/>
    </row>
    <row r="41" spans="1:6" ht="13.5" thickBot="1">
      <c r="A41" s="456" t="s">
        <v>1245</v>
      </c>
      <c r="B41" s="458"/>
      <c r="C41" s="459"/>
      <c r="D41" s="460"/>
      <c r="E41" s="171"/>
      <c r="F41" s="171"/>
    </row>
    <row r="42" spans="1:6" ht="13.5" thickBot="1">
      <c r="A42" s="456" t="s">
        <v>1246</v>
      </c>
      <c r="B42" s="458"/>
      <c r="C42" s="459"/>
      <c r="D42" s="460"/>
      <c r="E42" s="171"/>
      <c r="F42" s="171"/>
    </row>
  </sheetData>
  <mergeCells count="10">
    <mergeCell ref="M2:O2"/>
    <mergeCell ref="B6"/>
    <mergeCell ref="C6"/>
    <mergeCell ref="B7"/>
    <mergeCell ref="C7"/>
    <mergeCell ref="A1"/>
    <mergeCell ref="A2:A3"/>
    <mergeCell ref="C2:D2"/>
    <mergeCell ref="B5"/>
    <mergeCell ref="C5"/>
  </mergeCells>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71F7-ED74-4B98-A69A-EE7ECC0942DF}">
  <sheetPr>
    <tabColor theme="0"/>
  </sheetPr>
  <dimension ref="A3:G303"/>
  <sheetViews>
    <sheetView zoomScale="110" zoomScaleNormal="110" workbookViewId="0">
      <pane xSplit="2" ySplit="11" topLeftCell="C110" activePane="bottomRight" state="frozen"/>
      <selection activeCell="E2" sqref="E2"/>
      <selection pane="topRight" activeCell="E2" sqref="E2"/>
      <selection pane="bottomLeft" activeCell="E2" sqref="E2"/>
      <selection pane="bottomRight" activeCell="F122" sqref="F122"/>
    </sheetView>
  </sheetViews>
  <sheetFormatPr baseColWidth="10" defaultColWidth="11.42578125" defaultRowHeight="15"/>
  <cols>
    <col min="1" max="1" width="8.42578125" style="238" bestFit="1" customWidth="1"/>
    <col min="2" max="2" width="105.5703125" style="239" customWidth="1"/>
    <col min="3" max="3" width="16" style="239" bestFit="1" customWidth="1"/>
    <col min="4" max="4" width="15.85546875" style="238" customWidth="1"/>
    <col min="5" max="5" width="6.42578125" style="238" customWidth="1"/>
    <col min="6" max="6" width="8.7109375" style="238" bestFit="1" customWidth="1"/>
    <col min="7" max="7" width="11.28515625" style="238" bestFit="1" customWidth="1"/>
    <col min="8" max="16384" width="11.42578125" style="239"/>
  </cols>
  <sheetData>
    <row r="3" spans="1:7">
      <c r="C3" s="240">
        <v>25</v>
      </c>
    </row>
    <row r="7" spans="1:7">
      <c r="C7" s="240">
        <v>16</v>
      </c>
    </row>
    <row r="9" spans="1:7" ht="45">
      <c r="A9" s="242" t="s">
        <v>1364</v>
      </c>
      <c r="F9" s="242" t="s">
        <v>1365</v>
      </c>
      <c r="G9" s="242" t="s">
        <v>1366</v>
      </c>
    </row>
    <row r="11" spans="1:7">
      <c r="A11" s="243">
        <f>IF($C$3=1,G11,F11)</f>
        <v>1</v>
      </c>
      <c r="B11" s="244" t="str">
        <f>IF($C$3=1,HLOOKUP(A11,'BASE GE XP'!$3:$7,5),HLOOKUP(A11,'BASE GE'!$3:$7,5))</f>
        <v xml:space="preserve">Groupe </v>
      </c>
      <c r="C11" s="245" t="str" cm="1">
        <f t="array" ref="C11">IF($C$3=1,INDEX('BASE GE XP'!$B$10:$EP$90,'RECAP GE'!$C$7,A11),INDEX('BASE GE'!$B$8:$JZ$126,'RECAP GE'!$C$3,A11))</f>
        <v>KD110</v>
      </c>
      <c r="D11" s="238">
        <f>IF($C$3=1,HLOOKUP(A11,'BASE GE XP'!$3:$7,2),HLOOKUP(A11,'BASE GE'!$3:$7,2))</f>
        <v>0</v>
      </c>
      <c r="F11" s="245">
        <v>1</v>
      </c>
      <c r="G11" s="245">
        <v>1</v>
      </c>
    </row>
    <row r="12" spans="1:7">
      <c r="A12" s="243">
        <f t="shared" ref="A12:A22" si="0">IF($C$3=1,G12,F12)</f>
        <v>2</v>
      </c>
      <c r="B12" s="244" t="str">
        <f>IF($C$3=1,HLOOKUP(A12,'BASE GE XP'!$3:$7,5),HLOOKUP(A12,'BASE GE'!$3:$7,5))</f>
        <v>Ordre Affichage</v>
      </c>
      <c r="C12" s="245" cm="1">
        <f t="array" ref="C12">IF($C$3=1,INDEX('BASE GE XP'!$B$10:$EP$90,'RECAP GE'!$C$7,A12),INDEX('BASE GE'!$B$8:$JZ$126,'RECAP GE'!$C$3,A12))</f>
        <v>110</v>
      </c>
      <c r="D12" s="238">
        <f>IF($C$3=1,HLOOKUP(A12,'BASE GE XP'!$3:$7,2),HLOOKUP(A12,'BASE GE'!$3:$7,2))</f>
        <v>0</v>
      </c>
      <c r="F12" s="245">
        <v>2</v>
      </c>
      <c r="G12" s="245">
        <v>4</v>
      </c>
    </row>
    <row r="13" spans="1:7">
      <c r="A13" s="243">
        <f t="shared" si="0"/>
        <v>3</v>
      </c>
      <c r="B13" s="244" t="str">
        <f>IF($C$3=1,HLOOKUP(A13,'BASE GE XP'!$3:$7,5),HLOOKUP(A13,'BASE GE'!$3:$7,5))</f>
        <v xml:space="preserve">Moteur </v>
      </c>
      <c r="C13" s="245" t="str" cm="1">
        <f t="array" ref="C13">IF($C$3=1,INDEX('BASE GE XP'!$B$10:$EP$90,'RECAP GE'!$C$7,A13),INDEX('BASE GE'!$B$8:$JZ$126,'RECAP GE'!$C$3,A13))</f>
        <v xml:space="preserve"> KD39L04T-AA56</v>
      </c>
      <c r="D13" s="238">
        <f>IF($C$3=1,HLOOKUP(A13,'BASE GE XP'!$3:$7,2),HLOOKUP(A13,'BASE GE'!$3:$7,2))</f>
        <v>0</v>
      </c>
      <c r="F13" s="245">
        <v>3</v>
      </c>
      <c r="G13" s="245">
        <v>5</v>
      </c>
    </row>
    <row r="14" spans="1:7">
      <c r="A14" s="243">
        <f t="shared" si="0"/>
        <v>4</v>
      </c>
      <c r="B14" s="244" t="str">
        <f>IF($C$3=1,HLOOKUP(A14,'BASE GE XP'!$3:$7,5),HLOOKUP(A14,'BASE GE'!$3:$7,5))</f>
        <v>Alternateur</v>
      </c>
      <c r="C14" s="245" t="str" cm="1">
        <f t="array" ref="C14">IF($C$3=1,INDEX('BASE GE XP'!$B$10:$EP$90,'RECAP GE'!$C$7,A14),INDEX('BASE GE'!$B$8:$JZ$126,'RECAP GE'!$C$3,A14))</f>
        <v>KH00753TO4N</v>
      </c>
      <c r="D14" s="238">
        <f>IF($C$3=1,HLOOKUP(A14,'BASE GE XP'!$3:$7,2),HLOOKUP(A14,'BASE GE'!$3:$7,2))</f>
        <v>0</v>
      </c>
      <c r="F14" s="245">
        <v>4</v>
      </c>
      <c r="G14" s="245">
        <v>6</v>
      </c>
    </row>
    <row r="15" spans="1:7">
      <c r="A15" s="243">
        <f t="shared" si="0"/>
        <v>5</v>
      </c>
      <c r="B15" s="244" t="str">
        <f>IF($C$3=1,HLOOKUP(A15,'BASE GE XP'!$3:$7,5),HLOOKUP(A15,'BASE GE'!$3:$7,5))</f>
        <v xml:space="preserve">ESP </v>
      </c>
      <c r="C15" s="245" t="str" cm="1">
        <f t="array" ref="C15">IF($C$3=1,INDEX('BASE GE XP'!$B$10:$EP$90,'RECAP GE'!$C$7,A15),INDEX('BASE GE'!$B$8:$JZ$126,'RECAP GE'!$C$3,A15))</f>
        <v>110 KVA</v>
      </c>
      <c r="D15" s="238">
        <f>IF($C$3=1,HLOOKUP(A15,'BASE GE XP'!$3:$7,2),HLOOKUP(A15,'BASE GE'!$3:$7,2))</f>
        <v>0</v>
      </c>
      <c r="F15" s="245">
        <v>5</v>
      </c>
      <c r="G15" s="245">
        <v>7</v>
      </c>
    </row>
    <row r="16" spans="1:7">
      <c r="A16" s="243">
        <f t="shared" si="0"/>
        <v>6</v>
      </c>
      <c r="B16" s="244" t="str">
        <f>IF($C$3=1,HLOOKUP(A16,'BASE GE XP'!$3:$7,5),HLOOKUP(A16,'BASE GE'!$3:$7,5))</f>
        <v xml:space="preserve">PRP </v>
      </c>
      <c r="C16" s="245" t="str" cm="1">
        <f t="array" ref="C16">IF($C$3=1,INDEX('BASE GE XP'!$B$10:$EP$90,'RECAP GE'!$C$7,A16),INDEX('BASE GE'!$B$8:$JZ$126,'RECAP GE'!$C$3,A16))</f>
        <v>100 KVA</v>
      </c>
      <c r="D16" s="238">
        <f>IF($C$3=1,HLOOKUP(A16,'BASE GE XP'!$3:$7,2),HLOOKUP(A16,'BASE GE'!$3:$7,2))</f>
        <v>0</v>
      </c>
      <c r="F16" s="245">
        <v>6</v>
      </c>
      <c r="G16" s="245">
        <v>8</v>
      </c>
    </row>
    <row r="17" spans="1:7">
      <c r="A17" s="243">
        <f t="shared" si="0"/>
        <v>7</v>
      </c>
      <c r="B17" s="244" t="str">
        <f>IF($C$3=1,HLOOKUP(A17,'BASE GE XP'!$3:$7,5),HLOOKUP(A17,'BASE GE'!$3:$7,5))</f>
        <v xml:space="preserve">Tension (V) </v>
      </c>
      <c r="C17" s="245" t="str" cm="1">
        <f t="array" ref="C17">IF($C$3=1,INDEX('BASE GE XP'!$B$10:$EP$90,'RECAP GE'!$C$7,A17),INDEX('BASE GE'!$B$8:$JZ$126,'RECAP GE'!$C$3,A17))</f>
        <v>400/230 V</v>
      </c>
      <c r="D17" s="238">
        <f>IF($C$3=1,HLOOKUP(A17,'BASE GE XP'!$3:$7,2),HLOOKUP(A17,'BASE GE'!$3:$7,2))</f>
        <v>0</v>
      </c>
      <c r="F17" s="245">
        <v>7</v>
      </c>
      <c r="G17" s="245">
        <v>9</v>
      </c>
    </row>
    <row r="18" spans="1:7">
      <c r="A18" s="243">
        <f t="shared" si="0"/>
        <v>8</v>
      </c>
      <c r="B18" s="244" t="str">
        <f>IF($C$3=1,HLOOKUP(A18,'BASE GE XP'!$3:$7,5),HLOOKUP(A18,'BASE GE'!$3:$7,5))</f>
        <v xml:space="preserve">Fréquence (Hz) </v>
      </c>
      <c r="C18" s="245" t="str" cm="1">
        <f t="array" ref="C18">IF($C$3=1,INDEX('BASE GE XP'!$B$10:$EP$90,'RECAP GE'!$C$7,A18),INDEX('BASE GE'!$B$8:$JZ$126,'RECAP GE'!$C$3,A18))</f>
        <v>50 Hz</v>
      </c>
      <c r="D18" s="238">
        <f>IF($C$3=1,HLOOKUP(A18,'BASE GE XP'!$3:$7,2),HLOOKUP(A18,'BASE GE'!$3:$7,2))</f>
        <v>0</v>
      </c>
      <c r="F18" s="245">
        <v>8</v>
      </c>
      <c r="G18" s="245">
        <v>10</v>
      </c>
    </row>
    <row r="19" spans="1:7">
      <c r="A19" s="243">
        <f t="shared" si="0"/>
        <v>9</v>
      </c>
      <c r="B19" s="244" t="str">
        <f>IF($C$3=1,HLOOKUP(A19,'BASE GE XP'!$3:$7,5),HLOOKUP(A19,'BASE GE'!$3:$7,5))</f>
        <v xml:space="preserve">Coffret </v>
      </c>
      <c r="C19" s="245" t="str" cm="1">
        <f t="array" ref="C19">IF($C$3=1,INDEX('BASE GE XP'!$B$10:$EP$90,'RECAP GE'!$C$7,A19),INDEX('BASE GE'!$B$8:$JZ$126,'RECAP GE'!$C$3,A19))</f>
        <v>APM303</v>
      </c>
      <c r="D19" s="238">
        <f>IF($C$3=1,HLOOKUP(A19,'BASE GE XP'!$3:$7,2),HLOOKUP(A19,'BASE GE'!$3:$7,2))</f>
        <v>0</v>
      </c>
      <c r="F19" s="245">
        <v>9</v>
      </c>
      <c r="G19" s="245">
        <v>11</v>
      </c>
    </row>
    <row r="20" spans="1:7">
      <c r="A20" s="243">
        <f t="shared" si="0"/>
        <v>10</v>
      </c>
      <c r="B20" s="244" t="str">
        <f>IF($C$3=1,HLOOKUP(A20,'BASE GE XP'!$3:$7,5),HLOOKUP(A20,'BASE GE'!$3:$7,5))</f>
        <v xml:space="preserve">Disjoncteur </v>
      </c>
      <c r="C20" s="245" t="str" cm="1">
        <f t="array" ref="C20">IF($C$3=1,INDEX('BASE GE XP'!$B$10:$EP$90,'RECAP GE'!$C$7,A20),INDEX('BASE GE'!$B$8:$JZ$126,'RECAP GE'!$C$3,A20))</f>
        <v>*</v>
      </c>
      <c r="D20" s="238">
        <f>IF($C$3=1,HLOOKUP(A20,'BASE GE XP'!$3:$7,2),HLOOKUP(A20,'BASE GE'!$3:$7,2))</f>
        <v>0</v>
      </c>
      <c r="F20" s="245">
        <v>10</v>
      </c>
      <c r="G20" s="245">
        <v>12</v>
      </c>
    </row>
    <row r="21" spans="1:7">
      <c r="A21" s="243">
        <f t="shared" si="0"/>
        <v>11</v>
      </c>
      <c r="B21" s="247">
        <f>IF($C$3=1,HLOOKUP(A21,'BASE GE XP'!$3:$7,5),HLOOKUP(A21,'BASE GE'!$3:$7,5))</f>
        <v>0</v>
      </c>
      <c r="C21" s="245" t="str" cm="1">
        <f t="array" ref="C21">IF($C$3=1,INDEX('BASE GE XP'!$B$10:$EP$90,'RECAP GE'!$C$7,A21),INDEX('BASE GE'!$B$8:$JZ$126,'RECAP GE'!$C$3,A21))</f>
        <v>Co164</v>
      </c>
      <c r="D21" s="238">
        <f>IF($C$3=1,HLOOKUP(A21,'BASE GE XP'!$3:$7,2),HLOOKUP(A21,'BASE GE'!$3:$7,2))</f>
        <v>0</v>
      </c>
      <c r="F21" s="245">
        <v>11</v>
      </c>
      <c r="G21" s="245">
        <v>13</v>
      </c>
    </row>
    <row r="22" spans="1:7" ht="44.25" customHeight="1">
      <c r="A22" s="243">
        <f t="shared" si="0"/>
        <v>12</v>
      </c>
      <c r="B22" s="248" t="str">
        <f>IF($C$3=1,HLOOKUP(A22,'BASE GE XP'!$3:$7,5),HLOOKUP(A22,'BASE GE'!$3:$7,5))</f>
        <v xml:space="preserve">Version Compact avec radiateur et ventilateur attelé, démareur électrique avec batterie, silencieux 9 dB séparé,
         fitre à air sec, sécurités PH et TE, réservoir GO intégré au chassis. </v>
      </c>
      <c r="C22" s="249" cm="1">
        <f t="array" ref="C22">IF($C$3=1,INDEX('BASE GE XP'!$B$10:$EP$90,'RECAP GE'!$C$7,A22),INDEX('BASE GE'!$B$8:$JZ$126,'RECAP GE'!$C$3,A22))</f>
        <v>23712</v>
      </c>
      <c r="D22" s="238" t="str">
        <f>IF($C$3=1,HLOOKUP(A22,'BASE GE XP'!$3:$7,2),HLOOKUP(A22,'BASE GE'!$3:$7,2))</f>
        <v>II_F</v>
      </c>
      <c r="F22" s="250">
        <v>12</v>
      </c>
      <c r="G22" s="250">
        <v>14</v>
      </c>
    </row>
    <row r="23" spans="1:7">
      <c r="A23" s="243"/>
      <c r="B23" s="247" t="s">
        <v>56</v>
      </c>
      <c r="C23" s="249"/>
      <c r="F23" s="245"/>
      <c r="G23" s="245"/>
    </row>
    <row r="24" spans="1:7">
      <c r="A24" s="243">
        <f t="shared" ref="A24:A47" si="1">IF($C$3=1,G24,F24)</f>
        <v>14</v>
      </c>
      <c r="B24" s="251" t="str">
        <f>IF($C$3=1,HLOOKUP(A24,'BASE GE XP'!$3:$8,4),HLOOKUP(A24,'BASE GE'!$3:$7,4))&amp;" - "&amp;IF($C$3=1,HLOOKUP(A24,'BASE GE XP'!$3:$8,6),)</f>
        <v xml:space="preserve">Capot extérieur SILENT (Version IV_F) - </v>
      </c>
      <c r="C24" s="249" cm="1">
        <f t="array" ref="C24">IF($C$3=1,INDEX('BASE GE XP'!$B$10:$EP$90,'RECAP GE'!$C$7,A24),INDEX('BASE GE'!$B$8:$JZ$126,'RECAP GE'!$C$3,A24))</f>
        <v>3246</v>
      </c>
      <c r="D24" s="238" t="str">
        <f>IF($C$3=1,HLOOKUP(A24,'BASE GE XP'!$3:$7,2),HLOOKUP(A24,'BASE GE'!$3:$7,2))</f>
        <v>SIM</v>
      </c>
      <c r="F24" s="245">
        <v>14</v>
      </c>
      <c r="G24" s="245">
        <v>16</v>
      </c>
    </row>
    <row r="25" spans="1:7">
      <c r="A25" s="243">
        <f t="shared" si="1"/>
        <v>15</v>
      </c>
      <c r="B25" s="251" t="str">
        <f>IF($C$3=1,HLOOKUP(A25,'BASE GE XP'!$3:$8,4),HLOOKUP(A25,'BASE GE'!$3:$7,4))&amp;" - "&amp;IF($C$3=1,HLOOKUP(A25,'BASE GE XP'!$3:$8,6),)</f>
        <v xml:space="preserve">Gaine de rejet d’air - </v>
      </c>
      <c r="C25" s="249" cm="1">
        <f t="array" ref="C25">IF($C$3=1,INDEX('BASE GE XP'!$B$10:$EP$90,'RECAP GE'!$C$7,A25),INDEX('BASE GE'!$B$8:$JZ$126,'RECAP GE'!$C$3,A25))</f>
        <v>635</v>
      </c>
      <c r="D25" s="238" t="str">
        <f>IF($C$3=1,HLOOKUP(A25,'BASE GE XP'!$3:$7,2),HLOOKUP(A25,'BASE GE'!$3:$7,2))</f>
        <v>CN03</v>
      </c>
      <c r="F25" s="245">
        <v>15</v>
      </c>
      <c r="G25" s="245">
        <v>17</v>
      </c>
    </row>
    <row r="26" spans="1:7">
      <c r="A26" s="243">
        <f t="shared" si="1"/>
        <v>16</v>
      </c>
      <c r="B26" s="251" t="str">
        <f>IF($C$3=1,HLOOKUP(A26,'BASE GE XP'!$3:$8,4),HLOOKUP(A26,'BASE GE'!$3:$7,4))&amp;" - "&amp;IF($C$3=1,HLOOKUP(A26,'BASE GE XP'!$3:$8,6),)</f>
        <v xml:space="preserve">Régulation électronique moteur (attention : délai supplémentaire possible sur KDI et JD, sauf J110C3, J165C3, J220C3, J210U,
J250U) - </v>
      </c>
      <c r="C26" s="249" t="str" cm="1">
        <f t="array" ref="C26">IF($C$3=1,INDEX('BASE GE XP'!$B$10:$EP$90,'RECAP GE'!$C$7,A26),INDEX('BASE GE'!$B$8:$JZ$126,'RECAP GE'!$C$3,A26))</f>
        <v>Std</v>
      </c>
      <c r="D26" s="238" t="str">
        <f>IF($C$3=1,HLOOKUP(A26,'BASE GE XP'!$3:$7,2),HLOOKUP(A26,'BASE GE'!$3:$7,2))</f>
        <v>EN01</v>
      </c>
      <c r="F26" s="245">
        <v>16</v>
      </c>
      <c r="G26" s="245">
        <v>33</v>
      </c>
    </row>
    <row r="27" spans="1:7">
      <c r="A27" s="243">
        <f t="shared" si="1"/>
        <v>17</v>
      </c>
      <c r="B27" s="251" t="str">
        <f>IF($C$3=1,HLOOKUP(A27,'BASE GE XP'!$3:$8,4),HLOOKUP(A27,'BASE GE'!$3:$7,4))&amp;" - "&amp;IF($C$3=1,HLOOKUP(A27,'BASE GE XP'!$3:$8,6),)</f>
        <v xml:space="preserve">Pompe de vidange (open) - </v>
      </c>
      <c r="C27" s="249" cm="1">
        <f t="array" ref="C27">IF($C$3=1,INDEX('BASE GE XP'!$B$10:$EP$90,'RECAP GE'!$C$7,A27),INDEX('BASE GE'!$B$8:$JZ$126,'RECAP GE'!$C$3,A27))</f>
        <v>255</v>
      </c>
      <c r="D27" s="238" t="str">
        <f>IF($C$3=1,HLOOKUP(A27,'BASE GE XP'!$3:$7,2),HLOOKUP(A27,'BASE GE'!$3:$7,2))</f>
        <v>EN04</v>
      </c>
      <c r="F27" s="245">
        <v>17</v>
      </c>
      <c r="G27" s="245">
        <v>31</v>
      </c>
    </row>
    <row r="28" spans="1:7">
      <c r="A28" s="243">
        <f t="shared" si="1"/>
        <v>104</v>
      </c>
      <c r="B28" s="251" t="str">
        <f>IF($C$3=1,HLOOKUP(A28,'BASE GE XP'!$3:$8,4),HLOOKUP(A28,'BASE GE'!$3:$7,4))&amp;" - "&amp;IF($C$3=1,HLOOKUP(A28,'BASE GE XP'!$3:$8,6),)</f>
        <v xml:space="preserve">Pompe de vidange (capot) - </v>
      </c>
      <c r="C28" s="249" cm="1">
        <f t="array" ref="C28">IF($C$3=1,INDEX('BASE GE XP'!$B$10:$EP$90,'RECAP GE'!$C$7,A28),INDEX('BASE GE'!$B$8:$JZ$126,'RECAP GE'!$C$3,A28))</f>
        <v>398</v>
      </c>
      <c r="D28" s="238" t="str">
        <f>IF($C$3=1,HLOOKUP(A28,'BASE GE XP'!$3:$7,2),HLOOKUP(A28,'BASE GE'!$3:$7,2))</f>
        <v>EN06</v>
      </c>
      <c r="F28" s="245">
        <v>104</v>
      </c>
      <c r="G28" s="245">
        <v>32</v>
      </c>
    </row>
    <row r="29" spans="1:7">
      <c r="A29" s="243">
        <f t="shared" si="1"/>
        <v>18</v>
      </c>
      <c r="B29" s="251" t="str">
        <f>IF($C$3=1,HLOOKUP(A29,'BASE GE XP'!$3:$8,4),HLOOKUP(A29,'BASE GE'!$3:$7,4))&amp;" - "&amp;IF($C$3=1,HLOOKUP(A29,'BASE GE XP'!$3:$8,6),)</f>
        <v xml:space="preserve">Grille de faisceau radiateur (Version open uniquement) - </v>
      </c>
      <c r="C29" s="249" t="str" cm="1">
        <f t="array" ref="C29">IF($C$3=1,INDEX('BASE GE XP'!$B$10:$EP$90,'RECAP GE'!$C$7,A29),INDEX('BASE GE'!$B$8:$JZ$126,'RECAP GE'!$C$3,A29))</f>
        <v>X</v>
      </c>
      <c r="D29" s="238" t="str">
        <f>IF($C$3=1,HLOOKUP(A29,'BASE GE XP'!$3:$7,2),HLOOKUP(A29,'BASE GE'!$3:$7,2))</f>
        <v>EN14</v>
      </c>
      <c r="F29" s="245">
        <v>18</v>
      </c>
      <c r="G29" s="245">
        <v>35</v>
      </c>
    </row>
    <row r="30" spans="1:7">
      <c r="A30" s="243">
        <f t="shared" si="1"/>
        <v>19</v>
      </c>
      <c r="B30" s="251" t="str">
        <f>IF($C$3=1,HLOOKUP(A30,'BASE GE XP'!$3:$8,4),HLOOKUP(A30,'BASE GE'!$3:$7,4))&amp;" - "&amp;IF($C$3=1,HLOOKUP(A30,'BASE GE XP'!$3:$8,6),)</f>
        <v xml:space="preserve">Préfiltre décanteur G.O. - </v>
      </c>
      <c r="C30" s="249" t="str" cm="1">
        <f t="array" ref="C30">IF($C$3=1,INDEX('BASE GE XP'!$B$10:$EP$90,'RECAP GE'!$C$7,A30),INDEX('BASE GE'!$B$8:$JZ$126,'RECAP GE'!$C$3,A30))</f>
        <v>Std</v>
      </c>
      <c r="D30" s="238" t="str">
        <f>IF($C$3=1,HLOOKUP(A30,'BASE GE XP'!$3:$7,2),HLOOKUP(A30,'BASE GE'!$3:$7,2))</f>
        <v>FD05</v>
      </c>
      <c r="F30" s="245">
        <v>19</v>
      </c>
      <c r="G30" s="245">
        <v>34</v>
      </c>
    </row>
    <row r="31" spans="1:7">
      <c r="A31" s="243">
        <f t="shared" si="1"/>
        <v>20</v>
      </c>
      <c r="B31" s="251" t="str">
        <f>IF($C$3=1,HLOOKUP(A31,'BASE GE XP'!$3:$8,4),HLOOKUP(A31,'BASE GE'!$3:$7,4))&amp;" - "&amp;IF($C$3=1,HLOOKUP(A31,'BASE GE XP'!$3:$8,6),)</f>
        <v xml:space="preserve">Flexible (II_F) - </v>
      </c>
      <c r="C31" s="249" t="str" cm="1">
        <f t="array" ref="C31">IF($C$3=1,INDEX('BASE GE XP'!$B$10:$EP$90,'RECAP GE'!$C$7,A31),INDEX('BASE GE'!$B$8:$JZ$126,'RECAP GE'!$C$3,A31))</f>
        <v>Std</v>
      </c>
      <c r="D31" s="238" t="str">
        <f>IF($C$3=1,HLOOKUP(A31,'BASE GE XP'!$3:$7,2),HLOOKUP(A31,'BASE GE'!$3:$7,2))</f>
        <v>EN10</v>
      </c>
      <c r="F31" s="245">
        <v>20</v>
      </c>
      <c r="G31" s="245">
        <v>36</v>
      </c>
    </row>
    <row r="32" spans="1:7">
      <c r="A32" s="243">
        <f t="shared" si="1"/>
        <v>21</v>
      </c>
      <c r="B32" s="251" t="str">
        <f>IF($C$3=1,HLOOKUP(A32,'BASE GE XP'!$3:$8,4),HLOOKUP(A32,'BASE GE'!$3:$7,4))&amp;" - "&amp;IF($C$3=1,HLOOKUP(A32,'BASE GE XP'!$3:$8,5)&amp;" - "&amp;IF($C$3=1,HLOOKUP(A32,'BASE GE XP'!$3:$8,6),))</f>
        <v>Silencieux 9 dB adaptable sur GE (II_F). (Impossible avec option CEL 02) - FAUX</v>
      </c>
      <c r="C32" s="249" t="str" cm="1">
        <f t="array" ref="C32">IF($C$3=1,INDEX('BASE GE XP'!$B$10:$EP$90,'RECAP GE'!$C$7,A32),INDEX('BASE GE'!$B$8:$JZ$126,'RECAP GE'!$C$3,A32))</f>
        <v>X</v>
      </c>
      <c r="D32" s="238" t="str">
        <f>IF($C$3=1,HLOOKUP(A32,'BASE GE XP'!$3:$7,2),HLOOKUP(A32,'BASE GE'!$3:$7,2))</f>
        <v>EN12</v>
      </c>
      <c r="F32" s="245">
        <v>21</v>
      </c>
      <c r="G32" s="245">
        <v>40</v>
      </c>
    </row>
    <row r="33" spans="1:7">
      <c r="A33" s="243">
        <f t="shared" si="1"/>
        <v>22</v>
      </c>
      <c r="B33" s="251" t="str">
        <f>IF($C$3=1,HLOOKUP(A33,'BASE GE XP'!$3:$8,4),HLOOKUP(A33,'BASE GE'!$3:$7,4))&amp;" - "&amp;IF($C$3=1,HLOOKUP(A33,'BASE GE XP'!$3:$8,5)&amp;" - "&amp;IF($C$3=1,HLOOKUP(A33,'BASE GE XP'!$3:$8,6),))</f>
        <v>Silencieux séparé 29 dB (SM30-EVO). Pour l options EN 08, selectionner EN07 (Seul le silencieux sera fourni) - FAUX</v>
      </c>
      <c r="C33" s="249" cm="1">
        <f t="array" ref="C33">IF($C$3=1,INDEX('BASE GE XP'!$B$10:$EP$90,'RECAP GE'!$C$7,A33),INDEX('BASE GE'!$B$8:$JZ$126,'RECAP GE'!$C$3,A33))</f>
        <v>803</v>
      </c>
      <c r="D33" s="238" t="str">
        <f>IF($C$3=1,HLOOKUP(A33,'BASE GE XP'!$3:$7,2),HLOOKUP(A33,'BASE GE'!$3:$7,2))</f>
        <v>EN08</v>
      </c>
      <c r="F33" s="245">
        <v>22</v>
      </c>
      <c r="G33" s="245">
        <v>41</v>
      </c>
    </row>
    <row r="34" spans="1:7">
      <c r="A34" s="243">
        <f t="shared" si="1"/>
        <v>23</v>
      </c>
      <c r="B34" s="251" t="str">
        <f>IF($C$3=1,HLOOKUP(A34,'BASE GE XP'!$3:$8,4),HLOOKUP(A34,'BASE GE'!$3:$7,4))&amp;" - "&amp;IF($C$3=1,HLOOKUP(A34,'BASE GE XP'!$3:$8,5)&amp;" - "&amp;IF($C$3=1,HLOOKUP(A34,'BASE GE XP'!$3:$8,6),))</f>
        <v>Grille de protection des parties chaudes (Norme CE ISO 8528-13) - FAUX</v>
      </c>
      <c r="C34" s="249" cm="1">
        <f t="array" ref="C34">IF($C$3=1,INDEX('BASE GE XP'!$B$10:$EP$90,'RECAP GE'!$C$7,A34),INDEX('BASE GE'!$B$8:$JZ$126,'RECAP GE'!$C$3,A34))</f>
        <v>393</v>
      </c>
      <c r="D34" s="238" t="str">
        <f>IF($C$3=1,HLOOKUP(A34,'BASE GE XP'!$3:$7,2),HLOOKUP(A34,'BASE GE'!$3:$7,2))</f>
        <v>CEL02</v>
      </c>
      <c r="F34" s="245">
        <v>23</v>
      </c>
      <c r="G34" s="245">
        <v>42</v>
      </c>
    </row>
    <row r="35" spans="1:7">
      <c r="A35" s="243">
        <f t="shared" si="1"/>
        <v>82</v>
      </c>
      <c r="B35" s="251" t="str">
        <f>IF($C$3=1,HLOOKUP(A35,'BASE GE XP'!$3:$8,4),HLOOKUP(A35,'BASE GE'!$3:$7,4))&amp;" - "&amp;IF($C$3=1,HLOOKUP(A35,'BASE GE XP'!$3:$8,5)&amp;" - "&amp;IF($C$3=1,HLOOKUP(A35,'BASE GE XP'!$3:$8,6),))</f>
        <v>Conformité niveau sonore avec Directive 2000/14/CE (Attention délais) - FAUX</v>
      </c>
      <c r="C35" s="249" t="str" cm="1">
        <f t="array" ref="C35">IF($C$3=1,INDEX('BASE GE XP'!$B$10:$EP$90,'RECAP GE'!$C$7,A35),INDEX('BASE GE'!$B$8:$JZ$126,'RECAP GE'!$C$3,A35))</f>
        <v>Std</v>
      </c>
      <c r="D35" s="238" t="str">
        <f>IF($C$3=1,HLOOKUP(A35,'BASE GE XP'!$3:$7,2),HLOOKUP(A35,'BASE GE'!$3:$7,2))</f>
        <v>CN09</v>
      </c>
      <c r="F35" s="238">
        <v>82</v>
      </c>
      <c r="G35" s="245">
        <v>45</v>
      </c>
    </row>
    <row r="36" spans="1:7">
      <c r="A36" s="243">
        <f t="shared" si="1"/>
        <v>80</v>
      </c>
      <c r="B36" s="251" t="str">
        <f>IF($C$3=1,HLOOKUP(A36,'BASE GE XP'!$3:$8,4),HLOOKUP(A36,'BASE GE'!$3:$7,4))&amp;" - "&amp;IF($C$3=1,HLOOKUP(A36,'BASE GE XP'!$3:$8,5)&amp;" - "&amp;IF($C$3=1,HLOOKUP(A36,'BASE GE XP'!$3:$8,6),))</f>
        <v>Télégestion via résau local
ETHERNET - site WEB - FAUX</v>
      </c>
      <c r="C36" s="249" cm="1">
        <f t="array" ref="C36">IF($C$3=1,INDEX('BASE GE XP'!$B$10:$EP$90,'RECAP GE'!$C$7,A36),INDEX('BASE GE'!$B$8:$JZ$126,'RECAP GE'!$C$3,A36))</f>
        <v>51</v>
      </c>
      <c r="D36" s="238" t="str">
        <f>IF($C$3=1,HLOOKUP(A36,'BASE GE XP'!$3:$7,2),HLOOKUP(A36,'BASE GE'!$3:$7,2))</f>
        <v>CAA12</v>
      </c>
      <c r="F36" s="238">
        <v>80</v>
      </c>
      <c r="G36" s="245">
        <v>43</v>
      </c>
    </row>
    <row r="37" spans="1:7">
      <c r="A37" s="243">
        <f t="shared" si="1"/>
        <v>81</v>
      </c>
      <c r="B37" s="251" t="str">
        <f>IF($C$3=1,HLOOKUP(A37,'BASE GE XP'!$3:$8,4),HLOOKUP(A37,'BASE GE'!$3:$7,4))&amp;" - "&amp;IF($C$3=1,HLOOKUP(A37,'BASE GE XP'!$3:$8,5)&amp;" - "&amp;IF($C$3=1,HLOOKUP(A37,'BASE GE XP'!$3:$8,6),))</f>
        <v>Prédisposition supervision via reseau téléphonique GSM/GPRS/3G/4G/GPS
(Impossible avec option CAA12) - FAUX</v>
      </c>
      <c r="C37" s="249" cm="1">
        <f t="array" ref="C37">IF($C$3=1,INDEX('BASE GE XP'!$B$10:$EP$90,'RECAP GE'!$C$7,A37),INDEX('BASE GE'!$B$8:$JZ$126,'RECAP GE'!$C$3,A37))</f>
        <v>698</v>
      </c>
      <c r="D37" s="238" t="str">
        <f>IF($C$3=1,HLOOKUP(A37,'BASE GE XP'!$3:$7,2),HLOOKUP(A37,'BASE GE'!$3:$7,2))</f>
        <v>CAA73</v>
      </c>
      <c r="F37" s="238">
        <v>81</v>
      </c>
      <c r="G37" s="245">
        <v>44</v>
      </c>
    </row>
    <row r="38" spans="1:7">
      <c r="A38" s="243">
        <f t="shared" si="1"/>
        <v>82</v>
      </c>
      <c r="B38" s="251" t="str">
        <f>IF($C$3=1,HLOOKUP(A38,'BASE GE XP'!$3:$8,4),HLOOKUP(A38,'BASE GE'!$3:$7,4))&amp;" - "&amp;IF($C$3=1,HLOOKUP(A38,'BASE GE XP'!$3:$8,5)&amp;" - "&amp;IF($C$3=1,HLOOKUP(A38,'BASE GE XP'!$3:$8,6),))</f>
        <v>Conformité niveau sonore avec Directive 2000/14/CE (Attention délais) - FAUX</v>
      </c>
      <c r="C38" s="249" t="str" cm="1">
        <f t="array" ref="C38">IF($C$3=1,INDEX('BASE GE XP'!$B$10:$EP$90,'RECAP GE'!$C$7,A38),INDEX('BASE GE'!$B$8:$JZ$126,'RECAP GE'!$C$3,A38))</f>
        <v>Std</v>
      </c>
      <c r="D38" s="238" t="str">
        <f>IF($C$3=1,HLOOKUP(A38,'BASE GE XP'!$3:$7,2),HLOOKUP(A38,'BASE GE'!$3:$7,2))</f>
        <v>CN09</v>
      </c>
      <c r="F38" s="238">
        <v>82</v>
      </c>
      <c r="G38" s="245">
        <v>70</v>
      </c>
    </row>
    <row r="39" spans="1:7">
      <c r="A39" s="243">
        <f t="shared" si="1"/>
        <v>83</v>
      </c>
      <c r="B39" s="251" t="str">
        <f>IF($C$3=1,HLOOKUP(A39,'BASE GE XP'!$3:$8,4),HLOOKUP(A39,'BASE GE'!$3:$7,4))&amp;" - "&amp;IF($C$3=1,HLOOKUP(A39,'BASE GE XP'!$3:$8,5),HLOOKUP(A67,'BASE GE'!$3:$7,5))&amp;" - "&amp;IF($C$3=1,HLOOKUP(A39,'BASE GE XP'!$3:$8,6),)</f>
        <v xml:space="preserve">1 600A 4P - INS VERSO 100 séparé 35 A 4P (Par interrupteur motorisé) IP31 - </v>
      </c>
      <c r="C39" s="249" cm="1">
        <f t="array" ref="C39">IF($C$3=1,INDEX('BASE GE XP'!$B$10:$EP$90,'RECAP GE'!$C$7,A39),INDEX('BASE GE'!$B$8:$JZ$126,'RECAP GE'!$C$3,A39))</f>
        <v>13603</v>
      </c>
      <c r="D39" s="238" t="str">
        <f>IF($C$3=1,HLOOKUP(A39,'BASE GE XP'!$3:$7,2),HLOOKUP(A39,'BASE GE'!$3:$7,2))</f>
        <v>INB1604</v>
      </c>
      <c r="E39" s="238" t="str">
        <f>IFERROR(HLOOKUP(A39,'BASE GE'!$3:$7,4,FALSE),"")</f>
        <v>1 600A 4P</v>
      </c>
      <c r="F39" s="238">
        <v>83</v>
      </c>
      <c r="G39" s="245">
        <v>71</v>
      </c>
    </row>
    <row r="40" spans="1:7">
      <c r="A40" s="243">
        <f t="shared" si="1"/>
        <v>84</v>
      </c>
      <c r="B40" s="251" t="str">
        <f>IF($C$3=1,HLOOKUP(A40,'BASE GE XP'!$3:$8,4),HLOOKUP(A40,'BASE GE'!$3:$7,4))&amp;" - "&amp;IF($C$3=1,HLOOKUP(A40,'BASE GE XP'!$3:$8,5)&amp;" - "&amp;IF($C$3=1,HLOOKUP(A40,'BASE GE XP'!$3:$8,6),))</f>
        <v>Silencieux séparé 40 Db (SM40-EVO). Pour
l option EN 09, Select EN07 (Seul le silencieux sera fourni) - FAUX</v>
      </c>
      <c r="C40" s="249" cm="1">
        <f t="array" ref="C40">IF($C$3=1,INDEX('BASE GE XP'!$B$10:$EP$90,'RECAP GE'!$C$7,A40),INDEX('BASE GE'!$B$8:$JZ$126,'RECAP GE'!$C$3,A40))</f>
        <v>1254</v>
      </c>
      <c r="D40" s="238" t="str">
        <f>IF($C$3=1,HLOOKUP(A40,'BASE GE XP'!$3:$7,2),HLOOKUP(A40,'BASE GE'!$3:$7,2))</f>
        <v>EN09</v>
      </c>
      <c r="F40" s="238">
        <v>84</v>
      </c>
      <c r="G40" s="245">
        <v>72</v>
      </c>
    </row>
    <row r="41" spans="1:7">
      <c r="A41" s="243">
        <f t="shared" si="1"/>
        <v>85</v>
      </c>
      <c r="B41" s="251" t="str">
        <f>IF($C$3=1,HLOOKUP(A41,'BASE GE XP'!$3:$8,4),HLOOKUP(A41,'BASE GE'!$3:$7,4))&amp;" - "&amp;IF($C$3=1,HLOOKUP(A41,'BASE GE XP'!$3:$8,5)&amp;" - "&amp;IF($C$3=1,HLOOKUP(A41,'BASE GE XP'!$3:$8,6),))</f>
        <v>Kit auto pour réservoir châssis (Impose APM303 ou APM403 ou APM802).
Impossible avec FD02 and FD03 and FD17. (2) - FAUX</v>
      </c>
      <c r="C41" s="249" cm="1">
        <f t="array" ref="C41">IF($C$3=1,INDEX('BASE GE XP'!$B$10:$EP$90,'RECAP GE'!$C$7,A41),INDEX('BASE GE'!$B$8:$JZ$126,'RECAP GE'!$C$3,A41))</f>
        <v>1752</v>
      </c>
      <c r="D41" s="238" t="str">
        <f>IF($C$3=1,HLOOKUP(A41,'BASE GE XP'!$3:$7,2),HLOOKUP(A41,'BASE GE'!$3:$7,2))</f>
        <v>FD15</v>
      </c>
      <c r="F41" s="238">
        <v>85</v>
      </c>
      <c r="G41" s="245">
        <v>73</v>
      </c>
    </row>
    <row r="42" spans="1:7">
      <c r="A42" s="243">
        <f t="shared" si="1"/>
        <v>86</v>
      </c>
      <c r="B42" s="251" t="str">
        <f>IF($C$3=1,HLOOKUP(A42,'BASE GE XP'!$3:$8,4),HLOOKUP(A42,'BASE GE'!$3:$7,4))&amp;" - "&amp;IF($C$3=1,HLOOKUP(A42,'BASE GE XP'!$3:$8,5)&amp;" - "&amp;IF($C$3=1,HLOOKUP(A42,'BASE GE XP'!$3:$8,6),))</f>
        <v>Coffret de prises (400 V Tri + N) (Version IV_F) (Impose une protection différentielle) - FAUX</v>
      </c>
      <c r="C42" s="249" t="str" cm="1">
        <f t="array" ref="C42">IF($C$3=1,INDEX('BASE GE XP'!$B$10:$EP$90,'RECAP GE'!$C$7,A42),INDEX('BASE GE'!$B$8:$JZ$126,'RECAP GE'!$C$3,A42))</f>
        <v>X</v>
      </c>
      <c r="D42" s="238" t="str">
        <f>IF($C$3=1,HLOOKUP(A42,'BASE GE XP'!$3:$7,2),HLOOKUP(A42,'BASE GE'!$3:$7,2))</f>
        <v>CN04</v>
      </c>
      <c r="F42" s="238">
        <v>86</v>
      </c>
      <c r="G42" s="245">
        <v>74</v>
      </c>
    </row>
    <row r="43" spans="1:7">
      <c r="A43" s="243">
        <f t="shared" si="1"/>
        <v>87</v>
      </c>
      <c r="B43" s="251" t="str">
        <f>IF($C$3=1,HLOOKUP(A43,'BASE GE XP'!$3:$8,4),HLOOKUP(A43,'BASE GE'!$3:$7,4))&amp;" - "&amp;IF($C$3=1,HLOOKUP(A43,'BASE GE XP'!$3:$8,5)&amp;" - "&amp;IF($C$3=1,HLOOKUP(A43,'BASE GE XP'!$3:$8,6),))</f>
        <v>Couleur spéciale (RAL suivant liste).Attention délais: 8 semaines mini (EX
IV_F) - FAUX</v>
      </c>
      <c r="C43" s="249" cm="1">
        <f t="array" ref="C43">IF($C$3=1,INDEX('BASE GE XP'!$B$10:$EP$90,'RECAP GE'!$C$7,A43),INDEX('BASE GE'!$B$8:$JZ$126,'RECAP GE'!$C$3,A43))</f>
        <v>429</v>
      </c>
      <c r="D43" s="238" t="str">
        <f>IF($C$3=1,HLOOKUP(A43,'BASE GE XP'!$3:$7,2),HLOOKUP(A43,'BASE GE'!$3:$7,2))</f>
        <v>CN08</v>
      </c>
      <c r="F43" s="238">
        <v>87</v>
      </c>
      <c r="G43" s="245">
        <v>75</v>
      </c>
    </row>
    <row r="44" spans="1:7">
      <c r="A44" s="243">
        <f t="shared" si="1"/>
        <v>88</v>
      </c>
      <c r="B44" s="251" t="str">
        <f>IF($C$3=1,HLOOKUP(A44,'BASE GE XP'!$3:$8,4),HLOOKUP(A44,'BASE GE'!$3:$7,4))&amp;" - "&amp;IF($C$3=1,HLOOKUP(A44,'BASE GE XP'!$3:$8,5)&amp;" - "&amp;IF($C$3=1,HLOOKUP(A44,'BASE GE XP'!$3:$8,6),))</f>
        <v>Réservoir sur bac 500 L - FAUX</v>
      </c>
      <c r="C44" s="249" cm="1">
        <f t="array" ref="C44">IF($C$3=1,INDEX('BASE GE XP'!$B$10:$EP$90,'RECAP GE'!$C$7,A44),INDEX('BASE GE'!$B$8:$JZ$126,'RECAP GE'!$C$3,A44))</f>
        <v>4079</v>
      </c>
      <c r="D44" s="238" t="str">
        <f>IF($C$3=1,HLOOKUP(A44,'BASE GE XP'!$3:$7,2),HLOOKUP(A44,'BASE GE'!$3:$7,2))</f>
        <v>FD06</v>
      </c>
      <c r="F44" s="238">
        <v>88</v>
      </c>
      <c r="G44" s="245">
        <v>76</v>
      </c>
    </row>
    <row r="45" spans="1:7">
      <c r="A45" s="243">
        <f t="shared" si="1"/>
        <v>127</v>
      </c>
      <c r="B45" s="251" t="str">
        <f>IF($C$3=1,HLOOKUP(A45,'BASE GE XP'!$3:$8,4),HLOOKUP(A45,'BASE GE'!$3:$7,4))&amp;" - "&amp;IF($C$3=1,HLOOKUP(A45,'BASE GE XP'!$3:$8,5)&amp;" - "&amp;IF($C$3=1,HLOOKUP(A45,'BASE GE XP'!$3:$8,6),))</f>
        <v>Châssis double parois et grande autonomie galvanizé sans bouchon de vidange - FAUX</v>
      </c>
      <c r="C45" s="249" cm="1">
        <f t="array" ref="C45">IF($C$3=1,INDEX('BASE GE XP'!$B$10:$EP$90,'RECAP GE'!$C$7,A45),INDEX('BASE GE'!$B$8:$JZ$126,'RECAP GE'!$C$3,A45))</f>
        <v>3810</v>
      </c>
      <c r="D45" s="238" t="str">
        <f>IF($C$3=1,HLOOKUP(A45,'BASE GE XP'!$3:$7,2),HLOOKUP(A45,'BASE GE'!$3:$7,2))</f>
        <v>FD24</v>
      </c>
      <c r="F45" s="238">
        <v>127</v>
      </c>
      <c r="G45" s="245">
        <v>77</v>
      </c>
    </row>
    <row r="46" spans="1:7">
      <c r="A46" s="243">
        <f t="shared" si="1"/>
        <v>0</v>
      </c>
      <c r="B46" s="251" t="e">
        <f>IF($C$3=1,HLOOKUP(A46,'BASE GE XP'!$3:$8,4),HLOOKUP(A46,'BASE GE'!$3:$7,4))&amp;" - "&amp;IF($C$3=1,HLOOKUP(A46,'BASE GE XP'!$3:$8,5)&amp;" - "&amp;IF($C$3=1,HLOOKUP(A46,'BASE GE XP'!$3:$8,6),))</f>
        <v>#N/A</v>
      </c>
      <c r="C46" s="249" t="e" cm="1" vm="5">
        <f t="array" aca="1" ref="C46" ca="1">IF($C$3=1,INDEX('BASE GE XP'!$B$10:$EP$90,'RECAP GE'!$C$7,A46),INDEX('BASE GE'!$B$8:$JZ$126,'RECAP GE'!$C$3,A46))</f>
        <v>#VALUE!</v>
      </c>
      <c r="D46" s="238" t="e">
        <f>IF($C$3=1,HLOOKUP(A46,'BASE GE XP'!$3:$7,2),HLOOKUP(A46,'BASE GE'!$3:$7,2))</f>
        <v>#N/A</v>
      </c>
      <c r="G46" s="245">
        <v>78</v>
      </c>
    </row>
    <row r="47" spans="1:7">
      <c r="A47" s="243">
        <f t="shared" si="1"/>
        <v>0</v>
      </c>
      <c r="B47" s="251" t="e">
        <f>IF($C$3=1,HLOOKUP(A47,'BASE GE XP'!$3:$8,4),HLOOKUP(A47,'BASE GE'!$3:$7,4))&amp;" - "&amp;IF($C$3=1,HLOOKUP(A47,'BASE GE XP'!$3:$8,5)&amp;" - "&amp;IF($C$3=1,HLOOKUP(A47,'BASE GE XP'!$3:$8,6),))</f>
        <v>#N/A</v>
      </c>
      <c r="C47" s="249" t="e" cm="1" vm="5">
        <f t="array" aca="1" ref="C47" ca="1">IF($C$3=1,INDEX('BASE GE XP'!$B$10:$EP$90,'RECAP GE'!$C$7,A47),INDEX('BASE GE'!$B$8:$JZ$126,'RECAP GE'!$C$3,A47))</f>
        <v>#VALUE!</v>
      </c>
      <c r="D47" s="238" t="e">
        <f>IF($C$3=1,HLOOKUP(A47,'BASE GE XP'!$3:$7,2),HLOOKUP(A47,'BASE GE'!$3:$7,2))</f>
        <v>#N/A</v>
      </c>
      <c r="G47" s="245">
        <v>79</v>
      </c>
    </row>
    <row r="48" spans="1:7">
      <c r="A48" s="243"/>
      <c r="B48" s="251"/>
      <c r="C48" s="249"/>
      <c r="D48" s="238" t="e">
        <f>IF($C$3=1,HLOOKUP(A48,'BASE GE XP'!$3:$7,2),HLOOKUP(A48,'BASE GE'!$3:$7,2))</f>
        <v>#N/A</v>
      </c>
      <c r="G48" s="245"/>
    </row>
    <row r="49" spans="1:7">
      <c r="A49" s="243"/>
      <c r="B49" s="251"/>
      <c r="C49" s="249"/>
      <c r="D49" s="238" t="e">
        <f>IF($C$3=1,HLOOKUP(A49,'BASE GE XP'!$3:$7,2),HLOOKUP(A49,'BASE GE'!$3:$7,2))</f>
        <v>#N/A</v>
      </c>
      <c r="G49" s="245"/>
    </row>
    <row r="50" spans="1:7">
      <c r="A50" s="243">
        <f t="shared" ref="A50" si="2">IF($C$3=1,G50,F50)</f>
        <v>0</v>
      </c>
      <c r="B50" s="251" t="e">
        <f>IF($C$3=1,HLOOKUP(A50,'BASE GE XP'!$3:$8,4),HLOOKUP(A50,'BASE GE'!$3:$7,4))&amp;" - "&amp;IF($C$3=1,HLOOKUP(A50,'BASE GE XP'!$3:$8,6),)</f>
        <v>#N/A</v>
      </c>
      <c r="C50" s="249" t="e" cm="1" vm="5">
        <f t="array" aca="1" ref="C50" ca="1">IF($C$3=1,INDEX('BASE GE XP'!$B$10:$EP$90,'RECAP GE'!$C$7,A50),INDEX('BASE GE'!$B$8:$JZ$126,'RECAP GE'!$C$3,A50))</f>
        <v>#VALUE!</v>
      </c>
      <c r="D50" s="238" t="e">
        <f>IF($C$3=1,HLOOKUP(A50,'BASE GE XP'!$3:$7,2),HLOOKUP(A50,'BASE GE'!$3:$7,2))</f>
        <v>#N/A</v>
      </c>
      <c r="F50" s="245"/>
      <c r="G50" s="245"/>
    </row>
    <row r="51" spans="1:7">
      <c r="A51" s="243"/>
      <c r="B51" s="247" t="s">
        <v>66</v>
      </c>
      <c r="C51" s="249"/>
      <c r="D51" s="238" t="e">
        <f>IF($C$3=1,HLOOKUP(A51,'BASE GE XP'!$3:$7,2),HLOOKUP(A51,'BASE GE'!$3:$7,2))</f>
        <v>#N/A</v>
      </c>
    </row>
    <row r="52" spans="1:7">
      <c r="A52" s="243">
        <f t="shared" ref="A52:A53" si="3">IF($C$3=1,G52,F52)</f>
        <v>24</v>
      </c>
      <c r="B52" s="251" t="str">
        <f>IF($C$3=1,HLOOKUP(A52,'BASE GE XP'!$3:$8,4),HLOOKUP(A52,'BASE GE'!$3:$7,4))&amp;" - "&amp;IF($C$3=1,HLOOKUP(A52,'BASE GE XP'!$3:$8,6),)</f>
        <v xml:space="preserve">- - </v>
      </c>
      <c r="C52" s="249" t="str" cm="1">
        <f t="array" ref="C52">IF($C$3=1,INDEX('BASE GE XP'!$B$10:$EP$90,'RECAP GE'!$C$7,A52),INDEX('BASE GE'!$B$8:$JZ$126,'RECAP GE'!$C$3,A52))</f>
        <v/>
      </c>
      <c r="D52" s="238">
        <f>IF($C$3=1,HLOOKUP(A52,'BASE GE XP'!$3:$7,2),HLOOKUP(A52,'BASE GE'!$3:$7,2))</f>
        <v>0</v>
      </c>
      <c r="F52" s="238">
        <v>24</v>
      </c>
      <c r="G52" s="245">
        <v>19</v>
      </c>
    </row>
    <row r="53" spans="1:7">
      <c r="A53" s="243">
        <f t="shared" si="3"/>
        <v>26</v>
      </c>
      <c r="B53" s="251" t="str">
        <f>IF($C$3=1,HLOOKUP(A53,'BASE GE XP'!$3:$8,4),HLOOKUP(A53,'BASE GE'!$3:$7,4))&amp;" - "&amp;IF($C$3=1,HLOOKUP(A53,'BASE GE XP'!$3:$8,6),)</f>
        <v xml:space="preserve">APM303 - </v>
      </c>
      <c r="C53" s="249" t="str" cm="1">
        <f t="array" ref="C53">IF($C$3=1,INDEX('BASE GE XP'!$B$10:$EP$90,'RECAP GE'!$C$7,A53),INDEX('BASE GE'!$B$8:$JZ$126,'RECAP GE'!$C$3,A53))</f>
        <v>Std</v>
      </c>
      <c r="D53" s="238" t="str">
        <f>IF($C$3=1,HLOOKUP(A53,'BASE GE XP'!$3:$7,2),HLOOKUP(A53,'BASE GE'!$3:$7,2))</f>
        <v>A303</v>
      </c>
      <c r="F53" s="238">
        <v>26</v>
      </c>
      <c r="G53" s="245">
        <v>18</v>
      </c>
    </row>
    <row r="54" spans="1:7">
      <c r="A54" s="243">
        <f>IF($C$3=1,G54,F54)</f>
        <v>78</v>
      </c>
      <c r="B54" s="251" t="str">
        <f>IF($C$3=1,HLOOKUP(A54,'BASE GE XP'!$3:$8,4),HLOOKUP(A54,'BASE GE'!$3:$7,4))&amp;" - "&amp;IF($C$3=1,HLOOKUP(A54,'BASE GE XP'!$3:$8,5)&amp;" - "&amp;IF($C$3=1,HLOOKUP(A54,'BASE GE XP'!$3:$8,6),))</f>
        <v>Pack GSS - Norme NFE37312 (Select FD04 si Châssis réservoir, et FD14, impose de sélectionner du
PRP) - FAUX</v>
      </c>
      <c r="C54" s="249" cm="1">
        <f t="array" ref="C54">IF($C$3=1,INDEX('BASE GE XP'!$B$10:$EP$90,'RECAP GE'!$C$7,A54),INDEX('BASE GE'!$B$8:$JZ$126,'RECAP GE'!$C$3,A54))</f>
        <v>5833</v>
      </c>
      <c r="D54" s="238" t="str">
        <f>IF($C$3=1,HLOOKUP(A54,'BASE GE XP'!$3:$7,2),HLOOKUP(A54,'BASE GE'!$3:$7,2))</f>
        <v>CA613</v>
      </c>
      <c r="F54" s="238">
        <v>78</v>
      </c>
      <c r="G54" s="245">
        <v>69</v>
      </c>
    </row>
    <row r="55" spans="1:7">
      <c r="A55" s="243">
        <f t="shared" ref="A55:A109" si="4">IF($C$3=1,G55,F55)</f>
        <v>27</v>
      </c>
      <c r="B55" s="251" t="str">
        <f>IF($C$3=1,HLOOKUP(A55,'BASE GE XP'!$3:$8,4),HLOOKUP(A55,'BASE GE'!$3:$7,4))&amp;" - "&amp;IF($C$3=1,HLOOKUP(A55,'BASE GE XP'!$3:$8,6),)</f>
        <v xml:space="preserve">Prédisposition pour démarrage automatique sur ordre extérieur - </v>
      </c>
      <c r="C55" s="249" t="str" cm="1">
        <f t="array" ref="C55">IF($C$3=1,INDEX('BASE GE XP'!$B$10:$EP$90,'RECAP GE'!$C$7,A55),INDEX('BASE GE'!$B$8:$JZ$126,'RECAP GE'!$C$3,A55))</f>
        <v>Std</v>
      </c>
      <c r="D55" s="238" t="str">
        <f>IF($C$3=1,HLOOKUP(A55,'BASE GE XP'!$3:$7,2),HLOOKUP(A55,'BASE GE'!$3:$7,2))</f>
        <v>CA300</v>
      </c>
      <c r="F55" s="238">
        <v>27</v>
      </c>
      <c r="G55" s="245">
        <v>22</v>
      </c>
    </row>
    <row r="56" spans="1:7">
      <c r="A56" s="243">
        <f t="shared" si="4"/>
        <v>28</v>
      </c>
      <c r="B56" s="251" t="str">
        <f>IF($C$3=1,HLOOKUP(A56,'BASE GE XP'!$3:$8,4),HLOOKUP(A56,'BASE GE'!$3:$7,4))&amp;" - "&amp;IF($C$3=1,HLOOKUP(A56,'BASE GE XP'!$3:$8,6),)</f>
        <v xml:space="preserve">Mesure et affichage niveau fuel - </v>
      </c>
      <c r="C56" s="249" t="str" cm="1">
        <f t="array" ref="C56">IF($C$3=1,INDEX('BASE GE XP'!$B$10:$EP$90,'RECAP GE'!$C$7,A56),INDEX('BASE GE'!$B$8:$JZ$126,'RECAP GE'!$C$3,A56))</f>
        <v>Std</v>
      </c>
      <c r="D56" s="238" t="str">
        <f>IF($C$3=1,HLOOKUP(A56,'BASE GE XP'!$3:$7,2),HLOOKUP(A56,'BASE GE'!$3:$7,2))</f>
        <v>CA301</v>
      </c>
      <c r="F56" s="238">
        <v>28</v>
      </c>
      <c r="G56" s="245">
        <v>20</v>
      </c>
    </row>
    <row r="57" spans="1:7">
      <c r="A57" s="243">
        <f t="shared" si="4"/>
        <v>29</v>
      </c>
      <c r="B57" s="251" t="str">
        <f>IF($C$3=1,HLOOKUP(A57,'BASE GE XP'!$3:$8,4),HLOOKUP(A57,'BASE GE'!$3:$7,4))&amp;" - "&amp;IF($C$3=1,HLOOKUP(A57,'BASE GE XP'!$3:$8,6),)</f>
        <v xml:space="preserve">Pack AUTO (chargeur de batterie +
résistance moteur) - </v>
      </c>
      <c r="C57" s="249" cm="1">
        <f t="array" ref="C57">IF($C$3=1,INDEX('BASE GE XP'!$B$10:$EP$90,'RECAP GE'!$C$7,A57),INDEX('BASE GE'!$B$8:$JZ$126,'RECAP GE'!$C$3,A57))</f>
        <v>406</v>
      </c>
      <c r="D57" s="238" t="str">
        <f>IF($C$3=1,HLOOKUP(A57,'BASE GE XP'!$3:$7,2),HLOOKUP(A57,'BASE GE'!$3:$7,2))</f>
        <v>CA303</v>
      </c>
      <c r="F57" s="238">
        <v>29</v>
      </c>
      <c r="G57" s="245">
        <v>21</v>
      </c>
    </row>
    <row r="58" spans="1:7">
      <c r="A58" s="243">
        <f t="shared" si="4"/>
        <v>31</v>
      </c>
      <c r="B58" s="251" t="str">
        <f>IF($C$3=1,HLOOKUP(A58,'BASE GE XP'!$3:$8,4),HLOOKUP(A58,'BASE GE'!$3:$7,4))&amp;" - "&amp;IF($C$3=1,HLOOKUP(A58,'BASE GE XP'!$3:$8,6),)</f>
        <v xml:space="preserve">Affichage grandeurs analogiques sur
écran (PH/TE/GO)(12 V) (Inclus en 24 V) - </v>
      </c>
      <c r="C58" s="249" cm="1">
        <f t="array" ref="C58">IF($C$3=1,INDEX('BASE GE XP'!$B$10:$EP$90,'RECAP GE'!$C$7,A58),INDEX('BASE GE'!$B$8:$JZ$126,'RECAP GE'!$C$3,A58))</f>
        <v>203</v>
      </c>
      <c r="D58" s="238" t="str">
        <f>IF($C$3=1,HLOOKUP(A58,'BASE GE XP'!$3:$7,2),HLOOKUP(A58,'BASE GE'!$3:$7,2))</f>
        <v>CA407</v>
      </c>
      <c r="F58" s="238">
        <v>31</v>
      </c>
      <c r="G58" s="245">
        <v>23</v>
      </c>
    </row>
    <row r="59" spans="1:7">
      <c r="A59" s="243">
        <f t="shared" si="4"/>
        <v>32</v>
      </c>
      <c r="B59" s="251" t="str">
        <f>IF($C$3=1,HLOOKUP(A59,'BASE GE XP'!$3:$8,4),HLOOKUP(A59,'BASE GE'!$3:$7,4))&amp;" - "&amp;IF($C$3=1,HLOOKUP(A59,'BASE GE XP'!$3:$8,6),)</f>
        <v xml:space="preserve">Ampèremètre batterie - </v>
      </c>
      <c r="C59" s="249" cm="1">
        <f t="array" ref="C59">IF($C$3=1,INDEX('BASE GE XP'!$B$10:$EP$90,'RECAP GE'!$C$7,A59),INDEX('BASE GE'!$B$8:$JZ$126,'RECAP GE'!$C$3,A59))</f>
        <v>1383</v>
      </c>
      <c r="D59" s="238" t="str">
        <f>IF($C$3=1,HLOOKUP(A59,'BASE GE XP'!$3:$7,2),HLOOKUP(A59,'BASE GE'!$3:$7,2))</f>
        <v>CA409</v>
      </c>
      <c r="F59" s="238">
        <v>32</v>
      </c>
      <c r="G59" s="245">
        <v>24</v>
      </c>
    </row>
    <row r="60" spans="1:7">
      <c r="A60" s="243">
        <f t="shared" si="4"/>
        <v>33</v>
      </c>
      <c r="B60" s="251" t="str">
        <f>IF($C$3=1,HLOOKUP(A60,'BASE GE XP'!$3:$8,4),HLOOKUP(A60,'BASE GE'!$3:$7,4))&amp;" - "&amp;IF($C$3=1,HLOOKUP(A60,'BASE GE XP'!$3:$8,6),)</f>
        <v xml:space="preserve">Protection différentielle 30 ou 300
mA Non ajust inferieur ou égal à 50 A (Par defaut 30mA) inf. 440V - </v>
      </c>
      <c r="C60" s="249" cm="1">
        <f t="array" ref="C60">IF($C$3=1,INDEX('BASE GE XP'!$B$10:$EP$90,'RECAP GE'!$C$7,A60),INDEX('BASE GE'!$B$8:$JZ$126,'RECAP GE'!$C$3,A60))</f>
        <v>181</v>
      </c>
      <c r="D60" s="238" t="str">
        <f>IF($C$3=1,HLOOKUP(A60,'BASE GE XP'!$3:$7,2),HLOOKUP(A60,'BASE GE'!$3:$7,2))</f>
        <v>CA318</v>
      </c>
      <c r="F60" s="238">
        <v>33</v>
      </c>
      <c r="G60" s="245">
        <v>26</v>
      </c>
    </row>
    <row r="61" spans="1:7">
      <c r="A61" s="243">
        <f t="shared" si="4"/>
        <v>34</v>
      </c>
      <c r="B61" s="251" t="str">
        <f>IF($C$3=1,HLOOKUP(A61,'BASE GE XP'!$3:$8,4),HLOOKUP(A61,'BASE GE'!$3:$7,4))&amp;" - "&amp;IF($C$3=1,HLOOKUP(A61,'BASE GE XP'!$3:$8,6),)</f>
        <v xml:space="preserve">Protection différentielle (Type A, AC) ajustable (Tps et seuil) (2) (TT- TNCR-TNCUR) - </v>
      </c>
      <c r="C61" s="249" cm="1">
        <f t="array" ref="C61">IF($C$3=1,INDEX('BASE GE XP'!$B$10:$EP$90,'RECAP GE'!$C$7,A61),INDEX('BASE GE'!$B$8:$JZ$126,'RECAP GE'!$C$3,A61))</f>
        <v>555</v>
      </c>
      <c r="D61" s="238" t="str">
        <f>IF($C$3=1,HLOOKUP(A61,'BASE GE XP'!$3:$7,2),HLOOKUP(A61,'BASE GE'!$3:$7,2))</f>
        <v>CA320</v>
      </c>
      <c r="F61" s="238">
        <v>34</v>
      </c>
      <c r="G61" s="245">
        <v>25</v>
      </c>
    </row>
    <row r="62" spans="1:7">
      <c r="A62" s="243">
        <f t="shared" si="4"/>
        <v>35</v>
      </c>
      <c r="B62" s="251" t="str">
        <f>IF($C$3=1,HLOOKUP(A62,'BASE GE XP'!$3:$8,4),HLOOKUP(A62,'BASE GE'!$3:$7,4))&amp;" - "&amp;IF($C$3=1,HLOOKUP(A62,'BASE GE XP'!$3:$8,6),)</f>
        <v xml:space="preserve">Mesures et affichage courants et puissances (TC intégrés) - </v>
      </c>
      <c r="C62" s="249" t="str" cm="1">
        <f t="array" ref="C62">IF($C$3=1,INDEX('BASE GE XP'!$B$10:$EP$90,'RECAP GE'!$C$7,A62),INDEX('BASE GE'!$B$8:$JZ$126,'RECAP GE'!$C$3,A62))</f>
        <v>Std</v>
      </c>
      <c r="D62" s="238" t="str">
        <f>IF($C$3=1,HLOOKUP(A62,'BASE GE XP'!$3:$7,2),HLOOKUP(A62,'BASE GE'!$3:$7,2))</f>
        <v>CA302</v>
      </c>
      <c r="F62" s="238">
        <v>35</v>
      </c>
      <c r="G62" s="245">
        <v>28</v>
      </c>
    </row>
    <row r="63" spans="1:7">
      <c r="A63" s="243">
        <f t="shared" si="4"/>
        <v>36</v>
      </c>
      <c r="B63" s="251" t="str">
        <f>IF($C$3=1,HLOOKUP(A63,'BASE GE XP'!$3:$8,4),HLOOKUP(A63,'BASE GE'!$3:$7,4))&amp;" - "&amp;IF($C$3=1,HLOOKUP(A63,'BASE GE XP'!$3:$8,6),)</f>
        <v xml:space="preserve">Pack de reports à distance. (Groupe prêt (U et F = OK), Alarmes-Défaut général,(Alarme sonore et Niveau bas fuel intégrée au coffret sur défaut
général) (2) - </v>
      </c>
      <c r="C63" s="249" cm="1">
        <f t="array" ref="C63">IF($C$3=1,INDEX('BASE GE XP'!$B$10:$EP$90,'RECAP GE'!$C$7,A63),INDEX('BASE GE'!$B$8:$JZ$126,'RECAP GE'!$C$3,A63))</f>
        <v>177</v>
      </c>
      <c r="D63" s="238" t="str">
        <f>IF($C$3=1,HLOOKUP(A63,'BASE GE XP'!$3:$7,2),HLOOKUP(A63,'BASE GE'!$3:$7,2))</f>
        <v>CA305</v>
      </c>
      <c r="F63" s="238">
        <v>36</v>
      </c>
      <c r="G63" s="245">
        <v>27</v>
      </c>
    </row>
    <row r="64" spans="1:7">
      <c r="A64" s="243">
        <f t="shared" si="4"/>
        <v>37</v>
      </c>
      <c r="B64" s="251" t="str">
        <f>IF($C$3=1,HLOOKUP(A64,'BASE GE XP'!$3:$8,4),HLOOKUP(A64,'BASE GE'!$3:$7,4))&amp;" - "&amp;IF($C$3=1,HLOOKUP(A64,'BASE GE XP'!$3:$8,6),)</f>
        <v xml:space="preserve">Clé ON/OFF automatisme coffret (Imposé pour groupe de production
sans pack AUTO) - </v>
      </c>
      <c r="C64" s="249" cm="1">
        <f t="array" ref="C64">IF($C$3=1,INDEX('BASE GE XP'!$B$10:$EP$90,'RECAP GE'!$C$7,A64),INDEX('BASE GE'!$B$8:$JZ$126,'RECAP GE'!$C$3,A64))</f>
        <v>67</v>
      </c>
      <c r="D64" s="238" t="str">
        <f>IF($C$3=1,HLOOKUP(A64,'BASE GE XP'!$3:$7,2),HLOOKUP(A64,'BASE GE'!$3:$7,2))</f>
        <v>CA306</v>
      </c>
      <c r="F64" s="238">
        <v>37</v>
      </c>
      <c r="G64" s="245">
        <v>30</v>
      </c>
    </row>
    <row r="65" spans="1:7">
      <c r="A65" s="243">
        <f t="shared" si="4"/>
        <v>38</v>
      </c>
      <c r="B65" s="251" t="str">
        <f>IF($C$3=1,HLOOKUP(A65,'BASE GE XP'!$3:$8,4),HLOOKUP(A65,'BASE GE'!$3:$7,4))&amp;" - "&amp;IF($C$3=1,HLOOKUP(A65,'BASE GE XP'!$3:$8,6),)</f>
        <v xml:space="preserve">Mesures et affichage pression huile et température de refroidissement - </v>
      </c>
      <c r="C65" s="249" t="str" cm="1">
        <f t="array" ref="C65">IF($C$3=1,INDEX('BASE GE XP'!$B$10:$EP$90,'RECAP GE'!$C$7,A65),INDEX('BASE GE'!$B$8:$JZ$126,'RECAP GE'!$C$3,A65))</f>
        <v>Std</v>
      </c>
      <c r="D65" s="238" t="str">
        <f>IF($C$3=1,HLOOKUP(A65,'BASE GE XP'!$3:$7,2),HLOOKUP(A65,'BASE GE'!$3:$7,2))</f>
        <v>CA307</v>
      </c>
      <c r="F65" s="238">
        <v>38</v>
      </c>
      <c r="G65" s="245">
        <v>29</v>
      </c>
    </row>
    <row r="66" spans="1:7">
      <c r="A66" s="243">
        <f t="shared" si="4"/>
        <v>39</v>
      </c>
      <c r="B66" s="251" t="str">
        <f>IF($C$3=1,HLOOKUP(A66,'BASE GE XP'!$3:$8,4),HLOOKUP(A66,'BASE GE'!$3:$7,4))&amp;" - "&amp;IF($C$3=1,HLOOKUP(A66,'BASE GE XP'!$3:$8,5)&amp;" - "&amp;IF($C$3=1,HLOOKUP(A66,'BASE GE XP'!$3:$8,6),))</f>
        <v>Détection secteur réglable et pilotage INS dans le coffret (U +-
15%)(U inferieur ou égal à 440 V) - FAUX</v>
      </c>
      <c r="C66" s="249" cm="1">
        <f t="array" ref="C66">IF($C$3=1,INDEX('BASE GE XP'!$B$10:$EP$90,'RECAP GE'!$C$7,A66),INDEX('BASE GE'!$B$8:$JZ$126,'RECAP GE'!$C$3,A66))</f>
        <v>357</v>
      </c>
      <c r="D66" s="238" t="str">
        <f>IF($C$3=1,HLOOKUP(A66,'BASE GE XP'!$3:$7,2),HLOOKUP(A66,'BASE GE'!$3:$7,2))</f>
        <v>CA304</v>
      </c>
      <c r="F66" s="238">
        <v>39</v>
      </c>
      <c r="G66" s="238">
        <v>37</v>
      </c>
    </row>
    <row r="67" spans="1:7">
      <c r="A67" s="243">
        <f t="shared" si="4"/>
        <v>40</v>
      </c>
      <c r="B67" s="251" t="str">
        <f>IF($C$3=1,HLOOKUP(A67,'BASE GE XP'!$3:$8,4),HLOOKUP(A67,'BASE GE'!$3:$7,4))&amp;" - "&amp;IF($C$3=1,HLOOKUP(A67,'BASE GE XP'!$3:$8,5),HLOOKUP(A67,'BASE GE'!$3:$7,5))&amp;" - "&amp;IF($C$3=1,HLOOKUP(A67,'BASE GE XP'!$3:$8,6),)</f>
        <v xml:space="preserve">35A 4P - INS VERSO 100 séparé 35 A 4P (Par interrupteur motorisé) IP31 - </v>
      </c>
      <c r="C67" s="249" cm="1">
        <f t="array" ref="C67">IF($C$3=1,INDEX('BASE GE XP'!$B$10:$EP$90,'RECAP GE'!$C$7,A67),INDEX('BASE GE'!$B$8:$JZ$126,'RECAP GE'!$C$3,A67))</f>
        <v>881</v>
      </c>
      <c r="D67" s="238" t="str">
        <f>IF($C$3=1,HLOOKUP(A67,'BASE GE XP'!$3:$7,2),HLOOKUP(A67,'BASE GE'!$3:$7,2))</f>
        <v>INS354</v>
      </c>
      <c r="E67" s="238" t="str">
        <f>IFERROR(HLOOKUP(A67,'BASE GE'!$3:$7,4,FALSE),"")</f>
        <v>35A 4P</v>
      </c>
      <c r="F67" s="245">
        <v>40</v>
      </c>
      <c r="G67" s="238">
        <v>38</v>
      </c>
    </row>
    <row r="68" spans="1:7">
      <c r="A68" s="243">
        <f t="shared" si="4"/>
        <v>41</v>
      </c>
      <c r="B68" s="251" t="str">
        <f>IF($C$3=1,HLOOKUP(A68,'BASE GE XP'!$3:$8,4),HLOOKUP(A68,'BASE GE'!$3:$7,4))&amp;" - "&amp;IF($C$3=1,HLOOKUP(A68,'BASE GE XP'!$3:$8,5),HLOOKUP(A68,'BASE GE'!$3:$7,5))&amp;" - "&amp;IF($C$3=1,HLOOKUP(A68,'BASE GE XP'!$3:$8,6),)</f>
        <v xml:space="preserve">63A 4P - INS VERSO 100 séparé 63 A 4P (Par interrupteur motorisé) IP31 - </v>
      </c>
      <c r="C68" s="249" cm="1">
        <f t="array" ref="C68">IF($C$3=1,INDEX('BASE GE XP'!$B$10:$EP$90,'RECAP GE'!$C$7,A68),INDEX('BASE GE'!$B$8:$JZ$126,'RECAP GE'!$C$3,A68))</f>
        <v>1016</v>
      </c>
      <c r="D68" s="238" t="str">
        <f>IF($C$3=1,HLOOKUP(A68,'BASE GE XP'!$3:$7,2),HLOOKUP(A68,'BASE GE'!$3:$7,2))</f>
        <v>INS634</v>
      </c>
      <c r="E68" s="238" t="str">
        <f>IFERROR(HLOOKUP(A68,'BASE GE'!$3:$7,4,FALSE),"")</f>
        <v>63A 4P</v>
      </c>
      <c r="F68" s="245">
        <v>41</v>
      </c>
      <c r="G68" s="238">
        <v>39</v>
      </c>
    </row>
    <row r="69" spans="1:7">
      <c r="A69" s="243">
        <f t="shared" si="4"/>
        <v>42</v>
      </c>
      <c r="B69" s="251" t="str">
        <f>IF($C$3=1,HLOOKUP(A69,'BASE GE XP'!$3:$8,4),HLOOKUP(A69,'BASE GE'!$3:$7,4))&amp;" - "&amp;IF($C$3=1,HLOOKUP(A69,'BASE GE XP'!$3:$8,5),HLOOKUP(A69,'BASE GE'!$3:$7,5))&amp;" - "&amp;IF($C$3=1,HLOOKUP(A69,'BASE GE XP'!$3:$8,6),)</f>
        <v xml:space="preserve">100A 4P - INS VERSO 100 séparé 100 A 4P (Par interrupteur motorisé) IP31 - </v>
      </c>
      <c r="C69" s="249" cm="1">
        <f t="array" ref="C69">IF($C$3=1,INDEX('BASE GE XP'!$B$10:$EP$90,'RECAP GE'!$C$7,A69),INDEX('BASE GE'!$B$8:$JZ$126,'RECAP GE'!$C$3,A69))</f>
        <v>1177</v>
      </c>
      <c r="D69" s="238" t="str">
        <f>IF($C$3=1,HLOOKUP(A69,'BASE GE XP'!$3:$7,2),HLOOKUP(A69,'BASE GE'!$3:$7,2))</f>
        <v>INS104</v>
      </c>
      <c r="E69" s="238" t="str">
        <f>IFERROR(HLOOKUP(A69,'BASE GE'!$3:$7,4,FALSE),"")</f>
        <v>100A 4P</v>
      </c>
      <c r="F69" s="245">
        <v>42</v>
      </c>
      <c r="G69" s="238">
        <v>46</v>
      </c>
    </row>
    <row r="70" spans="1:7">
      <c r="A70" s="243">
        <f t="shared" si="4"/>
        <v>43</v>
      </c>
      <c r="B70" s="251" t="str">
        <f>IF($C$3=1,HLOOKUP(A70,'BASE GE XP'!$3:$8,4),HLOOKUP(A70,'BASE GE'!$3:$7,4))&amp;" - "&amp;IF($C$3=1,HLOOKUP(A70,'BASE GE XP'!$3:$8,5),HLOOKUP(A70,'BASE GE'!$3:$7,5))&amp;" - "&amp;IF($C$3=1,HLOOKUP(A70,'BASE GE XP'!$3:$8,6),)</f>
        <v xml:space="preserve">125A 4P - INS VERSO 100 séparé 125 A 4P (Par interrupteur motorisé) IP31 - </v>
      </c>
      <c r="C70" s="249" cm="1">
        <f t="array" ref="C70">IF($C$3=1,INDEX('BASE GE XP'!$B$10:$EP$90,'RECAP GE'!$C$7,A70),INDEX('BASE GE'!$B$8:$JZ$126,'RECAP GE'!$C$3,A70))</f>
        <v>1270</v>
      </c>
      <c r="D70" s="238" t="str">
        <f>IF($C$3=1,HLOOKUP(A70,'BASE GE XP'!$3:$7,2),HLOOKUP(A70,'BASE GE'!$3:$7,2))</f>
        <v>INS124</v>
      </c>
      <c r="E70" s="238" t="str">
        <f>IFERROR(HLOOKUP(A70,'BASE GE'!$3:$7,4,FALSE),"")</f>
        <v>125A 4P</v>
      </c>
      <c r="F70" s="245">
        <v>43</v>
      </c>
      <c r="G70" s="238">
        <v>47</v>
      </c>
    </row>
    <row r="71" spans="1:7">
      <c r="A71" s="243">
        <f t="shared" si="4"/>
        <v>44</v>
      </c>
      <c r="B71" s="251" t="str">
        <f>IF($C$3=1,HLOOKUP(A71,'BASE GE XP'!$3:$8,4),HLOOKUP(A71,'BASE GE'!$3:$7,4))&amp;" - "&amp;IF($C$3=1,HLOOKUP(A71,'BASE GE XP'!$3:$8,5),HLOOKUP(A71,'BASE GE'!$3:$7,5))&amp;" - "&amp;IF($C$3=1,HLOOKUP(A71,'BASE GE XP'!$3:$8,6),)</f>
        <v xml:space="preserve">160A 4P - INS VERSO 100 séparé 160 A 4P (Par interrupteur motorisé) IP31 - </v>
      </c>
      <c r="C71" s="249" cm="1">
        <f t="array" ref="C71">IF($C$3=1,INDEX('BASE GE XP'!$B$10:$EP$90,'RECAP GE'!$C$7,A71),INDEX('BASE GE'!$B$8:$JZ$126,'RECAP GE'!$C$3,A71))</f>
        <v>1652</v>
      </c>
      <c r="D71" s="238" t="str">
        <f>IF($C$3=1,HLOOKUP(A71,'BASE GE XP'!$3:$7,2),HLOOKUP(A71,'BASE GE'!$3:$7,2))</f>
        <v>INS164</v>
      </c>
      <c r="E71" s="238" t="str">
        <f>IFERROR(HLOOKUP(A71,'BASE GE'!$3:$7,4,FALSE),"")</f>
        <v>160A 4P</v>
      </c>
      <c r="F71" s="245">
        <v>44</v>
      </c>
      <c r="G71" s="238">
        <v>48</v>
      </c>
    </row>
    <row r="72" spans="1:7">
      <c r="A72" s="243">
        <f t="shared" si="4"/>
        <v>57</v>
      </c>
      <c r="B72" s="251" t="str">
        <f>IF($C$3=1,HLOOKUP(A72,'BASE GE XP'!$3:$8,4),HLOOKUP(A72,'BASE GE'!$3:$7,4))&amp;" - "&amp;IF($C$3=1,HLOOKUP(A72,'BASE GE XP'!$3:$8,5),HLOOKUP(A72,'BASE GE'!$3:$7,5))&amp;" - "&amp;IF($C$3=1,HLOOKUP(A72,'BASE GE XP'!$3:$8,6),)</f>
        <v xml:space="preserve">200A 4P - INS VERSO 200 séparé 200 A 4P (Par interrupteur motorisé) IP20 - </v>
      </c>
      <c r="C72" s="249" cm="1">
        <f t="array" ref="C72">IF($C$3=1,INDEX('BASE GE XP'!$B$10:$EP$90,'RECAP GE'!$C$7,A72),INDEX('BASE GE'!$B$8:$JZ$126,'RECAP GE'!$C$3,A72))</f>
        <v>3048</v>
      </c>
      <c r="D72" s="238" t="str">
        <f>IF($C$3=1,HLOOKUP(A72,'BASE GE XP'!$3:$7,2),HLOOKUP(A72,'BASE GE'!$3:$7,2))</f>
        <v>INB204</v>
      </c>
      <c r="E72" s="238" t="str">
        <f>IFERROR(HLOOKUP(A72,'BASE GE'!$3:$7,4,FALSE),"")</f>
        <v>200A 4P</v>
      </c>
      <c r="F72" s="245">
        <v>57</v>
      </c>
      <c r="G72" s="238">
        <v>49</v>
      </c>
    </row>
    <row r="73" spans="1:7">
      <c r="A73" s="243">
        <f t="shared" si="4"/>
        <v>58</v>
      </c>
      <c r="B73" s="251" t="str">
        <f>IF($C$3=1,HLOOKUP(A73,'BASE GE XP'!$3:$8,4),HLOOKUP(A73,'BASE GE'!$3:$7,4))&amp;" - "&amp;IF($C$3=1,HLOOKUP(A73,'BASE GE XP'!$3:$8,5),HLOOKUP(A73,'BASE GE'!$3:$7,5))&amp;" - "&amp;IF($C$3=1,HLOOKUP(A73,'BASE GE XP'!$3:$8,6),)</f>
        <v xml:space="preserve">250A 4P - INS VERSO 200 séparé 250 A 4P (Par interrupteur motorisé) IP20 - </v>
      </c>
      <c r="C73" s="249" cm="1">
        <f t="array" ref="C73">IF($C$3=1,INDEX('BASE GE XP'!$B$10:$EP$90,'RECAP GE'!$C$7,A73),INDEX('BASE GE'!$B$8:$JZ$126,'RECAP GE'!$C$3,A73))</f>
        <v>3473</v>
      </c>
      <c r="D73" s="238" t="str">
        <f>IF($C$3=1,HLOOKUP(A73,'BASE GE XP'!$3:$7,2),HLOOKUP(A73,'BASE GE'!$3:$7,2))</f>
        <v>INB254</v>
      </c>
      <c r="E73" s="238" t="str">
        <f>IFERROR(HLOOKUP(A73,'BASE GE'!$3:$7,4,FALSE),"")</f>
        <v>250A 4P</v>
      </c>
      <c r="F73" s="245">
        <v>58</v>
      </c>
      <c r="G73" s="238">
        <v>50</v>
      </c>
    </row>
    <row r="74" spans="1:7">
      <c r="A74" s="243">
        <f t="shared" si="4"/>
        <v>45</v>
      </c>
      <c r="B74" s="251" t="str">
        <f>IF($C$3=1,HLOOKUP(A74,'BASE GE XP'!$3:$8,4),HLOOKUP(A74,'BASE GE'!$3:$7,4))&amp;" - "&amp;IF($C$3=1,HLOOKUP(A74,'BASE GE XP'!$3:$8,5),HLOOKUP(A74,'BASE GE'!$3:$7,5))&amp;" - "&amp;IF($C$3=1,HLOOKUP(A74,'BASE GE XP'!$3:$8,6),)</f>
        <v xml:space="preserve">400A 4P - INS VERSO 200 séparé 400 A 4P (Par interrupteur motorisé) IP20 - </v>
      </c>
      <c r="C74" s="249" cm="1">
        <f t="array" ref="C74">IF($C$3=1,INDEX('BASE GE XP'!$B$10:$EP$90,'RECAP GE'!$C$7,A74),INDEX('BASE GE'!$B$8:$JZ$126,'RECAP GE'!$C$3,A74))</f>
        <v>4067</v>
      </c>
      <c r="D74" s="238" t="str">
        <f>IF($C$3=1,HLOOKUP(A74,'BASE GE XP'!$3:$7,2),HLOOKUP(A74,'BASE GE'!$3:$7,2))</f>
        <v>INB404</v>
      </c>
      <c r="E74" s="238" t="str">
        <f>IFERROR(HLOOKUP(A74,'BASE GE'!$3:$7,4,FALSE),"")</f>
        <v>400A 4P</v>
      </c>
      <c r="F74" s="245">
        <v>45</v>
      </c>
      <c r="G74" s="238">
        <v>51</v>
      </c>
    </row>
    <row r="75" spans="1:7">
      <c r="A75" s="243">
        <f t="shared" si="4"/>
        <v>46</v>
      </c>
      <c r="B75" s="251" t="str">
        <f>IF($C$3=1,HLOOKUP(A75,'BASE GE XP'!$3:$8,4),HLOOKUP(A75,'BASE GE'!$3:$7,4))&amp;" - "&amp;IF($C$3=1,HLOOKUP(A75,'BASE GE XP'!$3:$8,5),HLOOKUP(A75,'BASE GE'!$3:$7,5))&amp;" - "&amp;IF($C$3=1,HLOOKUP(A75,'BASE GE XP'!$3:$8,6),)</f>
        <v xml:space="preserve">630A 4P - INS VERSO 200 séparé 630 A 4P (Par interrupteur motorisé) IP20 - </v>
      </c>
      <c r="C75" s="249" cm="1">
        <f t="array" ref="C75">IF($C$3=1,INDEX('BASE GE XP'!$B$10:$EP$90,'RECAP GE'!$C$7,A75),INDEX('BASE GE'!$B$8:$JZ$126,'RECAP GE'!$C$3,A75))</f>
        <v>4638</v>
      </c>
      <c r="D75" s="238" t="str">
        <f>IF($C$3=1,HLOOKUP(A75,'BASE GE XP'!$3:$7,2),HLOOKUP(A75,'BASE GE'!$3:$7,2))</f>
        <v>INB634</v>
      </c>
      <c r="E75" s="238" t="str">
        <f>IFERROR(HLOOKUP(A75,'BASE GE'!$3:$7,4,FALSE),"")</f>
        <v>630A 4P</v>
      </c>
      <c r="F75" s="245">
        <v>46</v>
      </c>
      <c r="G75" s="238">
        <v>52</v>
      </c>
    </row>
    <row r="76" spans="1:7">
      <c r="A76" s="243">
        <f t="shared" si="4"/>
        <v>47</v>
      </c>
      <c r="B76" s="251" t="str">
        <f>IF($C$3=1,HLOOKUP(A76,'BASE GE XP'!$3:$8,4),HLOOKUP(A76,'BASE GE'!$3:$7,4))&amp;" - "&amp;IF($C$3=1,HLOOKUP(A76,'BASE GE XP'!$3:$8,5),HLOOKUP(A76,'BASE GE'!$3:$7,5))&amp;" - "&amp;IF($C$3=1,HLOOKUP(A76,'BASE GE XP'!$3:$8,6),)</f>
        <v xml:space="preserve">800A 4P - INS VERSO 200 séparé 800 A 4P (Par interrupteur motorisé) IP55 - </v>
      </c>
      <c r="C76" s="249" cm="1">
        <f t="array" ref="C76">IF($C$3=1,INDEX('BASE GE XP'!$B$10:$EP$90,'RECAP GE'!$C$7,A76),INDEX('BASE GE'!$B$8:$JZ$126,'RECAP GE'!$C$3,A76))</f>
        <v>9435</v>
      </c>
      <c r="D76" s="238" t="str">
        <f>IF($C$3=1,HLOOKUP(A76,'BASE GE XP'!$3:$7,2),HLOOKUP(A76,'BASE GE'!$3:$7,2))</f>
        <v>INB804</v>
      </c>
      <c r="E76" s="238" t="str">
        <f>IFERROR(HLOOKUP(A76,'BASE GE'!$3:$7,4,FALSE),"")</f>
        <v>800A 4P</v>
      </c>
      <c r="F76" s="245">
        <v>47</v>
      </c>
      <c r="G76" s="238">
        <v>53</v>
      </c>
    </row>
    <row r="77" spans="1:7">
      <c r="A77" s="243">
        <f t="shared" si="4"/>
        <v>48</v>
      </c>
      <c r="B77" s="251" t="str">
        <f>IF($C$3=1,HLOOKUP(A77,'BASE GE XP'!$3:$8,4),HLOOKUP(A77,'BASE GE'!$3:$7,4))&amp;" - "&amp;IF($C$3=1,HLOOKUP(A77,'BASE GE XP'!$3:$8,5),HLOOKUP(A77,'BASE GE'!$3:$7,5))&amp;" - "&amp;IF($C$3=1,HLOOKUP(A77,'BASE GE XP'!$3:$8,6),)</f>
        <v xml:space="preserve">1 000A 4P - INS VERSO 200 séparé 1000 A 4P (Par interrupteur motorisé) IP55 - </v>
      </c>
      <c r="C77" s="249" cm="1">
        <f t="array" ref="C77">IF($C$3=1,INDEX('BASE GE XP'!$B$10:$EP$90,'RECAP GE'!$C$7,A77),INDEX('BASE GE'!$B$8:$JZ$126,'RECAP GE'!$C$3,A77))</f>
        <v>11013</v>
      </c>
      <c r="D77" s="238" t="str">
        <f>IF($C$3=1,HLOOKUP(A77,'BASE GE XP'!$3:$7,2),HLOOKUP(A77,'BASE GE'!$3:$7,2))</f>
        <v>INB1004</v>
      </c>
      <c r="E77" s="238" t="str">
        <f>IFERROR(HLOOKUP(A77,'BASE GE'!$3:$7,4,FALSE),"")</f>
        <v>1 000A 4P</v>
      </c>
      <c r="F77" s="245">
        <v>48</v>
      </c>
      <c r="G77" s="238">
        <v>54</v>
      </c>
    </row>
    <row r="78" spans="1:7">
      <c r="A78" s="243">
        <f t="shared" si="4"/>
        <v>49</v>
      </c>
      <c r="B78" s="251" t="str">
        <f>IF($C$3=1,HLOOKUP(A78,'BASE GE XP'!$3:$8,4),HLOOKUP(A78,'BASE GE'!$3:$7,4))&amp;" - "&amp;IF($C$3=1,HLOOKUP(A78,'BASE GE XP'!$3:$8,5),HLOOKUP(A78,'BASE GE'!$3:$7,5))&amp;" - "&amp;IF($C$3=1,HLOOKUP(A78,'BASE GE XP'!$3:$8,6),)</f>
        <v xml:space="preserve">1 250A 4P - INS VERSO 200 séparé 1250 A 4P (Par interrupteur motorisé) IP55 - </v>
      </c>
      <c r="C78" s="249" cm="1">
        <f t="array" ref="C78">IF($C$3=1,INDEX('BASE GE XP'!$B$10:$EP$90,'RECAP GE'!$C$7,A78),INDEX('BASE GE'!$B$8:$JZ$126,'RECAP GE'!$C$3,A78))</f>
        <v>12340</v>
      </c>
      <c r="D78" s="238" t="str">
        <f>IF($C$3=1,HLOOKUP(A78,'BASE GE XP'!$3:$7,2),HLOOKUP(A78,'BASE GE'!$3:$7,2))</f>
        <v>INB1254</v>
      </c>
      <c r="E78" s="238" t="str">
        <f>IFERROR(HLOOKUP(A78,'BASE GE'!$3:$7,4,FALSE),"")</f>
        <v>1 250A 4P</v>
      </c>
      <c r="F78" s="245">
        <v>49</v>
      </c>
      <c r="G78" s="238">
        <v>55</v>
      </c>
    </row>
    <row r="79" spans="1:7">
      <c r="A79" s="243">
        <f t="shared" si="4"/>
        <v>52</v>
      </c>
      <c r="B79" s="251" t="str">
        <f>IF($C$3=1,HLOOKUP(A79,'BASE GE XP'!$3:$8,4),HLOOKUP(A79,'BASE GE'!$3:$7,4))&amp;" - "&amp;IF($C$3=1,HLOOKUP(A79,'BASE GE XP'!$3:$8,5),HLOOKUP(A79,'BASE GE'!$3:$7,5))&amp;" - "&amp;IF($C$3=1,HLOOKUP(A79,'BASE GE XP'!$3:$8,6),)</f>
        <v xml:space="preserve">- - Catalogue de pièces moteur  (Version papier ) (Langues disponibles suivant moteur) - </v>
      </c>
      <c r="C79" s="249" t="str" cm="1">
        <f t="array" ref="C79">IF($C$3=1,INDEX('BASE GE XP'!$B$10:$EP$90,'RECAP GE'!$C$7,A79),INDEX('BASE GE'!$B$8:$JZ$126,'RECAP GE'!$C$3,A79))</f>
        <v/>
      </c>
      <c r="D79" s="238">
        <f>IF($C$3=1,HLOOKUP(A79,'BASE GE XP'!$3:$7,2),HLOOKUP(A79,'BASE GE'!$3:$7,2))</f>
        <v>0</v>
      </c>
      <c r="F79" s="238">
        <v>52</v>
      </c>
      <c r="G79" s="238">
        <v>56</v>
      </c>
    </row>
    <row r="80" spans="1:7">
      <c r="A80" s="243">
        <f t="shared" si="4"/>
        <v>53</v>
      </c>
      <c r="B80" s="251" t="str">
        <f>IF($C$3=1,HLOOKUP(A80,'BASE GE XP'!$3:$8,4),HLOOKUP(A80,'BASE GE'!$3:$7,4))&amp;" - "&amp;IF($C$3=1,HLOOKUP(A80,'BASE GE XP'!$3:$8,5),HLOOKUP(A80,'BASE GE'!$3:$7,5))&amp;" - "&amp;IF($C$3=1,HLOOKUP(A80,'BASE GE XP'!$3:$8,6),)</f>
        <v xml:space="preserve">- - Manuel d atelier et de réparation moteur   (Version papier ) (Langues disponibles suivant moteur) - </v>
      </c>
      <c r="C80" s="249" t="str" cm="1">
        <f t="array" ref="C80">IF($C$3=1,INDEX('BASE GE XP'!$B$10:$EP$90,'RECAP GE'!$C$7,A80),INDEX('BASE GE'!$B$8:$JZ$126,'RECAP GE'!$C$3,A80))</f>
        <v/>
      </c>
      <c r="D80" s="238">
        <f>IF($C$3=1,HLOOKUP(A80,'BASE GE XP'!$3:$7,2),HLOOKUP(A80,'BASE GE'!$3:$7,2))</f>
        <v>0</v>
      </c>
      <c r="F80" s="238">
        <v>53</v>
      </c>
      <c r="G80" s="238">
        <v>57</v>
      </c>
    </row>
    <row r="81" spans="1:7">
      <c r="A81" s="243">
        <f t="shared" si="4"/>
        <v>54</v>
      </c>
      <c r="B81" s="251" t="str">
        <f>IF($C$3=1,HLOOKUP(A81,'BASE GE XP'!$3:$8,4),HLOOKUP(A81,'BASE GE'!$3:$7,4))&amp;" - "&amp;IF($C$3=1,HLOOKUP(A81,'BASE GE XP'!$3:$8,5),HLOOKUP(A81,'BASE GE'!$3:$7,5))&amp;" - "&amp;IF($C$3=1,HLOOKUP(A81,'BASE GE XP'!$3:$8,6),)</f>
        <v xml:space="preserve">- - Manuel d atelier et de réparation moteur   (Version papier ) (Langues disponibles suivant moteur) - </v>
      </c>
      <c r="C81" s="249" t="str" cm="1">
        <f t="array" ref="C81">IF($C$3=1,INDEX('BASE GE XP'!$B$10:$EP$90,'RECAP GE'!$C$7,A81),INDEX('BASE GE'!$B$8:$JZ$126,'RECAP GE'!$C$3,A81))</f>
        <v/>
      </c>
      <c r="D81" s="238">
        <f>IF($C$3=1,HLOOKUP(A81,'BASE GE XP'!$3:$7,2),HLOOKUP(A81,'BASE GE'!$3:$7,2))</f>
        <v>0</v>
      </c>
      <c r="F81" s="238">
        <v>54</v>
      </c>
      <c r="G81" s="238">
        <v>58</v>
      </c>
    </row>
    <row r="82" spans="1:7">
      <c r="A82" s="243">
        <f t="shared" si="4"/>
        <v>67</v>
      </c>
      <c r="B82" s="251" t="str">
        <f>IF($C$3=1,HLOOKUP(A82,'BASE GE XP'!$3:$8,4),HLOOKUP(A82,'BASE GE'!$3:$7,4))&amp;" - "&amp;IF($C$3=1,HLOOKUP(A82,'BASE GE XP'!$3:$8,5),HLOOKUP(A82,'BASE GE'!$3:$7,5))&amp;" - "&amp;IF($C$3=1,HLOOKUP(A82,'BASE GE XP'!$3:$8,6),)</f>
        <v xml:space="preserve">0 - CAPOT - </v>
      </c>
      <c r="C82" s="249" t="str" cm="1">
        <f t="array" ref="C82">IF($C$3=1,INDEX('BASE GE XP'!$B$10:$EP$90,'RECAP GE'!$C$7,A82),INDEX('BASE GE'!$B$8:$JZ$126,'RECAP GE'!$C$3,A82))</f>
        <v>M147</v>
      </c>
      <c r="D82" s="238">
        <f>IF($C$3=1,HLOOKUP(A82,'BASE GE XP'!$3:$7,2),HLOOKUP(A82,'BASE GE'!$3:$7,2))</f>
        <v>0</v>
      </c>
      <c r="F82" s="252">
        <v>67</v>
      </c>
      <c r="G82" s="252">
        <v>96</v>
      </c>
    </row>
    <row r="83" spans="1:7">
      <c r="A83" s="243">
        <f t="shared" si="4"/>
        <v>56</v>
      </c>
      <c r="B83" s="251" t="str">
        <f>IF($C$3=1,HLOOKUP(A83,'BASE GE XP'!$3:$8,4),HLOOKUP(A83,'BASE GE'!$3:$7,4))&amp;" - "&amp;IF($C$3=1,HLOOKUP(A83,'BASE GE XP'!$3:$8,5),HLOOKUP(A83,'BASE GE'!$3:$7,5))&amp;" - "&amp;IF($C$3=1,HLOOKUP(A83,'BASE GE XP'!$3:$8,6),)</f>
        <v xml:space="preserve">- - Disj 4P - </v>
      </c>
      <c r="C83" s="249" t="str" cm="1">
        <f t="array" ref="C83">IF($C$3=1,INDEX('BASE GE XP'!$B$10:$EP$90,'RECAP GE'!$C$7,A83),INDEX('BASE GE'!$B$8:$JZ$126,'RECAP GE'!$C$3,A83))</f>
        <v/>
      </c>
      <c r="D83" s="238" t="str">
        <f>IF($C$3=1,HLOOKUP(A83,'BASE GE XP'!$3:$7,2),HLOOKUP(A83,'BASE GE'!$3:$7,2))</f>
        <v>Cf code disj</v>
      </c>
      <c r="F83" s="238">
        <v>56</v>
      </c>
      <c r="G83" s="238">
        <v>59</v>
      </c>
    </row>
    <row r="84" spans="1:7">
      <c r="A84" s="243">
        <f t="shared" si="4"/>
        <v>50</v>
      </c>
      <c r="B84" s="251" t="str">
        <f>IF($C$3=1,HLOOKUP(A84,'BASE GE XP'!$3:$8,4),HLOOKUP(A84,'BASE GE'!$3:$7,4))&amp;" - "&amp;IF($C$3=1,HLOOKUP(A84,'BASE GE XP'!$3:$8,5),HLOOKUP(A84,'BASE GE'!$3:$7,5))&amp;" - "&amp;IF($C$3=1,HLOOKUP(A84,'BASE GE XP'!$3:$8,6),)</f>
        <v xml:space="preserve">- - DOCUMENTATION SUPPLEMENTAIRE - </v>
      </c>
      <c r="C84" s="249" t="str" cm="1">
        <f t="array" ref="C84">IF($C$3=1,INDEX('BASE GE XP'!$B$10:$EP$90,'RECAP GE'!$C$7,A84),INDEX('BASE GE'!$B$8:$JZ$126,'RECAP GE'!$C$3,A84))</f>
        <v/>
      </c>
      <c r="D84" s="238">
        <f>IF($C$3=1,HLOOKUP(A84,'BASE GE XP'!$3:$7,2),HLOOKUP(A84,'BASE GE'!$3:$7,2))</f>
        <v>0</v>
      </c>
      <c r="F84" s="238">
        <v>50</v>
      </c>
      <c r="G84" s="238">
        <v>60</v>
      </c>
    </row>
    <row r="85" spans="1:7">
      <c r="A85" s="243">
        <f t="shared" si="4"/>
        <v>51</v>
      </c>
      <c r="B85" s="251" t="str">
        <f>IF($C$3=1,HLOOKUP(A85,'BASE GE XP'!$3:$8,4),HLOOKUP(A85,'BASE GE'!$3:$7,4))&amp;" - "&amp;IF($C$3=1,HLOOKUP(A85,'BASE GE XP'!$3:$8,5),HLOOKUP(A85,'BASE GE'!$3:$7,5))&amp;" - "&amp;IF($C$3=1,HLOOKUP(A85,'BASE GE XP'!$3:$8,6),)</f>
        <v xml:space="preserve">User guide and maintenance manual (paper edition) (French or English or Spanish or
German) - Manuel d utilisation et de mise en service (Version papier ) (Français ou Anglais ou Espagnol ou Allemand) - </v>
      </c>
      <c r="C85" s="249" cm="1">
        <f t="array" ref="C85">IF($C$3=1,INDEX('BASE GE XP'!$B$10:$EP$90,'RECAP GE'!$C$7,A85),INDEX('BASE GE'!$B$8:$JZ$126,'RECAP GE'!$C$3,A85))</f>
        <v>97</v>
      </c>
      <c r="D85" s="238" t="str">
        <f>IF($C$3=1,HLOOKUP(A85,'BASE GE XP'!$3:$7,2),HLOOKUP(A85,'BASE GE'!$3:$7,2))</f>
        <v>AD21</v>
      </c>
      <c r="E85" s="238" t="str">
        <f>IFERROR(HLOOKUP(A85,'BASE GE'!$3:$7,4,FALSE),"")</f>
        <v>User guide and maintenance manual (paper edition) (French or English or Spanish or
German)</v>
      </c>
      <c r="F85" s="238">
        <v>51</v>
      </c>
      <c r="G85" s="238">
        <v>61</v>
      </c>
    </row>
    <row r="86" spans="1:7">
      <c r="A86" s="243">
        <f t="shared" si="4"/>
        <v>59</v>
      </c>
      <c r="B86" s="251" t="str">
        <f>IF($C$3=1,HLOOKUP(A86,'BASE GE XP'!$3:$8,4),HLOOKUP(A86,'BASE GE'!$3:$7,4))&amp;" - "&amp;IF($C$3=1,HLOOKUP(A86,'BASE GE XP'!$3:$8,5),HLOOKUP(A86,'BASE GE'!$3:$7,5))&amp;" - "&amp;IF($C$3=1,HLOOKUP(A86,'BASE GE XP'!$3:$8,6),)</f>
        <v xml:space="preserve">Châssis double parois et grande autonomie
avec bouchon de vidange + Alarme niveau bac de rétention - RJ 24H (+ alarme bac de rétention) - </v>
      </c>
      <c r="C86" s="249" cm="1">
        <f t="array" ref="C86">IF($C$3=1,INDEX('BASE GE XP'!$B$10:$EP$90,'RECAP GE'!$C$7,A86),INDEX('BASE GE'!$B$8:$JZ$126,'RECAP GE'!$C$3,A86))</f>
        <v>0</v>
      </c>
      <c r="D86" s="238" t="str">
        <f>IF($C$3=1,HLOOKUP(A86,'BASE GE XP'!$3:$7,2),HLOOKUP(A86,'BASE GE'!$3:$7,2))</f>
        <v>FD02</v>
      </c>
      <c r="F86" s="238">
        <v>59</v>
      </c>
      <c r="G86" s="238">
        <v>62</v>
      </c>
    </row>
    <row r="87" spans="1:7">
      <c r="A87" s="243">
        <f t="shared" si="4"/>
        <v>60</v>
      </c>
      <c r="B87" s="251" t="str">
        <f>IF($C$3=1,HLOOKUP(A87,'BASE GE XP'!$3:$8,4),HLOOKUP(A87,'BASE GE'!$3:$7,4))&amp;" - "&amp;IF($C$3=1,HLOOKUP(A87,'BASE GE XP'!$3:$8,5),HLOOKUP(A87,'BASE GE'!$3:$7,5))&amp;" - "&amp;IF($C$3=1,HLOOKUP(A87,'BASE GE XP'!$3:$8,6),)</f>
        <v xml:space="preserve">- - Contenance 24H - </v>
      </c>
      <c r="C87" s="249" t="str" cm="1">
        <f t="array" ref="C87">IF($C$3=1,INDEX('BASE GE XP'!$B$10:$EP$90,'RECAP GE'!$C$7,A87),INDEX('BASE GE'!$B$8:$JZ$126,'RECAP GE'!$C$3,A87))</f>
        <v>568 L</v>
      </c>
      <c r="D87" s="238">
        <f>IF($C$3=1,HLOOKUP(A87,'BASE GE XP'!$3:$7,2),HLOOKUP(A87,'BASE GE'!$3:$7,2))</f>
        <v>0</v>
      </c>
      <c r="F87" s="238">
        <v>60</v>
      </c>
      <c r="G87" s="238">
        <v>63</v>
      </c>
    </row>
    <row r="88" spans="1:7">
      <c r="A88" s="243">
        <f t="shared" si="4"/>
        <v>61</v>
      </c>
      <c r="B88" s="251" t="str">
        <f>IF($C$3=1,HLOOKUP(A88,'BASE GE XP'!$3:$8,4),HLOOKUP(A88,'BASE GE'!$3:$7,4))&amp;" - "&amp;IF($C$3=1,HLOOKUP(A88,'BASE GE XP'!$3:$8,5),HLOOKUP(A88,'BASE GE'!$3:$7,5))&amp;" - "&amp;IF($C$3=1,HLOOKUP(A88,'BASE GE XP'!$3:$8,6),)</f>
        <v xml:space="preserve">Châssis double parois 48 h avec bouchon de vidange (ATTENTION HAUTEUR GE)
(EXIV seulement) + Alarme niveau bac de rétention - RJ 48H  (+ alarme bac de rétention) - </v>
      </c>
      <c r="C88" s="249" cm="1">
        <f t="array" ref="C88">IF($C$3=1,INDEX('BASE GE XP'!$B$10:$EP$90,'RECAP GE'!$C$7,A88),INDEX('BASE GE'!$B$8:$JZ$126,'RECAP GE'!$C$3,A88))</f>
        <v>0</v>
      </c>
      <c r="D88" s="238" t="str">
        <f>IF($C$3=1,HLOOKUP(A88,'BASE GE XP'!$3:$7,2),HLOOKUP(A88,'BASE GE'!$3:$7,2))</f>
        <v>FD03</v>
      </c>
      <c r="F88" s="238">
        <v>61</v>
      </c>
      <c r="G88" s="238">
        <v>64</v>
      </c>
    </row>
    <row r="89" spans="1:7">
      <c r="A89" s="243">
        <f t="shared" si="4"/>
        <v>62</v>
      </c>
      <c r="B89" s="251" t="str">
        <f>IF($C$3=1,HLOOKUP(A89,'BASE GE XP'!$3:$8,4),HLOOKUP(A89,'BASE GE'!$3:$7,4))&amp;" - "&amp;IF($C$3=1,HLOOKUP(A89,'BASE GE XP'!$3:$8,5),HLOOKUP(A89,'BASE GE'!$3:$7,5))&amp;" - "&amp;IF($C$3=1,HLOOKUP(A89,'BASE GE XP'!$3:$8,6),)</f>
        <v xml:space="preserve">- - Contenance 48H - </v>
      </c>
      <c r="C89" s="249" t="str" cm="1">
        <f t="array" ref="C89">IF($C$3=1,INDEX('BASE GE XP'!$B$10:$EP$90,'RECAP GE'!$C$7,A89),INDEX('BASE GE'!$B$8:$JZ$126,'RECAP GE'!$C$3,A89))</f>
        <v>999 L</v>
      </c>
      <c r="D89" s="238">
        <f>IF($C$3=1,HLOOKUP(A89,'BASE GE XP'!$3:$7,2),HLOOKUP(A89,'BASE GE'!$3:$7,2))</f>
        <v>0</v>
      </c>
      <c r="F89" s="238">
        <v>62</v>
      </c>
      <c r="G89" s="238">
        <v>65</v>
      </c>
    </row>
    <row r="90" spans="1:7">
      <c r="A90" s="243">
        <f t="shared" si="4"/>
        <v>63</v>
      </c>
      <c r="B90" s="251" t="str">
        <f>IF($C$3=1,HLOOKUP(A90,'BASE GE XP'!$3:$8,4),HLOOKUP(A90,'BASE GE'!$3:$7,4))&amp;" - "&amp;IF($C$3=1,HLOOKUP(A90,'BASE GE XP'!$3:$8,5),HLOOKUP(A90,'BASE GE'!$3:$7,5))&amp;" - "&amp;IF($C$3=1,HLOOKUP(A90,'BASE GE XP'!$3:$8,6),)</f>
        <v xml:space="preserve">- - RJ 72H - </v>
      </c>
      <c r="C90" s="249" cm="1">
        <f t="array" ref="C90">IF($C$3=1,INDEX('BASE GE XP'!$B$10:$EP$90,'RECAP GE'!$C$7,A90),INDEX('BASE GE'!$B$8:$JZ$126,'RECAP GE'!$C$3,A90))</f>
        <v>0</v>
      </c>
      <c r="D90" s="238" t="str">
        <f>IF($C$3=1,HLOOKUP(A90,'BASE GE XP'!$3:$7,2),HLOOKUP(A90,'BASE GE'!$3:$7,2))</f>
        <v>72h</v>
      </c>
      <c r="F90" s="238">
        <v>63</v>
      </c>
      <c r="G90" s="238">
        <v>66</v>
      </c>
    </row>
    <row r="91" spans="1:7">
      <c r="A91" s="243">
        <f t="shared" si="4"/>
        <v>64</v>
      </c>
      <c r="B91" s="251" t="str">
        <f>IF($C$3=1,HLOOKUP(A91,'BASE GE XP'!$3:$8,4),HLOOKUP(A91,'BASE GE'!$3:$7,4))&amp;" - "&amp;IF($C$3=1,HLOOKUP(A91,'BASE GE XP'!$3:$8,5),HLOOKUP(A91,'BASE GE'!$3:$7,5))&amp;" - "&amp;IF($C$3=1,HLOOKUP(A91,'BASE GE XP'!$3:$8,6),)</f>
        <v xml:space="preserve">- - Contenance 72H - </v>
      </c>
      <c r="C91" s="249" t="str" cm="1">
        <f t="array" ref="C91">IF($C$3=1,INDEX('BASE GE XP'!$B$10:$EP$90,'RECAP GE'!$C$7,A91),INDEX('BASE GE'!$B$8:$JZ$126,'RECAP GE'!$C$3,A91))</f>
        <v>*</v>
      </c>
      <c r="D91" s="238">
        <f>IF($C$3=1,HLOOKUP(A91,'BASE GE XP'!$3:$7,2),HLOOKUP(A91,'BASE GE'!$3:$7,2))</f>
        <v>0</v>
      </c>
      <c r="F91" s="238">
        <v>64</v>
      </c>
      <c r="G91" s="238">
        <v>67</v>
      </c>
    </row>
    <row r="92" spans="1:7">
      <c r="A92" s="243">
        <f t="shared" si="4"/>
        <v>65</v>
      </c>
      <c r="B92" s="251" t="str">
        <f>IF($C$3=1,HLOOKUP(A92,'BASE GE XP'!$3:$8,4),HLOOKUP(A92,'BASE GE'!$3:$7,4))&amp;" - "&amp;IF($C$3=1,HLOOKUP(A92,'BASE GE XP'!$3:$8,5),HLOOKUP(A92,'BASE GE'!$3:$7,5))&amp;" - "&amp;IF($C$3=1,HLOOKUP(A92,'BASE GE XP'!$3:$8,6),)</f>
        <v xml:space="preserve">- - RJ 96H - </v>
      </c>
      <c r="C92" s="249" cm="1">
        <f t="array" ref="C92">IF($C$3=1,INDEX('BASE GE XP'!$B$10:$EP$90,'RECAP GE'!$C$7,A92),INDEX('BASE GE'!$B$8:$JZ$126,'RECAP GE'!$C$3,A92))</f>
        <v>0</v>
      </c>
      <c r="D92" s="238" t="str">
        <f>IF($C$3=1,HLOOKUP(A92,'BASE GE XP'!$3:$7,2),HLOOKUP(A92,'BASE GE'!$3:$7,2))</f>
        <v>96h</v>
      </c>
      <c r="F92" s="238">
        <v>65</v>
      </c>
      <c r="G92" s="238">
        <v>68</v>
      </c>
    </row>
    <row r="93" spans="1:7">
      <c r="A93" s="243">
        <f t="shared" si="4"/>
        <v>66</v>
      </c>
      <c r="B93" s="251" t="str">
        <f>IF($C$3=1,HLOOKUP(A93,'BASE GE XP'!$3:$8,4),HLOOKUP(A93,'BASE GE'!$3:$7,4))&amp;" - "&amp;IF($C$3=1,HLOOKUP(A93,'BASE GE XP'!$3:$8,5),HLOOKUP(A93,'BASE GE'!$3:$7,5))&amp;" - "&amp;IF($C$3=1,HLOOKUP(A93,'BASE GE XP'!$3:$8,6),)</f>
        <v xml:space="preserve">- - Contenance 96H - </v>
      </c>
      <c r="C93" s="249" t="str" cm="1">
        <f t="array" ref="C93">IF($C$3=1,INDEX('BASE GE XP'!$B$10:$EP$90,'RECAP GE'!$C$7,A93),INDEX('BASE GE'!$B$8:$JZ$126,'RECAP GE'!$C$3,A93))</f>
        <v>*</v>
      </c>
      <c r="D93" s="238">
        <f>IF($C$3=1,HLOOKUP(A93,'BASE GE XP'!$3:$7,2),HLOOKUP(A93,'BASE GE'!$3:$7,2))</f>
        <v>0</v>
      </c>
      <c r="F93" s="238">
        <v>66</v>
      </c>
      <c r="G93" s="245">
        <v>80</v>
      </c>
    </row>
    <row r="94" spans="1:7">
      <c r="A94" s="243">
        <f t="shared" si="4"/>
        <v>68</v>
      </c>
      <c r="B94" s="251" t="str">
        <f>IF($C$3=1,HLOOKUP(A94,'BASE GE XP'!$3:$8,4),HLOOKUP(A94,'BASE GE'!$3:$7,4))&amp;" - "&amp;IF($C$3=1,HLOOKUP(A94,'BASE GE XP'!$3:$8,5),HLOOKUP(A94,'BASE GE'!$3:$7,5))&amp;" - "&amp;IF($C$3=1,HLOOKUP(A94,'BASE GE XP'!$3:$8,6),)</f>
        <v xml:space="preserve">- - STD - </v>
      </c>
      <c r="C94" s="249" t="str" cm="1">
        <f t="array" ref="C94">IF($C$3=1,INDEX('BASE GE XP'!$B$10:$EP$90,'RECAP GE'!$C$7,A94),INDEX('BASE GE'!$B$8:$JZ$126,'RECAP GE'!$C$3,A94))</f>
        <v>181 L</v>
      </c>
      <c r="D94" s="238">
        <f>IF($C$3=1,HLOOKUP(A94,'BASE GE XP'!$3:$7,2),HLOOKUP(A94,'BASE GE'!$3:$7,2))</f>
        <v>0</v>
      </c>
      <c r="F94" s="245">
        <v>68</v>
      </c>
      <c r="G94" s="245">
        <v>80</v>
      </c>
    </row>
    <row r="95" spans="1:7">
      <c r="A95" s="243">
        <f t="shared" si="4"/>
        <v>68</v>
      </c>
      <c r="B95" s="251" t="str">
        <f>IF($C$3=1,HLOOKUP(A95,'BASE GE XP'!$3:$8,4),HLOOKUP(A95,'BASE GE'!$3:$7,4))&amp;" - "&amp;IF($C$3=1,HLOOKUP(A95,'BASE GE XP'!$3:$8,5),HLOOKUP(A95,'BASE GE'!$3:$7,5))&amp;" - "&amp;IF($C$3=1,HLOOKUP(A95,'BASE GE XP'!$3:$8,6),)</f>
        <v xml:space="preserve">- - STD - </v>
      </c>
      <c r="C95" s="249" t="str" cm="1">
        <f t="array" ref="C95">IF($C$3=1,INDEX('BASE GE XP'!$B$10:$EP$90,'RECAP GE'!$C$7,A95),INDEX('BASE GE'!$B$8:$JZ$126,'RECAP GE'!$C$3,A95))</f>
        <v>181 L</v>
      </c>
      <c r="D95" s="238">
        <f>IF($C$3=1,HLOOKUP(A95,'BASE GE XP'!$3:$7,2),HLOOKUP(A95,'BASE GE'!$3:$7,2))</f>
        <v>0</v>
      </c>
      <c r="F95" s="238">
        <v>68</v>
      </c>
      <c r="G95" s="245">
        <v>81</v>
      </c>
    </row>
    <row r="96" spans="1:7">
      <c r="A96" s="243">
        <f t="shared" si="4"/>
        <v>69</v>
      </c>
      <c r="B96" s="251" t="str">
        <f>IF($C$3=1,HLOOKUP(A96,'BASE GE XP'!$3:$8,4),HLOOKUP(A96,'BASE GE'!$3:$7,4))&amp;" - "&amp;IF($C$3=1,HLOOKUP(A96,'BASE GE XP'!$3:$8,5),HLOOKUP(A96,'BASE GE'!$3:$7,5))&amp;" - "&amp;IF($C$3=1,HLOOKUP(A96,'BASE GE XP'!$3:$8,6),)</f>
        <v xml:space="preserve">- - MARQUE MOTEUR - </v>
      </c>
      <c r="C96" s="249" t="str" cm="1">
        <f t="array" ref="C96">IF($C$3=1,INDEX('BASE GE XP'!$B$10:$EP$90,'RECAP GE'!$C$7,A96),INDEX('BASE GE'!$B$8:$JZ$126,'RECAP GE'!$C$3,A96))</f>
        <v>REHLKO</v>
      </c>
      <c r="D96" s="238" t="str">
        <f>IF($C$3=1,HLOOKUP(A96,'BASE GE XP'!$3:$7,2),HLOOKUP(A96,'BASE GE'!$3:$7,2))</f>
        <v>Cf code type</v>
      </c>
      <c r="F96" s="238">
        <v>69</v>
      </c>
      <c r="G96" s="245">
        <v>82</v>
      </c>
    </row>
    <row r="97" spans="1:7">
      <c r="A97" s="243">
        <f t="shared" si="4"/>
        <v>70</v>
      </c>
      <c r="B97" s="251" t="str">
        <f>IF($C$3=1,HLOOKUP(A97,'BASE GE XP'!$3:$8,4),HLOOKUP(A97,'BASE GE'!$3:$7,4))&amp;" - "&amp;IF($C$3=1,HLOOKUP(A97,'BASE GE XP'!$3:$8,5),HLOOKUP(A97,'BASE GE'!$3:$7,5))&amp;" - "&amp;IF($C$3=1,HLOOKUP(A97,'BASE GE XP'!$3:$8,6),)</f>
        <v xml:space="preserve">- - MARQUE ALT - </v>
      </c>
      <c r="C97" s="249" t="str" cm="1">
        <f t="array" ref="C97">IF($C$3=1,INDEX('BASE GE XP'!$B$10:$EP$90,'RECAP GE'!$C$7,A97),INDEX('BASE GE'!$B$8:$JZ$126,'RECAP GE'!$C$3,A97))</f>
        <v>REHLKO</v>
      </c>
      <c r="D97" s="238" t="str">
        <f>IF($C$3=1,HLOOKUP(A97,'BASE GE XP'!$3:$7,2),HLOOKUP(A97,'BASE GE'!$3:$7,2))</f>
        <v>Cf code type</v>
      </c>
      <c r="F97" s="238">
        <v>70</v>
      </c>
      <c r="G97" s="245">
        <v>83</v>
      </c>
    </row>
    <row r="98" spans="1:7">
      <c r="A98" s="243">
        <f t="shared" si="4"/>
        <v>71</v>
      </c>
      <c r="B98" s="251" t="str">
        <f>IF($C$3=1,HLOOKUP(A98,'BASE GE XP'!$3:$8,4),HLOOKUP(A98,'BASE GE'!$3:$7,4))&amp;" - "&amp;IF($C$3=1,HLOOKUP(A98,'BASE GE XP'!$3:$8,5),HLOOKUP(A98,'BASE GE'!$3:$7,5))&amp;" - "&amp;IF($C$3=1,HLOOKUP(A98,'BASE GE XP'!$3:$8,6),)</f>
        <v xml:space="preserve">- - dB(A)@1m - </v>
      </c>
      <c r="C98" s="249" cm="1">
        <f t="array" ref="C98">IF($C$3=1,INDEX('BASE GE XP'!$B$10:$EP$90,'RECAP GE'!$C$7,A98),INDEX('BASE GE'!$B$8:$JZ$126,'RECAP GE'!$C$3,A98))</f>
        <v>80</v>
      </c>
      <c r="D98" s="238">
        <f>IF($C$3=1,HLOOKUP(A98,'BASE GE XP'!$3:$7,2),HLOOKUP(A98,'BASE GE'!$3:$7,2))</f>
        <v>0</v>
      </c>
      <c r="F98" s="238">
        <v>71</v>
      </c>
      <c r="G98" s="245">
        <v>84</v>
      </c>
    </row>
    <row r="99" spans="1:7">
      <c r="A99" s="243">
        <f t="shared" si="4"/>
        <v>72</v>
      </c>
      <c r="B99" s="251" t="str">
        <f>IF($C$3=1,HLOOKUP(A99,'BASE GE XP'!$3:$8,4),HLOOKUP(A99,'BASE GE'!$3:$7,4))&amp;" - "&amp;IF($C$3=1,HLOOKUP(A99,'BASE GE XP'!$3:$8,5),HLOOKUP(A99,'BASE GE'!$3:$7,5))&amp;" - "&amp;IF($C$3=1,HLOOKUP(A99,'BASE GE XP'!$3:$8,6),)</f>
        <v xml:space="preserve">- - dB(A)@7m - </v>
      </c>
      <c r="C99" s="249" cm="1">
        <f t="array" ref="C99">IF($C$3=1,INDEX('BASE GE XP'!$B$10:$EP$90,'RECAP GE'!$C$7,A99),INDEX('BASE GE'!$B$8:$JZ$126,'RECAP GE'!$C$3,A99))</f>
        <v>70</v>
      </c>
      <c r="D99" s="238">
        <f>IF($C$3=1,HLOOKUP(A99,'BASE GE XP'!$3:$7,2),HLOOKUP(A99,'BASE GE'!$3:$7,2))</f>
        <v>0</v>
      </c>
      <c r="F99" s="238">
        <v>72</v>
      </c>
      <c r="G99" s="245">
        <v>90</v>
      </c>
    </row>
    <row r="100" spans="1:7">
      <c r="A100" s="243">
        <f t="shared" si="4"/>
        <v>73</v>
      </c>
      <c r="B100" s="251" t="str">
        <f>IF($C$3=1,HLOOKUP(A100,'BASE GE XP'!$3:$8,4),HLOOKUP(A100,'BASE GE'!$3:$7,4))&amp;" - "&amp;IF($C$3=1,HLOOKUP(A100,'BASE GE XP'!$3:$8,5),HLOOKUP(A100,'BASE GE'!$3:$7,5))&amp;" - "&amp;IF($C$3=1,HLOOKUP(A100,'BASE GE XP'!$3:$8,6),)</f>
        <v xml:space="preserve">Arceau de levage monté sur groupe - Arceau levage - </v>
      </c>
      <c r="C100" s="249" cm="1">
        <f t="array" ref="C100">IF($C$3=1,INDEX('BASE GE XP'!$B$10:$EP$90,'RECAP GE'!$C$7,A100),INDEX('BASE GE'!$B$8:$JZ$126,'RECAP GE'!$C$3,A100))</f>
        <v>794</v>
      </c>
      <c r="D100" s="238" t="str">
        <f>IF($C$3=1,HLOOKUP(A100,'BASE GE XP'!$3:$7,2),HLOOKUP(A100,'BASE GE'!$3:$7,2))</f>
        <v>CN11</v>
      </c>
      <c r="F100" s="238">
        <v>73</v>
      </c>
      <c r="G100" s="245">
        <v>91</v>
      </c>
    </row>
    <row r="101" spans="1:7">
      <c r="A101" s="243">
        <f t="shared" si="4"/>
        <v>74</v>
      </c>
      <c r="B101" s="251" t="str">
        <f>IF($C$3=1,HLOOKUP(A101,'BASE GE XP'!$3:$8,4),HLOOKUP(A101,'BASE GE'!$3:$7,4))&amp;" - "&amp;IF($C$3=1,HLOOKUP(A101,'BASE GE XP'!$3:$8,5),HLOOKUP(A101,'BASE GE'!$3:$7,5))&amp;" - "&amp;IF($C$3=1,HLOOKUP(A101,'BASE GE XP'!$3:$8,6),)</f>
        <v xml:space="preserve">- - Longueur - </v>
      </c>
      <c r="C101" s="249" cm="1">
        <f t="array" ref="C101">IF($C$3=1,INDEX('BASE GE XP'!$B$10:$EP$90,'RECAP GE'!$C$7,A101),INDEX('BASE GE'!$B$8:$JZ$126,'RECAP GE'!$C$3,A101))</f>
        <v>2470</v>
      </c>
      <c r="D101" s="238">
        <f>IF($C$3=1,HLOOKUP(A101,'BASE GE XP'!$3:$7,2),HLOOKUP(A101,'BASE GE'!$3:$7,2))</f>
        <v>0</v>
      </c>
      <c r="F101" s="238">
        <v>74</v>
      </c>
      <c r="G101" s="245">
        <v>85</v>
      </c>
    </row>
    <row r="102" spans="1:7">
      <c r="A102" s="243">
        <f t="shared" si="4"/>
        <v>75</v>
      </c>
      <c r="B102" s="251" t="str">
        <f>IF($C$3=1,HLOOKUP(A102,'BASE GE XP'!$3:$8,4),HLOOKUP(A102,'BASE GE'!$3:$7,4))&amp;" - "&amp;IF($C$3=1,HLOOKUP(A102,'BASE GE XP'!$3:$8,5),HLOOKUP(A102,'BASE GE'!$3:$7,5))&amp;" - "&amp;IF($C$3=1,HLOOKUP(A102,'BASE GE XP'!$3:$8,6),)</f>
        <v xml:space="preserve">- - Largeur - </v>
      </c>
      <c r="C102" s="249" cm="1">
        <f t="array" ref="C102">IF($C$3=1,INDEX('BASE GE XP'!$B$10:$EP$90,'RECAP GE'!$C$7,A102),INDEX('BASE GE'!$B$8:$JZ$126,'RECAP GE'!$C$3,A102))</f>
        <v>1109</v>
      </c>
      <c r="D102" s="238">
        <f>IF($C$3=1,HLOOKUP(A102,'BASE GE XP'!$3:$7,2),HLOOKUP(A102,'BASE GE'!$3:$7,2))</f>
        <v>0</v>
      </c>
      <c r="F102" s="238">
        <v>75</v>
      </c>
      <c r="G102" s="245">
        <v>86</v>
      </c>
    </row>
    <row r="103" spans="1:7">
      <c r="A103" s="243">
        <f t="shared" si="4"/>
        <v>76</v>
      </c>
      <c r="B103" s="251" t="str">
        <f>IF($C$3=1,HLOOKUP(A103,'BASE GE XP'!$3:$8,4),HLOOKUP(A103,'BASE GE'!$3:$7,4))&amp;" - "&amp;IF($C$3=1,HLOOKUP(A103,'BASE GE XP'!$3:$8,5),HLOOKUP(A103,'BASE GE'!$3:$7,5))&amp;" - "&amp;IF($C$3=1,HLOOKUP(A103,'BASE GE XP'!$3:$8,6),)</f>
        <v xml:space="preserve">APM403 (60 kVA - 250 kVA), 12V - APM403 - </v>
      </c>
      <c r="C103" s="249" cm="1">
        <f t="array" ref="C103">IF($C$3=1,INDEX('BASE GE XP'!$B$10:$EP$90,'RECAP GE'!$C$7,A103),INDEX('BASE GE'!$B$8:$JZ$126,'RECAP GE'!$C$3,A103))</f>
        <v>635</v>
      </c>
      <c r="D103" s="238" t="str">
        <f>IF($C$3=1,HLOOKUP(A103,'BASE GE XP'!$3:$7,2),HLOOKUP(A103,'BASE GE'!$3:$7,2))</f>
        <v>CA40</v>
      </c>
      <c r="F103" s="238">
        <v>76</v>
      </c>
      <c r="G103" s="245">
        <v>87</v>
      </c>
    </row>
    <row r="104" spans="1:7">
      <c r="A104" s="243">
        <f t="shared" si="4"/>
        <v>77</v>
      </c>
      <c r="B104" s="251" t="str">
        <f>IF($C$3=1,HLOOKUP(A104,'BASE GE XP'!$3:$8,4),HLOOKUP(A104,'BASE GE'!$3:$7,4))&amp;" - "&amp;IF($C$3=1,HLOOKUP(A104,'BASE GE XP'!$3:$8,5),HLOOKUP(A104,'BASE GE'!$3:$7,5))&amp;" - "&amp;IF($C$3=1,HLOOKUP(A104,'BASE GE XP'!$3:$8,6),)</f>
        <v xml:space="preserve">- -  - </v>
      </c>
      <c r="C104" s="249" t="str" cm="1">
        <f t="array" ref="C104">IF($C$3=1,INDEX('BASE GE XP'!$B$10:$EP$90,'RECAP GE'!$C$7,A104),INDEX('BASE GE'!$B$8:$JZ$126,'RECAP GE'!$C$3,A104))</f>
        <v/>
      </c>
      <c r="D104" s="238" t="str">
        <f>IF($C$3=1,HLOOKUP(A104,'BASE GE XP'!$3:$7,2),HLOOKUP(A104,'BASE GE'!$3:$7,2))</f>
        <v xml:space="preserve"> </v>
      </c>
      <c r="F104" s="238">
        <v>77</v>
      </c>
      <c r="G104" s="245">
        <v>88</v>
      </c>
    </row>
    <row r="105" spans="1:7">
      <c r="A105" s="243">
        <f t="shared" si="4"/>
        <v>79</v>
      </c>
      <c r="B105" s="251" t="str">
        <f>IF($C$3=1,HLOOKUP(A105,'BASE GE XP'!$3:$8,4),HLOOKUP(A105,'BASE GE'!$3:$7,4))&amp;" - "&amp;IF($C$3=1,HLOOKUP(A105,'BASE GE XP'!$3:$8,5),HLOOKUP(A105,'BASE GE'!$3:$7,5))&amp;" - "&amp;IF($C$3=1,HLOOKUP(A105,'BASE GE XP'!$3:$8,6),)</f>
        <v xml:space="preserve">Boîtier inhibition et report information GSS (Select CA613) - COFFRET INHIBITION - </v>
      </c>
      <c r="C105" s="249" cm="1">
        <f t="array" ref="C105">IF($C$3=1,INDEX('BASE GE XP'!$B$10:$EP$90,'RECAP GE'!$C$7,A105),INDEX('BASE GE'!$B$8:$JZ$126,'RECAP GE'!$C$3,A105))</f>
        <v>884</v>
      </c>
      <c r="D105" s="238" t="str">
        <f>IF($C$3=1,HLOOKUP(A105,'BASE GE XP'!$3:$7,2),HLOOKUP(A105,'BASE GE'!$3:$7,2))</f>
        <v>CA615</v>
      </c>
      <c r="F105" s="238">
        <v>79</v>
      </c>
      <c r="G105" s="245">
        <v>89</v>
      </c>
    </row>
    <row r="106" spans="1:7">
      <c r="A106" s="243">
        <f t="shared" si="4"/>
        <v>89</v>
      </c>
      <c r="B106" s="251" t="str">
        <f>IF($C$3=1,HLOOKUP(A106,'BASE GE XP'!$3:$8,4),HLOOKUP(A106,'BASE GE'!$3:$7,4))&amp;" - "&amp;IF($C$3=1,HLOOKUP(A106,'BASE GE XP'!$3:$8,5),HLOOKUP(A106,'BASE GE'!$3:$7,5))&amp;" - "&amp;IF($C$3=1,HLOOKUP(A106,'BASE GE XP'!$3:$8,6),)</f>
        <v xml:space="preserve">Alimentation auto du réservoir séparé (U
inferieur ou égal à 440 V) (Select FD06 ou FD07) (Except APM303) - Alimentation auto du réservoir séparé (U inferieur ou égal à 440 V) - </v>
      </c>
      <c r="C106" s="249" cm="1">
        <f t="array" ref="C106">IF($C$3=1,INDEX('BASE GE XP'!$B$10:$EP$90,'RECAP GE'!$C$7,A106),INDEX('BASE GE'!$B$8:$JZ$126,'RECAP GE'!$C$3,A106))</f>
        <v>1952</v>
      </c>
      <c r="D106" s="238" t="str">
        <f>IF($C$3=1,HLOOKUP(A106,'BASE GE XP'!$3:$7,2),HLOOKUP(A106,'BASE GE'!$3:$7,2))</f>
        <v>FD08</v>
      </c>
      <c r="F106" s="238">
        <v>89</v>
      </c>
      <c r="G106" s="245">
        <v>104</v>
      </c>
    </row>
    <row r="107" spans="1:7">
      <c r="A107" s="243">
        <f t="shared" si="4"/>
        <v>90</v>
      </c>
      <c r="B107" s="251" t="str">
        <f>IF($C$3=1,HLOOKUP(A107,'BASE GE XP'!$3:$8,4),HLOOKUP(A107,'BASE GE'!$3:$7,4))&amp;" - "&amp;IF($C$3=1,HLOOKUP(A107,'BASE GE XP'!$3:$8,5),HLOOKUP(A107,'BASE GE'!$3:$7,5))&amp;" - "&amp;IF($C$3=1,HLOOKUP(A107,'BASE GE XP'!$3:$8,6),)</f>
        <v xml:space="preserve">Bac de récupération des fluides - Bac de récupération des fluides (Si FD01 non sélectionnée) sans alarme si FD14 non sélectionnée 
Bac de rétention sur RJ sans alarme si FD14 non sélectionnée + Alarme niveau bac de rétention - </v>
      </c>
      <c r="C107" s="249" t="str" cm="1">
        <f t="array" ref="C107">IF($C$3=1,INDEX('BASE GE XP'!$B$10:$EP$90,'RECAP GE'!$C$7,A107),INDEX('BASE GE'!$B$8:$JZ$126,'RECAP GE'!$C$3,A107))</f>
        <v>Std</v>
      </c>
      <c r="D107" s="238" t="str">
        <f>IF($C$3=1,HLOOKUP(A107,'BASE GE XP'!$3:$7,2),HLOOKUP(A107,'BASE GE'!$3:$7,2))</f>
        <v>FD04-1</v>
      </c>
      <c r="F107" s="238">
        <v>90</v>
      </c>
      <c r="G107" s="245">
        <v>111</v>
      </c>
    </row>
    <row r="108" spans="1:7">
      <c r="A108" s="243">
        <f t="shared" si="4"/>
        <v>91</v>
      </c>
      <c r="B108" s="251" t="str">
        <f>IF($C$3=1,HLOOKUP(A108,'BASE GE XP'!$3:$8,4),HLOOKUP(A108,'BASE GE'!$3:$7,4))&amp;" - "&amp;IF($C$3=1,HLOOKUP(A108,'BASE GE XP'!$3:$8,5),HLOOKUP(A108,'BASE GE'!$3:$7,5))&amp;" - "&amp;IF($C$3=1,HLOOKUP(A108,'BASE GE XP'!$3:$8,6),)</f>
        <v xml:space="preserve">- - Fiche techn - </v>
      </c>
      <c r="C108" s="249" t="str" cm="1">
        <f t="array" ref="C108">IF($C$3=1,INDEX('BASE GE XP'!$B$10:$EP$90,'RECAP GE'!$C$7,A108),INDEX('BASE GE'!$B$8:$JZ$126,'RECAP GE'!$C$3,A108))</f>
        <v/>
      </c>
      <c r="D108" s="238" t="str">
        <f>IF($C$3=1,HLOOKUP(A108,'BASE GE XP'!$3:$7,2),HLOOKUP(A108,'BASE GE'!$3:$7,2))</f>
        <v xml:space="preserve"> </v>
      </c>
      <c r="F108" s="238">
        <v>91</v>
      </c>
      <c r="G108" s="245">
        <v>112</v>
      </c>
    </row>
    <row r="109" spans="1:7">
      <c r="A109" s="243">
        <f t="shared" si="4"/>
        <v>92</v>
      </c>
      <c r="B109" s="251" t="str">
        <f>IF($C$3=1,HLOOKUP(A109,'BASE GE XP'!$3:$8,4),HLOOKUP(A109,'BASE GE'!$3:$7,4))&amp;" - "&amp;IF($C$3=1,HLOOKUP(A109,'BASE GE XP'!$3:$8,5),HLOOKUP(A109,'BASE GE'!$3:$7,5))&amp;" - "&amp;IF($C$3=1,HLOOKUP(A109,'BASE GE XP'!$3:$8,6),)</f>
        <v xml:space="preserve">Filtres à ambiance poussiéreuse - Filtres à ambiance poussiéreuse - </v>
      </c>
      <c r="C109" s="249" cm="1">
        <f t="array" ref="C109">IF($C$3=1,INDEX('BASE GE XP'!$B$10:$EP$90,'RECAP GE'!$C$7,A109),INDEX('BASE GE'!$B$8:$JZ$126,'RECAP GE'!$C$3,A109))</f>
        <v>1232</v>
      </c>
      <c r="D109" s="238" t="str">
        <f>IF($C$3=1,HLOOKUP(A109,'BASE GE XP'!$3:$7,2),HLOOKUP(A109,'BASE GE'!$3:$7,2))</f>
        <v>EN02</v>
      </c>
      <c r="F109" s="238">
        <v>92</v>
      </c>
      <c r="G109" s="245">
        <v>113</v>
      </c>
    </row>
    <row r="110" spans="1:7">
      <c r="A110" s="243">
        <f>IF($C$3=1,G110,F110)</f>
        <v>93</v>
      </c>
      <c r="B110" s="251" t="str">
        <f>IF($C$3=1,HLOOKUP(A110,'BASE GE XP'!$3:$8,4),HLOOKUP(A110,'BASE GE'!$3:$7,4))&amp;" - "&amp;IF($C$3=1,HLOOKUP(A110,'BASE GE XP'!$3:$8,5),HLOOKUP(A110,'BASE GE'!$3:$7,5))&amp;" - "&amp;IF($C$3=1,HLOOKUP(A110,'BASE GE XP'!$3:$8,6),)</f>
        <v xml:space="preserve">Coupe batteries - Coupe batteries - </v>
      </c>
      <c r="C110" s="249" cm="1">
        <f t="array" ref="C110">IF($C$3=1,INDEX('BASE GE XP'!$B$10:$EP$90,'RECAP GE'!$C$7,A110),INDEX('BASE GE'!$B$8:$JZ$126,'RECAP GE'!$C$3,A110))</f>
        <v>239</v>
      </c>
      <c r="D110" s="238" t="str">
        <f>IF($C$3=1,HLOOKUP(A110,'BASE GE XP'!$3:$7,2),HLOOKUP(A110,'BASE GE'!$3:$7,2))</f>
        <v>EN16</v>
      </c>
      <c r="F110" s="238">
        <v>93</v>
      </c>
      <c r="G110" s="245">
        <v>114</v>
      </c>
    </row>
    <row r="111" spans="1:7">
      <c r="A111" s="243">
        <f>IF($C$3=1,G111,F111)</f>
        <v>99</v>
      </c>
      <c r="B111" s="251" t="str">
        <f>IF($C$3=1,HLOOKUP(A111,'BASE GE XP'!$3:$8,4),HLOOKUP(A111,'BASE GE'!$3:$7,4))&amp;" - "&amp;IF($C$3=1,HLOOKUP(A111,'BASE GE XP'!$3:$8,5),HLOOKUP(A111,'BASE GE'!$3:$7,5))&amp;" - "&amp;IF($C$3=1,HLOOKUP(A111,'BASE GE XP'!$3:$8,6),)</f>
        <v xml:space="preserve">- - Poids IV
Capoté
Réservoir châssis STD - </v>
      </c>
      <c r="C111" s="249" cm="1">
        <f t="array" ref="C111">IF($C$3=1,INDEX('BASE GE XP'!$B$10:$EP$90,'RECAP GE'!$C$7,A111),INDEX('BASE GE'!$B$8:$JZ$126,'RECAP GE'!$C$3,A111))</f>
        <v>1310</v>
      </c>
      <c r="D111" s="238" t="str">
        <f>IF($C$3=1,HLOOKUP(A111,'BASE GE XP'!$3:$7,2),HLOOKUP(A111,'BASE GE'!$3:$7,2))</f>
        <v>Pas l'info dans le dossier</v>
      </c>
      <c r="F111" s="238">
        <v>99</v>
      </c>
      <c r="G111" s="245">
        <v>115</v>
      </c>
    </row>
    <row r="112" spans="1:7">
      <c r="A112" s="243">
        <f t="shared" ref="A112:A175" si="5">IF($C$3=1,G112,F112)</f>
        <v>100</v>
      </c>
      <c r="B112" s="251" t="str">
        <f>IF($C$3=1,HLOOKUP(A112,'BASE GE XP'!$3:$8,4),HLOOKUP(A112,'BASE GE'!$3:$7,4))&amp;" - "&amp;IF($C$3=1,HLOOKUP(A112,'BASE GE XP'!$3:$8,5),HLOOKUP(A112,'BASE GE'!$3:$7,5))&amp;" - "&amp;IF($C$3=1,HLOOKUP(A112,'BASE GE XP'!$3:$8,6),)</f>
        <v xml:space="preserve">- - Poids IV
Capoté DW
Réservoir châssis 24h - </v>
      </c>
      <c r="C112" s="249" cm="1">
        <f t="array" ref="C112">IF($C$3=1,INDEX('BASE GE XP'!$B$10:$EP$90,'RECAP GE'!$C$7,A112),INDEX('BASE GE'!$B$8:$JZ$126,'RECAP GE'!$C$3,A112))</f>
        <v>1500</v>
      </c>
      <c r="D112" s="238" t="str">
        <f>IF($C$3=1,HLOOKUP(A112,'BASE GE XP'!$3:$7,2),HLOOKUP(A112,'BASE GE'!$3:$7,2))</f>
        <v>-</v>
      </c>
      <c r="F112" s="238">
        <v>100</v>
      </c>
      <c r="G112" s="245">
        <v>116</v>
      </c>
    </row>
    <row r="113" spans="1:7">
      <c r="A113" s="243">
        <f t="shared" si="5"/>
        <v>94</v>
      </c>
      <c r="B113" s="251" t="str">
        <f>IF($C$3=1,HLOOKUP(A113,'BASE GE XP'!$3:$8,4),HLOOKUP(A113,'BASE GE'!$3:$7,4))&amp;" - "&amp;IF($C$3=1,HLOOKUP(A113,'BASE GE XP'!$3:$8,5),HLOOKUP(A113,'BASE GE'!$3:$7,5))&amp;" - "&amp;IF($C$3=1,HLOOKUP(A113,'BASE GE XP'!$3:$8,6),)</f>
        <v xml:space="preserve">Pack de reports à distance configurable. **(Maximum 6 reports)
(Sauf APM403 A651) - Pack de reports à distance configurable. **(Maximum 6 reports) - </v>
      </c>
      <c r="C113" s="249" cm="1">
        <f t="array" ref="C113">IF($C$3=1,INDEX('BASE GE XP'!$B$10:$EP$90,'RECAP GE'!$C$7,A113),INDEX('BASE GE'!$B$8:$JZ$126,'RECAP GE'!$C$3,A113))</f>
        <v>359</v>
      </c>
      <c r="D113" s="238" t="str">
        <f>IF($C$3=1,HLOOKUP(A113,'BASE GE XP'!$3:$7,2),HLOOKUP(A113,'BASE GE'!$3:$7,2))</f>
        <v>CA220</v>
      </c>
      <c r="F113" s="238">
        <v>94</v>
      </c>
      <c r="G113" s="245">
        <v>117</v>
      </c>
    </row>
    <row r="114" spans="1:7">
      <c r="A114" s="243">
        <f t="shared" si="5"/>
        <v>95</v>
      </c>
      <c r="B114" s="251" t="str">
        <f>IF($C$3=1,HLOOKUP(A114,'BASE GE XP'!$3:$8,4),HLOOKUP(A114,'BASE GE'!$3:$7,4))&amp;" - "&amp;IF($C$3=1,HLOOKUP(A114,'BASE GE XP'!$3:$8,5),HLOOKUP(A114,'BASE GE'!$3:$7,5))&amp;" - "&amp;IF($C$3=1,HLOOKUP(A114,'BASE GE XP'!$3:$8,6),)</f>
        <v xml:space="preserve">SERVICE FIRST (Pour tout autre étendue
de lot utiliser IZILIST) Si EN02 non sélectionnée - SERVICE FIRST (Pour tout autre étendue de lot utiliser IZILIST) Si EN02 non sélectionnée - </v>
      </c>
      <c r="C114" s="249" t="str" cm="1">
        <f t="array" ref="C114">IF($C$3=1,INDEX('BASE GE XP'!$B$10:$EP$90,'RECAP GE'!$C$7,A114),INDEX('BASE GE'!$B$8:$JZ$126,'RECAP GE'!$C$3,A114))</f>
        <v>X</v>
      </c>
      <c r="D114" s="238" t="str">
        <f>IF($C$3=1,HLOOKUP(A114,'BASE GE XP'!$3:$7,2),HLOOKUP(A114,'BASE GE'!$3:$7,2))</f>
        <v>SP01</v>
      </c>
      <c r="F114" s="238">
        <v>95</v>
      </c>
      <c r="G114" s="245">
        <v>118</v>
      </c>
    </row>
    <row r="115" spans="1:7">
      <c r="A115" s="243">
        <f t="shared" si="5"/>
        <v>96</v>
      </c>
      <c r="B115" s="251" t="str">
        <f>IF($C$3=1,HLOOKUP(A115,'BASE GE XP'!$3:$8,4),HLOOKUP(A115,'BASE GE'!$3:$7,4))&amp;" - "&amp;IF($C$3=1,HLOOKUP(A115,'BASE GE XP'!$3:$8,5),HLOOKUP(A115,'BASE GE'!$3:$7,5))&amp;" - "&amp;IF($C$3=1,HLOOKUP(A115,'BASE GE XP'!$3:$8,6),)</f>
        <v xml:space="preserve">Bornier de raccordement déporté pour câbles armés (1600A max) (Sauf option FD02 en version Open) (Impossible avec
option 'FD02 : Chassis double parois' en version Open) - Bornier de raccordement déporté pour câbles armés (1600A max) (Sauf option FD02 en version Open) (Impossible avec option "FD02 : Chassis double parois" en version Open) - </v>
      </c>
      <c r="C115" s="249" t="str" cm="1">
        <f t="array" ref="C115">IF($C$3=1,INDEX('BASE GE XP'!$B$10:$EP$90,'RECAP GE'!$C$7,A115),INDEX('BASE GE'!$B$8:$JZ$126,'RECAP GE'!$C$3,A115))</f>
        <v>X</v>
      </c>
      <c r="D115" s="238" t="str">
        <f>IF($C$3=1,HLOOKUP(A115,'BASE GE XP'!$3:$7,2),HLOOKUP(A115,'BASE GE'!$3:$7,2))</f>
        <v>CN06</v>
      </c>
      <c r="F115" s="238">
        <v>96</v>
      </c>
      <c r="G115" s="245">
        <v>119</v>
      </c>
    </row>
    <row r="116" spans="1:7">
      <c r="A116" s="243">
        <f t="shared" si="5"/>
        <v>97</v>
      </c>
      <c r="B116" s="251" t="str">
        <f>IF($C$3=1,HLOOKUP(A116,'BASE GE XP'!$3:$8,4),HLOOKUP(A116,'BASE GE'!$3:$7,4))&amp;" - "&amp;IF($C$3=1,HLOOKUP(A116,'BASE GE XP'!$3:$8,5),HLOOKUP(A116,'BASE GE'!$3:$7,5))&amp;" - "&amp;IF($C$3=1,HLOOKUP(A116,'BASE GE XP'!$3:$8,6),)</f>
        <v xml:space="preserve">Moins-value 9dB Std séparé (Version open uniquement) - Moins value 9dB std séparé (Version open uniquement) - </v>
      </c>
      <c r="C116" s="249" cm="1">
        <f t="array" ref="C116">IF($C$3=1,INDEX('BASE GE XP'!$B$10:$EP$90,'RECAP GE'!$C$7,A116),INDEX('BASE GE'!$B$8:$JZ$126,'RECAP GE'!$C$3,A116))</f>
        <v>-180</v>
      </c>
      <c r="D116" s="238" t="str">
        <f>IF($C$3=1,HLOOKUP(A116,'BASE GE XP'!$3:$7,2),HLOOKUP(A116,'BASE GE'!$3:$7,2))</f>
        <v>EN07</v>
      </c>
      <c r="F116" s="238">
        <v>97</v>
      </c>
      <c r="G116" s="245">
        <v>120</v>
      </c>
    </row>
    <row r="117" spans="1:7">
      <c r="A117" s="243">
        <f t="shared" si="5"/>
        <v>98</v>
      </c>
      <c r="B117" s="251" t="str">
        <f>IF($C$3=1,HLOOKUP(A117,'BASE GE XP'!$3:$8,4),HLOOKUP(A117,'BASE GE'!$3:$7,4))&amp;" - "&amp;IF($C$3=1,HLOOKUP(A117,'BASE GE XP'!$3:$8,5),HLOOKUP(A117,'BASE GE'!$3:$7,5))&amp;" - "&amp;IF($C$3=1,HLOOKUP(A117,'BASE GE XP'!$3:$8,6),)</f>
        <v xml:space="preserve">- - Poids II
Compact - </v>
      </c>
      <c r="C117" s="249" cm="1">
        <f t="array" ref="C117">IF($C$3=1,INDEX('BASE GE XP'!$B$10:$EP$90,'RECAP GE'!$C$7,A117),INDEX('BASE GE'!$B$8:$JZ$126,'RECAP GE'!$C$3,A117))</f>
        <v>1080</v>
      </c>
      <c r="D117" s="238">
        <f>IF($C$3=1,HLOOKUP(A117,'BASE GE XP'!$3:$7,2),HLOOKUP(A117,'BASE GE'!$3:$7,2))</f>
        <v>0</v>
      </c>
      <c r="F117" s="238">
        <v>98</v>
      </c>
      <c r="G117" s="245">
        <v>121</v>
      </c>
    </row>
    <row r="118" spans="1:7">
      <c r="A118" s="243">
        <f t="shared" si="5"/>
        <v>113</v>
      </c>
      <c r="B118" s="251" t="str">
        <f>IF($C$3=1,HLOOKUP(A118,'BASE GE XP'!$3:$8,4),HLOOKUP(A118,'BASE GE'!$3:$7,4))&amp;" - "&amp;IF($C$3=1,HLOOKUP(A118,'BASE GE XP'!$3:$8,5),HLOOKUP(A118,'BASE GE'!$3:$7,5))&amp;" - "&amp;IF($C$3=1,HLOOKUP(A118,'BASE GE XP'!$3:$8,6),)</f>
        <v xml:space="preserve">TI de couplage (pas nécessaire avec APM802 et APM403) -  - </v>
      </c>
      <c r="C118" s="249" cm="1">
        <f t="array" ref="C118">IF($C$3=1,INDEX('BASE GE XP'!$B$10:$EP$90,'RECAP GE'!$C$7,A118),INDEX('BASE GE'!$B$8:$JZ$126,'RECAP GE'!$C$3,A118))</f>
        <v>622</v>
      </c>
      <c r="D118" s="238" t="str">
        <f>IF($C$3=1,HLOOKUP(A118,'BASE GE XP'!$3:$7,2),HLOOKUP(A118,'BASE GE'!$3:$7,2))</f>
        <v>AL02</v>
      </c>
      <c r="F118" s="238">
        <v>113</v>
      </c>
      <c r="G118" s="245">
        <v>122</v>
      </c>
    </row>
    <row r="119" spans="1:7">
      <c r="A119" s="243">
        <f t="shared" si="5"/>
        <v>120</v>
      </c>
      <c r="B119" s="251" t="str">
        <f>IF($C$3=1,HLOOKUP(A119,'BASE GE XP'!$3:$8,4),HLOOKUP(A119,'BASE GE'!$3:$7,4))&amp;" - "&amp;IF($C$3=1,HLOOKUP(A119,'BASE GE XP'!$3:$8,5),HLOOKUP(A119,'BASE GE'!$3:$7,5))&amp;" - "&amp;IF($C$3=1,HLOOKUP(A119,'BASE GE XP'!$3:$8,6),)</f>
        <v xml:space="preserve">Regulateur numérique -  - </v>
      </c>
      <c r="C119" s="249" t="str" cm="1">
        <f t="array" ref="C119">IF($C$3=1,INDEX('BASE GE XP'!$B$10:$EP$90,'RECAP GE'!$C$7,A119),INDEX('BASE GE'!$B$8:$JZ$126,'RECAP GE'!$C$3,A119))</f>
        <v>X</v>
      </c>
      <c r="D119" s="238" t="str">
        <f>IF($C$3=1,HLOOKUP(A119,'BASE GE XP'!$3:$7,2),HLOOKUP(A119,'BASE GE'!$3:$7,2))</f>
        <v>AL13</v>
      </c>
      <c r="F119" s="238">
        <v>120</v>
      </c>
      <c r="G119" s="245">
        <v>123</v>
      </c>
    </row>
    <row r="120" spans="1:7">
      <c r="A120" s="243">
        <f t="shared" si="5"/>
        <v>121</v>
      </c>
      <c r="B120" s="251" t="str">
        <f>IF($C$3=1,HLOOKUP(A120,'BASE GE XP'!$3:$8,4),HLOOKUP(A120,'BASE GE'!$3:$7,4))&amp;" - "&amp;IF($C$3=1,HLOOKUP(A120,'BASE GE XP'!$3:$8,5),HLOOKUP(A120,'BASE GE'!$3:$7,5))&amp;" - "&amp;IF($C$3=1,HLOOKUP(A120,'BASE GE XP'!$3:$8,6),)</f>
        <v xml:space="preserve">Raccordement carburant sur cuve extérieure (réservoir châssis existant mais
non utilisé jusqu'au module M149) -  - </v>
      </c>
      <c r="C120" s="249" cm="1">
        <f t="array" ref="C120">IF($C$3=1,INDEX('BASE GE XP'!$B$10:$EP$90,'RECAP GE'!$C$7,A120),INDEX('BASE GE'!$B$8:$JZ$126,'RECAP GE'!$C$3,A120))</f>
        <v>159</v>
      </c>
      <c r="D120" s="238" t="str">
        <f>IF($C$3=1,HLOOKUP(A120,'BASE GE XP'!$3:$7,2),HLOOKUP(A120,'BASE GE'!$3:$7,2))</f>
        <v>FD01</v>
      </c>
      <c r="F120" s="238">
        <v>121</v>
      </c>
      <c r="G120" s="245">
        <v>124</v>
      </c>
    </row>
    <row r="121" spans="1:7">
      <c r="A121" s="243">
        <f t="shared" si="5"/>
        <v>122</v>
      </c>
      <c r="B121" s="251" t="str">
        <f>IF($C$3=1,HLOOKUP(A121,'BASE GE XP'!$3:$8,4),HLOOKUP(A121,'BASE GE'!$3:$7,4))&amp;" - "&amp;IF($C$3=1,HLOOKUP(A121,'BASE GE XP'!$3:$8,5),HLOOKUP(A121,'BASE GE'!$3:$7,5))&amp;" - "&amp;IF($C$3=1,HLOOKUP(A121,'BASE GE XP'!$3:$8,6),)</f>
        <v xml:space="preserve">Bac de rétention sur RJ + Alarme niveau bac de rétention -  - </v>
      </c>
      <c r="C121" s="249" t="str" cm="1">
        <f t="array" ref="C121">IF($C$3=1,INDEX('BASE GE XP'!$B$10:$EP$90,'RECAP GE'!$C$7,A121),INDEX('BASE GE'!$B$8:$JZ$126,'RECAP GE'!$C$3,A121))</f>
        <v>X</v>
      </c>
      <c r="D121" s="238" t="str">
        <f>IF($C$3=1,HLOOKUP(A121,'BASE GE XP'!$3:$7,2),HLOOKUP(A121,'BASE GE'!$3:$7,2))</f>
        <v>FD04-3</v>
      </c>
      <c r="F121" s="238">
        <v>122</v>
      </c>
      <c r="G121" s="245">
        <v>125</v>
      </c>
    </row>
    <row r="122" spans="1:7">
      <c r="A122" s="243">
        <f t="shared" si="5"/>
        <v>123</v>
      </c>
      <c r="B122" s="251" t="str">
        <f>IF($C$3=1,HLOOKUP(A122,'BASE GE XP'!$3:$8,4),HLOOKUP(A122,'BASE GE'!$3:$7,4))&amp;" - "&amp;IF($C$3=1,HLOOKUP(A122,'BASE GE XP'!$3:$8,5),HLOOKUP(A122,'BASE GE'!$3:$7,5))&amp;" - "&amp;IF($C$3=1,HLOOKUP(A122,'BASE GE XP'!$3:$8,6),)</f>
        <v xml:space="preserve">Châssis double wall sans bouchon de vidange -  - </v>
      </c>
      <c r="C122" s="249" cm="1">
        <f t="array" ref="C122">IF($C$3=1,INDEX('BASE GE XP'!$B$10:$EP$90,'RECAP GE'!$C$7,A122),INDEX('BASE GE'!$B$8:$JZ$126,'RECAP GE'!$C$3,A122))</f>
        <v>4350</v>
      </c>
      <c r="D122" s="238" t="str">
        <f>IF($C$3=1,HLOOKUP(A122,'BASE GE XP'!$3:$7,2),HLOOKUP(A122,'BASE GE'!$3:$7,2))</f>
        <v>FD12</v>
      </c>
      <c r="F122" s="238">
        <v>123</v>
      </c>
      <c r="G122" s="245">
        <v>126</v>
      </c>
    </row>
    <row r="123" spans="1:7">
      <c r="A123" s="243">
        <f t="shared" si="5"/>
        <v>124</v>
      </c>
      <c r="B123" s="251" t="str">
        <f>IF($C$3=1,HLOOKUP(A123,'BASE GE XP'!$3:$8,4),HLOOKUP(A123,'BASE GE'!$3:$7,4))&amp;" - "&amp;IF($C$3=1,HLOOKUP(A123,'BASE GE XP'!$3:$8,5),HLOOKUP(A123,'BASE GE'!$3:$7,5))&amp;" - "&amp;IF($C$3=1,HLOOKUP(A123,'BASE GE XP'!$3:$8,6),)</f>
        <v xml:space="preserve">Galvanisation châssis 48 h (Select FD03) -  - </v>
      </c>
      <c r="C123" s="249" t="str" cm="1">
        <f t="array" ref="C123">IF($C$3=1,INDEX('BASE GE XP'!$B$10:$EP$90,'RECAP GE'!$C$7,A123),INDEX('BASE GE'!$B$8:$JZ$126,'RECAP GE'!$C$3,A123))</f>
        <v>X</v>
      </c>
      <c r="D123" s="238" t="str">
        <f>IF($C$3=1,HLOOKUP(A123,'BASE GE XP'!$3:$7,2),HLOOKUP(A123,'BASE GE'!$3:$7,2))</f>
        <v>FD18</v>
      </c>
      <c r="F123" s="238">
        <v>124</v>
      </c>
      <c r="G123" s="245">
        <v>127</v>
      </c>
    </row>
    <row r="124" spans="1:7">
      <c r="A124" s="243">
        <f t="shared" si="5"/>
        <v>125</v>
      </c>
      <c r="B124" s="251" t="str">
        <f>IF($C$3=1,HLOOKUP(A124,'BASE GE XP'!$3:$8,4),HLOOKUP(A124,'BASE GE'!$3:$7,4))&amp;" - "&amp;IF($C$3=1,HLOOKUP(A124,'BASE GE XP'!$3:$8,5),HLOOKUP(A124,'BASE GE'!$3:$7,5))&amp;" - "&amp;IF($C$3=1,HLOOKUP(A124,'BASE GE XP'!$3:$8,6),)</f>
        <v xml:space="preserve">Châssis double parois et grande autonomie galvanizé avec bouchon de vidange -  - </v>
      </c>
      <c r="C124" s="249" t="str" cm="1">
        <f t="array" ref="C124">IF($C$3=1,INDEX('BASE GE XP'!$B$10:$EP$90,'RECAP GE'!$C$7,A124),INDEX('BASE GE'!$B$8:$JZ$126,'RECAP GE'!$C$3,A124))</f>
        <v>X</v>
      </c>
      <c r="D124" s="238" t="str">
        <f>IF($C$3=1,HLOOKUP(A124,'BASE GE XP'!$3:$7,2),HLOOKUP(A124,'BASE GE'!$3:$7,2))</f>
        <v>FD17</v>
      </c>
      <c r="F124" s="238">
        <v>125</v>
      </c>
      <c r="G124" s="245">
        <v>128</v>
      </c>
    </row>
    <row r="125" spans="1:7">
      <c r="A125" s="243">
        <f t="shared" si="5"/>
        <v>126</v>
      </c>
      <c r="B125" s="251" t="str">
        <f>IF($C$3=1,HLOOKUP(A125,'BASE GE XP'!$3:$8,4),HLOOKUP(A125,'BASE GE'!$3:$7,4))&amp;" - "&amp;IF($C$3=1,HLOOKUP(A125,'BASE GE XP'!$3:$8,5),HLOOKUP(A125,'BASE GE'!$3:$7,5))&amp;" - "&amp;IF($C$3=1,HLOOKUP(A125,'BASE GE XP'!$3:$8,6),)</f>
        <v xml:space="preserve">Vanne police -  - </v>
      </c>
      <c r="C125" s="249" cm="1">
        <f t="array" ref="C125">IF($C$3=1,INDEX('BASE GE XP'!$B$10:$EP$90,'RECAP GE'!$C$7,A125),INDEX('BASE GE'!$B$8:$JZ$126,'RECAP GE'!$C$3,A125))</f>
        <v>558</v>
      </c>
      <c r="D125" s="238" t="str">
        <f>IF($C$3=1,HLOOKUP(A125,'BASE GE XP'!$3:$7,2),HLOOKUP(A125,'BASE GE'!$3:$7,2))</f>
        <v>FD23</v>
      </c>
      <c r="F125" s="238">
        <v>126</v>
      </c>
      <c r="G125" s="245">
        <v>129</v>
      </c>
    </row>
    <row r="126" spans="1:7">
      <c r="A126" s="243">
        <f t="shared" si="5"/>
        <v>0</v>
      </c>
      <c r="B126" s="251" t="e">
        <f>IF($C$3=1,HLOOKUP(A126,'BASE GE XP'!$3:$8,4),HLOOKUP(A126,'BASE GE'!$3:$7,4))&amp;" - "&amp;IF($C$3=1,HLOOKUP(A126,'BASE GE XP'!$3:$8,5),HLOOKUP(A126,'BASE GE'!$3:$7,5))&amp;" - "&amp;IF($C$3=1,HLOOKUP(A126,'BASE GE XP'!$3:$8,6),)</f>
        <v>#N/A</v>
      </c>
      <c r="C126" s="249" t="e" cm="1" vm="5">
        <f t="array" aca="1" ref="C126" ca="1">IF($C$3=1,INDEX('BASE GE XP'!$B$10:$EP$90,'RECAP GE'!$C$7,A126),INDEX('BASE GE'!$B$8:$JZ$126,'RECAP GE'!$C$3,A126))</f>
        <v>#VALUE!</v>
      </c>
      <c r="D126" s="238" t="e">
        <f>IF($C$3=1,HLOOKUP(A126,'BASE GE XP'!$3:$7,2),HLOOKUP(A126,'BASE GE'!$3:$7,2))</f>
        <v>#N/A</v>
      </c>
      <c r="G126" s="238">
        <v>92</v>
      </c>
    </row>
    <row r="127" spans="1:7">
      <c r="A127" s="243">
        <f t="shared" si="5"/>
        <v>128</v>
      </c>
      <c r="B127" s="251" t="str">
        <f>IF($C$3=1,HLOOKUP(A127,'BASE GE XP'!$3:$8,4),HLOOKUP(A127,'BASE GE'!$3:$7,4))&amp;" - "&amp;IF($C$3=1,HLOOKUP(A127,'BASE GE XP'!$3:$8,5),HLOOKUP(A127,'BASE GE'!$3:$7,5))&amp;" - "&amp;IF($C$3=1,HLOOKUP(A127,'BASE GE XP'!$3:$8,6),)</f>
        <v xml:space="preserve">Châssis double parois 48 h sans bouchon de vidange -  - </v>
      </c>
      <c r="C127" s="249" cm="1">
        <f t="array" ref="C127">IF($C$3=1,INDEX('BASE GE XP'!$B$10:$EP$90,'RECAP GE'!$C$7,A127),INDEX('BASE GE'!$B$8:$JZ$126,'RECAP GE'!$C$3,A127))</f>
        <v>4432</v>
      </c>
      <c r="D127" s="238" t="str">
        <f>IF($C$3=1,HLOOKUP(A127,'BASE GE XP'!$3:$7,2),HLOOKUP(A127,'BASE GE'!$3:$7,2))</f>
        <v>FD25</v>
      </c>
      <c r="F127" s="238">
        <v>128</v>
      </c>
      <c r="G127" s="238">
        <v>93</v>
      </c>
    </row>
    <row r="128" spans="1:7">
      <c r="A128" s="243">
        <f t="shared" si="5"/>
        <v>129</v>
      </c>
      <c r="B128" s="251" t="str">
        <f>IF($C$3=1,HLOOKUP(A128,'BASE GE XP'!$3:$8,4),HLOOKUP(A128,'BASE GE'!$3:$7,4))&amp;" - "&amp;IF($C$3=1,HLOOKUP(A128,'BASE GE XP'!$3:$8,5),HLOOKUP(A128,'BASE GE'!$3:$7,5))&amp;" - "&amp;IF($C$3=1,HLOOKUP(A128,'BASE GE XP'!$3:$8,6),)</f>
        <v xml:space="preserve">Bac de récupération des fluides sans bouchon de vidange -  - </v>
      </c>
      <c r="C128" s="249" t="str" cm="1">
        <f t="array" ref="C128">IF($C$3=1,INDEX('BASE GE XP'!$B$10:$EP$90,'RECAP GE'!$C$7,A128),INDEX('BASE GE'!$B$8:$JZ$126,'RECAP GE'!$C$3,A128))</f>
        <v>Std</v>
      </c>
      <c r="D128" s="238" t="str">
        <f>IF($C$3=1,HLOOKUP(A128,'BASE GE XP'!$3:$7,2),HLOOKUP(A128,'BASE GE'!$3:$7,2))</f>
        <v>FD26</v>
      </c>
      <c r="F128" s="238">
        <v>129</v>
      </c>
      <c r="G128" s="238">
        <v>94</v>
      </c>
    </row>
    <row r="129" spans="1:7">
      <c r="A129" s="243">
        <f t="shared" si="5"/>
        <v>130</v>
      </c>
      <c r="B129" s="251" t="str">
        <f>IF($C$3=1,HLOOKUP(A129,'BASE GE XP'!$3:$8,4),HLOOKUP(A129,'BASE GE'!$3:$7,4))&amp;" - "&amp;IF($C$3=1,HLOOKUP(A129,'BASE GE XP'!$3:$8,5),HLOOKUP(A129,'BASE GE'!$3:$7,5))&amp;" - "&amp;IF($C$3=1,HLOOKUP(A129,'BASE GE XP'!$3:$8,6),)</f>
        <v xml:space="preserve">Silencieux séparé 9 dB (Seul le silencieux sera fourni) -  - </v>
      </c>
      <c r="C129" s="249" t="str" cm="1">
        <f t="array" ref="C129">IF($C$3=1,INDEX('BASE GE XP'!$B$10:$EP$90,'RECAP GE'!$C$7,A129),INDEX('BASE GE'!$B$8:$JZ$126,'RECAP GE'!$C$3,A129))</f>
        <v>Std</v>
      </c>
      <c r="D129" s="238" t="str">
        <f>IF($C$3=1,HLOOKUP(A129,'BASE GE XP'!$3:$7,2),HLOOKUP(A129,'BASE GE'!$3:$7,2))</f>
        <v>EN32</v>
      </c>
      <c r="F129" s="238">
        <v>130</v>
      </c>
      <c r="G129" s="238">
        <v>95</v>
      </c>
    </row>
    <row r="130" spans="1:7">
      <c r="A130" s="243">
        <f t="shared" si="5"/>
        <v>131</v>
      </c>
      <c r="B130" s="251" t="str">
        <f>IF($C$3=1,HLOOKUP(A130,'BASE GE XP'!$3:$8,4),HLOOKUP(A130,'BASE GE'!$3:$7,4))&amp;" - "&amp;IF($C$3=1,HLOOKUP(A130,'BASE GE XP'!$3:$8,5),HLOOKUP(A130,'BASE GE'!$3:$7,5))&amp;" - "&amp;IF($C$3=1,HLOOKUP(A130,'BASE GE XP'!$3:$8,6),)</f>
        <v xml:space="preserve">Compensateurs avec brides (II_F) -  - </v>
      </c>
      <c r="C130" s="249" t="str" cm="1">
        <f t="array" ref="C130">IF($C$3=1,INDEX('BASE GE XP'!$B$10:$EP$90,'RECAP GE'!$C$7,A130),INDEX('BASE GE'!$B$8:$JZ$126,'RECAP GE'!$C$3,A130))</f>
        <v>X</v>
      </c>
      <c r="D130" s="238" t="str">
        <f>IF($C$3=1,HLOOKUP(A130,'BASE GE XP'!$3:$7,2),HLOOKUP(A130,'BASE GE'!$3:$7,2))</f>
        <v>EN11</v>
      </c>
      <c r="F130" s="238">
        <v>131</v>
      </c>
      <c r="G130" s="238">
        <v>96</v>
      </c>
    </row>
    <row r="131" spans="1:7">
      <c r="A131" s="243">
        <f t="shared" si="5"/>
        <v>132</v>
      </c>
      <c r="B131" s="251" t="str">
        <f>IF($C$3=1,HLOOKUP(A131,'BASE GE XP'!$3:$8,4),HLOOKUP(A131,'BASE GE'!$3:$7,4))&amp;" - "&amp;IF($C$3=1,HLOOKUP(A131,'BASE GE XP'!$3:$8,5),HLOOKUP(A131,'BASE GE'!$3:$7,5))&amp;" - "&amp;IF($C$3=1,HLOOKUP(A131,'BASE GE XP'!$3:$8,6),)</f>
        <v xml:space="preserve">Prolongateur d’échappement 40 cm (EX
II_F) -  - </v>
      </c>
      <c r="C131" s="249" cm="1">
        <f t="array" ref="C131">IF($C$3=1,INDEX('BASE GE XP'!$B$10:$EP$90,'RECAP GE'!$C$7,A131),INDEX('BASE GE'!$B$8:$JZ$126,'RECAP GE'!$C$3,A131))</f>
        <v>1254</v>
      </c>
      <c r="D131" s="238" t="str">
        <f>IF($C$3=1,HLOOKUP(A131,'BASE GE XP'!$3:$7,2),HLOOKUP(A131,'BASE GE'!$3:$7,2))</f>
        <v>EN13</v>
      </c>
      <c r="F131" s="238">
        <v>132</v>
      </c>
      <c r="G131" s="238">
        <v>97</v>
      </c>
    </row>
    <row r="132" spans="1:7">
      <c r="A132" s="243">
        <f t="shared" si="5"/>
        <v>133</v>
      </c>
      <c r="B132" s="251" t="str">
        <f>IF($C$3=1,HLOOKUP(A132,'BASE GE XP'!$3:$8,4),HLOOKUP(A132,'BASE GE'!$3:$7,4))&amp;" - "&amp;IF($C$3=1,HLOOKUP(A132,'BASE GE XP'!$3:$8,5),HLOOKUP(A132,'BASE GE'!$3:$7,5))&amp;" - "&amp;IF($C$3=1,HLOOKUP(A132,'BASE GE XP'!$3:$8,6),)</f>
        <v xml:space="preserve">Tôle de fond -  - </v>
      </c>
      <c r="C132" s="249" t="str" cm="1">
        <f t="array" ref="C132">IF($C$3=1,INDEX('BASE GE XP'!$B$10:$EP$90,'RECAP GE'!$C$7,A132),INDEX('BASE GE'!$B$8:$JZ$126,'RECAP GE'!$C$3,A132))</f>
        <v>X</v>
      </c>
      <c r="D132" s="238" t="str">
        <f>IF($C$3=1,HLOOKUP(A132,'BASE GE XP'!$3:$7,2),HLOOKUP(A132,'BASE GE'!$3:$7,2))</f>
        <v>CN05</v>
      </c>
      <c r="F132" s="238">
        <v>133</v>
      </c>
      <c r="G132" s="238">
        <v>98</v>
      </c>
    </row>
    <row r="133" spans="1:7">
      <c r="A133" s="243">
        <f t="shared" si="5"/>
        <v>134</v>
      </c>
      <c r="B133" s="251" t="str">
        <f>IF($C$3=1,HLOOKUP(A133,'BASE GE XP'!$3:$8,4),HLOOKUP(A133,'BASE GE'!$3:$7,4))&amp;" - "&amp;IF($C$3=1,HLOOKUP(A133,'BASE GE XP'!$3:$8,5),HLOOKUP(A133,'BASE GE'!$3:$7,5))&amp;" - "&amp;IF($C$3=1,HLOOKUP(A133,'BASE GE XP'!$3:$8,6),)</f>
        <v xml:space="preserve">Capot SILENT livré monté avec le kit nécessaire -  - </v>
      </c>
      <c r="C133" s="249" t="str" cm="1">
        <f t="array" ref="C133">IF($C$3=1,INDEX('BASE GE XP'!$B$10:$EP$90,'RECAP GE'!$C$7,A133),INDEX('BASE GE'!$B$8:$JZ$126,'RECAP GE'!$C$3,A133))</f>
        <v>X</v>
      </c>
      <c r="D133" s="238" t="str">
        <f>IF($C$3=1,HLOOKUP(A133,'BASE GE XP'!$3:$7,2),HLOOKUP(A133,'BASE GE'!$3:$7,2))</f>
        <v>SiK</v>
      </c>
      <c r="F133" s="238">
        <v>134</v>
      </c>
      <c r="G133" s="238">
        <v>99</v>
      </c>
    </row>
    <row r="134" spans="1:7">
      <c r="A134" s="243">
        <f t="shared" si="5"/>
        <v>135</v>
      </c>
      <c r="B134" s="251" t="str">
        <f>IF($C$3=1,HLOOKUP(A134,'BASE GE XP'!$3:$8,4),HLOOKUP(A134,'BASE GE'!$3:$7,4))&amp;" - "&amp;IF($C$3=1,HLOOKUP(A134,'BASE GE XP'!$3:$8,5),HLOOKUP(A134,'BASE GE'!$3:$7,5))&amp;" - "&amp;IF($C$3=1,HLOOKUP(A134,'BASE GE XP'!$3:$8,6),)</f>
        <v xml:space="preserve">Norme CE (select CEL02 si existante) -  - </v>
      </c>
      <c r="C134" s="249" t="str" cm="1">
        <f t="array" ref="C134">IF($C$3=1,INDEX('BASE GE XP'!$B$10:$EP$90,'RECAP GE'!$C$7,A134),INDEX('BASE GE'!$B$8:$JZ$126,'RECAP GE'!$C$3,A134))</f>
        <v>Std</v>
      </c>
      <c r="D134" s="238" t="str">
        <f>IF($C$3=1,HLOOKUP(A134,'BASE GE XP'!$3:$7,2),HLOOKUP(A134,'BASE GE'!$3:$7,2))</f>
        <v>CEL01</v>
      </c>
      <c r="F134" s="238">
        <v>135</v>
      </c>
      <c r="G134" s="238">
        <v>100</v>
      </c>
    </row>
    <row r="135" spans="1:7">
      <c r="A135" s="243">
        <f t="shared" si="5"/>
        <v>136</v>
      </c>
      <c r="B135" s="251" t="str">
        <f>IF($C$3=1,HLOOKUP(A135,'BASE GE XP'!$3:$8,4),HLOOKUP(A135,'BASE GE'!$3:$7,4))&amp;" - "&amp;IF($C$3=1,HLOOKUP(A135,'BASE GE XP'!$3:$8,5),HLOOKUP(A135,'BASE GE'!$3:$7,5))&amp;" - "&amp;IF($C$3=1,HLOOKUP(A135,'BASE GE XP'!$3:$8,6),)</f>
        <v xml:space="preserve">Caisse à outils standard -  - </v>
      </c>
      <c r="C135" s="249" cm="1">
        <f t="array" ref="C135">IF($C$3=1,INDEX('BASE GE XP'!$B$10:$EP$90,'RECAP GE'!$C$7,A135),INDEX('BASE GE'!$B$8:$JZ$126,'RECAP GE'!$C$3,A135))</f>
        <v>775</v>
      </c>
      <c r="D135" s="238" t="str">
        <f>IF($C$3=1,HLOOKUP(A135,'BASE GE XP'!$3:$7,2),HLOOKUP(A135,'BASE GE'!$3:$7,2))</f>
        <v>AD06</v>
      </c>
      <c r="F135" s="238">
        <v>136</v>
      </c>
      <c r="G135" s="238">
        <v>101</v>
      </c>
    </row>
    <row r="136" spans="1:7">
      <c r="A136" s="243">
        <f t="shared" si="5"/>
        <v>137</v>
      </c>
      <c r="B136" s="251" t="str">
        <f>IF($C$3=1,HLOOKUP(A136,'BASE GE XP'!$3:$8,4),HLOOKUP(A136,'BASE GE'!$3:$7,4))&amp;" - "&amp;IF($C$3=1,HLOOKUP(A136,'BASE GE XP'!$3:$8,5),HLOOKUP(A136,'BASE GE'!$3:$7,5))&amp;" - "&amp;IF($C$3=1,HLOOKUP(A136,'BASE GE XP'!$3:$8,6),)</f>
        <v xml:space="preserve">Réservoir sur bac 1000 L -  - </v>
      </c>
      <c r="C136" s="249" cm="1">
        <f t="array" ref="C136">IF($C$3=1,INDEX('BASE GE XP'!$B$10:$EP$90,'RECAP GE'!$C$7,A136),INDEX('BASE GE'!$B$8:$JZ$126,'RECAP GE'!$C$3,A136))</f>
        <v>4727</v>
      </c>
      <c r="D136" s="238" t="str">
        <f>IF($C$3=1,HLOOKUP(A136,'BASE GE XP'!$3:$7,2),HLOOKUP(A136,'BASE GE'!$3:$7,2))</f>
        <v>FD07</v>
      </c>
      <c r="F136" s="238">
        <v>137</v>
      </c>
      <c r="G136" s="238">
        <v>102</v>
      </c>
    </row>
    <row r="137" spans="1:7">
      <c r="A137" s="243">
        <f t="shared" si="5"/>
        <v>138</v>
      </c>
      <c r="B137" s="251" t="str">
        <f>IF($C$3=1,HLOOKUP(A137,'BASE GE XP'!$3:$8,4),HLOOKUP(A137,'BASE GE'!$3:$7,4))&amp;" - "&amp;IF($C$3=1,HLOOKUP(A137,'BASE GE XP'!$3:$8,5),HLOOKUP(A137,'BASE GE'!$3:$7,5))&amp;" - "&amp;IF($C$3=1,HLOOKUP(A137,'BASE GE XP'!$3:$8,6),)</f>
        <v xml:space="preserve">Kit auto 2 pompes 1 m3/H (U inferieur ou
égal à 440 V) (Select FD06 ou FD07) (Except APM303) -  - </v>
      </c>
      <c r="C137" s="249" cm="1">
        <f t="array" ref="C137">IF($C$3=1,INDEX('BASE GE XP'!$B$10:$EP$90,'RECAP GE'!$C$7,A137),INDEX('BASE GE'!$B$8:$JZ$126,'RECAP GE'!$C$3,A137))</f>
        <v>3905</v>
      </c>
      <c r="D137" s="238" t="str">
        <f>IF($C$3=1,HLOOKUP(A137,'BASE GE XP'!$3:$7,2),HLOOKUP(A137,'BASE GE'!$3:$7,2))</f>
        <v>FD09</v>
      </c>
      <c r="F137" s="238">
        <v>138</v>
      </c>
      <c r="G137" s="238">
        <v>103</v>
      </c>
    </row>
    <row r="138" spans="1:7">
      <c r="A138" s="243">
        <f t="shared" si="5"/>
        <v>101</v>
      </c>
      <c r="B138" s="251" t="str">
        <f>IF($C$3=1,HLOOKUP(A138,'BASE GE XP'!$3:$8,4),HLOOKUP(A138,'BASE GE'!$3:$7,4))&amp;" - "&amp;IF($C$3=1,HLOOKUP(A138,'BASE GE XP'!$3:$8,5),HLOOKUP(A138,'BASE GE'!$3:$7,5))&amp;" - "&amp;IF($C$3=1,HLOOKUP(A138,'BASE GE XP'!$3:$8,6),)</f>
        <v xml:space="preserve">- - Poids IV
Capoté DW48
Réservoir châssis 48h - </v>
      </c>
      <c r="C138" s="249" cm="1">
        <f t="array" ref="C138">IF($C$3=1,INDEX('BASE GE XP'!$B$10:$EP$90,'RECAP GE'!$C$7,A138),INDEX('BASE GE'!$B$8:$JZ$126,'RECAP GE'!$C$3,A138))</f>
        <v>1590</v>
      </c>
      <c r="D138" s="238" t="str">
        <f>IF($C$3=1,HLOOKUP(A138,'BASE GE XP'!$3:$7,2),HLOOKUP(A138,'BASE GE'!$3:$7,2))</f>
        <v>-</v>
      </c>
      <c r="F138" s="238">
        <v>101</v>
      </c>
      <c r="G138" s="238">
        <v>105</v>
      </c>
    </row>
    <row r="139" spans="1:7">
      <c r="A139" s="243">
        <f t="shared" si="5"/>
        <v>102</v>
      </c>
      <c r="B139" s="251" t="str">
        <f>IF($C$3=1,HLOOKUP(A139,'BASE GE XP'!$3:$8,4),HLOOKUP(A139,'BASE GE'!$3:$7,4))&amp;" - "&amp;IF($C$3=1,HLOOKUP(A139,'BASE GE XP'!$3:$8,5),HLOOKUP(A139,'BASE GE'!$3:$7,5))&amp;" - "&amp;IF($C$3=1,HLOOKUP(A139,'BASE GE XP'!$3:$8,6),)</f>
        <v xml:space="preserve">- - Poids IV
Capoté
Réservoir châssis 72h - </v>
      </c>
      <c r="C139" s="249" t="str" cm="1">
        <f t="array" ref="C139">IF($C$3=1,INDEX('BASE GE XP'!$B$10:$EP$90,'RECAP GE'!$C$7,A139),INDEX('BASE GE'!$B$8:$JZ$126,'RECAP GE'!$C$3,A139))</f>
        <v/>
      </c>
      <c r="D139" s="238" t="str">
        <f>IF($C$3=1,HLOOKUP(A139,'BASE GE XP'!$3:$7,2),HLOOKUP(A139,'BASE GE'!$3:$7,2))</f>
        <v>-</v>
      </c>
      <c r="F139" s="238">
        <v>102</v>
      </c>
      <c r="G139" s="238">
        <v>106</v>
      </c>
    </row>
    <row r="140" spans="1:7">
      <c r="A140" s="243">
        <f t="shared" si="5"/>
        <v>103</v>
      </c>
      <c r="B140" s="251" t="str">
        <f>IF($C$3=1,HLOOKUP(A140,'BASE GE XP'!$3:$8,4),HLOOKUP(A140,'BASE GE'!$3:$7,4))&amp;" - "&amp;IF($C$3=1,HLOOKUP(A140,'BASE GE XP'!$3:$8,5),HLOOKUP(A140,'BASE GE'!$3:$7,5))&amp;" - "&amp;IF($C$3=1,HLOOKUP(A140,'BASE GE XP'!$3:$8,6),)</f>
        <v xml:space="preserve">- - Poids IV
Capoté
Réservoir châssis 96h - </v>
      </c>
      <c r="C140" s="249" t="str" cm="1">
        <f t="array" ref="C140">IF($C$3=1,INDEX('BASE GE XP'!$B$10:$EP$90,'RECAP GE'!$C$7,A140),INDEX('BASE GE'!$B$8:$JZ$126,'RECAP GE'!$C$3,A140))</f>
        <v/>
      </c>
      <c r="D140" s="238" t="str">
        <f>IF($C$3=1,HLOOKUP(A140,'BASE GE XP'!$3:$7,2),HLOOKUP(A140,'BASE GE'!$3:$7,2))</f>
        <v>-</v>
      </c>
      <c r="F140" s="238">
        <v>103</v>
      </c>
      <c r="G140" s="238">
        <v>107</v>
      </c>
    </row>
    <row r="141" spans="1:7">
      <c r="A141" s="243">
        <f t="shared" si="5"/>
        <v>0</v>
      </c>
      <c r="B141" s="251" t="e">
        <f>IF($C$3=1,HLOOKUP(A141,'BASE GE XP'!$3:$8,4),HLOOKUP(A141,'BASE GE'!$3:$7,4))&amp;" - "&amp;IF($C$3=1,HLOOKUP(A141,'BASE GE XP'!$3:$8,5),HLOOKUP(A141,'BASE GE'!$3:$7,5))&amp;" - "&amp;IF($C$3=1,HLOOKUP(A141,'BASE GE XP'!$3:$8,6),)</f>
        <v>#N/A</v>
      </c>
      <c r="C141" s="249" t="e" cm="1" vm="5">
        <f t="array" aca="1" ref="C141" ca="1">IF($C$3=1,INDEX('BASE GE XP'!$B$10:$EP$90,'RECAP GE'!$C$7,A141),INDEX('BASE GE'!$B$8:$JZ$126,'RECAP GE'!$C$3,A141))</f>
        <v>#VALUE!</v>
      </c>
      <c r="D141" s="238" t="e">
        <f>IF($C$3=1,HLOOKUP(A141,'BASE GE XP'!$3:$7,2),HLOOKUP(A141,'BASE GE'!$3:$7,2))</f>
        <v>#N/A</v>
      </c>
      <c r="G141" s="238">
        <v>108</v>
      </c>
    </row>
    <row r="142" spans="1:7">
      <c r="A142" s="243">
        <f t="shared" si="5"/>
        <v>105</v>
      </c>
      <c r="B142" s="251" t="str">
        <f>IF($C$3=1,HLOOKUP(A142,'BASE GE XP'!$3:$8,4),HLOOKUP(A142,'BASE GE'!$3:$7,4))&amp;" - "&amp;IF($C$3=1,HLOOKUP(A142,'BASE GE XP'!$3:$8,5),HLOOKUP(A142,'BASE GE'!$3:$7,5))&amp;" - "&amp;IF($C$3=1,HLOOKUP(A142,'BASE GE XP'!$3:$8,6),)</f>
        <v xml:space="preserve">Moins-value batterie (Câbles montés) -  - </v>
      </c>
      <c r="C142" s="249" cm="1">
        <f t="array" ref="C142">IF($C$3=1,INDEX('BASE GE XP'!$B$10:$EP$90,'RECAP GE'!$C$7,A142),INDEX('BASE GE'!$B$8:$JZ$126,'RECAP GE'!$C$3,A142))</f>
        <v>-133</v>
      </c>
      <c r="D142" s="238" t="str">
        <f>IF($C$3=1,HLOOKUP(A142,'BASE GE XP'!$3:$7,2),HLOOKUP(A142,'BASE GE'!$3:$7,2))</f>
        <v>EN15</v>
      </c>
      <c r="F142" s="238">
        <v>105</v>
      </c>
      <c r="G142" s="238">
        <v>109</v>
      </c>
    </row>
    <row r="143" spans="1:7">
      <c r="A143" s="243">
        <f t="shared" si="5"/>
        <v>106</v>
      </c>
      <c r="B143" s="251" t="str">
        <f>IF($C$3=1,HLOOKUP(A143,'BASE GE XP'!$3:$8,4),HLOOKUP(A143,'BASE GE'!$3:$7,4))&amp;" - "&amp;IF($C$3=1,HLOOKUP(A143,'BASE GE XP'!$3:$8,5),HLOOKUP(A143,'BASE GE'!$3:$7,5))&amp;" - "&amp;IF($C$3=1,HLOOKUP(A143,'BASE GE XP'!$3:$8,6),)</f>
        <v xml:space="preserve">Préchauffage moteur 220/240 v (Sans commande) -  - </v>
      </c>
      <c r="C143" s="249" cm="1">
        <f t="array" ref="C143">IF($C$3=1,INDEX('BASE GE XP'!$B$10:$EP$90,'RECAP GE'!$C$7,A143),INDEX('BASE GE'!$B$8:$JZ$126,'RECAP GE'!$C$3,A143))</f>
        <v>337</v>
      </c>
      <c r="D143" s="238" t="str">
        <f>IF($C$3=1,HLOOKUP(A143,'BASE GE XP'!$3:$7,2),HLOOKUP(A143,'BASE GE'!$3:$7,2))</f>
        <v>EN20</v>
      </c>
      <c r="F143" s="238">
        <v>106</v>
      </c>
      <c r="G143" s="238">
        <v>110</v>
      </c>
    </row>
    <row r="144" spans="1:7">
      <c r="A144" s="243">
        <f t="shared" si="5"/>
        <v>107</v>
      </c>
      <c r="B144" s="251" t="str">
        <f>IF($C$3=1,HLOOKUP(A144,'BASE GE XP'!$3:$8,4),HLOOKUP(A144,'BASE GE'!$3:$7,4))&amp;" - "&amp;IF($C$3=1,HLOOKUP(A144,'BASE GE XP'!$3:$8,5),HLOOKUP(A144,'BASE GE'!$3:$7,5))&amp;" - "&amp;IF($C$3=1,HLOOKUP(A144,'BASE GE XP'!$3:$8,6),)</f>
        <v xml:space="preserve">Unité de Contrôle et d’Interface (CIU) -  - </v>
      </c>
      <c r="C144" s="249" t="str" cm="1">
        <f t="array" ref="C144">IF($C$3=1,INDEX('BASE GE XP'!$B$10:$EP$90,'RECAP GE'!$C$7,A144),INDEX('BASE GE'!$B$8:$JZ$126,'RECAP GE'!$C$3,A144))</f>
        <v>X</v>
      </c>
      <c r="D144" s="238" t="str">
        <f>IF($C$3=1,"",HLOOKUP(A144,'BASE GE'!$3:$7,2))</f>
        <v>EN22</v>
      </c>
      <c r="F144" s="238">
        <v>107</v>
      </c>
      <c r="G144" s="238">
        <v>131</v>
      </c>
    </row>
    <row r="145" spans="1:7">
      <c r="A145" s="243">
        <f t="shared" si="5"/>
        <v>108</v>
      </c>
      <c r="B145" s="251" t="str">
        <f>IF($C$3=1,HLOOKUP(A145,'BASE GE XP'!$3:$8,4),HLOOKUP(A145,'BASE GE'!$3:$7,4))&amp;" - "&amp;IF($C$3=1,HLOOKUP(A145,'BASE GE XP'!$3:$8,5),HLOOKUP(A145,'BASE GE'!$3:$7,5))&amp;" - "&amp;IF($C$3=1,HLOOKUP(A145,'BASE GE XP'!$3:$8,6),)</f>
        <v xml:space="preserve">Préchauffage air d admission -  - </v>
      </c>
      <c r="C145" s="249" t="str" cm="1">
        <f t="array" ref="C145">IF($C$3=1,INDEX('BASE GE XP'!$B$10:$EP$90,'RECAP GE'!$C$7,A145),INDEX('BASE GE'!$B$8:$JZ$126,'RECAP GE'!$C$3,A145))</f>
        <v>X</v>
      </c>
      <c r="D145" s="238" t="str">
        <f>IF($C$3=1,"",HLOOKUP(A145,'BASE GE'!$3:$7,2))</f>
        <v>EN23</v>
      </c>
      <c r="F145" s="238">
        <v>108</v>
      </c>
      <c r="G145" s="238">
        <v>132</v>
      </c>
    </row>
    <row r="146" spans="1:7">
      <c r="A146" s="243">
        <f t="shared" si="5"/>
        <v>109</v>
      </c>
      <c r="B146" s="251" t="str">
        <f>IF($C$3=1,HLOOKUP(A146,'BASE GE XP'!$3:$8,4),HLOOKUP(A146,'BASE GE'!$3:$7,4))&amp;" - "&amp;IF($C$3=1,HLOOKUP(A146,'BASE GE XP'!$3:$8,5),HLOOKUP(A146,'BASE GE'!$3:$7,5))&amp;" - "&amp;IF($C$3=1,HLOOKUP(A146,'BASE GE XP'!$3:$8,6),)</f>
        <v xml:space="preserve">Deux jeux de batteries avec permutation automatique pour GSS (Etablissements de
santé) -  - </v>
      </c>
      <c r="C146" s="249" cm="1">
        <f t="array" ref="C146">IF($C$3=1,INDEX('BASE GE XP'!$B$10:$EP$90,'RECAP GE'!$C$7,A146),INDEX('BASE GE'!$B$8:$JZ$126,'RECAP GE'!$C$3,A146))</f>
        <v>1102</v>
      </c>
      <c r="D146" s="238" t="str">
        <f>IF($C$3=1,"",HLOOKUP(A146,'BASE GE'!$3:$7,2))</f>
        <v>EN30</v>
      </c>
      <c r="F146" s="238">
        <v>109</v>
      </c>
      <c r="G146" s="238">
        <v>133</v>
      </c>
    </row>
    <row r="147" spans="1:7">
      <c r="A147" s="243">
        <f t="shared" si="5"/>
        <v>110</v>
      </c>
      <c r="B147" s="251" t="str">
        <f>IF($C$3=1,HLOOKUP(A147,'BASE GE XP'!$3:$8,4),HLOOKUP(A147,'BASE GE'!$3:$7,4))&amp;" - "&amp;IF($C$3=1,HLOOKUP(A147,'BASE GE XP'!$3:$8,5),HLOOKUP(A147,'BASE GE'!$3:$7,5))&amp;" - "&amp;IF($C$3=1,HLOOKUP(A147,'BASE GE XP'!$3:$8,6),)</f>
        <v xml:space="preserve">Reniflard d'huile -  - </v>
      </c>
      <c r="C147" s="249" t="str" cm="1">
        <f t="array" ref="C147">IF($C$3=1,INDEX('BASE GE XP'!$B$10:$EP$90,'RECAP GE'!$C$7,A147),INDEX('BASE GE'!$B$8:$JZ$126,'RECAP GE'!$C$3,A147))</f>
        <v>X</v>
      </c>
      <c r="D147" s="238" t="str">
        <f>IF($C$3=1,"",HLOOKUP(A147,'BASE GE'!$3:$7,2))</f>
        <v>EN31</v>
      </c>
      <c r="F147" s="238">
        <v>110</v>
      </c>
      <c r="G147" s="238">
        <v>134</v>
      </c>
    </row>
    <row r="148" spans="1:7">
      <c r="A148" s="243">
        <f t="shared" si="5"/>
        <v>111</v>
      </c>
      <c r="B148" s="251" t="str">
        <f>IF($C$3=1,HLOOKUP(A148,'BASE GE XP'!$3:$8,4),HLOOKUP(A148,'BASE GE'!$3:$7,4))&amp;" - "&amp;IF($C$3=1,HLOOKUP(A148,'BASE GE XP'!$3:$8,5),HLOOKUP(A148,'BASE GE'!$3:$7,5))&amp;" - "&amp;IF($C$3=1,HLOOKUP(A148,'BASE GE XP'!$3:$8,6),)</f>
        <v xml:space="preserve">Surdimensionnement de l alternateur -  - </v>
      </c>
      <c r="C148" s="249" t="str" cm="1">
        <f t="array" ref="C148">IF($C$3=1,INDEX('BASE GE XP'!$B$10:$EP$90,'RECAP GE'!$C$7,A148),INDEX('BASE GE'!$B$8:$JZ$126,'RECAP GE'!$C$3,A148))</f>
        <v>X</v>
      </c>
      <c r="D148" s="238" t="str">
        <f>IF($C$3=1,"",HLOOKUP(A148,'BASE GE'!$3:$7,2))</f>
        <v>AO001B</v>
      </c>
      <c r="F148" s="238">
        <v>111</v>
      </c>
      <c r="G148" s="238">
        <v>135</v>
      </c>
    </row>
    <row r="149" spans="1:7">
      <c r="A149" s="243">
        <f t="shared" si="5"/>
        <v>112</v>
      </c>
      <c r="B149" s="251" t="str">
        <f>IF($C$3=1,HLOOKUP(A149,'BASE GE XP'!$3:$8,4),HLOOKUP(A149,'BASE GE'!$3:$7,4))&amp;" - "&amp;IF($C$3=1,HLOOKUP(A149,'BASE GE XP'!$3:$8,5),HLOOKUP(A149,'BASE GE'!$3:$7,5))&amp;" - "&amp;IF($C$3=1,HLOOKUP(A149,'BASE GE XP'!$3:$8,6),)</f>
        <v xml:space="preserve">Résistance anti-condensation (U inf. ou égal à 400V) -  - </v>
      </c>
      <c r="C149" s="249" cm="1">
        <f t="array" ref="C149">IF($C$3=1,INDEX('BASE GE XP'!$B$10:$EP$90,'RECAP GE'!$C$7,A149),INDEX('BASE GE'!$B$8:$JZ$126,'RECAP GE'!$C$3,A149))</f>
        <v>460</v>
      </c>
      <c r="D149" s="238" t="str">
        <f>IF($C$3=1,"",HLOOKUP(A149,'BASE GE'!$3:$7,2))</f>
        <v>AL01</v>
      </c>
      <c r="F149" s="238">
        <v>112</v>
      </c>
      <c r="G149" s="238">
        <v>136</v>
      </c>
    </row>
    <row r="150" spans="1:7">
      <c r="A150" s="243">
        <f t="shared" si="5"/>
        <v>114</v>
      </c>
      <c r="B150" s="251" t="str">
        <f>IF($C$3=1,HLOOKUP(A150,'BASE GE XP'!$3:$8,4),HLOOKUP(A150,'BASE GE'!$3:$7,4))&amp;" - "&amp;IF($C$3=1,HLOOKUP(A150,'BASE GE XP'!$3:$8,5),HLOOKUP(A150,'BASE GE'!$3:$7,5))&amp;" - "&amp;IF($C$3=1,HLOOKUP(A150,'BASE GE XP'!$3:$8,6),)</f>
        <v xml:space="preserve">Régulateur 3 fonctions (AL03 Fonctionne avec AL02 et AL11 ou AL12). -  - </v>
      </c>
      <c r="C150" s="249" cm="1">
        <f t="array" ref="C150">IF($C$3=1,INDEX('BASE GE XP'!$B$10:$EP$90,'RECAP GE'!$C$7,A150),INDEX('BASE GE'!$B$8:$JZ$126,'RECAP GE'!$C$3,A150))</f>
        <v>460</v>
      </c>
      <c r="D150" s="238" t="str">
        <f>IF($C$3=1,"",HLOOKUP(A150,'BASE GE'!$3:$7,2))</f>
        <v>AL03</v>
      </c>
      <c r="F150" s="238">
        <v>114</v>
      </c>
      <c r="G150" s="238">
        <v>137</v>
      </c>
    </row>
    <row r="151" spans="1:7">
      <c r="A151" s="243">
        <f t="shared" si="5"/>
        <v>115</v>
      </c>
      <c r="B151" s="251" t="str">
        <f>IF($C$3=1,HLOOKUP(A151,'BASE GE XP'!$3:$8,4),HLOOKUP(A151,'BASE GE'!$3:$7,4))&amp;" - "&amp;IF($C$3=1,HLOOKUP(A151,'BASE GE XP'!$3:$8,5),HLOOKUP(A151,'BASE GE'!$3:$7,5))&amp;" - "&amp;IF($C$3=1,HLOOKUP(A151,'BASE GE XP'!$3:$8,6),)</f>
        <v xml:space="preserve">IP 23 -  - </v>
      </c>
      <c r="C151" s="249" t="str" cm="1">
        <f t="array" ref="C151">IF($C$3=1,INDEX('BASE GE XP'!$B$10:$EP$90,'RECAP GE'!$C$7,A151),INDEX('BASE GE'!$B$8:$JZ$126,'RECAP GE'!$C$3,A151))</f>
        <v>Std</v>
      </c>
      <c r="D151" s="238" t="str">
        <f>IF($C$3=1,"",HLOOKUP(A151,'BASE GE'!$3:$7,2))</f>
        <v>AL04</v>
      </c>
      <c r="F151" s="238">
        <v>115</v>
      </c>
      <c r="G151" s="238">
        <v>138</v>
      </c>
    </row>
    <row r="152" spans="1:7">
      <c r="A152" s="243">
        <f t="shared" si="5"/>
        <v>116</v>
      </c>
      <c r="B152" s="251" t="str">
        <f>IF($C$3=1,HLOOKUP(A152,'BASE GE XP'!$3:$8,4),HLOOKUP(A152,'BASE GE'!$3:$7,4))&amp;" - "&amp;IF($C$3=1,HLOOKUP(A152,'BASE GE XP'!$3:$8,5),HLOOKUP(A152,'BASE GE'!$3:$7,5))&amp;" - "&amp;IF($C$3=1,HLOOKUP(A152,'BASE GE XP'!$3:$8,6),)</f>
        <v xml:space="preserve">Imprégnation de type D (Difficile) -  - </v>
      </c>
      <c r="C152" s="249" cm="1">
        <f t="array" ref="C152">IF($C$3=1,INDEX('BASE GE XP'!$B$10:$EP$90,'RECAP GE'!$C$7,A152),INDEX('BASE GE'!$B$8:$JZ$126,'RECAP GE'!$C$3,A152))</f>
        <v>223</v>
      </c>
      <c r="D152" s="238" t="str">
        <f>IF($C$3=1,"",HLOOKUP(A152,'BASE GE'!$3:$7,2))</f>
        <v>AL05-1</v>
      </c>
      <c r="F152" s="238">
        <v>116</v>
      </c>
      <c r="G152" s="238">
        <v>139</v>
      </c>
    </row>
    <row r="153" spans="1:7">
      <c r="A153" s="243">
        <f t="shared" si="5"/>
        <v>117</v>
      </c>
      <c r="B153" s="251" t="str">
        <f>IF($C$3=1,HLOOKUP(A153,'BASE GE XP'!$3:$8,4),HLOOKUP(A153,'BASE GE'!$3:$7,4))&amp;" - "&amp;IF($C$3=1,HLOOKUP(A153,'BASE GE XP'!$3:$8,5),HLOOKUP(A153,'BASE GE'!$3:$7,5))&amp;" - "&amp;IF($C$3=1,HLOOKUP(A153,'BASE GE XP'!$3:$8,6),)</f>
        <v xml:space="preserve">Maintien du courant du court-circuit à 2.7 In pendant 5s -  - </v>
      </c>
      <c r="C153" s="249" t="str" cm="1">
        <f t="array" ref="C153">IF($C$3=1,INDEX('BASE GE XP'!$B$10:$EP$90,'RECAP GE'!$C$7,A153),INDEX('BASE GE'!$B$8:$JZ$126,'RECAP GE'!$C$3,A153))</f>
        <v>Std</v>
      </c>
      <c r="D153" s="238" t="str">
        <f>IF($C$3=1,"",HLOOKUP(A153,'BASE GE'!$3:$7,2))</f>
        <v>AL11-1</v>
      </c>
      <c r="F153" s="238">
        <v>117</v>
      </c>
      <c r="G153" s="238">
        <v>140</v>
      </c>
    </row>
    <row r="154" spans="1:7">
      <c r="A154" s="243">
        <f t="shared" si="5"/>
        <v>118</v>
      </c>
      <c r="B154" s="251" t="str">
        <f>IF($C$3=1,HLOOKUP(A154,'BASE GE XP'!$3:$8,4),HLOOKUP(A154,'BASE GE'!$3:$7,4))&amp;" - "&amp;IF($C$3=1,HLOOKUP(A154,'BASE GE XP'!$3:$8,5),HLOOKUP(A154,'BASE GE'!$3:$7,5))&amp;" - "&amp;IF($C$3=1,HLOOKUP(A154,'BASE GE XP'!$3:$8,6),)</f>
        <v xml:space="preserve">Imprégnation de type R (Renfocée) (Déclassement possible sur puissance nominal alternateur. Consulter la datasheet
alternateur) -  - </v>
      </c>
      <c r="C154" s="249" cm="1">
        <f t="array" ref="C154">IF($C$3=1,INDEX('BASE GE XP'!$B$10:$EP$90,'RECAP GE'!$C$7,A154),INDEX('BASE GE'!$B$8:$JZ$126,'RECAP GE'!$C$3,A154))</f>
        <v>422</v>
      </c>
      <c r="D154" s="238" t="str">
        <f>IF($C$3=1,"",HLOOKUP(A154,'BASE GE'!$3:$7,2))</f>
        <v>AL06</v>
      </c>
      <c r="F154" s="238">
        <v>118</v>
      </c>
      <c r="G154" s="238">
        <v>141</v>
      </c>
    </row>
    <row r="155" spans="1:7">
      <c r="A155" s="243">
        <f t="shared" si="5"/>
        <v>119</v>
      </c>
      <c r="B155" s="251" t="str">
        <f>IF($C$3=1,HLOOKUP(A155,'BASE GE XP'!$3:$8,4),HLOOKUP(A155,'BASE GE'!$3:$7,4))&amp;" - "&amp;IF($C$3=1,HLOOKUP(A155,'BASE GE XP'!$3:$8,5),HLOOKUP(A155,'BASE GE'!$3:$7,5))&amp;" - "&amp;IF($C$3=1,HLOOKUP(A155,'BASE GE XP'!$3:$8,6),)</f>
        <v xml:space="preserve">PMG (Sauf dans la version capotée pour J110/J110C3/J130/J220/J220C3/J250 et
60Hz version) -  - </v>
      </c>
      <c r="C155" s="249" cm="1">
        <f t="array" ref="C155">IF($C$3=1,INDEX('BASE GE XP'!$B$10:$EP$90,'RECAP GE'!$C$7,A155),INDEX('BASE GE'!$B$8:$JZ$126,'RECAP GE'!$C$3,A155))</f>
        <v>1453</v>
      </c>
      <c r="D155" s="238" t="str">
        <f>IF($C$3=1,"",HLOOKUP(A155,'BASE GE'!$3:$7,2))</f>
        <v>AL12</v>
      </c>
      <c r="F155" s="238">
        <v>119</v>
      </c>
      <c r="G155" s="238">
        <v>142</v>
      </c>
    </row>
    <row r="156" spans="1:7">
      <c r="A156" s="243">
        <f t="shared" si="5"/>
        <v>139</v>
      </c>
      <c r="B156" s="251" t="str">
        <f>IF($C$3=1,HLOOKUP(A156,'BASE GE XP'!$3:$8,4),HLOOKUP(A156,'BASE GE'!$3:$7,4))&amp;" - "&amp;IF($C$3=1,HLOOKUP(A156,'BASE GE XP'!$3:$8,5),HLOOKUP(A156,'BASE GE'!$3:$7,5))&amp;" - "&amp;IF($C$3=1,HLOOKUP(A156,'BASE GE XP'!$3:$8,6),)</f>
        <v xml:space="preserve">Kit auto 2 pompes 4 m3/H (U inferieur ou égal à 440 V) -  - </v>
      </c>
      <c r="C156" s="249" t="str" cm="1">
        <f t="array" ref="C156">IF($C$3=1,INDEX('BASE GE XP'!$B$10:$EP$90,'RECAP GE'!$C$7,A156),INDEX('BASE GE'!$B$8:$JZ$126,'RECAP GE'!$C$3,A156))</f>
        <v>X</v>
      </c>
      <c r="D156" s="238" t="str">
        <f>IF($C$3=1,"",HLOOKUP(A156,'BASE GE'!$3:$7,2))</f>
        <v>FD10</v>
      </c>
      <c r="F156" s="238">
        <v>139</v>
      </c>
      <c r="G156" s="238">
        <v>143</v>
      </c>
    </row>
    <row r="157" spans="1:7">
      <c r="A157" s="243">
        <f t="shared" si="5"/>
        <v>140</v>
      </c>
      <c r="B157" s="251" t="str">
        <f>IF($C$3=1,HLOOKUP(A157,'BASE GE XP'!$3:$8,4),HLOOKUP(A157,'BASE GE'!$3:$7,4))&amp;" - "&amp;IF($C$3=1,HLOOKUP(A157,'BASE GE XP'!$3:$8,5),HLOOKUP(A157,'BASE GE'!$3:$7,5))&amp;" - "&amp;IF($C$3=1,HLOOKUP(A157,'BASE GE XP'!$3:$8,6),)</f>
        <v xml:space="preserve">Vidange liquide refroidissement (Antigel non
fourni) -  - </v>
      </c>
      <c r="C157" s="249" cm="1">
        <f t="array" ref="C157">IF($C$3=1,INDEX('BASE GE XP'!$B$10:$EP$90,'RECAP GE'!$C$7,A157),INDEX('BASE GE'!$B$8:$JZ$126,'RECAP GE'!$C$3,A157))</f>
        <v>159</v>
      </c>
      <c r="D157" s="238" t="str">
        <f>IF($C$3=1,"",HLOOKUP(A157,'BASE GE'!$3:$7,2))</f>
        <v>FD11</v>
      </c>
      <c r="F157" s="238">
        <v>140</v>
      </c>
      <c r="G157" s="238">
        <v>144</v>
      </c>
    </row>
    <row r="158" spans="1:7">
      <c r="A158" s="243">
        <f t="shared" si="5"/>
        <v>141</v>
      </c>
      <c r="B158" s="251" t="str">
        <f>IF($C$3=1,HLOOKUP(A158,'BASE GE XP'!$3:$8,4),HLOOKUP(A158,'BASE GE'!$3:$7,4))&amp;" - "&amp;IF($C$3=1,HLOOKUP(A158,'BASE GE XP'!$3:$8,5),HLOOKUP(A158,'BASE GE'!$3:$7,5))&amp;" - "&amp;IF($C$3=1,HLOOKUP(A158,'BASE GE XP'!$3:$8,6),)</f>
        <v xml:space="preserve">Non fourniture résistance préchauffage 220/240 v -  - </v>
      </c>
      <c r="C158" s="249" cm="1">
        <f t="array" ref="C158">IF($C$3=1,INDEX('BASE GE XP'!$B$10:$ES$90,'RECAP GE'!$C$7,A158),INDEX('BASE GE'!$B$8:$JZ$126,'RECAP GE'!$C$3,A158))</f>
        <v>-337</v>
      </c>
      <c r="D158" s="238" t="str">
        <f>IF($C$3=1,"",HLOOKUP(A158,'BASE GE'!$3:$7,2))</f>
        <v>zz20</v>
      </c>
      <c r="F158" s="238">
        <v>141</v>
      </c>
      <c r="G158" s="238">
        <v>145</v>
      </c>
    </row>
    <row r="159" spans="1:7">
      <c r="A159" s="243">
        <f t="shared" si="5"/>
        <v>142</v>
      </c>
      <c r="B159" s="251" t="str">
        <f>IF($C$3=1,HLOOKUP(A159,'BASE GE XP'!$3:$8,4),HLOOKUP(A159,'BASE GE'!$3:$7,4))&amp;" - "&amp;IF($C$3=1,HLOOKUP(A159,'BASE GE XP'!$3:$8,5),HLOOKUP(A159,'BASE GE'!$3:$7,5))&amp;" - "&amp;IF($C$3=1,HLOOKUP(A159,'BASE GE XP'!$3:$8,6),)</f>
        <v xml:space="preserve">Coffret TORES entre groupes (Select protection differentiel et configuration A433
ou 431) -  - </v>
      </c>
      <c r="C159" s="249" cm="1">
        <f t="array" ref="C159">IF($C$3=1,INDEX('BASE GE XP'!$B$10:$ES$90,'RECAP GE'!$C$7,A159),INDEX('BASE GE'!$B$8:$JZ$126,'RECAP GE'!$C$3,A159))</f>
        <v>1743</v>
      </c>
      <c r="D159" s="238" t="str">
        <f>IF($C$3=1,"",HLOOKUP(A159,'BASE GE'!$3:$7,2))</f>
        <v>EN26</v>
      </c>
      <c r="F159" s="238">
        <v>142</v>
      </c>
      <c r="G159" s="238">
        <v>146</v>
      </c>
    </row>
    <row r="160" spans="1:7">
      <c r="A160" s="243">
        <f t="shared" si="5"/>
        <v>143</v>
      </c>
      <c r="B160" s="251" t="str">
        <f>IF($C$3=1,HLOOKUP(A160,'BASE GE XP'!$3:$8,4),HLOOKUP(A160,'BASE GE'!$3:$7,4))&amp;" - "&amp;IF($C$3=1,HLOOKUP(A160,'BASE GE XP'!$3:$8,5),HLOOKUP(A160,'BASE GE'!$3:$7,5))&amp;" - "&amp;IF($C$3=1,HLOOKUP(A160,'BASE GE XP'!$3:$8,6),)</f>
        <v xml:space="preserve">Non fourniture de l'huile moteur -  - </v>
      </c>
      <c r="C160" s="249" t="str" cm="1">
        <f t="array" ref="C160">IF($C$3=1,INDEX('BASE GE XP'!$B$10:$ES$90,'RECAP GE'!$C$7,A160),INDEX('BASE GE'!$B$8:$JZ$126,'RECAP GE'!$C$3,A160))</f>
        <v>X</v>
      </c>
      <c r="D160" s="238" t="str">
        <f>IF($C$3=1,"",HLOOKUP(A160,'BASE GE'!$3:$7,2))</f>
        <v>EN27</v>
      </c>
      <c r="F160" s="238">
        <v>143</v>
      </c>
      <c r="G160" s="238">
        <v>147</v>
      </c>
    </row>
    <row r="161" spans="1:7">
      <c r="A161" s="243">
        <f t="shared" si="5"/>
        <v>144</v>
      </c>
      <c r="B161" s="251" t="str">
        <f>IF($C$3=1,HLOOKUP(A161,'BASE GE XP'!$3:$8,4),HLOOKUP(A161,'BASE GE'!$3:$7,4))&amp;" - "&amp;IF($C$3=1,HLOOKUP(A161,'BASE GE XP'!$3:$8,5),HLOOKUP(A161,'BASE GE'!$3:$7,5))&amp;" - "&amp;IF($C$3=1,HLOOKUP(A161,'BASE GE XP'!$3:$8,6),)</f>
        <v xml:space="preserve">SERVICE PLUS (Pour tout autre étendue de lot utiliser IZILIST) Selectionner SP01. Si EN02 non sélectionnée -  - </v>
      </c>
      <c r="C161" s="249" t="str" cm="1">
        <f t="array" ref="C161">IF($C$3=1,INDEX('BASE GE XP'!$B$10:$ES$90,'RECAP GE'!$C$7,A161),INDEX('BASE GE'!$B$8:$JZ$126,'RECAP GE'!$C$3,A161))</f>
        <v>X</v>
      </c>
      <c r="D161" s="238" t="str">
        <f>IF($C$3=1,"",HLOOKUP(A161,'BASE GE'!$3:$7,2))</f>
        <v>SP02</v>
      </c>
      <c r="F161" s="238">
        <v>144</v>
      </c>
      <c r="G161" s="238">
        <v>148</v>
      </c>
    </row>
    <row r="162" spans="1:7">
      <c r="A162" s="243">
        <f t="shared" si="5"/>
        <v>145</v>
      </c>
      <c r="B162" s="251" t="str">
        <f>IF($C$3=1,"",HLOOKUP(A162,'BASE GE'!$3:$7,4))&amp;" - "&amp;IF($C$3=1,"",HLOOKUP(A162,'BASE GE'!$3:$7,5))</f>
        <v xml:space="preserve">Génération d'un schéma Electrique au
format .DWG - </v>
      </c>
      <c r="C162" s="249" cm="1">
        <f t="array" ref="C162">IF($C$3=1,"",INDEX('BASE GE'!$B$8:$JZ$126,'RECAP GE'!$C$3,A162))</f>
        <v>60</v>
      </c>
      <c r="D162" s="238" t="str">
        <f>IF($C$3=1,"",HLOOKUP(A162,'BASE GE'!$3:$7,2))</f>
        <v>AD12</v>
      </c>
      <c r="F162" s="238">
        <v>145</v>
      </c>
    </row>
    <row r="163" spans="1:7">
      <c r="A163" s="243">
        <f t="shared" si="5"/>
        <v>146</v>
      </c>
      <c r="B163" s="251" t="str">
        <f>IF($C$3=1,"",HLOOKUP(A163,'BASE GE'!$3:$7,4))&amp;" - "&amp;IF($C$3=1,"",HLOOKUP(A163,'BASE GE'!$3:$7,5))</f>
        <v xml:space="preserve">User guide and maintenance manual (paper edition) (French or English or Spanish or
German) - </v>
      </c>
      <c r="C163" s="249" t="str" cm="1">
        <f t="array" ref="C163">IF($C$3=1,"",INDEX('BASE GE'!$B$8:$JZ$126,'RECAP GE'!$C$3,A163))</f>
        <v>Std</v>
      </c>
      <c r="D163" s="238" t="str">
        <f>IF($C$3=1,"",HLOOKUP(A163,'BASE GE'!$3:$7,2))</f>
        <v>AD11</v>
      </c>
      <c r="F163" s="238">
        <v>146</v>
      </c>
    </row>
    <row r="164" spans="1:7">
      <c r="A164" s="243">
        <f t="shared" si="5"/>
        <v>147</v>
      </c>
      <c r="B164" s="251" t="str">
        <f>IF($C$3=1,"",HLOOKUP(A164,'BASE GE'!$3:$7,4))&amp;" - "&amp;IF($C$3=1,"",HLOOKUP(A164,'BASE GE'!$3:$7,5))</f>
        <v xml:space="preserve">User guide and maintenance manual (on USB) (French or English or Spanish or
German) - </v>
      </c>
      <c r="C164" s="249" cm="1">
        <f t="array" ref="C164">IF($C$3=1,"",INDEX('BASE GE'!$B$8:$JZ$126,'RECAP GE'!$C$3,A164))</f>
        <v>82</v>
      </c>
      <c r="D164" s="238" t="str">
        <f>IF($C$3=1,"",HLOOKUP(A164,'BASE GE'!$3:$7,2))</f>
        <v>AD22</v>
      </c>
      <c r="F164" s="238">
        <v>147</v>
      </c>
    </row>
    <row r="165" spans="1:7">
      <c r="A165" s="243">
        <f t="shared" si="5"/>
        <v>148</v>
      </c>
      <c r="B165" s="251" t="str">
        <f>IF($C$3=1,"",HLOOKUP(A165,'BASE GE'!$3:$7,4))&amp;" - "&amp;IF($C$3=1,"",HLOOKUP(A165,'BASE GE'!$3:$7,5))</f>
        <v xml:space="preserve">User guide and maintenance manual (paper
edition) (MULTILINGUAL French - English - Spanish - German) - </v>
      </c>
      <c r="C165" s="249" cm="1">
        <f t="array" ref="C165">IF($C$3=1,"",INDEX('BASE GE'!$B$8:$JZ$126,'RECAP GE'!$C$3,A165))</f>
        <v>158</v>
      </c>
      <c r="D165" s="238" t="str">
        <f>IF($C$3=1,"",HLOOKUP(A165,'BASE GE'!$3:$7,2))</f>
        <v>ML51</v>
      </c>
      <c r="F165" s="238">
        <v>148</v>
      </c>
    </row>
    <row r="166" spans="1:7">
      <c r="A166" s="243">
        <f t="shared" si="5"/>
        <v>149</v>
      </c>
      <c r="B166" s="251" t="str">
        <f>IF($C$3=1,"",HLOOKUP(A166,'BASE GE'!$3:$7,4))&amp;" - "&amp;IF($C$3=1,"",HLOOKUP(A166,'BASE GE'!$3:$7,5))</f>
        <v xml:space="preserve">User guide and maintenance manual (on
USB) (MULTILINGUAL French - English - Spanish - German) - </v>
      </c>
      <c r="C166" s="249" cm="1">
        <f t="array" ref="C166">IF($C$3=1,"",INDEX('BASE GE'!$B$8:$JZ$126,'RECAP GE'!$C$3,A166))</f>
        <v>82</v>
      </c>
      <c r="D166" s="238" t="str">
        <f>IF($C$3=1,"",HLOOKUP(A166,'BASE GE'!$3:$7,2))</f>
        <v>ML52</v>
      </c>
      <c r="F166" s="238">
        <v>149</v>
      </c>
    </row>
    <row r="167" spans="1:7">
      <c r="A167" s="243">
        <f t="shared" si="5"/>
        <v>150</v>
      </c>
      <c r="B167" s="251" t="str">
        <f>IF($C$3=1,"",HLOOKUP(A167,'BASE GE'!$3:$7,4))&amp;" - "&amp;IF($C$3=1,"",HLOOKUP(A167,'BASE GE'!$3:$7,5))</f>
        <v xml:space="preserve">User guide and maintenance manual (paper edition) (MULTILINGUAL English - Spanish) - </v>
      </c>
      <c r="C167" s="249" t="str" cm="1">
        <f t="array" ref="C167">IF($C$3=1,"",INDEX('BASE GE'!$B$8:$JZ$126,'RECAP GE'!$C$3,A167))</f>
        <v>X</v>
      </c>
      <c r="D167" s="238" t="str">
        <f>IF($C$3=1,"",HLOOKUP(A167,'BASE GE'!$3:$7,2))</f>
        <v>ML61</v>
      </c>
      <c r="F167" s="238">
        <v>150</v>
      </c>
    </row>
    <row r="168" spans="1:7">
      <c r="A168" s="243">
        <f t="shared" si="5"/>
        <v>151</v>
      </c>
      <c r="B168" s="251" t="str">
        <f>IF($C$3=1,"",HLOOKUP(A168,'BASE GE'!$3:$7,4))&amp;" - "&amp;IF($C$3=1,"",HLOOKUP(A168,'BASE GE'!$3:$7,5))</f>
        <v xml:space="preserve">User guide and maintenance manual (on USB) (MULTILINGUAL English - Spanish) - </v>
      </c>
      <c r="C168" s="249" t="str" cm="1">
        <f t="array" ref="C168">IF($C$3=1,"",INDEX('BASE GE'!$B$8:$JZ$126,'RECAP GE'!$C$3,A168))</f>
        <v>X</v>
      </c>
      <c r="D168" s="238" t="str">
        <f>IF($C$3=1,"",HLOOKUP(A168,'BASE GE'!$3:$7,2))</f>
        <v>ML62</v>
      </c>
      <c r="F168" s="238">
        <v>151</v>
      </c>
    </row>
    <row r="169" spans="1:7">
      <c r="A169" s="243">
        <f t="shared" si="5"/>
        <v>152</v>
      </c>
      <c r="B169" s="251" t="str">
        <f>IF($C$3=1,"",HLOOKUP(A169,'BASE GE'!$3:$7,4))&amp;" - "&amp;IF($C$3=1,"",HLOOKUP(A169,'BASE GE'!$3:$7,5))</f>
        <v xml:space="preserve">Light road trailer with fixed drawbar and ball
attachment for occasional use. (Select differential protection) - </v>
      </c>
      <c r="C169" s="249" t="str" cm="1">
        <f t="array" ref="C169">IF($C$3=1,"",INDEX('BASE GE'!$B$8:$JZ$126,'RECAP GE'!$C$3,A169))</f>
        <v>X</v>
      </c>
      <c r="D169" s="238" t="str">
        <f>IF($C$3=1,"",HLOOKUP(A169,'BASE GE'!$3:$7,2))</f>
        <v>TR10</v>
      </c>
      <c r="F169" s="238">
        <v>152</v>
      </c>
    </row>
    <row r="170" spans="1:7">
      <c r="A170" s="243">
        <f t="shared" si="5"/>
        <v>153</v>
      </c>
      <c r="B170" s="251" t="str">
        <f>IF($C$3=1,"",HLOOKUP(A170,'BASE GE'!$3:$7,4))&amp;" - "&amp;IF($C$3=1,"",HLOOKUP(A170,'BASE GE'!$3:$7,5))</f>
        <v xml:space="preserve">Road trailer with hinged drawbar and ring attachment 68x42 (Select differential
protection) - </v>
      </c>
      <c r="C170" s="249" t="str" cm="1">
        <f t="array" ref="C170">IF($C$3=1,"",INDEX('BASE GE'!$B$8:$JZ$126,'RECAP GE'!$C$3,A170))</f>
        <v>X</v>
      </c>
      <c r="D170" s="238" t="str">
        <f>IF($C$3=1,"",HLOOKUP(A170,'BASE GE'!$3:$7,2))</f>
        <v>TR11</v>
      </c>
      <c r="F170" s="238">
        <v>153</v>
      </c>
    </row>
    <row r="171" spans="1:7">
      <c r="A171" s="243">
        <f t="shared" si="5"/>
        <v>154</v>
      </c>
      <c r="B171" s="251" t="str">
        <f>IF($C$3=1,"",HLOOKUP(A171,'BASE GE'!$3:$7,4))&amp;" - "&amp;IF($C$3=1,"",HLOOKUP(A171,'BASE GE'!$3:$7,5))</f>
        <v xml:space="preserve">Braked Road trailer with hinged drawbar and ring attachment 68x42(Select
differential protection) - </v>
      </c>
      <c r="C171" s="249" t="str" cm="1">
        <f t="array" ref="C171">IF($C$3=1,"",INDEX('BASE GE'!$B$8:$JZ$126,'RECAP GE'!$C$3,A171))</f>
        <v>X</v>
      </c>
      <c r="D171" s="238" t="str">
        <f>IF($C$3=1,"",HLOOKUP(A171,'BASE GE'!$3:$7,2))</f>
        <v>TR13</v>
      </c>
      <c r="F171" s="238">
        <v>154</v>
      </c>
    </row>
    <row r="172" spans="1:7">
      <c r="A172" s="243">
        <f t="shared" si="5"/>
        <v>155</v>
      </c>
      <c r="B172" s="251" t="str">
        <f>IF($C$3=1,"",HLOOKUP(A172,'BASE GE'!$3:$7,4))&amp;" - "&amp;IF($C$3=1,"",HLOOKUP(A172,'BASE GE'!$3:$7,5))</f>
        <v xml:space="preserve">Remplacement du pupitre APM303 de commande par un tableautin moteur M80. Câblage moteur ramené sur
bornier.(PH,TE,TCHY,BAU) - </v>
      </c>
      <c r="C172" s="249" t="str" cm="1">
        <f t="array" ref="C172">IF($C$3=1,"",INDEX('BASE GE'!$B$8:$JZ$126,'RECAP GE'!$C$3,A172))</f>
        <v>X</v>
      </c>
      <c r="D172" s="238" t="str">
        <f>IF($C$3=1,"",HLOOKUP(A172,'BASE GE'!$3:$7,2))</f>
        <v>E02</v>
      </c>
      <c r="F172" s="238">
        <v>155</v>
      </c>
    </row>
    <row r="173" spans="1:7">
      <c r="A173" s="243">
        <f t="shared" si="5"/>
        <v>156</v>
      </c>
      <c r="B173" s="251" t="str">
        <f>IF($C$3=1,"",HLOOKUP(A173,'BASE GE'!$3:$7,4))&amp;" - "&amp;IF($C$3=1,"",HLOOKUP(A173,'BASE GE'!$3:$7,5))</f>
        <v xml:space="preserve">Non fourniture du pupitre de commande APM303 - Câblage moteur ramené sur bornier (2) - </v>
      </c>
      <c r="C173" s="249" t="str" cm="1">
        <f t="array" ref="C173">IF($C$3=1,"",INDEX('BASE GE'!$B$8:$JZ$126,'RECAP GE'!$C$3,A173))</f>
        <v>X</v>
      </c>
      <c r="D173" s="238" t="str">
        <f>IF($C$3=1,"",HLOOKUP(A173,'BASE GE'!$3:$7,2))</f>
        <v>E15</v>
      </c>
      <c r="F173" s="238">
        <v>156</v>
      </c>
    </row>
    <row r="174" spans="1:7">
      <c r="A174" s="243">
        <f t="shared" si="5"/>
        <v>157</v>
      </c>
      <c r="B174" s="251" t="str">
        <f>IF($C$3=1,"",HLOOKUP(A174,'BASE GE'!$3:$7,4))&amp;" - "&amp;IF($C$3=1,"",HLOOKUP(A174,'BASE GE'!$3:$7,5))</f>
        <v xml:space="preserve">Remplacement du pupitre de commande APM403 par un tableautin moteur M80-D. Câblage moteur ramené sur bornier.(PH,TE,TCHY,BAU) - </v>
      </c>
      <c r="C174" s="249" t="str" cm="1">
        <f t="array" ref="C174">IF($C$3=1,"",INDEX('BASE GE'!$B$8:$JZ$126,'RECAP GE'!$C$3,A174))</f>
        <v>X</v>
      </c>
      <c r="D174" s="238" t="str">
        <f>IF($C$3=1,"",HLOOKUP(A174,'BASE GE'!$3:$7,2))</f>
        <v>E20</v>
      </c>
      <c r="F174" s="238">
        <v>157</v>
      </c>
    </row>
    <row r="175" spans="1:7">
      <c r="A175" s="243">
        <f t="shared" si="5"/>
        <v>158</v>
      </c>
      <c r="B175" s="251" t="str">
        <f>IF($C$3=1,"",HLOOKUP(A175,'BASE GE'!$3:$7,4))&amp;" - "&amp;IF($C$3=1,"",HLOOKUP(A175,'BASE GE'!$3:$7,5))</f>
        <v xml:space="preserve">Moins value disjoncteur100 A 2P (Modulaire) TC fournis (Select
CA302) - </v>
      </c>
      <c r="C175" s="249" t="str" cm="1">
        <f t="array" ref="C175">IF($C$3=1,"",INDEX('BASE GE'!$B$8:$JZ$126,'RECAP GE'!$C$3,A175))</f>
        <v>X</v>
      </c>
      <c r="D175" s="238" t="str">
        <f>IF($C$3=1,"",HLOOKUP(A175,'BASE GE'!$3:$7,2))</f>
        <v>SP100</v>
      </c>
      <c r="F175" s="238">
        <v>158</v>
      </c>
    </row>
    <row r="176" spans="1:7">
      <c r="A176" s="243">
        <f t="shared" ref="A176:A239" si="6">IF($C$3=1,G176,F176)</f>
        <v>159</v>
      </c>
      <c r="B176" s="251" t="str">
        <f>IF($C$3=1,"",HLOOKUP(A176,'BASE GE'!$3:$7,4))&amp;" - "&amp;IF($C$3=1,"",HLOOKUP(A176,'BASE GE'!$3:$7,5))</f>
        <v xml:space="preserve">Moins value disjoncteur125 A 2P (Modulaire) TC fournis (Select
CA302) - </v>
      </c>
      <c r="C176" s="249" t="str" cm="1">
        <f t="array" ref="C176">IF($C$3=1,"",INDEX('BASE GE'!$B$8:$JZ$126,'RECAP GE'!$C$3,A176))</f>
        <v>X</v>
      </c>
      <c r="D176" s="238" t="str">
        <f>IF($C$3=1,"",HLOOKUP(A176,'BASE GE'!$3:$7,2))</f>
        <v>SP125</v>
      </c>
      <c r="F176" s="238">
        <v>159</v>
      </c>
    </row>
    <row r="177" spans="1:6">
      <c r="A177" s="243">
        <f t="shared" si="6"/>
        <v>160</v>
      </c>
      <c r="B177" s="251" t="str">
        <f>IF($C$3=1,"",HLOOKUP(A177,'BASE GE'!$3:$7,4))&amp;" - "&amp;IF($C$3=1,"",HLOOKUP(A177,'BASE GE'!$3:$7,5))</f>
        <v xml:space="preserve">Moins value disjoncteur160 A 2P (Compact) TC fournis (Select
CA302) - </v>
      </c>
      <c r="C177" s="249" t="str" cm="1">
        <f t="array" ref="C177">IF($C$3=1,"",INDEX('BASE GE'!$B$8:$JZ$126,'RECAP GE'!$C$3,A177))</f>
        <v>X</v>
      </c>
      <c r="D177" s="238" t="str">
        <f>IF($C$3=1,"",HLOOKUP(A177,'BASE GE'!$3:$7,2))</f>
        <v>SP160</v>
      </c>
      <c r="F177" s="238">
        <v>160</v>
      </c>
    </row>
    <row r="178" spans="1:6">
      <c r="A178" s="243">
        <f t="shared" si="6"/>
        <v>161</v>
      </c>
      <c r="B178" s="251" t="str">
        <f>IF($C$3=1,"",HLOOKUP(A178,'BASE GE'!$3:$7,4))&amp;" - "&amp;IF($C$3=1,"",HLOOKUP(A178,'BASE GE'!$3:$7,5))</f>
        <v xml:space="preserve">Moins value disjoncteur250 A 2P
(Compact) TC fournis (Select CA302) - </v>
      </c>
      <c r="C178" s="249" t="str" cm="1">
        <f t="array" ref="C178">IF($C$3=1,"",INDEX('BASE GE'!$B$8:$JZ$126,'RECAP GE'!$C$3,A178))</f>
        <v>X</v>
      </c>
      <c r="D178" s="238" t="str">
        <f>IF($C$3=1,"",HLOOKUP(A178,'BASE GE'!$3:$7,2))</f>
        <v>SP250</v>
      </c>
      <c r="F178" s="238">
        <v>161</v>
      </c>
    </row>
    <row r="179" spans="1:6">
      <c r="A179" s="243">
        <f t="shared" si="6"/>
        <v>162</v>
      </c>
      <c r="B179" s="251" t="str">
        <f>IF($C$3=1,"",HLOOKUP(A179,'BASE GE'!$3:$7,4))&amp;" - "&amp;IF($C$3=1,"",HLOOKUP(A179,'BASE GE'!$3:$7,5))</f>
        <v xml:space="preserve">Disjoncteur 400 A 2P (Compact) TC fournis (Select CA302) - </v>
      </c>
      <c r="C179" s="249" t="str" cm="1">
        <f t="array" ref="C179">IF($C$3=1,"",INDEX('BASE GE'!$B$8:$JZ$126,'RECAP GE'!$C$3,A179))</f>
        <v>X</v>
      </c>
      <c r="D179" s="238" t="str">
        <f>IF($C$3=1,"",HLOOKUP(A179,'BASE GE'!$3:$7,2))</f>
        <v>SP400</v>
      </c>
      <c r="F179" s="238">
        <v>162</v>
      </c>
    </row>
    <row r="180" spans="1:6">
      <c r="A180" s="243">
        <f t="shared" si="6"/>
        <v>163</v>
      </c>
      <c r="B180" s="251" t="str">
        <f>IF($C$3=1,"",HLOOKUP(A180,'BASE GE'!$3:$7,4))&amp;" - "&amp;IF($C$3=1,"",HLOOKUP(A180,'BASE GE'!$3:$7,5))</f>
        <v xml:space="preserve">Pack AUTO LIGHT (chargeur de
batterie + Prédisposition résistance moteur) (GE &lt;&gt; 130--&gt;219kVA) - </v>
      </c>
      <c r="C180" s="249" cm="1">
        <f t="array" ref="C180">IF($C$3=1,"",INDEX('BASE GE'!$B$8:$JZ$126,'RECAP GE'!$C$3,A180))</f>
        <v>244</v>
      </c>
      <c r="D180" s="238" t="str">
        <f>IF($C$3=1,"",HLOOKUP(A180,'BASE GE'!$3:$7,2))</f>
        <v>CA303X</v>
      </c>
      <c r="F180" s="238">
        <v>163</v>
      </c>
    </row>
    <row r="181" spans="1:6">
      <c r="A181" s="243">
        <f t="shared" si="6"/>
        <v>164</v>
      </c>
      <c r="B181" s="251" t="str">
        <f>IF($C$3=1,"",HLOOKUP(A181,'BASE GE'!$3:$7,4))&amp;" - "&amp;IF($C$3=1,"",HLOOKUP(A181,'BASE GE'!$3:$7,5))</f>
        <v xml:space="preserve">Détection secteur réglable et pilotage INS dans le coffret (U +- 15%)(U inferieur ou égal à 440 V) (2) (P supp. 27 kVA) - </v>
      </c>
      <c r="C181" s="249" cm="1">
        <f t="array" ref="C181">IF($C$3=1,"",INDEX('BASE GE'!$B$8:$JZ$126,'RECAP GE'!$C$3,A181))</f>
        <v>357</v>
      </c>
      <c r="D181" s="238" t="str">
        <f>IF($C$3=1,"",HLOOKUP(A181,'BASE GE'!$3:$7,2))</f>
        <v>CA304- 1</v>
      </c>
      <c r="F181" s="238">
        <v>164</v>
      </c>
    </row>
    <row r="182" spans="1:6">
      <c r="A182" s="243">
        <f t="shared" si="6"/>
        <v>165</v>
      </c>
      <c r="B182" s="251" t="str">
        <f>IF($C$3=1,"",HLOOKUP(A182,'BASE GE'!$3:$7,4))&amp;" - "&amp;IF($C$3=1,"",HLOOKUP(A182,'BASE GE'!$3:$7,5))</f>
        <v xml:space="preserve">Mesures et affichage pression huile et température de refroidissement (Seulement pour moteur KDI et
KDW1603) - </v>
      </c>
      <c r="C182" s="249" t="str" cm="1">
        <f t="array" ref="C182">IF($C$3=1,"",INDEX('BASE GE'!$B$8:$JZ$126,'RECAP GE'!$C$3,A182))</f>
        <v>X</v>
      </c>
      <c r="D182" s="238" t="str">
        <f>IF($C$3=1,"",HLOOKUP(A182,'BASE GE'!$3:$7,2))</f>
        <v>CA307A</v>
      </c>
      <c r="F182" s="238">
        <v>165</v>
      </c>
    </row>
    <row r="183" spans="1:6">
      <c r="A183" s="243">
        <f t="shared" si="6"/>
        <v>166</v>
      </c>
      <c r="B183" s="251" t="str">
        <f>IF($C$3=1,"",HLOOKUP(A183,'BASE GE'!$3:$7,4))&amp;" - "&amp;IF($C$3=1,"",HLOOKUP(A183,'BASE GE'!$3:$7,5))</f>
        <v xml:space="preserve">Commande déportée avec boîtier (Impossible avec option CA304) - </v>
      </c>
      <c r="C183" s="249" cm="1">
        <f t="array" ref="C183">IF($C$3=1,"",INDEX('BASE GE'!$B$8:$JZ$126,'RECAP GE'!$C$3,A183))</f>
        <v>675</v>
      </c>
      <c r="D183" s="238" t="str">
        <f>IF($C$3=1,"",HLOOKUP(A183,'BASE GE'!$3:$7,2))</f>
        <v>CA308</v>
      </c>
      <c r="F183" s="238">
        <v>166</v>
      </c>
    </row>
    <row r="184" spans="1:6">
      <c r="A184" s="243">
        <f t="shared" si="6"/>
        <v>167</v>
      </c>
      <c r="B184" s="251" t="str">
        <f>IF($C$3=1,"",HLOOKUP(A184,'BASE GE'!$3:$7,4))&amp;" - "&amp;IF($C$3=1,"",HLOOKUP(A184,'BASE GE'!$3:$7,5))</f>
        <v xml:space="preserve">Potentiomètre d ajustage tension (sauf groupe 3000tr/min) (2) - </v>
      </c>
      <c r="C184" s="249" cm="1">
        <f t="array" ref="C184">IF($C$3=1,"",INDEX('BASE GE'!$B$8:$JZ$126,'RECAP GE'!$C$3,A184))</f>
        <v>224</v>
      </c>
      <c r="D184" s="238" t="str">
        <f>IF($C$3=1,"",HLOOKUP(A184,'BASE GE'!$3:$7,2))</f>
        <v>CA310</v>
      </c>
      <c r="F184" s="238">
        <v>167</v>
      </c>
    </row>
    <row r="185" spans="1:6">
      <c r="A185" s="243">
        <f t="shared" si="6"/>
        <v>168</v>
      </c>
      <c r="B185" s="251" t="str">
        <f>IF($C$3=1,"",HLOOKUP(A185,'BASE GE'!$3:$7,4))&amp;" - "&amp;IF($C$3=1,"",HLOOKUP(A185,'BASE GE'!$3:$7,5))</f>
        <v xml:space="preserve">Potentiomètre d ajustage vitesse (Si régulateur électronique possible et selectionné) (2) - </v>
      </c>
      <c r="C185" s="249" cm="1">
        <f t="array" ref="C185">IF($C$3=1,"",INDEX('BASE GE'!$B$8:$JZ$126,'RECAP GE'!$C$3,A185))</f>
        <v>168</v>
      </c>
      <c r="D185" s="238" t="str">
        <f>IF($C$3=1,"",HLOOKUP(A185,'BASE GE'!$3:$7,2))</f>
        <v>CA311</v>
      </c>
      <c r="F185" s="238">
        <v>168</v>
      </c>
    </row>
    <row r="186" spans="1:6">
      <c r="A186" s="243">
        <f t="shared" si="6"/>
        <v>169</v>
      </c>
      <c r="B186" s="251" t="str">
        <f>IF($C$3=1,"",HLOOKUP(A186,'BASE GE'!$3:$7,4))&amp;" - "&amp;IF($C$3=1,"",HLOOKUP(A186,'BASE GE'!$3:$7,5))</f>
        <v xml:space="preserve">Alarme sonore montée dans coffret - </v>
      </c>
      <c r="C186" s="249" cm="1">
        <f t="array" ref="C186">IF($C$3=1,"",INDEX('BASE GE'!$B$8:$JZ$126,'RECAP GE'!$C$3,A186))</f>
        <v>177</v>
      </c>
      <c r="D186" s="238" t="str">
        <f>IF($C$3=1,"",HLOOKUP(A186,'BASE GE'!$3:$7,2))</f>
        <v>CA312</v>
      </c>
      <c r="F186" s="238">
        <v>169</v>
      </c>
    </row>
    <row r="187" spans="1:6">
      <c r="A187" s="243">
        <f t="shared" si="6"/>
        <v>170</v>
      </c>
      <c r="B187" s="251" t="str">
        <f>IF($C$3=1,"",HLOOKUP(A187,'BASE GE'!$3:$7,4))&amp;" - "&amp;IF($C$3=1,"",HLOOKUP(A187,'BASE GE'!$3:$7,5))</f>
        <v xml:space="preserve">Sécurité de niveau bas eau (2) - </v>
      </c>
      <c r="C187" s="249" cm="1">
        <f t="array" ref="C187">IF($C$3=1,"",INDEX('BASE GE'!$B$8:$JZ$126,'RECAP GE'!$C$3,A187))</f>
        <v>476</v>
      </c>
      <c r="D187" s="238" t="str">
        <f>IF($C$3=1,"",HLOOKUP(A187,'BASE GE'!$3:$7,2))</f>
        <v>CA315</v>
      </c>
      <c r="F187" s="238">
        <v>170</v>
      </c>
    </row>
    <row r="188" spans="1:6">
      <c r="A188" s="243">
        <f t="shared" si="6"/>
        <v>171</v>
      </c>
      <c r="B188" s="251" t="str">
        <f>IF($C$3=1,"",HLOOKUP(A188,'BASE GE'!$3:$7,4))&amp;" - "&amp;IF($C$3=1,"",HLOOKUP(A188,'BASE GE'!$3:$7,5))</f>
        <v xml:space="preserve">Sécurité niveau bas carburant pour réservoir châssis (Alarme en standard) (2) - </v>
      </c>
      <c r="C188" s="249" t="str" cm="1">
        <f t="array" ref="C188">IF($C$3=1,"",INDEX('BASE GE'!$B$8:$JZ$126,'RECAP GE'!$C$3,A188))</f>
        <v>X</v>
      </c>
      <c r="D188" s="238" t="str">
        <f>IF($C$3=1,"",HLOOKUP(A188,'BASE GE'!$3:$7,2))</f>
        <v>CA316</v>
      </c>
      <c r="F188" s="238">
        <v>171</v>
      </c>
    </row>
    <row r="189" spans="1:6">
      <c r="A189" s="243">
        <f t="shared" si="6"/>
        <v>172</v>
      </c>
      <c r="B189" s="251" t="str">
        <f>IF($C$3=1,"",HLOOKUP(A189,'BASE GE'!$3:$7,4))&amp;" - "&amp;IF($C$3=1,"",HLOOKUP(A189,'BASE GE'!$3:$7,5))</f>
        <v xml:space="preserve">Protection différentielle 30 ou 300 mA Non ajust inferieur ou égal à
125A (Par defaut 30mA) inf. 440V - </v>
      </c>
      <c r="C189" s="249" cm="1">
        <f t="array" ref="C189">IF($C$3=1,"",INDEX('BASE GE'!$B$8:$JZ$126,'RECAP GE'!$C$3,A189))</f>
        <v>413</v>
      </c>
      <c r="D189" s="238" t="str">
        <f>IF($C$3=1,"",HLOOKUP(A189,'BASE GE'!$3:$7,2))</f>
        <v>CA319</v>
      </c>
      <c r="F189" s="238">
        <v>172</v>
      </c>
    </row>
    <row r="190" spans="1:6">
      <c r="A190" s="243">
        <f t="shared" si="6"/>
        <v>173</v>
      </c>
      <c r="B190" s="251" t="str">
        <f>IF($C$3=1,"",HLOOKUP(A190,'BASE GE'!$3:$7,4))&amp;" - "&amp;IF($C$3=1,"",HLOOKUP(A190,'BASE GE'!$3:$7,5))</f>
        <v xml:space="preserve">Protection différentielle 30 ou 300 mA de TYPE A Non ajust inferieur ou égal à 50 A (Par defaut 30mA) inf.
440V pour conformité Norme VDE - </v>
      </c>
      <c r="C190" s="249" cm="1">
        <f t="array" ref="C190">IF($C$3=1,"",INDEX('BASE GE'!$B$8:$JZ$126,'RECAP GE'!$C$3,A190))</f>
        <v>196</v>
      </c>
      <c r="D190" s="238" t="str">
        <f>IF($C$3=1,"",HLOOKUP(A190,'BASE GE'!$3:$7,2))</f>
        <v>CA318B</v>
      </c>
      <c r="F190" s="238">
        <v>173</v>
      </c>
    </row>
    <row r="191" spans="1:6">
      <c r="A191" s="243">
        <f t="shared" si="6"/>
        <v>174</v>
      </c>
      <c r="B191" s="251" t="str">
        <f>IF($C$3=1,"",HLOOKUP(A191,'BASE GE'!$3:$7,4))&amp;" - "&amp;IF($C$3=1,"",HLOOKUP(A191,'BASE GE'!$3:$7,5))</f>
        <v xml:space="preserve">Protection différentielle 30 ou 300 mA de TYPE A Non ajust inferieur ou
égal à 125 A (Par defaut 30mA) inf. 440V pour conformité Norme VDE - </v>
      </c>
      <c r="C191" s="249" cm="1">
        <f t="array" ref="C191">IF($C$3=1,"",INDEX('BASE GE'!$B$8:$JZ$126,'RECAP GE'!$C$3,A191))</f>
        <v>527</v>
      </c>
      <c r="D191" s="238" t="str">
        <f>IF($C$3=1,"",HLOOKUP(A191,'BASE GE'!$3:$7,2))</f>
        <v>CA319B</v>
      </c>
      <c r="F191" s="238">
        <v>174</v>
      </c>
    </row>
    <row r="192" spans="1:6">
      <c r="A192" s="243">
        <f t="shared" si="6"/>
        <v>175</v>
      </c>
      <c r="B192" s="251" t="str">
        <f>IF($C$3=1,"",HLOOKUP(A192,'BASE GE'!$3:$7,4))&amp;" - "&amp;IF($C$3=1,"",HLOOKUP(A192,'BASE GE'!$3:$7,5))</f>
        <v xml:space="preserve">Contrôleur permanent d’isolement
avec neutre (ITAN) - </v>
      </c>
      <c r="C192" s="249" cm="1">
        <f t="array" ref="C192">IF($C$3=1,"",INDEX('BASE GE'!$B$8:$JZ$126,'RECAP GE'!$C$3,A192))</f>
        <v>1210</v>
      </c>
      <c r="D192" s="238" t="str">
        <f>IF($C$3=1,"",HLOOKUP(A192,'BASE GE'!$3:$7,2))</f>
        <v>CA324</v>
      </c>
      <c r="F192" s="238">
        <v>175</v>
      </c>
    </row>
    <row r="193" spans="1:6">
      <c r="A193" s="243">
        <f t="shared" si="6"/>
        <v>176</v>
      </c>
      <c r="B193" s="251" t="str">
        <f>IF($C$3=1,"",HLOOKUP(A193,'BASE GE'!$3:$7,4))&amp;" - "&amp;IF($C$3=1,"",HLOOKUP(A193,'BASE GE'!$3:$7,5))</f>
        <v xml:space="preserve">Contrôleur permanent d’isolement
sans neutre (ITSN) - </v>
      </c>
      <c r="C193" s="249" cm="1">
        <f t="array" ref="C193">IF($C$3=1,"",INDEX('BASE GE'!$B$8:$JZ$126,'RECAP GE'!$C$3,A193))</f>
        <v>1694</v>
      </c>
      <c r="D193" s="238" t="str">
        <f>IF($C$3=1,"",HLOOKUP(A193,'BASE GE'!$3:$7,2))</f>
        <v>CA325</v>
      </c>
      <c r="F193" s="238">
        <v>176</v>
      </c>
    </row>
    <row r="194" spans="1:6">
      <c r="A194" s="243">
        <f t="shared" si="6"/>
        <v>177</v>
      </c>
      <c r="B194" s="251" t="str">
        <f>IF($C$3=1,"",HLOOKUP(A194,'BASE GE'!$3:$7,4))&amp;" - "&amp;IF($C$3=1,"",HLOOKUP(A194,'BASE GE'!$3:$7,5))</f>
        <v xml:space="preserve">Pack automatique (Chargeur 12v + relais et résistance préchauffage moteur 220/240V)(Select CA402) - </v>
      </c>
      <c r="C194" s="249" cm="1">
        <f t="array" ref="C194">IF($C$3=1,"",INDEX('BASE GE'!$B$8:$JZ$126,'RECAP GE'!$C$3,A194))</f>
        <v>406</v>
      </c>
      <c r="D194" s="238" t="str">
        <f>IF($C$3=1,"",HLOOKUP(A194,'BASE GE'!$3:$7,2))</f>
        <v>CA403</v>
      </c>
      <c r="F194" s="238">
        <v>177</v>
      </c>
    </row>
    <row r="195" spans="1:6">
      <c r="A195" s="243">
        <f t="shared" si="6"/>
        <v>178</v>
      </c>
      <c r="B195" s="251" t="str">
        <f>IF($C$3=1,"",HLOOKUP(A195,'BASE GE'!$3:$7,4))&amp;" - "&amp;IF($C$3=1,"",HLOOKUP(A195,'BASE GE'!$3:$7,5))</f>
        <v xml:space="preserve">Prédisposition pour démarrage automatique sur ordre extérieur - </v>
      </c>
      <c r="C195" s="249" t="str" cm="1">
        <f t="array" ref="C195">IF($C$3=1,"",INDEX('BASE GE'!$B$8:$JZ$126,'RECAP GE'!$C$3,A195))</f>
        <v>Std</v>
      </c>
      <c r="D195" s="238" t="str">
        <f>IF($C$3=1,"",HLOOKUP(A195,'BASE GE'!$3:$7,2))</f>
        <v>CA402</v>
      </c>
      <c r="F195" s="238">
        <v>178</v>
      </c>
    </row>
    <row r="196" spans="1:6">
      <c r="A196" s="243">
        <f t="shared" si="6"/>
        <v>179</v>
      </c>
      <c r="B196" s="251" t="str">
        <f>IF($C$3=1,"",HLOOKUP(A196,'BASE GE'!$3:$7,4))&amp;" - "&amp;IF($C$3=1,"",HLOOKUP(A196,'BASE GE'!$3:$7,5))</f>
        <v xml:space="preserve">Détection secteur réglable et pilotage INS dans le coffret (U +- 15%)(U inferieur ou égal à 440 V en
triphasé) - </v>
      </c>
      <c r="C196" s="249" cm="1">
        <f t="array" ref="C196">IF($C$3=1,"",INDEX('BASE GE'!$B$8:$JZ$126,'RECAP GE'!$C$3,A196))</f>
        <v>357</v>
      </c>
      <c r="D196" s="238" t="str">
        <f>IF($C$3=1,"",HLOOKUP(A196,'BASE GE'!$3:$7,2))</f>
        <v>CA406</v>
      </c>
      <c r="F196" s="238">
        <v>179</v>
      </c>
    </row>
    <row r="197" spans="1:6">
      <c r="A197" s="243">
        <f t="shared" si="6"/>
        <v>180</v>
      </c>
      <c r="B197" s="251" t="str">
        <f>IF($C$3=1,"",HLOOKUP(A197,'BASE GE'!$3:$7,4))&amp;" - "&amp;IF($C$3=1,"",HLOOKUP(A197,'BASE GE'!$3:$7,5))</f>
        <v xml:space="preserve">Boîtier de démarrage à distance
(Impossible avec option CA406) - </v>
      </c>
      <c r="C197" s="249" cm="1">
        <f t="array" ref="C197">IF($C$3=1,"",INDEX('BASE GE'!$B$8:$JZ$126,'RECAP GE'!$C$3,A197))</f>
        <v>487</v>
      </c>
      <c r="D197" s="238" t="str">
        <f>IF($C$3=1,"",HLOOKUP(A197,'BASE GE'!$3:$7,2))</f>
        <v>CA408</v>
      </c>
      <c r="F197" s="238">
        <v>180</v>
      </c>
    </row>
    <row r="198" spans="1:6">
      <c r="A198" s="243">
        <f t="shared" si="6"/>
        <v>181</v>
      </c>
      <c r="B198" s="251" t="str">
        <f>IF($C$3=1,"",HLOOKUP(A198,'BASE GE'!$3:$7,4))&amp;" - "&amp;IF($C$3=1,"",HLOOKUP(A198,'BASE GE'!$3:$7,5))</f>
        <v xml:space="preserve">Ajustage tension (Inclus en couplage) - </v>
      </c>
      <c r="C198" s="249" t="str" cm="1">
        <f t="array" ref="C198">IF($C$3=1,"",INDEX('BASE GE'!$B$8:$JZ$126,'RECAP GE'!$C$3,A198))</f>
        <v>X</v>
      </c>
      <c r="D198" s="238" t="str">
        <f>IF($C$3=1,"",HLOOKUP(A198,'BASE GE'!$3:$7,2))</f>
        <v>CA410</v>
      </c>
      <c r="F198" s="238">
        <v>181</v>
      </c>
    </row>
    <row r="199" spans="1:6">
      <c r="A199" s="243">
        <f t="shared" si="6"/>
        <v>182</v>
      </c>
      <c r="B199" s="251" t="str">
        <f>IF($C$3=1,"",HLOOKUP(A199,'BASE GE'!$3:$7,4))&amp;" - "&amp;IF($C$3=1,"",HLOOKUP(A199,'BASE GE'!$3:$7,5))</f>
        <v xml:space="preserve">Ajustage vitesse (Si régulateur électronique possible et sélectionné)
(compris en couplage) - </v>
      </c>
      <c r="C199" s="249" t="str" cm="1">
        <f t="array" ref="C199">IF($C$3=1,"",INDEX('BASE GE'!$B$8:$JZ$126,'RECAP GE'!$C$3,A199))</f>
        <v>X</v>
      </c>
      <c r="D199" s="238" t="str">
        <f>IF($C$3=1,"",HLOOKUP(A199,'BASE GE'!$3:$7,2))</f>
        <v>CA411</v>
      </c>
      <c r="F199" s="238">
        <v>182</v>
      </c>
    </row>
    <row r="200" spans="1:6">
      <c r="A200" s="243">
        <f t="shared" si="6"/>
        <v>183</v>
      </c>
      <c r="B200" s="251" t="str">
        <f>IF($C$3=1,"",HLOOKUP(A200,'BASE GE'!$3:$7,4))&amp;" - "&amp;IF($C$3=1,"",HLOOKUP(A200,'BASE GE'!$3:$7,5))</f>
        <v xml:space="preserve">Alarme sonore montée dans coffret - </v>
      </c>
      <c r="C200" s="249" cm="1">
        <f t="array" ref="C200">IF($C$3=1,"",INDEX('BASE GE'!$B$8:$JZ$126,'RECAP GE'!$C$3,A200))</f>
        <v>177</v>
      </c>
      <c r="D200" s="238" t="str">
        <f>IF($C$3=1,"",HLOOKUP(A200,'BASE GE'!$3:$7,2))</f>
        <v>CA412</v>
      </c>
      <c r="F200" s="238">
        <v>183</v>
      </c>
    </row>
    <row r="201" spans="1:6">
      <c r="A201" s="243">
        <f t="shared" si="6"/>
        <v>184</v>
      </c>
      <c r="B201" s="251" t="str">
        <f>IF($C$3=1,"",HLOOKUP(A201,'BASE GE'!$3:$7,4))&amp;" - "&amp;IF($C$3=1,"",HLOOKUP(A201,'BASE GE'!$3:$7,5))</f>
        <v xml:space="preserve">Sécurité de niveau bas eau - </v>
      </c>
      <c r="C201" s="249" cm="1">
        <f t="array" ref="C201">IF($C$3=1,"",INDEX('BASE GE'!$B$8:$JZ$126,'RECAP GE'!$C$3,A201))</f>
        <v>476</v>
      </c>
      <c r="D201" s="238" t="str">
        <f>IF($C$3=1,"",HLOOKUP(A201,'BASE GE'!$3:$7,2))</f>
        <v>CA415</v>
      </c>
      <c r="F201" s="238">
        <v>184</v>
      </c>
    </row>
    <row r="202" spans="1:6">
      <c r="A202" s="243">
        <f t="shared" si="6"/>
        <v>185</v>
      </c>
      <c r="B202" s="251" t="str">
        <f>IF($C$3=1,"",HLOOKUP(A202,'BASE GE'!$3:$7,4))&amp;" - "&amp;IF($C$3=1,"",HLOOKUP(A202,'BASE GE'!$3:$7,5))</f>
        <v xml:space="preserve">Sécurité niveau bas carburant pour réservoir châssis (Alarme en standard si réservoir châssis) - </v>
      </c>
      <c r="C202" s="249" cm="1">
        <f t="array" ref="C202">IF($C$3=1,"",INDEX('BASE GE'!$B$8:$JZ$126,'RECAP GE'!$C$3,A202))</f>
        <v>48</v>
      </c>
      <c r="D202" s="238" t="str">
        <f>IF($C$3=1,"",HLOOKUP(A202,'BASE GE'!$3:$7,2))</f>
        <v>CA416</v>
      </c>
      <c r="F202" s="238">
        <v>185</v>
      </c>
    </row>
    <row r="203" spans="1:6">
      <c r="A203" s="243">
        <f t="shared" si="6"/>
        <v>186</v>
      </c>
      <c r="B203" s="251" t="str">
        <f>IF($C$3=1,"",HLOOKUP(A203,'BASE GE'!$3:$7,4))&amp;" - "&amp;IF($C$3=1,"",HLOOKUP(A203,'BASE GE'!$3:$7,5))</f>
        <v xml:space="preserve">Protection différentielle 30 ou 300 mA Non ajustable inférieur ou égal à 50 A inf. 440V - </v>
      </c>
      <c r="C203" s="249" t="str" cm="1">
        <f t="array" ref="C203">IF($C$3=1,"",INDEX('BASE GE'!$B$8:$JZ$126,'RECAP GE'!$C$3,A203))</f>
        <v>X</v>
      </c>
      <c r="D203" s="238" t="str">
        <f>IF($C$3=1,"",HLOOKUP(A203,'BASE GE'!$3:$7,2))</f>
        <v>CA418</v>
      </c>
      <c r="F203" s="238">
        <v>186</v>
      </c>
    </row>
    <row r="204" spans="1:6">
      <c r="A204" s="243">
        <f t="shared" si="6"/>
        <v>187</v>
      </c>
      <c r="B204" s="251" t="str">
        <f>IF($C$3=1,"",HLOOKUP(A204,'BASE GE'!$3:$7,4))&amp;" - "&amp;IF($C$3=1,"",HLOOKUP(A204,'BASE GE'!$3:$7,5))</f>
        <v xml:space="preserve">Protection différentielle 30 ou 300 mA Non ajustable inférieur ou égal à 125A inf. 440V - </v>
      </c>
      <c r="C204" s="249" t="str" cm="1">
        <f t="array" ref="C204">IF($C$3=1,"",INDEX('BASE GE'!$B$8:$JZ$126,'RECAP GE'!$C$3,A204))</f>
        <v>X</v>
      </c>
      <c r="D204" s="238" t="str">
        <f>IF($C$3=1,"",HLOOKUP(A204,'BASE GE'!$3:$7,2))</f>
        <v>CA419</v>
      </c>
      <c r="F204" s="238">
        <v>187</v>
      </c>
    </row>
    <row r="205" spans="1:6">
      <c r="A205" s="243">
        <f t="shared" si="6"/>
        <v>188</v>
      </c>
      <c r="B205" s="251" t="str">
        <f>IF($C$3=1,"",HLOOKUP(A205,'BASE GE'!$3:$7,4))&amp;" - "&amp;IF($C$3=1,"",HLOOKUP(A205,'BASE GE'!$3:$7,5))</f>
        <v xml:space="preserve">Protection différentielle 30 ou 300 mA de TYPE A Non ajust inferieur ou
égal à 125 A (Par defaut 30mA) inf. 440V pour conformité Norme VDE - </v>
      </c>
      <c r="C205" s="249" t="str" cm="1">
        <f t="array" ref="C205">IF($C$3=1,"",INDEX('BASE GE'!$B$8:$JZ$126,'RECAP GE'!$C$3,A205))</f>
        <v>X</v>
      </c>
      <c r="D205" s="238" t="str">
        <f>IF($C$3=1,"",HLOOKUP(A205,'BASE GE'!$3:$7,2))</f>
        <v>CA419B</v>
      </c>
      <c r="F205" s="238">
        <v>188</v>
      </c>
    </row>
    <row r="206" spans="1:6">
      <c r="A206" s="243">
        <f t="shared" si="6"/>
        <v>189</v>
      </c>
      <c r="B206" s="251" t="str">
        <f>IF($C$3=1,"",HLOOKUP(A206,'BASE GE'!$3:$7,4))&amp;" - "&amp;IF($C$3=1,"",HLOOKUP(A206,'BASE GE'!$3:$7,5))</f>
        <v xml:space="preserve">Protection différentielle (Type A, AC) ajustable (Tps et seuil) (TT-TNCR- TNCUR) - </v>
      </c>
      <c r="C206" s="249" cm="1">
        <f t="array" ref="C206">IF($C$3=1,"",INDEX('BASE GE'!$B$8:$JZ$126,'RECAP GE'!$C$3,A206))</f>
        <v>555</v>
      </c>
      <c r="D206" s="238" t="str">
        <f>IF($C$3=1,"",HLOOKUP(A206,'BASE GE'!$3:$7,2))</f>
        <v>CA420</v>
      </c>
      <c r="F206" s="238">
        <v>189</v>
      </c>
    </row>
    <row r="207" spans="1:6">
      <c r="A207" s="243">
        <f t="shared" si="6"/>
        <v>190</v>
      </c>
      <c r="B207" s="251" t="str">
        <f>IF($C$3=1,"",HLOOKUP(A207,'BASE GE'!$3:$7,4))&amp;" - "&amp;IF($C$3=1,"",HLOOKUP(A207,'BASE GE'!$3:$7,5))</f>
        <v xml:space="preserve">Alimentation de la détection fuite citerne (Si différent de FD06/FD07) - </v>
      </c>
      <c r="C207" s="249" cm="1">
        <f t="array" ref="C207">IF($C$3=1,"",INDEX('BASE GE'!$B$8:$JZ$126,'RECAP GE'!$C$3,A207))</f>
        <v>341</v>
      </c>
      <c r="D207" s="238" t="str">
        <f>IF($C$3=1,"",HLOOKUP(A207,'BASE GE'!$3:$7,2))</f>
        <v>CA421</v>
      </c>
      <c r="F207" s="238">
        <v>190</v>
      </c>
    </row>
    <row r="208" spans="1:6">
      <c r="A208" s="243">
        <f t="shared" si="6"/>
        <v>191</v>
      </c>
      <c r="B208" s="251" t="str">
        <f>IF($C$3=1,"",HLOOKUP(A208,'BASE GE'!$3:$7,4))&amp;" - "&amp;IF($C$3=1,"",HLOOKUP(A208,'BASE GE'!$3:$7,5))</f>
        <v xml:space="preserve">Départ continu 12 ou 24 Volt - </v>
      </c>
      <c r="C208" s="249" cm="1">
        <f t="array" ref="C208">IF($C$3=1,"",INDEX('BASE GE'!$B$8:$JZ$126,'RECAP GE'!$C$3,A208))</f>
        <v>268</v>
      </c>
      <c r="D208" s="238" t="str">
        <f>IF($C$3=1,"",HLOOKUP(A208,'BASE GE'!$3:$7,2))</f>
        <v>CA422</v>
      </c>
      <c r="F208" s="238">
        <v>191</v>
      </c>
    </row>
    <row r="209" spans="1:6">
      <c r="A209" s="243">
        <f t="shared" si="6"/>
        <v>192</v>
      </c>
      <c r="B209" s="251" t="str">
        <f>IF($C$3=1,"",HLOOKUP(A209,'BASE GE'!$3:$7,4))&amp;" - "&amp;IF($C$3=1,"",HLOOKUP(A209,'BASE GE'!$3:$7,5))</f>
        <v xml:space="preserve">Alimentation traçage fuel sur cuve extérieure - </v>
      </c>
      <c r="C209" s="249" t="str" cm="1">
        <f t="array" ref="C209">IF($C$3=1,"",INDEX('BASE GE'!$B$8:$JZ$126,'RECAP GE'!$C$3,A209))</f>
        <v>X</v>
      </c>
      <c r="D209" s="238" t="str">
        <f>IF($C$3=1,"",HLOOKUP(A209,'BASE GE'!$3:$7,2))</f>
        <v>CA423</v>
      </c>
      <c r="F209" s="238">
        <v>192</v>
      </c>
    </row>
    <row r="210" spans="1:6">
      <c r="A210" s="243">
        <f t="shared" si="6"/>
        <v>193</v>
      </c>
      <c r="B210" s="251" t="str">
        <f>IF($C$3=1,"",HLOOKUP(A210,'BASE GE'!$3:$7,4))&amp;" - "&amp;IF($C$3=1,"",HLOOKUP(A210,'BASE GE'!$3:$7,5))</f>
        <v xml:space="preserve">Indication T° Huile - </v>
      </c>
      <c r="C210" s="249" t="str" cm="1">
        <f t="array" ref="C210">IF($C$3=1,"",INDEX('BASE GE'!$B$8:$JZ$126,'RECAP GE'!$C$3,A210))</f>
        <v>X</v>
      </c>
      <c r="D210" s="238" t="str">
        <f>IF($C$3=1,"",HLOOKUP(A210,'BASE GE'!$3:$7,2))</f>
        <v>CA601</v>
      </c>
      <c r="F210" s="238">
        <v>193</v>
      </c>
    </row>
    <row r="211" spans="1:6">
      <c r="A211" s="243">
        <f t="shared" si="6"/>
        <v>194</v>
      </c>
      <c r="B211" s="251" t="str">
        <f>IF($C$3=1,"",HLOOKUP(A211,'BASE GE'!$3:$7,4))&amp;" - "&amp;IF($C$3=1,"",HLOOKUP(A211,'BASE GE'!$3:$7,5))</f>
        <v xml:space="preserve">Manque préchauffage (Select CA403/404) - </v>
      </c>
      <c r="C211" s="249" cm="1">
        <f t="array" ref="C211">IF($C$3=1,"",INDEX('BASE GE'!$B$8:$JZ$126,'RECAP GE'!$C$3,A211))</f>
        <v>292</v>
      </c>
      <c r="D211" s="238" t="str">
        <f>IF($C$3=1,"",HLOOKUP(A211,'BASE GE'!$3:$7,2))</f>
        <v>CA603</v>
      </c>
      <c r="F211" s="238">
        <v>194</v>
      </c>
    </row>
    <row r="212" spans="1:6">
      <c r="A212" s="243">
        <f t="shared" si="6"/>
        <v>195</v>
      </c>
      <c r="B212" s="251" t="str">
        <f>IF($C$3=1,"",HLOOKUP(A212,'BASE GE'!$3:$7,4))&amp;" - "&amp;IF($C$3=1,"",HLOOKUP(A212,'BASE GE'!$3:$7,5))</f>
        <v xml:space="preserve">Alarme anomalie chargeur (12/24 V) (Select CA403/4) - </v>
      </c>
      <c r="C212" s="249" cm="1">
        <f t="array" ref="C212">IF($C$3=1,"",INDEX('BASE GE'!$B$8:$JZ$126,'RECAP GE'!$C$3,A212))</f>
        <v>105</v>
      </c>
      <c r="D212" s="238" t="str">
        <f>IF($C$3=1,"",HLOOKUP(A212,'BASE GE'!$3:$7,2))</f>
        <v>CA604</v>
      </c>
      <c r="F212" s="238">
        <v>195</v>
      </c>
    </row>
    <row r="213" spans="1:6">
      <c r="A213" s="243">
        <f t="shared" si="6"/>
        <v>196</v>
      </c>
      <c r="B213" s="251" t="str">
        <f>IF($C$3=1,"",HLOOKUP(A213,'BASE GE'!$3:$7,4))&amp;" - "&amp;IF($C$3=1,"",HLOOKUP(A213,'BASE GE'!$3:$7,5))</f>
        <v xml:space="preserve">Contrôleur permanent d’isolement
avec neutre (ITAN) - </v>
      </c>
      <c r="C213" s="249" cm="1">
        <f t="array" ref="C213">IF($C$3=1,"",INDEX('BASE GE'!$B$8:$JZ$126,'RECAP GE'!$C$3,A213))</f>
        <v>1210</v>
      </c>
      <c r="D213" s="238" t="str">
        <f>IF($C$3=1,"",HLOOKUP(A213,'BASE GE'!$3:$7,2))</f>
        <v>CA607</v>
      </c>
      <c r="F213" s="238">
        <v>196</v>
      </c>
    </row>
    <row r="214" spans="1:6">
      <c r="A214" s="243">
        <f t="shared" si="6"/>
        <v>197</v>
      </c>
      <c r="B214" s="251" t="str">
        <f>IF($C$3=1,"",HLOOKUP(A214,'BASE GE'!$3:$7,4))&amp;" - "&amp;IF($C$3=1,"",HLOOKUP(A214,'BASE GE'!$3:$7,5))</f>
        <v xml:space="preserve">Contrôleur permanent d’isolement
sans neutre (ITSN) - </v>
      </c>
      <c r="C214" s="249" cm="1">
        <f t="array" ref="C214">IF($C$3=1,"",INDEX('BASE GE'!$B$8:$JZ$126,'RECAP GE'!$C$3,A214))</f>
        <v>1694</v>
      </c>
      <c r="D214" s="238" t="str">
        <f>IF($C$3=1,"",HLOOKUP(A214,'BASE GE'!$3:$7,2))</f>
        <v>CA608</v>
      </c>
      <c r="F214" s="238">
        <v>197</v>
      </c>
    </row>
    <row r="215" spans="1:6">
      <c r="A215" s="243">
        <f t="shared" si="6"/>
        <v>198</v>
      </c>
      <c r="B215" s="251" t="str">
        <f>IF($C$3=1,"",HLOOKUP(A215,'BASE GE'!$3:$7,4))&amp;" - "&amp;IF($C$3=1,"",HLOOKUP(A215,'BASE GE'!$3:$7,5))</f>
        <v xml:space="preserve">Marche Dégradée - </v>
      </c>
      <c r="C215" s="249" cm="1">
        <f t="array" ref="C215">IF($C$3=1,"",INDEX('BASE GE'!$B$8:$JZ$126,'RECAP GE'!$C$3,A215))</f>
        <v>2263</v>
      </c>
      <c r="D215" s="238" t="str">
        <f>IF($C$3=1,"",HLOOKUP(A215,'BASE GE'!$3:$7,2))</f>
        <v>CA612</v>
      </c>
      <c r="F215" s="238">
        <v>198</v>
      </c>
    </row>
    <row r="216" spans="1:6">
      <c r="A216" s="243">
        <f t="shared" si="6"/>
        <v>199</v>
      </c>
      <c r="B216" s="251" t="str">
        <f>IF($C$3=1,"",HLOOKUP(A216,'BASE GE'!$3:$7,4))&amp;" - "&amp;IF($C$3=1,"",HLOOKUP(A216,'BASE GE'!$3:$7,5))</f>
        <v xml:space="preserve">Sécurité niveau bas carburant pour réservoir séparé - </v>
      </c>
      <c r="C216" s="249" cm="1">
        <f t="array" ref="C216">IF($C$3=1,"",INDEX('BASE GE'!$B$8:$JZ$126,'RECAP GE'!$C$3,A216))</f>
        <v>283</v>
      </c>
      <c r="D216" s="238" t="str">
        <f>IF($C$3=1,"",HLOOKUP(A216,'BASE GE'!$3:$7,2))</f>
        <v>CA616</v>
      </c>
      <c r="F216" s="238">
        <v>199</v>
      </c>
    </row>
    <row r="217" spans="1:6">
      <c r="A217" s="243">
        <f t="shared" si="6"/>
        <v>200</v>
      </c>
      <c r="B217" s="251" t="str">
        <f>IF($C$3=1,"",HLOOKUP(A217,'BASE GE'!$3:$7,4))&amp;" - "&amp;IF($C$3=1,"",HLOOKUP(A217,'BASE GE'!$3:$7,5))</f>
        <v xml:space="preserve">Alarme niveau bas carburant pour réservoir séparé - </v>
      </c>
      <c r="C217" s="249" cm="1">
        <f t="array" ref="C217">IF($C$3=1,"",INDEX('BASE GE'!$B$8:$JZ$126,'RECAP GE'!$C$3,A217))</f>
        <v>283</v>
      </c>
      <c r="D217" s="238" t="str">
        <f>IF($C$3=1,"",HLOOKUP(A217,'BASE GE'!$3:$7,2))</f>
        <v>CA617</v>
      </c>
      <c r="F217" s="238">
        <v>200</v>
      </c>
    </row>
    <row r="218" spans="1:6">
      <c r="A218" s="243">
        <f t="shared" si="6"/>
        <v>201</v>
      </c>
      <c r="B218" s="251" t="str">
        <f>IF($C$3=1,"",HLOOKUP(A218,'BASE GE'!$3:$7,4))&amp;" - "&amp;IF($C$3=1,"",HLOOKUP(A218,'BASE GE'!$3:$7,5))</f>
        <v xml:space="preserve">Pupitre APM802 Tactile (275 kVA - 830 kVA) (except 275 kVA - 330 kVA DOOSAN)(60Hz 208V inf. 500kW)
(24V)(Sélectionner AL11 - dans les options mécaniques alternateur) - </v>
      </c>
      <c r="C218" s="249" t="str" cm="1">
        <f t="array" ref="C218">IF($C$3=1,"",INDEX('BASE GE'!$B$8:$JZ$126,'RECAP GE'!$C$3,A218))</f>
        <v>X</v>
      </c>
      <c r="D218" s="238" t="str">
        <f>IF($C$3=1,"",HLOOKUP(A218,'BASE GE'!$3:$7,2))</f>
        <v>A802</v>
      </c>
      <c r="F218" s="238">
        <v>201</v>
      </c>
    </row>
    <row r="219" spans="1:6">
      <c r="A219" s="243">
        <f t="shared" si="6"/>
        <v>202</v>
      </c>
      <c r="B219" s="251" t="str">
        <f>IF($C$3=1,"",HLOOKUP(A219,'BASE GE'!$3:$7,4))&amp;" - "&amp;IF($C$3=1,"",HLOOKUP(A219,'BASE GE'!$3:$7,5))</f>
        <v xml:space="preserve">10 A 4P (Modulaire) (TC fournis si CA302) - </v>
      </c>
      <c r="C219" s="249" t="str" cm="1">
        <f t="array" ref="C219">IF($C$3=1,"",INDEX('BASE GE'!$B$8:$JZ$126,'RECAP GE'!$C$3,A219))</f>
        <v>X</v>
      </c>
      <c r="D219" s="238" t="str">
        <f>IF($C$3=1,"",HLOOKUP(A219,'BASE GE'!$3:$7,2))</f>
        <v>Mo10</v>
      </c>
      <c r="F219" s="238">
        <v>202</v>
      </c>
    </row>
    <row r="220" spans="1:6">
      <c r="A220" s="243">
        <f t="shared" si="6"/>
        <v>203</v>
      </c>
      <c r="B220" s="251" t="str">
        <f>IF($C$3=1,"",HLOOKUP(A220,'BASE GE'!$3:$7,4))&amp;" - "&amp;IF($C$3=1,"",HLOOKUP(A220,'BASE GE'!$3:$7,5))</f>
        <v xml:space="preserve">Moins value disjoncteur 100 A 4P (Modulaire) (TC fournis si CA302) - </v>
      </c>
      <c r="C220" s="249" t="str" cm="1">
        <f t="array" ref="C220">IF($C$3=1,"",INDEX('BASE GE'!$B$8:$JZ$126,'RECAP GE'!$C$3,A220))</f>
        <v>X</v>
      </c>
      <c r="D220" s="238" t="str">
        <f>IF($C$3=1,"",HLOOKUP(A220,'BASE GE'!$3:$7,2))</f>
        <v>Mo100</v>
      </c>
      <c r="F220" s="238">
        <v>203</v>
      </c>
    </row>
    <row r="221" spans="1:6">
      <c r="A221" s="243">
        <f t="shared" si="6"/>
        <v>204</v>
      </c>
      <c r="B221" s="251" t="str">
        <f>IF($C$3=1,"",HLOOKUP(A221,'BASE GE'!$3:$7,4))&amp;" - "&amp;IF($C$3=1,"",HLOOKUP(A221,'BASE GE'!$3:$7,5))</f>
        <v xml:space="preserve">Moins value disjoncteur 125 A 4P (Modulaire) (TC fournis si CA302) - </v>
      </c>
      <c r="C221" s="249" t="str" cm="1">
        <f t="array" ref="C221">IF($C$3=1,"",INDEX('BASE GE'!$B$8:$JZ$126,'RECAP GE'!$C$3,A221))</f>
        <v>X</v>
      </c>
      <c r="D221" s="238" t="str">
        <f>IF($C$3=1,"",HLOOKUP(A221,'BASE GE'!$3:$7,2))</f>
        <v>Mo125</v>
      </c>
      <c r="F221" s="238">
        <v>204</v>
      </c>
    </row>
    <row r="222" spans="1:6">
      <c r="A222" s="243">
        <f t="shared" si="6"/>
        <v>205</v>
      </c>
      <c r="B222" s="251" t="str">
        <f>IF($C$3=1,"",HLOOKUP(A222,'BASE GE'!$3:$7,4))&amp;" - "&amp;IF($C$3=1,"",HLOOKUP(A222,'BASE GE'!$3:$7,5))</f>
        <v xml:space="preserve">Moins value disjoncteur 160 A 3P (Compact) TC fournis - </v>
      </c>
      <c r="C222" s="249" t="str" cm="1">
        <f t="array" ref="C222">IF($C$3=1,"",INDEX('BASE GE'!$B$8:$JZ$126,'RECAP GE'!$C$3,A222))</f>
        <v>X</v>
      </c>
      <c r="D222" s="238" t="str">
        <f>IF($C$3=1,"",HLOOKUP(A222,'BASE GE'!$3:$7,2))</f>
        <v>Co163</v>
      </c>
      <c r="F222" s="238">
        <v>205</v>
      </c>
    </row>
    <row r="223" spans="1:6">
      <c r="A223" s="243">
        <f t="shared" si="6"/>
        <v>206</v>
      </c>
      <c r="B223" s="251" t="str">
        <f>IF($C$3=1,"",HLOOKUP(A223,'BASE GE'!$3:$7,4))&amp;" - "&amp;IF($C$3=1,"",HLOOKUP(A223,'BASE GE'!$3:$7,5))</f>
        <v xml:space="preserve">Moins value disjoncteur 250 A 3P (Compact) TC fournis - </v>
      </c>
      <c r="C223" s="249" t="str" cm="1">
        <f t="array" ref="C223">IF($C$3=1,"",INDEX('BASE GE'!$B$8:$JZ$126,'RECAP GE'!$C$3,A223))</f>
        <v>X</v>
      </c>
      <c r="D223" s="238" t="str">
        <f>IF($C$3=1,"",HLOOKUP(A223,'BASE GE'!$3:$7,2))</f>
        <v>Co253</v>
      </c>
      <c r="F223" s="238">
        <v>206</v>
      </c>
    </row>
    <row r="224" spans="1:6">
      <c r="A224" s="243">
        <f t="shared" si="6"/>
        <v>207</v>
      </c>
      <c r="B224" s="251" t="str">
        <f>IF($C$3=1,"",HLOOKUP(A224,'BASE GE'!$3:$7,4))&amp;" - "&amp;IF($C$3=1,"",HLOOKUP(A224,'BASE GE'!$3:$7,5))</f>
        <v xml:space="preserve">Moins value disjoncteur 400 A 3P
(Compact) TC fournis - </v>
      </c>
      <c r="C224" s="249" t="str" cm="1">
        <f t="array" ref="C224">IF($C$3=1,"",INDEX('BASE GE'!$B$8:$JZ$126,'RECAP GE'!$C$3,A224))</f>
        <v>X</v>
      </c>
      <c r="D224" s="238" t="str">
        <f>IF($C$3=1,"",HLOOKUP(A224,'BASE GE'!$3:$7,2))</f>
        <v>Co403</v>
      </c>
      <c r="F224" s="238">
        <v>207</v>
      </c>
    </row>
    <row r="225" spans="1:6">
      <c r="A225" s="243">
        <f t="shared" si="6"/>
        <v>208</v>
      </c>
      <c r="B225" s="251" t="str">
        <f>IF($C$3=1,"",HLOOKUP(A225,'BASE GE'!$3:$7,4))&amp;" - "&amp;IF($C$3=1,"",HLOOKUP(A225,'BASE GE'!$3:$7,5))</f>
        <v xml:space="preserve">Moins value disjoncteur 630 A 3P (Compact) TC fournis - </v>
      </c>
      <c r="C225" s="249" t="str" cm="1">
        <f t="array" ref="C225">IF($C$3=1,"",INDEX('BASE GE'!$B$8:$JZ$126,'RECAP GE'!$C$3,A225))</f>
        <v>X</v>
      </c>
      <c r="D225" s="238" t="str">
        <f>IF($C$3=1,"",HLOOKUP(A225,'BASE GE'!$3:$7,2))</f>
        <v>Co633</v>
      </c>
      <c r="F225" s="238">
        <v>208</v>
      </c>
    </row>
    <row r="226" spans="1:6">
      <c r="A226" s="243">
        <f t="shared" si="6"/>
        <v>209</v>
      </c>
      <c r="B226" s="251" t="str">
        <f>IF($C$3=1,"",HLOOKUP(A226,'BASE GE'!$3:$7,4))&amp;" - "&amp;IF($C$3=1,"",HLOOKUP(A226,'BASE GE'!$3:$7,5))</f>
        <v xml:space="preserve">Télégestion via Modbus RTU sur RS485 (Table Modbus disponible sur
demande) - </v>
      </c>
      <c r="C226" s="249" t="str" cm="1">
        <f t="array" ref="C226">IF($C$3=1,"",INDEX('BASE GE'!$B$8:$JZ$126,'RECAP GE'!$C$3,A226))</f>
        <v>Std</v>
      </c>
      <c r="D226" s="238" t="str">
        <f>IF($C$3=1,"",HLOOKUP(A226,'BASE GE'!$3:$7,2))</f>
        <v>CA71</v>
      </c>
      <c r="F226" s="238">
        <v>209</v>
      </c>
    </row>
    <row r="227" spans="1:6">
      <c r="A227" s="243">
        <f t="shared" si="6"/>
        <v>210</v>
      </c>
      <c r="B227" s="251" t="str">
        <f>IF($C$3=1,"",HLOOKUP(A227,'BASE GE'!$3:$7,4))&amp;" - "&amp;IF($C$3=1,"",HLOOKUP(A227,'BASE GE'!$3:$7,5))</f>
        <v xml:space="preserve">Télégestion via Modem GSM/GPRS - </v>
      </c>
      <c r="C227" s="249" t="str" cm="1">
        <f t="array" ref="C227">IF($C$3=1,"",INDEX('BASE GE'!$B$8:$JZ$126,'RECAP GE'!$C$3,A227))</f>
        <v>X</v>
      </c>
      <c r="D227" s="238" t="str">
        <f>IF($C$3=1,"",HLOOKUP(A227,'BASE GE'!$3:$7,2))</f>
        <v>CA72</v>
      </c>
      <c r="F227" s="238">
        <v>210</v>
      </c>
    </row>
    <row r="228" spans="1:6">
      <c r="A228" s="243">
        <f t="shared" si="6"/>
        <v>211</v>
      </c>
      <c r="B228" s="251" t="str">
        <f>IF($C$3=1,"",HLOOKUP(A228,'BASE GE'!$3:$7,4))&amp;" - "&amp;IF($C$3=1,"",HLOOKUP(A228,'BASE GE'!$3:$7,5))</f>
        <v xml:space="preserve">Couplage APM403 entre 66 et 250
kVA (Select AL11) (select APM403) - </v>
      </c>
      <c r="C228" s="249" cm="1">
        <f t="array" ref="C228">IF($C$3=1,"",INDEX('BASE GE'!$B$8:$JZ$126,'RECAP GE'!$C$3,A228))</f>
        <v>2062</v>
      </c>
      <c r="D228" s="238" t="str">
        <f>IF($C$3=1,"",HLOOKUP(A228,'BASE GE'!$3:$7,2))</f>
        <v>CA425A</v>
      </c>
      <c r="F228" s="238">
        <v>211</v>
      </c>
    </row>
    <row r="229" spans="1:6">
      <c r="A229" s="243">
        <f t="shared" si="6"/>
        <v>212</v>
      </c>
      <c r="B229" s="251" t="str">
        <f>IF($C$3=1,"",HLOOKUP(A229,'BASE GE'!$3:$7,4))&amp;" - "&amp;IF($C$3=1,"",HLOOKUP(A229,'BASE GE'!$3:$7,5))</f>
        <v xml:space="preserve">A631: Groupe en centrale BT, sans couplage au réseau (I inf. ou égal
1600A) (Si INS select IN05) (select CA425) - </v>
      </c>
      <c r="C229" s="249" cm="1">
        <f t="array" ref="C229">IF($C$3=1,"",INDEX('BASE GE'!$B$8:$JZ$126,'RECAP GE'!$C$3,A229))</f>
        <v>48</v>
      </c>
      <c r="D229" s="238" t="str">
        <f>IF($C$3=1,"",HLOOKUP(A229,'BASE GE'!$3:$7,2))</f>
        <v>A431</v>
      </c>
      <c r="F229" s="238">
        <v>212</v>
      </c>
    </row>
    <row r="230" spans="1:6">
      <c r="A230" s="243">
        <f t="shared" si="6"/>
        <v>213</v>
      </c>
      <c r="B230" s="251" t="str">
        <f>IF($C$3=1,"",HLOOKUP(A230,'BASE GE'!$3:$7,4))&amp;" - "&amp;IF($C$3=1,"",HLOOKUP(A230,'BASE GE'!$3:$7,5))</f>
        <v xml:space="preserve">Plus value montage disjoncteur en couplage (GE = J165C3 / J220C3) - </v>
      </c>
      <c r="C230" s="249" t="str" cm="1">
        <f t="array" ref="C230">IF($C$3=1,"",INDEX('BASE GE'!$B$8:$JZ$126,'RECAP GE'!$C$3,A230))</f>
        <v>X</v>
      </c>
      <c r="D230" s="238" t="str">
        <f>IF($C$3=1,"",HLOOKUP(A230,'BASE GE'!$3:$7,2))</f>
        <v>CA427</v>
      </c>
      <c r="F230" s="238">
        <v>213</v>
      </c>
    </row>
    <row r="231" spans="1:6">
      <c r="A231" s="243">
        <f t="shared" si="6"/>
        <v>214</v>
      </c>
      <c r="B231" s="251" t="str">
        <f>IF($C$3=1,"",HLOOKUP(A231,'BASE GE'!$3:$7,4))&amp;" - "&amp;IF($C$3=1,"",HLOOKUP(A231,'BASE GE'!$3:$7,5))</f>
        <v xml:space="preserve">A633: Groupe en centrale BT, sans couplage au réseau (I inf. ou égal 1600A) (select CA425) - </v>
      </c>
      <c r="C231" s="249" cm="1">
        <f t="array" ref="C231">IF($C$3=1,"",INDEX('BASE GE'!$B$8:$JZ$126,'RECAP GE'!$C$3,A231))</f>
        <v>48</v>
      </c>
      <c r="D231" s="238" t="str">
        <f>IF($C$3=1,"",HLOOKUP(A231,'BASE GE'!$3:$7,2))</f>
        <v>A433</v>
      </c>
      <c r="F231" s="238">
        <v>214</v>
      </c>
    </row>
    <row r="232" spans="1:6">
      <c r="A232" s="243">
        <f t="shared" si="6"/>
        <v>215</v>
      </c>
      <c r="B232" s="251" t="str">
        <f>IF($C$3=1,"",HLOOKUP(A232,'BASE GE'!$3:$7,4))&amp;" - "&amp;IF($C$3=1,"",HLOOKUP(A232,'BASE GE'!$3:$7,5))</f>
        <v xml:space="preserve">A622: Groupe avec INS et réseau sans couplage (select CA425)
(Déselectionner Motorisation disjoncteur) - </v>
      </c>
      <c r="C232" s="249" cm="1">
        <f t="array" ref="C232">IF($C$3=1,"",INDEX('BASE GE'!$B$8:$JZ$126,'RECAP GE'!$C$3,A232))</f>
        <v>332</v>
      </c>
      <c r="D232" s="238" t="str">
        <f>IF($C$3=1,"",HLOOKUP(A232,'BASE GE'!$3:$7,2))</f>
        <v>A422</v>
      </c>
      <c r="F232" s="238">
        <v>215</v>
      </c>
    </row>
    <row r="233" spans="1:6">
      <c r="A233" s="243">
        <f t="shared" si="6"/>
        <v>216</v>
      </c>
      <c r="B233" s="251" t="str">
        <f>IF($C$3=1,"",HLOOKUP(A233,'BASE GE'!$3:$7,4))&amp;" - "&amp;IF($C$3=1,"",HLOOKUP(A233,'BASE GE'!$3:$7,5))</f>
        <v xml:space="preserve">A651: Groupe SOLO BT en secours automatique avec couplage fugitif au réseau, avec gestion des organes de puissances (select CA425)(Unselect
CA220) - </v>
      </c>
      <c r="C233" s="249" cm="1">
        <f t="array" ref="C233">IF($C$3=1,"",INDEX('BASE GE'!$B$8:$JZ$126,'RECAP GE'!$C$3,A233))</f>
        <v>730</v>
      </c>
      <c r="D233" s="238" t="str">
        <f>IF($C$3=1,"",HLOOKUP(A233,'BASE GE'!$3:$7,2))</f>
        <v>A451</v>
      </c>
      <c r="F233" s="238">
        <v>216</v>
      </c>
    </row>
    <row r="234" spans="1:6">
      <c r="A234" s="243">
        <f t="shared" si="6"/>
        <v>217</v>
      </c>
      <c r="B234" s="251" t="str">
        <f>IF($C$3=1,"",HLOOKUP(A234,'BASE GE'!$3:$7,4))&amp;" - "&amp;IF($C$3=1,"",HLOOKUP(A234,'BASE GE'!$3:$7,5))</f>
        <v xml:space="preserve">A661: Groupe SOLO BT en secours automatique avec couplage permanent au réseau, avec gestion des organes de puissances (select
CA425) - </v>
      </c>
      <c r="C234" s="249" t="str" cm="1">
        <f t="array" ref="C234">IF($C$3=1,"",INDEX('BASE GE'!$B$8:$JZ$126,'RECAP GE'!$C$3,A234))</f>
        <v>X</v>
      </c>
      <c r="D234" s="238" t="str">
        <f>IF($C$3=1,"",HLOOKUP(A234,'BASE GE'!$3:$7,2))</f>
        <v>A461</v>
      </c>
      <c r="F234" s="238">
        <v>217</v>
      </c>
    </row>
    <row r="235" spans="1:6">
      <c r="A235" s="243">
        <f t="shared" si="6"/>
        <v>218</v>
      </c>
      <c r="B235" s="251" t="str">
        <f>IF($C$3=1,"",HLOOKUP(A235,'BASE GE'!$3:$7,4))&amp;" - "&amp;IF($C$3=1,"",HLOOKUP(A235,'BASE GE'!$3:$7,5))</f>
        <v xml:space="preserve">Interrupteur gestion neutre/terre (conformité UTE-C 15-400 : pour groupe en régime TNS et TT)
(SELEC A451) - </v>
      </c>
      <c r="C235" s="249" t="str" cm="1">
        <f t="array" ref="C235">IF($C$3=1,"",INDEX('BASE GE'!$B$8:$JZ$126,'RECAP GE'!$C$3,A235))</f>
        <v>X</v>
      </c>
      <c r="D235" s="238" t="str">
        <f>IF($C$3=1,"",HLOOKUP(A235,'BASE GE'!$3:$7,2))</f>
        <v>CA426</v>
      </c>
      <c r="F235" s="238">
        <v>218</v>
      </c>
    </row>
    <row r="236" spans="1:6">
      <c r="A236" s="243">
        <f t="shared" si="6"/>
        <v>219</v>
      </c>
      <c r="B236" s="251" t="str">
        <f>IF($C$3=1,"",HLOOKUP(A236,'BASE GE'!$3:$7,4))&amp;" - "&amp;IF($C$3=1,"",HLOOKUP(A236,'BASE GE'!$3:$7,5))</f>
        <v xml:space="preserve">Plus value disjoncteur 160 A 4P (Compact) - </v>
      </c>
      <c r="C236" s="249" cm="1">
        <f t="array" ref="C236">IF($C$3=1,"",INDEX('BASE GE'!$B$8:$JZ$126,'RECAP GE'!$C$3,A236))</f>
        <v>117</v>
      </c>
      <c r="D236" s="238" t="str">
        <f>IF($C$3=1,"",HLOOKUP(A236,'BASE GE'!$3:$7,2))</f>
        <v>Co164</v>
      </c>
      <c r="F236" s="238">
        <v>219</v>
      </c>
    </row>
    <row r="237" spans="1:6">
      <c r="A237" s="243">
        <f t="shared" si="6"/>
        <v>220</v>
      </c>
      <c r="B237" s="251" t="str">
        <f>IF($C$3=1,"",HLOOKUP(A237,'BASE GE'!$3:$7,4))&amp;" - "&amp;IF($C$3=1,"",HLOOKUP(A237,'BASE GE'!$3:$7,5))</f>
        <v xml:space="preserve">Plus value disjoncteur 250 A 4P (Compact) - </v>
      </c>
      <c r="C237" s="249" cm="1">
        <f t="array" ref="C237">IF($C$3=1,"",INDEX('BASE GE'!$B$8:$JZ$126,'RECAP GE'!$C$3,A237))</f>
        <v>0</v>
      </c>
      <c r="D237" s="238" t="str">
        <f>IF($C$3=1,"",HLOOKUP(A237,'BASE GE'!$3:$7,2))</f>
        <v>Co254</v>
      </c>
      <c r="F237" s="238">
        <v>220</v>
      </c>
    </row>
    <row r="238" spans="1:6">
      <c r="A238" s="243">
        <f t="shared" si="6"/>
        <v>221</v>
      </c>
      <c r="B238" s="251" t="str">
        <f>IF($C$3=1,"",HLOOKUP(A238,'BASE GE'!$3:$7,4))&amp;" - "&amp;IF($C$3=1,"",HLOOKUP(A238,'BASE GE'!$3:$7,5))</f>
        <v xml:space="preserve">Plus value disjoncteur 400 A 4P (Compact) - </v>
      </c>
      <c r="C238" s="249" cm="1">
        <f t="array" ref="C238">IF($C$3=1,"",INDEX('BASE GE'!$B$8:$JZ$126,'RECAP GE'!$C$3,A238))</f>
        <v>0</v>
      </c>
      <c r="D238" s="238" t="str">
        <f>IF($C$3=1,"",HLOOKUP(A238,'BASE GE'!$3:$7,2))</f>
        <v>Co404</v>
      </c>
      <c r="F238" s="238">
        <v>221</v>
      </c>
    </row>
    <row r="239" spans="1:6">
      <c r="A239" s="243">
        <f t="shared" si="6"/>
        <v>222</v>
      </c>
      <c r="B239" s="251" t="str">
        <f>IF($C$3=1,"",HLOOKUP(A239,'BASE GE'!$3:$7,4))&amp;" - "&amp;IF($C$3=1,"",HLOOKUP(A239,'BASE GE'!$3:$7,5))</f>
        <v xml:space="preserve">Plus value disjoncteur 630 A 4P (Compact) - </v>
      </c>
      <c r="C239" s="249" cm="1">
        <f t="array" ref="C239">IF($C$3=1,"",INDEX('BASE GE'!$B$8:$JZ$126,'RECAP GE'!$C$3,A239))</f>
        <v>0</v>
      </c>
      <c r="D239" s="238" t="str">
        <f>IF($C$3=1,"",HLOOKUP(A239,'BASE GE'!$3:$7,2))</f>
        <v>Co634</v>
      </c>
      <c r="F239" s="238">
        <v>222</v>
      </c>
    </row>
    <row r="240" spans="1:6">
      <c r="A240" s="243">
        <f t="shared" ref="A240:A287" si="7">IF($C$3=1,G240,F240)</f>
        <v>223</v>
      </c>
      <c r="B240" s="251" t="str">
        <f>IF($C$3=1,"",HLOOKUP(A240,'BASE GE'!$3:$7,4))&amp;" - "&amp;IF($C$3=1,"",HLOOKUP(A240,'BASE GE'!$3:$7,5))</f>
        <v xml:space="preserve">Télégestion via réseau local RS485 - </v>
      </c>
      <c r="C240" s="249" cm="1">
        <f t="array" ref="C240">IF($C$3=1,"",INDEX('BASE GE'!$B$8:$JZ$126,'RECAP GE'!$C$3,A240))</f>
        <v>51</v>
      </c>
      <c r="D240" s="238" t="str">
        <f>IF($C$3=1,"",HLOOKUP(A240,'BASE GE'!$3:$7,2))</f>
        <v>CAA11</v>
      </c>
      <c r="F240" s="238">
        <v>223</v>
      </c>
    </row>
    <row r="241" spans="1:6">
      <c r="A241" s="243">
        <f t="shared" si="7"/>
        <v>224</v>
      </c>
      <c r="B241" s="251" t="str">
        <f>IF($C$3=1,"",HLOOKUP(A241,'BASE GE'!$3:$7,4))&amp;" - "&amp;IF($C$3=1,"",HLOOKUP(A241,'BASE GE'!$3:$7,5))</f>
        <v xml:space="preserve">Motorisation disjoncteur 160 A (Compact) - </v>
      </c>
      <c r="C241" s="249" cm="1">
        <f t="array" ref="C241">IF($C$3=1,"",INDEX('BASE GE'!$B$8:$JZ$126,'RECAP GE'!$C$3,A241))</f>
        <v>1473</v>
      </c>
      <c r="D241" s="238" t="str">
        <f>IF($C$3=1,"",HLOOKUP(A241,'BASE GE'!$3:$7,2))</f>
        <v>Co161</v>
      </c>
      <c r="F241" s="238">
        <v>224</v>
      </c>
    </row>
    <row r="242" spans="1:6">
      <c r="A242" s="243">
        <f t="shared" si="7"/>
        <v>225</v>
      </c>
      <c r="B242" s="251" t="str">
        <f>IF($C$3=1,"",HLOOKUP(A242,'BASE GE'!$3:$7,4))&amp;" - "&amp;IF($C$3=1,"",HLOOKUP(A242,'BASE GE'!$3:$7,5))</f>
        <v xml:space="preserve">Motorisation disjoncteur 250 A (Compact) - </v>
      </c>
      <c r="C242" s="249" cm="1">
        <f t="array" ref="C242">IF($C$3=1,"",INDEX('BASE GE'!$B$8:$JZ$126,'RECAP GE'!$C$3,A242))</f>
        <v>0</v>
      </c>
      <c r="D242" s="238" t="str">
        <f>IF($C$3=1,"",HLOOKUP(A242,'BASE GE'!$3:$7,2))</f>
        <v>Co251</v>
      </c>
      <c r="F242" s="238">
        <v>225</v>
      </c>
    </row>
    <row r="243" spans="1:6">
      <c r="A243" s="243">
        <f t="shared" si="7"/>
        <v>226</v>
      </c>
      <c r="B243" s="251" t="str">
        <f>IF($C$3=1,"",HLOOKUP(A243,'BASE GE'!$3:$7,4))&amp;" - "&amp;IF($C$3=1,"",HLOOKUP(A243,'BASE GE'!$3:$7,5))</f>
        <v xml:space="preserve">Motorisation disjoncteur 400 A (Compact) - </v>
      </c>
      <c r="C243" s="249" cm="1">
        <f t="array" ref="C243">IF($C$3=1,"",INDEX('BASE GE'!$B$8:$JZ$126,'RECAP GE'!$C$3,A243))</f>
        <v>0</v>
      </c>
      <c r="D243" s="238" t="str">
        <f>IF($C$3=1,"",HLOOKUP(A243,'BASE GE'!$3:$7,2))</f>
        <v>Co401</v>
      </c>
      <c r="F243" s="238">
        <v>226</v>
      </c>
    </row>
    <row r="244" spans="1:6">
      <c r="A244" s="243">
        <f t="shared" si="7"/>
        <v>227</v>
      </c>
      <c r="B244" s="251" t="str">
        <f>IF($C$3=1,"",HLOOKUP(A244,'BASE GE'!$3:$7,4))&amp;" - "&amp;IF($C$3=1,"",HLOOKUP(A244,'BASE GE'!$3:$7,5))</f>
        <v xml:space="preserve">Motorisation disjoncteur 630 A (Compact) - </v>
      </c>
      <c r="C244" s="249" cm="1">
        <f t="array" ref="C244">IF($C$3=1,"",INDEX('BASE GE'!$B$8:$JZ$126,'RECAP GE'!$C$3,A244))</f>
        <v>0</v>
      </c>
      <c r="D244" s="238" t="str">
        <f>IF($C$3=1,"",HLOOKUP(A244,'BASE GE'!$3:$7,2))</f>
        <v>Co631</v>
      </c>
      <c r="F244" s="238">
        <v>227</v>
      </c>
    </row>
    <row r="245" spans="1:6">
      <c r="A245" s="243">
        <f t="shared" si="7"/>
        <v>228</v>
      </c>
      <c r="B245" s="251" t="str">
        <f>IF($C$3=1,"",HLOOKUP(A245,'BASE GE'!$3:$7,4))&amp;" - "&amp;IF($C$3=1,"",HLOOKUP(A245,'BASE GE'!$3:$7,5))</f>
        <v xml:space="preserve">Alarme sonore montée dans coffret et Pack de reports à distance figé. (Marche groupe,Défaut général,Alarme ou défaut niveau bas
carburant(Sauf réservoir sur bac)(Impossible avec option CA408) - </v>
      </c>
      <c r="C245" s="249" cm="1">
        <f t="array" ref="C245">IF($C$3=1,"",INDEX('BASE GE'!$B$8:$JZ$126,'RECAP GE'!$C$3,A245))</f>
        <v>175</v>
      </c>
      <c r="D245" s="238" t="str">
        <f>IF($C$3=1,"",HLOOKUP(A245,'BASE GE'!$3:$7,2))</f>
        <v>CA100</v>
      </c>
      <c r="F245" s="238">
        <v>228</v>
      </c>
    </row>
    <row r="246" spans="1:6">
      <c r="A246" s="243">
        <f t="shared" si="7"/>
        <v>229</v>
      </c>
      <c r="B246" s="251" t="str">
        <f>IF($C$3=1,"",HLOOKUP(A246,'BASE GE'!$3:$7,4))&amp;" - "&amp;IF($C$3=1,"",HLOOKUP(A246,'BASE GE'!$3:$7,5))</f>
        <v xml:space="preserve">Conformité VDE du coffret (Select CEL02) - </v>
      </c>
      <c r="C246" s="249" t="str" cm="1">
        <f t="array" ref="C246">IF($C$3=1,"",INDEX('BASE GE'!$B$8:$JZ$126,'RECAP GE'!$C$3,A246))</f>
        <v>X</v>
      </c>
      <c r="D246" s="238" t="str">
        <f>IF($C$3=1,"",HLOOKUP(A246,'BASE GE'!$3:$7,2))</f>
        <v>VDE</v>
      </c>
      <c r="F246" s="238">
        <v>229</v>
      </c>
    </row>
    <row r="247" spans="1:6">
      <c r="A247" s="243">
        <f t="shared" si="7"/>
        <v>230</v>
      </c>
      <c r="B247" s="251" t="str">
        <f>IF($C$3=1,"",HLOOKUP(A247,'BASE GE'!$3:$7,4))&amp;" - "&amp;IF($C$3=1,"",HLOOKUP(A247,'BASE GE'!$3:$7,5))</f>
        <v xml:space="preserve">Marche groupe - </v>
      </c>
      <c r="C247" s="249" cm="1">
        <f t="array" ref="C247">IF($C$3=1,"",INDEX('BASE GE'!$B$8:$JZ$126,'RECAP GE'!$C$3,A247))</f>
        <v>51</v>
      </c>
      <c r="D247" s="238" t="str">
        <f>IF($C$3=1,"",HLOOKUP(A247,'BASE GE'!$3:$7,2))</f>
        <v>CA221</v>
      </c>
      <c r="F247" s="238">
        <v>230</v>
      </c>
    </row>
    <row r="248" spans="1:6">
      <c r="A248" s="243">
        <f t="shared" si="7"/>
        <v>231</v>
      </c>
      <c r="B248" s="251" t="str">
        <f>IF($C$3=1,"",HLOOKUP(A248,'BASE GE'!$3:$7,4))&amp;" - "&amp;IF($C$3=1,"",HLOOKUP(A248,'BASE GE'!$3:$7,5))</f>
        <v xml:space="preserve">Groupe position automatique - </v>
      </c>
      <c r="C248" s="249" cm="1">
        <f t="array" ref="C248">IF($C$3=1,"",INDEX('BASE GE'!$B$8:$JZ$126,'RECAP GE'!$C$3,A248))</f>
        <v>51</v>
      </c>
      <c r="D248" s="238" t="str">
        <f>IF($C$3=1,"",HLOOKUP(A248,'BASE GE'!$3:$7,2))</f>
        <v>CA222</v>
      </c>
      <c r="F248" s="238">
        <v>231</v>
      </c>
    </row>
    <row r="249" spans="1:6">
      <c r="A249" s="243">
        <f t="shared" si="7"/>
        <v>232</v>
      </c>
      <c r="B249" s="251" t="str">
        <f>IF($C$3=1,"",HLOOKUP(A249,'BASE GE'!$3:$7,4))&amp;" - "&amp;IF($C$3=1,"",HLOOKUP(A249,'BASE GE'!$3:$7,5))</f>
        <v xml:space="preserve">Groupe position non-automatique - </v>
      </c>
      <c r="C249" s="249" cm="1">
        <f t="array" ref="C249">IF($C$3=1,"",INDEX('BASE GE'!$B$8:$JZ$126,'RECAP GE'!$C$3,A249))</f>
        <v>51</v>
      </c>
      <c r="D249" s="238" t="str">
        <f>IF($C$3=1,"",HLOOKUP(A249,'BASE GE'!$3:$7,2))</f>
        <v>CA223</v>
      </c>
      <c r="F249" s="238">
        <v>232</v>
      </c>
    </row>
    <row r="250" spans="1:6">
      <c r="A250" s="243">
        <f t="shared" si="7"/>
        <v>233</v>
      </c>
      <c r="B250" s="251" t="str">
        <f>IF($C$3=1,"",HLOOKUP(A250,'BASE GE'!$3:$7,4))&amp;" - "&amp;IF($C$3=1,"",HLOOKUP(A250,'BASE GE'!$3:$7,5))</f>
        <v xml:space="preserve">Groupe position manuel - </v>
      </c>
      <c r="C250" s="249" cm="1">
        <f t="array" ref="C250">IF($C$3=1,"",INDEX('BASE GE'!$B$8:$JZ$126,'RECAP GE'!$C$3,A250))</f>
        <v>51</v>
      </c>
      <c r="D250" s="238" t="str">
        <f>IF($C$3=1,"",HLOOKUP(A250,'BASE GE'!$3:$7,2))</f>
        <v>CA224</v>
      </c>
      <c r="F250" s="238">
        <v>233</v>
      </c>
    </row>
    <row r="251" spans="1:6">
      <c r="A251" s="243">
        <f t="shared" si="7"/>
        <v>234</v>
      </c>
      <c r="B251" s="251" t="str">
        <f>IF($C$3=1,"",HLOOKUP(A251,'BASE GE'!$3:$7,4))&amp;" - "&amp;IF($C$3=1,"",HLOOKUP(A251,'BASE GE'!$3:$7,5))</f>
        <v xml:space="preserve">Groupe position test - </v>
      </c>
      <c r="C251" s="249" cm="1">
        <f t="array" ref="C251">IF($C$3=1,"",INDEX('BASE GE'!$B$8:$JZ$126,'RECAP GE'!$C$3,A251))</f>
        <v>51</v>
      </c>
      <c r="D251" s="238" t="str">
        <f>IF($C$3=1,"",HLOOKUP(A251,'BASE GE'!$3:$7,2))</f>
        <v>CA225</v>
      </c>
      <c r="F251" s="238">
        <v>234</v>
      </c>
    </row>
    <row r="252" spans="1:6">
      <c r="A252" s="243">
        <f t="shared" si="7"/>
        <v>235</v>
      </c>
      <c r="B252" s="251" t="str">
        <f>IF($C$3=1,"",HLOOKUP(A252,'BASE GE'!$3:$7,4))&amp;" - "&amp;IF($C$3=1,"",HLOOKUP(A252,'BASE GE'!$3:$7,5))</f>
        <v xml:space="preserve">Arrêt groupe - </v>
      </c>
      <c r="C252" s="249" cm="1">
        <f t="array" ref="C252">IF($C$3=1,"",INDEX('BASE GE'!$B$8:$JZ$126,'RECAP GE'!$C$3,A252))</f>
        <v>51</v>
      </c>
      <c r="D252" s="238" t="str">
        <f>IF($C$3=1,"",HLOOKUP(A252,'BASE GE'!$3:$7,2))</f>
        <v>CA226</v>
      </c>
      <c r="F252" s="238">
        <v>235</v>
      </c>
    </row>
    <row r="253" spans="1:6">
      <c r="A253" s="243">
        <f t="shared" si="7"/>
        <v>236</v>
      </c>
      <c r="B253" s="251" t="str">
        <f>IF($C$3=1,"",HLOOKUP(A253,'BASE GE'!$3:$7,4))&amp;" - "&amp;IF($C$3=1,"",HLOOKUP(A253,'BASE GE'!$3:$7,5))</f>
        <v xml:space="preserve">Défaut général - </v>
      </c>
      <c r="C253" s="249" cm="1">
        <f t="array" ref="C253">IF($C$3=1,"",INDEX('BASE GE'!$B$8:$JZ$126,'RECAP GE'!$C$3,A253))</f>
        <v>51</v>
      </c>
      <c r="D253" s="238" t="str">
        <f>IF($C$3=1,"",HLOOKUP(A253,'BASE GE'!$3:$7,2))</f>
        <v>CA22A</v>
      </c>
      <c r="F253" s="238">
        <v>236</v>
      </c>
    </row>
    <row r="254" spans="1:6">
      <c r="A254" s="243">
        <f t="shared" si="7"/>
        <v>237</v>
      </c>
      <c r="B254" s="251" t="str">
        <f>IF($C$3=1,"",HLOOKUP(A254,'BASE GE'!$3:$7,4))&amp;" - "&amp;IF($C$3=1,"",HLOOKUP(A254,'BASE GE'!$3:$7,5))</f>
        <v xml:space="preserve">Défaut non démarrage - </v>
      </c>
      <c r="C254" s="249" cm="1">
        <f t="array" ref="C254">IF($C$3=1,"",INDEX('BASE GE'!$B$8:$JZ$126,'RECAP GE'!$C$3,A254))</f>
        <v>51</v>
      </c>
      <c r="D254" s="238" t="str">
        <f>IF($C$3=1,"",HLOOKUP(A254,'BASE GE'!$3:$7,2))</f>
        <v>CA22B</v>
      </c>
      <c r="F254" s="238">
        <v>237</v>
      </c>
    </row>
    <row r="255" spans="1:6">
      <c r="A255" s="243">
        <f t="shared" si="7"/>
        <v>238</v>
      </c>
      <c r="B255" s="251" t="str">
        <f>IF($C$3=1,"",HLOOKUP(A255,'BASE GE'!$3:$7,4))&amp;" - "&amp;IF($C$3=1,"",HLOOKUP(A255,'BASE GE'!$3:$7,5))</f>
        <v xml:space="preserve">Défaut pression huile - </v>
      </c>
      <c r="C255" s="249" cm="1">
        <f t="array" ref="C255">IF($C$3=1,"",INDEX('BASE GE'!$B$8:$JZ$126,'RECAP GE'!$C$3,A255))</f>
        <v>51</v>
      </c>
      <c r="D255" s="238" t="str">
        <f>IF($C$3=1,"",HLOOKUP(A255,'BASE GE'!$3:$7,2))</f>
        <v>CA22C</v>
      </c>
      <c r="F255" s="238">
        <v>238</v>
      </c>
    </row>
    <row r="256" spans="1:6">
      <c r="A256" s="243">
        <f t="shared" si="7"/>
        <v>239</v>
      </c>
      <c r="B256" s="251" t="str">
        <f>IF($C$3=1,"",HLOOKUP(A256,'BASE GE'!$3:$7,4))&amp;" - "&amp;IF($C$3=1,"",HLOOKUP(A256,'BASE GE'!$3:$7,5))</f>
        <v xml:space="preserve">Défaut température eau - </v>
      </c>
      <c r="C256" s="249" cm="1">
        <f t="array" ref="C256">IF($C$3=1,"",INDEX('BASE GE'!$B$8:$JZ$126,'RECAP GE'!$C$3,A256))</f>
        <v>51</v>
      </c>
      <c r="D256" s="238" t="str">
        <f>IF($C$3=1,"",HLOOKUP(A256,'BASE GE'!$3:$7,2))</f>
        <v>CA22D</v>
      </c>
      <c r="F256" s="238">
        <v>239</v>
      </c>
    </row>
    <row r="257" spans="1:6">
      <c r="A257" s="243">
        <f t="shared" si="7"/>
        <v>240</v>
      </c>
      <c r="B257" s="251" t="str">
        <f>IF($C$3=1,"",HLOOKUP(A257,'BASE GE'!$3:$7,4))&amp;" - "&amp;IF($C$3=1,"",HLOOKUP(A257,'BASE GE'!$3:$7,5))</f>
        <v xml:space="preserve">Défaut niveau bas eau - </v>
      </c>
      <c r="C257" s="249" cm="1">
        <f t="array" ref="C257">IF($C$3=1,"",INDEX('BASE GE'!$B$8:$JZ$126,'RECAP GE'!$C$3,A257))</f>
        <v>51</v>
      </c>
      <c r="D257" s="238" t="str">
        <f>IF($C$3=1,"",HLOOKUP(A257,'BASE GE'!$3:$7,2))</f>
        <v>CA22E</v>
      </c>
      <c r="F257" s="238">
        <v>240</v>
      </c>
    </row>
    <row r="258" spans="1:6">
      <c r="A258" s="243">
        <f t="shared" si="7"/>
        <v>241</v>
      </c>
      <c r="B258" s="251" t="str">
        <f>IF($C$3=1,"",HLOOKUP(A258,'BASE GE'!$3:$7,4))&amp;" - "&amp;IF($C$3=1,"",HLOOKUP(A258,'BASE GE'!$3:$7,5))</f>
        <v xml:space="preserve">Défaut survitesse - </v>
      </c>
      <c r="C258" s="249" cm="1">
        <f t="array" ref="C258">IF($C$3=1,"",INDEX('BASE GE'!$B$8:$JZ$126,'RECAP GE'!$C$3,A258))</f>
        <v>51</v>
      </c>
      <c r="D258" s="238" t="str">
        <f>IF($C$3=1,"",HLOOKUP(A258,'BASE GE'!$3:$7,2))</f>
        <v>CA22F</v>
      </c>
      <c r="F258" s="238">
        <v>241</v>
      </c>
    </row>
    <row r="259" spans="1:6">
      <c r="A259" s="243">
        <f t="shared" si="7"/>
        <v>242</v>
      </c>
      <c r="B259" s="251" t="str">
        <f>IF($C$3=1,"",HLOOKUP(A259,'BASE GE'!$3:$7,4))&amp;" - "&amp;IF($C$3=1,"",HLOOKUP(A259,'BASE GE'!$3:$7,5))</f>
        <v xml:space="preserve">Défaut tension alternateur - </v>
      </c>
      <c r="C259" s="249" cm="1">
        <f t="array" ref="C259">IF($C$3=1,"",INDEX('BASE GE'!$B$8:$JZ$126,'RECAP GE'!$C$3,A259))</f>
        <v>51</v>
      </c>
      <c r="D259" s="238" t="str">
        <f>IF($C$3=1,"",HLOOKUP(A259,'BASE GE'!$3:$7,2))</f>
        <v>CA22G</v>
      </c>
      <c r="F259" s="238">
        <v>242</v>
      </c>
    </row>
    <row r="260" spans="1:6">
      <c r="A260" s="243">
        <f t="shared" si="7"/>
        <v>243</v>
      </c>
      <c r="B260" s="251" t="str">
        <f>IF($C$3=1,"",HLOOKUP(A260,'BASE GE'!$3:$7,4))&amp;" - "&amp;IF($C$3=1,"",HLOOKUP(A260,'BASE GE'!$3:$7,5))</f>
        <v xml:space="preserve">Défaut surcharge - </v>
      </c>
      <c r="C260" s="249" cm="1">
        <f t="array" ref="C260">IF($C$3=1,"",INDEX('BASE GE'!$B$8:$JZ$126,'RECAP GE'!$C$3,A260))</f>
        <v>51</v>
      </c>
      <c r="D260" s="238" t="str">
        <f>IF($C$3=1,"",HLOOKUP(A260,'BASE GE'!$3:$7,2))</f>
        <v>CA22I</v>
      </c>
      <c r="F260" s="238">
        <v>243</v>
      </c>
    </row>
    <row r="261" spans="1:6">
      <c r="A261" s="243">
        <f t="shared" si="7"/>
        <v>244</v>
      </c>
      <c r="B261" s="251" t="str">
        <f>IF($C$3=1,"",HLOOKUP(A261,'BASE GE'!$3:$7,4))&amp;" - "&amp;IF($C$3=1,"",HLOOKUP(A261,'BASE GE'!$3:$7,5))</f>
        <v xml:space="preserve">Défaut arrêt urgence enclenché - </v>
      </c>
      <c r="C261" s="249" cm="1">
        <f t="array" ref="C261">IF($C$3=1,"",INDEX('BASE GE'!$B$8:$JZ$126,'RECAP GE'!$C$3,A261))</f>
        <v>51</v>
      </c>
      <c r="D261" s="238" t="str">
        <f>IF($C$3=1,"",HLOOKUP(A261,'BASE GE'!$3:$7,2))</f>
        <v>CA22J</v>
      </c>
      <c r="F261" s="238">
        <v>244</v>
      </c>
    </row>
    <row r="262" spans="1:6">
      <c r="A262" s="243">
        <f t="shared" si="7"/>
        <v>245</v>
      </c>
      <c r="B262" s="251" t="str">
        <f>IF($C$3=1,"",HLOOKUP(A262,'BASE GE'!$3:$7,4))&amp;" - "&amp;IF($C$3=1,"",HLOOKUP(A262,'BASE GE'!$3:$7,5))</f>
        <v xml:space="preserve">Défaut bac de rétention - </v>
      </c>
      <c r="C262" s="249" cm="1">
        <f t="array" ref="C262">IF($C$3=1,"",INDEX('BASE GE'!$B$8:$JZ$126,'RECAP GE'!$C$3,A262))</f>
        <v>51</v>
      </c>
      <c r="D262" s="238" t="str">
        <f>IF($C$3=1,"",HLOOKUP(A262,'BASE GE'!$3:$7,2))</f>
        <v>CA22K</v>
      </c>
      <c r="F262" s="238">
        <v>245</v>
      </c>
    </row>
    <row r="263" spans="1:6">
      <c r="A263" s="243">
        <f t="shared" si="7"/>
        <v>246</v>
      </c>
      <c r="B263" s="251" t="str">
        <f>IF($C$3=1,"",HLOOKUP(A263,'BASE GE'!$3:$7,4))&amp;" - "&amp;IF($C$3=1,"",HLOOKUP(A263,'BASE GE'!$3:$7,5))</f>
        <v xml:space="preserve">Défaut déclenchement différentiel - </v>
      </c>
      <c r="C263" s="249" cm="1">
        <f t="array" ref="C263">IF($C$3=1,"",INDEX('BASE GE'!$B$8:$JZ$126,'RECAP GE'!$C$3,A263))</f>
        <v>51</v>
      </c>
      <c r="D263" s="238" t="str">
        <f>IF($C$3=1,"",HLOOKUP(A263,'BASE GE'!$3:$7,2))</f>
        <v>CA22L</v>
      </c>
      <c r="F263" s="238">
        <v>246</v>
      </c>
    </row>
    <row r="264" spans="1:6">
      <c r="A264" s="243">
        <f t="shared" si="7"/>
        <v>247</v>
      </c>
      <c r="B264" s="251" t="str">
        <f>IF($C$3=1,"",HLOOKUP(A264,'BASE GE'!$3:$7,4))&amp;" - "&amp;IF($C$3=1,"",HLOOKUP(A264,'BASE GE'!$3:$7,5))</f>
        <v xml:space="preserve">Alarme générale - </v>
      </c>
      <c r="C264" s="249" cm="1">
        <f t="array" ref="C264">IF($C$3=1,"",INDEX('BASE GE'!$B$8:$JZ$126,'RECAP GE'!$C$3,A264))</f>
        <v>51</v>
      </c>
      <c r="D264" s="238" t="str">
        <f>IF($C$3=1,"",HLOOKUP(A264,'BASE GE'!$3:$7,2))</f>
        <v>CA22S</v>
      </c>
      <c r="F264" s="238">
        <v>247</v>
      </c>
    </row>
    <row r="265" spans="1:6">
      <c r="A265" s="243">
        <f t="shared" si="7"/>
        <v>248</v>
      </c>
      <c r="B265" s="251" t="str">
        <f>IF($C$3=1,"",HLOOKUP(A265,'BASE GE'!$3:$7,4))&amp;" - "&amp;IF($C$3=1,"",HLOOKUP(A265,'BASE GE'!$3:$7,5))</f>
        <v xml:space="preserve">Niveau bas carburant - </v>
      </c>
      <c r="C265" s="249" cm="1">
        <f t="array" ref="C265">IF($C$3=1,"",INDEX('BASE GE'!$B$8:$JZ$126,'RECAP GE'!$C$3,A265))</f>
        <v>51</v>
      </c>
      <c r="D265" s="238" t="str">
        <f>IF($C$3=1,"",HLOOKUP(A265,'BASE GE'!$3:$7,2))</f>
        <v>CA22T</v>
      </c>
      <c r="F265" s="238">
        <v>248</v>
      </c>
    </row>
    <row r="266" spans="1:6">
      <c r="A266" s="243">
        <f t="shared" si="7"/>
        <v>249</v>
      </c>
      <c r="B266" s="251" t="str">
        <f>IF($C$3=1,"",HLOOKUP(A266,'BASE GE'!$3:$7,4))&amp;" - "&amp;IF($C$3=1,"",HLOOKUP(A266,'BASE GE'!$3:$7,5))</f>
        <v xml:space="preserve">Alarme manque préchauffage eau - </v>
      </c>
      <c r="C266" s="249" cm="1">
        <f t="array" ref="C266">IF($C$3=1,"",INDEX('BASE GE'!$B$8:$JZ$126,'RECAP GE'!$C$3,A266))</f>
        <v>51</v>
      </c>
      <c r="D266" s="238" t="str">
        <f>IF($C$3=1,"",HLOOKUP(A266,'BASE GE'!$3:$7,2))</f>
        <v>CA22U</v>
      </c>
      <c r="F266" s="238">
        <v>249</v>
      </c>
    </row>
    <row r="267" spans="1:6">
      <c r="A267" s="243">
        <f t="shared" si="7"/>
        <v>250</v>
      </c>
      <c r="B267" s="251" t="str">
        <f>IF($C$3=1,"",HLOOKUP(A267,'BASE GE'!$3:$7,4))&amp;" - "&amp;IF($C$3=1,"",HLOOKUP(A267,'BASE GE'!$3:$7,5))</f>
        <v xml:space="preserve">Alarme mini tension batterie - </v>
      </c>
      <c r="C267" s="249" cm="1">
        <f t="array" ref="C267">IF($C$3=1,"",INDEX('BASE GE'!$B$8:$JZ$126,'RECAP GE'!$C$3,A267))</f>
        <v>51</v>
      </c>
      <c r="D267" s="238" t="str">
        <f>IF($C$3=1,"",HLOOKUP(A267,'BASE GE'!$3:$7,2))</f>
        <v>CA22V</v>
      </c>
      <c r="F267" s="238">
        <v>250</v>
      </c>
    </row>
    <row r="268" spans="1:6">
      <c r="A268" s="243">
        <f t="shared" si="7"/>
        <v>251</v>
      </c>
      <c r="B268" s="251" t="str">
        <f>IF($C$3=1,"",HLOOKUP(A268,'BASE GE'!$3:$7,4))&amp;" - "&amp;IF($C$3=1,"",HLOOKUP(A268,'BASE GE'!$3:$7,5))</f>
        <v xml:space="preserve">Alarme défaut chargeur batterie - </v>
      </c>
      <c r="C268" s="249" cm="1">
        <f t="array" ref="C268">IF($C$3=1,"",INDEX('BASE GE'!$B$8:$JZ$126,'RECAP GE'!$C$3,A268))</f>
        <v>51</v>
      </c>
      <c r="D268" s="238" t="str">
        <f>IF($C$3=1,"",HLOOKUP(A268,'BASE GE'!$3:$7,2))</f>
        <v>CA22W</v>
      </c>
      <c r="E268" s="238" t="str">
        <f>IFERROR(HLOOKUP(A268,'BASE GE'!$3:$7,4,FALSE),"")</f>
        <v>Alarme défaut chargeur batterie</v>
      </c>
      <c r="F268" s="238">
        <v>251</v>
      </c>
    </row>
    <row r="269" spans="1:6">
      <c r="A269" s="243">
        <f t="shared" si="7"/>
        <v>252</v>
      </c>
      <c r="B269" s="251" t="str">
        <f>IF($C$3=1,"",HLOOKUP(A269,'BASE GE'!$3:$7,4))&amp;" - "&amp;IF($C$3=1,"",HLOOKUP(A269,'BASE GE'!$3:$7,5))</f>
        <v>2 000A 4P - INS VERSO 200 séparé 2000 A 4P (Par interrupteur motorisé) IP55</v>
      </c>
      <c r="C269" s="249" cm="1">
        <f t="array" ref="C269">IF($C$3=1,"",INDEX('BASE GE'!$B$8:$JZ$126,'RECAP GE'!$C$3,A269))</f>
        <v>36000</v>
      </c>
      <c r="D269" s="238" t="str">
        <f>IF($C$3=1,"",HLOOKUP(A269,'BASE GE'!$3:$7,2))</f>
        <v>INB2004</v>
      </c>
      <c r="E269" s="238" t="str">
        <f>IFERROR(HLOOKUP(A269,'BASE GE'!$3:$7,4,FALSE),"")</f>
        <v>2 000A 4P</v>
      </c>
      <c r="F269" s="238">
        <v>252</v>
      </c>
    </row>
    <row r="270" spans="1:6">
      <c r="A270" s="243">
        <f t="shared" si="7"/>
        <v>253</v>
      </c>
      <c r="B270" s="251" t="str">
        <f>IF($C$3=1,"",HLOOKUP(A270,'BASE GE'!$3:$7,4))&amp;" - "&amp;IF($C$3=1,"",HLOOKUP(A270,'BASE GE'!$3:$7,5))</f>
        <v>2 500A 4P - INS VERSO 200 séparé 2500 A 4P (Par interrupteur motorisé) IP55</v>
      </c>
      <c r="C270" s="249" cm="1">
        <f t="array" ref="C270">IF($C$3=1,"",INDEX('BASE GE'!$B$8:$JZ$126,'RECAP GE'!$C$3,A270))</f>
        <v>37232</v>
      </c>
      <c r="D270" s="238" t="str">
        <f>IF($C$3=1,"",HLOOKUP(A270,'BASE GE'!$3:$7,2))</f>
        <v>INB2504</v>
      </c>
      <c r="E270" s="238" t="str">
        <f>IFERROR(HLOOKUP(A270,'BASE GE'!$3:$7,4,FALSE),"")</f>
        <v>2 500A 4P</v>
      </c>
      <c r="F270" s="238">
        <v>253</v>
      </c>
    </row>
    <row r="271" spans="1:6">
      <c r="A271" s="243">
        <f t="shared" si="7"/>
        <v>254</v>
      </c>
      <c r="B271" s="251" t="str">
        <f>IF($C$3=1,"",HLOOKUP(A271,'BASE GE'!$3:$7,4))&amp;" - "&amp;IF($C$3=1,"",HLOOKUP(A271,'BASE GE'!$3:$7,5))</f>
        <v>3 200A 4P - INS VERSO 200 séparé 3200 A 4P (Par interrupteur motorisé) IP55</v>
      </c>
      <c r="C271" s="249" cm="1">
        <f t="array" ref="C271">IF($C$3=1,"",INDEX('BASE GE'!$B$8:$JZ$126,'RECAP GE'!$C$3,A271))</f>
        <v>42157</v>
      </c>
      <c r="D271" s="238" t="str">
        <f>IF($C$3=1,"",HLOOKUP(A271,'BASE GE'!$3:$7,2))</f>
        <v>INB3204</v>
      </c>
      <c r="E271" s="238" t="str">
        <f>IFERROR(HLOOKUP(A271,'BASE GE'!$3:$7,4,FALSE),"")</f>
        <v>3 200A 4P</v>
      </c>
      <c r="F271" s="238">
        <v>254</v>
      </c>
    </row>
    <row r="272" spans="1:6">
      <c r="A272" s="243">
        <f t="shared" si="7"/>
        <v>255</v>
      </c>
      <c r="B272" s="251" t="str">
        <f>IF($C$3=1,"",HLOOKUP(A272,'BASE GE'!$3:$7,4))&amp;" - "&amp;IF($C$3=1,"",HLOOKUP(A272,'BASE GE'!$3:$7,5))</f>
        <v>35A 3P - INS VERSO 100 séparé 35 A 3P (Par interrupteur motorisé) IP31</v>
      </c>
      <c r="C272" s="249" cm="1">
        <f t="array" ref="C272">IF($C$3=1,"",INDEX('BASE GE'!$B$8:$JZ$126,'RECAP GE'!$C$3,A272))</f>
        <v>993</v>
      </c>
      <c r="D272" s="238" t="str">
        <f>IF($C$3=1,"",HLOOKUP(A272,'BASE GE'!$3:$7,2))</f>
        <v>INS353</v>
      </c>
      <c r="E272" s="238" t="str">
        <f>IFERROR(HLOOKUP(A272,'BASE GE'!$3:$7,4,FALSE),"")</f>
        <v>35A 3P</v>
      </c>
      <c r="F272" s="238">
        <v>255</v>
      </c>
    </row>
    <row r="273" spans="1:6">
      <c r="A273" s="243">
        <f t="shared" si="7"/>
        <v>256</v>
      </c>
      <c r="B273" s="251" t="str">
        <f>IF($C$3=1,"",HLOOKUP(A273,'BASE GE'!$3:$7,4))&amp;" - "&amp;IF($C$3=1,"",HLOOKUP(A273,'BASE GE'!$3:$7,5))</f>
        <v>63A 3P - INS VERSO 100 séparé 63 A 3P (Par interrupteur motorisé) IP31</v>
      </c>
      <c r="C273" s="249" cm="1">
        <f t="array" ref="C273">IF($C$3=1,"",INDEX('BASE GE'!$B$8:$JZ$126,'RECAP GE'!$C$3,A273))</f>
        <v>1127</v>
      </c>
      <c r="D273" s="238" t="str">
        <f>IF($C$3=1,"",HLOOKUP(A273,'BASE GE'!$3:$7,2))</f>
        <v>INS633</v>
      </c>
      <c r="E273" s="238" t="str">
        <f>IFERROR(HLOOKUP(A273,'BASE GE'!$3:$7,4,FALSE),"")</f>
        <v>63A 3P</v>
      </c>
      <c r="F273" s="238">
        <v>256</v>
      </c>
    </row>
    <row r="274" spans="1:6">
      <c r="A274" s="243">
        <f t="shared" si="7"/>
        <v>257</v>
      </c>
      <c r="B274" s="251" t="str">
        <f>IF($C$3=1,"",HLOOKUP(A274,'BASE GE'!$3:$7,4))&amp;" - "&amp;IF($C$3=1,"",HLOOKUP(A274,'BASE GE'!$3:$7,5))</f>
        <v>100A 3P - INS VERSO 100 séparé 100 A 3P (Par interrupteur motorisé) IP31</v>
      </c>
      <c r="C274" s="249" cm="1">
        <f t="array" ref="C274">IF($C$3=1,"",INDEX('BASE GE'!$B$8:$JZ$126,'RECAP GE'!$C$3,A274))</f>
        <v>1288</v>
      </c>
      <c r="D274" s="238" t="str">
        <f>IF($C$3=1,"",HLOOKUP(A274,'BASE GE'!$3:$7,2))</f>
        <v>INS103</v>
      </c>
      <c r="E274" s="238" t="str">
        <f>IFERROR(HLOOKUP(A274,'BASE GE'!$3:$7,4,FALSE),"")</f>
        <v>100A 3P</v>
      </c>
      <c r="F274" s="238">
        <v>257</v>
      </c>
    </row>
    <row r="275" spans="1:6">
      <c r="A275" s="243">
        <f t="shared" si="7"/>
        <v>258</v>
      </c>
      <c r="B275" s="251" t="str">
        <f>IF($C$3=1,"",HLOOKUP(A275,'BASE GE'!$3:$7,4))&amp;" - "&amp;IF($C$3=1,"",HLOOKUP(A275,'BASE GE'!$3:$7,5))</f>
        <v>125A 3P - INS VERSO 100 séparé 125 A 3P (Par interrupteur motorisé) IP31</v>
      </c>
      <c r="C275" s="249" cm="1">
        <f t="array" ref="C275">IF($C$3=1,"",INDEX('BASE GE'!$B$8:$JZ$126,'RECAP GE'!$C$3,A275))</f>
        <v>1382</v>
      </c>
      <c r="D275" s="238" t="str">
        <f>IF($C$3=1,"",HLOOKUP(A275,'BASE GE'!$3:$7,2))</f>
        <v>INS123</v>
      </c>
      <c r="E275" s="238" t="str">
        <f>IFERROR(HLOOKUP(A275,'BASE GE'!$3:$7,4,FALSE),"")</f>
        <v>125A 3P</v>
      </c>
      <c r="F275" s="238">
        <v>258</v>
      </c>
    </row>
    <row r="276" spans="1:6">
      <c r="A276" s="243">
        <f t="shared" si="7"/>
        <v>259</v>
      </c>
      <c r="B276" s="251" t="str">
        <f>IF($C$3=1,"",HLOOKUP(A276,'BASE GE'!$3:$7,4))&amp;" - "&amp;IF($C$3=1,"",HLOOKUP(A276,'BASE GE'!$3:$7,5))</f>
        <v>160A 3P - INS VERSO 100 séparé 160 A 3P (Par interrupteur motorisé) IP31</v>
      </c>
      <c r="C276" s="249" cm="1">
        <f t="array" ref="C276">IF($C$3=1,"",INDEX('BASE GE'!$B$8:$JZ$126,'RECAP GE'!$C$3,A276))</f>
        <v>1764</v>
      </c>
      <c r="D276" s="238" t="str">
        <f>IF($C$3=1,"",HLOOKUP(A276,'BASE GE'!$3:$7,2))</f>
        <v>INS163</v>
      </c>
      <c r="E276" s="238" t="str">
        <f>IFERROR(HLOOKUP(A276,'BASE GE'!$3:$7,4,FALSE),"")</f>
        <v>160A 3P</v>
      </c>
      <c r="F276" s="238">
        <v>259</v>
      </c>
    </row>
    <row r="277" spans="1:6">
      <c r="A277" s="243">
        <f t="shared" si="7"/>
        <v>260</v>
      </c>
      <c r="B277" s="251" t="str">
        <f>IF($C$3=1,"",HLOOKUP(A277,'BASE GE'!$3:$7,4))&amp;" - "&amp;IF($C$3=1,"",HLOOKUP(A277,'BASE GE'!$3:$7,5))</f>
        <v>200A 3P - INS VERSO 200 séparé 200 A 3P (Par interrupteur motorisé) IP20</v>
      </c>
      <c r="C277" s="249" cm="1">
        <f t="array" ref="C277">IF($C$3=1,"",INDEX('BASE GE'!$B$8:$JZ$126,'RECAP GE'!$C$3,A277))</f>
        <v>3048</v>
      </c>
      <c r="D277" s="238" t="str">
        <f>IF($C$3=1,"",HLOOKUP(A277,'BASE GE'!$3:$7,2))</f>
        <v>INB203</v>
      </c>
      <c r="E277" s="238" t="str">
        <f>IFERROR(HLOOKUP(A277,'BASE GE'!$3:$7,4,FALSE),"")</f>
        <v>200A 3P</v>
      </c>
      <c r="F277" s="238">
        <v>260</v>
      </c>
    </row>
    <row r="278" spans="1:6">
      <c r="A278" s="243">
        <f t="shared" si="7"/>
        <v>261</v>
      </c>
      <c r="B278" s="251" t="str">
        <f>IF($C$3=1,"",HLOOKUP(A278,'BASE GE'!$3:$7,4))&amp;" - "&amp;IF($C$3=1,"",HLOOKUP(A278,'BASE GE'!$3:$7,5))</f>
        <v>250A 3P - INS VERSO 200 séparé 250 A 3P (Par interrupteur motorisé) IP20</v>
      </c>
      <c r="C278" s="249" cm="1">
        <f t="array" ref="C278">IF($C$3=1,"",INDEX('BASE GE'!$B$8:$JZ$126,'RECAP GE'!$C$3,A278))</f>
        <v>3511</v>
      </c>
      <c r="D278" s="238" t="str">
        <f>IF($C$3=1,"",HLOOKUP(A278,'BASE GE'!$3:$7,2))</f>
        <v>INB253</v>
      </c>
      <c r="E278" s="238" t="str">
        <f>IFERROR(HLOOKUP(A278,'BASE GE'!$3:$7,4,FALSE),"")</f>
        <v>250A 3P</v>
      </c>
      <c r="F278" s="238">
        <v>261</v>
      </c>
    </row>
    <row r="279" spans="1:6">
      <c r="A279" s="243">
        <f t="shared" si="7"/>
        <v>262</v>
      </c>
      <c r="B279" s="251" t="str">
        <f>IF($C$3=1,"",HLOOKUP(A279,'BASE GE'!$3:$7,4))&amp;" - "&amp;IF($C$3=1,"",HLOOKUP(A279,'BASE GE'!$3:$7,5))</f>
        <v>400A 3P - INS VERSO 200 séparé 400 A 3P (Par interrupteur motorisé) IP20</v>
      </c>
      <c r="C279" s="249" cm="1">
        <f t="array" ref="C279">IF($C$3=1,"",INDEX('BASE GE'!$B$8:$JZ$126,'RECAP GE'!$C$3,A279))</f>
        <v>4095</v>
      </c>
      <c r="D279" s="238" t="str">
        <f>IF($C$3=1,"",HLOOKUP(A279,'BASE GE'!$3:$7,2))</f>
        <v>INB403</v>
      </c>
      <c r="E279" s="238" t="str">
        <f>IFERROR(HLOOKUP(A279,'BASE GE'!$3:$7,4,FALSE),"")</f>
        <v>400A 3P</v>
      </c>
      <c r="F279" s="238">
        <v>262</v>
      </c>
    </row>
    <row r="280" spans="1:6">
      <c r="A280" s="243">
        <f t="shared" si="7"/>
        <v>263</v>
      </c>
      <c r="B280" s="251" t="str">
        <f>IF($C$3=1,"",HLOOKUP(A280,'BASE GE'!$3:$7,4))&amp;" - "&amp;IF($C$3=1,"",HLOOKUP(A280,'BASE GE'!$3:$7,5))</f>
        <v>630A 3P - INS VERSO 200 séparé 630 A 3P (Par interrupteur motorisé) IP20</v>
      </c>
      <c r="C280" s="249" cm="1">
        <f t="array" ref="C280">IF($C$3=1,"",INDEX('BASE GE'!$B$8:$JZ$126,'RECAP GE'!$C$3,A280))</f>
        <v>4603</v>
      </c>
      <c r="D280" s="238" t="str">
        <f>IF($C$3=1,"",HLOOKUP(A280,'BASE GE'!$3:$7,2))</f>
        <v>INB633</v>
      </c>
      <c r="E280" s="238" t="str">
        <f>IFERROR(HLOOKUP(A280,'BASE GE'!$3:$7,4,FALSE),"")</f>
        <v>630A 3P</v>
      </c>
      <c r="F280" s="238">
        <v>263</v>
      </c>
    </row>
    <row r="281" spans="1:6">
      <c r="A281" s="243">
        <f t="shared" si="7"/>
        <v>264</v>
      </c>
      <c r="B281" s="251" t="str">
        <f>IF($C$3=1,"",HLOOKUP(A281,'BASE GE'!$3:$7,4))&amp;" - "&amp;IF($C$3=1,"",HLOOKUP(A281,'BASE GE'!$3:$7,5))</f>
        <v>800A 3P - INS VERSO 200 séparé 800 A 3P (Par interrupteur motorisé) IP55</v>
      </c>
      <c r="C281" s="249" cm="1">
        <f t="array" ref="C281">IF($C$3=1,"",INDEX('BASE GE'!$B$8:$JZ$126,'RECAP GE'!$C$3,A281))</f>
        <v>9349</v>
      </c>
      <c r="D281" s="238" t="str">
        <f>IF($C$3=1,"",HLOOKUP(A281,'BASE GE'!$3:$7,2))</f>
        <v>INB803</v>
      </c>
      <c r="E281" s="238" t="str">
        <f>IFERROR(HLOOKUP(A281,'BASE GE'!$3:$7,4,FALSE),"")</f>
        <v>800A 3P</v>
      </c>
      <c r="F281" s="238">
        <v>264</v>
      </c>
    </row>
    <row r="282" spans="1:6">
      <c r="A282" s="243">
        <f t="shared" si="7"/>
        <v>265</v>
      </c>
      <c r="B282" s="251" t="str">
        <f>IF($C$3=1,"",HLOOKUP(A282,'BASE GE'!$3:$7,4))&amp;" - "&amp;IF($C$3=1,"",HLOOKUP(A282,'BASE GE'!$3:$7,5))</f>
        <v>1 000A 3P - INS VERSO 200 séparé 1000 A 3P (Par interrupteur motorisé) IP55</v>
      </c>
      <c r="C282" s="249" cm="1">
        <f t="array" ref="C282">IF($C$3=1,"",INDEX('BASE GE'!$B$8:$JZ$126,'RECAP GE'!$C$3,A282))</f>
        <v>10848</v>
      </c>
      <c r="D282" s="238" t="str">
        <f>IF($C$3=1,"",HLOOKUP(A282,'BASE GE'!$3:$7,2))</f>
        <v>INB1003</v>
      </c>
      <c r="E282" s="238" t="str">
        <f>IFERROR(HLOOKUP(A282,'BASE GE'!$3:$7,4,FALSE),"")</f>
        <v>1 000A 3P</v>
      </c>
      <c r="F282" s="238">
        <v>265</v>
      </c>
    </row>
    <row r="283" spans="1:6">
      <c r="A283" s="243">
        <f t="shared" si="7"/>
        <v>266</v>
      </c>
      <c r="B283" s="251" t="str">
        <f>IF($C$3=1,"",HLOOKUP(A283,'BASE GE'!$3:$7,4))&amp;" - "&amp;IF($C$3=1,"",HLOOKUP(A283,'BASE GE'!$3:$7,5))</f>
        <v>1 250A 3P - INS VERSO 200 séparé 1250 A 3P (Par interrupteur motorisé) IP55</v>
      </c>
      <c r="C283" s="249" cm="1">
        <f t="array" ref="C283">IF($C$3=1,"",INDEX('BASE GE'!$B$8:$JZ$126,'RECAP GE'!$C$3,A283))</f>
        <v>12010</v>
      </c>
      <c r="D283" s="238" t="str">
        <f>IF($C$3=1,"",HLOOKUP(A283,'BASE GE'!$3:$7,2))</f>
        <v>INB1253</v>
      </c>
      <c r="E283" s="238" t="str">
        <f>IFERROR(HLOOKUP(A283,'BASE GE'!$3:$7,4,FALSE),"")</f>
        <v>1 250A 3P</v>
      </c>
      <c r="F283" s="238">
        <v>266</v>
      </c>
    </row>
    <row r="284" spans="1:6">
      <c r="A284" s="243">
        <f t="shared" si="7"/>
        <v>267</v>
      </c>
      <c r="B284" s="251" t="str">
        <f>IF($C$3=1,"",HLOOKUP(A284,'BASE GE'!$3:$7,4))&amp;" - "&amp;IF($C$3=1,"",HLOOKUP(A284,'BASE GE'!$3:$7,5))</f>
        <v>1 600A 3P - INS VERSO 200 séparé 1600 A 3P (Par interrupteur motorisé) IP55</v>
      </c>
      <c r="C284" s="249" cm="1">
        <f t="array" ref="C284">IF($C$3=1,"",INDEX('BASE GE'!$B$8:$JZ$126,'RECAP GE'!$C$3,A284))</f>
        <v>13149</v>
      </c>
      <c r="D284" s="238" t="str">
        <f>IF($C$3=1,"",HLOOKUP(A284,'BASE GE'!$3:$7,2))</f>
        <v>INB1603</v>
      </c>
      <c r="E284" s="238" t="str">
        <f>IFERROR(HLOOKUP(A284,'BASE GE'!$3:$7,4,FALSE),"")</f>
        <v>1 600A 3P</v>
      </c>
      <c r="F284" s="238">
        <v>267</v>
      </c>
    </row>
    <row r="285" spans="1:6">
      <c r="A285" s="243">
        <f t="shared" si="7"/>
        <v>268</v>
      </c>
      <c r="B285" s="251" t="str">
        <f>IF($C$3=1,"",HLOOKUP(A285,'BASE GE'!$3:$7,4))&amp;" - "&amp;IF($C$3=1,"",HLOOKUP(A285,'BASE GE'!$3:$7,5))</f>
        <v>2 000A 3P - INS VERSO 200 séparé 2000 A 3P (Par interrupteur motorisé) IP55</v>
      </c>
      <c r="C285" s="249" cm="1">
        <f t="array" ref="C285">IF($C$3=1,"",INDEX('BASE GE'!$B$8:$JZ$126,'RECAP GE'!$C$3,A285))</f>
        <v>33276</v>
      </c>
      <c r="D285" s="238" t="str">
        <f>IF($C$3=1,"",HLOOKUP(A285,'BASE GE'!$3:$7,2))</f>
        <v>INB2003</v>
      </c>
      <c r="E285" s="238" t="str">
        <f>IFERROR(HLOOKUP(A285,'BASE GE'!$3:$7,4,FALSE),"")</f>
        <v>2 000A 3P</v>
      </c>
      <c r="F285" s="238">
        <v>268</v>
      </c>
    </row>
    <row r="286" spans="1:6">
      <c r="A286" s="243">
        <f t="shared" si="7"/>
        <v>269</v>
      </c>
      <c r="B286" s="251" t="str">
        <f>IF($C$3=1,"",HLOOKUP(A286,'BASE GE'!$3:$7,4))&amp;" - "&amp;IF($C$3=1,"",HLOOKUP(A286,'BASE GE'!$3:$7,5))</f>
        <v>2 500A 3P - INS VERSO 200 séparé 2500 A 3P (Par interrupteur motorisé) IP55</v>
      </c>
      <c r="C286" s="249" cm="1">
        <f t="array" ref="C286">IF($C$3=1,"",INDEX('BASE GE'!$B$8:$JZ$126,'RECAP GE'!$C$3,A286))</f>
        <v>35121</v>
      </c>
      <c r="D286" s="238" t="str">
        <f>IF($C$3=1,"",HLOOKUP(A286,'BASE GE'!$3:$7,2))</f>
        <v>INB2503</v>
      </c>
      <c r="E286" s="238" t="str">
        <f>IFERROR(HLOOKUP(A286,'BASE GE'!$3:$7,4,FALSE),"")</f>
        <v>2 500A 3P</v>
      </c>
      <c r="F286" s="238">
        <v>269</v>
      </c>
    </row>
    <row r="287" spans="1:6">
      <c r="A287" s="243">
        <f t="shared" si="7"/>
        <v>270</v>
      </c>
      <c r="B287" s="251" t="str">
        <f>IF($C$3=1,"",HLOOKUP(A287,'BASE GE'!$3:$7,4))&amp;" - "&amp;IF($C$3=1,"",HLOOKUP(A287,'BASE GE'!$3:$7,5))</f>
        <v>3 200A 3P - INS VERSO 200 séparé 3200 A 3P (Par interrupteur motorisé) IP55</v>
      </c>
      <c r="C287" s="249" cm="1">
        <f t="array" ref="C287">IF($C$3=1,"",INDEX('BASE GE'!$B$8:$JZ$126,'RECAP GE'!$C$3,A287))</f>
        <v>39571</v>
      </c>
      <c r="D287" s="238" t="str">
        <f>IF($C$3=1,"",HLOOKUP(A287,'BASE GE'!$3:$7,2))</f>
        <v>INB3203</v>
      </c>
      <c r="E287" s="238" t="str">
        <f>IFERROR(HLOOKUP(A287,'BASE GE'!$3:$7,4,FALSE),"")</f>
        <v>3 200A 3P</v>
      </c>
      <c r="F287" s="238">
        <v>270</v>
      </c>
    </row>
    <row r="288" spans="1:6">
      <c r="A288" s="243">
        <f t="shared" ref="A288:A294" si="8">IF($C$3=1,G288,F288)</f>
        <v>271</v>
      </c>
      <c r="B288" s="251" t="str">
        <f>IF($C$3=1,"",HLOOKUP(A288,'BASE GE'!$3:$7,4))&amp;" - "&amp;IF($C$3=1,"",HLOOKUP(A288,'BASE GE'!$3:$7,5))</f>
        <v xml:space="preserve"> - Conso l/h
75% 
ESP</v>
      </c>
      <c r="C288" s="249" cm="1">
        <f t="array" ref="C288">IF($C$3=1,"",INDEX('BASE GE'!$B$8:$JZ$126,'RECAP GE'!$C$3,A288))</f>
        <v>0</v>
      </c>
      <c r="D288" s="238">
        <f>IF($C$3=1,"",HLOOKUP(A288,'BASE GE'!$3:$7,2))</f>
        <v>0</v>
      </c>
      <c r="E288" s="238">
        <f>IFERROR(HLOOKUP(A288,'BASE GE'!$3:$7,4,FALSE),"")</f>
        <v>0</v>
      </c>
      <c r="F288" s="238">
        <v>271</v>
      </c>
    </row>
    <row r="289" spans="1:6">
      <c r="A289" s="243">
        <f t="shared" si="8"/>
        <v>272</v>
      </c>
      <c r="B289" s="251" t="str">
        <f>IF($C$3=1,"",HLOOKUP(A289,'BASE GE'!$3:$7,4))&amp;" - "&amp;IF($C$3=1,"",HLOOKUP(A289,'BASE GE'!$3:$7,5))</f>
        <v xml:space="preserve"> - Conso l/h
100% 
ESP</v>
      </c>
      <c r="C289" s="249" cm="1">
        <f t="array" ref="C289">IF($C$3=1,"",INDEX('BASE GE'!$B$8:$JZ$126,'RECAP GE'!$C$3,A289))</f>
        <v>27.2</v>
      </c>
      <c r="D289" s="238">
        <f>IF($C$3=1,"",HLOOKUP(A289,'BASE GE'!$3:$7,2))</f>
        <v>0</v>
      </c>
      <c r="E289" s="238">
        <f>IFERROR(HLOOKUP(A289,'BASE GE'!$3:$7,4,FALSE),"")</f>
        <v>0</v>
      </c>
      <c r="F289" s="238">
        <v>272</v>
      </c>
    </row>
    <row r="290" spans="1:6">
      <c r="A290" s="243">
        <f t="shared" si="8"/>
        <v>273</v>
      </c>
      <c r="B290" s="251" t="str">
        <f>IF($C$3=1,"",HLOOKUP(A290,'BASE GE'!$3:$7,4))&amp;" - "&amp;IF($C$3=1,"",HLOOKUP(A290,'BASE GE'!$3:$7,5))</f>
        <v xml:space="preserve"> - Conso l/h
50% 
PRP</v>
      </c>
      <c r="C290" s="249" cm="1">
        <f t="array" ref="C290">IF($C$3=1,"",INDEX('BASE GE'!$B$8:$JZ$126,'RECAP GE'!$C$3,A290))</f>
        <v>12.1</v>
      </c>
      <c r="D290" s="238">
        <f>IF($C$3=1,"",HLOOKUP(A290,'BASE GE'!$3:$7,2))</f>
        <v>0</v>
      </c>
      <c r="E290" s="238">
        <f>IFERROR(HLOOKUP(A290,'BASE GE'!$3:$7,4,FALSE),"")</f>
        <v>0</v>
      </c>
      <c r="F290" s="238">
        <v>273</v>
      </c>
    </row>
    <row r="291" spans="1:6">
      <c r="A291" s="243">
        <f t="shared" si="8"/>
        <v>274</v>
      </c>
      <c r="B291" s="251" t="str">
        <f>IF($C$3=1,"",HLOOKUP(A291,'BASE GE'!$3:$7,4))&amp;" - "&amp;IF($C$3=1,"",HLOOKUP(A291,'BASE GE'!$3:$7,5))</f>
        <v xml:space="preserve"> - Conso l/h
75% 
PRP</v>
      </c>
      <c r="C291" s="249" cm="1">
        <f t="array" ref="C291">IF($C$3=1,"",INDEX('BASE GE'!$B$8:$JZ$126,'RECAP GE'!$C$3,A291))</f>
        <v>18.100000000000001</v>
      </c>
      <c r="D291" s="238">
        <f>IF($C$3=1,"",HLOOKUP(A291,'BASE GE'!$3:$7,2))</f>
        <v>0</v>
      </c>
      <c r="E291" s="238">
        <f>IFERROR(HLOOKUP(A291,'BASE GE'!$3:$7,4,FALSE),"")</f>
        <v>0</v>
      </c>
      <c r="F291" s="238">
        <v>274</v>
      </c>
    </row>
    <row r="292" spans="1:6">
      <c r="A292" s="243">
        <f t="shared" si="8"/>
        <v>275</v>
      </c>
      <c r="B292" s="251" t="str">
        <f>IF($C$3=1,"",HLOOKUP(A292,'BASE GE'!$3:$7,4))&amp;" - "&amp;IF($C$3=1,"",HLOOKUP(A292,'BASE GE'!$3:$7,5))</f>
        <v xml:space="preserve"> - Conso l/h
100% 
PRP</v>
      </c>
      <c r="C292" s="249" cm="1">
        <f t="array" ref="C292">IF($C$3=1,"",INDEX('BASE GE'!$B$8:$JZ$126,'RECAP GE'!$C$3,A292))</f>
        <v>24.2</v>
      </c>
      <c r="D292" s="238">
        <f>IF($C$3=1,"",HLOOKUP(A292,'BASE GE'!$3:$7,2))</f>
        <v>0</v>
      </c>
      <c r="E292" s="238">
        <f>IFERROR(HLOOKUP(A292,'BASE GE'!$3:$7,4,FALSE),"")</f>
        <v>0</v>
      </c>
      <c r="F292" s="238">
        <v>275</v>
      </c>
    </row>
    <row r="293" spans="1:6">
      <c r="A293" s="243">
        <f t="shared" si="8"/>
        <v>276</v>
      </c>
      <c r="B293" s="251" t="str">
        <f>IF($C$3=1,"",HLOOKUP(A293,'BASE GE'!$3:$7,4))&amp;" - "&amp;IF($C$3=1,"",HLOOKUP(A293,'BASE GE'!$3:$7,5))</f>
        <v xml:space="preserve"> - Débit d'air Dp=0 (m3/s)</v>
      </c>
      <c r="C293" s="249" t="str" cm="1">
        <f t="array" ref="C293">IF($C$3=1,"",INDEX('BASE GE'!$B$8:$JZ$126,'RECAP GE'!$C$3,A293))</f>
        <v>*</v>
      </c>
      <c r="D293" s="238">
        <f>IF($C$3=1,"",HLOOKUP(A293,'BASE GE'!$3:$7,2))</f>
        <v>0</v>
      </c>
      <c r="E293" s="238">
        <f>IFERROR(HLOOKUP(A293,'BASE GE'!$3:$7,4,FALSE),"")</f>
        <v>0</v>
      </c>
      <c r="F293" s="238">
        <v>276</v>
      </c>
    </row>
    <row r="294" spans="1:6">
      <c r="A294" s="243">
        <f t="shared" si="8"/>
        <v>277</v>
      </c>
      <c r="B294" s="251" t="str">
        <f>IF($C$3=1,"",HLOOKUP(A294,'BASE GE'!$3:$7,4))&amp;" - "&amp;IF($C$3=1,"",HLOOKUP(A294,'BASE GE'!$3:$7,5))</f>
        <v xml:space="preserve"> - Contrepression air 
(mm H20)</v>
      </c>
      <c r="C294" s="249" t="str" cm="1">
        <f t="array" ref="C294">IF($C$3=1,"",INDEX('BASE GE'!$B$8:$JZ$126,'RECAP GE'!$C$3,A294))</f>
        <v>*</v>
      </c>
      <c r="D294" s="238">
        <f>IF($C$3=1,"",HLOOKUP(A294,'BASE GE'!$3:$7,2))</f>
        <v>0</v>
      </c>
      <c r="E294" s="238">
        <f>IFERROR(HLOOKUP(A294,'BASE GE'!$3:$7,4,FALSE),"")</f>
        <v>0</v>
      </c>
      <c r="F294" s="238">
        <v>277</v>
      </c>
    </row>
    <row r="295" spans="1:6">
      <c r="A295" s="243">
        <f t="shared" ref="A295:A300" si="9">IF($C$3=1,G295,F295)</f>
        <v>278</v>
      </c>
      <c r="B295" s="251" t="str">
        <f>IF($C$3=1,"",HLOOKUP(A295,'BASE GE'!$3:$7,4))&amp;" - "&amp;IF($C$3=1,"",HLOOKUP(A295,'BASE GE'!$3:$7,5))</f>
        <v xml:space="preserve"> - Classe de régulation (%)</v>
      </c>
      <c r="C295" s="249" cm="1">
        <f t="array" ref="C295">IF($C$3=1,"",INDEX('BASE GE'!$B$8:$JZ$126,'RECAP GE'!$C$3,A295))</f>
        <v>5</v>
      </c>
      <c r="D295" s="238">
        <f>IF($C$3=1,"",HLOOKUP(A295,'BASE GE'!$3:$7,2))</f>
        <v>0</v>
      </c>
      <c r="E295" s="238">
        <f>IFERROR(HLOOKUP(A295,'BASE GE'!$3:$7,4,FALSE),"")</f>
        <v>0</v>
      </c>
      <c r="F295" s="238">
        <v>278</v>
      </c>
    </row>
    <row r="296" spans="1:6">
      <c r="A296" s="243">
        <f t="shared" si="9"/>
        <v>279</v>
      </c>
      <c r="B296" s="251" t="str">
        <f>IF($C$3=1,"",HLOOKUP(A296,'BASE GE'!$3:$7,4))&amp;" - "&amp;IF($C$3=1,"",HLOOKUP(A296,'BASE GE'!$3:$7,5))</f>
        <v xml:space="preserve"> - LR (l)
Capacité moteur + radiateur</v>
      </c>
      <c r="C296" s="249" cm="1">
        <f t="array" ref="C296">IF($C$3=1,"",INDEX('BASE GE'!$B$8:$JZ$126,'RECAP GE'!$C$3,A296))</f>
        <v>17.600000000000001</v>
      </c>
      <c r="D296" s="238">
        <f>IF($C$3=1,"",HLOOKUP(A296,'BASE GE'!$3:$7,2))</f>
        <v>0</v>
      </c>
      <c r="E296" s="238">
        <f>IFERROR(HLOOKUP(A296,'BASE GE'!$3:$7,4,FALSE),"")</f>
        <v>0</v>
      </c>
      <c r="F296" s="238">
        <v>279</v>
      </c>
    </row>
    <row r="297" spans="1:6">
      <c r="A297" s="243">
        <f t="shared" si="9"/>
        <v>280</v>
      </c>
      <c r="B297" s="251" t="str">
        <f>IF($C$3=1,"",HLOOKUP(A297,'BASE GE'!$3:$7,4))&amp;" - "&amp;IF($C$3=1,"",HLOOKUP(A297,'BASE GE'!$3:$7,5))</f>
        <v xml:space="preserve"> - Débit gaz Esp (l/s)</v>
      </c>
      <c r="C297" s="249" cm="1">
        <f t="array" ref="C297">IF($C$3=1,"",INDEX('BASE GE'!$B$8:$JZ$126,'RECAP GE'!$C$3,A297))</f>
        <v>320</v>
      </c>
      <c r="D297" s="238">
        <f>IF($C$3=1,"",HLOOKUP(A297,'BASE GE'!$3:$7,2))</f>
        <v>0</v>
      </c>
      <c r="E297" s="238">
        <f>IFERROR(HLOOKUP(A297,'BASE GE'!$3:$7,4,FALSE),"")</f>
        <v>0</v>
      </c>
      <c r="F297" s="238">
        <v>280</v>
      </c>
    </row>
    <row r="298" spans="1:6">
      <c r="A298" s="243">
        <f t="shared" si="9"/>
        <v>281</v>
      </c>
      <c r="B298" s="251" t="str">
        <f>IF($C$3=1,"",HLOOKUP(A298,'BASE GE'!$3:$7,4))&amp;" - "&amp;IF($C$3=1,"",HLOOKUP(A298,'BASE GE'!$3:$7,5))</f>
        <v xml:space="preserve"> - Classe de perf</v>
      </c>
      <c r="C298" s="249" t="str" cm="1">
        <f t="array" ref="C298">IF($C$3=1,"",INDEX('BASE GE'!$B$8:$JZ$126,'RECAP GE'!$C$3,A298))</f>
        <v>G3</v>
      </c>
      <c r="D298" s="238">
        <f>IF($C$3=1,"",HLOOKUP(A298,'BASE GE'!$3:$7,2))</f>
        <v>0</v>
      </c>
      <c r="E298" s="238">
        <f>IFERROR(HLOOKUP(A298,'BASE GE'!$3:$7,4,FALSE),"")</f>
        <v>0</v>
      </c>
      <c r="F298" s="238">
        <v>281</v>
      </c>
    </row>
    <row r="299" spans="1:6">
      <c r="A299" s="243">
        <f t="shared" si="9"/>
        <v>282</v>
      </c>
      <c r="B299" s="251" t="str">
        <f>IF($C$3=1,"",HLOOKUP(A299,'BASE GE'!$3:$7,4))&amp;" - "&amp;IF($C$3=1,"",HLOOKUP(A299,'BASE GE'!$3:$7,5))</f>
        <v xml:space="preserve">Plus value disjoncteur 800 A 4P (Compact) - </v>
      </c>
      <c r="C299" s="249" cm="1">
        <f t="array" ref="C299">IF($C$3=1,"",INDEX('BASE GE'!$B$8:$JZ$126,'RECAP GE'!$C$3,A299))</f>
        <v>0</v>
      </c>
      <c r="D299" s="238" t="str">
        <f>IF($C$3=1,"",HLOOKUP(A299,'BASE GE'!$3:$7,2))</f>
        <v>Co804</v>
      </c>
      <c r="E299" s="238" t="str">
        <f>IFERROR(HLOOKUP(A299,'BASE GE'!$3:$7,4,FALSE),"")</f>
        <v>Plus value disjoncteur 800 A 4P (Compact)</v>
      </c>
      <c r="F299" s="238">
        <v>282</v>
      </c>
    </row>
    <row r="300" spans="1:6">
      <c r="A300" s="243">
        <f t="shared" si="9"/>
        <v>283</v>
      </c>
      <c r="B300" s="251" t="str">
        <f>IF($C$3=1,"",HLOOKUP(A300,'BASE GE'!$3:$7,4))&amp;" - "&amp;IF($C$3=1,"",HLOOKUP(A300,'BASE GE'!$3:$7,5))</f>
        <v xml:space="preserve">Plus value disjoncteur 1250 A 4P (Compact) - </v>
      </c>
      <c r="C300" s="249" cm="1">
        <f t="array" ref="C300">IF($C$3=1,"",INDEX('BASE GE'!$B$8:$JZ$126,'RECAP GE'!$C$3,A300))</f>
        <v>0</v>
      </c>
      <c r="D300" s="238" t="str">
        <f>IF($C$3=1,"",HLOOKUP(A300,'BASE GE'!$3:$7,2))</f>
        <v>Co1254</v>
      </c>
      <c r="E300" s="238" t="str">
        <f>IFERROR(HLOOKUP(A300,'BASE GE'!$3:$7,4,FALSE),"")</f>
        <v>Plus value disjoncteur 1250 A 4P (Compact)</v>
      </c>
      <c r="F300" s="238">
        <v>283</v>
      </c>
    </row>
    <row r="301" spans="1:6">
      <c r="A301" s="243">
        <f>IF($C$3=1,G301,F301)</f>
        <v>284</v>
      </c>
      <c r="B301" s="251" t="str">
        <f>IF($C$3=1,"",HLOOKUP(A301,'BASE GE'!$3:$7,4))&amp;" - "&amp;IF($C$3=1,"",HLOOKUP(A301,'BASE GE'!$3:$7,5))</f>
        <v xml:space="preserve">Plus value disjoncteur 1250 A 3P (Compact) - </v>
      </c>
      <c r="C301" s="249" cm="1">
        <f t="array" ref="C301">IF($C$3=1,"",INDEX('BASE GE'!$B$8:$JZ$126,'RECAP GE'!$C$3,A301))</f>
        <v>0</v>
      </c>
      <c r="D301" s="238" t="str">
        <f>IF($C$3=1,"",HLOOKUP(A301,'BASE GE'!$3:$7,2))</f>
        <v>Co1253</v>
      </c>
      <c r="E301" s="238" t="str">
        <f>IFERROR(HLOOKUP(A301,'BASE GE'!$3:$7,4,FALSE),"")</f>
        <v>Plus value disjoncteur 1250 A 3P (Compact)</v>
      </c>
      <c r="F301" s="238">
        <v>284</v>
      </c>
    </row>
    <row r="302" spans="1:6">
      <c r="A302" s="243">
        <f>IF($C$3=1,G302,F302)</f>
        <v>285</v>
      </c>
      <c r="B302" s="251" t="str">
        <f>IF($C$3=1,"",HLOOKUP(A302,'BASE GE'!$3:$7,4))&amp;" - "&amp;IF($C$3=1,"",HLOOKUP(A302,'BASE GE'!$3:$7,5))</f>
        <v xml:space="preserve">Montant unitaire éco-participation** - </v>
      </c>
      <c r="C302" s="249" cm="1">
        <f t="array" ref="C302">IF($C$3=1,"",INDEX('BASE GE'!$B$8:$KA$126,'RECAP GE'!$C$3,A302))</f>
        <v>77</v>
      </c>
      <c r="D302" s="238">
        <f>IF($C$3=1,"",HLOOKUP(A302,'BASE GE'!$3:$7,2))</f>
        <v>0</v>
      </c>
      <c r="E302" s="238" t="str">
        <f>IFERROR(HLOOKUP(A302,'BASE GE'!$3:$7,4,FALSE),"")</f>
        <v>Montant unitaire éco-participation**</v>
      </c>
      <c r="F302" s="238">
        <v>285</v>
      </c>
    </row>
    <row r="303" spans="1:6">
      <c r="A303" s="243">
        <f>IF($C$3=1,G303,F303)</f>
        <v>286</v>
      </c>
      <c r="B303" s="251" t="str">
        <f>IF($C$3=1,"",HLOOKUP(A303,'BASE GE'!$3:$7,4))&amp;" - "&amp;IF($C$3=1,"",HLOOKUP(A303,'BASE GE'!$3:$7,5))</f>
        <v xml:space="preserve">Date MAJ prix - </v>
      </c>
      <c r="C303" s="249" cm="1">
        <f t="array" ref="C303">IF($C$3=1,"",INDEX('BASE GE'!$B$8:$KA$126,'RECAP GE'!$C$3,A303))</f>
        <v>46083</v>
      </c>
      <c r="D303" s="238">
        <f>IF($C$3=1,"",HLOOKUP(A303,'BASE GE'!$3:$7,2))</f>
        <v>0</v>
      </c>
      <c r="E303" s="238" t="str">
        <f>IFERROR(HLOOKUP(A303,'BASE GE'!$3:$7,4,FALSE),"")</f>
        <v>Date MAJ prix</v>
      </c>
      <c r="F303" s="238">
        <v>286</v>
      </c>
    </row>
  </sheetData>
  <autoFilter ref="A10:G303" xr:uid="{80DC934B-AD7C-4AF0-81DF-D400AD5C69C9}"/>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21" r:id="rId4" name="Drop Down 1">
              <controlPr defaultSize="0" autoLine="0" autoPict="0">
                <anchor moveWithCells="1">
                  <from>
                    <xdr:col>1</xdr:col>
                    <xdr:colOff>4267200</xdr:colOff>
                    <xdr:row>2</xdr:row>
                    <xdr:rowOff>9525</xdr:rowOff>
                  </from>
                  <to>
                    <xdr:col>1</xdr:col>
                    <xdr:colOff>5848350</xdr:colOff>
                    <xdr:row>4</xdr:row>
                    <xdr:rowOff>28575</xdr:rowOff>
                  </to>
                </anchor>
              </controlPr>
            </control>
          </mc:Choice>
        </mc:AlternateContent>
        <mc:AlternateContent xmlns:mc="http://schemas.openxmlformats.org/markup-compatibility/2006">
          <mc:Choice Requires="x14">
            <control shapeId="440322" r:id="rId5" name="Drop Down 2">
              <controlPr defaultSize="0" autoLine="0" autoPict="0">
                <anchor moveWithCells="1">
                  <from>
                    <xdr:col>1</xdr:col>
                    <xdr:colOff>4267200</xdr:colOff>
                    <xdr:row>4</xdr:row>
                    <xdr:rowOff>180975</xdr:rowOff>
                  </from>
                  <to>
                    <xdr:col>1</xdr:col>
                    <xdr:colOff>6353175</xdr:colOff>
                    <xdr:row>7</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90A1D-1627-486E-9085-BB5F53711032}">
  <sheetPr>
    <tabColor rgb="FF92D050"/>
  </sheetPr>
  <dimension ref="A1:KA122"/>
  <sheetViews>
    <sheetView zoomScaleNormal="100" zoomScaleSheetLayoutView="98" workbookViewId="0">
      <pane xSplit="2" ySplit="8" topLeftCell="C9" activePane="bottomRight" state="frozen"/>
      <selection activeCell="E2" sqref="E2"/>
      <selection pane="topRight" activeCell="E2" sqref="E2"/>
      <selection pane="bottomLeft" activeCell="E2" sqref="E2"/>
      <selection pane="bottomRight" activeCell="B12" sqref="B12:B54"/>
    </sheetView>
  </sheetViews>
  <sheetFormatPr baseColWidth="10" defaultColWidth="11.42578125" defaultRowHeight="15"/>
  <cols>
    <col min="1" max="1" width="15.28515625" style="239" customWidth="1"/>
    <col min="2" max="2" width="18.140625" style="355" customWidth="1"/>
    <col min="3" max="3" width="18.140625" style="238" customWidth="1"/>
    <col min="4" max="4" width="18.85546875" style="355" customWidth="1"/>
    <col min="5" max="5" width="13.5703125" style="355" customWidth="1"/>
    <col min="6" max="12" width="11.42578125" style="239" customWidth="1"/>
    <col min="13" max="13" width="17.5703125" style="239" customWidth="1"/>
    <col min="14" max="14" width="11.42578125" style="239" customWidth="1"/>
    <col min="15" max="15" width="14" style="239" customWidth="1"/>
    <col min="16" max="16" width="11.5703125" style="239" customWidth="1"/>
    <col min="17" max="17" width="11.5703125" style="356" customWidth="1"/>
    <col min="18" max="24" width="11.5703125" style="239" customWidth="1"/>
    <col min="25" max="29" width="11.42578125" style="239" customWidth="1"/>
    <col min="30" max="30" width="13" style="239" customWidth="1"/>
    <col min="31" max="32" width="11.42578125" style="239" customWidth="1"/>
    <col min="33" max="33" width="12" style="239" customWidth="1"/>
    <col min="34" max="44" width="11.5703125" style="239" customWidth="1"/>
    <col min="45" max="45" width="12.7109375" style="239" customWidth="1"/>
    <col min="46" max="46" width="12.85546875" style="239" customWidth="1"/>
    <col min="47" max="48" width="12.42578125" style="239" customWidth="1"/>
    <col min="49" max="49" width="13.42578125" style="239" customWidth="1"/>
    <col min="50" max="50" width="12.85546875" style="239" customWidth="1"/>
    <col min="51" max="51" width="11.42578125" style="239" customWidth="1"/>
    <col min="52" max="52" width="11.5703125" style="239" customWidth="1"/>
    <col min="53" max="55" width="11.42578125" style="239" customWidth="1"/>
    <col min="56" max="56" width="11.42578125" style="357" customWidth="1"/>
    <col min="57" max="57" width="11.42578125" style="359" customWidth="1"/>
    <col min="58" max="58" width="12" style="359" customWidth="1"/>
    <col min="59" max="59" width="14.7109375" style="359" customWidth="1"/>
    <col min="60" max="60" width="13.42578125" style="359" customWidth="1"/>
    <col min="61" max="61" width="19.140625" style="359" customWidth="1"/>
    <col min="62" max="62" width="12.7109375" style="359" customWidth="1"/>
    <col min="63" max="63" width="19.140625" style="359" customWidth="1"/>
    <col min="64" max="64" width="14.28515625" style="359" customWidth="1"/>
    <col min="65" max="65" width="19.140625" style="359" customWidth="1"/>
    <col min="66" max="66" width="13.5703125" style="359" customWidth="1"/>
    <col min="67" max="67" width="19.140625" style="359" customWidth="1"/>
    <col min="68" max="68" width="11.42578125" style="238" customWidth="1"/>
    <col min="69" max="69" width="11.42578125" style="239" customWidth="1"/>
    <col min="70" max="70" width="18.42578125" style="239" customWidth="1"/>
    <col min="71" max="71" width="15.140625" style="239" customWidth="1"/>
    <col min="72" max="78" width="11.42578125" style="239" customWidth="1"/>
    <col min="79" max="79" width="12.28515625" style="239" customWidth="1"/>
    <col min="80" max="80" width="14.28515625" style="239" customWidth="1"/>
    <col min="81" max="81" width="17" style="239" customWidth="1"/>
    <col min="82" max="82" width="20.7109375" style="239" customWidth="1"/>
    <col min="83" max="83" width="17" style="239" customWidth="1"/>
    <col min="84" max="84" width="12.7109375" style="239" customWidth="1"/>
    <col min="85" max="85" width="11.42578125" style="239" customWidth="1"/>
    <col min="86" max="86" width="12" style="239" customWidth="1"/>
    <col min="87" max="88" width="11.42578125" style="239" customWidth="1"/>
    <col min="89" max="89" width="12.28515625" style="239" customWidth="1"/>
    <col min="90" max="90" width="12" style="239" customWidth="1"/>
    <col min="91" max="91" width="12.28515625" style="239" customWidth="1"/>
    <col min="92" max="92" width="11.42578125" style="239"/>
    <col min="93" max="93" width="12.7109375" style="239" customWidth="1"/>
    <col min="94" max="98" width="11.42578125" style="239"/>
    <col min="99" max="104" width="14.7109375" style="361" customWidth="1"/>
    <col min="105" max="16384" width="11.42578125" style="239"/>
  </cols>
  <sheetData>
    <row r="1" spans="1:287">
      <c r="A1" s="354" t="s">
        <v>1369</v>
      </c>
      <c r="D1" s="377"/>
      <c r="E1" s="377"/>
      <c r="J1" s="239" t="s">
        <v>1370</v>
      </c>
      <c r="L1" s="238"/>
      <c r="M1" s="238" t="s">
        <v>2354</v>
      </c>
      <c r="N1" s="238"/>
      <c r="O1" s="238" t="s">
        <v>580</v>
      </c>
      <c r="P1" s="467" t="s">
        <v>579</v>
      </c>
      <c r="Q1" s="238" t="s">
        <v>578</v>
      </c>
      <c r="R1" s="238" t="s">
        <v>577</v>
      </c>
      <c r="S1" s="238" t="s">
        <v>581</v>
      </c>
      <c r="T1" s="238" t="s">
        <v>582</v>
      </c>
      <c r="U1" s="238" t="s">
        <v>583</v>
      </c>
      <c r="V1" s="238" t="s">
        <v>584</v>
      </c>
      <c r="W1" s="238" t="s">
        <v>585</v>
      </c>
      <c r="X1" s="238" t="s">
        <v>586</v>
      </c>
      <c r="Y1" s="238"/>
      <c r="Z1" s="238"/>
      <c r="AA1" s="238" t="s">
        <v>602</v>
      </c>
      <c r="AB1" s="238" t="s">
        <v>1371</v>
      </c>
      <c r="AC1" s="238" t="s">
        <v>603</v>
      </c>
      <c r="AD1" s="238" t="s">
        <v>1372</v>
      </c>
      <c r="AE1" s="238" t="s">
        <v>758</v>
      </c>
      <c r="AF1" s="467" t="s">
        <v>604</v>
      </c>
      <c r="AG1" s="467" t="s">
        <v>726</v>
      </c>
      <c r="AH1" s="238" t="s">
        <v>605</v>
      </c>
      <c r="AI1" s="245" t="s">
        <v>1373</v>
      </c>
      <c r="AJ1" s="467" t="s">
        <v>606</v>
      </c>
      <c r="AK1" s="467" t="s">
        <v>607</v>
      </c>
      <c r="AL1" s="467" t="s">
        <v>608</v>
      </c>
      <c r="AM1" s="245" t="s">
        <v>1374</v>
      </c>
      <c r="AN1" s="245" t="s">
        <v>1375</v>
      </c>
      <c r="AO1" s="238" t="s">
        <v>587</v>
      </c>
      <c r="AP1" s="238" t="s">
        <v>588</v>
      </c>
      <c r="AQ1" s="238" t="s">
        <v>589</v>
      </c>
      <c r="AR1" s="238" t="s">
        <v>590</v>
      </c>
      <c r="AS1" s="238" t="s">
        <v>591</v>
      </c>
      <c r="AT1" s="238" t="s">
        <v>592</v>
      </c>
      <c r="AU1" s="238" t="s">
        <v>593</v>
      </c>
      <c r="AV1" s="238" t="s">
        <v>594</v>
      </c>
      <c r="AW1" s="238" t="s">
        <v>595</v>
      </c>
      <c r="AX1" s="238" t="s">
        <v>596</v>
      </c>
      <c r="AY1" s="238"/>
      <c r="AZ1" s="238" t="s">
        <v>1009</v>
      </c>
      <c r="BA1" s="238"/>
      <c r="BB1" s="238"/>
      <c r="BC1" s="238"/>
      <c r="BD1" s="357" t="s">
        <v>597</v>
      </c>
      <c r="BE1" s="468" t="s">
        <v>774</v>
      </c>
      <c r="BF1" s="357" t="s">
        <v>598</v>
      </c>
      <c r="BG1" s="357" t="s">
        <v>599</v>
      </c>
      <c r="BH1" s="357" t="s">
        <v>600</v>
      </c>
      <c r="BI1" s="357"/>
      <c r="BJ1" s="357" t="s">
        <v>601</v>
      </c>
      <c r="BK1" s="357"/>
      <c r="BL1" s="357" t="s">
        <v>1184</v>
      </c>
      <c r="BM1" s="357"/>
      <c r="BN1" s="357" t="s">
        <v>1185</v>
      </c>
      <c r="BO1" s="357"/>
      <c r="BP1" s="238" t="s">
        <v>388</v>
      </c>
      <c r="BQ1" s="238"/>
      <c r="BR1" s="468" t="s">
        <v>775</v>
      </c>
      <c r="BS1" s="468" t="s">
        <v>775</v>
      </c>
      <c r="BT1" s="238"/>
      <c r="BU1" s="238"/>
      <c r="BV1" s="238" t="s">
        <v>727</v>
      </c>
      <c r="BW1" s="238"/>
      <c r="BX1" s="238"/>
      <c r="BY1" s="245" t="s">
        <v>1376</v>
      </c>
      <c r="BZ1" s="238" t="s">
        <v>758</v>
      </c>
      <c r="CA1" s="238" t="s">
        <v>741</v>
      </c>
      <c r="CB1" s="238" t="s">
        <v>742</v>
      </c>
      <c r="CC1" s="238" t="s">
        <v>724</v>
      </c>
      <c r="CD1" s="238" t="s">
        <v>725</v>
      </c>
      <c r="CE1" s="238" t="s">
        <v>717</v>
      </c>
      <c r="CF1" s="238" t="s">
        <v>723</v>
      </c>
      <c r="CG1" s="238" t="s">
        <v>716</v>
      </c>
      <c r="CH1" s="469" t="s">
        <v>731</v>
      </c>
      <c r="CI1" s="238" t="s">
        <v>728</v>
      </c>
      <c r="CJ1" s="238" t="s">
        <v>729</v>
      </c>
      <c r="CK1" s="238" t="s">
        <v>732</v>
      </c>
      <c r="CL1" s="238" t="s">
        <v>733</v>
      </c>
      <c r="CM1" s="245" t="s">
        <v>730</v>
      </c>
      <c r="CN1" s="238" t="s">
        <v>758</v>
      </c>
      <c r="CO1" s="238" t="s">
        <v>805</v>
      </c>
      <c r="CP1" s="238" t="s">
        <v>807</v>
      </c>
      <c r="CQ1" s="238" t="s">
        <v>799</v>
      </c>
      <c r="CR1" s="238" t="s">
        <v>815</v>
      </c>
      <c r="CS1" s="470" t="s">
        <v>1171</v>
      </c>
      <c r="CT1" s="470" t="s">
        <v>1172</v>
      </c>
      <c r="CU1" s="471"/>
      <c r="CV1" s="238" t="s">
        <v>1217</v>
      </c>
      <c r="CW1" s="472"/>
      <c r="CX1" s="472"/>
      <c r="CY1" s="472"/>
      <c r="CZ1" s="472"/>
      <c r="DA1" s="238" t="s">
        <v>1377</v>
      </c>
      <c r="DB1" s="238" t="s">
        <v>1378</v>
      </c>
      <c r="DC1" s="238" t="s">
        <v>1379</v>
      </c>
      <c r="DD1" s="238" t="s">
        <v>1380</v>
      </c>
      <c r="DE1" s="238" t="s">
        <v>1381</v>
      </c>
      <c r="DF1" s="238" t="s">
        <v>1382</v>
      </c>
      <c r="DG1" s="238" t="s">
        <v>1383</v>
      </c>
      <c r="DH1" s="238" t="s">
        <v>1384</v>
      </c>
      <c r="DI1" s="238" t="s">
        <v>1385</v>
      </c>
      <c r="DJ1" s="238" t="s">
        <v>1386</v>
      </c>
      <c r="DK1" s="238" t="s">
        <v>1387</v>
      </c>
      <c r="DL1" s="238" t="s">
        <v>1388</v>
      </c>
      <c r="DM1" s="238" t="s">
        <v>1389</v>
      </c>
      <c r="DN1" s="238" t="s">
        <v>1170</v>
      </c>
      <c r="DO1" s="238" t="s">
        <v>1390</v>
      </c>
      <c r="DP1" s="238" t="s">
        <v>1391</v>
      </c>
      <c r="DQ1" s="238" t="s">
        <v>1392</v>
      </c>
      <c r="DR1" s="238" t="s">
        <v>1393</v>
      </c>
      <c r="DS1" s="238" t="s">
        <v>1394</v>
      </c>
      <c r="DT1" s="238" t="s">
        <v>1395</v>
      </c>
      <c r="DU1" s="238" t="s">
        <v>1396</v>
      </c>
      <c r="DV1" s="238" t="s">
        <v>1397</v>
      </c>
      <c r="DW1" s="238" t="s">
        <v>1398</v>
      </c>
      <c r="DX1" s="238" t="s">
        <v>1399</v>
      </c>
      <c r="DY1" s="238" t="s">
        <v>1400</v>
      </c>
      <c r="DZ1" s="238" t="s">
        <v>1401</v>
      </c>
      <c r="EA1" s="238" t="s">
        <v>1402</v>
      </c>
      <c r="EB1" s="238" t="s">
        <v>1168</v>
      </c>
      <c r="EC1" s="238" t="s">
        <v>1403</v>
      </c>
      <c r="ED1" s="238" t="s">
        <v>1404</v>
      </c>
      <c r="EE1" s="238" t="s">
        <v>1405</v>
      </c>
      <c r="EF1" s="238" t="s">
        <v>1406</v>
      </c>
      <c r="EG1" s="238" t="s">
        <v>1407</v>
      </c>
      <c r="EH1" s="238" t="s">
        <v>1408</v>
      </c>
      <c r="EI1" s="238" t="s">
        <v>1409</v>
      </c>
      <c r="EJ1" s="238" t="s">
        <v>1410</v>
      </c>
      <c r="EK1" s="238" t="s">
        <v>1411</v>
      </c>
      <c r="EL1" s="238" t="s">
        <v>1412</v>
      </c>
      <c r="EM1" s="238" t="s">
        <v>1413</v>
      </c>
      <c r="EN1" s="238" t="s">
        <v>1414</v>
      </c>
      <c r="EO1" s="238" t="s">
        <v>1415</v>
      </c>
      <c r="EP1" s="238" t="s">
        <v>1416</v>
      </c>
      <c r="EQ1" s="238" t="s">
        <v>1417</v>
      </c>
      <c r="ER1" s="238" t="s">
        <v>1418</v>
      </c>
      <c r="ES1" s="238" t="s">
        <v>1419</v>
      </c>
      <c r="ET1" s="238" t="s">
        <v>1420</v>
      </c>
      <c r="EU1" s="238" t="s">
        <v>1421</v>
      </c>
      <c r="EV1" s="238" t="s">
        <v>1422</v>
      </c>
      <c r="EW1" s="238" t="s">
        <v>1423</v>
      </c>
      <c r="EX1" s="238" t="s">
        <v>1424</v>
      </c>
      <c r="EY1" s="238" t="s">
        <v>1425</v>
      </c>
      <c r="EZ1" s="238" t="s">
        <v>1426</v>
      </c>
      <c r="FA1" s="238" t="s">
        <v>1427</v>
      </c>
      <c r="FB1" s="238" t="s">
        <v>1428</v>
      </c>
      <c r="FC1" s="238" t="s">
        <v>1429</v>
      </c>
      <c r="FD1" s="238" t="s">
        <v>159</v>
      </c>
      <c r="FE1" s="238" t="s">
        <v>1430</v>
      </c>
      <c r="FF1" s="238" t="s">
        <v>1431</v>
      </c>
      <c r="FG1" s="238" t="s">
        <v>1432</v>
      </c>
      <c r="FH1" s="238" t="s">
        <v>1433</v>
      </c>
      <c r="FI1" s="238" t="s">
        <v>1434</v>
      </c>
      <c r="FJ1" s="238" t="s">
        <v>1435</v>
      </c>
      <c r="FK1" s="238" t="s">
        <v>1436</v>
      </c>
      <c r="FL1" s="238" t="s">
        <v>1437</v>
      </c>
      <c r="FM1" s="238" t="s">
        <v>1438</v>
      </c>
      <c r="FN1" s="238" t="s">
        <v>1439</v>
      </c>
      <c r="FO1" s="238" t="s">
        <v>1440</v>
      </c>
      <c r="FP1" s="238" t="s">
        <v>1441</v>
      </c>
      <c r="FQ1" s="238" t="s">
        <v>1442</v>
      </c>
      <c r="FR1" s="238" t="s">
        <v>1443</v>
      </c>
      <c r="FS1" s="473" t="s">
        <v>1444</v>
      </c>
      <c r="FT1" s="363" t="s">
        <v>1445</v>
      </c>
      <c r="FU1" s="238" t="s">
        <v>1446</v>
      </c>
      <c r="FV1" s="238" t="s">
        <v>1447</v>
      </c>
      <c r="FW1" s="238" t="s">
        <v>1448</v>
      </c>
      <c r="FX1" s="238" t="s">
        <v>1449</v>
      </c>
      <c r="FY1" s="238" t="s">
        <v>1450</v>
      </c>
      <c r="FZ1" s="238" t="s">
        <v>1451</v>
      </c>
      <c r="GA1" s="238" t="s">
        <v>1452</v>
      </c>
      <c r="GB1" s="238" t="s">
        <v>1453</v>
      </c>
      <c r="GC1" s="238" t="s">
        <v>1454</v>
      </c>
      <c r="GD1" s="238" t="s">
        <v>1455</v>
      </c>
      <c r="GE1" s="238" t="s">
        <v>1456</v>
      </c>
      <c r="GF1" s="238" t="s">
        <v>1457</v>
      </c>
      <c r="GG1" s="238" t="s">
        <v>1458</v>
      </c>
      <c r="GH1" s="238" t="s">
        <v>1459</v>
      </c>
      <c r="GI1" s="238" t="s">
        <v>1460</v>
      </c>
      <c r="GJ1" s="238" t="s">
        <v>1461</v>
      </c>
      <c r="GK1" s="238" t="s">
        <v>1462</v>
      </c>
      <c r="GL1" s="238" t="s">
        <v>1463</v>
      </c>
      <c r="GM1" s="238" t="s">
        <v>1464</v>
      </c>
      <c r="GN1" s="238" t="s">
        <v>1465</v>
      </c>
      <c r="GO1" s="238" t="s">
        <v>1466</v>
      </c>
      <c r="GP1" s="238" t="s">
        <v>1467</v>
      </c>
      <c r="GQ1" s="238" t="s">
        <v>1468</v>
      </c>
      <c r="GR1" s="238" t="s">
        <v>1469</v>
      </c>
      <c r="GS1" s="238" t="s">
        <v>1470</v>
      </c>
      <c r="GT1" s="238" t="s">
        <v>1471</v>
      </c>
      <c r="GU1" s="238" t="s">
        <v>1472</v>
      </c>
      <c r="GV1" s="238" t="s">
        <v>965</v>
      </c>
      <c r="GW1" s="238" t="s">
        <v>971</v>
      </c>
      <c r="GX1" s="238" t="s">
        <v>225</v>
      </c>
      <c r="GY1" s="238" t="s">
        <v>205</v>
      </c>
      <c r="GZ1" s="238" t="s">
        <v>227</v>
      </c>
      <c r="HA1" s="238" t="s">
        <v>240</v>
      </c>
      <c r="HB1" s="238" t="s">
        <v>1473</v>
      </c>
      <c r="HC1" s="238" t="s">
        <v>1474</v>
      </c>
      <c r="HD1" s="238" t="s">
        <v>1475</v>
      </c>
      <c r="HE1" s="238" t="s">
        <v>1476</v>
      </c>
      <c r="HF1" s="238" t="s">
        <v>1477</v>
      </c>
      <c r="HG1" s="238" t="s">
        <v>1478</v>
      </c>
      <c r="HH1" s="238" t="s">
        <v>1479</v>
      </c>
      <c r="HI1" s="238" t="s">
        <v>1480</v>
      </c>
      <c r="HJ1" s="238" t="s">
        <v>1481</v>
      </c>
      <c r="HK1" s="238" t="s">
        <v>1482</v>
      </c>
      <c r="HL1" s="238" t="s">
        <v>1186</v>
      </c>
      <c r="HM1" s="238" t="s">
        <v>1187</v>
      </c>
      <c r="HN1" s="238" t="s">
        <v>1189</v>
      </c>
      <c r="HO1" s="238" t="s">
        <v>1190</v>
      </c>
      <c r="HP1" s="238" t="s">
        <v>1483</v>
      </c>
      <c r="HQ1" s="238" t="s">
        <v>1484</v>
      </c>
      <c r="HR1" s="238" t="s">
        <v>1485</v>
      </c>
      <c r="HS1" s="238" t="s">
        <v>1486</v>
      </c>
      <c r="HT1" s="238" t="s">
        <v>1487</v>
      </c>
      <c r="HU1" s="238" t="s">
        <v>1488</v>
      </c>
      <c r="HV1" s="238" t="s">
        <v>1489</v>
      </c>
      <c r="HW1" s="238" t="s">
        <v>1490</v>
      </c>
      <c r="HX1" s="238" t="s">
        <v>1491</v>
      </c>
      <c r="HY1" s="238" t="s">
        <v>1492</v>
      </c>
      <c r="HZ1" s="238" t="s">
        <v>1493</v>
      </c>
      <c r="IA1" s="238" t="s">
        <v>1494</v>
      </c>
      <c r="IB1" s="238" t="s">
        <v>1495</v>
      </c>
      <c r="IC1" s="238" t="s">
        <v>1496</v>
      </c>
      <c r="ID1" s="238" t="s">
        <v>1497</v>
      </c>
      <c r="IE1" s="238" t="s">
        <v>1498</v>
      </c>
      <c r="IF1" s="238" t="s">
        <v>1499</v>
      </c>
      <c r="IG1" s="238" t="s">
        <v>1500</v>
      </c>
      <c r="IH1" s="238" t="s">
        <v>1501</v>
      </c>
      <c r="II1" s="238" t="s">
        <v>1502</v>
      </c>
      <c r="IJ1" s="238" t="s">
        <v>1503</v>
      </c>
      <c r="IK1" s="238" t="s">
        <v>1504</v>
      </c>
      <c r="IL1" s="238" t="s">
        <v>1505</v>
      </c>
      <c r="IM1" s="238" t="s">
        <v>1506</v>
      </c>
      <c r="IN1" s="238" t="s">
        <v>1507</v>
      </c>
      <c r="IO1" s="238" t="s">
        <v>1508</v>
      </c>
      <c r="IP1" s="238" t="s">
        <v>1509</v>
      </c>
      <c r="IQ1" s="238" t="s">
        <v>1510</v>
      </c>
      <c r="IR1" s="238" t="s">
        <v>1511</v>
      </c>
      <c r="IS1" s="238" t="s">
        <v>1512</v>
      </c>
      <c r="IT1" s="238" t="s">
        <v>1513</v>
      </c>
      <c r="IU1" s="238" t="s">
        <v>1514</v>
      </c>
      <c r="IV1" s="238" t="s">
        <v>1515</v>
      </c>
      <c r="IW1" s="238" t="s">
        <v>1516</v>
      </c>
      <c r="IX1" s="238" t="s">
        <v>1517</v>
      </c>
      <c r="IY1" s="238" t="s">
        <v>1518</v>
      </c>
      <c r="IZ1" s="238" t="s">
        <v>1519</v>
      </c>
      <c r="JA1" s="238" t="s">
        <v>1520</v>
      </c>
      <c r="JB1" s="238" t="s">
        <v>1521</v>
      </c>
      <c r="JC1" s="238" t="s">
        <v>1522</v>
      </c>
      <c r="JD1" s="238" t="s">
        <v>1523</v>
      </c>
      <c r="JE1" s="238" t="s">
        <v>1524</v>
      </c>
      <c r="JF1" s="238" t="s">
        <v>1525</v>
      </c>
      <c r="JG1" s="238" t="s">
        <v>1526</v>
      </c>
      <c r="JH1" s="238" t="s">
        <v>1527</v>
      </c>
      <c r="JI1" s="238" t="s">
        <v>1528</v>
      </c>
      <c r="JJ1" s="238" t="s">
        <v>1529</v>
      </c>
      <c r="JK1" s="238" t="s">
        <v>1530</v>
      </c>
      <c r="JL1" s="238"/>
      <c r="JM1" s="238"/>
      <c r="JN1" s="238"/>
      <c r="JO1" s="238"/>
      <c r="JP1" s="238"/>
      <c r="JQ1" s="238"/>
      <c r="JR1" s="238"/>
      <c r="JS1" s="238"/>
      <c r="JT1" s="238"/>
      <c r="JU1" s="238"/>
      <c r="JV1" s="238"/>
      <c r="JW1" s="238" t="s">
        <v>1191</v>
      </c>
      <c r="JX1" s="238" t="s">
        <v>1188</v>
      </c>
      <c r="JY1" s="238" t="s">
        <v>2662</v>
      </c>
      <c r="JZ1" s="238"/>
    </row>
    <row r="2" spans="1:287">
      <c r="A2" s="354" t="s">
        <v>1369</v>
      </c>
      <c r="D2" s="377"/>
      <c r="E2" s="377"/>
      <c r="J2" s="239" t="s">
        <v>1370</v>
      </c>
      <c r="L2" s="238"/>
      <c r="M2" s="238" t="s">
        <v>1167</v>
      </c>
      <c r="N2" s="238"/>
      <c r="O2" s="238" t="s">
        <v>580</v>
      </c>
      <c r="P2" s="467" t="s">
        <v>579</v>
      </c>
      <c r="Q2" s="238" t="s">
        <v>578</v>
      </c>
      <c r="R2" s="238" t="s">
        <v>577</v>
      </c>
      <c r="S2" s="238" t="s">
        <v>581</v>
      </c>
      <c r="T2" s="238" t="s">
        <v>582</v>
      </c>
      <c r="U2" s="238" t="s">
        <v>583</v>
      </c>
      <c r="V2" s="238" t="s">
        <v>584</v>
      </c>
      <c r="W2" s="238" t="s">
        <v>585</v>
      </c>
      <c r="X2" s="238" t="s">
        <v>586</v>
      </c>
      <c r="Y2" s="238"/>
      <c r="Z2" s="238"/>
      <c r="AA2" s="238" t="s">
        <v>602</v>
      </c>
      <c r="AB2" s="238" t="s">
        <v>1182</v>
      </c>
      <c r="AC2" s="238" t="s">
        <v>603</v>
      </c>
      <c r="AD2" s="238" t="s">
        <v>2355</v>
      </c>
      <c r="AE2" s="238" t="s">
        <v>758</v>
      </c>
      <c r="AF2" s="467" t="s">
        <v>604</v>
      </c>
      <c r="AG2" s="467" t="s">
        <v>726</v>
      </c>
      <c r="AH2" s="238" t="s">
        <v>605</v>
      </c>
      <c r="AI2" s="467" t="s">
        <v>1459</v>
      </c>
      <c r="AJ2" s="467" t="s">
        <v>606</v>
      </c>
      <c r="AK2" s="467" t="s">
        <v>607</v>
      </c>
      <c r="AL2" s="467" t="s">
        <v>608</v>
      </c>
      <c r="AM2" s="467" t="s">
        <v>1008</v>
      </c>
      <c r="AN2" s="467" t="s">
        <v>1169</v>
      </c>
      <c r="AO2" s="238" t="s">
        <v>587</v>
      </c>
      <c r="AP2" s="238" t="s">
        <v>588</v>
      </c>
      <c r="AQ2" s="238" t="s">
        <v>589</v>
      </c>
      <c r="AR2" s="238" t="s">
        <v>590</v>
      </c>
      <c r="AS2" s="238" t="s">
        <v>591</v>
      </c>
      <c r="AT2" s="238" t="s">
        <v>592</v>
      </c>
      <c r="AU2" s="238" t="s">
        <v>593</v>
      </c>
      <c r="AV2" s="238" t="s">
        <v>594</v>
      </c>
      <c r="AW2" s="238" t="s">
        <v>595</v>
      </c>
      <c r="AX2" s="238" t="s">
        <v>596</v>
      </c>
      <c r="AY2" s="238"/>
      <c r="AZ2" s="238" t="s">
        <v>1009</v>
      </c>
      <c r="BA2" s="238"/>
      <c r="BB2" s="238"/>
      <c r="BC2" s="238"/>
      <c r="BD2" s="357" t="s">
        <v>597</v>
      </c>
      <c r="BE2" s="468" t="s">
        <v>774</v>
      </c>
      <c r="BF2" s="357" t="s">
        <v>598</v>
      </c>
      <c r="BG2" s="357" t="s">
        <v>599</v>
      </c>
      <c r="BH2" s="357" t="s">
        <v>600</v>
      </c>
      <c r="BI2" s="357"/>
      <c r="BJ2" s="357" t="s">
        <v>601</v>
      </c>
      <c r="BK2" s="357"/>
      <c r="BL2" s="357" t="s">
        <v>1184</v>
      </c>
      <c r="BM2" s="357"/>
      <c r="BN2" s="357" t="s">
        <v>1185</v>
      </c>
      <c r="BO2" s="357"/>
      <c r="BP2" s="238" t="s">
        <v>388</v>
      </c>
      <c r="BQ2" s="238"/>
      <c r="BR2" s="468" t="s">
        <v>775</v>
      </c>
      <c r="BS2" s="468" t="s">
        <v>775</v>
      </c>
      <c r="BT2" s="238"/>
      <c r="BU2" s="238"/>
      <c r="BV2" s="238" t="s">
        <v>727</v>
      </c>
      <c r="BW2" s="238"/>
      <c r="BX2" s="238"/>
      <c r="BY2" s="238" t="s">
        <v>748</v>
      </c>
      <c r="BZ2" s="238" t="s">
        <v>758</v>
      </c>
      <c r="CA2" s="238" t="s">
        <v>741</v>
      </c>
      <c r="CB2" s="238" t="s">
        <v>742</v>
      </c>
      <c r="CC2" s="238" t="s">
        <v>724</v>
      </c>
      <c r="CD2" s="238" t="s">
        <v>725</v>
      </c>
      <c r="CE2" s="238" t="s">
        <v>717</v>
      </c>
      <c r="CF2" s="238" t="s">
        <v>723</v>
      </c>
      <c r="CG2" s="238" t="s">
        <v>716</v>
      </c>
      <c r="CH2" s="469" t="s">
        <v>731</v>
      </c>
      <c r="CI2" s="238" t="s">
        <v>728</v>
      </c>
      <c r="CJ2" s="238" t="s">
        <v>729</v>
      </c>
      <c r="CK2" s="238" t="s">
        <v>732</v>
      </c>
      <c r="CL2" s="238" t="s">
        <v>733</v>
      </c>
      <c r="CM2" s="238" t="s">
        <v>812</v>
      </c>
      <c r="CN2" s="238" t="s">
        <v>758</v>
      </c>
      <c r="CO2" s="238" t="s">
        <v>805</v>
      </c>
      <c r="CP2" s="238" t="s">
        <v>807</v>
      </c>
      <c r="CQ2" s="238" t="s">
        <v>799</v>
      </c>
      <c r="CR2" s="238" t="s">
        <v>815</v>
      </c>
      <c r="CS2" s="470" t="s">
        <v>1171</v>
      </c>
      <c r="CT2" s="470" t="s">
        <v>1172</v>
      </c>
      <c r="CU2" s="471"/>
      <c r="CV2" s="238" t="s">
        <v>1217</v>
      </c>
      <c r="CW2" s="472"/>
      <c r="CX2" s="472"/>
      <c r="CY2" s="472"/>
      <c r="CZ2" s="472"/>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t="s">
        <v>1512</v>
      </c>
      <c r="IT2" s="238" t="s">
        <v>1513</v>
      </c>
      <c r="IU2" s="238" t="s">
        <v>1514</v>
      </c>
      <c r="IV2" s="238" t="s">
        <v>1515</v>
      </c>
      <c r="IW2" s="238" t="s">
        <v>1516</v>
      </c>
      <c r="IX2" s="238" t="s">
        <v>1517</v>
      </c>
      <c r="IY2" s="238" t="s">
        <v>1518</v>
      </c>
      <c r="IZ2" s="238" t="s">
        <v>1519</v>
      </c>
      <c r="JA2" s="238" t="s">
        <v>1520</v>
      </c>
      <c r="JB2" s="238" t="s">
        <v>1521</v>
      </c>
      <c r="JC2" s="238" t="s">
        <v>1522</v>
      </c>
      <c r="JD2" s="238" t="s">
        <v>1523</v>
      </c>
      <c r="JE2" s="238" t="s">
        <v>1524</v>
      </c>
      <c r="JF2" s="238" t="s">
        <v>1525</v>
      </c>
      <c r="JG2" s="238" t="s">
        <v>1526</v>
      </c>
      <c r="JH2" s="238" t="s">
        <v>1527</v>
      </c>
      <c r="JI2" s="238" t="s">
        <v>1528</v>
      </c>
      <c r="JJ2" s="238" t="s">
        <v>1529</v>
      </c>
      <c r="JK2" s="238" t="s">
        <v>1530</v>
      </c>
      <c r="JL2" s="238"/>
      <c r="JM2" s="238"/>
      <c r="JN2" s="238"/>
      <c r="JO2" s="238"/>
      <c r="JP2" s="238"/>
      <c r="JQ2" s="238"/>
      <c r="JR2" s="238"/>
      <c r="JS2" s="238"/>
      <c r="JT2" s="238"/>
      <c r="JU2" s="238"/>
      <c r="JV2" s="238"/>
      <c r="JW2" s="238"/>
      <c r="JX2" s="238"/>
      <c r="JY2" s="238"/>
      <c r="JZ2" s="238"/>
    </row>
    <row r="3" spans="1:287">
      <c r="A3" s="354" t="s">
        <v>1369</v>
      </c>
      <c r="B3" s="364">
        <v>1</v>
      </c>
      <c r="C3" s="238">
        <v>2</v>
      </c>
      <c r="D3" s="377">
        <v>3</v>
      </c>
      <c r="E3" s="238">
        <v>4</v>
      </c>
      <c r="F3" s="364">
        <v>5</v>
      </c>
      <c r="G3" s="241">
        <v>6</v>
      </c>
      <c r="H3" s="364">
        <v>7</v>
      </c>
      <c r="I3" s="241">
        <v>8</v>
      </c>
      <c r="J3" s="364">
        <v>9</v>
      </c>
      <c r="K3" s="241">
        <v>10</v>
      </c>
      <c r="L3" s="377">
        <v>11</v>
      </c>
      <c r="M3" s="238">
        <v>12</v>
      </c>
      <c r="N3" s="377">
        <v>13</v>
      </c>
      <c r="O3" s="238">
        <v>14</v>
      </c>
      <c r="P3" s="377">
        <v>15</v>
      </c>
      <c r="Q3" s="474">
        <v>16</v>
      </c>
      <c r="R3" s="474">
        <v>17</v>
      </c>
      <c r="S3" s="474">
        <v>18</v>
      </c>
      <c r="T3" s="474">
        <v>19</v>
      </c>
      <c r="U3" s="474">
        <v>20</v>
      </c>
      <c r="V3" s="238">
        <v>21</v>
      </c>
      <c r="W3" s="238">
        <v>22</v>
      </c>
      <c r="X3" s="238">
        <v>23</v>
      </c>
      <c r="Y3" s="238">
        <v>24</v>
      </c>
      <c r="Z3" s="238">
        <v>25</v>
      </c>
      <c r="AA3" s="238">
        <v>26</v>
      </c>
      <c r="AB3" s="238">
        <v>27</v>
      </c>
      <c r="AC3" s="238">
        <v>28</v>
      </c>
      <c r="AD3" s="238">
        <v>29</v>
      </c>
      <c r="AE3" s="238">
        <v>30</v>
      </c>
      <c r="AF3" s="238">
        <v>31</v>
      </c>
      <c r="AG3" s="238">
        <v>32</v>
      </c>
      <c r="AH3" s="238">
        <v>33</v>
      </c>
      <c r="AI3" s="238">
        <v>34</v>
      </c>
      <c r="AJ3" s="238">
        <v>35</v>
      </c>
      <c r="AK3" s="238">
        <v>36</v>
      </c>
      <c r="AL3" s="238">
        <v>37</v>
      </c>
      <c r="AM3" s="238">
        <v>38</v>
      </c>
      <c r="AN3" s="238">
        <v>39</v>
      </c>
      <c r="AO3" s="238">
        <v>40</v>
      </c>
      <c r="AP3" s="238">
        <v>41</v>
      </c>
      <c r="AQ3" s="238">
        <v>42</v>
      </c>
      <c r="AR3" s="238">
        <v>43</v>
      </c>
      <c r="AS3" s="238">
        <v>44</v>
      </c>
      <c r="AT3" s="238">
        <v>45</v>
      </c>
      <c r="AU3" s="238">
        <v>46</v>
      </c>
      <c r="AV3" s="238">
        <v>47</v>
      </c>
      <c r="AW3" s="238">
        <v>48</v>
      </c>
      <c r="AX3" s="238">
        <v>49</v>
      </c>
      <c r="AY3" s="238">
        <v>50</v>
      </c>
      <c r="AZ3" s="238">
        <v>51</v>
      </c>
      <c r="BA3" s="238">
        <v>52</v>
      </c>
      <c r="BB3" s="238">
        <v>53</v>
      </c>
      <c r="BC3" s="238">
        <v>54</v>
      </c>
      <c r="BD3" s="365" t="s">
        <v>1170</v>
      </c>
      <c r="BE3" s="238">
        <v>56</v>
      </c>
      <c r="BF3" s="238">
        <v>57</v>
      </c>
      <c r="BG3" s="238">
        <v>58</v>
      </c>
      <c r="BH3" s="238">
        <v>59</v>
      </c>
      <c r="BI3" s="238">
        <v>60</v>
      </c>
      <c r="BJ3" s="238">
        <v>61</v>
      </c>
      <c r="BK3" s="238">
        <v>62</v>
      </c>
      <c r="BL3" s="238">
        <v>63</v>
      </c>
      <c r="BM3" s="238">
        <v>64</v>
      </c>
      <c r="BN3" s="238">
        <v>65</v>
      </c>
      <c r="BO3" s="238">
        <v>66</v>
      </c>
      <c r="BP3" s="238">
        <v>67</v>
      </c>
      <c r="BQ3" s="238">
        <v>68</v>
      </c>
      <c r="BR3" s="238">
        <v>69</v>
      </c>
      <c r="BS3" s="238">
        <v>70</v>
      </c>
      <c r="BT3" s="238">
        <v>71</v>
      </c>
      <c r="BU3" s="238">
        <v>72</v>
      </c>
      <c r="BV3" s="238">
        <v>73</v>
      </c>
      <c r="BW3" s="238">
        <v>74</v>
      </c>
      <c r="BX3" s="238">
        <v>75</v>
      </c>
      <c r="BY3" s="238">
        <v>76</v>
      </c>
      <c r="BZ3" s="238">
        <v>77</v>
      </c>
      <c r="CA3" s="238">
        <v>78</v>
      </c>
      <c r="CB3" s="238">
        <v>79</v>
      </c>
      <c r="CC3" s="238">
        <v>80</v>
      </c>
      <c r="CD3" s="238">
        <v>81</v>
      </c>
      <c r="CE3" s="238">
        <v>82</v>
      </c>
      <c r="CF3" s="238">
        <v>83</v>
      </c>
      <c r="CG3" s="238">
        <v>84</v>
      </c>
      <c r="CH3" s="238">
        <v>85</v>
      </c>
      <c r="CI3" s="238">
        <v>86</v>
      </c>
      <c r="CJ3" s="238">
        <v>87</v>
      </c>
      <c r="CK3" s="238">
        <v>88</v>
      </c>
      <c r="CL3" s="238">
        <v>89</v>
      </c>
      <c r="CM3" s="238">
        <v>90</v>
      </c>
      <c r="CN3" s="238">
        <v>91</v>
      </c>
      <c r="CO3" s="238">
        <v>92</v>
      </c>
      <c r="CP3" s="238">
        <v>93</v>
      </c>
      <c r="CQ3" s="238">
        <v>94</v>
      </c>
      <c r="CR3" s="238">
        <v>95</v>
      </c>
      <c r="CS3" s="238">
        <v>96</v>
      </c>
      <c r="CT3" s="238">
        <v>97</v>
      </c>
      <c r="CU3" s="238">
        <v>98</v>
      </c>
      <c r="CV3" s="238">
        <v>99</v>
      </c>
      <c r="CW3" s="238">
        <v>100</v>
      </c>
      <c r="CX3" s="238">
        <v>101</v>
      </c>
      <c r="CY3" s="238">
        <v>102</v>
      </c>
      <c r="CZ3" s="238">
        <v>103</v>
      </c>
      <c r="DA3" s="238">
        <v>104</v>
      </c>
      <c r="DB3" s="238">
        <v>105</v>
      </c>
      <c r="DC3" s="238">
        <v>106</v>
      </c>
      <c r="DD3" s="238">
        <v>107</v>
      </c>
      <c r="DE3" s="238">
        <v>108</v>
      </c>
      <c r="DF3" s="238">
        <v>109</v>
      </c>
      <c r="DG3" s="238">
        <v>110</v>
      </c>
      <c r="DH3" s="238">
        <v>111</v>
      </c>
      <c r="DI3" s="238">
        <v>112</v>
      </c>
      <c r="DJ3" s="238">
        <v>113</v>
      </c>
      <c r="DK3" s="238">
        <v>114</v>
      </c>
      <c r="DL3" s="238">
        <v>115</v>
      </c>
      <c r="DM3" s="238">
        <v>116</v>
      </c>
      <c r="DN3" s="238">
        <v>117</v>
      </c>
      <c r="DO3" s="238">
        <v>118</v>
      </c>
      <c r="DP3" s="238">
        <v>119</v>
      </c>
      <c r="DQ3" s="238">
        <v>120</v>
      </c>
      <c r="DR3" s="238">
        <v>121</v>
      </c>
      <c r="DS3" s="238">
        <v>122</v>
      </c>
      <c r="DT3" s="238">
        <v>123</v>
      </c>
      <c r="DU3" s="238">
        <v>124</v>
      </c>
      <c r="DV3" s="238">
        <v>125</v>
      </c>
      <c r="DW3" s="238">
        <v>126</v>
      </c>
      <c r="DX3" s="238">
        <v>127</v>
      </c>
      <c r="DY3" s="238">
        <v>128</v>
      </c>
      <c r="DZ3" s="238">
        <v>129</v>
      </c>
      <c r="EA3" s="238">
        <v>130</v>
      </c>
      <c r="EB3" s="238">
        <v>131</v>
      </c>
      <c r="EC3" s="238">
        <v>132</v>
      </c>
      <c r="ED3" s="238">
        <v>133</v>
      </c>
      <c r="EE3" s="238">
        <v>134</v>
      </c>
      <c r="EF3" s="238">
        <v>135</v>
      </c>
      <c r="EG3" s="238">
        <v>136</v>
      </c>
      <c r="EH3" s="238">
        <v>137</v>
      </c>
      <c r="EI3" s="238">
        <v>138</v>
      </c>
      <c r="EJ3" s="238">
        <v>139</v>
      </c>
      <c r="EK3" s="238">
        <v>140</v>
      </c>
      <c r="EL3" s="238">
        <v>141</v>
      </c>
      <c r="EM3" s="238">
        <v>142</v>
      </c>
      <c r="EN3" s="238">
        <v>143</v>
      </c>
      <c r="EO3" s="238">
        <v>144</v>
      </c>
      <c r="EP3" s="238">
        <v>145</v>
      </c>
      <c r="EQ3" s="238">
        <v>146</v>
      </c>
      <c r="ER3" s="238">
        <v>147</v>
      </c>
      <c r="ES3" s="238">
        <v>148</v>
      </c>
      <c r="ET3" s="238">
        <v>149</v>
      </c>
      <c r="EU3" s="238">
        <v>150</v>
      </c>
      <c r="EV3" s="238">
        <v>151</v>
      </c>
      <c r="EW3" s="238">
        <v>152</v>
      </c>
      <c r="EX3" s="238">
        <v>153</v>
      </c>
      <c r="EY3" s="238">
        <v>154</v>
      </c>
      <c r="EZ3" s="238">
        <v>155</v>
      </c>
      <c r="FA3" s="238">
        <v>156</v>
      </c>
      <c r="FB3" s="238">
        <v>157</v>
      </c>
      <c r="FC3" s="238">
        <v>158</v>
      </c>
      <c r="FD3" s="238">
        <v>159</v>
      </c>
      <c r="FE3" s="238">
        <v>160</v>
      </c>
      <c r="FF3" s="238">
        <v>161</v>
      </c>
      <c r="FG3" s="238">
        <v>162</v>
      </c>
      <c r="FH3" s="238">
        <v>163</v>
      </c>
      <c r="FI3" s="238">
        <v>164</v>
      </c>
      <c r="FJ3" s="238">
        <v>165</v>
      </c>
      <c r="FK3" s="238">
        <v>166</v>
      </c>
      <c r="FL3" s="238">
        <v>167</v>
      </c>
      <c r="FM3" s="238">
        <v>168</v>
      </c>
      <c r="FN3" s="238">
        <v>169</v>
      </c>
      <c r="FO3" s="238">
        <v>170</v>
      </c>
      <c r="FP3" s="238">
        <v>171</v>
      </c>
      <c r="FQ3" s="238">
        <v>172</v>
      </c>
      <c r="FR3" s="238">
        <v>173</v>
      </c>
      <c r="FS3" s="238">
        <v>174</v>
      </c>
      <c r="FT3" s="238">
        <v>175</v>
      </c>
      <c r="FU3" s="238">
        <v>176</v>
      </c>
      <c r="FV3" s="238">
        <v>177</v>
      </c>
      <c r="FW3" s="238">
        <v>178</v>
      </c>
      <c r="FX3" s="238">
        <v>179</v>
      </c>
      <c r="FY3" s="238">
        <v>180</v>
      </c>
      <c r="FZ3" s="238">
        <v>181</v>
      </c>
      <c r="GA3" s="238">
        <v>182</v>
      </c>
      <c r="GB3" s="238">
        <v>183</v>
      </c>
      <c r="GC3" s="238">
        <v>184</v>
      </c>
      <c r="GD3" s="238">
        <v>185</v>
      </c>
      <c r="GE3" s="238">
        <v>186</v>
      </c>
      <c r="GF3" s="238">
        <v>187</v>
      </c>
      <c r="GG3" s="238">
        <v>188</v>
      </c>
      <c r="GH3" s="238">
        <v>189</v>
      </c>
      <c r="GI3" s="238">
        <v>190</v>
      </c>
      <c r="GJ3" s="238">
        <v>191</v>
      </c>
      <c r="GK3" s="238">
        <v>192</v>
      </c>
      <c r="GL3" s="238">
        <v>193</v>
      </c>
      <c r="GM3" s="238">
        <v>194</v>
      </c>
      <c r="GN3" s="238">
        <v>195</v>
      </c>
      <c r="GO3" s="238">
        <v>196</v>
      </c>
      <c r="GP3" s="238">
        <v>197</v>
      </c>
      <c r="GQ3" s="238">
        <v>198</v>
      </c>
      <c r="GR3" s="238">
        <v>199</v>
      </c>
      <c r="GS3" s="238">
        <v>200</v>
      </c>
      <c r="GT3" s="238">
        <v>201</v>
      </c>
      <c r="GU3" s="238">
        <v>202</v>
      </c>
      <c r="GV3" s="238">
        <v>203</v>
      </c>
      <c r="GW3" s="238">
        <v>204</v>
      </c>
      <c r="GX3" s="238">
        <v>205</v>
      </c>
      <c r="GY3" s="238">
        <v>206</v>
      </c>
      <c r="GZ3" s="238">
        <v>207</v>
      </c>
      <c r="HA3" s="238">
        <v>208</v>
      </c>
      <c r="HB3" s="238">
        <v>209</v>
      </c>
      <c r="HC3" s="238">
        <v>210</v>
      </c>
      <c r="HD3" s="238">
        <v>211</v>
      </c>
      <c r="HE3" s="238">
        <v>212</v>
      </c>
      <c r="HF3" s="238">
        <v>213</v>
      </c>
      <c r="HG3" s="238">
        <v>214</v>
      </c>
      <c r="HH3" s="238">
        <v>215</v>
      </c>
      <c r="HI3" s="238">
        <v>216</v>
      </c>
      <c r="HJ3" s="238">
        <v>217</v>
      </c>
      <c r="HK3" s="238">
        <v>218</v>
      </c>
      <c r="HL3" s="238">
        <v>219</v>
      </c>
      <c r="HM3" s="238">
        <v>220</v>
      </c>
      <c r="HN3" s="238">
        <v>221</v>
      </c>
      <c r="HO3" s="238">
        <v>222</v>
      </c>
      <c r="HP3" s="238">
        <v>223</v>
      </c>
      <c r="HQ3" s="238">
        <v>224</v>
      </c>
      <c r="HR3" s="238">
        <v>225</v>
      </c>
      <c r="HS3" s="238">
        <v>226</v>
      </c>
      <c r="HT3" s="238">
        <v>227</v>
      </c>
      <c r="HU3" s="238">
        <v>228</v>
      </c>
      <c r="HV3" s="238">
        <v>229</v>
      </c>
      <c r="HW3" s="238">
        <v>230</v>
      </c>
      <c r="HX3" s="238">
        <v>231</v>
      </c>
      <c r="HY3" s="238">
        <v>232</v>
      </c>
      <c r="HZ3" s="238">
        <v>233</v>
      </c>
      <c r="IA3" s="238">
        <v>234</v>
      </c>
      <c r="IB3" s="238">
        <v>235</v>
      </c>
      <c r="IC3" s="238">
        <v>236</v>
      </c>
      <c r="ID3" s="238">
        <v>237</v>
      </c>
      <c r="IE3" s="238">
        <v>238</v>
      </c>
      <c r="IF3" s="238">
        <v>239</v>
      </c>
      <c r="IG3" s="238">
        <v>240</v>
      </c>
      <c r="IH3" s="238">
        <v>241</v>
      </c>
      <c r="II3" s="238">
        <v>242</v>
      </c>
      <c r="IJ3" s="238">
        <v>243</v>
      </c>
      <c r="IK3" s="238">
        <v>244</v>
      </c>
      <c r="IL3" s="238">
        <v>245</v>
      </c>
      <c r="IM3" s="238">
        <v>246</v>
      </c>
      <c r="IN3" s="238">
        <v>247</v>
      </c>
      <c r="IO3" s="238">
        <v>248</v>
      </c>
      <c r="IP3" s="238">
        <v>249</v>
      </c>
      <c r="IQ3" s="238">
        <v>250</v>
      </c>
      <c r="IR3" s="238">
        <v>251</v>
      </c>
      <c r="IS3" s="238">
        <v>252</v>
      </c>
      <c r="IT3" s="238">
        <v>253</v>
      </c>
      <c r="IU3" s="238">
        <v>254</v>
      </c>
      <c r="IV3" s="238">
        <v>255</v>
      </c>
      <c r="IW3" s="238">
        <v>256</v>
      </c>
      <c r="IX3" s="238">
        <v>257</v>
      </c>
      <c r="IY3" s="238">
        <v>258</v>
      </c>
      <c r="IZ3" s="238">
        <v>259</v>
      </c>
      <c r="JA3" s="238">
        <v>260</v>
      </c>
      <c r="JB3" s="238">
        <v>261</v>
      </c>
      <c r="JC3" s="238">
        <v>262</v>
      </c>
      <c r="JD3" s="238">
        <v>263</v>
      </c>
      <c r="JE3" s="238">
        <v>264</v>
      </c>
      <c r="JF3" s="238">
        <v>265</v>
      </c>
      <c r="JG3" s="238">
        <v>266</v>
      </c>
      <c r="JH3" s="238">
        <v>267</v>
      </c>
      <c r="JI3" s="238">
        <v>268</v>
      </c>
      <c r="JJ3" s="238">
        <v>269</v>
      </c>
      <c r="JK3" s="238">
        <v>270</v>
      </c>
      <c r="JL3" s="238">
        <v>271</v>
      </c>
      <c r="JM3" s="238">
        <v>272</v>
      </c>
      <c r="JN3" s="238">
        <v>273</v>
      </c>
      <c r="JO3" s="238">
        <v>274</v>
      </c>
      <c r="JP3" s="238">
        <v>275</v>
      </c>
      <c r="JQ3" s="238">
        <v>276</v>
      </c>
      <c r="JR3" s="238">
        <v>277</v>
      </c>
      <c r="JS3" s="238">
        <v>278</v>
      </c>
      <c r="JT3" s="238">
        <v>279</v>
      </c>
      <c r="JU3" s="238">
        <v>280</v>
      </c>
      <c r="JV3" s="238">
        <v>281</v>
      </c>
      <c r="JW3" s="238">
        <v>282</v>
      </c>
      <c r="JX3" s="238">
        <v>283</v>
      </c>
      <c r="JY3" s="238">
        <v>284</v>
      </c>
      <c r="JZ3" s="238">
        <v>285</v>
      </c>
      <c r="KA3" s="238">
        <v>286</v>
      </c>
    </row>
    <row r="4" spans="1:287">
      <c r="A4" s="354" t="s">
        <v>1369</v>
      </c>
      <c r="D4" s="377"/>
      <c r="E4" s="377"/>
      <c r="L4" s="238"/>
      <c r="M4" s="238" t="s">
        <v>1167</v>
      </c>
      <c r="N4" s="238"/>
      <c r="O4" s="238" t="s">
        <v>580</v>
      </c>
      <c r="P4" s="467" t="s">
        <v>579</v>
      </c>
      <c r="Q4" s="238" t="s">
        <v>578</v>
      </c>
      <c r="R4" s="238" t="s">
        <v>577</v>
      </c>
      <c r="S4" s="238" t="s">
        <v>581</v>
      </c>
      <c r="T4" s="238" t="s">
        <v>582</v>
      </c>
      <c r="U4" s="238" t="s">
        <v>583</v>
      </c>
      <c r="V4" s="238" t="s">
        <v>584</v>
      </c>
      <c r="W4" s="238" t="s">
        <v>585</v>
      </c>
      <c r="X4" s="238" t="s">
        <v>586</v>
      </c>
      <c r="Y4" s="238"/>
      <c r="Z4" s="238"/>
      <c r="AA4" s="238" t="s">
        <v>602</v>
      </c>
      <c r="AB4" s="238" t="s">
        <v>1371</v>
      </c>
      <c r="AC4" s="238" t="s">
        <v>603</v>
      </c>
      <c r="AD4" s="238" t="s">
        <v>1372</v>
      </c>
      <c r="AE4" s="238" t="s">
        <v>758</v>
      </c>
      <c r="AF4" s="467" t="s">
        <v>604</v>
      </c>
      <c r="AG4" s="467" t="s">
        <v>726</v>
      </c>
      <c r="AH4" s="238" t="s">
        <v>605</v>
      </c>
      <c r="AI4" s="467" t="s">
        <v>1373</v>
      </c>
      <c r="AJ4" s="467" t="s">
        <v>606</v>
      </c>
      <c r="AK4" s="467" t="s">
        <v>607</v>
      </c>
      <c r="AL4" s="467" t="s">
        <v>608</v>
      </c>
      <c r="AM4" s="467" t="s">
        <v>1374</v>
      </c>
      <c r="AN4" s="467" t="s">
        <v>1375</v>
      </c>
      <c r="AO4" s="238" t="s">
        <v>587</v>
      </c>
      <c r="AP4" s="238" t="s">
        <v>588</v>
      </c>
      <c r="AQ4" s="238" t="s">
        <v>589</v>
      </c>
      <c r="AR4" s="238" t="s">
        <v>590</v>
      </c>
      <c r="AS4" s="238" t="s">
        <v>591</v>
      </c>
      <c r="AT4" s="238" t="s">
        <v>592</v>
      </c>
      <c r="AU4" s="238" t="s">
        <v>593</v>
      </c>
      <c r="AV4" s="238" t="s">
        <v>594</v>
      </c>
      <c r="AW4" s="238" t="s">
        <v>595</v>
      </c>
      <c r="AX4" s="238" t="s">
        <v>596</v>
      </c>
      <c r="AY4" s="238"/>
      <c r="AZ4" s="238" t="s">
        <v>1009</v>
      </c>
      <c r="BA4" s="238"/>
      <c r="BB4" s="238"/>
      <c r="BC4" s="238"/>
      <c r="BD4" s="357" t="s">
        <v>597</v>
      </c>
      <c r="BE4" s="468" t="s">
        <v>774</v>
      </c>
      <c r="BF4" s="357" t="s">
        <v>598</v>
      </c>
      <c r="BG4" s="357" t="s">
        <v>599</v>
      </c>
      <c r="BH4" s="357" t="s">
        <v>600</v>
      </c>
      <c r="BI4" s="357"/>
      <c r="BJ4" s="357" t="s">
        <v>601</v>
      </c>
      <c r="BK4" s="357"/>
      <c r="BL4" s="357" t="s">
        <v>1184</v>
      </c>
      <c r="BM4" s="357"/>
      <c r="BN4" s="357" t="s">
        <v>1185</v>
      </c>
      <c r="BO4" s="357"/>
      <c r="BQ4" s="238"/>
      <c r="BR4" s="468" t="s">
        <v>775</v>
      </c>
      <c r="BS4" s="468" t="s">
        <v>775</v>
      </c>
      <c r="BT4" s="238"/>
      <c r="BU4" s="238"/>
      <c r="BV4" s="238" t="s">
        <v>727</v>
      </c>
      <c r="BW4" s="238"/>
      <c r="BX4" s="238"/>
      <c r="BY4" s="238" t="s">
        <v>1531</v>
      </c>
      <c r="BZ4" s="238" t="s">
        <v>758</v>
      </c>
      <c r="CA4" s="238" t="s">
        <v>741</v>
      </c>
      <c r="CB4" s="238" t="s">
        <v>742</v>
      </c>
      <c r="CC4" s="238" t="s">
        <v>724</v>
      </c>
      <c r="CD4" s="238" t="s">
        <v>725</v>
      </c>
      <c r="CE4" s="238" t="s">
        <v>717</v>
      </c>
      <c r="CF4" s="238" t="s">
        <v>723</v>
      </c>
      <c r="CG4" s="238" t="s">
        <v>716</v>
      </c>
      <c r="CH4" s="469" t="s">
        <v>731</v>
      </c>
      <c r="CI4" s="238" t="s">
        <v>728</v>
      </c>
      <c r="CJ4" s="238" t="s">
        <v>729</v>
      </c>
      <c r="CK4" s="238" t="s">
        <v>732</v>
      </c>
      <c r="CL4" s="238" t="s">
        <v>733</v>
      </c>
      <c r="CM4" s="238" t="s">
        <v>730</v>
      </c>
      <c r="CN4" s="238" t="s">
        <v>758</v>
      </c>
      <c r="CO4" s="238" t="s">
        <v>805</v>
      </c>
      <c r="CP4" s="238" t="s">
        <v>807</v>
      </c>
      <c r="CQ4" s="238" t="s">
        <v>799</v>
      </c>
      <c r="CR4" s="238" t="s">
        <v>815</v>
      </c>
      <c r="CS4" s="470" t="s">
        <v>1171</v>
      </c>
      <c r="CT4" s="470" t="s">
        <v>1172</v>
      </c>
      <c r="CU4" s="471"/>
      <c r="CV4" s="238" t="s">
        <v>1217</v>
      </c>
      <c r="CW4" s="473" t="s">
        <v>92</v>
      </c>
      <c r="CX4" s="473" t="s">
        <v>92</v>
      </c>
      <c r="CY4" s="473" t="s">
        <v>92</v>
      </c>
      <c r="CZ4" s="473" t="s">
        <v>92</v>
      </c>
      <c r="DA4" s="473" t="s">
        <v>1377</v>
      </c>
      <c r="DB4" s="473" t="s">
        <v>1378</v>
      </c>
      <c r="DC4" s="473" t="s">
        <v>1379</v>
      </c>
      <c r="DD4" s="473" t="s">
        <v>1380</v>
      </c>
      <c r="DE4" s="473" t="s">
        <v>1381</v>
      </c>
      <c r="DF4" s="473" t="s">
        <v>1382</v>
      </c>
      <c r="DG4" s="473" t="s">
        <v>1383</v>
      </c>
      <c r="DH4" s="473" t="s">
        <v>1384</v>
      </c>
      <c r="DI4" s="473" t="s">
        <v>1385</v>
      </c>
      <c r="DJ4" s="473" t="s">
        <v>1386</v>
      </c>
      <c r="DK4" s="473" t="s">
        <v>1387</v>
      </c>
      <c r="DL4" s="473" t="s">
        <v>1388</v>
      </c>
      <c r="DM4" s="473" t="s">
        <v>1389</v>
      </c>
      <c r="DN4" s="473" t="s">
        <v>1170</v>
      </c>
      <c r="DO4" s="473" t="s">
        <v>1390</v>
      </c>
      <c r="DP4" s="473" t="s">
        <v>1391</v>
      </c>
      <c r="DQ4" s="473" t="s">
        <v>1392</v>
      </c>
      <c r="DR4" s="473" t="s">
        <v>1393</v>
      </c>
      <c r="DS4" s="473" t="s">
        <v>1394</v>
      </c>
      <c r="DT4" s="473" t="s">
        <v>1395</v>
      </c>
      <c r="DU4" s="473" t="s">
        <v>1396</v>
      </c>
      <c r="DV4" s="473" t="s">
        <v>1397</v>
      </c>
      <c r="DW4" s="473" t="s">
        <v>1398</v>
      </c>
      <c r="DX4" s="473" t="s">
        <v>1399</v>
      </c>
      <c r="DY4" s="473" t="s">
        <v>1400</v>
      </c>
      <c r="DZ4" s="473" t="s">
        <v>1401</v>
      </c>
      <c r="EA4" s="473" t="s">
        <v>1402</v>
      </c>
      <c r="EB4" s="473" t="s">
        <v>1168</v>
      </c>
      <c r="EC4" s="473" t="s">
        <v>1403</v>
      </c>
      <c r="ED4" s="473" t="s">
        <v>1404</v>
      </c>
      <c r="EE4" s="473" t="s">
        <v>1405</v>
      </c>
      <c r="EF4" s="473" t="s">
        <v>1406</v>
      </c>
      <c r="EG4" s="473" t="s">
        <v>1407</v>
      </c>
      <c r="EH4" s="473" t="s">
        <v>1408</v>
      </c>
      <c r="EI4" s="473" t="s">
        <v>1409</v>
      </c>
      <c r="EJ4" s="473" t="s">
        <v>1410</v>
      </c>
      <c r="EK4" s="473" t="s">
        <v>1411</v>
      </c>
      <c r="EL4" s="473" t="s">
        <v>1412</v>
      </c>
      <c r="EM4" s="473" t="s">
        <v>1413</v>
      </c>
      <c r="EN4" s="473" t="s">
        <v>1414</v>
      </c>
      <c r="EO4" s="473" t="s">
        <v>1415</v>
      </c>
      <c r="EP4" s="473" t="s">
        <v>1416</v>
      </c>
      <c r="EQ4" s="473" t="s">
        <v>1417</v>
      </c>
      <c r="ER4" s="473" t="s">
        <v>1418</v>
      </c>
      <c r="ES4" s="473" t="s">
        <v>1419</v>
      </c>
      <c r="ET4" s="473" t="s">
        <v>1420</v>
      </c>
      <c r="EU4" s="473" t="s">
        <v>1421</v>
      </c>
      <c r="EV4" s="473" t="s">
        <v>1422</v>
      </c>
      <c r="EW4" s="473" t="s">
        <v>1423</v>
      </c>
      <c r="EX4" s="473" t="s">
        <v>1424</v>
      </c>
      <c r="EY4" s="473" t="s">
        <v>1425</v>
      </c>
      <c r="EZ4" s="473" t="s">
        <v>1426</v>
      </c>
      <c r="FA4" s="473" t="s">
        <v>1427</v>
      </c>
      <c r="FB4" s="473" t="s">
        <v>1428</v>
      </c>
      <c r="FC4" s="473" t="s">
        <v>1429</v>
      </c>
      <c r="FD4" s="473" t="s">
        <v>159</v>
      </c>
      <c r="FE4" s="473" t="s">
        <v>1430</v>
      </c>
      <c r="FF4" s="473" t="s">
        <v>1431</v>
      </c>
      <c r="FG4" s="473" t="s">
        <v>1432</v>
      </c>
      <c r="FH4" s="473" t="s">
        <v>1433</v>
      </c>
      <c r="FI4" s="473" t="s">
        <v>1434</v>
      </c>
      <c r="FJ4" s="473" t="s">
        <v>1435</v>
      </c>
      <c r="FK4" s="473" t="s">
        <v>1436</v>
      </c>
      <c r="FL4" s="473" t="s">
        <v>1437</v>
      </c>
      <c r="FM4" s="473" t="s">
        <v>1438</v>
      </c>
      <c r="FN4" s="473" t="s">
        <v>1439</v>
      </c>
      <c r="FO4" s="473" t="s">
        <v>1440</v>
      </c>
      <c r="FP4" s="473" t="s">
        <v>1441</v>
      </c>
      <c r="FQ4" s="473" t="s">
        <v>1442</v>
      </c>
      <c r="FR4" s="473" t="s">
        <v>1443</v>
      </c>
      <c r="FS4" s="473" t="s">
        <v>1444</v>
      </c>
      <c r="FT4" s="473" t="s">
        <v>1445</v>
      </c>
      <c r="FU4" s="473" t="s">
        <v>1446</v>
      </c>
      <c r="FV4" s="473" t="s">
        <v>1447</v>
      </c>
      <c r="FW4" s="473" t="s">
        <v>1448</v>
      </c>
      <c r="FX4" s="473" t="s">
        <v>1449</v>
      </c>
      <c r="FY4" s="473" t="s">
        <v>1450</v>
      </c>
      <c r="FZ4" s="473" t="s">
        <v>1451</v>
      </c>
      <c r="GA4" s="473" t="s">
        <v>1452</v>
      </c>
      <c r="GB4" s="473" t="s">
        <v>1453</v>
      </c>
      <c r="GC4" s="473" t="s">
        <v>1454</v>
      </c>
      <c r="GD4" s="473" t="s">
        <v>1455</v>
      </c>
      <c r="GE4" s="473" t="s">
        <v>1456</v>
      </c>
      <c r="GF4" s="473" t="s">
        <v>1457</v>
      </c>
      <c r="GG4" s="473" t="s">
        <v>1458</v>
      </c>
      <c r="GH4" s="473" t="s">
        <v>1459</v>
      </c>
      <c r="GI4" s="473" t="s">
        <v>1460</v>
      </c>
      <c r="GJ4" s="473" t="s">
        <v>1461</v>
      </c>
      <c r="GK4" s="473" t="s">
        <v>1462</v>
      </c>
      <c r="GL4" s="473" t="s">
        <v>1463</v>
      </c>
      <c r="GM4" s="473" t="s">
        <v>1464</v>
      </c>
      <c r="GN4" s="473" t="s">
        <v>1465</v>
      </c>
      <c r="GO4" s="473" t="s">
        <v>1466</v>
      </c>
      <c r="GP4" s="473" t="s">
        <v>1467</v>
      </c>
      <c r="GQ4" s="473" t="s">
        <v>1468</v>
      </c>
      <c r="GR4" s="473" t="s">
        <v>1469</v>
      </c>
      <c r="GS4" s="473" t="s">
        <v>1470</v>
      </c>
      <c r="GT4" s="473" t="s">
        <v>1471</v>
      </c>
      <c r="GU4" s="473" t="s">
        <v>1472</v>
      </c>
      <c r="GV4" s="473" t="s">
        <v>965</v>
      </c>
      <c r="GW4" s="473" t="s">
        <v>971</v>
      </c>
      <c r="GX4" s="473" t="s">
        <v>225</v>
      </c>
      <c r="GY4" s="473" t="s">
        <v>205</v>
      </c>
      <c r="GZ4" s="473" t="s">
        <v>227</v>
      </c>
      <c r="HA4" s="473" t="s">
        <v>240</v>
      </c>
      <c r="HB4" s="473" t="s">
        <v>1473</v>
      </c>
      <c r="HC4" s="473" t="s">
        <v>1474</v>
      </c>
      <c r="HD4" s="473" t="s">
        <v>1475</v>
      </c>
      <c r="HE4" s="473" t="s">
        <v>1476</v>
      </c>
      <c r="HF4" s="473" t="s">
        <v>1477</v>
      </c>
      <c r="HG4" s="473" t="s">
        <v>1478</v>
      </c>
      <c r="HH4" s="473" t="s">
        <v>1479</v>
      </c>
      <c r="HI4" s="473" t="s">
        <v>1480</v>
      </c>
      <c r="HJ4" s="473" t="s">
        <v>1481</v>
      </c>
      <c r="HK4" s="473" t="s">
        <v>1482</v>
      </c>
      <c r="HL4" s="473" t="s">
        <v>1186</v>
      </c>
      <c r="HM4" s="473" t="s">
        <v>1187</v>
      </c>
      <c r="HN4" s="473" t="s">
        <v>1189</v>
      </c>
      <c r="HO4" s="473" t="s">
        <v>1190</v>
      </c>
      <c r="HP4" s="473" t="s">
        <v>1483</v>
      </c>
      <c r="HQ4" s="473" t="s">
        <v>1484</v>
      </c>
      <c r="HR4" s="473" t="s">
        <v>1485</v>
      </c>
      <c r="HS4" s="473" t="s">
        <v>1486</v>
      </c>
      <c r="HT4" s="473" t="s">
        <v>1487</v>
      </c>
      <c r="HU4" s="473" t="s">
        <v>1488</v>
      </c>
      <c r="HV4" s="473" t="s">
        <v>1489</v>
      </c>
      <c r="HW4" s="473" t="s">
        <v>1490</v>
      </c>
      <c r="HX4" s="473" t="s">
        <v>1491</v>
      </c>
      <c r="HY4" s="473" t="s">
        <v>1492</v>
      </c>
      <c r="HZ4" s="473" t="s">
        <v>1493</v>
      </c>
      <c r="IA4" s="473" t="s">
        <v>1494</v>
      </c>
      <c r="IB4" s="473" t="s">
        <v>1495</v>
      </c>
      <c r="IC4" s="473" t="s">
        <v>1496</v>
      </c>
      <c r="ID4" s="473" t="s">
        <v>1497</v>
      </c>
      <c r="IE4" s="473" t="s">
        <v>1498</v>
      </c>
      <c r="IF4" s="473" t="s">
        <v>1499</v>
      </c>
      <c r="IG4" s="473" t="s">
        <v>1500</v>
      </c>
      <c r="IH4" s="473" t="s">
        <v>1501</v>
      </c>
      <c r="II4" s="473" t="s">
        <v>1502</v>
      </c>
      <c r="IJ4" s="473" t="s">
        <v>1503</v>
      </c>
      <c r="IK4" s="473" t="s">
        <v>1504</v>
      </c>
      <c r="IL4" s="473" t="s">
        <v>1505</v>
      </c>
      <c r="IM4" s="473" t="s">
        <v>1506</v>
      </c>
      <c r="IN4" s="473" t="s">
        <v>1507</v>
      </c>
      <c r="IO4" s="473" t="s">
        <v>1508</v>
      </c>
      <c r="IP4" s="473" t="s">
        <v>1509</v>
      </c>
      <c r="IQ4" s="473" t="s">
        <v>1510</v>
      </c>
      <c r="IR4" s="473" t="s">
        <v>1511</v>
      </c>
      <c r="IS4" s="238" t="s">
        <v>1512</v>
      </c>
      <c r="IT4" s="238" t="s">
        <v>1513</v>
      </c>
      <c r="IU4" s="238" t="s">
        <v>1514</v>
      </c>
      <c r="IV4" s="238" t="s">
        <v>1515</v>
      </c>
      <c r="IW4" s="238" t="s">
        <v>1516</v>
      </c>
      <c r="IX4" s="238" t="s">
        <v>1517</v>
      </c>
      <c r="IY4" s="238" t="s">
        <v>1518</v>
      </c>
      <c r="IZ4" s="238" t="s">
        <v>1519</v>
      </c>
      <c r="JA4" s="238" t="s">
        <v>1520</v>
      </c>
      <c r="JB4" s="238" t="s">
        <v>1521</v>
      </c>
      <c r="JC4" s="238" t="s">
        <v>1522</v>
      </c>
      <c r="JD4" s="238" t="s">
        <v>1523</v>
      </c>
      <c r="JE4" s="238" t="s">
        <v>1524</v>
      </c>
      <c r="JF4" s="238" t="s">
        <v>1525</v>
      </c>
      <c r="JG4" s="238" t="s">
        <v>1526</v>
      </c>
      <c r="JH4" s="238" t="s">
        <v>1527</v>
      </c>
      <c r="JI4" s="238" t="s">
        <v>1528</v>
      </c>
      <c r="JJ4" s="238" t="s">
        <v>1529</v>
      </c>
      <c r="JK4" s="238" t="s">
        <v>1530</v>
      </c>
      <c r="JL4" s="238"/>
      <c r="JM4" s="238"/>
      <c r="JN4" s="238"/>
      <c r="JO4" s="238"/>
      <c r="JP4" s="238"/>
      <c r="JQ4" s="238"/>
      <c r="JR4" s="238"/>
      <c r="JS4" s="238"/>
      <c r="JT4" s="238"/>
      <c r="JU4" s="238"/>
      <c r="JV4" s="238"/>
      <c r="JW4" s="473" t="s">
        <v>1191</v>
      </c>
      <c r="JX4" s="473" t="s">
        <v>1188</v>
      </c>
      <c r="JY4" s="473" t="s">
        <v>291</v>
      </c>
      <c r="JZ4" s="473"/>
    </row>
    <row r="5" spans="1:287">
      <c r="A5" s="367" t="s">
        <v>1532</v>
      </c>
      <c r="B5" s="362" t="s">
        <v>92</v>
      </c>
      <c r="C5" s="362" t="s">
        <v>92</v>
      </c>
      <c r="D5" s="473" t="s">
        <v>92</v>
      </c>
      <c r="E5" s="473" t="s">
        <v>92</v>
      </c>
      <c r="F5" s="362" t="s">
        <v>92</v>
      </c>
      <c r="G5" s="362" t="s">
        <v>92</v>
      </c>
      <c r="H5" s="362" t="s">
        <v>92</v>
      </c>
      <c r="I5" s="362" t="s">
        <v>92</v>
      </c>
      <c r="J5" s="362">
        <v>5</v>
      </c>
      <c r="K5" s="362" t="s">
        <v>92</v>
      </c>
      <c r="L5" s="473" t="s">
        <v>92</v>
      </c>
      <c r="M5" s="473">
        <v>6</v>
      </c>
      <c r="N5" s="473" t="s">
        <v>92</v>
      </c>
      <c r="O5" s="473">
        <v>51</v>
      </c>
      <c r="P5" s="473">
        <v>52</v>
      </c>
      <c r="Q5" s="473">
        <v>8</v>
      </c>
      <c r="R5" s="473">
        <v>10</v>
      </c>
      <c r="S5" s="473">
        <v>12</v>
      </c>
      <c r="T5" s="473">
        <v>35</v>
      </c>
      <c r="U5" s="473">
        <v>46</v>
      </c>
      <c r="V5" s="473">
        <v>48</v>
      </c>
      <c r="W5" s="473">
        <v>62</v>
      </c>
      <c r="X5" s="473">
        <v>60</v>
      </c>
      <c r="Y5" s="473" t="s">
        <v>92</v>
      </c>
      <c r="Z5" s="473" t="s">
        <v>92</v>
      </c>
      <c r="AA5" s="473">
        <v>95</v>
      </c>
      <c r="AB5" s="473">
        <v>96</v>
      </c>
      <c r="AC5" s="473">
        <v>97</v>
      </c>
      <c r="AD5" s="473">
        <v>99</v>
      </c>
      <c r="AE5" s="473" t="s">
        <v>92</v>
      </c>
      <c r="AF5" s="473">
        <v>124</v>
      </c>
      <c r="AG5" s="473">
        <v>126</v>
      </c>
      <c r="AH5" s="473">
        <v>113</v>
      </c>
      <c r="AI5" s="473">
        <v>117</v>
      </c>
      <c r="AJ5" s="473">
        <v>98</v>
      </c>
      <c r="AK5" s="473">
        <v>106</v>
      </c>
      <c r="AL5" s="473">
        <v>103</v>
      </c>
      <c r="AM5" s="473">
        <v>105</v>
      </c>
      <c r="AN5" s="473">
        <v>101</v>
      </c>
      <c r="AO5" s="473" t="s">
        <v>92</v>
      </c>
      <c r="AP5" s="473" t="s">
        <v>92</v>
      </c>
      <c r="AQ5" s="473" t="s">
        <v>92</v>
      </c>
      <c r="AR5" s="473" t="s">
        <v>92</v>
      </c>
      <c r="AS5" s="473" t="s">
        <v>92</v>
      </c>
      <c r="AT5" s="473" t="s">
        <v>92</v>
      </c>
      <c r="AU5" s="473" t="s">
        <v>92</v>
      </c>
      <c r="AV5" s="473" t="s">
        <v>92</v>
      </c>
      <c r="AW5" s="473" t="s">
        <v>92</v>
      </c>
      <c r="AX5" s="473" t="s">
        <v>92</v>
      </c>
      <c r="AY5" s="473" t="s">
        <v>92</v>
      </c>
      <c r="AZ5" s="473">
        <v>77</v>
      </c>
      <c r="BA5" s="473" t="s">
        <v>92</v>
      </c>
      <c r="BB5" s="473" t="s">
        <v>92</v>
      </c>
      <c r="BC5" s="473" t="s">
        <v>92</v>
      </c>
      <c r="BD5" s="473" t="s">
        <v>92</v>
      </c>
      <c r="BE5" s="473" t="s">
        <v>92</v>
      </c>
      <c r="BF5" s="473" t="s">
        <v>92</v>
      </c>
      <c r="BG5" s="473" t="s">
        <v>92</v>
      </c>
      <c r="BH5" s="473">
        <v>31</v>
      </c>
      <c r="BI5" s="473" t="s">
        <v>92</v>
      </c>
      <c r="BJ5" s="473">
        <v>32</v>
      </c>
      <c r="BK5" s="473" t="s">
        <v>92</v>
      </c>
      <c r="BL5" s="473" t="s">
        <v>92</v>
      </c>
      <c r="BM5" s="473" t="s">
        <v>92</v>
      </c>
      <c r="BN5" s="473" t="s">
        <v>92</v>
      </c>
      <c r="BO5" s="473" t="s">
        <v>92</v>
      </c>
      <c r="BP5" s="473">
        <v>4</v>
      </c>
      <c r="BQ5" s="473" t="s">
        <v>92</v>
      </c>
      <c r="BR5" s="473" t="s">
        <v>92</v>
      </c>
      <c r="BS5" s="473" t="s">
        <v>92</v>
      </c>
      <c r="BT5" s="473" t="s">
        <v>92</v>
      </c>
      <c r="BU5" s="473" t="s">
        <v>92</v>
      </c>
      <c r="BV5" s="473">
        <v>50</v>
      </c>
      <c r="BW5" s="473" t="s">
        <v>92</v>
      </c>
      <c r="BX5" s="473" t="s">
        <v>92</v>
      </c>
      <c r="BY5" s="473">
        <v>121</v>
      </c>
      <c r="BZ5" s="473" t="s">
        <v>92</v>
      </c>
      <c r="CA5" s="473">
        <v>145</v>
      </c>
      <c r="CB5" s="473">
        <v>146</v>
      </c>
      <c r="CC5" s="473">
        <v>172</v>
      </c>
      <c r="CD5" s="473">
        <v>173</v>
      </c>
      <c r="CE5" s="473">
        <v>57</v>
      </c>
      <c r="CF5" s="473" t="s">
        <v>92</v>
      </c>
      <c r="CG5" s="473">
        <v>63</v>
      </c>
      <c r="CH5" s="473">
        <v>37</v>
      </c>
      <c r="CI5" s="473">
        <v>53</v>
      </c>
      <c r="CJ5" s="473">
        <v>56</v>
      </c>
      <c r="CK5" s="473">
        <v>64</v>
      </c>
      <c r="CL5" s="473">
        <v>66</v>
      </c>
      <c r="CM5" s="473">
        <v>33</v>
      </c>
      <c r="CN5" s="473" t="s">
        <v>92</v>
      </c>
      <c r="CO5" s="473">
        <v>9</v>
      </c>
      <c r="CP5" s="473">
        <v>14</v>
      </c>
      <c r="CQ5" s="473">
        <v>180</v>
      </c>
      <c r="CR5" s="473">
        <v>73</v>
      </c>
      <c r="CS5" s="473">
        <v>55</v>
      </c>
      <c r="CT5" s="473">
        <v>45</v>
      </c>
      <c r="CU5" s="473" t="s">
        <v>92</v>
      </c>
      <c r="CV5" s="473" t="s">
        <v>92</v>
      </c>
      <c r="CW5" s="473" t="s">
        <v>92</v>
      </c>
      <c r="CX5" s="473" t="s">
        <v>92</v>
      </c>
      <c r="CY5" s="473" t="s">
        <v>92</v>
      </c>
      <c r="CZ5" s="473" t="s">
        <v>92</v>
      </c>
      <c r="DA5" s="473">
        <v>11</v>
      </c>
      <c r="DB5" s="473">
        <v>13</v>
      </c>
      <c r="DC5" s="473">
        <v>15</v>
      </c>
      <c r="DD5" s="473">
        <v>16</v>
      </c>
      <c r="DE5" s="473">
        <v>17</v>
      </c>
      <c r="DF5" s="473">
        <v>18</v>
      </c>
      <c r="DG5" s="473">
        <v>19</v>
      </c>
      <c r="DH5" s="473">
        <v>20</v>
      </c>
      <c r="DI5" s="473">
        <v>21</v>
      </c>
      <c r="DJ5" s="473">
        <v>22</v>
      </c>
      <c r="DK5" s="473">
        <v>23</v>
      </c>
      <c r="DL5" s="473">
        <v>24</v>
      </c>
      <c r="DM5" s="473">
        <v>25</v>
      </c>
      <c r="DN5" s="473">
        <v>26</v>
      </c>
      <c r="DO5" s="473">
        <v>27</v>
      </c>
      <c r="DP5" s="473">
        <v>28</v>
      </c>
      <c r="DQ5" s="473">
        <v>29</v>
      </c>
      <c r="DR5" s="473">
        <v>30</v>
      </c>
      <c r="DS5" s="473">
        <v>34</v>
      </c>
      <c r="DT5" s="473">
        <v>36</v>
      </c>
      <c r="DU5" s="473">
        <v>38</v>
      </c>
      <c r="DV5" s="473">
        <v>39</v>
      </c>
      <c r="DW5" s="473">
        <v>40</v>
      </c>
      <c r="DX5" s="473">
        <v>41</v>
      </c>
      <c r="DY5" s="473">
        <v>42</v>
      </c>
      <c r="DZ5" s="473">
        <v>43</v>
      </c>
      <c r="EA5" s="473">
        <v>44</v>
      </c>
      <c r="EB5" s="473">
        <v>47</v>
      </c>
      <c r="EC5" s="473">
        <v>49</v>
      </c>
      <c r="ED5" s="473">
        <v>54</v>
      </c>
      <c r="EE5" s="473">
        <v>58</v>
      </c>
      <c r="EF5" s="473">
        <v>59</v>
      </c>
      <c r="EG5" s="473">
        <v>61</v>
      </c>
      <c r="EH5" s="473">
        <v>65</v>
      </c>
      <c r="EI5" s="473">
        <v>67</v>
      </c>
      <c r="EJ5" s="473">
        <v>68</v>
      </c>
      <c r="EK5" s="473">
        <v>69</v>
      </c>
      <c r="EL5" s="473">
        <v>70</v>
      </c>
      <c r="EM5" s="473">
        <v>71</v>
      </c>
      <c r="EN5" s="473">
        <v>72</v>
      </c>
      <c r="EO5" s="473">
        <v>74</v>
      </c>
      <c r="EP5" s="473">
        <v>75</v>
      </c>
      <c r="EQ5" s="473">
        <v>76</v>
      </c>
      <c r="ER5" s="473">
        <v>78</v>
      </c>
      <c r="ES5" s="473">
        <v>79</v>
      </c>
      <c r="ET5" s="473">
        <v>80</v>
      </c>
      <c r="EU5" s="473">
        <v>81</v>
      </c>
      <c r="EV5" s="473">
        <v>82</v>
      </c>
      <c r="EW5" s="473">
        <v>83</v>
      </c>
      <c r="EX5" s="473">
        <v>84</v>
      </c>
      <c r="EY5" s="473">
        <v>85</v>
      </c>
      <c r="EZ5" s="473">
        <v>87</v>
      </c>
      <c r="FA5" s="473">
        <v>88</v>
      </c>
      <c r="FB5" s="473">
        <v>89</v>
      </c>
      <c r="FC5" s="473">
        <v>90</v>
      </c>
      <c r="FD5" s="473">
        <v>91</v>
      </c>
      <c r="FE5" s="473">
        <v>92</v>
      </c>
      <c r="FF5" s="473">
        <v>93</v>
      </c>
      <c r="FG5" s="473">
        <v>94</v>
      </c>
      <c r="FH5" s="473">
        <v>100</v>
      </c>
      <c r="FI5" s="473">
        <v>102</v>
      </c>
      <c r="FJ5" s="473">
        <v>104</v>
      </c>
      <c r="FK5" s="473">
        <v>107</v>
      </c>
      <c r="FL5" s="473">
        <v>108</v>
      </c>
      <c r="FM5" s="473">
        <v>109</v>
      </c>
      <c r="FN5" s="473">
        <v>110</v>
      </c>
      <c r="FO5" s="473">
        <v>111</v>
      </c>
      <c r="FP5" s="473">
        <v>112</v>
      </c>
      <c r="FQ5" s="473">
        <v>114</v>
      </c>
      <c r="FR5" s="473">
        <v>115</v>
      </c>
      <c r="FS5" s="473">
        <v>116</v>
      </c>
      <c r="FT5" s="473">
        <v>118</v>
      </c>
      <c r="FU5" s="473">
        <v>119</v>
      </c>
      <c r="FV5" s="473">
        <v>120</v>
      </c>
      <c r="FW5" s="473">
        <v>122</v>
      </c>
      <c r="FX5" s="473">
        <v>123</v>
      </c>
      <c r="FY5" s="473">
        <v>125</v>
      </c>
      <c r="FZ5" s="473">
        <v>127</v>
      </c>
      <c r="GA5" s="473">
        <v>128</v>
      </c>
      <c r="GB5" s="473">
        <v>129</v>
      </c>
      <c r="GC5" s="473">
        <v>130</v>
      </c>
      <c r="GD5" s="473">
        <v>131</v>
      </c>
      <c r="GE5" s="473">
        <v>132</v>
      </c>
      <c r="GF5" s="473">
        <v>133</v>
      </c>
      <c r="GG5" s="473">
        <v>134</v>
      </c>
      <c r="GH5" s="473">
        <v>135</v>
      </c>
      <c r="GI5" s="473">
        <v>136</v>
      </c>
      <c r="GJ5" s="473">
        <v>137</v>
      </c>
      <c r="GK5" s="473">
        <v>138</v>
      </c>
      <c r="GL5" s="473">
        <v>139</v>
      </c>
      <c r="GM5" s="473">
        <v>140</v>
      </c>
      <c r="GN5" s="473">
        <v>141</v>
      </c>
      <c r="GO5" s="473">
        <v>142</v>
      </c>
      <c r="GP5" s="473">
        <v>143</v>
      </c>
      <c r="GQ5" s="473">
        <v>144</v>
      </c>
      <c r="GR5" s="473">
        <v>147</v>
      </c>
      <c r="GS5" s="473">
        <v>148</v>
      </c>
      <c r="GT5" s="473">
        <v>149</v>
      </c>
      <c r="GU5" s="473">
        <v>150</v>
      </c>
      <c r="GV5" s="473">
        <v>151</v>
      </c>
      <c r="GW5" s="473">
        <v>152</v>
      </c>
      <c r="GX5" s="473">
        <v>153</v>
      </c>
      <c r="GY5" s="473">
        <v>154</v>
      </c>
      <c r="GZ5" s="473">
        <v>155</v>
      </c>
      <c r="HA5" s="473">
        <v>156</v>
      </c>
      <c r="HB5" s="473">
        <v>157</v>
      </c>
      <c r="HC5" s="473">
        <v>158</v>
      </c>
      <c r="HD5" s="473">
        <v>159</v>
      </c>
      <c r="HE5" s="473">
        <v>160</v>
      </c>
      <c r="HF5" s="473">
        <v>161</v>
      </c>
      <c r="HG5" s="473">
        <v>162</v>
      </c>
      <c r="HH5" s="473">
        <v>163</v>
      </c>
      <c r="HI5" s="473">
        <v>164</v>
      </c>
      <c r="HJ5" s="473">
        <v>165</v>
      </c>
      <c r="HK5" s="473">
        <v>166</v>
      </c>
      <c r="HL5" s="473">
        <v>167</v>
      </c>
      <c r="HM5" s="473">
        <v>168</v>
      </c>
      <c r="HN5" s="473">
        <v>169</v>
      </c>
      <c r="HO5" s="473">
        <v>170</v>
      </c>
      <c r="HP5" s="473">
        <v>171</v>
      </c>
      <c r="HQ5" s="473">
        <v>174</v>
      </c>
      <c r="HR5" s="473">
        <v>175</v>
      </c>
      <c r="HS5" s="473">
        <v>176</v>
      </c>
      <c r="HT5" s="473">
        <v>177</v>
      </c>
      <c r="HU5" s="473">
        <v>178</v>
      </c>
      <c r="HV5" s="473">
        <v>179</v>
      </c>
      <c r="HW5" s="473">
        <v>181</v>
      </c>
      <c r="HX5" s="473">
        <v>182</v>
      </c>
      <c r="HY5" s="473">
        <v>183</v>
      </c>
      <c r="HZ5" s="473">
        <v>184</v>
      </c>
      <c r="IA5" s="473">
        <v>185</v>
      </c>
      <c r="IB5" s="473">
        <v>186</v>
      </c>
      <c r="IC5" s="473">
        <v>187</v>
      </c>
      <c r="ID5" s="473">
        <v>188</v>
      </c>
      <c r="IE5" s="473">
        <v>189</v>
      </c>
      <c r="IF5" s="473">
        <v>190</v>
      </c>
      <c r="IG5" s="473">
        <v>191</v>
      </c>
      <c r="IH5" s="473">
        <v>192</v>
      </c>
      <c r="II5" s="473">
        <v>193</v>
      </c>
      <c r="IJ5" s="473">
        <v>194</v>
      </c>
      <c r="IK5" s="473">
        <v>195</v>
      </c>
      <c r="IL5" s="473">
        <v>196</v>
      </c>
      <c r="IM5" s="473">
        <v>197</v>
      </c>
      <c r="IN5" s="473">
        <v>198</v>
      </c>
      <c r="IO5" s="473">
        <v>199</v>
      </c>
      <c r="IP5" s="473">
        <v>200</v>
      </c>
      <c r="IQ5" s="473">
        <v>201</v>
      </c>
      <c r="IR5" s="473">
        <v>202</v>
      </c>
      <c r="IS5" s="473" t="s">
        <v>92</v>
      </c>
      <c r="IT5" s="473" t="s">
        <v>92</v>
      </c>
      <c r="IU5" s="473" t="s">
        <v>92</v>
      </c>
      <c r="IV5" s="238"/>
      <c r="IW5" s="238"/>
      <c r="IX5" s="238"/>
      <c r="IY5" s="238"/>
      <c r="IZ5" s="238"/>
      <c r="JA5" s="238"/>
      <c r="JB5" s="238"/>
      <c r="JC5" s="238"/>
      <c r="JD5" s="238"/>
      <c r="JE5" s="238"/>
      <c r="JF5" s="238"/>
      <c r="JG5" s="238"/>
      <c r="JH5" s="238"/>
      <c r="JI5" s="238"/>
      <c r="JJ5" s="238"/>
      <c r="JK5" s="238"/>
      <c r="JL5" s="238"/>
      <c r="JM5" s="238"/>
      <c r="JN5" s="238"/>
      <c r="JO5" s="238"/>
      <c r="JP5" s="238"/>
      <c r="JQ5" s="238"/>
      <c r="JR5" s="238"/>
      <c r="JS5" s="238"/>
      <c r="JT5" s="238"/>
      <c r="JU5" s="238"/>
      <c r="JV5" s="238"/>
      <c r="JW5" s="473"/>
      <c r="JX5" s="473"/>
      <c r="JY5" s="473"/>
      <c r="JZ5" s="473"/>
    </row>
    <row r="6" spans="1:287" s="368" customFormat="1" ht="96.75" customHeight="1">
      <c r="A6" s="367" t="s">
        <v>1532</v>
      </c>
      <c r="B6" s="363" t="s">
        <v>92</v>
      </c>
      <c r="C6" s="363" t="s">
        <v>92</v>
      </c>
      <c r="D6" s="363" t="s">
        <v>92</v>
      </c>
      <c r="E6" s="363" t="s">
        <v>92</v>
      </c>
      <c r="F6" s="363" t="s">
        <v>92</v>
      </c>
      <c r="G6" s="363" t="s">
        <v>92</v>
      </c>
      <c r="H6" s="363" t="s">
        <v>92</v>
      </c>
      <c r="I6" s="363" t="s">
        <v>92</v>
      </c>
      <c r="J6" s="363">
        <v>0</v>
      </c>
      <c r="K6" s="363" t="s">
        <v>92</v>
      </c>
      <c r="L6" s="363" t="s">
        <v>92</v>
      </c>
      <c r="M6" s="363" t="s">
        <v>370</v>
      </c>
      <c r="N6" s="363" t="s">
        <v>92</v>
      </c>
      <c r="O6" s="363" t="s">
        <v>1155</v>
      </c>
      <c r="P6" s="363" t="s">
        <v>2170</v>
      </c>
      <c r="Q6" s="363" t="s">
        <v>2171</v>
      </c>
      <c r="R6" s="363" t="s">
        <v>2172</v>
      </c>
      <c r="S6" s="363" t="s">
        <v>2173</v>
      </c>
      <c r="T6" s="363" t="s">
        <v>1569</v>
      </c>
      <c r="U6" s="363" t="s">
        <v>630</v>
      </c>
      <c r="V6" s="363" t="s">
        <v>1175</v>
      </c>
      <c r="W6" s="363" t="s">
        <v>2174</v>
      </c>
      <c r="X6" s="363" t="s">
        <v>2175</v>
      </c>
      <c r="Y6" s="363" t="s">
        <v>92</v>
      </c>
      <c r="Z6" s="363" t="s">
        <v>92</v>
      </c>
      <c r="AA6" s="363" t="s">
        <v>90</v>
      </c>
      <c r="AB6" s="363" t="s">
        <v>1573</v>
      </c>
      <c r="AC6" s="363" t="s">
        <v>1574</v>
      </c>
      <c r="AD6" s="363" t="s">
        <v>2176</v>
      </c>
      <c r="AE6" s="363" t="s">
        <v>92</v>
      </c>
      <c r="AF6" s="363" t="s">
        <v>2177</v>
      </c>
      <c r="AG6" s="363" t="s">
        <v>1575</v>
      </c>
      <c r="AH6" s="363" t="s">
        <v>2178</v>
      </c>
      <c r="AI6" s="363" t="s">
        <v>2179</v>
      </c>
      <c r="AJ6" s="363" t="s">
        <v>1578</v>
      </c>
      <c r="AK6" s="363" t="s">
        <v>2180</v>
      </c>
      <c r="AL6" s="363" t="s">
        <v>2181</v>
      </c>
      <c r="AM6" s="363" t="s">
        <v>1581</v>
      </c>
      <c r="AN6" s="363" t="s">
        <v>2182</v>
      </c>
      <c r="AO6" s="368" t="s">
        <v>1533</v>
      </c>
      <c r="AP6" s="368" t="s">
        <v>1534</v>
      </c>
      <c r="AQ6" s="368" t="s">
        <v>1535</v>
      </c>
      <c r="AR6" s="368" t="s">
        <v>1536</v>
      </c>
      <c r="AS6" s="368" t="s">
        <v>1537</v>
      </c>
      <c r="AT6" s="368" t="s">
        <v>1538</v>
      </c>
      <c r="AU6" s="368" t="s">
        <v>1539</v>
      </c>
      <c r="AV6" s="368" t="s">
        <v>1540</v>
      </c>
      <c r="AW6" s="368" t="s">
        <v>1541</v>
      </c>
      <c r="AX6" s="368" t="s">
        <v>1542</v>
      </c>
      <c r="AY6" s="363" t="s">
        <v>92</v>
      </c>
      <c r="AZ6" s="363" t="s">
        <v>2183</v>
      </c>
      <c r="BA6" s="363" t="s">
        <v>92</v>
      </c>
      <c r="BB6" s="363" t="s">
        <v>92</v>
      </c>
      <c r="BC6" s="363" t="s">
        <v>92</v>
      </c>
      <c r="BD6" s="363" t="s">
        <v>92</v>
      </c>
      <c r="BE6" s="363" t="s">
        <v>92</v>
      </c>
      <c r="BF6" s="368" t="s">
        <v>1543</v>
      </c>
      <c r="BG6" s="368" t="s">
        <v>1544</v>
      </c>
      <c r="BH6" s="363" t="s">
        <v>2184</v>
      </c>
      <c r="BI6" s="363" t="s">
        <v>92</v>
      </c>
      <c r="BJ6" s="363" t="s">
        <v>2185</v>
      </c>
      <c r="BK6" s="363" t="s">
        <v>92</v>
      </c>
      <c r="BL6" s="363" t="s">
        <v>92</v>
      </c>
      <c r="BM6" s="363" t="s">
        <v>92</v>
      </c>
      <c r="BN6" s="363" t="s">
        <v>92</v>
      </c>
      <c r="BO6" s="363" t="s">
        <v>92</v>
      </c>
      <c r="BP6" s="363">
        <v>0</v>
      </c>
      <c r="BQ6" s="363" t="s">
        <v>92</v>
      </c>
      <c r="BR6" s="363" t="s">
        <v>92</v>
      </c>
      <c r="BS6" s="363" t="s">
        <v>92</v>
      </c>
      <c r="BT6" s="363" t="s">
        <v>92</v>
      </c>
      <c r="BU6" s="363" t="s">
        <v>92</v>
      </c>
      <c r="BV6" s="363" t="s">
        <v>2186</v>
      </c>
      <c r="BW6" s="363" t="s">
        <v>92</v>
      </c>
      <c r="BX6" s="363" t="s">
        <v>92</v>
      </c>
      <c r="BY6" s="363" t="s">
        <v>2187</v>
      </c>
      <c r="BZ6" s="363" t="s">
        <v>92</v>
      </c>
      <c r="CA6" s="363" t="s">
        <v>2188</v>
      </c>
      <c r="CB6" s="363" t="s">
        <v>2189</v>
      </c>
      <c r="CC6" s="363" t="s">
        <v>2190</v>
      </c>
      <c r="CD6" s="363" t="s">
        <v>2191</v>
      </c>
      <c r="CE6" s="363" t="s">
        <v>2192</v>
      </c>
      <c r="CF6" s="368" t="s">
        <v>1545</v>
      </c>
      <c r="CG6" s="363" t="s">
        <v>2193</v>
      </c>
      <c r="CH6" s="363" t="s">
        <v>2194</v>
      </c>
      <c r="CI6" s="363" t="s">
        <v>734</v>
      </c>
      <c r="CJ6" s="363" t="s">
        <v>2195</v>
      </c>
      <c r="CK6" s="363" t="s">
        <v>2196</v>
      </c>
      <c r="CL6" s="363" t="s">
        <v>2197</v>
      </c>
      <c r="CM6" s="363" t="s">
        <v>2198</v>
      </c>
      <c r="CN6" s="363" t="s">
        <v>92</v>
      </c>
      <c r="CO6" s="363" t="s">
        <v>806</v>
      </c>
      <c r="CP6" s="363" t="s">
        <v>808</v>
      </c>
      <c r="CQ6" s="363" t="s">
        <v>2199</v>
      </c>
      <c r="CR6" s="363" t="s">
        <v>2200</v>
      </c>
      <c r="CS6" s="363" t="s">
        <v>2201</v>
      </c>
      <c r="CT6" s="363" t="s">
        <v>2202</v>
      </c>
      <c r="CU6" s="363" t="s">
        <v>92</v>
      </c>
      <c r="CV6" s="363" t="s">
        <v>92</v>
      </c>
      <c r="CW6" s="363" t="s">
        <v>92</v>
      </c>
      <c r="CX6" s="363" t="s">
        <v>92</v>
      </c>
      <c r="CY6" s="363" t="s">
        <v>92</v>
      </c>
      <c r="CZ6" s="363" t="s">
        <v>92</v>
      </c>
      <c r="DA6" s="363" t="s">
        <v>2203</v>
      </c>
      <c r="DB6" s="363" t="s">
        <v>2204</v>
      </c>
      <c r="DC6" s="363" t="s">
        <v>2205</v>
      </c>
      <c r="DD6" s="363" t="s">
        <v>2206</v>
      </c>
      <c r="DE6" s="363" t="s">
        <v>2207</v>
      </c>
      <c r="DF6" s="363" t="s">
        <v>2208</v>
      </c>
      <c r="DG6" s="363" t="s">
        <v>2209</v>
      </c>
      <c r="DH6" s="363" t="s">
        <v>2210</v>
      </c>
      <c r="DI6" s="363" t="s">
        <v>2211</v>
      </c>
      <c r="DJ6" s="363" t="s">
        <v>2212</v>
      </c>
      <c r="DK6" s="363" t="s">
        <v>2213</v>
      </c>
      <c r="DL6" s="363" t="s">
        <v>2214</v>
      </c>
      <c r="DM6" s="363" t="s">
        <v>2215</v>
      </c>
      <c r="DN6" s="363" t="s">
        <v>2216</v>
      </c>
      <c r="DO6" s="363" t="s">
        <v>2217</v>
      </c>
      <c r="DP6" s="363" t="s">
        <v>2218</v>
      </c>
      <c r="DQ6" s="363" t="s">
        <v>2219</v>
      </c>
      <c r="DR6" s="363" t="s">
        <v>2220</v>
      </c>
      <c r="DS6" s="363" t="s">
        <v>2221</v>
      </c>
      <c r="DT6" s="363" t="s">
        <v>2222</v>
      </c>
      <c r="DU6" s="363" t="s">
        <v>2223</v>
      </c>
      <c r="DV6" s="363" t="s">
        <v>2224</v>
      </c>
      <c r="DW6" s="363" t="s">
        <v>2225</v>
      </c>
      <c r="DX6" s="363" t="s">
        <v>2226</v>
      </c>
      <c r="DY6" s="363" t="s">
        <v>2227</v>
      </c>
      <c r="DZ6" s="363" t="s">
        <v>2228</v>
      </c>
      <c r="EA6" s="363" t="s">
        <v>2229</v>
      </c>
      <c r="EB6" s="363" t="s">
        <v>2230</v>
      </c>
      <c r="EC6" s="363" t="s">
        <v>2231</v>
      </c>
      <c r="ED6" s="363" t="s">
        <v>2232</v>
      </c>
      <c r="EE6" s="363" t="s">
        <v>2233</v>
      </c>
      <c r="EF6" s="363" t="s">
        <v>2234</v>
      </c>
      <c r="EG6" s="363" t="s">
        <v>2235</v>
      </c>
      <c r="EH6" s="363" t="s">
        <v>2236</v>
      </c>
      <c r="EI6" s="363" t="s">
        <v>2237</v>
      </c>
      <c r="EJ6" s="363" t="s">
        <v>2238</v>
      </c>
      <c r="EK6" s="363" t="s">
        <v>2239</v>
      </c>
      <c r="EL6" s="363" t="s">
        <v>2240</v>
      </c>
      <c r="EM6" s="363" t="s">
        <v>2241</v>
      </c>
      <c r="EN6" s="363" t="s">
        <v>2242</v>
      </c>
      <c r="EO6" s="363" t="s">
        <v>2243</v>
      </c>
      <c r="EP6" s="363" t="s">
        <v>2244</v>
      </c>
      <c r="EQ6" s="363" t="s">
        <v>2183</v>
      </c>
      <c r="ER6" s="363" t="s">
        <v>2245</v>
      </c>
      <c r="ES6" s="363" t="s">
        <v>2246</v>
      </c>
      <c r="ET6" s="363" t="s">
        <v>2247</v>
      </c>
      <c r="EU6" s="363" t="s">
        <v>2248</v>
      </c>
      <c r="EV6" s="363" t="s">
        <v>2249</v>
      </c>
      <c r="EW6" s="363" t="s">
        <v>2250</v>
      </c>
      <c r="EX6" s="363" t="s">
        <v>2251</v>
      </c>
      <c r="EY6" s="363" t="s">
        <v>2252</v>
      </c>
      <c r="EZ6" s="363" t="s">
        <v>2253</v>
      </c>
      <c r="FA6" s="363" t="s">
        <v>2254</v>
      </c>
      <c r="FB6" s="363" t="s">
        <v>2255</v>
      </c>
      <c r="FC6" s="363" t="s">
        <v>2256</v>
      </c>
      <c r="FD6" s="363" t="s">
        <v>2257</v>
      </c>
      <c r="FE6" s="363" t="s">
        <v>2258</v>
      </c>
      <c r="FF6" s="363" t="s">
        <v>2259</v>
      </c>
      <c r="FG6" s="363" t="s">
        <v>2260</v>
      </c>
      <c r="FH6" s="363" t="s">
        <v>2261</v>
      </c>
      <c r="FI6" s="363" t="s">
        <v>2262</v>
      </c>
      <c r="FJ6" s="363" t="s">
        <v>2263</v>
      </c>
      <c r="FK6" s="363" t="s">
        <v>2264</v>
      </c>
      <c r="FL6" s="363" t="s">
        <v>2265</v>
      </c>
      <c r="FM6" s="363" t="s">
        <v>2266</v>
      </c>
      <c r="FN6" s="363" t="s">
        <v>2267</v>
      </c>
      <c r="FO6" s="363" t="s">
        <v>2268</v>
      </c>
      <c r="FP6" s="363" t="s">
        <v>2269</v>
      </c>
      <c r="FQ6" s="363" t="s">
        <v>2270</v>
      </c>
      <c r="FR6" s="363" t="s">
        <v>2271</v>
      </c>
      <c r="FS6" s="363" t="s">
        <v>2272</v>
      </c>
      <c r="FT6" s="363" t="s">
        <v>2273</v>
      </c>
      <c r="FU6" s="363" t="s">
        <v>2274</v>
      </c>
      <c r="FV6" s="363" t="s">
        <v>2275</v>
      </c>
      <c r="FW6" s="363" t="s">
        <v>1573</v>
      </c>
      <c r="FX6" s="363" t="s">
        <v>2276</v>
      </c>
      <c r="FY6" s="363" t="s">
        <v>2277</v>
      </c>
      <c r="FZ6" s="363" t="s">
        <v>2278</v>
      </c>
      <c r="GA6" s="363" t="s">
        <v>2279</v>
      </c>
      <c r="GB6" s="363" t="s">
        <v>2267</v>
      </c>
      <c r="GC6" s="363" t="s">
        <v>2280</v>
      </c>
      <c r="GD6" s="363" t="s">
        <v>2281</v>
      </c>
      <c r="GE6" s="363" t="s">
        <v>2282</v>
      </c>
      <c r="GF6" s="363" t="s">
        <v>2283</v>
      </c>
      <c r="GG6" s="363" t="s">
        <v>2272</v>
      </c>
      <c r="GH6" s="363" t="s">
        <v>2284</v>
      </c>
      <c r="GI6" s="363" t="s">
        <v>2285</v>
      </c>
      <c r="GJ6" s="363" t="s">
        <v>2286</v>
      </c>
      <c r="GK6" s="363" t="s">
        <v>2287</v>
      </c>
      <c r="GL6" s="363" t="s">
        <v>2288</v>
      </c>
      <c r="GM6" s="363" t="s">
        <v>2289</v>
      </c>
      <c r="GN6" s="363" t="s">
        <v>2290</v>
      </c>
      <c r="GO6" s="363" t="s">
        <v>2273</v>
      </c>
      <c r="GP6" s="363" t="s">
        <v>2274</v>
      </c>
      <c r="GQ6" s="363" t="s">
        <v>2291</v>
      </c>
      <c r="GR6" s="363" t="s">
        <v>2292</v>
      </c>
      <c r="GS6" s="363" t="s">
        <v>2293</v>
      </c>
      <c r="GT6" s="363" t="s">
        <v>2294</v>
      </c>
      <c r="GU6" s="363" t="s">
        <v>2295</v>
      </c>
      <c r="GV6" s="363" t="s">
        <v>2296</v>
      </c>
      <c r="GW6" s="363" t="s">
        <v>2297</v>
      </c>
      <c r="GX6" s="363" t="s">
        <v>2298</v>
      </c>
      <c r="GY6" s="363" t="s">
        <v>2299</v>
      </c>
      <c r="GZ6" s="363" t="s">
        <v>2300</v>
      </c>
      <c r="HA6" s="363" t="s">
        <v>2301</v>
      </c>
      <c r="HB6" s="363" t="s">
        <v>2302</v>
      </c>
      <c r="HC6" s="363" t="s">
        <v>2303</v>
      </c>
      <c r="HD6" s="363" t="s">
        <v>2304</v>
      </c>
      <c r="HE6" s="363" t="s">
        <v>2305</v>
      </c>
      <c r="HF6" s="363" t="s">
        <v>2306</v>
      </c>
      <c r="HG6" s="363" t="s">
        <v>2307</v>
      </c>
      <c r="HH6" s="363" t="s">
        <v>2308</v>
      </c>
      <c r="HI6" s="363" t="s">
        <v>2309</v>
      </c>
      <c r="HJ6" s="363" t="s">
        <v>2310</v>
      </c>
      <c r="HK6" s="363" t="s">
        <v>2311</v>
      </c>
      <c r="HL6" s="363" t="s">
        <v>2312</v>
      </c>
      <c r="HM6" s="363" t="s">
        <v>2313</v>
      </c>
      <c r="HN6" s="363" t="s">
        <v>2314</v>
      </c>
      <c r="HO6" s="363" t="s">
        <v>2315</v>
      </c>
      <c r="HP6" s="363" t="s">
        <v>2316</v>
      </c>
      <c r="HQ6" s="363" t="s">
        <v>2317</v>
      </c>
      <c r="HR6" s="363" t="s">
        <v>2318</v>
      </c>
      <c r="HS6" s="363" t="s">
        <v>2319</v>
      </c>
      <c r="HT6" s="363" t="s">
        <v>2320</v>
      </c>
      <c r="HU6" s="363" t="s">
        <v>2321</v>
      </c>
      <c r="HV6" s="363" t="s">
        <v>2322</v>
      </c>
      <c r="HW6" s="363" t="s">
        <v>2323</v>
      </c>
      <c r="HX6" s="363" t="s">
        <v>2324</v>
      </c>
      <c r="HY6" s="363" t="s">
        <v>2325</v>
      </c>
      <c r="HZ6" s="363" t="s">
        <v>2326</v>
      </c>
      <c r="IA6" s="363" t="s">
        <v>2327</v>
      </c>
      <c r="IB6" s="363" t="s">
        <v>2328</v>
      </c>
      <c r="IC6" s="363" t="s">
        <v>2329</v>
      </c>
      <c r="ID6" s="363" t="s">
        <v>2330</v>
      </c>
      <c r="IE6" s="363" t="s">
        <v>2331</v>
      </c>
      <c r="IF6" s="363" t="s">
        <v>2332</v>
      </c>
      <c r="IG6" s="363" t="s">
        <v>2333</v>
      </c>
      <c r="IH6" s="363" t="s">
        <v>2334</v>
      </c>
      <c r="II6" s="363" t="s">
        <v>2335</v>
      </c>
      <c r="IJ6" s="363" t="s">
        <v>2336</v>
      </c>
      <c r="IK6" s="363" t="s">
        <v>2337</v>
      </c>
      <c r="IL6" s="363" t="s">
        <v>2338</v>
      </c>
      <c r="IM6" s="363" t="s">
        <v>2339</v>
      </c>
      <c r="IN6" s="363" t="s">
        <v>2340</v>
      </c>
      <c r="IO6" s="363" t="s">
        <v>2341</v>
      </c>
      <c r="IP6" s="363" t="s">
        <v>2342</v>
      </c>
      <c r="IQ6" s="363" t="s">
        <v>2343</v>
      </c>
      <c r="IR6" s="363" t="s">
        <v>2344</v>
      </c>
      <c r="IS6" s="368" t="s">
        <v>1546</v>
      </c>
      <c r="IT6" s="368" t="s">
        <v>1547</v>
      </c>
      <c r="IU6" s="368" t="s">
        <v>1548</v>
      </c>
      <c r="IV6" s="368" t="s">
        <v>1549</v>
      </c>
      <c r="IW6" s="368" t="s">
        <v>1550</v>
      </c>
      <c r="IX6" s="368" t="s">
        <v>1551</v>
      </c>
      <c r="IY6" s="368" t="s">
        <v>1552</v>
      </c>
      <c r="IZ6" s="368" t="s">
        <v>1553</v>
      </c>
      <c r="JA6" s="368" t="s">
        <v>1554</v>
      </c>
      <c r="JB6" s="368" t="s">
        <v>1555</v>
      </c>
      <c r="JC6" s="368" t="s">
        <v>1556</v>
      </c>
      <c r="JD6" s="368" t="s">
        <v>1557</v>
      </c>
      <c r="JE6" s="368" t="s">
        <v>1558</v>
      </c>
      <c r="JF6" s="368" t="s">
        <v>1559</v>
      </c>
      <c r="JG6" s="368" t="s">
        <v>1560</v>
      </c>
      <c r="JH6" s="368" t="s">
        <v>1561</v>
      </c>
      <c r="JI6" s="368" t="s">
        <v>1562</v>
      </c>
      <c r="JJ6" s="368" t="s">
        <v>1563</v>
      </c>
      <c r="JK6" s="368" t="s">
        <v>1564</v>
      </c>
      <c r="JW6" s="363" t="s">
        <v>2356</v>
      </c>
      <c r="JX6" s="363" t="s">
        <v>2357</v>
      </c>
      <c r="JY6" s="363" t="s">
        <v>2663</v>
      </c>
      <c r="JZ6" s="363" t="s">
        <v>2389</v>
      </c>
      <c r="KA6" s="368" t="s">
        <v>2651</v>
      </c>
    </row>
    <row r="7" spans="1:287" s="246" customFormat="1" ht="72.75" customHeight="1">
      <c r="A7" s="475" t="s">
        <v>757</v>
      </c>
      <c r="B7" s="475" t="s">
        <v>45</v>
      </c>
      <c r="C7" s="475" t="s">
        <v>1565</v>
      </c>
      <c r="D7" s="475" t="s">
        <v>46</v>
      </c>
      <c r="E7" s="475" t="s">
        <v>47</v>
      </c>
      <c r="F7" s="475" t="s">
        <v>48</v>
      </c>
      <c r="G7" s="475" t="s">
        <v>49</v>
      </c>
      <c r="H7" s="475" t="s">
        <v>50</v>
      </c>
      <c r="I7" s="475" t="s">
        <v>51</v>
      </c>
      <c r="J7" s="475" t="s">
        <v>52</v>
      </c>
      <c r="K7" s="475" t="s">
        <v>53</v>
      </c>
      <c r="L7" s="475"/>
      <c r="M7" s="476" t="s">
        <v>1566</v>
      </c>
      <c r="N7" s="476" t="s">
        <v>56</v>
      </c>
      <c r="O7" s="476" t="s">
        <v>1155</v>
      </c>
      <c r="P7" s="476" t="s">
        <v>278</v>
      </c>
      <c r="Q7" s="476" t="s">
        <v>1567</v>
      </c>
      <c r="R7" s="476" t="s">
        <v>804</v>
      </c>
      <c r="S7" s="476" t="s">
        <v>1568</v>
      </c>
      <c r="T7" s="476" t="s">
        <v>1569</v>
      </c>
      <c r="U7" s="476" t="s">
        <v>630</v>
      </c>
      <c r="V7" s="476" t="s">
        <v>1175</v>
      </c>
      <c r="W7" s="476" t="s">
        <v>1176</v>
      </c>
      <c r="X7" s="476" t="s">
        <v>1570</v>
      </c>
      <c r="Y7" s="476" t="s">
        <v>66</v>
      </c>
      <c r="Z7" s="476" t="s">
        <v>1571</v>
      </c>
      <c r="AA7" s="476" t="s">
        <v>1572</v>
      </c>
      <c r="AB7" s="476" t="s">
        <v>1573</v>
      </c>
      <c r="AC7" s="476" t="s">
        <v>1574</v>
      </c>
      <c r="AD7" s="476" t="s">
        <v>1177</v>
      </c>
      <c r="AE7" s="476" t="s">
        <v>1178</v>
      </c>
      <c r="AF7" s="476" t="s">
        <v>361</v>
      </c>
      <c r="AG7" s="476" t="s">
        <v>1575</v>
      </c>
      <c r="AH7" s="476" t="s">
        <v>1576</v>
      </c>
      <c r="AI7" s="476" t="s">
        <v>1577</v>
      </c>
      <c r="AJ7" s="476" t="s">
        <v>1578</v>
      </c>
      <c r="AK7" s="476" t="s">
        <v>1579</v>
      </c>
      <c r="AL7" s="476" t="s">
        <v>1580</v>
      </c>
      <c r="AM7" s="476" t="s">
        <v>1581</v>
      </c>
      <c r="AN7" s="476" t="s">
        <v>1582</v>
      </c>
      <c r="AO7" s="477" t="s">
        <v>1583</v>
      </c>
      <c r="AP7" s="477" t="s">
        <v>1584</v>
      </c>
      <c r="AQ7" s="477" t="s">
        <v>1585</v>
      </c>
      <c r="AR7" s="477" t="s">
        <v>1586</v>
      </c>
      <c r="AS7" s="477" t="s">
        <v>1587</v>
      </c>
      <c r="AT7" s="477" t="s">
        <v>368</v>
      </c>
      <c r="AU7" s="477" t="s">
        <v>1588</v>
      </c>
      <c r="AV7" s="477" t="s">
        <v>1589</v>
      </c>
      <c r="AW7" s="477" t="s">
        <v>369</v>
      </c>
      <c r="AX7" s="477" t="s">
        <v>1590</v>
      </c>
      <c r="AY7" s="476" t="s">
        <v>80</v>
      </c>
      <c r="AZ7" s="476" t="s">
        <v>1591</v>
      </c>
      <c r="BA7" s="476" t="s">
        <v>1592</v>
      </c>
      <c r="BB7" s="476" t="s">
        <v>1593</v>
      </c>
      <c r="BC7" s="476" t="s">
        <v>1593</v>
      </c>
      <c r="BD7" s="476" t="s">
        <v>1146</v>
      </c>
      <c r="BE7" s="476" t="s">
        <v>381</v>
      </c>
      <c r="BF7" s="477" t="s">
        <v>1594</v>
      </c>
      <c r="BG7" s="477" t="s">
        <v>1595</v>
      </c>
      <c r="BH7" s="476" t="s">
        <v>800</v>
      </c>
      <c r="BI7" s="478" t="s">
        <v>776</v>
      </c>
      <c r="BJ7" s="476" t="s">
        <v>801</v>
      </c>
      <c r="BK7" s="478" t="s">
        <v>777</v>
      </c>
      <c r="BL7" s="476" t="s">
        <v>390</v>
      </c>
      <c r="BM7" s="478" t="s">
        <v>779</v>
      </c>
      <c r="BN7" s="476" t="s">
        <v>391</v>
      </c>
      <c r="BO7" s="478" t="s">
        <v>778</v>
      </c>
      <c r="BP7" s="478" t="s">
        <v>388</v>
      </c>
      <c r="BQ7" s="478" t="s">
        <v>402</v>
      </c>
      <c r="BR7" s="478" t="s">
        <v>526</v>
      </c>
      <c r="BS7" s="478" t="s">
        <v>527</v>
      </c>
      <c r="BT7" s="478" t="s">
        <v>617</v>
      </c>
      <c r="BU7" s="478" t="s">
        <v>618</v>
      </c>
      <c r="BV7" s="476" t="s">
        <v>629</v>
      </c>
      <c r="BW7" s="478" t="s">
        <v>667</v>
      </c>
      <c r="BX7" s="478" t="s">
        <v>668</v>
      </c>
      <c r="BY7" s="476" t="s">
        <v>282</v>
      </c>
      <c r="BZ7" s="476"/>
      <c r="CA7" s="476" t="s">
        <v>681</v>
      </c>
      <c r="CB7" s="476" t="s">
        <v>683</v>
      </c>
      <c r="CC7" s="476" t="s">
        <v>743</v>
      </c>
      <c r="CD7" s="476" t="s">
        <v>744</v>
      </c>
      <c r="CE7" s="476" t="s">
        <v>736</v>
      </c>
      <c r="CF7" s="477" t="s">
        <v>1596</v>
      </c>
      <c r="CG7" s="476" t="s">
        <v>738</v>
      </c>
      <c r="CH7" s="476" t="s">
        <v>737</v>
      </c>
      <c r="CI7" s="476" t="s">
        <v>734</v>
      </c>
      <c r="CJ7" s="476" t="s">
        <v>735</v>
      </c>
      <c r="CK7" s="476" t="s">
        <v>739</v>
      </c>
      <c r="CL7" s="476" t="s">
        <v>740</v>
      </c>
      <c r="CM7" s="476" t="s">
        <v>813</v>
      </c>
      <c r="CN7" s="476" t="s">
        <v>787</v>
      </c>
      <c r="CO7" s="476" t="s">
        <v>806</v>
      </c>
      <c r="CP7" s="476" t="s">
        <v>808</v>
      </c>
      <c r="CQ7" s="476" t="s">
        <v>809</v>
      </c>
      <c r="CR7" s="476" t="s">
        <v>816</v>
      </c>
      <c r="CS7" s="479" t="s">
        <v>1173</v>
      </c>
      <c r="CT7" s="479" t="s">
        <v>1174</v>
      </c>
      <c r="CU7" s="370" t="s">
        <v>1211</v>
      </c>
      <c r="CV7" s="371" t="s">
        <v>1212</v>
      </c>
      <c r="CW7" s="371" t="s">
        <v>1213</v>
      </c>
      <c r="CX7" s="371" t="s">
        <v>1214</v>
      </c>
      <c r="CY7" s="371" t="s">
        <v>1215</v>
      </c>
      <c r="CZ7" s="372" t="s">
        <v>1216</v>
      </c>
      <c r="DA7" s="476"/>
      <c r="DB7" s="476"/>
      <c r="DC7" s="476"/>
      <c r="DD7" s="476"/>
      <c r="DE7" s="476"/>
      <c r="DF7" s="476"/>
      <c r="DG7" s="476"/>
      <c r="DH7" s="476"/>
      <c r="DI7" s="476"/>
      <c r="DJ7" s="476"/>
      <c r="DK7" s="476"/>
      <c r="DL7" s="476"/>
      <c r="DM7" s="476"/>
      <c r="DN7" s="476"/>
      <c r="DO7" s="476"/>
      <c r="DP7" s="476"/>
      <c r="DQ7" s="476"/>
      <c r="DR7" s="476"/>
      <c r="DS7" s="476"/>
      <c r="DT7" s="476"/>
      <c r="DU7" s="476"/>
      <c r="DV7" s="476"/>
      <c r="DW7" s="476"/>
      <c r="DX7" s="476"/>
      <c r="DY7" s="476"/>
      <c r="DZ7" s="476"/>
      <c r="EA7" s="476"/>
      <c r="EB7" s="476"/>
      <c r="EC7" s="476"/>
      <c r="ED7" s="476"/>
      <c r="EE7" s="476"/>
      <c r="EF7" s="476"/>
      <c r="EG7" s="476"/>
      <c r="EH7" s="476"/>
      <c r="EI7" s="476"/>
      <c r="EJ7" s="476"/>
      <c r="EK7" s="476"/>
      <c r="EL7" s="476"/>
      <c r="EM7" s="476"/>
      <c r="EN7" s="476"/>
      <c r="EO7" s="476"/>
      <c r="EP7" s="476"/>
      <c r="EQ7" s="476"/>
      <c r="ER7" s="476"/>
      <c r="ES7" s="476"/>
      <c r="ET7" s="476"/>
      <c r="EU7" s="476"/>
      <c r="EV7" s="476"/>
      <c r="EW7" s="476"/>
      <c r="EX7" s="476"/>
      <c r="EY7" s="476"/>
      <c r="EZ7" s="476"/>
      <c r="FA7" s="476"/>
      <c r="FB7" s="476"/>
      <c r="FC7" s="476"/>
      <c r="FD7" s="476"/>
      <c r="FE7" s="476"/>
      <c r="FF7" s="476"/>
      <c r="FG7" s="476"/>
      <c r="FH7" s="476"/>
      <c r="FI7" s="476"/>
      <c r="FJ7" s="476"/>
      <c r="FK7" s="476"/>
      <c r="FL7" s="476"/>
      <c r="FM7" s="476"/>
      <c r="FN7" s="476"/>
      <c r="FO7" s="476"/>
      <c r="FP7" s="476"/>
      <c r="FQ7" s="476"/>
      <c r="FR7" s="476"/>
      <c r="FS7" s="476"/>
      <c r="FT7" s="476"/>
      <c r="FU7" s="476"/>
      <c r="FV7" s="476"/>
      <c r="FW7" s="476"/>
      <c r="FX7" s="476"/>
      <c r="FY7" s="476"/>
      <c r="FZ7" s="476"/>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476"/>
      <c r="IE7" s="476"/>
      <c r="IF7" s="476"/>
      <c r="IG7" s="476"/>
      <c r="IH7" s="476"/>
      <c r="II7" s="476"/>
      <c r="IJ7" s="476"/>
      <c r="IK7" s="476"/>
      <c r="IL7" s="476"/>
      <c r="IM7" s="476"/>
      <c r="IN7" s="476"/>
      <c r="IO7" s="476"/>
      <c r="IP7" s="476"/>
      <c r="IQ7" s="476"/>
      <c r="IR7" s="476"/>
      <c r="IS7" s="477" t="s">
        <v>1597</v>
      </c>
      <c r="IT7" s="477" t="s">
        <v>1598</v>
      </c>
      <c r="IU7" s="477" t="s">
        <v>1599</v>
      </c>
      <c r="IV7" s="477" t="s">
        <v>1600</v>
      </c>
      <c r="IW7" s="477" t="s">
        <v>1601</v>
      </c>
      <c r="IX7" s="477" t="s">
        <v>1602</v>
      </c>
      <c r="IY7" s="477" t="s">
        <v>1603</v>
      </c>
      <c r="IZ7" s="477" t="s">
        <v>1604</v>
      </c>
      <c r="JA7" s="477" t="s">
        <v>1605</v>
      </c>
      <c r="JB7" s="477" t="s">
        <v>1606</v>
      </c>
      <c r="JC7" s="477" t="s">
        <v>1607</v>
      </c>
      <c r="JD7" s="477" t="s">
        <v>1608</v>
      </c>
      <c r="JE7" s="477" t="s">
        <v>1609</v>
      </c>
      <c r="JF7" s="477" t="s">
        <v>1610</v>
      </c>
      <c r="JG7" s="477" t="s">
        <v>1611</v>
      </c>
      <c r="JH7" s="477" t="s">
        <v>1612</v>
      </c>
      <c r="JI7" s="477" t="s">
        <v>1613</v>
      </c>
      <c r="JJ7" s="477" t="s">
        <v>1614</v>
      </c>
      <c r="JK7" s="477" t="s">
        <v>1615</v>
      </c>
      <c r="JL7" s="480" t="s">
        <v>1616</v>
      </c>
      <c r="JM7" s="373" t="s">
        <v>1617</v>
      </c>
      <c r="JN7" s="373" t="s">
        <v>1618</v>
      </c>
      <c r="JO7" s="373" t="s">
        <v>1619</v>
      </c>
      <c r="JP7" s="373" t="s">
        <v>1620</v>
      </c>
      <c r="JQ7" s="373" t="s">
        <v>1621</v>
      </c>
      <c r="JR7" s="373" t="s">
        <v>1622</v>
      </c>
      <c r="JS7" s="373" t="s">
        <v>1623</v>
      </c>
      <c r="JT7" s="373" t="s">
        <v>1624</v>
      </c>
      <c r="JU7" s="373" t="s">
        <v>1625</v>
      </c>
      <c r="JV7" s="373" t="s">
        <v>1626</v>
      </c>
      <c r="JW7" s="476"/>
      <c r="JX7" s="476"/>
      <c r="JY7" s="476"/>
      <c r="JZ7" s="476"/>
    </row>
    <row r="8" spans="1:287" ht="15" customHeight="1">
      <c r="B8" s="239"/>
      <c r="C8" s="374" t="s">
        <v>662</v>
      </c>
      <c r="D8" s="238"/>
      <c r="E8" s="238"/>
      <c r="L8" s="238"/>
      <c r="M8" s="245"/>
      <c r="N8" s="245"/>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376"/>
      <c r="CV8" s="376"/>
      <c r="CW8" s="376"/>
      <c r="CX8" s="376"/>
      <c r="CY8" s="376"/>
      <c r="CZ8" s="376"/>
      <c r="DA8" s="238"/>
      <c r="DB8" s="238"/>
      <c r="DC8" s="238"/>
      <c r="DD8" s="238"/>
      <c r="DE8" s="238"/>
      <c r="DF8" s="238"/>
      <c r="DG8" s="238"/>
      <c r="DH8" s="238"/>
      <c r="DI8" s="238"/>
      <c r="DJ8" s="238"/>
      <c r="DK8" s="238"/>
      <c r="DL8" s="238"/>
      <c r="DM8" s="238"/>
      <c r="DN8" s="238"/>
      <c r="DO8" s="238"/>
      <c r="DP8" s="238"/>
      <c r="DQ8" s="238"/>
      <c r="DR8" s="238"/>
      <c r="DS8" s="238"/>
      <c r="DT8" s="238"/>
      <c r="DU8" s="238"/>
      <c r="DV8" s="238"/>
      <c r="DW8" s="238"/>
      <c r="DX8" s="238"/>
      <c r="DY8" s="238"/>
      <c r="DZ8" s="238"/>
      <c r="EA8" s="238"/>
      <c r="EB8" s="238"/>
      <c r="EC8" s="238"/>
      <c r="ED8" s="238"/>
      <c r="EE8" s="238"/>
      <c r="EF8" s="238"/>
      <c r="EG8" s="238"/>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c r="FN8" s="238"/>
      <c r="FO8" s="238"/>
      <c r="FP8" s="238"/>
      <c r="FQ8" s="238"/>
      <c r="FR8" s="238"/>
      <c r="FS8" s="238"/>
      <c r="FT8" s="238"/>
      <c r="FU8" s="238"/>
      <c r="FV8" s="238"/>
      <c r="FW8" s="238"/>
      <c r="FX8" s="238"/>
      <c r="FY8" s="238"/>
      <c r="FZ8" s="238"/>
      <c r="GA8" s="238"/>
      <c r="GB8" s="238"/>
      <c r="GC8" s="238"/>
      <c r="GD8" s="238"/>
      <c r="GE8" s="238"/>
      <c r="GF8" s="238"/>
      <c r="GG8" s="238"/>
      <c r="GH8" s="238"/>
      <c r="GI8" s="238"/>
      <c r="GJ8" s="238"/>
      <c r="GK8" s="238"/>
      <c r="GL8" s="238"/>
      <c r="GM8" s="238"/>
      <c r="GN8" s="238"/>
      <c r="GO8" s="238"/>
      <c r="GP8" s="238"/>
      <c r="GQ8" s="238"/>
      <c r="GR8" s="238"/>
      <c r="GS8" s="238"/>
      <c r="GT8" s="238"/>
      <c r="GU8" s="238"/>
      <c r="GV8" s="238"/>
      <c r="GW8" s="238"/>
      <c r="GX8" s="238"/>
      <c r="GY8" s="238"/>
      <c r="GZ8" s="238"/>
      <c r="HA8" s="238"/>
      <c r="HB8" s="238"/>
      <c r="HC8" s="238"/>
      <c r="HD8" s="238"/>
      <c r="HE8" s="238"/>
      <c r="HF8" s="238"/>
      <c r="HG8" s="238"/>
      <c r="HH8" s="238"/>
      <c r="HI8" s="238"/>
      <c r="HJ8" s="238"/>
      <c r="HK8" s="238"/>
      <c r="HL8" s="238"/>
      <c r="HM8" s="238"/>
      <c r="HN8" s="238"/>
      <c r="HO8" s="238"/>
      <c r="HP8" s="238"/>
      <c r="HQ8" s="238"/>
      <c r="HR8" s="238"/>
      <c r="HS8" s="238"/>
      <c r="HT8" s="238"/>
      <c r="HU8" s="238"/>
      <c r="HV8" s="238"/>
      <c r="HW8" s="238"/>
      <c r="HX8" s="238"/>
      <c r="HY8" s="238"/>
      <c r="HZ8" s="238"/>
      <c r="IA8" s="238"/>
      <c r="IB8" s="238"/>
      <c r="IC8" s="238"/>
      <c r="ID8" s="238"/>
      <c r="IE8" s="238"/>
      <c r="IF8" s="238"/>
      <c r="IG8" s="238"/>
      <c r="IH8" s="238"/>
      <c r="II8" s="238"/>
      <c r="IJ8" s="238"/>
      <c r="IK8" s="238"/>
      <c r="IL8" s="238"/>
      <c r="IM8" s="238"/>
      <c r="IN8" s="238"/>
      <c r="IO8" s="238"/>
      <c r="IP8" s="238"/>
      <c r="IQ8" s="238"/>
      <c r="IR8" s="238"/>
      <c r="IS8" s="238"/>
      <c r="IT8" s="238"/>
      <c r="IU8" s="238"/>
      <c r="IV8" s="238"/>
      <c r="IW8" s="238"/>
      <c r="IX8" s="238"/>
      <c r="IY8" s="238"/>
      <c r="IZ8" s="238"/>
      <c r="JA8" s="238"/>
      <c r="JB8" s="238"/>
      <c r="JC8" s="238"/>
      <c r="JD8" s="238"/>
      <c r="JE8" s="238"/>
      <c r="JF8" s="238"/>
      <c r="JG8" s="238"/>
      <c r="JH8" s="238"/>
      <c r="JI8" s="238"/>
      <c r="JJ8" s="238"/>
      <c r="JK8" s="238"/>
      <c r="JL8" s="238"/>
      <c r="JM8" s="238"/>
      <c r="JN8" s="238"/>
      <c r="JO8" s="238"/>
      <c r="JP8" s="238"/>
      <c r="JQ8" s="238"/>
      <c r="JR8" s="238"/>
      <c r="JS8" s="238"/>
      <c r="JT8" s="238"/>
      <c r="JU8" s="238"/>
      <c r="JV8" s="238"/>
      <c r="JW8" s="238"/>
      <c r="JX8" s="238"/>
      <c r="JY8" s="238"/>
    </row>
    <row r="9" spans="1:287" ht="15" customHeight="1">
      <c r="B9" s="481" t="s">
        <v>2564</v>
      </c>
      <c r="C9" s="374"/>
      <c r="D9" s="482"/>
      <c r="E9" s="482"/>
      <c r="F9" s="483"/>
      <c r="G9" s="483"/>
      <c r="H9" s="406"/>
      <c r="I9" s="406"/>
      <c r="J9" s="406"/>
      <c r="K9" s="406"/>
      <c r="L9" s="484"/>
      <c r="M9" s="797"/>
      <c r="N9" s="245"/>
      <c r="O9" s="252"/>
      <c r="P9" s="245"/>
      <c r="Q9" s="245"/>
      <c r="R9" s="245"/>
      <c r="S9" s="245"/>
      <c r="T9" s="245"/>
      <c r="U9" s="245"/>
      <c r="V9" s="245"/>
      <c r="W9" s="245"/>
      <c r="X9" s="252"/>
      <c r="Y9" s="245"/>
      <c r="Z9" s="245"/>
      <c r="AA9" s="245"/>
      <c r="AB9" s="245"/>
      <c r="AC9" s="245"/>
      <c r="AD9" s="252"/>
      <c r="AE9" s="245"/>
      <c r="AF9" s="245"/>
      <c r="AG9" s="245"/>
      <c r="AH9" s="252"/>
      <c r="AI9" s="252"/>
      <c r="AJ9" s="252"/>
      <c r="AK9" s="252"/>
      <c r="AL9" s="252"/>
      <c r="AM9" s="245"/>
      <c r="AN9" s="245"/>
      <c r="AO9" s="485"/>
      <c r="AP9" s="485"/>
      <c r="AQ9" s="485"/>
      <c r="AR9" s="485"/>
      <c r="AS9" s="485"/>
      <c r="AT9" s="485"/>
      <c r="AU9" s="485"/>
      <c r="AV9" s="485"/>
      <c r="AW9" s="485"/>
      <c r="AX9" s="485"/>
      <c r="AY9" s="245"/>
      <c r="AZ9" s="245"/>
      <c r="BA9" s="245"/>
      <c r="BB9" s="245"/>
      <c r="BC9" s="245"/>
      <c r="BD9" s="245"/>
      <c r="BE9" s="486"/>
      <c r="BF9" s="485"/>
      <c r="BG9" s="485"/>
      <c r="BH9" s="245"/>
      <c r="BI9" s="484"/>
      <c r="BJ9" s="245"/>
      <c r="BK9" s="484"/>
      <c r="BL9" s="245"/>
      <c r="BM9" s="484"/>
      <c r="BN9" s="238"/>
      <c r="BO9" s="484"/>
      <c r="BP9" s="484"/>
      <c r="BQ9" s="484"/>
      <c r="BR9" s="484"/>
      <c r="BS9" s="484"/>
      <c r="BT9" s="484"/>
      <c r="BU9" s="484"/>
      <c r="BV9" s="245"/>
      <c r="BW9" s="484"/>
      <c r="BX9" s="484"/>
      <c r="BY9" s="252"/>
      <c r="BZ9" s="245"/>
      <c r="CA9" s="245"/>
      <c r="CB9" s="245"/>
      <c r="CC9" s="245"/>
      <c r="CD9" s="245"/>
      <c r="CE9" s="245"/>
      <c r="CF9" s="485"/>
      <c r="CG9" s="245"/>
      <c r="CH9" s="245"/>
      <c r="CI9" s="245"/>
      <c r="CJ9" s="245"/>
      <c r="CK9" s="245"/>
      <c r="CL9" s="245"/>
      <c r="CM9" s="245"/>
      <c r="CN9" s="245"/>
      <c r="CO9" s="245"/>
      <c r="CP9" s="252"/>
      <c r="CQ9" s="245"/>
      <c r="CR9" s="245"/>
      <c r="CS9" s="245"/>
      <c r="CT9" s="245"/>
      <c r="CU9" s="487"/>
      <c r="CV9" s="487"/>
      <c r="CW9" s="487"/>
      <c r="CX9" s="487"/>
      <c r="CY9" s="487"/>
      <c r="CZ9" s="488"/>
      <c r="DA9" s="245"/>
      <c r="DB9" s="245"/>
      <c r="DC9" s="245"/>
      <c r="DD9" s="245"/>
      <c r="DE9" s="245"/>
      <c r="DF9" s="245"/>
      <c r="DG9" s="245"/>
      <c r="DH9" s="245"/>
      <c r="DI9" s="245"/>
      <c r="DJ9" s="245"/>
      <c r="DK9" s="245"/>
      <c r="DL9" s="245"/>
      <c r="DM9" s="245"/>
      <c r="DN9" s="245"/>
      <c r="DO9" s="245"/>
      <c r="DP9" s="245"/>
      <c r="DQ9" s="245"/>
      <c r="DR9" s="245"/>
      <c r="DS9" s="245"/>
      <c r="DT9" s="245"/>
      <c r="DU9" s="245"/>
      <c r="DV9" s="245"/>
      <c r="DW9" s="245"/>
      <c r="DX9" s="245"/>
      <c r="DY9" s="245"/>
      <c r="DZ9" s="245"/>
      <c r="EA9" s="245"/>
      <c r="EB9" s="245"/>
      <c r="EC9" s="245"/>
      <c r="ED9" s="245"/>
      <c r="EE9" s="245"/>
      <c r="EF9" s="245"/>
      <c r="EG9" s="245"/>
      <c r="EH9" s="245"/>
      <c r="EI9" s="245"/>
      <c r="EJ9" s="245"/>
      <c r="EK9" s="245"/>
      <c r="EL9" s="245"/>
      <c r="EM9" s="245"/>
      <c r="EN9" s="245"/>
      <c r="EO9" s="245"/>
      <c r="EP9" s="245"/>
      <c r="EQ9" s="245"/>
      <c r="ER9" s="245"/>
      <c r="ES9" s="245"/>
      <c r="ET9" s="245"/>
      <c r="EU9" s="245"/>
      <c r="EV9" s="245"/>
      <c r="EW9" s="245"/>
      <c r="EX9" s="245"/>
      <c r="EY9" s="245"/>
      <c r="EZ9" s="245"/>
      <c r="FA9" s="245"/>
      <c r="FB9" s="245"/>
      <c r="FC9" s="245"/>
      <c r="FD9" s="245"/>
      <c r="FE9" s="245"/>
      <c r="FF9" s="245"/>
      <c r="FG9" s="245"/>
      <c r="FH9" s="245"/>
      <c r="FI9" s="245"/>
      <c r="FJ9" s="245"/>
      <c r="FK9" s="245"/>
      <c r="FL9" s="245"/>
      <c r="FM9" s="245"/>
      <c r="FN9" s="245"/>
      <c r="FO9" s="245"/>
      <c r="FP9" s="245"/>
      <c r="FQ9" s="245"/>
      <c r="FR9" s="245"/>
      <c r="FS9" s="245"/>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245"/>
      <c r="GV9" s="245"/>
      <c r="GW9" s="245"/>
      <c r="GX9" s="245"/>
      <c r="GY9" s="245"/>
      <c r="GZ9" s="245"/>
      <c r="HA9" s="245"/>
      <c r="HB9" s="245"/>
      <c r="HC9" s="245"/>
      <c r="HD9" s="245"/>
      <c r="HE9" s="245"/>
      <c r="HF9" s="245"/>
      <c r="HG9" s="245"/>
      <c r="HH9" s="245"/>
      <c r="HI9" s="245"/>
      <c r="HJ9" s="245"/>
      <c r="HK9" s="245"/>
      <c r="HL9" s="245"/>
      <c r="HM9" s="245"/>
      <c r="HN9" s="245"/>
      <c r="HO9" s="245"/>
      <c r="HP9" s="245"/>
      <c r="HQ9" s="245"/>
      <c r="HR9" s="245"/>
      <c r="HS9" s="245"/>
      <c r="HT9" s="245"/>
      <c r="HU9" s="245"/>
      <c r="HV9" s="245"/>
      <c r="HW9" s="252"/>
      <c r="HX9" s="252"/>
      <c r="HY9" s="252"/>
      <c r="HZ9" s="252"/>
      <c r="IA9" s="252"/>
      <c r="IB9" s="252"/>
      <c r="IC9" s="252"/>
      <c r="ID9" s="252"/>
      <c r="IE9" s="252"/>
      <c r="IF9" s="252"/>
      <c r="IG9" s="252"/>
      <c r="IH9" s="252"/>
      <c r="II9" s="252"/>
      <c r="IJ9" s="252"/>
      <c r="IK9" s="252"/>
      <c r="IL9" s="252"/>
      <c r="IM9" s="252"/>
      <c r="IN9" s="252"/>
      <c r="IO9" s="252"/>
      <c r="IP9" s="252"/>
      <c r="IQ9" s="252"/>
      <c r="IR9" s="252"/>
      <c r="IS9" s="485"/>
      <c r="IT9" s="485"/>
      <c r="IU9" s="485"/>
      <c r="IV9" s="485"/>
      <c r="IW9" s="485"/>
      <c r="IX9" s="485"/>
      <c r="IY9" s="485"/>
      <c r="IZ9" s="485"/>
      <c r="JA9" s="485"/>
      <c r="JB9" s="485"/>
      <c r="JC9" s="485"/>
      <c r="JD9" s="485"/>
      <c r="JE9" s="485"/>
      <c r="JF9" s="485"/>
      <c r="JG9" s="485"/>
      <c r="JH9" s="485"/>
      <c r="JI9" s="485"/>
      <c r="JJ9" s="485"/>
      <c r="JK9" s="485"/>
      <c r="JL9" s="238"/>
      <c r="JM9" s="238"/>
      <c r="JN9" s="238"/>
      <c r="JO9" s="238"/>
      <c r="JP9" s="238"/>
      <c r="JQ9" s="238"/>
      <c r="JR9" s="238"/>
      <c r="JS9" s="238"/>
      <c r="JT9" s="238"/>
      <c r="JU9" s="238"/>
      <c r="JV9" s="238"/>
      <c r="JW9" s="245"/>
      <c r="JX9" s="245"/>
      <c r="JY9" s="245"/>
    </row>
    <row r="10" spans="1:287" ht="15" customHeight="1">
      <c r="A10" s="239" t="s">
        <v>773</v>
      </c>
      <c r="B10" s="481" t="s">
        <v>7</v>
      </c>
      <c r="C10" s="374" t="s">
        <v>918</v>
      </c>
      <c r="D10" s="482" t="s">
        <v>113</v>
      </c>
      <c r="E10" s="482" t="s">
        <v>114</v>
      </c>
      <c r="F10" s="483" t="s">
        <v>115</v>
      </c>
      <c r="G10" s="483" t="s">
        <v>1627</v>
      </c>
      <c r="H10" s="406" t="s">
        <v>533</v>
      </c>
      <c r="I10" s="406" t="s">
        <v>89</v>
      </c>
      <c r="J10" s="406" t="s">
        <v>90</v>
      </c>
      <c r="K10" s="406" t="s">
        <v>109</v>
      </c>
      <c r="L10" s="484" t="s">
        <v>109</v>
      </c>
      <c r="M10" s="797">
        <v>10816</v>
      </c>
      <c r="N10" s="245"/>
      <c r="O10" s="252">
        <v>2809</v>
      </c>
      <c r="P10" s="245"/>
      <c r="Q10" s="245"/>
      <c r="R10" s="245"/>
      <c r="S10" s="245"/>
      <c r="T10" s="245"/>
      <c r="U10" s="245"/>
      <c r="V10" s="245"/>
      <c r="W10" s="245"/>
      <c r="X10" s="252">
        <v>95</v>
      </c>
      <c r="Y10" s="245"/>
      <c r="Z10" s="245"/>
      <c r="AA10" s="245" t="s">
        <v>93</v>
      </c>
      <c r="AB10" s="245" t="s">
        <v>93</v>
      </c>
      <c r="AC10" s="245" t="s">
        <v>93</v>
      </c>
      <c r="AD10" s="252">
        <v>468</v>
      </c>
      <c r="AE10" s="245"/>
      <c r="AF10" s="245"/>
      <c r="AG10" s="245"/>
      <c r="AH10" s="252">
        <v>181</v>
      </c>
      <c r="AI10" s="252">
        <v>555</v>
      </c>
      <c r="AJ10" s="252">
        <v>89</v>
      </c>
      <c r="AK10" s="252">
        <v>172</v>
      </c>
      <c r="AL10" s="252">
        <v>67</v>
      </c>
      <c r="AM10" s="245"/>
      <c r="AN10" s="245"/>
      <c r="AO10" s="485">
        <v>881</v>
      </c>
      <c r="AP10" s="485">
        <v>1016</v>
      </c>
      <c r="AQ10" s="485">
        <v>1177</v>
      </c>
      <c r="AR10" s="485">
        <v>1270</v>
      </c>
      <c r="AS10" s="485">
        <v>1652</v>
      </c>
      <c r="AT10" s="485">
        <v>4067</v>
      </c>
      <c r="AU10" s="485">
        <v>4638</v>
      </c>
      <c r="AV10" s="485">
        <v>9435</v>
      </c>
      <c r="AW10" s="485">
        <v>11013</v>
      </c>
      <c r="AX10" s="485">
        <v>12340</v>
      </c>
      <c r="AY10" s="245"/>
      <c r="AZ10" s="245"/>
      <c r="BA10" s="245"/>
      <c r="BB10" s="245"/>
      <c r="BC10" s="245"/>
      <c r="BD10" s="245" t="s">
        <v>93</v>
      </c>
      <c r="BE10" s="486" t="s">
        <v>93</v>
      </c>
      <c r="BF10" s="485">
        <v>3048</v>
      </c>
      <c r="BG10" s="485">
        <v>3473</v>
      </c>
      <c r="BH10" s="252">
        <v>1774</v>
      </c>
      <c r="BI10" s="484" t="s">
        <v>404</v>
      </c>
      <c r="BJ10" s="245"/>
      <c r="BK10" s="484" t="s">
        <v>408</v>
      </c>
      <c r="BL10" s="245"/>
      <c r="BM10" s="484"/>
      <c r="BN10" s="238"/>
      <c r="BO10" s="484" t="s">
        <v>410</v>
      </c>
      <c r="BP10" s="484" t="s">
        <v>389</v>
      </c>
      <c r="BQ10" s="484" t="s">
        <v>440</v>
      </c>
      <c r="BR10" s="484" t="s">
        <v>528</v>
      </c>
      <c r="BS10" s="484" t="s">
        <v>499</v>
      </c>
      <c r="BT10" s="484">
        <v>67</v>
      </c>
      <c r="BU10" s="484">
        <v>54</v>
      </c>
      <c r="BV10" s="245"/>
      <c r="BW10" s="484">
        <v>1482</v>
      </c>
      <c r="BX10" s="484">
        <v>760</v>
      </c>
      <c r="BY10" s="252">
        <v>476</v>
      </c>
      <c r="BZ10" s="245"/>
      <c r="CA10" s="245"/>
      <c r="CB10" s="245"/>
      <c r="CC10" s="245"/>
      <c r="CD10" s="245"/>
      <c r="CE10" s="245" t="s">
        <v>93</v>
      </c>
      <c r="CF10" s="485">
        <v>13603</v>
      </c>
      <c r="CG10" s="245"/>
      <c r="CH10" s="245"/>
      <c r="CI10" s="245"/>
      <c r="CJ10" s="245"/>
      <c r="CK10" s="245"/>
      <c r="CL10" s="245"/>
      <c r="CM10" s="245" t="s">
        <v>93</v>
      </c>
      <c r="CN10" s="245"/>
      <c r="CO10" s="245"/>
      <c r="CP10" s="252">
        <v>233</v>
      </c>
      <c r="CQ10" s="245"/>
      <c r="CR10" s="245"/>
      <c r="CS10" s="245"/>
      <c r="CT10" s="245"/>
      <c r="CU10" s="487">
        <v>290</v>
      </c>
      <c r="CV10" s="487">
        <v>390</v>
      </c>
      <c r="CW10" s="487"/>
      <c r="CX10" s="487"/>
      <c r="CY10" s="487"/>
      <c r="CZ10" s="488"/>
      <c r="DA10" s="245"/>
      <c r="DB10" s="245"/>
      <c r="DC10" s="245"/>
      <c r="DD10" s="245"/>
      <c r="DE10" s="245"/>
      <c r="DF10" s="245"/>
      <c r="DG10" s="245"/>
      <c r="DH10" s="245"/>
      <c r="DI10" s="245"/>
      <c r="DJ10" s="245"/>
      <c r="DK10" s="245"/>
      <c r="DL10" s="245"/>
      <c r="DM10" s="245"/>
      <c r="DN10" s="245"/>
      <c r="DO10" s="245"/>
      <c r="DP10" s="245"/>
      <c r="DQ10" s="245"/>
      <c r="DR10" s="245"/>
      <c r="DS10" s="245"/>
      <c r="DT10" s="245"/>
      <c r="DU10" s="245"/>
      <c r="DV10" s="245"/>
      <c r="DW10" s="245"/>
      <c r="DX10" s="245"/>
      <c r="DY10" s="245"/>
      <c r="DZ10" s="245"/>
      <c r="EA10" s="245"/>
      <c r="EB10" s="245"/>
      <c r="EC10" s="245"/>
      <c r="ED10" s="245"/>
      <c r="EE10" s="245"/>
      <c r="EF10" s="245"/>
      <c r="EG10" s="245"/>
      <c r="EH10" s="245"/>
      <c r="EI10" s="245"/>
      <c r="EJ10" s="245"/>
      <c r="EK10" s="245"/>
      <c r="EL10" s="245"/>
      <c r="EM10" s="245"/>
      <c r="EN10" s="245"/>
      <c r="EO10" s="245"/>
      <c r="EP10" s="245"/>
      <c r="EQ10" s="245"/>
      <c r="ER10" s="245"/>
      <c r="ES10" s="245"/>
      <c r="ET10" s="245"/>
      <c r="EU10" s="245"/>
      <c r="EV10" s="245"/>
      <c r="EW10" s="245"/>
      <c r="EX10" s="245"/>
      <c r="EY10" s="245"/>
      <c r="EZ10" s="245"/>
      <c r="FA10" s="245"/>
      <c r="FB10" s="245"/>
      <c r="FC10" s="245"/>
      <c r="FD10" s="245"/>
      <c r="FE10" s="245"/>
      <c r="FF10" s="245"/>
      <c r="FG10" s="245"/>
      <c r="FH10" s="245"/>
      <c r="FI10" s="245"/>
      <c r="FJ10" s="245"/>
      <c r="FK10" s="245"/>
      <c r="FL10" s="245"/>
      <c r="FM10" s="245"/>
      <c r="FN10" s="245"/>
      <c r="FO10" s="245"/>
      <c r="FP10" s="245"/>
      <c r="FQ10" s="245"/>
      <c r="FR10" s="245"/>
      <c r="FS10" s="245"/>
      <c r="FT10" s="245"/>
      <c r="FU10" s="245"/>
      <c r="FV10" s="245"/>
      <c r="FW10" s="245"/>
      <c r="FX10" s="245"/>
      <c r="FY10" s="245"/>
      <c r="FZ10" s="245"/>
      <c r="GA10" s="245"/>
      <c r="GB10" s="245"/>
      <c r="GC10" s="245"/>
      <c r="GD10" s="245"/>
      <c r="GE10" s="245"/>
      <c r="GF10" s="245"/>
      <c r="GG10" s="245"/>
      <c r="GH10" s="245"/>
      <c r="GI10" s="245"/>
      <c r="GJ10" s="245"/>
      <c r="GK10" s="245"/>
      <c r="GL10" s="245"/>
      <c r="GM10" s="245"/>
      <c r="GN10" s="245"/>
      <c r="GO10" s="245"/>
      <c r="GP10" s="245"/>
      <c r="GQ10" s="245"/>
      <c r="GR10" s="245"/>
      <c r="GS10" s="245"/>
      <c r="GT10" s="245"/>
      <c r="GU10" s="245"/>
      <c r="GV10" s="245"/>
      <c r="GW10" s="245"/>
      <c r="GX10" s="245"/>
      <c r="GY10" s="245"/>
      <c r="GZ10" s="245"/>
      <c r="HA10" s="245"/>
      <c r="HB10" s="245"/>
      <c r="HC10" s="245"/>
      <c r="HD10" s="245"/>
      <c r="HE10" s="245"/>
      <c r="HF10" s="245"/>
      <c r="HG10" s="245"/>
      <c r="HH10" s="245"/>
      <c r="HI10" s="245"/>
      <c r="HJ10" s="245"/>
      <c r="HK10" s="245"/>
      <c r="HL10" s="245"/>
      <c r="HM10" s="245"/>
      <c r="HN10" s="245"/>
      <c r="HO10" s="245"/>
      <c r="HP10" s="245"/>
      <c r="HQ10" s="245"/>
      <c r="HR10" s="245"/>
      <c r="HS10" s="245"/>
      <c r="HT10" s="245"/>
      <c r="HU10" s="245"/>
      <c r="HV10" s="245"/>
      <c r="HW10" s="252">
        <v>51</v>
      </c>
      <c r="HX10" s="252">
        <v>51</v>
      </c>
      <c r="HY10" s="252">
        <v>51</v>
      </c>
      <c r="HZ10" s="252">
        <v>51</v>
      </c>
      <c r="IA10" s="252">
        <v>51</v>
      </c>
      <c r="IB10" s="252">
        <v>51</v>
      </c>
      <c r="IC10" s="252">
        <v>51</v>
      </c>
      <c r="ID10" s="252">
        <v>51</v>
      </c>
      <c r="IE10" s="252">
        <v>51</v>
      </c>
      <c r="IF10" s="252">
        <v>51</v>
      </c>
      <c r="IG10" s="252">
        <v>51</v>
      </c>
      <c r="IH10" s="252">
        <v>51</v>
      </c>
      <c r="II10" s="252">
        <v>51</v>
      </c>
      <c r="IJ10" s="252">
        <v>51</v>
      </c>
      <c r="IK10" s="252">
        <v>51</v>
      </c>
      <c r="IL10" s="252">
        <v>51</v>
      </c>
      <c r="IM10" s="252">
        <v>51</v>
      </c>
      <c r="IN10" s="252">
        <v>51</v>
      </c>
      <c r="IO10" s="252">
        <v>51</v>
      </c>
      <c r="IP10" s="252">
        <v>51</v>
      </c>
      <c r="IQ10" s="252">
        <v>51</v>
      </c>
      <c r="IR10" s="252">
        <v>51</v>
      </c>
      <c r="IS10" s="485">
        <v>36000</v>
      </c>
      <c r="IT10" s="485">
        <v>37232</v>
      </c>
      <c r="IU10" s="485">
        <v>42157</v>
      </c>
      <c r="IV10" s="485">
        <v>993</v>
      </c>
      <c r="IW10" s="485">
        <v>1127</v>
      </c>
      <c r="IX10" s="485">
        <v>1288</v>
      </c>
      <c r="IY10" s="485">
        <v>1382</v>
      </c>
      <c r="IZ10" s="485">
        <v>1764</v>
      </c>
      <c r="JA10" s="485">
        <v>3048</v>
      </c>
      <c r="JB10" s="485">
        <v>3511</v>
      </c>
      <c r="JC10" s="485">
        <v>4095</v>
      </c>
      <c r="JD10" s="485">
        <v>4603</v>
      </c>
      <c r="JE10" s="485">
        <v>9349</v>
      </c>
      <c r="JF10" s="485">
        <v>10848</v>
      </c>
      <c r="JG10" s="485">
        <v>12010</v>
      </c>
      <c r="JH10" s="485">
        <v>13149</v>
      </c>
      <c r="JI10" s="485">
        <v>33276</v>
      </c>
      <c r="JJ10" s="485">
        <v>35121</v>
      </c>
      <c r="JK10" s="485">
        <v>39571</v>
      </c>
      <c r="JL10" s="238">
        <v>0</v>
      </c>
      <c r="JM10" s="238">
        <v>2.7</v>
      </c>
      <c r="JN10" s="238">
        <v>1.3</v>
      </c>
      <c r="JO10" s="238">
        <v>1.9</v>
      </c>
      <c r="JP10" s="238">
        <v>2.5</v>
      </c>
      <c r="JQ10" s="238" t="s">
        <v>1637</v>
      </c>
      <c r="JR10" s="238" t="s">
        <v>1637</v>
      </c>
      <c r="JS10" s="238">
        <v>2.5</v>
      </c>
      <c r="JT10" s="238" t="s">
        <v>1637</v>
      </c>
      <c r="JU10" s="238">
        <v>30.7</v>
      </c>
      <c r="JV10" s="238" t="s">
        <v>1676</v>
      </c>
      <c r="JW10" s="245"/>
      <c r="JX10" s="245"/>
      <c r="JY10" s="245"/>
      <c r="KA10" s="738">
        <v>46023</v>
      </c>
    </row>
    <row r="11" spans="1:287" ht="15" customHeight="1">
      <c r="A11" s="239" t="s">
        <v>773</v>
      </c>
      <c r="B11" s="481" t="s">
        <v>9</v>
      </c>
      <c r="C11" s="374" t="s">
        <v>922</v>
      </c>
      <c r="D11" s="482" t="s">
        <v>113</v>
      </c>
      <c r="E11" s="482" t="s">
        <v>114</v>
      </c>
      <c r="F11" s="483" t="s">
        <v>122</v>
      </c>
      <c r="G11" s="483" t="s">
        <v>123</v>
      </c>
      <c r="H11" s="406" t="s">
        <v>88</v>
      </c>
      <c r="I11" s="406" t="s">
        <v>89</v>
      </c>
      <c r="J11" s="406" t="s">
        <v>90</v>
      </c>
      <c r="K11" s="406" t="s">
        <v>962</v>
      </c>
      <c r="L11" s="484" t="s">
        <v>962</v>
      </c>
      <c r="M11" s="797">
        <v>10653</v>
      </c>
      <c r="N11" s="245"/>
      <c r="O11" s="252">
        <v>2745</v>
      </c>
      <c r="P11" s="252">
        <v>563</v>
      </c>
      <c r="Q11" s="245"/>
      <c r="R11" s="245"/>
      <c r="S11" s="245"/>
      <c r="T11" s="245"/>
      <c r="U11" s="245"/>
      <c r="V11" s="245"/>
      <c r="W11" s="245"/>
      <c r="X11" s="252">
        <v>152</v>
      </c>
      <c r="Y11" s="245"/>
      <c r="Z11" s="245"/>
      <c r="AA11" s="245" t="s">
        <v>93</v>
      </c>
      <c r="AB11" s="245" t="s">
        <v>93</v>
      </c>
      <c r="AC11" s="245" t="s">
        <v>93</v>
      </c>
      <c r="AD11" s="252">
        <v>474</v>
      </c>
      <c r="AE11" s="245"/>
      <c r="AF11" s="245"/>
      <c r="AG11" s="245"/>
      <c r="AH11" s="252">
        <v>181</v>
      </c>
      <c r="AI11" s="252">
        <v>555</v>
      </c>
      <c r="AJ11" s="252">
        <v>89</v>
      </c>
      <c r="AK11" s="252">
        <v>177</v>
      </c>
      <c r="AL11" s="252">
        <v>67</v>
      </c>
      <c r="AM11" s="245"/>
      <c r="AN11" s="245"/>
      <c r="AO11" s="485">
        <v>881</v>
      </c>
      <c r="AP11" s="485">
        <v>1016</v>
      </c>
      <c r="AQ11" s="485">
        <v>1177</v>
      </c>
      <c r="AR11" s="485">
        <v>1270</v>
      </c>
      <c r="AS11" s="485">
        <v>1652</v>
      </c>
      <c r="AT11" s="485">
        <v>4067</v>
      </c>
      <c r="AU11" s="485">
        <v>4638</v>
      </c>
      <c r="AV11" s="485">
        <v>9435</v>
      </c>
      <c r="AW11" s="485">
        <v>11013</v>
      </c>
      <c r="AX11" s="485">
        <v>12340</v>
      </c>
      <c r="AY11" s="245"/>
      <c r="AZ11" s="245"/>
      <c r="BA11" s="245"/>
      <c r="BB11" s="245"/>
      <c r="BC11" s="245"/>
      <c r="BD11" s="245" t="s">
        <v>93</v>
      </c>
      <c r="BE11" s="486" t="s">
        <v>93</v>
      </c>
      <c r="BF11" s="485">
        <v>3048</v>
      </c>
      <c r="BG11" s="485">
        <v>3473</v>
      </c>
      <c r="BH11" s="252">
        <v>1774</v>
      </c>
      <c r="BI11" s="484" t="s">
        <v>404</v>
      </c>
      <c r="BJ11" s="245"/>
      <c r="BK11" s="484" t="s">
        <v>408</v>
      </c>
      <c r="BL11" s="245"/>
      <c r="BM11" s="484"/>
      <c r="BN11" s="238"/>
      <c r="BO11" s="484" t="s">
        <v>410</v>
      </c>
      <c r="BP11" s="484" t="s">
        <v>389</v>
      </c>
      <c r="BQ11" s="484" t="s">
        <v>440</v>
      </c>
      <c r="BR11" s="484" t="s">
        <v>528</v>
      </c>
      <c r="BS11" s="484" t="s">
        <v>499</v>
      </c>
      <c r="BT11" s="484">
        <v>67</v>
      </c>
      <c r="BU11" s="484">
        <v>54</v>
      </c>
      <c r="BV11" s="245" t="s">
        <v>93</v>
      </c>
      <c r="BW11" s="484">
        <v>1482</v>
      </c>
      <c r="BX11" s="484">
        <v>760</v>
      </c>
      <c r="BY11" s="252">
        <v>476</v>
      </c>
      <c r="BZ11" s="245"/>
      <c r="CA11" s="245"/>
      <c r="CB11" s="245"/>
      <c r="CC11" s="245"/>
      <c r="CD11" s="245"/>
      <c r="CE11" s="245" t="s">
        <v>93</v>
      </c>
      <c r="CF11" s="485">
        <v>13603</v>
      </c>
      <c r="CG11" s="245"/>
      <c r="CH11" s="245"/>
      <c r="CI11" s="245"/>
      <c r="CJ11" s="245"/>
      <c r="CK11" s="245"/>
      <c r="CL11" s="245"/>
      <c r="CM11" s="245" t="s">
        <v>93</v>
      </c>
      <c r="CN11" s="245"/>
      <c r="CO11" s="245"/>
      <c r="CP11" s="245"/>
      <c r="CQ11" s="245"/>
      <c r="CR11" s="252">
        <v>27</v>
      </c>
      <c r="CS11" s="245"/>
      <c r="CT11" s="245"/>
      <c r="CU11" s="489">
        <v>290</v>
      </c>
      <c r="CV11" s="489">
        <v>390</v>
      </c>
      <c r="CW11" s="489"/>
      <c r="CX11" s="489"/>
      <c r="CY11" s="489"/>
      <c r="CZ11" s="490"/>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52">
        <v>60</v>
      </c>
      <c r="EQ11" s="245"/>
      <c r="ER11" s="245"/>
      <c r="ES11" s="245"/>
      <c r="ET11" s="245"/>
      <c r="EU11" s="245"/>
      <c r="EV11" s="245"/>
      <c r="EW11" s="245"/>
      <c r="EX11" s="245"/>
      <c r="EY11" s="245"/>
      <c r="EZ11" s="245"/>
      <c r="FA11" s="245"/>
      <c r="FB11" s="245"/>
      <c r="FC11" s="245"/>
      <c r="FD11" s="245"/>
      <c r="FE11" s="245"/>
      <c r="FF11" s="245"/>
      <c r="FG11" s="245"/>
      <c r="FH11" s="245"/>
      <c r="FI11" s="245"/>
      <c r="FJ11" s="245"/>
      <c r="FK11" s="245"/>
      <c r="FL11" s="245"/>
      <c r="FM11" s="245"/>
      <c r="FN11" s="245"/>
      <c r="FO11" s="245"/>
      <c r="FP11" s="245"/>
      <c r="FQ11" s="245"/>
      <c r="FR11" s="245"/>
      <c r="FS11" s="245"/>
      <c r="FT11" s="245"/>
      <c r="FU11" s="245"/>
      <c r="FV11" s="245"/>
      <c r="FW11" s="245"/>
      <c r="FX11" s="245"/>
      <c r="FY11" s="245"/>
      <c r="FZ11" s="245"/>
      <c r="GA11" s="245"/>
      <c r="GB11" s="245"/>
      <c r="GC11" s="245"/>
      <c r="GD11" s="245"/>
      <c r="GE11" s="245"/>
      <c r="GF11" s="245"/>
      <c r="GG11" s="245"/>
      <c r="GH11" s="245"/>
      <c r="GI11" s="245"/>
      <c r="GJ11" s="245"/>
      <c r="GK11" s="245"/>
      <c r="GL11" s="245"/>
      <c r="GM11" s="245"/>
      <c r="GN11" s="245"/>
      <c r="GO11" s="245"/>
      <c r="GP11" s="245"/>
      <c r="GQ11" s="245"/>
      <c r="GR11" s="245"/>
      <c r="GS11" s="245"/>
      <c r="GT11" s="245"/>
      <c r="GU11" s="245"/>
      <c r="GV11" s="245"/>
      <c r="GW11" s="245"/>
      <c r="GX11" s="245"/>
      <c r="GY11" s="245"/>
      <c r="GZ11" s="245"/>
      <c r="HA11" s="245"/>
      <c r="HB11" s="245"/>
      <c r="HC11" s="245"/>
      <c r="HD11" s="245"/>
      <c r="HE11" s="245"/>
      <c r="HF11" s="245"/>
      <c r="HG11" s="245"/>
      <c r="HH11" s="245"/>
      <c r="HI11" s="245"/>
      <c r="HJ11" s="245"/>
      <c r="HK11" s="245"/>
      <c r="HL11" s="245"/>
      <c r="HM11" s="245"/>
      <c r="HN11" s="245"/>
      <c r="HO11" s="245"/>
      <c r="HP11" s="245"/>
      <c r="HQ11" s="245"/>
      <c r="HR11" s="245"/>
      <c r="HS11" s="245"/>
      <c r="HT11" s="245"/>
      <c r="HU11" s="245"/>
      <c r="HV11" s="245"/>
      <c r="HW11" s="252">
        <v>51</v>
      </c>
      <c r="HX11" s="252">
        <v>51</v>
      </c>
      <c r="HY11" s="252">
        <v>51</v>
      </c>
      <c r="HZ11" s="252">
        <v>51</v>
      </c>
      <c r="IA11" s="252">
        <v>51</v>
      </c>
      <c r="IB11" s="252">
        <v>51</v>
      </c>
      <c r="IC11" s="252">
        <v>51</v>
      </c>
      <c r="ID11" s="252">
        <v>51</v>
      </c>
      <c r="IE11" s="252">
        <v>51</v>
      </c>
      <c r="IF11" s="252">
        <v>51</v>
      </c>
      <c r="IG11" s="252">
        <v>51</v>
      </c>
      <c r="IH11" s="252">
        <v>51</v>
      </c>
      <c r="II11" s="252">
        <v>51</v>
      </c>
      <c r="IJ11" s="252">
        <v>51</v>
      </c>
      <c r="IK11" s="252">
        <v>51</v>
      </c>
      <c r="IL11" s="252">
        <v>51</v>
      </c>
      <c r="IM11" s="252">
        <v>51</v>
      </c>
      <c r="IN11" s="252">
        <v>51</v>
      </c>
      <c r="IO11" s="252">
        <v>51</v>
      </c>
      <c r="IP11" s="252">
        <v>51</v>
      </c>
      <c r="IQ11" s="252">
        <v>51</v>
      </c>
      <c r="IR11" s="252">
        <v>51</v>
      </c>
      <c r="IS11" s="485">
        <v>36000</v>
      </c>
      <c r="IT11" s="485">
        <v>37232</v>
      </c>
      <c r="IU11" s="485">
        <v>42157</v>
      </c>
      <c r="IV11" s="485">
        <v>993</v>
      </c>
      <c r="IW11" s="485">
        <v>1127</v>
      </c>
      <c r="IX11" s="485">
        <v>1288</v>
      </c>
      <c r="IY11" s="485">
        <v>1382</v>
      </c>
      <c r="IZ11" s="485">
        <v>1764</v>
      </c>
      <c r="JA11" s="485">
        <v>3048</v>
      </c>
      <c r="JB11" s="485">
        <v>3511</v>
      </c>
      <c r="JC11" s="485">
        <v>4095</v>
      </c>
      <c r="JD11" s="485">
        <v>4603</v>
      </c>
      <c r="JE11" s="485">
        <v>9349</v>
      </c>
      <c r="JF11" s="485">
        <v>10848</v>
      </c>
      <c r="JG11" s="485">
        <v>12010</v>
      </c>
      <c r="JH11" s="485">
        <v>13149</v>
      </c>
      <c r="JI11" s="485">
        <v>33276</v>
      </c>
      <c r="JJ11" s="485">
        <v>35121</v>
      </c>
      <c r="JK11" s="485">
        <v>39571</v>
      </c>
      <c r="JL11" s="238">
        <v>0</v>
      </c>
      <c r="JM11" s="238">
        <v>2.7</v>
      </c>
      <c r="JN11" s="238">
        <v>1.3</v>
      </c>
      <c r="JO11" s="238">
        <v>1.9</v>
      </c>
      <c r="JP11" s="238">
        <v>2.5</v>
      </c>
      <c r="JQ11" s="238" t="s">
        <v>1637</v>
      </c>
      <c r="JR11" s="238" t="s">
        <v>1637</v>
      </c>
      <c r="JS11" s="238">
        <v>2.5</v>
      </c>
      <c r="JT11" s="238" t="s">
        <v>1637</v>
      </c>
      <c r="JU11" s="238">
        <v>30.7</v>
      </c>
      <c r="JV11" s="238" t="s">
        <v>1641</v>
      </c>
      <c r="JW11" s="245"/>
      <c r="JX11" s="245"/>
      <c r="JY11" s="245"/>
      <c r="JZ11" s="545">
        <v>20</v>
      </c>
      <c r="KA11" s="738">
        <v>46023</v>
      </c>
    </row>
    <row r="12" spans="1:287" ht="15" customHeight="1">
      <c r="A12" s="239" t="s">
        <v>756</v>
      </c>
      <c r="B12" s="423" t="s">
        <v>2657</v>
      </c>
      <c r="C12" s="374" t="s">
        <v>922</v>
      </c>
      <c r="D12" s="377" t="s">
        <v>117</v>
      </c>
      <c r="E12" s="377" t="s">
        <v>2360</v>
      </c>
      <c r="F12" s="483" t="s">
        <v>2658</v>
      </c>
      <c r="G12" s="483" t="s">
        <v>120</v>
      </c>
      <c r="H12" s="406" t="s">
        <v>108</v>
      </c>
      <c r="I12" s="406" t="s">
        <v>89</v>
      </c>
      <c r="J12" s="406" t="s">
        <v>90</v>
      </c>
      <c r="K12" s="406" t="s">
        <v>121</v>
      </c>
      <c r="L12" s="484" t="s">
        <v>121</v>
      </c>
      <c r="M12" s="797">
        <v>10739</v>
      </c>
      <c r="N12" s="245"/>
      <c r="O12" s="252">
        <v>2260</v>
      </c>
      <c r="P12" s="245"/>
      <c r="Q12" s="245"/>
      <c r="R12" s="245"/>
      <c r="S12" s="245"/>
      <c r="T12" s="245"/>
      <c r="U12" s="245"/>
      <c r="V12" s="245"/>
      <c r="W12" s="245"/>
      <c r="X12" s="252">
        <v>201</v>
      </c>
      <c r="Y12" s="245"/>
      <c r="Z12" s="245"/>
      <c r="AA12" s="245" t="s">
        <v>93</v>
      </c>
      <c r="AB12" s="245" t="s">
        <v>93</v>
      </c>
      <c r="AC12" s="245" t="s">
        <v>93</v>
      </c>
      <c r="AD12" s="252">
        <v>474</v>
      </c>
      <c r="AE12" s="245"/>
      <c r="AF12" s="245"/>
      <c r="AG12" s="245"/>
      <c r="AH12" s="245"/>
      <c r="AI12" s="252">
        <v>555</v>
      </c>
      <c r="AJ12" s="252">
        <v>89</v>
      </c>
      <c r="AK12" s="252">
        <v>177</v>
      </c>
      <c r="AL12" s="252">
        <v>67</v>
      </c>
      <c r="AM12" s="245"/>
      <c r="AN12" s="245"/>
      <c r="AO12" s="485">
        <v>881</v>
      </c>
      <c r="AP12" s="485">
        <v>1016</v>
      </c>
      <c r="AQ12" s="485">
        <v>1177</v>
      </c>
      <c r="AR12" s="485">
        <v>1270</v>
      </c>
      <c r="AS12" s="485">
        <v>1652</v>
      </c>
      <c r="AT12" s="485">
        <v>4067</v>
      </c>
      <c r="AU12" s="485">
        <v>4638</v>
      </c>
      <c r="AV12" s="485">
        <v>9435</v>
      </c>
      <c r="AW12" s="485">
        <v>11013</v>
      </c>
      <c r="AX12" s="485">
        <v>12340</v>
      </c>
      <c r="AY12" s="245"/>
      <c r="AZ12" s="245"/>
      <c r="BA12" s="245"/>
      <c r="BB12" s="245"/>
      <c r="BC12" s="245"/>
      <c r="BD12" s="245" t="s">
        <v>93</v>
      </c>
      <c r="BE12" s="486" t="s">
        <v>93</v>
      </c>
      <c r="BF12" s="485">
        <v>3048</v>
      </c>
      <c r="BG12" s="485">
        <v>3473</v>
      </c>
      <c r="BH12" s="252">
        <v>1774</v>
      </c>
      <c r="BI12" s="484" t="s">
        <v>404</v>
      </c>
      <c r="BJ12" s="245"/>
      <c r="BK12" s="484" t="s">
        <v>408</v>
      </c>
      <c r="BL12" s="245"/>
      <c r="BM12" s="484" t="s">
        <v>428</v>
      </c>
      <c r="BN12" s="238"/>
      <c r="BO12" s="484"/>
      <c r="BP12" s="484" t="s">
        <v>392</v>
      </c>
      <c r="BQ12" s="484" t="s">
        <v>440</v>
      </c>
      <c r="BR12" s="484" t="s">
        <v>529</v>
      </c>
      <c r="BS12" s="484" t="s">
        <v>499</v>
      </c>
      <c r="BT12" s="484">
        <v>71</v>
      </c>
      <c r="BU12" s="484">
        <v>58</v>
      </c>
      <c r="BV12" s="252">
        <v>1032</v>
      </c>
      <c r="BW12" s="484">
        <v>1750</v>
      </c>
      <c r="BX12" s="484">
        <v>775</v>
      </c>
      <c r="BY12" s="245"/>
      <c r="BZ12" s="245"/>
      <c r="CA12" s="245"/>
      <c r="CB12" s="245"/>
      <c r="CC12" s="245"/>
      <c r="CD12" s="245"/>
      <c r="CE12" s="245" t="s">
        <v>93</v>
      </c>
      <c r="CF12" s="485">
        <v>13603</v>
      </c>
      <c r="CG12" s="245"/>
      <c r="CH12" s="245"/>
      <c r="CI12" s="245"/>
      <c r="CJ12" s="245"/>
      <c r="CK12" s="245"/>
      <c r="CL12" s="245"/>
      <c r="CM12" s="245" t="s">
        <v>93</v>
      </c>
      <c r="CN12" s="245"/>
      <c r="CO12" s="245"/>
      <c r="CP12" s="245"/>
      <c r="CQ12" s="245"/>
      <c r="CR12" s="245"/>
      <c r="CS12" s="245"/>
      <c r="CT12" s="245"/>
      <c r="CU12" s="489">
        <v>396</v>
      </c>
      <c r="CV12" s="489">
        <v>544</v>
      </c>
      <c r="CW12" s="489">
        <v>625</v>
      </c>
      <c r="CX12" s="489"/>
      <c r="CY12" s="489"/>
      <c r="CZ12" s="490"/>
      <c r="DA12" s="245"/>
      <c r="DB12" s="245"/>
      <c r="DC12" s="245"/>
      <c r="DD12" s="245"/>
      <c r="DE12" s="245"/>
      <c r="DF12" s="245"/>
      <c r="DG12" s="245"/>
      <c r="DH12" s="245"/>
      <c r="DI12" s="245"/>
      <c r="DJ12" s="245"/>
      <c r="DK12" s="245"/>
      <c r="DL12" s="245"/>
      <c r="DM12" s="245"/>
      <c r="DN12" s="245"/>
      <c r="DO12" s="245"/>
      <c r="DP12" s="245"/>
      <c r="DQ12" s="245"/>
      <c r="DR12" s="245"/>
      <c r="DS12" s="245"/>
      <c r="DT12" s="245"/>
      <c r="DU12" s="245"/>
      <c r="DV12" s="245"/>
      <c r="DW12" s="245"/>
      <c r="DX12" s="245"/>
      <c r="DY12" s="245"/>
      <c r="DZ12" s="245"/>
      <c r="EA12" s="245"/>
      <c r="EB12" s="245"/>
      <c r="EC12" s="245"/>
      <c r="ED12" s="245"/>
      <c r="EE12" s="245"/>
      <c r="EF12" s="245"/>
      <c r="EG12" s="245"/>
      <c r="EH12" s="245"/>
      <c r="EI12" s="245"/>
      <c r="EJ12" s="245"/>
      <c r="EK12" s="245"/>
      <c r="EL12" s="245"/>
      <c r="EM12" s="245"/>
      <c r="EN12" s="245"/>
      <c r="EO12" s="245"/>
      <c r="EP12" s="245"/>
      <c r="EQ12" s="245"/>
      <c r="ER12" s="245"/>
      <c r="ES12" s="245"/>
      <c r="ET12" s="245"/>
      <c r="EU12" s="245"/>
      <c r="EV12" s="245"/>
      <c r="EW12" s="245"/>
      <c r="EX12" s="245"/>
      <c r="EY12" s="245"/>
      <c r="EZ12" s="245"/>
      <c r="FA12" s="245"/>
      <c r="FB12" s="245"/>
      <c r="FC12" s="245"/>
      <c r="FD12" s="245"/>
      <c r="FE12" s="245"/>
      <c r="FF12" s="245"/>
      <c r="FG12" s="245"/>
      <c r="FH12" s="245"/>
      <c r="FI12" s="245"/>
      <c r="FJ12" s="245"/>
      <c r="FK12" s="245"/>
      <c r="FL12" s="245"/>
      <c r="FM12" s="245"/>
      <c r="FN12" s="245"/>
      <c r="FO12" s="245"/>
      <c r="FP12" s="245"/>
      <c r="FQ12" s="245"/>
      <c r="FR12" s="245"/>
      <c r="FS12" s="245"/>
      <c r="FT12" s="245"/>
      <c r="FU12" s="245"/>
      <c r="FV12" s="245"/>
      <c r="FW12" s="245"/>
      <c r="FX12" s="245"/>
      <c r="FY12" s="245"/>
      <c r="FZ12" s="245"/>
      <c r="GA12" s="245"/>
      <c r="GB12" s="245"/>
      <c r="GC12" s="245"/>
      <c r="GD12" s="245"/>
      <c r="GE12" s="245"/>
      <c r="GF12" s="245"/>
      <c r="GG12" s="245"/>
      <c r="GH12" s="245"/>
      <c r="GI12" s="245"/>
      <c r="GJ12" s="245"/>
      <c r="GK12" s="245"/>
      <c r="GL12" s="245"/>
      <c r="GM12" s="245"/>
      <c r="GN12" s="245"/>
      <c r="GO12" s="245"/>
      <c r="GP12" s="245"/>
      <c r="GQ12" s="245"/>
      <c r="GR12" s="245"/>
      <c r="GS12" s="245"/>
      <c r="GT12" s="245"/>
      <c r="GU12" s="245"/>
      <c r="GV12" s="245"/>
      <c r="GW12" s="245"/>
      <c r="GX12" s="245"/>
      <c r="GY12" s="245"/>
      <c r="GZ12" s="245"/>
      <c r="HA12" s="245"/>
      <c r="HB12" s="245"/>
      <c r="HC12" s="245"/>
      <c r="HD12" s="245"/>
      <c r="HE12" s="245"/>
      <c r="HF12" s="245"/>
      <c r="HG12" s="245"/>
      <c r="HH12" s="245"/>
      <c r="HI12" s="245"/>
      <c r="HJ12" s="245"/>
      <c r="HK12" s="245"/>
      <c r="HL12" s="245"/>
      <c r="HM12" s="245"/>
      <c r="HN12" s="245"/>
      <c r="HO12" s="245"/>
      <c r="HP12" s="245"/>
      <c r="HQ12" s="245"/>
      <c r="HR12" s="245"/>
      <c r="HS12" s="245"/>
      <c r="HT12" s="245"/>
      <c r="HU12" s="245"/>
      <c r="HV12" s="245"/>
      <c r="HW12" s="252">
        <v>51</v>
      </c>
      <c r="HX12" s="252">
        <v>51</v>
      </c>
      <c r="HY12" s="252">
        <v>51</v>
      </c>
      <c r="HZ12" s="252">
        <v>51</v>
      </c>
      <c r="IA12" s="252">
        <v>51</v>
      </c>
      <c r="IB12" s="252">
        <v>51</v>
      </c>
      <c r="IC12" s="252">
        <v>51</v>
      </c>
      <c r="ID12" s="252">
        <v>51</v>
      </c>
      <c r="IE12" s="252">
        <v>51</v>
      </c>
      <c r="IF12" s="252">
        <v>51</v>
      </c>
      <c r="IG12" s="252">
        <v>51</v>
      </c>
      <c r="IH12" s="252">
        <v>51</v>
      </c>
      <c r="II12" s="252">
        <v>51</v>
      </c>
      <c r="IJ12" s="252">
        <v>51</v>
      </c>
      <c r="IK12" s="252">
        <v>51</v>
      </c>
      <c r="IL12" s="252">
        <v>51</v>
      </c>
      <c r="IM12" s="252">
        <v>51</v>
      </c>
      <c r="IN12" s="252">
        <v>51</v>
      </c>
      <c r="IO12" s="252">
        <v>51</v>
      </c>
      <c r="IP12" s="252">
        <v>51</v>
      </c>
      <c r="IQ12" s="252">
        <v>51</v>
      </c>
      <c r="IR12" s="252">
        <v>51</v>
      </c>
      <c r="IS12" s="485">
        <v>36000</v>
      </c>
      <c r="IT12" s="485">
        <v>37232</v>
      </c>
      <c r="IU12" s="485">
        <v>42157</v>
      </c>
      <c r="IV12" s="485">
        <v>993</v>
      </c>
      <c r="IW12" s="485">
        <v>1127</v>
      </c>
      <c r="IX12" s="485">
        <v>1288</v>
      </c>
      <c r="IY12" s="485">
        <v>1382</v>
      </c>
      <c r="IZ12" s="485">
        <v>1764</v>
      </c>
      <c r="JA12" s="485">
        <v>3048</v>
      </c>
      <c r="JB12" s="485">
        <v>3511</v>
      </c>
      <c r="JC12" s="485">
        <v>4095</v>
      </c>
      <c r="JD12" s="485">
        <v>4603</v>
      </c>
      <c r="JE12" s="485">
        <v>9349</v>
      </c>
      <c r="JF12" s="485">
        <v>10848</v>
      </c>
      <c r="JG12" s="485">
        <v>12010</v>
      </c>
      <c r="JH12" s="485">
        <v>13149</v>
      </c>
      <c r="JI12" s="485">
        <v>33276</v>
      </c>
      <c r="JJ12" s="485">
        <v>35121</v>
      </c>
      <c r="JK12" s="485">
        <v>39571</v>
      </c>
      <c r="JL12" s="238">
        <v>0</v>
      </c>
      <c r="JM12" s="238">
        <v>0</v>
      </c>
      <c r="JN12" s="238">
        <v>2.1</v>
      </c>
      <c r="JO12" s="238">
        <v>2.5</v>
      </c>
      <c r="JP12" s="238">
        <v>3.1</v>
      </c>
      <c r="JQ12" s="238">
        <v>0.5</v>
      </c>
      <c r="JR12" s="238">
        <v>10</v>
      </c>
      <c r="JS12" s="238">
        <v>2.5</v>
      </c>
      <c r="JT12" s="238">
        <v>4.2</v>
      </c>
      <c r="JU12" s="238">
        <v>36.5</v>
      </c>
      <c r="JV12" s="238" t="s">
        <v>1676</v>
      </c>
      <c r="JW12" s="245"/>
      <c r="JX12" s="245"/>
      <c r="JY12" s="245"/>
      <c r="JZ12" s="545">
        <v>26</v>
      </c>
      <c r="KA12" s="759">
        <v>46069</v>
      </c>
    </row>
    <row r="13" spans="1:287" ht="15" customHeight="1">
      <c r="A13" s="239" t="s">
        <v>773</v>
      </c>
      <c r="B13" s="423" t="s">
        <v>10</v>
      </c>
      <c r="C13" s="374" t="s">
        <v>924</v>
      </c>
      <c r="D13" s="377" t="s">
        <v>124</v>
      </c>
      <c r="E13" s="377" t="s">
        <v>118</v>
      </c>
      <c r="F13" s="483" t="s">
        <v>110</v>
      </c>
      <c r="G13" s="483" t="s">
        <v>125</v>
      </c>
      <c r="H13" s="406" t="s">
        <v>533</v>
      </c>
      <c r="I13" s="406" t="s">
        <v>89</v>
      </c>
      <c r="J13" s="406" t="s">
        <v>90</v>
      </c>
      <c r="K13" s="406" t="s">
        <v>121</v>
      </c>
      <c r="L13" s="484" t="s">
        <v>121</v>
      </c>
      <c r="M13" s="798"/>
      <c r="N13" s="245"/>
      <c r="O13" s="245"/>
      <c r="P13" s="245"/>
      <c r="Q13" s="245"/>
      <c r="R13" s="245"/>
      <c r="S13" s="245"/>
      <c r="T13" s="245"/>
      <c r="U13" s="245"/>
      <c r="V13" s="245"/>
      <c r="W13" s="245"/>
      <c r="X13" s="245"/>
      <c r="Y13" s="245"/>
      <c r="Z13" s="245"/>
      <c r="AA13" s="245" t="s">
        <v>93</v>
      </c>
      <c r="AB13" s="245" t="s">
        <v>93</v>
      </c>
      <c r="AC13" s="245" t="s">
        <v>93</v>
      </c>
      <c r="AD13" s="245"/>
      <c r="AE13" s="245"/>
      <c r="AF13" s="245"/>
      <c r="AG13" s="245"/>
      <c r="AH13" s="245"/>
      <c r="AI13" s="252">
        <v>555</v>
      </c>
      <c r="AJ13" s="252">
        <v>89</v>
      </c>
      <c r="AK13" s="245"/>
      <c r="AL13" s="252">
        <v>67</v>
      </c>
      <c r="AM13" s="245"/>
      <c r="AN13" s="245"/>
      <c r="AO13" s="485">
        <v>881</v>
      </c>
      <c r="AP13" s="485">
        <v>1016</v>
      </c>
      <c r="AQ13" s="485">
        <v>1177</v>
      </c>
      <c r="AR13" s="485">
        <v>1270</v>
      </c>
      <c r="AS13" s="485">
        <v>1652</v>
      </c>
      <c r="AT13" s="485">
        <v>4067</v>
      </c>
      <c r="AU13" s="485">
        <v>4638</v>
      </c>
      <c r="AV13" s="485">
        <v>9435</v>
      </c>
      <c r="AW13" s="485">
        <v>11013</v>
      </c>
      <c r="AX13" s="485">
        <v>12340</v>
      </c>
      <c r="AY13" s="245"/>
      <c r="AZ13" s="245"/>
      <c r="BA13" s="245"/>
      <c r="BB13" s="245"/>
      <c r="BC13" s="245"/>
      <c r="BD13" s="245" t="s">
        <v>93</v>
      </c>
      <c r="BE13" s="486" t="s">
        <v>93</v>
      </c>
      <c r="BF13" s="485">
        <v>3048</v>
      </c>
      <c r="BG13" s="485">
        <v>3473</v>
      </c>
      <c r="BH13" s="252">
        <v>1774</v>
      </c>
      <c r="BI13" s="484" t="s">
        <v>404</v>
      </c>
      <c r="BJ13" s="245"/>
      <c r="BK13" s="484" t="s">
        <v>408</v>
      </c>
      <c r="BL13" s="245"/>
      <c r="BM13" s="484"/>
      <c r="BN13" s="238"/>
      <c r="BO13" s="484" t="s">
        <v>410</v>
      </c>
      <c r="BP13" s="484" t="s">
        <v>392</v>
      </c>
      <c r="BQ13" s="484" t="s">
        <v>440</v>
      </c>
      <c r="BR13" s="484" t="s">
        <v>528</v>
      </c>
      <c r="BS13" s="484" t="s">
        <v>499</v>
      </c>
      <c r="BT13" s="484">
        <v>67</v>
      </c>
      <c r="BU13" s="484">
        <v>54</v>
      </c>
      <c r="BV13" s="245"/>
      <c r="BW13" s="484">
        <v>1750</v>
      </c>
      <c r="BX13" s="484">
        <v>775</v>
      </c>
      <c r="BY13" s="252">
        <v>476</v>
      </c>
      <c r="BZ13" s="245"/>
      <c r="CA13" s="245"/>
      <c r="CB13" s="245"/>
      <c r="CC13" s="245"/>
      <c r="CD13" s="245"/>
      <c r="CE13" s="245" t="s">
        <v>93</v>
      </c>
      <c r="CF13" s="485">
        <v>13603</v>
      </c>
      <c r="CG13" s="245"/>
      <c r="CH13" s="245"/>
      <c r="CI13" s="245"/>
      <c r="CJ13" s="245"/>
      <c r="CK13" s="245"/>
      <c r="CL13" s="245"/>
      <c r="CM13" s="245" t="s">
        <v>93</v>
      </c>
      <c r="CN13" s="245"/>
      <c r="CO13" s="245"/>
      <c r="CP13" s="245"/>
      <c r="CQ13" s="245"/>
      <c r="CR13" s="245"/>
      <c r="CS13" s="245"/>
      <c r="CT13" s="245"/>
      <c r="CU13" s="489">
        <v>350</v>
      </c>
      <c r="CV13" s="489">
        <v>520</v>
      </c>
      <c r="CW13" s="489">
        <v>670</v>
      </c>
      <c r="CX13" s="489"/>
      <c r="CY13" s="489"/>
      <c r="CZ13" s="490"/>
      <c r="DA13" s="245"/>
      <c r="DB13" s="245"/>
      <c r="DC13" s="245"/>
      <c r="DD13" s="245"/>
      <c r="DE13" s="245"/>
      <c r="DF13" s="245"/>
      <c r="DG13" s="245"/>
      <c r="DH13" s="245"/>
      <c r="DI13" s="245"/>
      <c r="DJ13" s="245"/>
      <c r="DK13" s="245"/>
      <c r="DL13" s="245"/>
      <c r="DM13" s="245"/>
      <c r="DN13" s="245"/>
      <c r="DO13" s="245"/>
      <c r="DP13" s="245"/>
      <c r="DQ13" s="245"/>
      <c r="DR13" s="245"/>
      <c r="DS13" s="245"/>
      <c r="DT13" s="245"/>
      <c r="DU13" s="245"/>
      <c r="DV13" s="245"/>
      <c r="DW13" s="245"/>
      <c r="DX13" s="245"/>
      <c r="DY13" s="245"/>
      <c r="DZ13" s="245"/>
      <c r="EA13" s="245"/>
      <c r="EB13" s="245"/>
      <c r="EC13" s="245"/>
      <c r="ED13" s="245"/>
      <c r="EE13" s="245"/>
      <c r="EF13" s="245"/>
      <c r="EG13" s="245"/>
      <c r="EH13" s="245"/>
      <c r="EI13" s="245"/>
      <c r="EJ13" s="245"/>
      <c r="EK13" s="245"/>
      <c r="EL13" s="245"/>
      <c r="EM13" s="245"/>
      <c r="EN13" s="245"/>
      <c r="EO13" s="245"/>
      <c r="EP13" s="245"/>
      <c r="EQ13" s="245"/>
      <c r="ER13" s="245"/>
      <c r="ES13" s="245"/>
      <c r="ET13" s="245"/>
      <c r="EU13" s="245"/>
      <c r="EV13" s="245"/>
      <c r="EW13" s="245"/>
      <c r="EX13" s="245"/>
      <c r="EY13" s="245"/>
      <c r="EZ13" s="245"/>
      <c r="FA13" s="245"/>
      <c r="FB13" s="245"/>
      <c r="FC13" s="245"/>
      <c r="FD13" s="245"/>
      <c r="FE13" s="245"/>
      <c r="FF13" s="245"/>
      <c r="FG13" s="245"/>
      <c r="FH13" s="245"/>
      <c r="FI13" s="245"/>
      <c r="FJ13" s="245"/>
      <c r="FK13" s="245"/>
      <c r="FL13" s="245"/>
      <c r="FM13" s="245"/>
      <c r="FN13" s="245"/>
      <c r="FO13" s="245"/>
      <c r="FP13" s="245"/>
      <c r="FQ13" s="245"/>
      <c r="FR13" s="245"/>
      <c r="FS13" s="245"/>
      <c r="FT13" s="245"/>
      <c r="FU13" s="245"/>
      <c r="FV13" s="245"/>
      <c r="FW13" s="245"/>
      <c r="FX13" s="245"/>
      <c r="FY13" s="245"/>
      <c r="FZ13" s="245"/>
      <c r="GA13" s="245"/>
      <c r="GB13" s="245"/>
      <c r="GC13" s="245"/>
      <c r="GD13" s="245"/>
      <c r="GE13" s="245"/>
      <c r="GF13" s="245"/>
      <c r="GG13" s="245"/>
      <c r="GH13" s="245"/>
      <c r="GI13" s="245"/>
      <c r="GJ13" s="245"/>
      <c r="GK13" s="245"/>
      <c r="GL13" s="245"/>
      <c r="GM13" s="245"/>
      <c r="GN13" s="245"/>
      <c r="GO13" s="245"/>
      <c r="GP13" s="245"/>
      <c r="GQ13" s="245"/>
      <c r="GR13" s="245"/>
      <c r="GS13" s="245"/>
      <c r="GT13" s="245"/>
      <c r="GU13" s="245"/>
      <c r="GV13" s="245"/>
      <c r="GW13" s="245"/>
      <c r="GX13" s="245"/>
      <c r="GY13" s="245"/>
      <c r="GZ13" s="245"/>
      <c r="HA13" s="245"/>
      <c r="HB13" s="245"/>
      <c r="HC13" s="245"/>
      <c r="HD13" s="245"/>
      <c r="HE13" s="245"/>
      <c r="HF13" s="245"/>
      <c r="HG13" s="245"/>
      <c r="HH13" s="245"/>
      <c r="HI13" s="245"/>
      <c r="HJ13" s="245"/>
      <c r="HK13" s="245"/>
      <c r="HL13" s="245"/>
      <c r="HM13" s="245"/>
      <c r="HN13" s="245"/>
      <c r="HO13" s="245"/>
      <c r="HP13" s="245"/>
      <c r="HQ13" s="245"/>
      <c r="HR13" s="245"/>
      <c r="HS13" s="245"/>
      <c r="HT13" s="245"/>
      <c r="HU13" s="245"/>
      <c r="HV13" s="245"/>
      <c r="HW13" s="252">
        <v>51</v>
      </c>
      <c r="HX13" s="252">
        <v>51</v>
      </c>
      <c r="HY13" s="252">
        <v>51</v>
      </c>
      <c r="HZ13" s="252">
        <v>51</v>
      </c>
      <c r="IA13" s="252">
        <v>51</v>
      </c>
      <c r="IB13" s="252">
        <v>51</v>
      </c>
      <c r="IC13" s="252">
        <v>51</v>
      </c>
      <c r="ID13" s="252">
        <v>51</v>
      </c>
      <c r="IE13" s="252">
        <v>51</v>
      </c>
      <c r="IF13" s="252">
        <v>51</v>
      </c>
      <c r="IG13" s="252">
        <v>51</v>
      </c>
      <c r="IH13" s="252">
        <v>51</v>
      </c>
      <c r="II13" s="252">
        <v>51</v>
      </c>
      <c r="IJ13" s="252">
        <v>51</v>
      </c>
      <c r="IK13" s="252">
        <v>51</v>
      </c>
      <c r="IL13" s="252">
        <v>51</v>
      </c>
      <c r="IM13" s="252">
        <v>51</v>
      </c>
      <c r="IN13" s="252">
        <v>51</v>
      </c>
      <c r="IO13" s="252">
        <v>51</v>
      </c>
      <c r="IP13" s="252">
        <v>51</v>
      </c>
      <c r="IQ13" s="252">
        <v>51</v>
      </c>
      <c r="IR13" s="252">
        <v>51</v>
      </c>
      <c r="IS13" s="485">
        <v>36000</v>
      </c>
      <c r="IT13" s="485">
        <v>37232</v>
      </c>
      <c r="IU13" s="485">
        <v>42157</v>
      </c>
      <c r="IV13" s="485">
        <v>993</v>
      </c>
      <c r="IW13" s="485">
        <v>1127</v>
      </c>
      <c r="IX13" s="485">
        <v>1288</v>
      </c>
      <c r="IY13" s="485">
        <v>1382</v>
      </c>
      <c r="IZ13" s="485">
        <v>1764</v>
      </c>
      <c r="JA13" s="485">
        <v>3048</v>
      </c>
      <c r="JB13" s="485">
        <v>3511</v>
      </c>
      <c r="JC13" s="485">
        <v>4095</v>
      </c>
      <c r="JD13" s="485">
        <v>4603</v>
      </c>
      <c r="JE13" s="485">
        <v>9349</v>
      </c>
      <c r="JF13" s="485">
        <v>10848</v>
      </c>
      <c r="JG13" s="485">
        <v>12010</v>
      </c>
      <c r="JH13" s="485">
        <v>13149</v>
      </c>
      <c r="JI13" s="485">
        <v>33276</v>
      </c>
      <c r="JJ13" s="485">
        <v>35121</v>
      </c>
      <c r="JK13" s="485">
        <v>39571</v>
      </c>
      <c r="JL13" s="238">
        <v>0</v>
      </c>
      <c r="JM13" s="238">
        <v>3.6</v>
      </c>
      <c r="JN13" s="238">
        <v>1.8</v>
      </c>
      <c r="JO13" s="238">
        <v>2.5</v>
      </c>
      <c r="JP13" s="238">
        <v>3.3</v>
      </c>
      <c r="JQ13" s="238" t="s">
        <v>1637</v>
      </c>
      <c r="JR13" s="238" t="s">
        <v>1637</v>
      </c>
      <c r="JS13" s="238">
        <v>2.5</v>
      </c>
      <c r="JT13" s="238" t="s">
        <v>1637</v>
      </c>
      <c r="JU13" s="238">
        <v>41.9</v>
      </c>
      <c r="JV13" s="238" t="s">
        <v>1641</v>
      </c>
      <c r="JW13" s="245"/>
      <c r="JX13" s="245"/>
      <c r="JY13" s="245"/>
      <c r="KA13" s="738">
        <v>46023</v>
      </c>
    </row>
    <row r="14" spans="1:287" ht="15" customHeight="1">
      <c r="A14" s="239" t="s">
        <v>773</v>
      </c>
      <c r="B14" s="481" t="s">
        <v>13</v>
      </c>
      <c r="C14" s="374" t="s">
        <v>892</v>
      </c>
      <c r="D14" s="482" t="s">
        <v>124</v>
      </c>
      <c r="E14" s="482" t="s">
        <v>126</v>
      </c>
      <c r="F14" s="483" t="s">
        <v>86</v>
      </c>
      <c r="G14" s="483" t="s">
        <v>132</v>
      </c>
      <c r="H14" s="406" t="s">
        <v>88</v>
      </c>
      <c r="I14" s="406" t="s">
        <v>89</v>
      </c>
      <c r="J14" s="406" t="s">
        <v>90</v>
      </c>
      <c r="K14" s="406" t="s">
        <v>962</v>
      </c>
      <c r="L14" s="484" t="s">
        <v>962</v>
      </c>
      <c r="M14" s="797">
        <v>11072</v>
      </c>
      <c r="N14" s="245"/>
      <c r="O14" s="252">
        <v>2992</v>
      </c>
      <c r="P14" s="245"/>
      <c r="Q14" s="245"/>
      <c r="R14" s="245"/>
      <c r="S14" s="245"/>
      <c r="T14" s="245"/>
      <c r="U14" s="245"/>
      <c r="V14" s="245"/>
      <c r="W14" s="245"/>
      <c r="X14" s="252">
        <v>178</v>
      </c>
      <c r="Y14" s="245"/>
      <c r="Z14" s="245"/>
      <c r="AA14" s="245" t="s">
        <v>93</v>
      </c>
      <c r="AB14" s="245" t="s">
        <v>93</v>
      </c>
      <c r="AC14" s="245" t="s">
        <v>93</v>
      </c>
      <c r="AD14" s="252">
        <v>468</v>
      </c>
      <c r="AE14" s="245"/>
      <c r="AF14" s="245"/>
      <c r="AG14" s="245"/>
      <c r="AH14" s="245"/>
      <c r="AI14" s="252">
        <v>555</v>
      </c>
      <c r="AJ14" s="252">
        <v>89</v>
      </c>
      <c r="AK14" s="252">
        <v>172</v>
      </c>
      <c r="AL14" s="252">
        <v>67</v>
      </c>
      <c r="AM14" s="245"/>
      <c r="AN14" s="245"/>
      <c r="AO14" s="485">
        <v>881</v>
      </c>
      <c r="AP14" s="485">
        <v>1016</v>
      </c>
      <c r="AQ14" s="485">
        <v>1177</v>
      </c>
      <c r="AR14" s="485">
        <v>1270</v>
      </c>
      <c r="AS14" s="485">
        <v>1652</v>
      </c>
      <c r="AT14" s="485">
        <v>4067</v>
      </c>
      <c r="AU14" s="485">
        <v>4638</v>
      </c>
      <c r="AV14" s="485">
        <v>9435</v>
      </c>
      <c r="AW14" s="485">
        <v>11013</v>
      </c>
      <c r="AX14" s="485">
        <v>12340</v>
      </c>
      <c r="AY14" s="245"/>
      <c r="AZ14" s="245"/>
      <c r="BA14" s="245"/>
      <c r="BB14" s="245"/>
      <c r="BC14" s="245"/>
      <c r="BD14" s="245" t="s">
        <v>93</v>
      </c>
      <c r="BE14" s="486" t="s">
        <v>93</v>
      </c>
      <c r="BF14" s="485">
        <v>3048</v>
      </c>
      <c r="BG14" s="485">
        <v>3473</v>
      </c>
      <c r="BH14" s="252">
        <v>1774</v>
      </c>
      <c r="BI14" s="484" t="s">
        <v>404</v>
      </c>
      <c r="BJ14" s="245"/>
      <c r="BK14" s="484" t="s">
        <v>408</v>
      </c>
      <c r="BL14" s="245"/>
      <c r="BM14" s="484"/>
      <c r="BN14" s="238"/>
      <c r="BO14" s="484" t="s">
        <v>410</v>
      </c>
      <c r="BP14" s="484" t="s">
        <v>392</v>
      </c>
      <c r="BQ14" s="484" t="s">
        <v>440</v>
      </c>
      <c r="BR14" s="484" t="s">
        <v>528</v>
      </c>
      <c r="BS14" s="484" t="s">
        <v>499</v>
      </c>
      <c r="BT14" s="484">
        <v>67</v>
      </c>
      <c r="BU14" s="484">
        <v>54</v>
      </c>
      <c r="BV14" s="245" t="s">
        <v>93</v>
      </c>
      <c r="BW14" s="484">
        <v>1750</v>
      </c>
      <c r="BX14" s="484">
        <v>775</v>
      </c>
      <c r="BY14" s="252">
        <v>476</v>
      </c>
      <c r="BZ14" s="245"/>
      <c r="CA14" s="245"/>
      <c r="CB14" s="245"/>
      <c r="CC14" s="252">
        <v>51</v>
      </c>
      <c r="CD14" s="245"/>
      <c r="CE14" s="245" t="s">
        <v>93</v>
      </c>
      <c r="CF14" s="485">
        <v>13603</v>
      </c>
      <c r="CG14" s="245"/>
      <c r="CH14" s="245"/>
      <c r="CI14" s="245"/>
      <c r="CJ14" s="245"/>
      <c r="CK14" s="245"/>
      <c r="CL14" s="245"/>
      <c r="CM14" s="245" t="s">
        <v>93</v>
      </c>
      <c r="CN14" s="245"/>
      <c r="CO14" s="245"/>
      <c r="CP14" s="252">
        <v>190</v>
      </c>
      <c r="CQ14" s="252">
        <v>359</v>
      </c>
      <c r="CR14" s="245"/>
      <c r="CS14" s="245"/>
      <c r="CT14" s="245"/>
      <c r="CU14" s="489">
        <v>340</v>
      </c>
      <c r="CV14" s="489">
        <v>510</v>
      </c>
      <c r="CW14" s="489">
        <v>660</v>
      </c>
      <c r="CX14" s="489"/>
      <c r="CY14" s="489"/>
      <c r="CZ14" s="490"/>
      <c r="DA14" s="245"/>
      <c r="DB14" s="245"/>
      <c r="DC14" s="245"/>
      <c r="DD14" s="245"/>
      <c r="DE14" s="245"/>
      <c r="DF14" s="245"/>
      <c r="DG14" s="245"/>
      <c r="DH14" s="245"/>
      <c r="DI14" s="245"/>
      <c r="DJ14" s="245"/>
      <c r="DK14" s="245"/>
      <c r="DL14" s="245"/>
      <c r="DM14" s="245"/>
      <c r="DN14" s="245"/>
      <c r="DO14" s="245"/>
      <c r="DP14" s="245"/>
      <c r="DQ14" s="245"/>
      <c r="DR14" s="245"/>
      <c r="DS14" s="245"/>
      <c r="DT14" s="245"/>
      <c r="DU14" s="245"/>
      <c r="DV14" s="245"/>
      <c r="DW14" s="245"/>
      <c r="DX14" s="245"/>
      <c r="DY14" s="245"/>
      <c r="DZ14" s="245"/>
      <c r="EA14" s="245"/>
      <c r="EB14" s="245"/>
      <c r="EC14" s="245"/>
      <c r="ED14" s="245"/>
      <c r="EE14" s="245"/>
      <c r="EF14" s="245"/>
      <c r="EG14" s="245"/>
      <c r="EH14" s="245"/>
      <c r="EI14" s="245"/>
      <c r="EJ14" s="245"/>
      <c r="EK14" s="245"/>
      <c r="EL14" s="245"/>
      <c r="EM14" s="245"/>
      <c r="EN14" s="245"/>
      <c r="EO14" s="245"/>
      <c r="EP14" s="252">
        <v>60</v>
      </c>
      <c r="EQ14" s="245"/>
      <c r="ER14" s="245"/>
      <c r="ES14" s="245"/>
      <c r="ET14" s="245"/>
      <c r="EU14" s="245"/>
      <c r="EV14" s="245"/>
      <c r="EW14" s="245"/>
      <c r="EX14" s="245"/>
      <c r="EY14" s="245"/>
      <c r="EZ14" s="245"/>
      <c r="FA14" s="245"/>
      <c r="FB14" s="245"/>
      <c r="FC14" s="245"/>
      <c r="FD14" s="245"/>
      <c r="FE14" s="245"/>
      <c r="FF14" s="245"/>
      <c r="FG14" s="245"/>
      <c r="FH14" s="245"/>
      <c r="FI14" s="245"/>
      <c r="FJ14" s="245"/>
      <c r="FK14" s="245"/>
      <c r="FL14" s="245"/>
      <c r="FM14" s="245"/>
      <c r="FN14" s="245"/>
      <c r="FO14" s="245"/>
      <c r="FP14" s="245"/>
      <c r="FQ14" s="245"/>
      <c r="FR14" s="245"/>
      <c r="FS14" s="245"/>
      <c r="FT14" s="245"/>
      <c r="FU14" s="245"/>
      <c r="FV14" s="252">
        <v>474</v>
      </c>
      <c r="FW14" s="245"/>
      <c r="FX14" s="245"/>
      <c r="FY14" s="245"/>
      <c r="FZ14" s="245"/>
      <c r="GA14" s="245"/>
      <c r="GB14" s="245"/>
      <c r="GC14" s="245"/>
      <c r="GD14" s="245"/>
      <c r="GE14" s="245"/>
      <c r="GF14" s="245"/>
      <c r="GG14" s="245"/>
      <c r="GH14" s="252">
        <v>555</v>
      </c>
      <c r="GI14" s="245"/>
      <c r="GJ14" s="245"/>
      <c r="GK14" s="245"/>
      <c r="GL14" s="245"/>
      <c r="GM14" s="245"/>
      <c r="GN14" s="245"/>
      <c r="GO14" s="245"/>
      <c r="GP14" s="245"/>
      <c r="GQ14" s="245"/>
      <c r="GR14" s="245"/>
      <c r="GS14" s="245"/>
      <c r="GT14" s="245"/>
      <c r="GU14" s="245"/>
      <c r="GV14" s="245"/>
      <c r="GW14" s="245"/>
      <c r="GX14" s="245"/>
      <c r="GY14" s="245"/>
      <c r="GZ14" s="245"/>
      <c r="HA14" s="245"/>
      <c r="HB14" s="245"/>
      <c r="HC14" s="245"/>
      <c r="HD14" s="245"/>
      <c r="HE14" s="245"/>
      <c r="HF14" s="245"/>
      <c r="HG14" s="245"/>
      <c r="HH14" s="245"/>
      <c r="HI14" s="245"/>
      <c r="HJ14" s="245"/>
      <c r="HK14" s="245"/>
      <c r="HL14" s="245"/>
      <c r="HM14" s="245"/>
      <c r="HN14" s="245"/>
      <c r="HO14" s="245"/>
      <c r="HP14" s="245"/>
      <c r="HQ14" s="245"/>
      <c r="HR14" s="245"/>
      <c r="HS14" s="245"/>
      <c r="HT14" s="245"/>
      <c r="HU14" s="252">
        <v>175</v>
      </c>
      <c r="HV14" s="245"/>
      <c r="HW14" s="252">
        <v>51</v>
      </c>
      <c r="HX14" s="252">
        <v>51</v>
      </c>
      <c r="HY14" s="252">
        <v>51</v>
      </c>
      <c r="HZ14" s="252">
        <v>51</v>
      </c>
      <c r="IA14" s="252">
        <v>51</v>
      </c>
      <c r="IB14" s="252">
        <v>51</v>
      </c>
      <c r="IC14" s="252">
        <v>51</v>
      </c>
      <c r="ID14" s="252">
        <v>51</v>
      </c>
      <c r="IE14" s="252">
        <v>51</v>
      </c>
      <c r="IF14" s="252">
        <v>51</v>
      </c>
      <c r="IG14" s="252">
        <v>51</v>
      </c>
      <c r="IH14" s="252">
        <v>51</v>
      </c>
      <c r="II14" s="252">
        <v>51</v>
      </c>
      <c r="IJ14" s="252">
        <v>51</v>
      </c>
      <c r="IK14" s="252">
        <v>51</v>
      </c>
      <c r="IL14" s="252">
        <v>51</v>
      </c>
      <c r="IM14" s="252">
        <v>51</v>
      </c>
      <c r="IN14" s="252">
        <v>51</v>
      </c>
      <c r="IO14" s="252">
        <v>51</v>
      </c>
      <c r="IP14" s="252">
        <v>51</v>
      </c>
      <c r="IQ14" s="252">
        <v>51</v>
      </c>
      <c r="IR14" s="252">
        <v>51</v>
      </c>
      <c r="IS14" s="485">
        <v>36000</v>
      </c>
      <c r="IT14" s="485">
        <v>37232</v>
      </c>
      <c r="IU14" s="485">
        <v>42157</v>
      </c>
      <c r="IV14" s="485">
        <v>993</v>
      </c>
      <c r="IW14" s="485">
        <v>1127</v>
      </c>
      <c r="IX14" s="485">
        <v>1288</v>
      </c>
      <c r="IY14" s="485">
        <v>1382</v>
      </c>
      <c r="IZ14" s="485">
        <v>1764</v>
      </c>
      <c r="JA14" s="485">
        <v>3048</v>
      </c>
      <c r="JB14" s="485">
        <v>3511</v>
      </c>
      <c r="JC14" s="485">
        <v>4095</v>
      </c>
      <c r="JD14" s="485">
        <v>4603</v>
      </c>
      <c r="JE14" s="485">
        <v>9349</v>
      </c>
      <c r="JF14" s="485">
        <v>10848</v>
      </c>
      <c r="JG14" s="485">
        <v>12010</v>
      </c>
      <c r="JH14" s="485">
        <v>13149</v>
      </c>
      <c r="JI14" s="485">
        <v>33276</v>
      </c>
      <c r="JJ14" s="485">
        <v>35121</v>
      </c>
      <c r="JK14" s="485">
        <v>39571</v>
      </c>
      <c r="JL14" s="238"/>
      <c r="JM14" s="238">
        <v>3.6</v>
      </c>
      <c r="JN14" s="238">
        <v>1.8</v>
      </c>
      <c r="JO14" s="238">
        <v>2.5</v>
      </c>
      <c r="JP14" s="238">
        <v>3.3</v>
      </c>
      <c r="JQ14" s="238" t="s">
        <v>1637</v>
      </c>
      <c r="JR14" s="238" t="s">
        <v>1637</v>
      </c>
      <c r="JS14" s="238">
        <v>2.5</v>
      </c>
      <c r="JT14" s="238" t="s">
        <v>1637</v>
      </c>
      <c r="JU14" s="238">
        <v>41.9</v>
      </c>
      <c r="JV14" s="238" t="s">
        <v>1641</v>
      </c>
      <c r="JW14" s="245"/>
      <c r="JX14" s="245"/>
      <c r="JY14" s="245"/>
      <c r="JZ14" s="545">
        <v>26</v>
      </c>
      <c r="KA14" s="738">
        <v>46023</v>
      </c>
    </row>
    <row r="15" spans="1:287" ht="15" customHeight="1">
      <c r="A15" s="239" t="s">
        <v>756</v>
      </c>
      <c r="B15" s="481" t="s">
        <v>2358</v>
      </c>
      <c r="C15" s="374" t="s">
        <v>892</v>
      </c>
      <c r="D15" s="482" t="s">
        <v>117</v>
      </c>
      <c r="E15" s="482" t="s">
        <v>2359</v>
      </c>
      <c r="F15" s="483" t="s">
        <v>86</v>
      </c>
      <c r="G15" s="483" t="s">
        <v>111</v>
      </c>
      <c r="H15" s="406" t="s">
        <v>88</v>
      </c>
      <c r="I15" s="406" t="s">
        <v>89</v>
      </c>
      <c r="J15" s="406" t="s">
        <v>90</v>
      </c>
      <c r="K15" s="406" t="s">
        <v>962</v>
      </c>
      <c r="L15" s="484" t="s">
        <v>962</v>
      </c>
      <c r="M15" s="797">
        <v>10020</v>
      </c>
      <c r="N15" s="245" t="s">
        <v>54</v>
      </c>
      <c r="O15" s="252">
        <v>1782</v>
      </c>
      <c r="P15" s="245"/>
      <c r="Q15" s="245"/>
      <c r="R15" s="245"/>
      <c r="S15" s="245"/>
      <c r="T15" s="245"/>
      <c r="U15" s="245"/>
      <c r="V15" s="245"/>
      <c r="W15" s="245"/>
      <c r="X15" s="252">
        <v>154</v>
      </c>
      <c r="Y15" s="245"/>
      <c r="Z15" s="245"/>
      <c r="AA15" s="245" t="s">
        <v>93</v>
      </c>
      <c r="AB15" s="245" t="s">
        <v>93</v>
      </c>
      <c r="AC15" s="245" t="s">
        <v>93</v>
      </c>
      <c r="AD15" s="252">
        <v>474</v>
      </c>
      <c r="AE15" s="245"/>
      <c r="AF15" s="245"/>
      <c r="AG15" s="245"/>
      <c r="AH15" s="245"/>
      <c r="AI15" s="252">
        <v>555</v>
      </c>
      <c r="AJ15" s="252">
        <v>89</v>
      </c>
      <c r="AK15" s="252">
        <v>172</v>
      </c>
      <c r="AL15" s="252">
        <v>67</v>
      </c>
      <c r="AM15" s="252">
        <v>222</v>
      </c>
      <c r="AN15" s="245"/>
      <c r="AO15" s="485">
        <v>881</v>
      </c>
      <c r="AP15" s="485">
        <v>1016</v>
      </c>
      <c r="AQ15" s="485">
        <v>1177</v>
      </c>
      <c r="AR15" s="485">
        <v>1270</v>
      </c>
      <c r="AS15" s="485">
        <v>1652</v>
      </c>
      <c r="AT15" s="485">
        <v>4067</v>
      </c>
      <c r="AU15" s="485">
        <v>4638</v>
      </c>
      <c r="AV15" s="485">
        <v>9435</v>
      </c>
      <c r="AW15" s="485">
        <v>11013</v>
      </c>
      <c r="AX15" s="485">
        <v>12340</v>
      </c>
      <c r="AY15" s="245"/>
      <c r="AZ15" s="245"/>
      <c r="BA15" s="245"/>
      <c r="BB15" s="245"/>
      <c r="BC15" s="245"/>
      <c r="BD15" s="245" t="s">
        <v>93</v>
      </c>
      <c r="BE15" s="486" t="s">
        <v>93</v>
      </c>
      <c r="BF15" s="485">
        <v>3048</v>
      </c>
      <c r="BG15" s="485">
        <v>3473</v>
      </c>
      <c r="BH15" s="252">
        <v>1774</v>
      </c>
      <c r="BI15" s="484" t="s">
        <v>404</v>
      </c>
      <c r="BJ15" s="245"/>
      <c r="BK15" s="484" t="s">
        <v>408</v>
      </c>
      <c r="BL15" s="245"/>
      <c r="BM15" s="484"/>
      <c r="BN15" s="238"/>
      <c r="BO15" s="484" t="s">
        <v>410</v>
      </c>
      <c r="BP15" s="484" t="s">
        <v>1633</v>
      </c>
      <c r="BQ15" s="484" t="s">
        <v>440</v>
      </c>
      <c r="BR15" s="484" t="s">
        <v>529</v>
      </c>
      <c r="BS15" s="484" t="s">
        <v>499</v>
      </c>
      <c r="BT15" s="484">
        <v>71</v>
      </c>
      <c r="BU15" s="484">
        <v>58</v>
      </c>
      <c r="BV15" s="252">
        <v>1032</v>
      </c>
      <c r="BW15" s="484">
        <v>1750</v>
      </c>
      <c r="BX15" s="484">
        <v>775</v>
      </c>
      <c r="BY15" s="252">
        <v>476</v>
      </c>
      <c r="BZ15" s="245"/>
      <c r="CA15" s="245"/>
      <c r="CB15" s="245"/>
      <c r="CC15" s="252">
        <v>51</v>
      </c>
      <c r="CD15" s="245"/>
      <c r="CE15" s="245" t="s">
        <v>93</v>
      </c>
      <c r="CF15" s="485">
        <v>13603</v>
      </c>
      <c r="CG15" s="245"/>
      <c r="CH15" s="245"/>
      <c r="CI15" s="245"/>
      <c r="CJ15" s="245"/>
      <c r="CK15" s="245"/>
      <c r="CL15" s="245"/>
      <c r="CM15" s="245" t="s">
        <v>93</v>
      </c>
      <c r="CN15" s="245"/>
      <c r="CO15" s="245"/>
      <c r="CP15" s="252">
        <v>205</v>
      </c>
      <c r="CQ15" s="252">
        <v>359</v>
      </c>
      <c r="CR15" s="245"/>
      <c r="CS15" s="245"/>
      <c r="CT15" s="245"/>
      <c r="CU15" s="489">
        <v>387</v>
      </c>
      <c r="CV15" s="489">
        <v>530</v>
      </c>
      <c r="CW15" s="489">
        <v>615</v>
      </c>
      <c r="CX15" s="489"/>
      <c r="CY15" s="489"/>
      <c r="CZ15" s="490"/>
      <c r="DA15" s="245"/>
      <c r="DB15" s="245"/>
      <c r="DC15" s="245"/>
      <c r="DD15" s="245"/>
      <c r="DE15" s="245"/>
      <c r="DF15" s="245"/>
      <c r="DG15" s="245"/>
      <c r="DH15" s="245"/>
      <c r="DI15" s="245"/>
      <c r="DJ15" s="245"/>
      <c r="DK15" s="245"/>
      <c r="DL15" s="245"/>
      <c r="DM15" s="245"/>
      <c r="DN15" s="245"/>
      <c r="DO15" s="245"/>
      <c r="DP15" s="245"/>
      <c r="DQ15" s="245"/>
      <c r="DR15" s="245"/>
      <c r="DS15" s="245"/>
      <c r="DT15" s="245"/>
      <c r="DU15" s="245"/>
      <c r="DV15" s="245"/>
      <c r="DW15" s="245"/>
      <c r="DX15" s="245"/>
      <c r="DY15" s="245"/>
      <c r="DZ15" s="245"/>
      <c r="EA15" s="245"/>
      <c r="EB15" s="245"/>
      <c r="EC15" s="245"/>
      <c r="ED15" s="245"/>
      <c r="EE15" s="245"/>
      <c r="EF15" s="245"/>
      <c r="EG15" s="245"/>
      <c r="EH15" s="245"/>
      <c r="EI15" s="245"/>
      <c r="EJ15" s="245"/>
      <c r="EK15" s="245"/>
      <c r="EL15" s="245"/>
      <c r="EM15" s="245"/>
      <c r="EN15" s="245"/>
      <c r="EO15" s="245"/>
      <c r="EP15" s="252">
        <v>60</v>
      </c>
      <c r="EQ15" s="245"/>
      <c r="ER15" s="245"/>
      <c r="ES15" s="245"/>
      <c r="ET15" s="245"/>
      <c r="EU15" s="245"/>
      <c r="EV15" s="245"/>
      <c r="EW15" s="245"/>
      <c r="EX15" s="245"/>
      <c r="EY15" s="245"/>
      <c r="EZ15" s="245"/>
      <c r="FA15" s="245"/>
      <c r="FB15" s="245"/>
      <c r="FC15" s="245"/>
      <c r="FD15" s="245"/>
      <c r="FE15" s="245"/>
      <c r="FF15" s="245"/>
      <c r="FG15" s="245"/>
      <c r="FH15" s="245"/>
      <c r="FI15" s="245"/>
      <c r="FJ15" s="245"/>
      <c r="FK15" s="245"/>
      <c r="FL15" s="245"/>
      <c r="FM15" s="245"/>
      <c r="FN15" s="245"/>
      <c r="FO15" s="245"/>
      <c r="FP15" s="245"/>
      <c r="FQ15" s="245"/>
      <c r="FR15" s="245"/>
      <c r="FS15" s="245"/>
      <c r="FT15" s="245"/>
      <c r="FU15" s="245"/>
      <c r="FV15" s="252">
        <v>474</v>
      </c>
      <c r="FW15" s="245"/>
      <c r="FX15" s="245"/>
      <c r="FY15" s="245"/>
      <c r="FZ15" s="245"/>
      <c r="GA15" s="245"/>
      <c r="GB15" s="245"/>
      <c r="GC15" s="245"/>
      <c r="GD15" s="245"/>
      <c r="GE15" s="245"/>
      <c r="GF15" s="245"/>
      <c r="GG15" s="245"/>
      <c r="GH15" s="245"/>
      <c r="GI15" s="245"/>
      <c r="GJ15" s="245"/>
      <c r="GK15" s="245"/>
      <c r="GL15" s="245"/>
      <c r="GM15" s="245"/>
      <c r="GN15" s="245"/>
      <c r="GO15" s="245"/>
      <c r="GP15" s="245"/>
      <c r="GQ15" s="245"/>
      <c r="GR15" s="245"/>
      <c r="GS15" s="245"/>
      <c r="GT15" s="245"/>
      <c r="GU15" s="245"/>
      <c r="GV15" s="245"/>
      <c r="GW15" s="245"/>
      <c r="GX15" s="245"/>
      <c r="GY15" s="245"/>
      <c r="GZ15" s="245"/>
      <c r="HA15" s="245"/>
      <c r="HB15" s="245"/>
      <c r="HC15" s="245"/>
      <c r="HD15" s="245"/>
      <c r="HE15" s="245"/>
      <c r="HF15" s="245"/>
      <c r="HG15" s="245"/>
      <c r="HH15" s="245"/>
      <c r="HI15" s="245"/>
      <c r="HJ15" s="245"/>
      <c r="HK15" s="245"/>
      <c r="HL15" s="245"/>
      <c r="HM15" s="245"/>
      <c r="HN15" s="245"/>
      <c r="HO15" s="245"/>
      <c r="HP15" s="245"/>
      <c r="HQ15" s="245"/>
      <c r="HR15" s="245"/>
      <c r="HS15" s="245"/>
      <c r="HT15" s="245"/>
      <c r="HU15" s="252">
        <v>175</v>
      </c>
      <c r="HV15" s="245"/>
      <c r="HW15" s="252">
        <v>51</v>
      </c>
      <c r="HX15" s="252">
        <v>51</v>
      </c>
      <c r="HY15" s="252">
        <v>51</v>
      </c>
      <c r="HZ15" s="252">
        <v>51</v>
      </c>
      <c r="IA15" s="252">
        <v>51</v>
      </c>
      <c r="IB15" s="252">
        <v>51</v>
      </c>
      <c r="IC15" s="252">
        <v>51</v>
      </c>
      <c r="ID15" s="252">
        <v>51</v>
      </c>
      <c r="IE15" s="252">
        <v>51</v>
      </c>
      <c r="IF15" s="252">
        <v>51</v>
      </c>
      <c r="IG15" s="252">
        <v>51</v>
      </c>
      <c r="IH15" s="252">
        <v>51</v>
      </c>
      <c r="II15" s="252">
        <v>51</v>
      </c>
      <c r="IJ15" s="252">
        <v>51</v>
      </c>
      <c r="IK15" s="252">
        <v>51</v>
      </c>
      <c r="IL15" s="252">
        <v>51</v>
      </c>
      <c r="IM15" s="252">
        <v>51</v>
      </c>
      <c r="IN15" s="252">
        <v>51</v>
      </c>
      <c r="IO15" s="252">
        <v>51</v>
      </c>
      <c r="IP15" s="252">
        <v>51</v>
      </c>
      <c r="IQ15" s="252">
        <v>51</v>
      </c>
      <c r="IR15" s="252">
        <v>51</v>
      </c>
      <c r="IS15" s="485">
        <v>36000</v>
      </c>
      <c r="IT15" s="485">
        <v>37232</v>
      </c>
      <c r="IU15" s="485">
        <v>42157</v>
      </c>
      <c r="IV15" s="485">
        <v>993</v>
      </c>
      <c r="IW15" s="485">
        <v>1127</v>
      </c>
      <c r="IX15" s="485">
        <v>1288</v>
      </c>
      <c r="IY15" s="485">
        <v>1382</v>
      </c>
      <c r="IZ15" s="485">
        <v>1764</v>
      </c>
      <c r="JA15" s="485">
        <v>3048</v>
      </c>
      <c r="JB15" s="485">
        <v>3511</v>
      </c>
      <c r="JC15" s="485">
        <v>4095</v>
      </c>
      <c r="JD15" s="485">
        <v>4603</v>
      </c>
      <c r="JE15" s="485">
        <v>9349</v>
      </c>
      <c r="JF15" s="485">
        <v>10848</v>
      </c>
      <c r="JG15" s="485">
        <v>12010</v>
      </c>
      <c r="JH15" s="485">
        <v>13149</v>
      </c>
      <c r="JI15" s="485">
        <v>33276</v>
      </c>
      <c r="JJ15" s="485">
        <v>35121</v>
      </c>
      <c r="JK15" s="485">
        <v>39571</v>
      </c>
      <c r="JL15" s="238">
        <v>0</v>
      </c>
      <c r="JM15" s="238">
        <v>0</v>
      </c>
      <c r="JN15" s="238">
        <v>2.1</v>
      </c>
      <c r="JO15" s="238">
        <v>2.5</v>
      </c>
      <c r="JP15" s="238">
        <v>3.1</v>
      </c>
      <c r="JQ15" s="238">
        <v>0.5</v>
      </c>
      <c r="JR15" s="238">
        <v>10</v>
      </c>
      <c r="JS15" s="238">
        <v>2.5</v>
      </c>
      <c r="JT15" s="238">
        <v>4.2</v>
      </c>
      <c r="JU15" s="238">
        <v>36.5</v>
      </c>
      <c r="JV15" s="238" t="s">
        <v>1676</v>
      </c>
      <c r="JW15" s="245"/>
      <c r="JX15" s="245"/>
      <c r="JY15" s="245"/>
      <c r="JZ15" s="545">
        <v>34</v>
      </c>
      <c r="KA15" s="738">
        <v>46056</v>
      </c>
    </row>
    <row r="16" spans="1:287" ht="15" customHeight="1">
      <c r="A16" s="239" t="s">
        <v>756</v>
      </c>
      <c r="B16" s="423" t="s">
        <v>14</v>
      </c>
      <c r="C16" s="374" t="s">
        <v>892</v>
      </c>
      <c r="D16" s="377" t="s">
        <v>133</v>
      </c>
      <c r="E16" s="377" t="s">
        <v>2360</v>
      </c>
      <c r="F16" s="483" t="s">
        <v>86</v>
      </c>
      <c r="G16" s="483" t="s">
        <v>132</v>
      </c>
      <c r="H16" s="406" t="s">
        <v>108</v>
      </c>
      <c r="I16" s="406" t="s">
        <v>89</v>
      </c>
      <c r="J16" s="406" t="s">
        <v>90</v>
      </c>
      <c r="K16" s="406" t="s">
        <v>112</v>
      </c>
      <c r="L16" s="484" t="s">
        <v>112</v>
      </c>
      <c r="M16" s="799"/>
      <c r="N16" s="245" t="s">
        <v>54</v>
      </c>
      <c r="O16" s="245"/>
      <c r="P16" s="245"/>
      <c r="Q16" s="245"/>
      <c r="R16" s="245"/>
      <c r="S16" s="245"/>
      <c r="T16" s="245"/>
      <c r="U16" s="245"/>
      <c r="V16" s="245"/>
      <c r="W16" s="245"/>
      <c r="X16" s="245"/>
      <c r="Y16" s="245"/>
      <c r="Z16" s="245"/>
      <c r="AA16" s="245" t="s">
        <v>93</v>
      </c>
      <c r="AB16" s="245" t="s">
        <v>93</v>
      </c>
      <c r="AC16" s="245" t="s">
        <v>93</v>
      </c>
      <c r="AD16" s="245"/>
      <c r="AE16" s="245"/>
      <c r="AF16" s="245"/>
      <c r="AG16" s="245"/>
      <c r="AH16" s="245"/>
      <c r="AI16" s="252">
        <v>555</v>
      </c>
      <c r="AJ16" s="252">
        <v>89</v>
      </c>
      <c r="AK16" s="252">
        <v>172</v>
      </c>
      <c r="AL16" s="252">
        <v>67</v>
      </c>
      <c r="AM16" s="245"/>
      <c r="AN16" s="245"/>
      <c r="AO16" s="485">
        <v>881</v>
      </c>
      <c r="AP16" s="485">
        <v>1016</v>
      </c>
      <c r="AQ16" s="485">
        <v>1177</v>
      </c>
      <c r="AR16" s="485">
        <v>1270</v>
      </c>
      <c r="AS16" s="485">
        <v>1652</v>
      </c>
      <c r="AT16" s="485">
        <v>4067</v>
      </c>
      <c r="AU16" s="485">
        <v>4638</v>
      </c>
      <c r="AV16" s="485">
        <v>9435</v>
      </c>
      <c r="AW16" s="485">
        <v>11013</v>
      </c>
      <c r="AX16" s="485">
        <v>12340</v>
      </c>
      <c r="AY16" s="245"/>
      <c r="AZ16" s="245"/>
      <c r="BA16" s="245"/>
      <c r="BB16" s="245"/>
      <c r="BC16" s="245"/>
      <c r="BD16" s="245" t="s">
        <v>93</v>
      </c>
      <c r="BE16" s="486" t="s">
        <v>93</v>
      </c>
      <c r="BF16" s="485">
        <v>3048</v>
      </c>
      <c r="BG16" s="485">
        <v>3473</v>
      </c>
      <c r="BH16" s="252">
        <v>1774</v>
      </c>
      <c r="BI16" s="484" t="s">
        <v>404</v>
      </c>
      <c r="BJ16" s="245"/>
      <c r="BK16" s="484" t="s">
        <v>408</v>
      </c>
      <c r="BL16" s="245"/>
      <c r="BM16" s="484" t="s">
        <v>426</v>
      </c>
      <c r="BN16" s="238"/>
      <c r="BO16" s="484"/>
      <c r="BP16" s="484" t="s">
        <v>1633</v>
      </c>
      <c r="BQ16" s="484" t="s">
        <v>440</v>
      </c>
      <c r="BR16" s="484" t="s">
        <v>529</v>
      </c>
      <c r="BS16" s="484" t="s">
        <v>499</v>
      </c>
      <c r="BT16" s="484">
        <v>72</v>
      </c>
      <c r="BU16" s="484">
        <v>59</v>
      </c>
      <c r="BV16" s="245" t="s">
        <v>93</v>
      </c>
      <c r="BW16" s="484">
        <v>1750</v>
      </c>
      <c r="BX16" s="484">
        <v>775</v>
      </c>
      <c r="BY16" s="245"/>
      <c r="BZ16" s="245"/>
      <c r="CA16" s="245"/>
      <c r="CB16" s="245"/>
      <c r="CC16" s="252">
        <v>51</v>
      </c>
      <c r="CD16" s="245"/>
      <c r="CE16" s="245" t="s">
        <v>93</v>
      </c>
      <c r="CF16" s="485">
        <v>13603</v>
      </c>
      <c r="CG16" s="245"/>
      <c r="CH16" s="245"/>
      <c r="CI16" s="245"/>
      <c r="CJ16" s="245"/>
      <c r="CK16" s="245"/>
      <c r="CL16" s="245"/>
      <c r="CM16" s="245" t="s">
        <v>93</v>
      </c>
      <c r="CN16" s="245"/>
      <c r="CO16" s="245"/>
      <c r="CP16" s="245"/>
      <c r="CQ16" s="245"/>
      <c r="CR16" s="245"/>
      <c r="CS16" s="245"/>
      <c r="CT16" s="245"/>
      <c r="CU16" s="489">
        <v>406</v>
      </c>
      <c r="CV16" s="489">
        <v>630</v>
      </c>
      <c r="CW16" s="489">
        <v>668</v>
      </c>
      <c r="CX16" s="489"/>
      <c r="CY16" s="489"/>
      <c r="CZ16" s="490"/>
      <c r="DA16" s="245"/>
      <c r="DB16" s="245"/>
      <c r="DC16" s="245"/>
      <c r="DD16" s="245"/>
      <c r="DE16" s="245"/>
      <c r="DF16" s="245"/>
      <c r="DG16" s="245"/>
      <c r="DH16" s="245"/>
      <c r="DI16" s="245"/>
      <c r="DJ16" s="245"/>
      <c r="DK16" s="245"/>
      <c r="DL16" s="245"/>
      <c r="DM16" s="245"/>
      <c r="DN16" s="245"/>
      <c r="DO16" s="245"/>
      <c r="DP16" s="245"/>
      <c r="DQ16" s="245"/>
      <c r="DR16" s="245"/>
      <c r="DS16" s="245"/>
      <c r="DT16" s="245"/>
      <c r="DU16" s="245"/>
      <c r="DV16" s="245"/>
      <c r="DW16" s="245"/>
      <c r="DX16" s="245"/>
      <c r="DY16" s="245"/>
      <c r="DZ16" s="245"/>
      <c r="EA16" s="245"/>
      <c r="EB16" s="245"/>
      <c r="EC16" s="245"/>
      <c r="ED16" s="245"/>
      <c r="EE16" s="245"/>
      <c r="EF16" s="245"/>
      <c r="EG16" s="245"/>
      <c r="EH16" s="245"/>
      <c r="EI16" s="245"/>
      <c r="EJ16" s="245"/>
      <c r="EK16" s="245"/>
      <c r="EL16" s="245"/>
      <c r="EM16" s="245"/>
      <c r="EN16" s="245"/>
      <c r="EO16" s="245"/>
      <c r="EP16" s="252">
        <v>60</v>
      </c>
      <c r="EQ16" s="245"/>
      <c r="ER16" s="245"/>
      <c r="ES16" s="245"/>
      <c r="ET16" s="245"/>
      <c r="EU16" s="245"/>
      <c r="EV16" s="245"/>
      <c r="EW16" s="245"/>
      <c r="EX16" s="245"/>
      <c r="EY16" s="245"/>
      <c r="EZ16" s="245"/>
      <c r="FA16" s="245"/>
      <c r="FB16" s="245"/>
      <c r="FC16" s="245"/>
      <c r="FD16" s="245"/>
      <c r="FE16" s="245"/>
      <c r="FF16" s="245"/>
      <c r="FG16" s="245"/>
      <c r="FH16" s="245"/>
      <c r="FI16" s="245"/>
      <c r="FJ16" s="245"/>
      <c r="FK16" s="245"/>
      <c r="FL16" s="245"/>
      <c r="FM16" s="245"/>
      <c r="FN16" s="245"/>
      <c r="FO16" s="245"/>
      <c r="FP16" s="245"/>
      <c r="FQ16" s="245"/>
      <c r="FR16" s="245"/>
      <c r="FS16" s="245"/>
      <c r="FT16" s="245"/>
      <c r="FU16" s="245"/>
      <c r="FV16" s="245"/>
      <c r="FW16" s="245"/>
      <c r="FX16" s="245"/>
      <c r="FY16" s="245"/>
      <c r="FZ16" s="245"/>
      <c r="GA16" s="245"/>
      <c r="GB16" s="245"/>
      <c r="GC16" s="245"/>
      <c r="GD16" s="245"/>
      <c r="GE16" s="245"/>
      <c r="GF16" s="245"/>
      <c r="GG16" s="245"/>
      <c r="GH16" s="245"/>
      <c r="GI16" s="245"/>
      <c r="GJ16" s="245"/>
      <c r="GK16" s="245"/>
      <c r="GL16" s="245"/>
      <c r="GM16" s="245"/>
      <c r="GN16" s="245"/>
      <c r="GO16" s="245"/>
      <c r="GP16" s="245"/>
      <c r="GQ16" s="245"/>
      <c r="GR16" s="245"/>
      <c r="GS16" s="245"/>
      <c r="GT16" s="245"/>
      <c r="GU16" s="245"/>
      <c r="GV16" s="245"/>
      <c r="GW16" s="245"/>
      <c r="GX16" s="245"/>
      <c r="GY16" s="245"/>
      <c r="GZ16" s="245"/>
      <c r="HA16" s="245"/>
      <c r="HB16" s="245"/>
      <c r="HC16" s="245"/>
      <c r="HD16" s="245"/>
      <c r="HE16" s="245"/>
      <c r="HF16" s="245"/>
      <c r="HG16" s="245"/>
      <c r="HH16" s="245"/>
      <c r="HI16" s="245"/>
      <c r="HJ16" s="245"/>
      <c r="HK16" s="245"/>
      <c r="HL16" s="245"/>
      <c r="HM16" s="245"/>
      <c r="HN16" s="245"/>
      <c r="HO16" s="245"/>
      <c r="HP16" s="245"/>
      <c r="HQ16" s="245"/>
      <c r="HR16" s="245"/>
      <c r="HS16" s="245"/>
      <c r="HT16" s="245"/>
      <c r="HU16" s="245"/>
      <c r="HV16" s="245"/>
      <c r="HW16" s="252">
        <v>51</v>
      </c>
      <c r="HX16" s="252">
        <v>51</v>
      </c>
      <c r="HY16" s="252">
        <v>51</v>
      </c>
      <c r="HZ16" s="252">
        <v>51</v>
      </c>
      <c r="IA16" s="252">
        <v>51</v>
      </c>
      <c r="IB16" s="252">
        <v>51</v>
      </c>
      <c r="IC16" s="252">
        <v>51</v>
      </c>
      <c r="ID16" s="252">
        <v>51</v>
      </c>
      <c r="IE16" s="252">
        <v>51</v>
      </c>
      <c r="IF16" s="252">
        <v>51</v>
      </c>
      <c r="IG16" s="252">
        <v>51</v>
      </c>
      <c r="IH16" s="252">
        <v>51</v>
      </c>
      <c r="II16" s="252">
        <v>51</v>
      </c>
      <c r="IJ16" s="252">
        <v>51</v>
      </c>
      <c r="IK16" s="252">
        <v>51</v>
      </c>
      <c r="IL16" s="252">
        <v>51</v>
      </c>
      <c r="IM16" s="252">
        <v>51</v>
      </c>
      <c r="IN16" s="252">
        <v>51</v>
      </c>
      <c r="IO16" s="252">
        <v>51</v>
      </c>
      <c r="IP16" s="252">
        <v>51</v>
      </c>
      <c r="IQ16" s="252">
        <v>51</v>
      </c>
      <c r="IR16" s="252">
        <v>51</v>
      </c>
      <c r="IS16" s="485">
        <v>36000</v>
      </c>
      <c r="IT16" s="485">
        <v>37232</v>
      </c>
      <c r="IU16" s="485">
        <v>42157</v>
      </c>
      <c r="IV16" s="485">
        <v>993</v>
      </c>
      <c r="IW16" s="485">
        <v>1127</v>
      </c>
      <c r="IX16" s="485">
        <v>1288</v>
      </c>
      <c r="IY16" s="485">
        <v>1382</v>
      </c>
      <c r="IZ16" s="485">
        <v>1764</v>
      </c>
      <c r="JA16" s="485">
        <v>3048</v>
      </c>
      <c r="JB16" s="485">
        <v>3511</v>
      </c>
      <c r="JC16" s="485">
        <v>4095</v>
      </c>
      <c r="JD16" s="485">
        <v>4603</v>
      </c>
      <c r="JE16" s="485">
        <v>9349</v>
      </c>
      <c r="JF16" s="485">
        <v>10848</v>
      </c>
      <c r="JG16" s="485">
        <v>12010</v>
      </c>
      <c r="JH16" s="485">
        <v>13149</v>
      </c>
      <c r="JI16" s="485">
        <v>33276</v>
      </c>
      <c r="JJ16" s="485">
        <v>35121</v>
      </c>
      <c r="JK16" s="485">
        <v>39571</v>
      </c>
      <c r="JL16" s="238">
        <v>0</v>
      </c>
      <c r="JM16" s="238">
        <v>4.7</v>
      </c>
      <c r="JN16" s="238">
        <v>2.6</v>
      </c>
      <c r="JO16" s="238">
        <v>3.4</v>
      </c>
      <c r="JP16" s="238">
        <v>4.4000000000000004</v>
      </c>
      <c r="JQ16" s="238">
        <v>0.8</v>
      </c>
      <c r="JR16" s="238">
        <v>10</v>
      </c>
      <c r="JS16" s="238">
        <v>2.5</v>
      </c>
      <c r="JT16" s="238">
        <v>4.9000000000000004</v>
      </c>
      <c r="JU16" s="238">
        <v>48.2</v>
      </c>
      <c r="JV16" s="238" t="s">
        <v>1641</v>
      </c>
      <c r="JW16" s="245"/>
      <c r="JX16" s="245"/>
      <c r="JY16" s="245"/>
      <c r="KA16" s="738">
        <v>46023</v>
      </c>
    </row>
    <row r="17" spans="1:287" ht="15" customHeight="1">
      <c r="A17" s="239" t="s">
        <v>773</v>
      </c>
      <c r="B17" s="481" t="s">
        <v>981</v>
      </c>
      <c r="C17" s="374" t="s">
        <v>892</v>
      </c>
      <c r="D17" s="482" t="s">
        <v>982</v>
      </c>
      <c r="E17" s="482" t="s">
        <v>126</v>
      </c>
      <c r="F17" s="483" t="s">
        <v>1629</v>
      </c>
      <c r="G17" s="483" t="s">
        <v>1630</v>
      </c>
      <c r="H17" s="406" t="s">
        <v>88</v>
      </c>
      <c r="I17" s="406" t="s">
        <v>89</v>
      </c>
      <c r="J17" s="406" t="s">
        <v>90</v>
      </c>
      <c r="K17" s="406" t="s">
        <v>962</v>
      </c>
      <c r="L17" s="484" t="s">
        <v>962</v>
      </c>
      <c r="M17" s="797">
        <v>10946</v>
      </c>
      <c r="N17" s="245" t="s">
        <v>54</v>
      </c>
      <c r="O17" s="252">
        <v>2993</v>
      </c>
      <c r="P17" s="245"/>
      <c r="Q17" s="245"/>
      <c r="R17" s="245"/>
      <c r="S17" s="245"/>
      <c r="T17" s="245"/>
      <c r="U17" s="245"/>
      <c r="V17" s="245"/>
      <c r="W17" s="245"/>
      <c r="X17" s="252">
        <v>178</v>
      </c>
      <c r="Y17" s="245"/>
      <c r="Z17" s="245"/>
      <c r="AA17" s="245" t="s">
        <v>93</v>
      </c>
      <c r="AB17" s="245" t="s">
        <v>93</v>
      </c>
      <c r="AC17" s="245" t="s">
        <v>93</v>
      </c>
      <c r="AD17" s="252">
        <v>474</v>
      </c>
      <c r="AE17" s="245"/>
      <c r="AF17" s="245"/>
      <c r="AG17" s="245"/>
      <c r="AH17" s="245"/>
      <c r="AI17" s="252">
        <v>555</v>
      </c>
      <c r="AJ17" s="252">
        <v>89</v>
      </c>
      <c r="AK17" s="252">
        <v>177</v>
      </c>
      <c r="AL17" s="252">
        <v>67</v>
      </c>
      <c r="AM17" s="245"/>
      <c r="AN17" s="245"/>
      <c r="AO17" s="485">
        <v>881</v>
      </c>
      <c r="AP17" s="485">
        <v>1016</v>
      </c>
      <c r="AQ17" s="485">
        <v>1177</v>
      </c>
      <c r="AR17" s="485">
        <v>1270</v>
      </c>
      <c r="AS17" s="485">
        <v>1652</v>
      </c>
      <c r="AT17" s="485">
        <v>4067</v>
      </c>
      <c r="AU17" s="485">
        <v>4638</v>
      </c>
      <c r="AV17" s="485">
        <v>9435</v>
      </c>
      <c r="AW17" s="485">
        <v>11013</v>
      </c>
      <c r="AX17" s="485">
        <v>12340</v>
      </c>
      <c r="AY17" s="245"/>
      <c r="AZ17" s="245"/>
      <c r="BA17" s="245"/>
      <c r="BB17" s="245"/>
      <c r="BC17" s="245"/>
      <c r="BD17" s="245" t="s">
        <v>93</v>
      </c>
      <c r="BE17" s="486" t="s">
        <v>93</v>
      </c>
      <c r="BF17" s="485">
        <v>3048</v>
      </c>
      <c r="BG17" s="485">
        <v>3473</v>
      </c>
      <c r="BH17" s="252">
        <v>1774</v>
      </c>
      <c r="BI17" s="484" t="s">
        <v>404</v>
      </c>
      <c r="BJ17" s="245"/>
      <c r="BK17" s="484" t="s">
        <v>408</v>
      </c>
      <c r="BL17" s="245"/>
      <c r="BM17" s="484"/>
      <c r="BN17" s="238"/>
      <c r="BO17" s="484" t="s">
        <v>410</v>
      </c>
      <c r="BP17" s="484" t="s">
        <v>392</v>
      </c>
      <c r="BQ17" s="484" t="s">
        <v>440</v>
      </c>
      <c r="BR17" s="484" t="s">
        <v>528</v>
      </c>
      <c r="BS17" s="484" t="s">
        <v>499</v>
      </c>
      <c r="BT17" s="484">
        <v>67</v>
      </c>
      <c r="BU17" s="484">
        <v>54</v>
      </c>
      <c r="BV17" s="245" t="s">
        <v>93</v>
      </c>
      <c r="BW17" s="484">
        <v>1750</v>
      </c>
      <c r="BX17" s="484">
        <v>775</v>
      </c>
      <c r="BY17" s="252">
        <v>476</v>
      </c>
      <c r="BZ17" s="245"/>
      <c r="CA17" s="245"/>
      <c r="CB17" s="245"/>
      <c r="CC17" s="252">
        <v>51</v>
      </c>
      <c r="CD17" s="245"/>
      <c r="CE17" s="245" t="s">
        <v>93</v>
      </c>
      <c r="CF17" s="485">
        <v>13603</v>
      </c>
      <c r="CG17" s="245"/>
      <c r="CH17" s="245"/>
      <c r="CI17" s="252">
        <v>377</v>
      </c>
      <c r="CJ17" s="245"/>
      <c r="CK17" s="245"/>
      <c r="CL17" s="245"/>
      <c r="CM17" s="245" t="s">
        <v>93</v>
      </c>
      <c r="CN17" s="245"/>
      <c r="CO17" s="245"/>
      <c r="CP17" s="252">
        <v>190</v>
      </c>
      <c r="CQ17" s="252">
        <v>359</v>
      </c>
      <c r="CR17" s="245"/>
      <c r="CS17" s="245"/>
      <c r="CT17" s="245"/>
      <c r="CU17" s="489">
        <v>340</v>
      </c>
      <c r="CV17" s="489">
        <v>510</v>
      </c>
      <c r="CW17" s="489">
        <v>660</v>
      </c>
      <c r="CX17" s="489"/>
      <c r="CY17" s="489"/>
      <c r="CZ17" s="490"/>
      <c r="DA17" s="245"/>
      <c r="DB17" s="245"/>
      <c r="DC17" s="245"/>
      <c r="DD17" s="245"/>
      <c r="DE17" s="245"/>
      <c r="DF17" s="245"/>
      <c r="DG17" s="245"/>
      <c r="DH17" s="245"/>
      <c r="DI17" s="245"/>
      <c r="DJ17" s="245"/>
      <c r="DK17" s="245"/>
      <c r="DL17" s="245"/>
      <c r="DM17" s="245"/>
      <c r="DN17" s="245"/>
      <c r="DO17" s="245"/>
      <c r="DP17" s="245"/>
      <c r="DQ17" s="245"/>
      <c r="DR17" s="245"/>
      <c r="DS17" s="245"/>
      <c r="DT17" s="245"/>
      <c r="DU17" s="245"/>
      <c r="DV17" s="245"/>
      <c r="DW17" s="245"/>
      <c r="DX17" s="245"/>
      <c r="DY17" s="245"/>
      <c r="DZ17" s="245"/>
      <c r="EA17" s="245"/>
      <c r="EB17" s="245"/>
      <c r="EC17" s="245"/>
      <c r="ED17" s="245"/>
      <c r="EE17" s="245"/>
      <c r="EF17" s="245"/>
      <c r="EG17" s="245"/>
      <c r="EH17" s="245"/>
      <c r="EI17" s="245"/>
      <c r="EJ17" s="245"/>
      <c r="EK17" s="245"/>
      <c r="EL17" s="245"/>
      <c r="EM17" s="245"/>
      <c r="EN17" s="245"/>
      <c r="EO17" s="245"/>
      <c r="EP17" s="252">
        <v>60</v>
      </c>
      <c r="EQ17" s="245"/>
      <c r="ER17" s="245"/>
      <c r="ES17" s="245"/>
      <c r="ET17" s="245"/>
      <c r="EU17" s="245"/>
      <c r="EV17" s="245"/>
      <c r="EW17" s="245"/>
      <c r="EX17" s="245"/>
      <c r="EY17" s="252">
        <v>6038</v>
      </c>
      <c r="EZ17" s="245"/>
      <c r="FA17" s="245"/>
      <c r="FB17" s="245"/>
      <c r="FC17" s="245"/>
      <c r="FD17" s="245"/>
      <c r="FE17" s="245"/>
      <c r="FF17" s="245"/>
      <c r="FG17" s="245"/>
      <c r="FH17" s="245"/>
      <c r="FI17" s="245"/>
      <c r="FJ17" s="245"/>
      <c r="FK17" s="245"/>
      <c r="FL17" s="245"/>
      <c r="FM17" s="245"/>
      <c r="FN17" s="245"/>
      <c r="FO17" s="245"/>
      <c r="FP17" s="245"/>
      <c r="FQ17" s="245"/>
      <c r="FR17" s="245"/>
      <c r="FS17" s="245"/>
      <c r="FT17" s="245"/>
      <c r="FU17" s="245"/>
      <c r="FV17" s="252">
        <v>474</v>
      </c>
      <c r="FW17" s="245"/>
      <c r="FX17" s="245"/>
      <c r="FY17" s="245"/>
      <c r="FZ17" s="245"/>
      <c r="GA17" s="245"/>
      <c r="GB17" s="245"/>
      <c r="GC17" s="245"/>
      <c r="GD17" s="245"/>
      <c r="GE17" s="245"/>
      <c r="GF17" s="245"/>
      <c r="GG17" s="245"/>
      <c r="GH17" s="252">
        <v>555</v>
      </c>
      <c r="GI17" s="245"/>
      <c r="GJ17" s="245"/>
      <c r="GK17" s="245"/>
      <c r="GL17" s="245"/>
      <c r="GM17" s="245"/>
      <c r="GN17" s="245"/>
      <c r="GO17" s="245"/>
      <c r="GP17" s="245"/>
      <c r="GQ17" s="245"/>
      <c r="GR17" s="245"/>
      <c r="GS17" s="245"/>
      <c r="GT17" s="245"/>
      <c r="GU17" s="245"/>
      <c r="GV17" s="245"/>
      <c r="GW17" s="245"/>
      <c r="GX17" s="245"/>
      <c r="GY17" s="245"/>
      <c r="GZ17" s="245"/>
      <c r="HA17" s="245"/>
      <c r="HB17" s="245"/>
      <c r="HC17" s="245"/>
      <c r="HD17" s="245"/>
      <c r="HE17" s="245"/>
      <c r="HF17" s="245"/>
      <c r="HG17" s="245"/>
      <c r="HH17" s="245"/>
      <c r="HI17" s="245"/>
      <c r="HJ17" s="245"/>
      <c r="HK17" s="245"/>
      <c r="HL17" s="245"/>
      <c r="HM17" s="245"/>
      <c r="HN17" s="245"/>
      <c r="HO17" s="245"/>
      <c r="HP17" s="245"/>
      <c r="HQ17" s="245"/>
      <c r="HR17" s="245"/>
      <c r="HS17" s="245"/>
      <c r="HT17" s="245"/>
      <c r="HU17" s="252">
        <v>175</v>
      </c>
      <c r="HV17" s="245"/>
      <c r="HW17" s="252">
        <v>51</v>
      </c>
      <c r="HX17" s="252">
        <v>51</v>
      </c>
      <c r="HY17" s="252">
        <v>51</v>
      </c>
      <c r="HZ17" s="252">
        <v>51</v>
      </c>
      <c r="IA17" s="252">
        <v>51</v>
      </c>
      <c r="IB17" s="252">
        <v>51</v>
      </c>
      <c r="IC17" s="252">
        <v>51</v>
      </c>
      <c r="ID17" s="252">
        <v>51</v>
      </c>
      <c r="IE17" s="252">
        <v>51</v>
      </c>
      <c r="IF17" s="252">
        <v>51</v>
      </c>
      <c r="IG17" s="252">
        <v>51</v>
      </c>
      <c r="IH17" s="252">
        <v>51</v>
      </c>
      <c r="II17" s="252">
        <v>51</v>
      </c>
      <c r="IJ17" s="252">
        <v>51</v>
      </c>
      <c r="IK17" s="252">
        <v>51</v>
      </c>
      <c r="IL17" s="252">
        <v>51</v>
      </c>
      <c r="IM17" s="252">
        <v>51</v>
      </c>
      <c r="IN17" s="252">
        <v>51</v>
      </c>
      <c r="IO17" s="252">
        <v>51</v>
      </c>
      <c r="IP17" s="252">
        <v>51</v>
      </c>
      <c r="IQ17" s="252">
        <v>51</v>
      </c>
      <c r="IR17" s="252">
        <v>51</v>
      </c>
      <c r="IS17" s="485"/>
      <c r="IT17" s="485"/>
      <c r="IU17" s="485"/>
      <c r="IV17" s="485"/>
      <c r="IW17" s="485"/>
      <c r="IX17" s="485"/>
      <c r="IY17" s="485"/>
      <c r="IZ17" s="485"/>
      <c r="JA17" s="485"/>
      <c r="JB17" s="485"/>
      <c r="JC17" s="485"/>
      <c r="JD17" s="485"/>
      <c r="JE17" s="485"/>
      <c r="JF17" s="485"/>
      <c r="JG17" s="485"/>
      <c r="JH17" s="485"/>
      <c r="JI17" s="485"/>
      <c r="JJ17" s="485"/>
      <c r="JK17" s="485"/>
      <c r="JL17" s="238"/>
      <c r="JM17" s="238">
        <v>3.4</v>
      </c>
      <c r="JN17" s="238">
        <v>1.6</v>
      </c>
      <c r="JO17" s="238">
        <v>2.2000000000000002</v>
      </c>
      <c r="JP17" s="238">
        <v>2.9</v>
      </c>
      <c r="JQ17" s="238" t="s">
        <v>1637</v>
      </c>
      <c r="JR17" s="238" t="s">
        <v>1637</v>
      </c>
      <c r="JS17" s="238">
        <v>2.5</v>
      </c>
      <c r="JT17" s="238" t="s">
        <v>1637</v>
      </c>
      <c r="JU17" s="238">
        <v>41.9</v>
      </c>
      <c r="JV17" s="238" t="s">
        <v>1676</v>
      </c>
      <c r="JW17" s="245"/>
      <c r="JX17" s="245"/>
      <c r="JY17" s="245"/>
      <c r="JZ17" s="545">
        <v>26</v>
      </c>
      <c r="KA17" s="738">
        <v>46023</v>
      </c>
    </row>
    <row r="18" spans="1:287">
      <c r="A18" s="239" t="s">
        <v>773</v>
      </c>
      <c r="B18" s="481" t="s">
        <v>1</v>
      </c>
      <c r="C18" s="374" t="s">
        <v>894</v>
      </c>
      <c r="D18" s="482" t="s">
        <v>94</v>
      </c>
      <c r="E18" s="482" t="s">
        <v>85</v>
      </c>
      <c r="F18" s="483" t="s">
        <v>95</v>
      </c>
      <c r="G18" s="483" t="s">
        <v>1631</v>
      </c>
      <c r="H18" s="406" t="s">
        <v>88</v>
      </c>
      <c r="I18" s="406" t="s">
        <v>89</v>
      </c>
      <c r="J18" s="406" t="s">
        <v>90</v>
      </c>
      <c r="K18" s="406" t="s">
        <v>963</v>
      </c>
      <c r="L18" s="484" t="s">
        <v>963</v>
      </c>
      <c r="M18" s="797">
        <v>10471</v>
      </c>
      <c r="N18" s="245"/>
      <c r="O18" s="252">
        <v>2917</v>
      </c>
      <c r="P18" s="245"/>
      <c r="Q18" s="245"/>
      <c r="R18" s="245"/>
      <c r="S18" s="245"/>
      <c r="T18" s="245"/>
      <c r="U18" s="245"/>
      <c r="V18" s="245"/>
      <c r="W18" s="245"/>
      <c r="X18" s="252">
        <v>228</v>
      </c>
      <c r="Y18" s="245"/>
      <c r="Z18" s="245"/>
      <c r="AA18" s="245" t="s">
        <v>93</v>
      </c>
      <c r="AB18" s="245" t="s">
        <v>93</v>
      </c>
      <c r="AC18" s="245" t="s">
        <v>93</v>
      </c>
      <c r="AD18" s="245"/>
      <c r="AE18" s="245"/>
      <c r="AF18" s="245"/>
      <c r="AG18" s="245"/>
      <c r="AH18" s="245"/>
      <c r="AI18" s="252">
        <v>555</v>
      </c>
      <c r="AJ18" s="252">
        <v>89</v>
      </c>
      <c r="AK18" s="245"/>
      <c r="AL18" s="252">
        <v>67</v>
      </c>
      <c r="AM18" s="245"/>
      <c r="AN18" s="245"/>
      <c r="AO18" s="485">
        <v>881</v>
      </c>
      <c r="AP18" s="485">
        <v>1016</v>
      </c>
      <c r="AQ18" s="485">
        <v>1177</v>
      </c>
      <c r="AR18" s="485">
        <v>1270</v>
      </c>
      <c r="AS18" s="485">
        <v>1652</v>
      </c>
      <c r="AT18" s="485">
        <v>4067</v>
      </c>
      <c r="AU18" s="485">
        <v>4638</v>
      </c>
      <c r="AV18" s="485">
        <v>9435</v>
      </c>
      <c r="AW18" s="485">
        <v>11013</v>
      </c>
      <c r="AX18" s="485">
        <v>12340</v>
      </c>
      <c r="AY18" s="245"/>
      <c r="AZ18" s="245"/>
      <c r="BA18" s="245"/>
      <c r="BB18" s="245"/>
      <c r="BC18" s="245"/>
      <c r="BD18" s="245" t="s">
        <v>93</v>
      </c>
      <c r="BE18" s="486" t="s">
        <v>93</v>
      </c>
      <c r="BF18" s="485">
        <v>3048</v>
      </c>
      <c r="BG18" s="485">
        <v>3473</v>
      </c>
      <c r="BH18" s="252">
        <v>1774</v>
      </c>
      <c r="BI18" s="484" t="s">
        <v>404</v>
      </c>
      <c r="BJ18" s="245"/>
      <c r="BK18" s="484" t="s">
        <v>408</v>
      </c>
      <c r="BL18" s="245"/>
      <c r="BM18" s="484"/>
      <c r="BN18" s="238"/>
      <c r="BO18" s="484" t="s">
        <v>410</v>
      </c>
      <c r="BP18" s="484" t="s">
        <v>392</v>
      </c>
      <c r="BQ18" s="484" t="s">
        <v>440</v>
      </c>
      <c r="BR18" s="484" t="s">
        <v>528</v>
      </c>
      <c r="BS18" s="484" t="s">
        <v>499</v>
      </c>
      <c r="BT18" s="484">
        <v>79</v>
      </c>
      <c r="BU18" s="484">
        <v>66</v>
      </c>
      <c r="BV18" s="245" t="s">
        <v>93</v>
      </c>
      <c r="BW18" s="484">
        <v>1750</v>
      </c>
      <c r="BX18" s="484">
        <v>775</v>
      </c>
      <c r="BY18" s="252">
        <v>476</v>
      </c>
      <c r="BZ18" s="245"/>
      <c r="CA18" s="245"/>
      <c r="CB18" s="245"/>
      <c r="CC18" s="252">
        <v>183</v>
      </c>
      <c r="CD18" s="245"/>
      <c r="CE18" s="245" t="s">
        <v>93</v>
      </c>
      <c r="CF18" s="485">
        <v>13603</v>
      </c>
      <c r="CG18" s="245"/>
      <c r="CH18" s="245"/>
      <c r="CI18" s="245"/>
      <c r="CJ18" s="245"/>
      <c r="CK18" s="245"/>
      <c r="CL18" s="245"/>
      <c r="CM18" s="245" t="s">
        <v>93</v>
      </c>
      <c r="CN18" s="245"/>
      <c r="CO18" s="245"/>
      <c r="CP18" s="245"/>
      <c r="CQ18" s="245"/>
      <c r="CR18" s="245"/>
      <c r="CS18" s="245"/>
      <c r="CT18" s="245"/>
      <c r="CU18" s="489">
        <v>310</v>
      </c>
      <c r="CV18" s="489">
        <v>480</v>
      </c>
      <c r="CW18" s="489">
        <v>630</v>
      </c>
      <c r="CX18" s="489"/>
      <c r="CY18" s="489"/>
      <c r="CZ18" s="490"/>
      <c r="DA18" s="245"/>
      <c r="DB18" s="245"/>
      <c r="DC18" s="245"/>
      <c r="DD18" s="245"/>
      <c r="DE18" s="245"/>
      <c r="DF18" s="245"/>
      <c r="DG18" s="245"/>
      <c r="DH18" s="245"/>
      <c r="DI18" s="245"/>
      <c r="DJ18" s="245"/>
      <c r="DK18" s="245"/>
      <c r="DL18" s="245"/>
      <c r="DM18" s="245"/>
      <c r="DN18" s="245"/>
      <c r="DO18" s="245"/>
      <c r="DP18" s="245"/>
      <c r="DQ18" s="245"/>
      <c r="DR18" s="245"/>
      <c r="DS18" s="245"/>
      <c r="DT18" s="245"/>
      <c r="DU18" s="245"/>
      <c r="DV18" s="245"/>
      <c r="DW18" s="245"/>
      <c r="DX18" s="245"/>
      <c r="DY18" s="245"/>
      <c r="DZ18" s="245"/>
      <c r="EA18" s="245"/>
      <c r="EB18" s="245"/>
      <c r="EC18" s="245"/>
      <c r="ED18" s="245"/>
      <c r="EE18" s="245"/>
      <c r="EF18" s="245"/>
      <c r="EG18" s="245"/>
      <c r="EH18" s="245"/>
      <c r="EI18" s="245"/>
      <c r="EJ18" s="245"/>
      <c r="EK18" s="245"/>
      <c r="EL18" s="245"/>
      <c r="EM18" s="245"/>
      <c r="EN18" s="245"/>
      <c r="EO18" s="245"/>
      <c r="EP18" s="245"/>
      <c r="EQ18" s="245"/>
      <c r="ER18" s="245"/>
      <c r="ES18" s="245"/>
      <c r="ET18" s="245"/>
      <c r="EU18" s="245"/>
      <c r="EV18" s="245"/>
      <c r="EW18" s="245"/>
      <c r="EX18" s="245"/>
      <c r="EY18" s="245"/>
      <c r="EZ18" s="245"/>
      <c r="FA18" s="245"/>
      <c r="FB18" s="245"/>
      <c r="FC18" s="245"/>
      <c r="FD18" s="245"/>
      <c r="FE18" s="245"/>
      <c r="FF18" s="245"/>
      <c r="FG18" s="245"/>
      <c r="FH18" s="245"/>
      <c r="FI18" s="245"/>
      <c r="FJ18" s="245"/>
      <c r="FK18" s="245"/>
      <c r="FL18" s="245"/>
      <c r="FM18" s="245"/>
      <c r="FN18" s="245"/>
      <c r="FO18" s="245"/>
      <c r="FP18" s="245"/>
      <c r="FQ18" s="245"/>
      <c r="FR18" s="245"/>
      <c r="FS18" s="245"/>
      <c r="FT18" s="245"/>
      <c r="FU18" s="245"/>
      <c r="FV18" s="252">
        <v>468</v>
      </c>
      <c r="FW18" s="245"/>
      <c r="FX18" s="245"/>
      <c r="FY18" s="245"/>
      <c r="FZ18" s="245"/>
      <c r="GA18" s="245"/>
      <c r="GB18" s="245"/>
      <c r="GC18" s="245"/>
      <c r="GD18" s="245"/>
      <c r="GE18" s="245"/>
      <c r="GF18" s="245"/>
      <c r="GG18" s="245"/>
      <c r="GH18" s="252">
        <v>550</v>
      </c>
      <c r="GI18" s="245"/>
      <c r="GJ18" s="245"/>
      <c r="GK18" s="245"/>
      <c r="GL18" s="245"/>
      <c r="GM18" s="245"/>
      <c r="GN18" s="245"/>
      <c r="GO18" s="245"/>
      <c r="GP18" s="245"/>
      <c r="GQ18" s="245"/>
      <c r="GR18" s="245"/>
      <c r="GS18" s="245"/>
      <c r="GT18" s="245"/>
      <c r="GU18" s="245"/>
      <c r="GV18" s="245"/>
      <c r="GW18" s="245"/>
      <c r="GX18" s="245"/>
      <c r="GY18" s="245"/>
      <c r="GZ18" s="245"/>
      <c r="HA18" s="245"/>
      <c r="HB18" s="245"/>
      <c r="HC18" s="245"/>
      <c r="HD18" s="245"/>
      <c r="HE18" s="245"/>
      <c r="HF18" s="245"/>
      <c r="HG18" s="245"/>
      <c r="HH18" s="245"/>
      <c r="HI18" s="245"/>
      <c r="HJ18" s="245"/>
      <c r="HK18" s="245"/>
      <c r="HL18" s="245"/>
      <c r="HM18" s="245"/>
      <c r="HN18" s="245"/>
      <c r="HO18" s="245"/>
      <c r="HP18" s="245"/>
      <c r="HQ18" s="245"/>
      <c r="HR18" s="245"/>
      <c r="HS18" s="245"/>
      <c r="HT18" s="245"/>
      <c r="HU18" s="245"/>
      <c r="HV18" s="245"/>
      <c r="HW18" s="252">
        <v>51</v>
      </c>
      <c r="HX18" s="252">
        <v>51</v>
      </c>
      <c r="HY18" s="252">
        <v>51</v>
      </c>
      <c r="HZ18" s="252">
        <v>51</v>
      </c>
      <c r="IA18" s="252">
        <v>51</v>
      </c>
      <c r="IB18" s="252">
        <v>51</v>
      </c>
      <c r="IC18" s="252">
        <v>51</v>
      </c>
      <c r="ID18" s="252">
        <v>51</v>
      </c>
      <c r="IE18" s="252">
        <v>51</v>
      </c>
      <c r="IF18" s="252">
        <v>51</v>
      </c>
      <c r="IG18" s="252">
        <v>51</v>
      </c>
      <c r="IH18" s="252">
        <v>51</v>
      </c>
      <c r="II18" s="252">
        <v>51</v>
      </c>
      <c r="IJ18" s="252">
        <v>51</v>
      </c>
      <c r="IK18" s="252">
        <v>51</v>
      </c>
      <c r="IL18" s="252">
        <v>51</v>
      </c>
      <c r="IM18" s="252">
        <v>51</v>
      </c>
      <c r="IN18" s="252">
        <v>51</v>
      </c>
      <c r="IO18" s="252">
        <v>51</v>
      </c>
      <c r="IP18" s="252">
        <v>51</v>
      </c>
      <c r="IQ18" s="252">
        <v>51</v>
      </c>
      <c r="IR18" s="252">
        <v>51</v>
      </c>
      <c r="IS18" s="485">
        <v>36000</v>
      </c>
      <c r="IT18" s="485">
        <v>37232</v>
      </c>
      <c r="IU18" s="485">
        <v>42157</v>
      </c>
      <c r="IV18" s="485">
        <v>993</v>
      </c>
      <c r="IW18" s="485">
        <v>1127</v>
      </c>
      <c r="IX18" s="485">
        <v>1288</v>
      </c>
      <c r="IY18" s="485">
        <v>1382</v>
      </c>
      <c r="IZ18" s="485">
        <v>1764</v>
      </c>
      <c r="JA18" s="485">
        <v>3048</v>
      </c>
      <c r="JB18" s="485">
        <v>3511</v>
      </c>
      <c r="JC18" s="485">
        <v>4095</v>
      </c>
      <c r="JD18" s="485">
        <v>4603</v>
      </c>
      <c r="JE18" s="485">
        <v>9349</v>
      </c>
      <c r="JF18" s="485">
        <v>10848</v>
      </c>
      <c r="JG18" s="485">
        <v>12010</v>
      </c>
      <c r="JH18" s="485">
        <v>13149</v>
      </c>
      <c r="JI18" s="485">
        <v>33276</v>
      </c>
      <c r="JJ18" s="485">
        <v>35121</v>
      </c>
      <c r="JK18" s="485">
        <v>39571</v>
      </c>
      <c r="JL18" s="238">
        <v>0</v>
      </c>
      <c r="JM18" s="238">
        <v>5.3</v>
      </c>
      <c r="JN18" s="238">
        <v>2.7</v>
      </c>
      <c r="JO18" s="238">
        <v>3.6</v>
      </c>
      <c r="JP18" s="238">
        <v>4.8</v>
      </c>
      <c r="JQ18" s="238" t="s">
        <v>1637</v>
      </c>
      <c r="JR18" s="238" t="s">
        <v>1637</v>
      </c>
      <c r="JS18" s="238">
        <v>2.5</v>
      </c>
      <c r="JT18" s="238" t="s">
        <v>1637</v>
      </c>
      <c r="JU18" s="238">
        <v>70.5</v>
      </c>
      <c r="JV18" s="238" t="s">
        <v>1628</v>
      </c>
      <c r="JW18" s="245"/>
      <c r="JX18" s="245"/>
      <c r="JY18" s="245"/>
      <c r="KA18" s="738">
        <v>46023</v>
      </c>
    </row>
    <row r="19" spans="1:287">
      <c r="A19" s="239" t="s">
        <v>756</v>
      </c>
      <c r="B19" s="481" t="s">
        <v>2361</v>
      </c>
      <c r="C19" s="374" t="s">
        <v>894</v>
      </c>
      <c r="D19" s="482" t="s">
        <v>133</v>
      </c>
      <c r="E19" s="482" t="s">
        <v>2360</v>
      </c>
      <c r="F19" s="483" t="s">
        <v>95</v>
      </c>
      <c r="G19" s="483" t="s">
        <v>140</v>
      </c>
      <c r="H19" s="406" t="s">
        <v>88</v>
      </c>
      <c r="I19" s="406" t="s">
        <v>89</v>
      </c>
      <c r="J19" s="406" t="s">
        <v>90</v>
      </c>
      <c r="K19" s="406" t="s">
        <v>963</v>
      </c>
      <c r="L19" s="484" t="s">
        <v>963</v>
      </c>
      <c r="M19" s="797">
        <v>10511</v>
      </c>
      <c r="N19" s="245" t="s">
        <v>54</v>
      </c>
      <c r="O19" s="252">
        <v>1866</v>
      </c>
      <c r="P19" s="245"/>
      <c r="Q19" s="245"/>
      <c r="R19" s="245"/>
      <c r="S19" s="245"/>
      <c r="T19" s="245"/>
      <c r="U19" s="245"/>
      <c r="V19" s="245"/>
      <c r="W19" s="245"/>
      <c r="X19" s="252">
        <v>141</v>
      </c>
      <c r="Y19" s="245"/>
      <c r="Z19" s="245"/>
      <c r="AA19" s="245" t="s">
        <v>93</v>
      </c>
      <c r="AB19" s="245" t="s">
        <v>93</v>
      </c>
      <c r="AC19" s="245" t="s">
        <v>93</v>
      </c>
      <c r="AD19" s="252">
        <v>474</v>
      </c>
      <c r="AE19" s="245"/>
      <c r="AF19" s="245"/>
      <c r="AG19" s="245"/>
      <c r="AH19" s="245"/>
      <c r="AI19" s="252">
        <v>555</v>
      </c>
      <c r="AJ19" s="252">
        <v>89</v>
      </c>
      <c r="AK19" s="252">
        <v>177</v>
      </c>
      <c r="AL19" s="252">
        <v>67</v>
      </c>
      <c r="AM19" s="245"/>
      <c r="AN19" s="245"/>
      <c r="AO19" s="485">
        <v>881</v>
      </c>
      <c r="AP19" s="485">
        <v>1016</v>
      </c>
      <c r="AQ19" s="485">
        <v>1177</v>
      </c>
      <c r="AR19" s="485">
        <v>1270</v>
      </c>
      <c r="AS19" s="485">
        <v>1652</v>
      </c>
      <c r="AT19" s="485">
        <v>4067</v>
      </c>
      <c r="AU19" s="485">
        <v>4638</v>
      </c>
      <c r="AV19" s="485">
        <v>9435</v>
      </c>
      <c r="AW19" s="485">
        <v>11013</v>
      </c>
      <c r="AX19" s="485">
        <v>12340</v>
      </c>
      <c r="AY19" s="245"/>
      <c r="AZ19" s="245"/>
      <c r="BA19" s="245"/>
      <c r="BB19" s="245"/>
      <c r="BC19" s="245"/>
      <c r="BD19" s="245" t="s">
        <v>93</v>
      </c>
      <c r="BE19" s="486" t="s">
        <v>93</v>
      </c>
      <c r="BF19" s="485">
        <v>3048</v>
      </c>
      <c r="BG19" s="485">
        <v>3473</v>
      </c>
      <c r="BH19" s="252">
        <v>1774</v>
      </c>
      <c r="BI19" s="484" t="s">
        <v>404</v>
      </c>
      <c r="BJ19" s="245"/>
      <c r="BK19" s="484" t="s">
        <v>408</v>
      </c>
      <c r="BL19" s="245"/>
      <c r="BM19" s="484" t="s">
        <v>428</v>
      </c>
      <c r="BN19" s="238"/>
      <c r="BO19" s="484"/>
      <c r="BP19" s="484" t="s">
        <v>1633</v>
      </c>
      <c r="BQ19" s="484" t="s">
        <v>440</v>
      </c>
      <c r="BR19" s="484" t="s">
        <v>529</v>
      </c>
      <c r="BS19" s="484" t="s">
        <v>499</v>
      </c>
      <c r="BT19" s="484">
        <v>72</v>
      </c>
      <c r="BU19" s="484">
        <v>59</v>
      </c>
      <c r="BV19" s="252">
        <v>1032</v>
      </c>
      <c r="BW19" s="484">
        <v>1750</v>
      </c>
      <c r="BX19" s="484">
        <v>775</v>
      </c>
      <c r="BY19" s="245"/>
      <c r="BZ19" s="245"/>
      <c r="CA19" s="245"/>
      <c r="CB19" s="245"/>
      <c r="CC19" s="245"/>
      <c r="CD19" s="245"/>
      <c r="CE19" s="245" t="s">
        <v>93</v>
      </c>
      <c r="CF19" s="485">
        <v>13603</v>
      </c>
      <c r="CG19" s="245"/>
      <c r="CH19" s="245"/>
      <c r="CI19" s="245"/>
      <c r="CJ19" s="245"/>
      <c r="CK19" s="245"/>
      <c r="CL19" s="245"/>
      <c r="CM19" s="245" t="s">
        <v>93</v>
      </c>
      <c r="CN19" s="245"/>
      <c r="CO19" s="245"/>
      <c r="CP19" s="245"/>
      <c r="CQ19" s="245"/>
      <c r="CR19" s="245"/>
      <c r="CS19" s="245"/>
      <c r="CT19" s="245"/>
      <c r="CU19" s="489">
        <v>406</v>
      </c>
      <c r="CV19" s="489">
        <v>554</v>
      </c>
      <c r="CW19" s="489">
        <v>633</v>
      </c>
      <c r="CX19" s="489"/>
      <c r="CY19" s="489"/>
      <c r="CZ19" s="490"/>
      <c r="DA19" s="245"/>
      <c r="DB19" s="245"/>
      <c r="DC19" s="245"/>
      <c r="DD19" s="245"/>
      <c r="DE19" s="245"/>
      <c r="DF19" s="245"/>
      <c r="DG19" s="245"/>
      <c r="DH19" s="245"/>
      <c r="DI19" s="245"/>
      <c r="DJ19" s="245"/>
      <c r="DK19" s="245"/>
      <c r="DL19" s="245"/>
      <c r="DM19" s="245"/>
      <c r="DN19" s="245"/>
      <c r="DO19" s="245"/>
      <c r="DP19" s="245"/>
      <c r="DQ19" s="245"/>
      <c r="DR19" s="245"/>
      <c r="DS19" s="245"/>
      <c r="DT19" s="245"/>
      <c r="DU19" s="245"/>
      <c r="DV19" s="245"/>
      <c r="DW19" s="245"/>
      <c r="DX19" s="245"/>
      <c r="DY19" s="245"/>
      <c r="DZ19" s="245"/>
      <c r="EA19" s="245"/>
      <c r="EB19" s="245"/>
      <c r="EC19" s="245"/>
      <c r="ED19" s="245"/>
      <c r="EE19" s="245"/>
      <c r="EF19" s="245"/>
      <c r="EG19" s="245"/>
      <c r="EH19" s="245"/>
      <c r="EI19" s="245"/>
      <c r="EJ19" s="245"/>
      <c r="EK19" s="245"/>
      <c r="EL19" s="245"/>
      <c r="EM19" s="245"/>
      <c r="EN19" s="245"/>
      <c r="EO19" s="245"/>
      <c r="EP19" s="245"/>
      <c r="EQ19" s="245"/>
      <c r="ER19" s="245"/>
      <c r="ES19" s="245"/>
      <c r="ET19" s="245"/>
      <c r="EU19" s="245"/>
      <c r="EV19" s="245"/>
      <c r="EW19" s="245"/>
      <c r="EX19" s="245"/>
      <c r="EY19" s="245"/>
      <c r="EZ19" s="245"/>
      <c r="FA19" s="245"/>
      <c r="FB19" s="245"/>
      <c r="FC19" s="245"/>
      <c r="FD19" s="245"/>
      <c r="FE19" s="245"/>
      <c r="FF19" s="245"/>
      <c r="FG19" s="245"/>
      <c r="FH19" s="245"/>
      <c r="FI19" s="245"/>
      <c r="FJ19" s="245"/>
      <c r="FK19" s="245"/>
      <c r="FL19" s="245"/>
      <c r="FM19" s="245"/>
      <c r="FN19" s="245"/>
      <c r="FO19" s="245"/>
      <c r="FP19" s="245"/>
      <c r="FQ19" s="245"/>
      <c r="FR19" s="245"/>
      <c r="FS19" s="245"/>
      <c r="FT19" s="245"/>
      <c r="FU19" s="245"/>
      <c r="FV19" s="245"/>
      <c r="FW19" s="245"/>
      <c r="FX19" s="245"/>
      <c r="FY19" s="245"/>
      <c r="FZ19" s="245"/>
      <c r="GA19" s="245"/>
      <c r="GB19" s="245"/>
      <c r="GC19" s="245"/>
      <c r="GD19" s="245"/>
      <c r="GE19" s="245"/>
      <c r="GF19" s="245"/>
      <c r="GG19" s="245"/>
      <c r="GH19" s="245"/>
      <c r="GI19" s="245"/>
      <c r="GJ19" s="245"/>
      <c r="GK19" s="245"/>
      <c r="GL19" s="245"/>
      <c r="GM19" s="245"/>
      <c r="GN19" s="245"/>
      <c r="GO19" s="245"/>
      <c r="GP19" s="245"/>
      <c r="GQ19" s="245"/>
      <c r="GR19" s="245"/>
      <c r="GS19" s="245"/>
      <c r="GT19" s="245"/>
      <c r="GU19" s="245"/>
      <c r="GV19" s="245"/>
      <c r="GW19" s="245"/>
      <c r="GX19" s="245"/>
      <c r="GY19" s="245"/>
      <c r="GZ19" s="245"/>
      <c r="HA19" s="245"/>
      <c r="HB19" s="245"/>
      <c r="HC19" s="245"/>
      <c r="HD19" s="245"/>
      <c r="HE19" s="245"/>
      <c r="HF19" s="245"/>
      <c r="HG19" s="245"/>
      <c r="HH19" s="245"/>
      <c r="HI19" s="245"/>
      <c r="HJ19" s="245"/>
      <c r="HK19" s="245"/>
      <c r="HL19" s="245"/>
      <c r="HM19" s="245"/>
      <c r="HN19" s="245"/>
      <c r="HO19" s="245"/>
      <c r="HP19" s="245"/>
      <c r="HQ19" s="245"/>
      <c r="HR19" s="245"/>
      <c r="HS19" s="245"/>
      <c r="HT19" s="245"/>
      <c r="HU19" s="245"/>
      <c r="HV19" s="245"/>
      <c r="HW19" s="252">
        <v>51</v>
      </c>
      <c r="HX19" s="252">
        <v>51</v>
      </c>
      <c r="HY19" s="252">
        <v>51</v>
      </c>
      <c r="HZ19" s="252">
        <v>51</v>
      </c>
      <c r="IA19" s="252">
        <v>51</v>
      </c>
      <c r="IB19" s="252">
        <v>51</v>
      </c>
      <c r="IC19" s="252">
        <v>51</v>
      </c>
      <c r="ID19" s="252">
        <v>51</v>
      </c>
      <c r="IE19" s="252">
        <v>51</v>
      </c>
      <c r="IF19" s="252">
        <v>51</v>
      </c>
      <c r="IG19" s="252">
        <v>51</v>
      </c>
      <c r="IH19" s="252">
        <v>51</v>
      </c>
      <c r="II19" s="252">
        <v>51</v>
      </c>
      <c r="IJ19" s="252">
        <v>51</v>
      </c>
      <c r="IK19" s="252">
        <v>51</v>
      </c>
      <c r="IL19" s="252">
        <v>51</v>
      </c>
      <c r="IM19" s="252">
        <v>51</v>
      </c>
      <c r="IN19" s="252">
        <v>51</v>
      </c>
      <c r="IO19" s="252">
        <v>51</v>
      </c>
      <c r="IP19" s="252">
        <v>51</v>
      </c>
      <c r="IQ19" s="252">
        <v>51</v>
      </c>
      <c r="IR19" s="252">
        <v>51</v>
      </c>
      <c r="IS19" s="485">
        <v>36000</v>
      </c>
      <c r="IT19" s="485">
        <v>37232</v>
      </c>
      <c r="IU19" s="485">
        <v>42157</v>
      </c>
      <c r="IV19" s="485">
        <v>993</v>
      </c>
      <c r="IW19" s="485">
        <v>1127</v>
      </c>
      <c r="IX19" s="485">
        <v>1288</v>
      </c>
      <c r="IY19" s="485">
        <v>1382</v>
      </c>
      <c r="IZ19" s="485">
        <v>1764</v>
      </c>
      <c r="JA19" s="485">
        <v>3048</v>
      </c>
      <c r="JB19" s="485">
        <v>3511</v>
      </c>
      <c r="JC19" s="485">
        <v>4095</v>
      </c>
      <c r="JD19" s="485">
        <v>4603</v>
      </c>
      <c r="JE19" s="485">
        <v>9349</v>
      </c>
      <c r="JF19" s="485">
        <v>10848</v>
      </c>
      <c r="JG19" s="485">
        <v>12010</v>
      </c>
      <c r="JH19" s="485">
        <v>13149</v>
      </c>
      <c r="JI19" s="485">
        <v>33276</v>
      </c>
      <c r="JJ19" s="485">
        <v>35121</v>
      </c>
      <c r="JK19" s="485">
        <v>39571</v>
      </c>
      <c r="JL19" s="238">
        <v>0</v>
      </c>
      <c r="JM19" s="238">
        <v>4.7</v>
      </c>
      <c r="JN19" s="238">
        <v>2.6</v>
      </c>
      <c r="JO19" s="238">
        <v>3.4</v>
      </c>
      <c r="JP19" s="238">
        <v>4.4000000000000004</v>
      </c>
      <c r="JQ19" s="238">
        <v>0.8</v>
      </c>
      <c r="JR19" s="238">
        <v>10</v>
      </c>
      <c r="JS19" s="238">
        <v>2.5</v>
      </c>
      <c r="JT19" s="238">
        <v>4.9000000000000004</v>
      </c>
      <c r="JU19" s="238">
        <v>48.7</v>
      </c>
      <c r="JV19" s="238" t="s">
        <v>1641</v>
      </c>
      <c r="JW19" s="245"/>
      <c r="JX19" s="245"/>
      <c r="JY19" s="245"/>
      <c r="JZ19" s="545">
        <v>35</v>
      </c>
      <c r="KA19" s="738">
        <v>46023</v>
      </c>
    </row>
    <row r="20" spans="1:287" ht="15" customHeight="1">
      <c r="A20" s="239" t="s">
        <v>773</v>
      </c>
      <c r="B20" s="481" t="s">
        <v>15</v>
      </c>
      <c r="C20" s="374" t="s">
        <v>893</v>
      </c>
      <c r="D20" s="482" t="s">
        <v>135</v>
      </c>
      <c r="E20" s="482" t="s">
        <v>1632</v>
      </c>
      <c r="F20" s="483" t="s">
        <v>137</v>
      </c>
      <c r="G20" s="483" t="s">
        <v>138</v>
      </c>
      <c r="H20" s="406" t="s">
        <v>533</v>
      </c>
      <c r="I20" s="406" t="s">
        <v>89</v>
      </c>
      <c r="J20" s="406" t="s">
        <v>90</v>
      </c>
      <c r="K20" s="406" t="s">
        <v>139</v>
      </c>
      <c r="L20" s="484" t="s">
        <v>139</v>
      </c>
      <c r="M20" s="797">
        <v>13859</v>
      </c>
      <c r="N20" s="245"/>
      <c r="O20" s="252">
        <v>2138</v>
      </c>
      <c r="P20" s="252">
        <v>670</v>
      </c>
      <c r="Q20" s="245"/>
      <c r="R20" s="245"/>
      <c r="S20" s="245"/>
      <c r="T20" s="245"/>
      <c r="U20" s="245"/>
      <c r="V20" s="245"/>
      <c r="W20" s="245"/>
      <c r="X20" s="252">
        <v>154</v>
      </c>
      <c r="Y20" s="245"/>
      <c r="Z20" s="245"/>
      <c r="AA20" s="245" t="s">
        <v>93</v>
      </c>
      <c r="AB20" s="245" t="s">
        <v>93</v>
      </c>
      <c r="AC20" s="245" t="s">
        <v>93</v>
      </c>
      <c r="AD20" s="252">
        <v>474</v>
      </c>
      <c r="AE20" s="245"/>
      <c r="AF20" s="245"/>
      <c r="AG20" s="245"/>
      <c r="AH20" s="245"/>
      <c r="AI20" s="252">
        <v>555</v>
      </c>
      <c r="AJ20" s="252">
        <v>89</v>
      </c>
      <c r="AK20" s="252">
        <v>177</v>
      </c>
      <c r="AL20" s="252">
        <v>67</v>
      </c>
      <c r="AM20" s="245"/>
      <c r="AN20" s="245"/>
      <c r="AO20" s="485">
        <v>881</v>
      </c>
      <c r="AP20" s="485">
        <v>1016</v>
      </c>
      <c r="AQ20" s="485">
        <v>1177</v>
      </c>
      <c r="AR20" s="485">
        <v>1270</v>
      </c>
      <c r="AS20" s="485">
        <v>1652</v>
      </c>
      <c r="AT20" s="485">
        <v>4067</v>
      </c>
      <c r="AU20" s="485">
        <v>4638</v>
      </c>
      <c r="AV20" s="485">
        <v>9435</v>
      </c>
      <c r="AW20" s="485">
        <v>11013</v>
      </c>
      <c r="AX20" s="485">
        <v>12340</v>
      </c>
      <c r="AY20" s="245"/>
      <c r="AZ20" s="245"/>
      <c r="BA20" s="245"/>
      <c r="BB20" s="245"/>
      <c r="BC20" s="245"/>
      <c r="BD20" s="245" t="s">
        <v>93</v>
      </c>
      <c r="BE20" s="486" t="s">
        <v>93</v>
      </c>
      <c r="BF20" s="485">
        <v>3048</v>
      </c>
      <c r="BG20" s="485">
        <v>3473</v>
      </c>
      <c r="BH20" s="252">
        <v>2295</v>
      </c>
      <c r="BI20" s="484" t="s">
        <v>439</v>
      </c>
      <c r="BJ20" s="245"/>
      <c r="BK20" s="484" t="s">
        <v>408</v>
      </c>
      <c r="BL20" s="245"/>
      <c r="BM20" s="484"/>
      <c r="BN20" s="238"/>
      <c r="BO20" s="484" t="s">
        <v>410</v>
      </c>
      <c r="BP20" s="484" t="s">
        <v>1633</v>
      </c>
      <c r="BQ20" s="484" t="s">
        <v>1634</v>
      </c>
      <c r="BR20" s="484" t="s">
        <v>528</v>
      </c>
      <c r="BS20" s="484" t="s">
        <v>499</v>
      </c>
      <c r="BT20" s="484">
        <v>74</v>
      </c>
      <c r="BU20" s="484">
        <v>61</v>
      </c>
      <c r="BV20" s="252">
        <v>1032</v>
      </c>
      <c r="BW20" s="484">
        <v>1796</v>
      </c>
      <c r="BX20" s="484">
        <v>752</v>
      </c>
      <c r="BY20" s="252">
        <v>476</v>
      </c>
      <c r="BZ20" s="245"/>
      <c r="CA20" s="245"/>
      <c r="CB20" s="245"/>
      <c r="CC20" s="245"/>
      <c r="CD20" s="245"/>
      <c r="CE20" s="245" t="s">
        <v>93</v>
      </c>
      <c r="CF20" s="485">
        <v>13603</v>
      </c>
      <c r="CG20" s="245"/>
      <c r="CH20" s="245"/>
      <c r="CI20" s="245"/>
      <c r="CJ20" s="245"/>
      <c r="CK20" s="245"/>
      <c r="CL20" s="245"/>
      <c r="CM20" s="245" t="s">
        <v>93</v>
      </c>
      <c r="CN20" s="245"/>
      <c r="CO20" s="245"/>
      <c r="CP20" s="245"/>
      <c r="CQ20" s="245"/>
      <c r="CR20" s="245"/>
      <c r="CS20" s="245"/>
      <c r="CT20" s="245"/>
      <c r="CU20" s="489">
        <v>470</v>
      </c>
      <c r="CV20" s="489">
        <v>600</v>
      </c>
      <c r="CW20" s="489">
        <v>770</v>
      </c>
      <c r="CX20" s="489"/>
      <c r="CY20" s="489"/>
      <c r="CZ20" s="490"/>
      <c r="DA20" s="245"/>
      <c r="DB20" s="245"/>
      <c r="DC20" s="245"/>
      <c r="DD20" s="245"/>
      <c r="DE20" s="245"/>
      <c r="DF20" s="245"/>
      <c r="DG20" s="245"/>
      <c r="DH20" s="245"/>
      <c r="DI20" s="245"/>
      <c r="DJ20" s="245"/>
      <c r="DK20" s="245"/>
      <c r="DL20" s="245"/>
      <c r="DM20" s="245"/>
      <c r="DN20" s="245"/>
      <c r="DO20" s="245"/>
      <c r="DP20" s="245"/>
      <c r="DQ20" s="245"/>
      <c r="DR20" s="245"/>
      <c r="DS20" s="245"/>
      <c r="DT20" s="245"/>
      <c r="DU20" s="245"/>
      <c r="DV20" s="245"/>
      <c r="DW20" s="245"/>
      <c r="DX20" s="245"/>
      <c r="DY20" s="245"/>
      <c r="DZ20" s="245"/>
      <c r="EA20" s="245"/>
      <c r="EB20" s="245"/>
      <c r="EC20" s="245"/>
      <c r="ED20" s="245"/>
      <c r="EE20" s="245"/>
      <c r="EF20" s="245"/>
      <c r="EG20" s="245"/>
      <c r="EH20" s="245"/>
      <c r="EI20" s="245"/>
      <c r="EJ20" s="245"/>
      <c r="EK20" s="245"/>
      <c r="EL20" s="245"/>
      <c r="EM20" s="245"/>
      <c r="EN20" s="245"/>
      <c r="EO20" s="245"/>
      <c r="EP20" s="245"/>
      <c r="EQ20" s="245"/>
      <c r="ER20" s="245"/>
      <c r="ES20" s="245"/>
      <c r="ET20" s="245"/>
      <c r="EU20" s="245"/>
      <c r="EV20" s="245"/>
      <c r="EW20" s="245"/>
      <c r="EX20" s="245"/>
      <c r="EY20" s="245"/>
      <c r="EZ20" s="245"/>
      <c r="FA20" s="245"/>
      <c r="FB20" s="245"/>
      <c r="FC20" s="245"/>
      <c r="FD20" s="245"/>
      <c r="FE20" s="245"/>
      <c r="FF20" s="245"/>
      <c r="FG20" s="245"/>
      <c r="FH20" s="245"/>
      <c r="FI20" s="245"/>
      <c r="FJ20" s="245"/>
      <c r="FK20" s="245"/>
      <c r="FL20" s="245"/>
      <c r="FM20" s="245"/>
      <c r="FN20" s="245"/>
      <c r="FO20" s="245"/>
      <c r="FP20" s="245"/>
      <c r="FQ20" s="245"/>
      <c r="FR20" s="245"/>
      <c r="FS20" s="245"/>
      <c r="FT20" s="245"/>
      <c r="FU20" s="245"/>
      <c r="FV20" s="245"/>
      <c r="FW20" s="245"/>
      <c r="FX20" s="245"/>
      <c r="FY20" s="245"/>
      <c r="FZ20" s="245"/>
      <c r="GA20" s="245"/>
      <c r="GB20" s="245"/>
      <c r="GC20" s="245"/>
      <c r="GD20" s="245"/>
      <c r="GE20" s="245"/>
      <c r="GF20" s="245"/>
      <c r="GG20" s="245"/>
      <c r="GH20" s="245"/>
      <c r="GI20" s="245"/>
      <c r="GJ20" s="245"/>
      <c r="GK20" s="245"/>
      <c r="GL20" s="245"/>
      <c r="GM20" s="245"/>
      <c r="GN20" s="245"/>
      <c r="GO20" s="245"/>
      <c r="GP20" s="245"/>
      <c r="GQ20" s="245"/>
      <c r="GR20" s="245"/>
      <c r="GS20" s="245"/>
      <c r="GT20" s="245"/>
      <c r="GU20" s="245"/>
      <c r="GV20" s="245"/>
      <c r="GW20" s="245"/>
      <c r="GX20" s="245"/>
      <c r="GY20" s="245"/>
      <c r="GZ20" s="245"/>
      <c r="HA20" s="245"/>
      <c r="HB20" s="245"/>
      <c r="HC20" s="245"/>
      <c r="HD20" s="245"/>
      <c r="HE20" s="245"/>
      <c r="HF20" s="245"/>
      <c r="HG20" s="245"/>
      <c r="HH20" s="245"/>
      <c r="HI20" s="245"/>
      <c r="HJ20" s="245"/>
      <c r="HK20" s="245"/>
      <c r="HL20" s="245"/>
      <c r="HM20" s="245"/>
      <c r="HN20" s="245"/>
      <c r="HO20" s="245"/>
      <c r="HP20" s="245"/>
      <c r="HQ20" s="245"/>
      <c r="HR20" s="245"/>
      <c r="HS20" s="245"/>
      <c r="HT20" s="245"/>
      <c r="HU20" s="245"/>
      <c r="HV20" s="245"/>
      <c r="HW20" s="252">
        <v>51</v>
      </c>
      <c r="HX20" s="252">
        <v>51</v>
      </c>
      <c r="HY20" s="252">
        <v>51</v>
      </c>
      <c r="HZ20" s="252">
        <v>51</v>
      </c>
      <c r="IA20" s="252">
        <v>51</v>
      </c>
      <c r="IB20" s="252">
        <v>51</v>
      </c>
      <c r="IC20" s="252">
        <v>51</v>
      </c>
      <c r="ID20" s="252">
        <v>51</v>
      </c>
      <c r="IE20" s="252">
        <v>51</v>
      </c>
      <c r="IF20" s="252">
        <v>51</v>
      </c>
      <c r="IG20" s="252">
        <v>51</v>
      </c>
      <c r="IH20" s="252">
        <v>51</v>
      </c>
      <c r="II20" s="252">
        <v>51</v>
      </c>
      <c r="IJ20" s="252">
        <v>51</v>
      </c>
      <c r="IK20" s="252">
        <v>51</v>
      </c>
      <c r="IL20" s="252">
        <v>51</v>
      </c>
      <c r="IM20" s="252">
        <v>51</v>
      </c>
      <c r="IN20" s="252">
        <v>51</v>
      </c>
      <c r="IO20" s="252">
        <v>51</v>
      </c>
      <c r="IP20" s="252">
        <v>51</v>
      </c>
      <c r="IQ20" s="252">
        <v>51</v>
      </c>
      <c r="IR20" s="252">
        <v>51</v>
      </c>
      <c r="IS20" s="485">
        <v>36000</v>
      </c>
      <c r="IT20" s="485">
        <v>37232</v>
      </c>
      <c r="IU20" s="485">
        <v>42157</v>
      </c>
      <c r="IV20" s="485">
        <v>993</v>
      </c>
      <c r="IW20" s="485">
        <v>1127</v>
      </c>
      <c r="IX20" s="485">
        <v>1288</v>
      </c>
      <c r="IY20" s="485">
        <v>1382</v>
      </c>
      <c r="IZ20" s="485">
        <v>1764</v>
      </c>
      <c r="JA20" s="485">
        <v>3048</v>
      </c>
      <c r="JB20" s="485">
        <v>3511</v>
      </c>
      <c r="JC20" s="485">
        <v>4095</v>
      </c>
      <c r="JD20" s="485">
        <v>4603</v>
      </c>
      <c r="JE20" s="485">
        <v>9349</v>
      </c>
      <c r="JF20" s="485">
        <v>10848</v>
      </c>
      <c r="JG20" s="485">
        <v>12010</v>
      </c>
      <c r="JH20" s="485">
        <v>13149</v>
      </c>
      <c r="JI20" s="485">
        <v>33276</v>
      </c>
      <c r="JJ20" s="485">
        <v>35121</v>
      </c>
      <c r="JK20" s="485">
        <v>39571</v>
      </c>
      <c r="JL20" s="238">
        <v>0</v>
      </c>
      <c r="JM20" s="238">
        <v>5</v>
      </c>
      <c r="JN20" s="238">
        <v>2.2999999999999998</v>
      </c>
      <c r="JO20" s="238">
        <v>3.3</v>
      </c>
      <c r="JP20" s="238">
        <v>4.5</v>
      </c>
      <c r="JQ20" s="238" t="s">
        <v>1637</v>
      </c>
      <c r="JR20" s="238" t="s">
        <v>1637</v>
      </c>
      <c r="JS20" s="238">
        <v>2.5</v>
      </c>
      <c r="JT20" s="238" t="s">
        <v>1637</v>
      </c>
      <c r="JU20" s="238">
        <v>59</v>
      </c>
      <c r="JV20" s="238" t="s">
        <v>1641</v>
      </c>
      <c r="JW20" s="245"/>
      <c r="JX20" s="245"/>
      <c r="JY20" s="245"/>
      <c r="KA20" s="738">
        <v>46023</v>
      </c>
    </row>
    <row r="21" spans="1:287">
      <c r="A21" s="239" t="s">
        <v>773</v>
      </c>
      <c r="B21" s="481" t="s">
        <v>984</v>
      </c>
      <c r="C21" s="374" t="s">
        <v>987</v>
      </c>
      <c r="D21" s="482" t="s">
        <v>985</v>
      </c>
      <c r="E21" s="482" t="s">
        <v>2362</v>
      </c>
      <c r="F21" s="483" t="s">
        <v>1635</v>
      </c>
      <c r="G21" s="483" t="s">
        <v>1636</v>
      </c>
      <c r="H21" s="406" t="s">
        <v>88</v>
      </c>
      <c r="I21" s="406" t="s">
        <v>89</v>
      </c>
      <c r="J21" s="406" t="s">
        <v>90</v>
      </c>
      <c r="K21" s="406" t="s">
        <v>964</v>
      </c>
      <c r="L21" s="484" t="s">
        <v>964</v>
      </c>
      <c r="M21" s="797">
        <v>14727</v>
      </c>
      <c r="N21" s="245"/>
      <c r="O21" s="252">
        <v>2405</v>
      </c>
      <c r="P21" s="245"/>
      <c r="Q21" s="245"/>
      <c r="R21" s="245"/>
      <c r="S21" s="245"/>
      <c r="T21" s="245">
        <v>315</v>
      </c>
      <c r="U21" s="245">
        <v>125</v>
      </c>
      <c r="V21" s="245"/>
      <c r="W21" s="245">
        <v>498</v>
      </c>
      <c r="X21" s="252">
        <v>202</v>
      </c>
      <c r="Y21" s="245"/>
      <c r="Z21" s="245"/>
      <c r="AA21" s="245" t="s">
        <v>93</v>
      </c>
      <c r="AB21" s="245" t="s">
        <v>93</v>
      </c>
      <c r="AC21" s="245" t="s">
        <v>93</v>
      </c>
      <c r="AD21" s="252">
        <v>474</v>
      </c>
      <c r="AE21" s="245"/>
      <c r="AF21" s="245"/>
      <c r="AG21" s="245"/>
      <c r="AH21" s="245"/>
      <c r="AI21" s="252">
        <v>555</v>
      </c>
      <c r="AJ21" s="252">
        <v>89</v>
      </c>
      <c r="AK21" s="252">
        <v>172</v>
      </c>
      <c r="AL21" s="252">
        <v>67</v>
      </c>
      <c r="AM21" s="245"/>
      <c r="AN21" s="245"/>
      <c r="AO21" s="485">
        <v>881</v>
      </c>
      <c r="AP21" s="485">
        <v>1016</v>
      </c>
      <c r="AQ21" s="485">
        <v>1177</v>
      </c>
      <c r="AR21" s="485">
        <v>1270</v>
      </c>
      <c r="AS21" s="485">
        <v>1652</v>
      </c>
      <c r="AT21" s="485">
        <v>4067</v>
      </c>
      <c r="AU21" s="485">
        <v>4638</v>
      </c>
      <c r="AV21" s="485">
        <v>9435</v>
      </c>
      <c r="AW21" s="485">
        <v>11013</v>
      </c>
      <c r="AX21" s="485">
        <v>12340</v>
      </c>
      <c r="AY21" s="245"/>
      <c r="AZ21" s="245"/>
      <c r="BA21" s="245"/>
      <c r="BB21" s="245"/>
      <c r="BC21" s="245"/>
      <c r="BD21" s="245" t="s">
        <v>93</v>
      </c>
      <c r="BE21" s="486" t="s">
        <v>93</v>
      </c>
      <c r="BF21" s="485">
        <v>3048</v>
      </c>
      <c r="BG21" s="485">
        <v>3473</v>
      </c>
      <c r="BH21" s="252">
        <v>2295</v>
      </c>
      <c r="BI21" s="484" t="s">
        <v>439</v>
      </c>
      <c r="BJ21" s="245"/>
      <c r="BK21" s="484" t="s">
        <v>408</v>
      </c>
      <c r="BL21" s="245"/>
      <c r="BM21" s="484"/>
      <c r="BN21" s="238"/>
      <c r="BO21" s="484" t="s">
        <v>410</v>
      </c>
      <c r="BP21" s="484" t="s">
        <v>1633</v>
      </c>
      <c r="BQ21" s="484" t="s">
        <v>1634</v>
      </c>
      <c r="BR21" s="484" t="s">
        <v>528</v>
      </c>
      <c r="BS21" s="484" t="s">
        <v>499</v>
      </c>
      <c r="BT21" s="484">
        <v>72</v>
      </c>
      <c r="BU21" s="484">
        <v>59</v>
      </c>
      <c r="BV21" s="252">
        <v>1093</v>
      </c>
      <c r="BW21" s="484">
        <v>1798</v>
      </c>
      <c r="BX21" s="484">
        <v>752</v>
      </c>
      <c r="BY21" s="252">
        <v>476</v>
      </c>
      <c r="BZ21" s="245"/>
      <c r="CA21" s="245"/>
      <c r="CB21" s="245"/>
      <c r="CC21" s="245"/>
      <c r="CD21" s="245"/>
      <c r="CE21" s="245" t="s">
        <v>93</v>
      </c>
      <c r="CF21" s="485">
        <v>13603</v>
      </c>
      <c r="CG21" s="245"/>
      <c r="CH21" s="245"/>
      <c r="CI21" s="252">
        <v>596</v>
      </c>
      <c r="CJ21" s="245"/>
      <c r="CK21" s="245"/>
      <c r="CL21" s="245"/>
      <c r="CM21" s="245" t="s">
        <v>93</v>
      </c>
      <c r="CN21" s="245"/>
      <c r="CO21" s="245"/>
      <c r="CP21" s="252">
        <v>259</v>
      </c>
      <c r="CQ21" s="245"/>
      <c r="CR21" s="245"/>
      <c r="CS21" s="245"/>
      <c r="CT21" s="245">
        <v>-105</v>
      </c>
      <c r="CU21" s="489">
        <v>470</v>
      </c>
      <c r="CV21" s="489">
        <v>600</v>
      </c>
      <c r="CW21" s="489">
        <v>770</v>
      </c>
      <c r="CX21" s="489"/>
      <c r="CY21" s="489"/>
      <c r="CZ21" s="490"/>
      <c r="DA21" s="245"/>
      <c r="DB21" s="245"/>
      <c r="DC21" s="245"/>
      <c r="DD21" s="245"/>
      <c r="DE21" s="245"/>
      <c r="DF21" s="245"/>
      <c r="DG21" s="245"/>
      <c r="DH21" s="245"/>
      <c r="DI21" s="245"/>
      <c r="DJ21" s="245"/>
      <c r="DK21" s="245"/>
      <c r="DL21" s="245"/>
      <c r="DM21" s="245"/>
      <c r="DN21" s="245"/>
      <c r="DO21" s="245">
        <v>300</v>
      </c>
      <c r="DP21" s="245"/>
      <c r="DQ21" s="245"/>
      <c r="DR21" s="245"/>
      <c r="DS21" s="245"/>
      <c r="DT21" s="245"/>
      <c r="DU21" s="245"/>
      <c r="DV21" s="245"/>
      <c r="DW21" s="245"/>
      <c r="DX21" s="245"/>
      <c r="DY21" s="245"/>
      <c r="DZ21" s="245"/>
      <c r="EA21" s="245"/>
      <c r="EB21" s="245"/>
      <c r="EC21" s="245"/>
      <c r="ED21" s="245"/>
      <c r="EE21" s="245"/>
      <c r="EF21" s="245"/>
      <c r="EG21" s="245"/>
      <c r="EH21" s="245"/>
      <c r="EI21" s="245"/>
      <c r="EJ21" s="245"/>
      <c r="EK21" s="245"/>
      <c r="EL21" s="245"/>
      <c r="EM21" s="245"/>
      <c r="EN21" s="245"/>
      <c r="EO21" s="245"/>
      <c r="EP21" s="245"/>
      <c r="EQ21" s="245"/>
      <c r="ER21" s="245"/>
      <c r="ES21" s="245"/>
      <c r="ET21" s="245"/>
      <c r="EU21" s="245"/>
      <c r="EV21" s="245"/>
      <c r="EW21" s="245"/>
      <c r="EX21" s="245"/>
      <c r="EY21" s="245"/>
      <c r="EZ21" s="245"/>
      <c r="FA21" s="245"/>
      <c r="FB21" s="245"/>
      <c r="FC21" s="245"/>
      <c r="FD21" s="245"/>
      <c r="FE21" s="245"/>
      <c r="FF21" s="245"/>
      <c r="FG21" s="245"/>
      <c r="FH21" s="245"/>
      <c r="FI21" s="245"/>
      <c r="FJ21" s="252">
        <v>182</v>
      </c>
      <c r="FK21" s="245"/>
      <c r="FL21" s="245"/>
      <c r="FM21" s="245"/>
      <c r="FN21" s="245"/>
      <c r="FO21" s="245"/>
      <c r="FP21" s="252">
        <v>78</v>
      </c>
      <c r="FQ21" s="245"/>
      <c r="FR21" s="245"/>
      <c r="FS21" s="245"/>
      <c r="FT21" s="245"/>
      <c r="FU21" s="245"/>
      <c r="FV21" s="245"/>
      <c r="FW21" s="245"/>
      <c r="FX21" s="245"/>
      <c r="FY21" s="245"/>
      <c r="FZ21" s="245"/>
      <c r="GA21" s="245"/>
      <c r="GB21" s="245"/>
      <c r="GC21" s="245"/>
      <c r="GD21" s="245"/>
      <c r="GE21" s="245"/>
      <c r="GF21" s="245"/>
      <c r="GG21" s="245"/>
      <c r="GH21" s="245"/>
      <c r="GI21" s="245"/>
      <c r="GJ21" s="245"/>
      <c r="GK21" s="245"/>
      <c r="GL21" s="245"/>
      <c r="GM21" s="245"/>
      <c r="GN21" s="245"/>
      <c r="GO21" s="245"/>
      <c r="GP21" s="245"/>
      <c r="GQ21" s="245"/>
      <c r="GR21" s="245"/>
      <c r="GS21" s="245"/>
      <c r="GT21" s="245"/>
      <c r="GU21" s="245"/>
      <c r="GV21" s="245"/>
      <c r="GW21" s="245"/>
      <c r="GX21" s="245"/>
      <c r="GY21" s="245"/>
      <c r="GZ21" s="245"/>
      <c r="HA21" s="245"/>
      <c r="HB21" s="245"/>
      <c r="HC21" s="245"/>
      <c r="HD21" s="245"/>
      <c r="HE21" s="245"/>
      <c r="HF21" s="245"/>
      <c r="HG21" s="245"/>
      <c r="HH21" s="245"/>
      <c r="HI21" s="245"/>
      <c r="HJ21" s="245"/>
      <c r="HK21" s="245"/>
      <c r="HL21" s="245"/>
      <c r="HM21" s="245"/>
      <c r="HN21" s="245"/>
      <c r="HO21" s="245"/>
      <c r="HP21" s="245"/>
      <c r="HQ21" s="245"/>
      <c r="HR21" s="245"/>
      <c r="HS21" s="245"/>
      <c r="HT21" s="245"/>
      <c r="HU21" s="245"/>
      <c r="HV21" s="245"/>
      <c r="HW21" s="252">
        <v>51</v>
      </c>
      <c r="HX21" s="252">
        <v>51</v>
      </c>
      <c r="HY21" s="252">
        <v>51</v>
      </c>
      <c r="HZ21" s="252">
        <v>51</v>
      </c>
      <c r="IA21" s="252">
        <v>51</v>
      </c>
      <c r="IB21" s="252">
        <v>51</v>
      </c>
      <c r="IC21" s="252">
        <v>51</v>
      </c>
      <c r="ID21" s="252">
        <v>51</v>
      </c>
      <c r="IE21" s="252">
        <v>51</v>
      </c>
      <c r="IF21" s="252">
        <v>51</v>
      </c>
      <c r="IG21" s="252">
        <v>51</v>
      </c>
      <c r="IH21" s="252">
        <v>51</v>
      </c>
      <c r="II21" s="252">
        <v>51</v>
      </c>
      <c r="IJ21" s="252">
        <v>51</v>
      </c>
      <c r="IK21" s="252">
        <v>51</v>
      </c>
      <c r="IL21" s="252">
        <v>51</v>
      </c>
      <c r="IM21" s="252">
        <v>51</v>
      </c>
      <c r="IN21" s="252">
        <v>51</v>
      </c>
      <c r="IO21" s="252">
        <v>51</v>
      </c>
      <c r="IP21" s="252">
        <v>51</v>
      </c>
      <c r="IQ21" s="252">
        <v>51</v>
      </c>
      <c r="IR21" s="252">
        <v>51</v>
      </c>
      <c r="IS21" s="485">
        <v>36000</v>
      </c>
      <c r="IT21" s="485">
        <v>37232</v>
      </c>
      <c r="IU21" s="485">
        <v>42157</v>
      </c>
      <c r="IV21" s="485">
        <v>993</v>
      </c>
      <c r="IW21" s="485">
        <v>1127</v>
      </c>
      <c r="IX21" s="485">
        <v>1288</v>
      </c>
      <c r="IY21" s="485">
        <v>1382</v>
      </c>
      <c r="IZ21" s="485">
        <v>1764</v>
      </c>
      <c r="JA21" s="485">
        <v>3048</v>
      </c>
      <c r="JB21" s="485">
        <v>3511</v>
      </c>
      <c r="JC21" s="485">
        <v>4095</v>
      </c>
      <c r="JD21" s="485">
        <v>4603</v>
      </c>
      <c r="JE21" s="485">
        <v>9349</v>
      </c>
      <c r="JF21" s="485">
        <v>10848</v>
      </c>
      <c r="JG21" s="485">
        <v>12010</v>
      </c>
      <c r="JH21" s="485">
        <v>13149</v>
      </c>
      <c r="JI21" s="485">
        <v>33276</v>
      </c>
      <c r="JJ21" s="485">
        <v>35121</v>
      </c>
      <c r="JK21" s="485">
        <v>39571</v>
      </c>
      <c r="JL21" s="238">
        <v>0</v>
      </c>
      <c r="JM21" s="238">
        <v>5.3</v>
      </c>
      <c r="JN21" s="238">
        <v>2.6</v>
      </c>
      <c r="JO21" s="238">
        <v>3.7</v>
      </c>
      <c r="JP21" s="238">
        <v>4.8</v>
      </c>
      <c r="JQ21" s="238" t="s">
        <v>1637</v>
      </c>
      <c r="JR21" s="238" t="s">
        <v>1637</v>
      </c>
      <c r="JS21" s="238">
        <v>2.5</v>
      </c>
      <c r="JT21" s="238" t="s">
        <v>1637</v>
      </c>
      <c r="JU21" s="238">
        <v>54.9</v>
      </c>
      <c r="JV21" s="238" t="s">
        <v>1641</v>
      </c>
      <c r="JW21" s="245"/>
      <c r="JX21" s="245"/>
      <c r="JY21" s="245"/>
      <c r="JZ21" s="239">
        <v>33</v>
      </c>
      <c r="KA21" s="759">
        <v>46069</v>
      </c>
    </row>
    <row r="22" spans="1:287" ht="15" customHeight="1">
      <c r="A22" s="239" t="s">
        <v>773</v>
      </c>
      <c r="B22" s="423" t="s">
        <v>2</v>
      </c>
      <c r="C22" s="374" t="s">
        <v>895</v>
      </c>
      <c r="D22" s="377" t="s">
        <v>97</v>
      </c>
      <c r="E22" s="377" t="s">
        <v>98</v>
      </c>
      <c r="F22" s="483" t="s">
        <v>99</v>
      </c>
      <c r="G22" s="483" t="s">
        <v>1638</v>
      </c>
      <c r="H22" s="406" t="s">
        <v>88</v>
      </c>
      <c r="I22" s="406" t="s">
        <v>89</v>
      </c>
      <c r="J22" s="406" t="s">
        <v>90</v>
      </c>
      <c r="K22" s="406" t="s">
        <v>964</v>
      </c>
      <c r="L22" s="484" t="s">
        <v>964</v>
      </c>
      <c r="M22" s="797">
        <v>10958</v>
      </c>
      <c r="N22" s="245"/>
      <c r="O22" s="252">
        <v>3287</v>
      </c>
      <c r="P22" s="252">
        <v>521</v>
      </c>
      <c r="Q22" s="245"/>
      <c r="R22" s="245"/>
      <c r="S22" s="245"/>
      <c r="T22" s="252">
        <v>220</v>
      </c>
      <c r="U22" s="252">
        <v>106</v>
      </c>
      <c r="V22" s="245"/>
      <c r="W22" s="252">
        <v>498</v>
      </c>
      <c r="X22" s="252">
        <v>178</v>
      </c>
      <c r="Y22" s="245"/>
      <c r="Z22" s="245"/>
      <c r="AA22" s="245" t="s">
        <v>93</v>
      </c>
      <c r="AB22" s="245" t="s">
        <v>93</v>
      </c>
      <c r="AC22" s="245" t="s">
        <v>93</v>
      </c>
      <c r="AD22" s="252">
        <v>474</v>
      </c>
      <c r="AE22" s="245"/>
      <c r="AF22" s="245"/>
      <c r="AG22" s="245"/>
      <c r="AH22" s="245"/>
      <c r="AI22" s="252">
        <v>555</v>
      </c>
      <c r="AJ22" s="252">
        <v>89</v>
      </c>
      <c r="AK22" s="252">
        <v>177</v>
      </c>
      <c r="AL22" s="252">
        <v>67</v>
      </c>
      <c r="AM22" s="245"/>
      <c r="AN22" s="245"/>
      <c r="AO22" s="485">
        <v>881</v>
      </c>
      <c r="AP22" s="485">
        <v>1016</v>
      </c>
      <c r="AQ22" s="485">
        <v>1177</v>
      </c>
      <c r="AR22" s="485">
        <v>1270</v>
      </c>
      <c r="AS22" s="485">
        <v>1652</v>
      </c>
      <c r="AT22" s="485">
        <v>4067</v>
      </c>
      <c r="AU22" s="485">
        <v>4638</v>
      </c>
      <c r="AV22" s="485">
        <v>9435</v>
      </c>
      <c r="AW22" s="485">
        <v>11013</v>
      </c>
      <c r="AX22" s="485">
        <v>12340</v>
      </c>
      <c r="AY22" s="245"/>
      <c r="AZ22" s="245"/>
      <c r="BA22" s="245"/>
      <c r="BB22" s="245"/>
      <c r="BC22" s="245"/>
      <c r="BD22" s="245" t="s">
        <v>93</v>
      </c>
      <c r="BE22" s="486" t="s">
        <v>93</v>
      </c>
      <c r="BF22" s="485">
        <v>3048</v>
      </c>
      <c r="BG22" s="485">
        <v>3473</v>
      </c>
      <c r="BH22" s="252">
        <v>2069</v>
      </c>
      <c r="BI22" s="484" t="s">
        <v>404</v>
      </c>
      <c r="BJ22" s="245"/>
      <c r="BK22" s="484" t="s">
        <v>408</v>
      </c>
      <c r="BL22" s="245"/>
      <c r="BM22" s="484"/>
      <c r="BN22" s="238"/>
      <c r="BO22" s="484" t="s">
        <v>410</v>
      </c>
      <c r="BP22" s="484" t="s">
        <v>392</v>
      </c>
      <c r="BQ22" s="484" t="s">
        <v>440</v>
      </c>
      <c r="BR22" s="484" t="s">
        <v>528</v>
      </c>
      <c r="BS22" s="484" t="s">
        <v>499</v>
      </c>
      <c r="BT22" s="484">
        <v>80</v>
      </c>
      <c r="BU22" s="484">
        <v>67</v>
      </c>
      <c r="BV22" s="245" t="s">
        <v>93</v>
      </c>
      <c r="BW22" s="484">
        <v>1750</v>
      </c>
      <c r="BX22" s="484">
        <v>775</v>
      </c>
      <c r="BY22" s="252">
        <v>476</v>
      </c>
      <c r="BZ22" s="245"/>
      <c r="CA22" s="245"/>
      <c r="CB22" s="245"/>
      <c r="CC22" s="245"/>
      <c r="CD22" s="252">
        <v>698</v>
      </c>
      <c r="CE22" s="245" t="s">
        <v>93</v>
      </c>
      <c r="CF22" s="485">
        <v>13603</v>
      </c>
      <c r="CG22" s="252">
        <v>829</v>
      </c>
      <c r="CH22" s="252">
        <v>1752</v>
      </c>
      <c r="CI22" s="252">
        <v>377</v>
      </c>
      <c r="CJ22" s="252">
        <v>429</v>
      </c>
      <c r="CK22" s="245"/>
      <c r="CL22" s="245"/>
      <c r="CM22" s="245" t="s">
        <v>93</v>
      </c>
      <c r="CN22" s="245"/>
      <c r="CO22" s="245"/>
      <c r="CP22" s="252">
        <v>190</v>
      </c>
      <c r="CQ22" s="245"/>
      <c r="CR22" s="252">
        <v>52</v>
      </c>
      <c r="CS22" s="245"/>
      <c r="CT22" s="252">
        <v>-105</v>
      </c>
      <c r="CU22" s="489">
        <v>350</v>
      </c>
      <c r="CV22" s="489">
        <v>520</v>
      </c>
      <c r="CW22" s="489">
        <v>670</v>
      </c>
      <c r="CX22" s="489"/>
      <c r="CY22" s="489"/>
      <c r="CZ22" s="490"/>
      <c r="DA22" s="245"/>
      <c r="DB22" s="245"/>
      <c r="DC22" s="245"/>
      <c r="DD22" s="245"/>
      <c r="DE22" s="245"/>
      <c r="DF22" s="245"/>
      <c r="DG22" s="245"/>
      <c r="DH22" s="245"/>
      <c r="DI22" s="245"/>
      <c r="DJ22" s="245"/>
      <c r="DK22" s="245"/>
      <c r="DL22" s="245"/>
      <c r="DM22" s="245"/>
      <c r="DN22" s="245"/>
      <c r="DO22" s="245"/>
      <c r="DP22" s="245"/>
      <c r="DQ22" s="245"/>
      <c r="DR22" s="245"/>
      <c r="DS22" s="245"/>
      <c r="DT22" s="245"/>
      <c r="DU22" s="245"/>
      <c r="DV22" s="245"/>
      <c r="DW22" s="245"/>
      <c r="DX22" s="245"/>
      <c r="DY22" s="245"/>
      <c r="DZ22" s="245"/>
      <c r="EA22" s="245"/>
      <c r="EB22" s="245"/>
      <c r="EC22" s="245"/>
      <c r="ED22" s="245"/>
      <c r="EE22" s="245"/>
      <c r="EF22" s="245"/>
      <c r="EG22" s="245"/>
      <c r="EH22" s="245"/>
      <c r="EI22" s="245"/>
      <c r="EJ22" s="245"/>
      <c r="EK22" s="245"/>
      <c r="EL22" s="245"/>
      <c r="EM22" s="245"/>
      <c r="EN22" s="245"/>
      <c r="EO22" s="252">
        <v>118</v>
      </c>
      <c r="EP22" s="252">
        <v>60</v>
      </c>
      <c r="EQ22" s="245"/>
      <c r="ER22" s="245"/>
      <c r="ES22" s="245"/>
      <c r="ET22" s="245"/>
      <c r="EU22" s="245"/>
      <c r="EV22" s="245"/>
      <c r="EW22" s="245"/>
      <c r="EX22" s="245"/>
      <c r="EY22" s="245"/>
      <c r="EZ22" s="245"/>
      <c r="FA22" s="245"/>
      <c r="FB22" s="245"/>
      <c r="FC22" s="245"/>
      <c r="FD22" s="245"/>
      <c r="FE22" s="245"/>
      <c r="FF22" s="245"/>
      <c r="FG22" s="245"/>
      <c r="FH22" s="245"/>
      <c r="FI22" s="245"/>
      <c r="FJ22" s="245"/>
      <c r="FK22" s="245"/>
      <c r="FL22" s="245"/>
      <c r="FM22" s="245"/>
      <c r="FN22" s="245"/>
      <c r="FO22" s="245"/>
      <c r="FP22" s="245"/>
      <c r="FQ22" s="245"/>
      <c r="FR22" s="245"/>
      <c r="FS22" s="245"/>
      <c r="FT22" s="245"/>
      <c r="FU22" s="245"/>
      <c r="FV22" s="252">
        <v>474</v>
      </c>
      <c r="FW22" s="245"/>
      <c r="FX22" s="245"/>
      <c r="FY22" s="245"/>
      <c r="FZ22" s="245"/>
      <c r="GA22" s="245"/>
      <c r="GB22" s="245"/>
      <c r="GC22" s="245"/>
      <c r="GD22" s="245"/>
      <c r="GE22" s="245"/>
      <c r="GF22" s="245"/>
      <c r="GG22" s="245"/>
      <c r="GH22" s="252">
        <v>555</v>
      </c>
      <c r="GI22" s="245"/>
      <c r="GJ22" s="245"/>
      <c r="GK22" s="245"/>
      <c r="GL22" s="245"/>
      <c r="GM22" s="245"/>
      <c r="GN22" s="245"/>
      <c r="GO22" s="245"/>
      <c r="GP22" s="245"/>
      <c r="GQ22" s="245"/>
      <c r="GR22" s="245"/>
      <c r="GS22" s="245"/>
      <c r="GT22" s="245"/>
      <c r="GU22" s="245"/>
      <c r="GV22" s="245"/>
      <c r="GW22" s="245"/>
      <c r="GX22" s="245"/>
      <c r="GY22" s="245"/>
      <c r="GZ22" s="245"/>
      <c r="HA22" s="245"/>
      <c r="HB22" s="245"/>
      <c r="HC22" s="245"/>
      <c r="HD22" s="245"/>
      <c r="HE22" s="245"/>
      <c r="HF22" s="245"/>
      <c r="HG22" s="245"/>
      <c r="HH22" s="245"/>
      <c r="HI22" s="245"/>
      <c r="HJ22" s="245"/>
      <c r="HK22" s="245"/>
      <c r="HL22" s="245"/>
      <c r="HM22" s="245"/>
      <c r="HN22" s="245"/>
      <c r="HO22" s="245"/>
      <c r="HP22" s="252">
        <v>51</v>
      </c>
      <c r="HQ22" s="245"/>
      <c r="HR22" s="245"/>
      <c r="HS22" s="245"/>
      <c r="HT22" s="245"/>
      <c r="HU22" s="252">
        <v>175</v>
      </c>
      <c r="HV22" s="245"/>
      <c r="HW22" s="252">
        <v>51</v>
      </c>
      <c r="HX22" s="252">
        <v>51</v>
      </c>
      <c r="HY22" s="252">
        <v>51</v>
      </c>
      <c r="HZ22" s="252">
        <v>51</v>
      </c>
      <c r="IA22" s="252">
        <v>51</v>
      </c>
      <c r="IB22" s="252">
        <v>51</v>
      </c>
      <c r="IC22" s="252">
        <v>51</v>
      </c>
      <c r="ID22" s="252">
        <v>51</v>
      </c>
      <c r="IE22" s="252">
        <v>51</v>
      </c>
      <c r="IF22" s="252">
        <v>51</v>
      </c>
      <c r="IG22" s="252">
        <v>51</v>
      </c>
      <c r="IH22" s="252">
        <v>51</v>
      </c>
      <c r="II22" s="252">
        <v>51</v>
      </c>
      <c r="IJ22" s="252">
        <v>51</v>
      </c>
      <c r="IK22" s="252">
        <v>51</v>
      </c>
      <c r="IL22" s="252">
        <v>51</v>
      </c>
      <c r="IM22" s="252">
        <v>51</v>
      </c>
      <c r="IN22" s="252">
        <v>51</v>
      </c>
      <c r="IO22" s="252">
        <v>51</v>
      </c>
      <c r="IP22" s="252">
        <v>51</v>
      </c>
      <c r="IQ22" s="252">
        <v>51</v>
      </c>
      <c r="IR22" s="252">
        <v>51</v>
      </c>
      <c r="IS22" s="485">
        <v>36000</v>
      </c>
      <c r="IT22" s="485">
        <v>37232</v>
      </c>
      <c r="IU22" s="485">
        <v>42157</v>
      </c>
      <c r="IV22" s="485">
        <v>993</v>
      </c>
      <c r="IW22" s="485">
        <v>1127</v>
      </c>
      <c r="IX22" s="485">
        <v>1288</v>
      </c>
      <c r="IY22" s="485">
        <v>1382</v>
      </c>
      <c r="IZ22" s="485">
        <v>1764</v>
      </c>
      <c r="JA22" s="485">
        <v>3048</v>
      </c>
      <c r="JB22" s="485">
        <v>3511</v>
      </c>
      <c r="JC22" s="485">
        <v>4095</v>
      </c>
      <c r="JD22" s="485">
        <v>4603</v>
      </c>
      <c r="JE22" s="485">
        <v>9349</v>
      </c>
      <c r="JF22" s="485">
        <v>10848</v>
      </c>
      <c r="JG22" s="485">
        <v>12010</v>
      </c>
      <c r="JH22" s="485">
        <v>13149</v>
      </c>
      <c r="JI22" s="485">
        <v>33276</v>
      </c>
      <c r="JJ22" s="485">
        <v>35121</v>
      </c>
      <c r="JK22" s="485">
        <v>39571</v>
      </c>
      <c r="JL22" s="238">
        <v>0</v>
      </c>
      <c r="JM22" s="238">
        <v>7.1</v>
      </c>
      <c r="JN22" s="238">
        <v>3.6</v>
      </c>
      <c r="JO22" s="238">
        <v>4.9000000000000004</v>
      </c>
      <c r="JP22" s="238">
        <v>6.5</v>
      </c>
      <c r="JQ22" s="238" t="s">
        <v>1637</v>
      </c>
      <c r="JR22" s="238" t="s">
        <v>1637</v>
      </c>
      <c r="JS22" s="238">
        <v>2.5</v>
      </c>
      <c r="JT22" s="238" t="s">
        <v>1637</v>
      </c>
      <c r="JU22" s="238">
        <v>90.9</v>
      </c>
      <c r="JV22" s="238" t="s">
        <v>1641</v>
      </c>
      <c r="JW22" s="245"/>
      <c r="JX22" s="245"/>
      <c r="JY22" s="245"/>
      <c r="JZ22" s="545">
        <v>34</v>
      </c>
      <c r="KA22" s="759">
        <v>46034</v>
      </c>
    </row>
    <row r="23" spans="1:287">
      <c r="A23" s="239" t="s">
        <v>773</v>
      </c>
      <c r="B23" s="481" t="s">
        <v>21</v>
      </c>
      <c r="C23" s="374" t="s">
        <v>896</v>
      </c>
      <c r="D23" s="482" t="s">
        <v>135</v>
      </c>
      <c r="E23" s="482" t="s">
        <v>2362</v>
      </c>
      <c r="F23" s="483" t="s">
        <v>99</v>
      </c>
      <c r="G23" s="483" t="s">
        <v>1639</v>
      </c>
      <c r="H23" s="406" t="s">
        <v>88</v>
      </c>
      <c r="I23" s="406" t="s">
        <v>89</v>
      </c>
      <c r="J23" s="406" t="s">
        <v>90</v>
      </c>
      <c r="K23" s="406" t="s">
        <v>964</v>
      </c>
      <c r="L23" s="484" t="s">
        <v>964</v>
      </c>
      <c r="M23" s="797">
        <v>13598</v>
      </c>
      <c r="N23" s="245" t="s">
        <v>54</v>
      </c>
      <c r="O23" s="252">
        <v>2134</v>
      </c>
      <c r="P23" s="252">
        <v>670</v>
      </c>
      <c r="Q23" s="252">
        <v>1233</v>
      </c>
      <c r="R23" s="245"/>
      <c r="S23" s="245"/>
      <c r="T23" s="245"/>
      <c r="U23" s="245"/>
      <c r="V23" s="245"/>
      <c r="W23" s="245"/>
      <c r="X23" s="252">
        <v>154</v>
      </c>
      <c r="Y23" s="245"/>
      <c r="Z23" s="245"/>
      <c r="AA23" s="245" t="s">
        <v>93</v>
      </c>
      <c r="AB23" s="245" t="s">
        <v>93</v>
      </c>
      <c r="AC23" s="245" t="s">
        <v>93</v>
      </c>
      <c r="AD23" s="252">
        <v>474</v>
      </c>
      <c r="AE23" s="245"/>
      <c r="AF23" s="245"/>
      <c r="AG23" s="245"/>
      <c r="AH23" s="245"/>
      <c r="AI23" s="252">
        <v>555</v>
      </c>
      <c r="AJ23" s="252">
        <v>89</v>
      </c>
      <c r="AK23" s="252">
        <v>177</v>
      </c>
      <c r="AL23" s="252">
        <v>67</v>
      </c>
      <c r="AM23" s="245"/>
      <c r="AN23" s="245"/>
      <c r="AO23" s="485">
        <v>881</v>
      </c>
      <c r="AP23" s="485">
        <v>1016</v>
      </c>
      <c r="AQ23" s="485">
        <v>1177</v>
      </c>
      <c r="AR23" s="485">
        <v>1270</v>
      </c>
      <c r="AS23" s="485">
        <v>1652</v>
      </c>
      <c r="AT23" s="485">
        <v>4067</v>
      </c>
      <c r="AU23" s="485">
        <v>4638</v>
      </c>
      <c r="AV23" s="485">
        <v>9435</v>
      </c>
      <c r="AW23" s="485">
        <v>11013</v>
      </c>
      <c r="AX23" s="485">
        <v>12340</v>
      </c>
      <c r="AY23" s="245"/>
      <c r="AZ23" s="245"/>
      <c r="BA23" s="245"/>
      <c r="BB23" s="245"/>
      <c r="BC23" s="245"/>
      <c r="BD23" s="245" t="s">
        <v>93</v>
      </c>
      <c r="BE23" s="486" t="s">
        <v>93</v>
      </c>
      <c r="BF23" s="485">
        <v>3048</v>
      </c>
      <c r="BG23" s="485">
        <v>3473</v>
      </c>
      <c r="BH23" s="252">
        <v>3205</v>
      </c>
      <c r="BI23" s="484" t="s">
        <v>1634</v>
      </c>
      <c r="BJ23" s="245"/>
      <c r="BK23" s="484" t="s">
        <v>408</v>
      </c>
      <c r="BL23" s="245"/>
      <c r="BM23" s="484" t="s">
        <v>410</v>
      </c>
      <c r="BN23" s="238"/>
      <c r="BO23" s="484" t="s">
        <v>419</v>
      </c>
      <c r="BP23" s="484" t="s">
        <v>1633</v>
      </c>
      <c r="BQ23" s="484" t="s">
        <v>1634</v>
      </c>
      <c r="BR23" s="484" t="s">
        <v>528</v>
      </c>
      <c r="BS23" s="484" t="s">
        <v>499</v>
      </c>
      <c r="BT23" s="484">
        <v>74</v>
      </c>
      <c r="BU23" s="484">
        <v>61</v>
      </c>
      <c r="BV23" s="252">
        <v>1032</v>
      </c>
      <c r="BW23" s="484">
        <v>1798</v>
      </c>
      <c r="BX23" s="484">
        <v>752</v>
      </c>
      <c r="BY23" s="252">
        <v>476</v>
      </c>
      <c r="BZ23" s="245"/>
      <c r="CA23" s="245"/>
      <c r="CB23" s="245"/>
      <c r="CC23" s="245"/>
      <c r="CD23" s="245"/>
      <c r="CE23" s="245" t="s">
        <v>93</v>
      </c>
      <c r="CF23" s="485">
        <v>13603</v>
      </c>
      <c r="CG23" s="245"/>
      <c r="CH23" s="245"/>
      <c r="CI23" s="245"/>
      <c r="CJ23" s="245"/>
      <c r="CK23" s="245"/>
      <c r="CL23" s="245"/>
      <c r="CM23" s="245" t="s">
        <v>93</v>
      </c>
      <c r="CN23" s="245"/>
      <c r="CO23" s="245"/>
      <c r="CP23" s="245"/>
      <c r="CQ23" s="245"/>
      <c r="CR23" s="245"/>
      <c r="CS23" s="245"/>
      <c r="CT23" s="245"/>
      <c r="CU23" s="489">
        <v>470</v>
      </c>
      <c r="CV23" s="489">
        <v>600</v>
      </c>
      <c r="CW23" s="489">
        <v>770</v>
      </c>
      <c r="CX23" s="489"/>
      <c r="CY23" s="489"/>
      <c r="CZ23" s="490"/>
      <c r="DA23" s="245"/>
      <c r="DB23" s="245"/>
      <c r="DC23" s="245"/>
      <c r="DD23" s="245"/>
      <c r="DE23" s="245"/>
      <c r="DF23" s="245"/>
      <c r="DG23" s="245"/>
      <c r="DH23" s="245"/>
      <c r="DI23" s="245"/>
      <c r="DJ23" s="245"/>
      <c r="DK23" s="245"/>
      <c r="DL23" s="245"/>
      <c r="DM23" s="245"/>
      <c r="DN23" s="245"/>
      <c r="DO23" s="245"/>
      <c r="DP23" s="245"/>
      <c r="DQ23" s="245"/>
      <c r="DR23" s="245"/>
      <c r="DS23" s="245"/>
      <c r="DT23" s="245"/>
      <c r="DU23" s="245"/>
      <c r="DV23" s="245"/>
      <c r="DW23" s="245"/>
      <c r="DX23" s="245"/>
      <c r="DY23" s="245"/>
      <c r="DZ23" s="245"/>
      <c r="EA23" s="245"/>
      <c r="EB23" s="245"/>
      <c r="EC23" s="245"/>
      <c r="ED23" s="245"/>
      <c r="EE23" s="245"/>
      <c r="EF23" s="245"/>
      <c r="EG23" s="245"/>
      <c r="EH23" s="245"/>
      <c r="EI23" s="245"/>
      <c r="EJ23" s="245"/>
      <c r="EK23" s="245"/>
      <c r="EL23" s="245"/>
      <c r="EM23" s="245"/>
      <c r="EN23" s="245"/>
      <c r="EO23" s="245"/>
      <c r="EP23" s="245"/>
      <c r="EQ23" s="245"/>
      <c r="ER23" s="245"/>
      <c r="ES23" s="245"/>
      <c r="ET23" s="245"/>
      <c r="EU23" s="245"/>
      <c r="EV23" s="245"/>
      <c r="EW23" s="245"/>
      <c r="EX23" s="245"/>
      <c r="EY23" s="245"/>
      <c r="EZ23" s="245"/>
      <c r="FA23" s="245"/>
      <c r="FB23" s="245"/>
      <c r="FC23" s="245"/>
      <c r="FD23" s="245"/>
      <c r="FE23" s="245"/>
      <c r="FF23" s="245"/>
      <c r="FG23" s="245"/>
      <c r="FH23" s="245"/>
      <c r="FI23" s="245"/>
      <c r="FJ23" s="245"/>
      <c r="FK23" s="245"/>
      <c r="FL23" s="245"/>
      <c r="FM23" s="245"/>
      <c r="FN23" s="245"/>
      <c r="FO23" s="245"/>
      <c r="FP23" s="245"/>
      <c r="FQ23" s="245"/>
      <c r="FR23" s="245"/>
      <c r="FS23" s="245"/>
      <c r="FT23" s="245"/>
      <c r="FU23" s="245"/>
      <c r="FV23" s="245"/>
      <c r="FW23" s="245"/>
      <c r="FX23" s="245"/>
      <c r="FY23" s="245"/>
      <c r="FZ23" s="245"/>
      <c r="GA23" s="245"/>
      <c r="GB23" s="245"/>
      <c r="GC23" s="245"/>
      <c r="GD23" s="245"/>
      <c r="GE23" s="245"/>
      <c r="GF23" s="245"/>
      <c r="GG23" s="245"/>
      <c r="GH23" s="245"/>
      <c r="GI23" s="245"/>
      <c r="GJ23" s="245"/>
      <c r="GK23" s="245"/>
      <c r="GL23" s="245"/>
      <c r="GM23" s="245"/>
      <c r="GN23" s="245"/>
      <c r="GO23" s="245"/>
      <c r="GP23" s="245"/>
      <c r="GQ23" s="245"/>
      <c r="GR23" s="245"/>
      <c r="GS23" s="245"/>
      <c r="GT23" s="245"/>
      <c r="GU23" s="245"/>
      <c r="GV23" s="245"/>
      <c r="GW23" s="245"/>
      <c r="GX23" s="245"/>
      <c r="GY23" s="245"/>
      <c r="GZ23" s="245"/>
      <c r="HA23" s="245"/>
      <c r="HB23" s="245"/>
      <c r="HC23" s="245"/>
      <c r="HD23" s="245"/>
      <c r="HE23" s="245"/>
      <c r="HF23" s="245"/>
      <c r="HG23" s="245"/>
      <c r="HH23" s="245"/>
      <c r="HI23" s="245"/>
      <c r="HJ23" s="245"/>
      <c r="HK23" s="245"/>
      <c r="HL23" s="245"/>
      <c r="HM23" s="245"/>
      <c r="HN23" s="245"/>
      <c r="HO23" s="245"/>
      <c r="HP23" s="245"/>
      <c r="HQ23" s="245"/>
      <c r="HR23" s="245"/>
      <c r="HS23" s="245"/>
      <c r="HT23" s="245"/>
      <c r="HU23" s="245"/>
      <c r="HV23" s="245"/>
      <c r="HW23" s="252">
        <v>51</v>
      </c>
      <c r="HX23" s="252">
        <v>51</v>
      </c>
      <c r="HY23" s="252">
        <v>51</v>
      </c>
      <c r="HZ23" s="252">
        <v>51</v>
      </c>
      <c r="IA23" s="252">
        <v>51</v>
      </c>
      <c r="IB23" s="252">
        <v>51</v>
      </c>
      <c r="IC23" s="252">
        <v>51</v>
      </c>
      <c r="ID23" s="252">
        <v>51</v>
      </c>
      <c r="IE23" s="252">
        <v>51</v>
      </c>
      <c r="IF23" s="252">
        <v>51</v>
      </c>
      <c r="IG23" s="252">
        <v>51</v>
      </c>
      <c r="IH23" s="252">
        <v>51</v>
      </c>
      <c r="II23" s="252">
        <v>51</v>
      </c>
      <c r="IJ23" s="252">
        <v>51</v>
      </c>
      <c r="IK23" s="252">
        <v>51</v>
      </c>
      <c r="IL23" s="252">
        <v>51</v>
      </c>
      <c r="IM23" s="252">
        <v>51</v>
      </c>
      <c r="IN23" s="252">
        <v>51</v>
      </c>
      <c r="IO23" s="252">
        <v>51</v>
      </c>
      <c r="IP23" s="252">
        <v>51</v>
      </c>
      <c r="IQ23" s="252">
        <v>51</v>
      </c>
      <c r="IR23" s="252">
        <v>51</v>
      </c>
      <c r="IS23" s="485">
        <v>36000</v>
      </c>
      <c r="IT23" s="485">
        <v>37232</v>
      </c>
      <c r="IU23" s="485">
        <v>42157</v>
      </c>
      <c r="IV23" s="485">
        <v>993</v>
      </c>
      <c r="IW23" s="485">
        <v>1127</v>
      </c>
      <c r="IX23" s="485">
        <v>1288</v>
      </c>
      <c r="IY23" s="485">
        <v>1382</v>
      </c>
      <c r="IZ23" s="485">
        <v>1764</v>
      </c>
      <c r="JA23" s="485">
        <v>3048</v>
      </c>
      <c r="JB23" s="485">
        <v>3511</v>
      </c>
      <c r="JC23" s="485">
        <v>4095</v>
      </c>
      <c r="JD23" s="485">
        <v>4603</v>
      </c>
      <c r="JE23" s="485">
        <v>9349</v>
      </c>
      <c r="JF23" s="485">
        <v>10848</v>
      </c>
      <c r="JG23" s="485">
        <v>12010</v>
      </c>
      <c r="JH23" s="485">
        <v>13149</v>
      </c>
      <c r="JI23" s="485">
        <v>33276</v>
      </c>
      <c r="JJ23" s="485">
        <v>35121</v>
      </c>
      <c r="JK23" s="485">
        <v>39571</v>
      </c>
      <c r="JL23" s="238">
        <v>0</v>
      </c>
      <c r="JM23" s="238">
        <v>5</v>
      </c>
      <c r="JN23" s="238">
        <v>2.2999999999999998</v>
      </c>
      <c r="JO23" s="238">
        <v>3.3</v>
      </c>
      <c r="JP23" s="238">
        <v>4.5</v>
      </c>
      <c r="JQ23" s="238" t="s">
        <v>1637</v>
      </c>
      <c r="JR23" s="238" t="s">
        <v>1637</v>
      </c>
      <c r="JS23" s="238">
        <v>2.5</v>
      </c>
      <c r="JT23" s="238" t="s">
        <v>1637</v>
      </c>
      <c r="JU23" s="238">
        <v>59</v>
      </c>
      <c r="JV23" s="238" t="s">
        <v>1676</v>
      </c>
      <c r="JW23" s="245"/>
      <c r="JX23" s="245"/>
      <c r="JY23" s="245"/>
      <c r="KA23" s="738">
        <v>46023</v>
      </c>
    </row>
    <row r="24" spans="1:287" ht="15" customHeight="1">
      <c r="A24" s="239" t="s">
        <v>773</v>
      </c>
      <c r="B24" s="481" t="s">
        <v>28</v>
      </c>
      <c r="C24" s="374" t="s">
        <v>897</v>
      </c>
      <c r="D24" s="377" t="s">
        <v>163</v>
      </c>
      <c r="E24" s="377" t="s">
        <v>762</v>
      </c>
      <c r="F24" s="483" t="s">
        <v>157</v>
      </c>
      <c r="G24" s="483" t="s">
        <v>1640</v>
      </c>
      <c r="H24" s="406" t="s">
        <v>533</v>
      </c>
      <c r="I24" s="406" t="s">
        <v>89</v>
      </c>
      <c r="J24" s="406" t="s">
        <v>90</v>
      </c>
      <c r="K24" s="406" t="s">
        <v>159</v>
      </c>
      <c r="L24" s="484" t="s">
        <v>159</v>
      </c>
      <c r="M24" s="797">
        <v>17113</v>
      </c>
      <c r="N24" s="245"/>
      <c r="O24" s="252">
        <v>2329</v>
      </c>
      <c r="P24" s="252">
        <v>794</v>
      </c>
      <c r="Q24" s="252">
        <v>1233</v>
      </c>
      <c r="R24" s="245"/>
      <c r="S24" s="245"/>
      <c r="T24" s="252">
        <v>235</v>
      </c>
      <c r="U24" s="252">
        <v>106</v>
      </c>
      <c r="V24" s="245"/>
      <c r="W24" s="252">
        <v>498</v>
      </c>
      <c r="X24" s="252">
        <v>166</v>
      </c>
      <c r="Y24" s="245"/>
      <c r="Z24" s="245"/>
      <c r="AA24" s="245" t="s">
        <v>93</v>
      </c>
      <c r="AB24" s="245" t="s">
        <v>93</v>
      </c>
      <c r="AC24" s="245" t="s">
        <v>93</v>
      </c>
      <c r="AD24" s="252">
        <v>546</v>
      </c>
      <c r="AE24" s="245"/>
      <c r="AF24" s="252">
        <v>203</v>
      </c>
      <c r="AG24" s="245"/>
      <c r="AH24" s="245"/>
      <c r="AI24" s="252">
        <v>555</v>
      </c>
      <c r="AJ24" s="252">
        <v>89</v>
      </c>
      <c r="AK24" s="252">
        <v>177</v>
      </c>
      <c r="AL24" s="252">
        <v>67</v>
      </c>
      <c r="AM24" s="245"/>
      <c r="AN24" s="245"/>
      <c r="AO24" s="485">
        <v>881</v>
      </c>
      <c r="AP24" s="485">
        <v>1016</v>
      </c>
      <c r="AQ24" s="485">
        <v>1177</v>
      </c>
      <c r="AR24" s="485">
        <v>1270</v>
      </c>
      <c r="AS24" s="485">
        <v>1652</v>
      </c>
      <c r="AT24" s="485">
        <v>4067</v>
      </c>
      <c r="AU24" s="485">
        <v>4638</v>
      </c>
      <c r="AV24" s="485">
        <v>9435</v>
      </c>
      <c r="AW24" s="485">
        <v>11013</v>
      </c>
      <c r="AX24" s="485">
        <v>12340</v>
      </c>
      <c r="AY24" s="245"/>
      <c r="AZ24" s="245"/>
      <c r="BA24" s="245"/>
      <c r="BB24" s="245"/>
      <c r="BC24" s="245"/>
      <c r="BD24" s="245" t="s">
        <v>93</v>
      </c>
      <c r="BE24" s="486" t="s">
        <v>93</v>
      </c>
      <c r="BF24" s="485">
        <v>3048</v>
      </c>
      <c r="BG24" s="485">
        <v>3473</v>
      </c>
      <c r="BH24" s="252">
        <v>2072</v>
      </c>
      <c r="BI24" s="484" t="s">
        <v>780</v>
      </c>
      <c r="BJ24" s="252">
        <v>3360</v>
      </c>
      <c r="BK24" s="484" t="s">
        <v>435</v>
      </c>
      <c r="BL24" s="245"/>
      <c r="BM24" s="484" t="s">
        <v>410</v>
      </c>
      <c r="BN24" s="238"/>
      <c r="BO24" s="484" t="s">
        <v>419</v>
      </c>
      <c r="BP24" s="484" t="s">
        <v>609</v>
      </c>
      <c r="BQ24" s="484" t="s">
        <v>439</v>
      </c>
      <c r="BR24" s="484" t="s">
        <v>528</v>
      </c>
      <c r="BS24" s="484" t="s">
        <v>499</v>
      </c>
      <c r="BT24" s="484">
        <v>75</v>
      </c>
      <c r="BU24" s="484">
        <v>63</v>
      </c>
      <c r="BV24" s="252">
        <v>443</v>
      </c>
      <c r="BW24" s="484">
        <v>2100</v>
      </c>
      <c r="BX24" s="484">
        <v>938</v>
      </c>
      <c r="BY24" s="252">
        <v>476</v>
      </c>
      <c r="BZ24" s="245"/>
      <c r="CA24" s="245"/>
      <c r="CB24" s="245"/>
      <c r="CC24" s="252">
        <v>51</v>
      </c>
      <c r="CD24" s="245"/>
      <c r="CE24" s="245" t="s">
        <v>93</v>
      </c>
      <c r="CF24" s="485">
        <v>13603</v>
      </c>
      <c r="CG24" s="252">
        <v>829</v>
      </c>
      <c r="CH24" s="252">
        <v>1752</v>
      </c>
      <c r="CI24" s="252">
        <v>2221</v>
      </c>
      <c r="CJ24" s="252">
        <v>429</v>
      </c>
      <c r="CK24" s="245"/>
      <c r="CL24" s="245"/>
      <c r="CM24" s="245" t="s">
        <v>93</v>
      </c>
      <c r="CN24" s="245"/>
      <c r="CO24" s="245"/>
      <c r="CP24" s="252">
        <v>190</v>
      </c>
      <c r="CQ24" s="252">
        <v>359</v>
      </c>
      <c r="CR24" s="252">
        <v>84</v>
      </c>
      <c r="CS24" s="245"/>
      <c r="CT24" s="252">
        <v>-105</v>
      </c>
      <c r="CU24" s="489">
        <v>601</v>
      </c>
      <c r="CV24" s="489">
        <v>800</v>
      </c>
      <c r="CW24" s="489">
        <v>1000</v>
      </c>
      <c r="CX24" s="489">
        <v>1010</v>
      </c>
      <c r="CY24" s="489"/>
      <c r="CZ24" s="490"/>
      <c r="DA24" s="245"/>
      <c r="DB24" s="245"/>
      <c r="DC24" s="245"/>
      <c r="DD24" s="245"/>
      <c r="DE24" s="245"/>
      <c r="DF24" s="245"/>
      <c r="DG24" s="245"/>
      <c r="DH24" s="245"/>
      <c r="DI24" s="245"/>
      <c r="DJ24" s="245"/>
      <c r="DK24" s="245"/>
      <c r="DL24" s="245"/>
      <c r="DM24" s="245"/>
      <c r="DN24" s="245"/>
      <c r="DO24" s="245"/>
      <c r="DP24" s="245"/>
      <c r="DQ24" s="245"/>
      <c r="DR24" s="245"/>
      <c r="DS24" s="245"/>
      <c r="DT24" s="245"/>
      <c r="DU24" s="245"/>
      <c r="DV24" s="245"/>
      <c r="DW24" s="245"/>
      <c r="DX24" s="245"/>
      <c r="DY24" s="245"/>
      <c r="DZ24" s="245"/>
      <c r="EA24" s="245"/>
      <c r="EB24" s="245"/>
      <c r="EC24" s="245"/>
      <c r="ED24" s="245"/>
      <c r="EE24" s="245"/>
      <c r="EF24" s="245"/>
      <c r="EG24" s="245"/>
      <c r="EH24" s="245"/>
      <c r="EI24" s="245"/>
      <c r="EJ24" s="245"/>
      <c r="EK24" s="245"/>
      <c r="EL24" s="245"/>
      <c r="EM24" s="245"/>
      <c r="EN24" s="245"/>
      <c r="EO24" s="252">
        <v>171</v>
      </c>
      <c r="EP24" s="252">
        <v>60</v>
      </c>
      <c r="EQ24" s="245"/>
      <c r="ER24" s="245"/>
      <c r="ES24" s="245"/>
      <c r="ET24" s="245"/>
      <c r="EU24" s="245"/>
      <c r="EV24" s="245"/>
      <c r="EW24" s="245"/>
      <c r="EX24" s="245"/>
      <c r="EY24" s="245"/>
      <c r="EZ24" s="245"/>
      <c r="FA24" s="245"/>
      <c r="FB24" s="245"/>
      <c r="FC24" s="245"/>
      <c r="FD24" s="245"/>
      <c r="FE24" s="245"/>
      <c r="FF24" s="245"/>
      <c r="FG24" s="245"/>
      <c r="FH24" s="245"/>
      <c r="FI24" s="245"/>
      <c r="FJ24" s="252">
        <v>182</v>
      </c>
      <c r="FK24" s="245"/>
      <c r="FL24" s="245"/>
      <c r="FM24" s="245"/>
      <c r="FN24" s="245"/>
      <c r="FO24" s="245"/>
      <c r="FP24" s="245"/>
      <c r="FQ24" s="245"/>
      <c r="FR24" s="245"/>
      <c r="FS24" s="245"/>
      <c r="FT24" s="245"/>
      <c r="FU24" s="245"/>
      <c r="FV24" s="252">
        <v>546</v>
      </c>
      <c r="FW24" s="245"/>
      <c r="FX24" s="245"/>
      <c r="FY24" s="245"/>
      <c r="FZ24" s="245"/>
      <c r="GA24" s="245"/>
      <c r="GB24" s="245"/>
      <c r="GC24" s="245"/>
      <c r="GD24" s="245"/>
      <c r="GE24" s="245"/>
      <c r="GF24" s="245"/>
      <c r="GG24" s="245"/>
      <c r="GH24" s="252">
        <v>555</v>
      </c>
      <c r="GI24" s="245"/>
      <c r="GJ24" s="245"/>
      <c r="GK24" s="245"/>
      <c r="GL24" s="245"/>
      <c r="GM24" s="245"/>
      <c r="GN24" s="245"/>
      <c r="GO24" s="245"/>
      <c r="GP24" s="245"/>
      <c r="GQ24" s="245"/>
      <c r="GR24" s="245"/>
      <c r="GS24" s="245"/>
      <c r="GT24" s="245"/>
      <c r="GU24" s="245"/>
      <c r="GV24" s="245"/>
      <c r="GW24" s="245"/>
      <c r="GX24" s="245"/>
      <c r="GY24" s="245"/>
      <c r="GZ24" s="245"/>
      <c r="HA24" s="245"/>
      <c r="HB24" s="245"/>
      <c r="HC24" s="245"/>
      <c r="HD24" s="245"/>
      <c r="HE24" s="245"/>
      <c r="HF24" s="245"/>
      <c r="HG24" s="245"/>
      <c r="HH24" s="245"/>
      <c r="HI24" s="245"/>
      <c r="HJ24" s="245"/>
      <c r="HK24" s="245"/>
      <c r="HL24" s="245"/>
      <c r="HM24" s="245"/>
      <c r="HN24" s="245"/>
      <c r="HO24" s="245"/>
      <c r="HP24" s="252">
        <v>51</v>
      </c>
      <c r="HQ24" s="245"/>
      <c r="HR24" s="245"/>
      <c r="HS24" s="245"/>
      <c r="HT24" s="245"/>
      <c r="HU24" s="252">
        <v>175</v>
      </c>
      <c r="HV24" s="245"/>
      <c r="HW24" s="252">
        <v>51</v>
      </c>
      <c r="HX24" s="252">
        <v>51</v>
      </c>
      <c r="HY24" s="252">
        <v>51</v>
      </c>
      <c r="HZ24" s="252">
        <v>51</v>
      </c>
      <c r="IA24" s="252">
        <v>51</v>
      </c>
      <c r="IB24" s="252">
        <v>51</v>
      </c>
      <c r="IC24" s="252">
        <v>51</v>
      </c>
      <c r="ID24" s="252">
        <v>51</v>
      </c>
      <c r="IE24" s="252">
        <v>51</v>
      </c>
      <c r="IF24" s="252">
        <v>51</v>
      </c>
      <c r="IG24" s="252">
        <v>51</v>
      </c>
      <c r="IH24" s="252">
        <v>51</v>
      </c>
      <c r="II24" s="252">
        <v>51</v>
      </c>
      <c r="IJ24" s="252">
        <v>51</v>
      </c>
      <c r="IK24" s="252">
        <v>51</v>
      </c>
      <c r="IL24" s="252">
        <v>51</v>
      </c>
      <c r="IM24" s="252">
        <v>51</v>
      </c>
      <c r="IN24" s="252">
        <v>51</v>
      </c>
      <c r="IO24" s="252">
        <v>51</v>
      </c>
      <c r="IP24" s="252">
        <v>51</v>
      </c>
      <c r="IQ24" s="252">
        <v>51</v>
      </c>
      <c r="IR24" s="252">
        <v>51</v>
      </c>
      <c r="IS24" s="485">
        <v>36000</v>
      </c>
      <c r="IT24" s="485">
        <v>37232</v>
      </c>
      <c r="IU24" s="485">
        <v>42157</v>
      </c>
      <c r="IV24" s="485">
        <v>993</v>
      </c>
      <c r="IW24" s="485">
        <v>1127</v>
      </c>
      <c r="IX24" s="485">
        <v>1288</v>
      </c>
      <c r="IY24" s="485">
        <v>1382</v>
      </c>
      <c r="IZ24" s="485">
        <v>1764</v>
      </c>
      <c r="JA24" s="485">
        <v>3048</v>
      </c>
      <c r="JB24" s="485">
        <v>3511</v>
      </c>
      <c r="JC24" s="485">
        <v>4095</v>
      </c>
      <c r="JD24" s="485">
        <v>4603</v>
      </c>
      <c r="JE24" s="485">
        <v>9349</v>
      </c>
      <c r="JF24" s="485">
        <v>10848</v>
      </c>
      <c r="JG24" s="485">
        <v>12010</v>
      </c>
      <c r="JH24" s="485">
        <v>13149</v>
      </c>
      <c r="JI24" s="485">
        <v>33276</v>
      </c>
      <c r="JJ24" s="485">
        <v>35121</v>
      </c>
      <c r="JK24" s="485">
        <v>39571</v>
      </c>
      <c r="JL24" s="238">
        <v>0</v>
      </c>
      <c r="JM24" s="238">
        <v>8</v>
      </c>
      <c r="JN24" s="238">
        <v>4.2</v>
      </c>
      <c r="JO24" s="238">
        <v>5.9</v>
      </c>
      <c r="JP24" s="238">
        <v>7.5</v>
      </c>
      <c r="JQ24" s="238" t="s">
        <v>1637</v>
      </c>
      <c r="JR24" s="238" t="s">
        <v>1637</v>
      </c>
      <c r="JS24" s="238">
        <v>0.75</v>
      </c>
      <c r="JT24" s="238" t="s">
        <v>1637</v>
      </c>
      <c r="JU24" s="238">
        <v>103</v>
      </c>
      <c r="JV24" s="238" t="s">
        <v>1628</v>
      </c>
      <c r="JW24" s="245"/>
      <c r="JX24" s="245"/>
      <c r="JY24" s="245"/>
      <c r="JZ24" s="545">
        <v>41</v>
      </c>
      <c r="KA24" s="759">
        <v>46034</v>
      </c>
    </row>
    <row r="25" spans="1:287">
      <c r="A25" s="239" t="s">
        <v>773</v>
      </c>
      <c r="B25" s="481" t="s">
        <v>29</v>
      </c>
      <c r="C25" s="374" t="s">
        <v>898</v>
      </c>
      <c r="D25" s="482" t="s">
        <v>166</v>
      </c>
      <c r="E25" s="482" t="s">
        <v>1632</v>
      </c>
      <c r="F25" s="483" t="s">
        <v>1642</v>
      </c>
      <c r="G25" s="483" t="s">
        <v>1643</v>
      </c>
      <c r="H25" s="406" t="s">
        <v>88</v>
      </c>
      <c r="I25" s="406" t="s">
        <v>89</v>
      </c>
      <c r="J25" s="406" t="s">
        <v>90</v>
      </c>
      <c r="K25" s="406" t="s">
        <v>968</v>
      </c>
      <c r="L25" s="484" t="s">
        <v>968</v>
      </c>
      <c r="M25" s="797">
        <v>14774</v>
      </c>
      <c r="N25" s="245"/>
      <c r="O25" s="252">
        <v>2423</v>
      </c>
      <c r="P25" s="252">
        <v>740</v>
      </c>
      <c r="Q25" s="252">
        <v>1452</v>
      </c>
      <c r="R25" s="245"/>
      <c r="S25" s="245"/>
      <c r="T25" s="245"/>
      <c r="U25" s="245"/>
      <c r="V25" s="245"/>
      <c r="W25" s="245"/>
      <c r="X25" s="252">
        <v>214</v>
      </c>
      <c r="Y25" s="245"/>
      <c r="Z25" s="245"/>
      <c r="AA25" s="245" t="s">
        <v>93</v>
      </c>
      <c r="AB25" s="245" t="s">
        <v>93</v>
      </c>
      <c r="AC25" s="245" t="s">
        <v>93</v>
      </c>
      <c r="AD25" s="252">
        <v>468</v>
      </c>
      <c r="AE25" s="245"/>
      <c r="AF25" s="245"/>
      <c r="AG25" s="245"/>
      <c r="AH25" s="245"/>
      <c r="AI25" s="252">
        <v>555</v>
      </c>
      <c r="AJ25" s="252">
        <v>89</v>
      </c>
      <c r="AK25" s="252">
        <v>172</v>
      </c>
      <c r="AL25" s="252">
        <v>67</v>
      </c>
      <c r="AM25" s="245"/>
      <c r="AN25" s="245"/>
      <c r="AO25" s="485">
        <v>881</v>
      </c>
      <c r="AP25" s="485">
        <v>1016</v>
      </c>
      <c r="AQ25" s="485">
        <v>1177</v>
      </c>
      <c r="AR25" s="485">
        <v>1270</v>
      </c>
      <c r="AS25" s="485">
        <v>1652</v>
      </c>
      <c r="AT25" s="485">
        <v>4067</v>
      </c>
      <c r="AU25" s="485">
        <v>4638</v>
      </c>
      <c r="AV25" s="485">
        <v>9435</v>
      </c>
      <c r="AW25" s="485">
        <v>11013</v>
      </c>
      <c r="AX25" s="485">
        <v>12340</v>
      </c>
      <c r="AY25" s="245"/>
      <c r="AZ25" s="245"/>
      <c r="BA25" s="245"/>
      <c r="BB25" s="245"/>
      <c r="BC25" s="245"/>
      <c r="BD25" s="245" t="s">
        <v>93</v>
      </c>
      <c r="BE25" s="486" t="s">
        <v>93</v>
      </c>
      <c r="BF25" s="485">
        <v>3048</v>
      </c>
      <c r="BG25" s="485">
        <v>3473</v>
      </c>
      <c r="BH25" s="252">
        <v>2295</v>
      </c>
      <c r="BI25" s="484" t="s">
        <v>439</v>
      </c>
      <c r="BJ25" s="245"/>
      <c r="BK25" s="484" t="s">
        <v>408</v>
      </c>
      <c r="BL25" s="245"/>
      <c r="BM25" s="484" t="s">
        <v>410</v>
      </c>
      <c r="BN25" s="238"/>
      <c r="BO25" s="484" t="s">
        <v>419</v>
      </c>
      <c r="BP25" s="484" t="s">
        <v>1633</v>
      </c>
      <c r="BQ25" s="484" t="s">
        <v>1634</v>
      </c>
      <c r="BR25" s="484" t="s">
        <v>528</v>
      </c>
      <c r="BS25" s="484" t="s">
        <v>499</v>
      </c>
      <c r="BT25" s="484">
        <v>79</v>
      </c>
      <c r="BU25" s="484">
        <v>66</v>
      </c>
      <c r="BV25" s="252">
        <v>1093</v>
      </c>
      <c r="BW25" s="484">
        <v>1798</v>
      </c>
      <c r="BX25" s="484">
        <v>752</v>
      </c>
      <c r="BY25" s="252">
        <v>476</v>
      </c>
      <c r="BZ25" s="245"/>
      <c r="CA25" s="245"/>
      <c r="CB25" s="245"/>
      <c r="CC25" s="245"/>
      <c r="CD25" s="245"/>
      <c r="CE25" s="245" t="s">
        <v>93</v>
      </c>
      <c r="CF25" s="485">
        <v>13603</v>
      </c>
      <c r="CG25" s="245"/>
      <c r="CH25" s="245"/>
      <c r="CI25" s="245"/>
      <c r="CJ25" s="245"/>
      <c r="CK25" s="245"/>
      <c r="CL25" s="245"/>
      <c r="CM25" s="245" t="s">
        <v>93</v>
      </c>
      <c r="CN25" s="245"/>
      <c r="CO25" s="245"/>
      <c r="CP25" s="245"/>
      <c r="CQ25" s="245"/>
      <c r="CR25" s="245"/>
      <c r="CS25" s="245"/>
      <c r="CT25" s="245"/>
      <c r="CU25" s="489">
        <v>510</v>
      </c>
      <c r="CV25" s="489">
        <v>630</v>
      </c>
      <c r="CW25" s="489">
        <v>800</v>
      </c>
      <c r="CX25" s="489"/>
      <c r="CY25" s="489"/>
      <c r="CZ25" s="490"/>
      <c r="DA25" s="245"/>
      <c r="DB25" s="245"/>
      <c r="DC25" s="245"/>
      <c r="DD25" s="245"/>
      <c r="DE25" s="245"/>
      <c r="DF25" s="245"/>
      <c r="DG25" s="245"/>
      <c r="DH25" s="245"/>
      <c r="DI25" s="245"/>
      <c r="DJ25" s="245"/>
      <c r="DK25" s="245"/>
      <c r="DL25" s="245"/>
      <c r="DM25" s="245"/>
      <c r="DN25" s="245"/>
      <c r="DO25" s="245"/>
      <c r="DP25" s="245"/>
      <c r="DQ25" s="245"/>
      <c r="DR25" s="245"/>
      <c r="DS25" s="245"/>
      <c r="DT25" s="245"/>
      <c r="DU25" s="245"/>
      <c r="DV25" s="245"/>
      <c r="DW25" s="245"/>
      <c r="DX25" s="245"/>
      <c r="DY25" s="245"/>
      <c r="DZ25" s="245"/>
      <c r="EA25" s="245"/>
      <c r="EB25" s="245"/>
      <c r="EC25" s="245"/>
      <c r="ED25" s="245"/>
      <c r="EE25" s="245"/>
      <c r="EF25" s="245"/>
      <c r="EG25" s="245"/>
      <c r="EH25" s="245"/>
      <c r="EI25" s="245"/>
      <c r="EJ25" s="245"/>
      <c r="EK25" s="245"/>
      <c r="EL25" s="245"/>
      <c r="EM25" s="245"/>
      <c r="EN25" s="245"/>
      <c r="EO25" s="245"/>
      <c r="EP25" s="245"/>
      <c r="EQ25" s="245"/>
      <c r="ER25" s="245"/>
      <c r="ES25" s="245"/>
      <c r="ET25" s="245"/>
      <c r="EU25" s="245"/>
      <c r="EV25" s="245"/>
      <c r="EW25" s="245"/>
      <c r="EX25" s="245"/>
      <c r="EY25" s="245"/>
      <c r="EZ25" s="245"/>
      <c r="FA25" s="245"/>
      <c r="FB25" s="245"/>
      <c r="FC25" s="245"/>
      <c r="FD25" s="245"/>
      <c r="FE25" s="245"/>
      <c r="FF25" s="245"/>
      <c r="FG25" s="245"/>
      <c r="FH25" s="245"/>
      <c r="FI25" s="245"/>
      <c r="FJ25" s="245"/>
      <c r="FK25" s="245"/>
      <c r="FL25" s="245"/>
      <c r="FM25" s="245"/>
      <c r="FN25" s="245"/>
      <c r="FO25" s="245"/>
      <c r="FP25" s="245"/>
      <c r="FQ25" s="245"/>
      <c r="FR25" s="245"/>
      <c r="FS25" s="245"/>
      <c r="FT25" s="245"/>
      <c r="FU25" s="245"/>
      <c r="FV25" s="245"/>
      <c r="FW25" s="245"/>
      <c r="FX25" s="245"/>
      <c r="FY25" s="245"/>
      <c r="FZ25" s="245"/>
      <c r="GA25" s="245"/>
      <c r="GB25" s="245"/>
      <c r="GC25" s="245"/>
      <c r="GD25" s="245"/>
      <c r="GE25" s="245"/>
      <c r="GF25" s="245"/>
      <c r="GG25" s="245"/>
      <c r="GH25" s="245"/>
      <c r="GI25" s="245"/>
      <c r="GJ25" s="245"/>
      <c r="GK25" s="245"/>
      <c r="GL25" s="245"/>
      <c r="GM25" s="245"/>
      <c r="GN25" s="245"/>
      <c r="GO25" s="245"/>
      <c r="GP25" s="245"/>
      <c r="GQ25" s="245"/>
      <c r="GR25" s="245"/>
      <c r="GS25" s="245"/>
      <c r="GT25" s="245"/>
      <c r="GU25" s="245"/>
      <c r="GV25" s="245"/>
      <c r="GW25" s="245"/>
      <c r="GX25" s="245"/>
      <c r="GY25" s="245"/>
      <c r="GZ25" s="245"/>
      <c r="HA25" s="245"/>
      <c r="HB25" s="245"/>
      <c r="HC25" s="245"/>
      <c r="HD25" s="245"/>
      <c r="HE25" s="245"/>
      <c r="HF25" s="245"/>
      <c r="HG25" s="245"/>
      <c r="HH25" s="245"/>
      <c r="HI25" s="245"/>
      <c r="HJ25" s="245"/>
      <c r="HK25" s="245"/>
      <c r="HL25" s="245"/>
      <c r="HM25" s="245"/>
      <c r="HN25" s="245"/>
      <c r="HO25" s="245"/>
      <c r="HP25" s="245"/>
      <c r="HQ25" s="245"/>
      <c r="HR25" s="245"/>
      <c r="HS25" s="245"/>
      <c r="HT25" s="245"/>
      <c r="HU25" s="245"/>
      <c r="HV25" s="245"/>
      <c r="HW25" s="252">
        <v>51</v>
      </c>
      <c r="HX25" s="252">
        <v>51</v>
      </c>
      <c r="HY25" s="252">
        <v>51</v>
      </c>
      <c r="HZ25" s="252">
        <v>51</v>
      </c>
      <c r="IA25" s="252">
        <v>51</v>
      </c>
      <c r="IB25" s="252">
        <v>51</v>
      </c>
      <c r="IC25" s="252">
        <v>51</v>
      </c>
      <c r="ID25" s="252">
        <v>51</v>
      </c>
      <c r="IE25" s="252">
        <v>51</v>
      </c>
      <c r="IF25" s="252">
        <v>51</v>
      </c>
      <c r="IG25" s="252">
        <v>51</v>
      </c>
      <c r="IH25" s="252">
        <v>51</v>
      </c>
      <c r="II25" s="252">
        <v>51</v>
      </c>
      <c r="IJ25" s="252">
        <v>51</v>
      </c>
      <c r="IK25" s="252">
        <v>51</v>
      </c>
      <c r="IL25" s="252">
        <v>51</v>
      </c>
      <c r="IM25" s="252">
        <v>51</v>
      </c>
      <c r="IN25" s="252">
        <v>51</v>
      </c>
      <c r="IO25" s="252">
        <v>51</v>
      </c>
      <c r="IP25" s="252">
        <v>51</v>
      </c>
      <c r="IQ25" s="252">
        <v>51</v>
      </c>
      <c r="IR25" s="252">
        <v>51</v>
      </c>
      <c r="IS25" s="485">
        <v>36000</v>
      </c>
      <c r="IT25" s="485">
        <v>37232</v>
      </c>
      <c r="IU25" s="485">
        <v>42157</v>
      </c>
      <c r="IV25" s="485">
        <v>993</v>
      </c>
      <c r="IW25" s="485">
        <v>1127</v>
      </c>
      <c r="IX25" s="485">
        <v>1288</v>
      </c>
      <c r="IY25" s="485">
        <v>1382</v>
      </c>
      <c r="IZ25" s="485">
        <v>1764</v>
      </c>
      <c r="JA25" s="485">
        <v>3048</v>
      </c>
      <c r="JB25" s="485">
        <v>3511</v>
      </c>
      <c r="JC25" s="485">
        <v>4095</v>
      </c>
      <c r="JD25" s="485">
        <v>4603</v>
      </c>
      <c r="JE25" s="485">
        <v>9349</v>
      </c>
      <c r="JF25" s="485">
        <v>10848</v>
      </c>
      <c r="JG25" s="485">
        <v>12010</v>
      </c>
      <c r="JH25" s="485">
        <v>13149</v>
      </c>
      <c r="JI25" s="485">
        <v>33276</v>
      </c>
      <c r="JJ25" s="485">
        <v>35121</v>
      </c>
      <c r="JK25" s="485">
        <v>39571</v>
      </c>
      <c r="JL25" s="238">
        <v>0</v>
      </c>
      <c r="JM25" s="238">
        <v>6.7</v>
      </c>
      <c r="JN25" s="238">
        <v>3</v>
      </c>
      <c r="JO25" s="238">
        <v>4.4000000000000004</v>
      </c>
      <c r="JP25" s="238">
        <v>5.9</v>
      </c>
      <c r="JQ25" s="238" t="s">
        <v>1637</v>
      </c>
      <c r="JR25" s="238" t="s">
        <v>1637</v>
      </c>
      <c r="JS25" s="238">
        <v>2.5</v>
      </c>
      <c r="JT25" s="238" t="s">
        <v>1637</v>
      </c>
      <c r="JU25" s="238">
        <v>79</v>
      </c>
      <c r="JV25" s="238" t="s">
        <v>1676</v>
      </c>
      <c r="JW25" s="245"/>
      <c r="JX25" s="245"/>
      <c r="JY25" s="245"/>
      <c r="KA25" s="738">
        <v>46023</v>
      </c>
    </row>
    <row r="26" spans="1:287">
      <c r="A26" s="239" t="s">
        <v>773</v>
      </c>
      <c r="B26" s="481" t="s">
        <v>33</v>
      </c>
      <c r="C26" s="374" t="s">
        <v>909</v>
      </c>
      <c r="D26" s="482" t="s">
        <v>163</v>
      </c>
      <c r="E26" s="482" t="s">
        <v>760</v>
      </c>
      <c r="F26" s="483" t="s">
        <v>174</v>
      </c>
      <c r="G26" s="483" t="s">
        <v>175</v>
      </c>
      <c r="H26" s="406" t="s">
        <v>88</v>
      </c>
      <c r="I26" s="406" t="s">
        <v>89</v>
      </c>
      <c r="J26" s="406" t="s">
        <v>90</v>
      </c>
      <c r="K26" s="406" t="s">
        <v>967</v>
      </c>
      <c r="L26" s="484" t="s">
        <v>967</v>
      </c>
      <c r="M26" s="797">
        <v>16515</v>
      </c>
      <c r="N26" s="245"/>
      <c r="O26" s="252">
        <v>2681</v>
      </c>
      <c r="P26" s="245"/>
      <c r="Q26" s="252">
        <v>1233</v>
      </c>
      <c r="R26" s="245"/>
      <c r="S26" s="245"/>
      <c r="T26" s="245"/>
      <c r="U26" s="245"/>
      <c r="V26" s="245"/>
      <c r="W26" s="245"/>
      <c r="X26" s="252">
        <v>166</v>
      </c>
      <c r="Y26" s="245"/>
      <c r="Z26" s="245"/>
      <c r="AA26" s="245" t="s">
        <v>93</v>
      </c>
      <c r="AB26" s="245" t="s">
        <v>93</v>
      </c>
      <c r="AC26" s="245" t="s">
        <v>93</v>
      </c>
      <c r="AD26" s="252">
        <v>546</v>
      </c>
      <c r="AE26" s="245"/>
      <c r="AF26" s="245"/>
      <c r="AG26" s="245"/>
      <c r="AH26" s="245"/>
      <c r="AI26" s="252">
        <v>555</v>
      </c>
      <c r="AJ26" s="252">
        <v>89</v>
      </c>
      <c r="AK26" s="252">
        <v>177</v>
      </c>
      <c r="AL26" s="252">
        <v>67</v>
      </c>
      <c r="AM26" s="245"/>
      <c r="AN26" s="245"/>
      <c r="AO26" s="485">
        <v>881</v>
      </c>
      <c r="AP26" s="485">
        <v>1016</v>
      </c>
      <c r="AQ26" s="485">
        <v>1177</v>
      </c>
      <c r="AR26" s="485">
        <v>1270</v>
      </c>
      <c r="AS26" s="485">
        <v>1652</v>
      </c>
      <c r="AT26" s="485">
        <v>4067</v>
      </c>
      <c r="AU26" s="485">
        <v>4638</v>
      </c>
      <c r="AV26" s="485">
        <v>9435</v>
      </c>
      <c r="AW26" s="485">
        <v>11013</v>
      </c>
      <c r="AX26" s="485">
        <v>12340</v>
      </c>
      <c r="AY26" s="245"/>
      <c r="AZ26" s="245"/>
      <c r="BA26" s="245"/>
      <c r="BB26" s="245"/>
      <c r="BC26" s="245"/>
      <c r="BD26" s="245" t="s">
        <v>93</v>
      </c>
      <c r="BE26" s="486" t="s">
        <v>93</v>
      </c>
      <c r="BF26" s="485">
        <v>3048</v>
      </c>
      <c r="BG26" s="485">
        <v>3473</v>
      </c>
      <c r="BH26" s="245"/>
      <c r="BI26" s="484" t="s">
        <v>780</v>
      </c>
      <c r="BJ26" s="252">
        <v>3360</v>
      </c>
      <c r="BK26" s="484" t="s">
        <v>435</v>
      </c>
      <c r="BL26" s="245"/>
      <c r="BM26" s="484" t="s">
        <v>410</v>
      </c>
      <c r="BN26" s="238"/>
      <c r="BO26" s="484" t="s">
        <v>419</v>
      </c>
      <c r="BP26" s="484" t="s">
        <v>609</v>
      </c>
      <c r="BQ26" s="484" t="s">
        <v>439</v>
      </c>
      <c r="BR26" s="484" t="s">
        <v>528</v>
      </c>
      <c r="BS26" s="484" t="s">
        <v>499</v>
      </c>
      <c r="BT26" s="484">
        <v>76</v>
      </c>
      <c r="BU26" s="484">
        <v>63</v>
      </c>
      <c r="BV26" s="252">
        <v>443</v>
      </c>
      <c r="BW26" s="484">
        <v>2100</v>
      </c>
      <c r="BX26" s="484">
        <v>938</v>
      </c>
      <c r="BY26" s="252">
        <v>476</v>
      </c>
      <c r="BZ26" s="245"/>
      <c r="CA26" s="245"/>
      <c r="CB26" s="245"/>
      <c r="CC26" s="245"/>
      <c r="CD26" s="245"/>
      <c r="CE26" s="245" t="s">
        <v>93</v>
      </c>
      <c r="CF26" s="485">
        <v>13603</v>
      </c>
      <c r="CG26" s="245"/>
      <c r="CH26" s="245"/>
      <c r="CI26" s="245"/>
      <c r="CJ26" s="245"/>
      <c r="CK26" s="245"/>
      <c r="CL26" s="245"/>
      <c r="CM26" s="245" t="s">
        <v>93</v>
      </c>
      <c r="CN26" s="245"/>
      <c r="CO26" s="245"/>
      <c r="CP26" s="245"/>
      <c r="CQ26" s="245"/>
      <c r="CR26" s="245"/>
      <c r="CS26" s="245"/>
      <c r="CT26" s="245"/>
      <c r="CU26" s="489">
        <v>568</v>
      </c>
      <c r="CV26" s="489">
        <v>756</v>
      </c>
      <c r="CW26" s="489">
        <v>964</v>
      </c>
      <c r="CX26" s="489">
        <v>976</v>
      </c>
      <c r="CY26" s="489"/>
      <c r="CZ26" s="490"/>
      <c r="DA26" s="245"/>
      <c r="DB26" s="245"/>
      <c r="DC26" s="245"/>
      <c r="DD26" s="245"/>
      <c r="DE26" s="245"/>
      <c r="DF26" s="245"/>
      <c r="DG26" s="245"/>
      <c r="DH26" s="245"/>
      <c r="DI26" s="245"/>
      <c r="DJ26" s="245"/>
      <c r="DK26" s="245"/>
      <c r="DL26" s="245"/>
      <c r="DM26" s="245"/>
      <c r="DN26" s="245"/>
      <c r="DO26" s="245"/>
      <c r="DP26" s="245"/>
      <c r="DQ26" s="245"/>
      <c r="DR26" s="245"/>
      <c r="DS26" s="245"/>
      <c r="DT26" s="245"/>
      <c r="DU26" s="245"/>
      <c r="DV26" s="245"/>
      <c r="DW26" s="245"/>
      <c r="DX26" s="245"/>
      <c r="DY26" s="245"/>
      <c r="DZ26" s="245"/>
      <c r="EA26" s="245"/>
      <c r="EB26" s="245"/>
      <c r="EC26" s="245"/>
      <c r="ED26" s="245"/>
      <c r="EE26" s="245"/>
      <c r="EF26" s="245"/>
      <c r="EG26" s="245"/>
      <c r="EH26" s="245"/>
      <c r="EI26" s="245"/>
      <c r="EJ26" s="245"/>
      <c r="EK26" s="245"/>
      <c r="EL26" s="245"/>
      <c r="EM26" s="245"/>
      <c r="EN26" s="245"/>
      <c r="EO26" s="245"/>
      <c r="EP26" s="245"/>
      <c r="EQ26" s="245"/>
      <c r="ER26" s="245"/>
      <c r="ES26" s="245"/>
      <c r="ET26" s="245"/>
      <c r="EU26" s="245"/>
      <c r="EV26" s="245"/>
      <c r="EW26" s="245"/>
      <c r="EX26" s="245"/>
      <c r="EY26" s="245"/>
      <c r="EZ26" s="245"/>
      <c r="FA26" s="245"/>
      <c r="FB26" s="245"/>
      <c r="FC26" s="245"/>
      <c r="FD26" s="245"/>
      <c r="FE26" s="245"/>
      <c r="FF26" s="245"/>
      <c r="FG26" s="245"/>
      <c r="FH26" s="245"/>
      <c r="FI26" s="245"/>
      <c r="FJ26" s="245"/>
      <c r="FK26" s="245"/>
      <c r="FL26" s="245"/>
      <c r="FM26" s="245"/>
      <c r="FN26" s="245"/>
      <c r="FO26" s="245"/>
      <c r="FP26" s="245"/>
      <c r="FQ26" s="245"/>
      <c r="FR26" s="245"/>
      <c r="FS26" s="245"/>
      <c r="FT26" s="245"/>
      <c r="FU26" s="245"/>
      <c r="FV26" s="245"/>
      <c r="FW26" s="245"/>
      <c r="FX26" s="245"/>
      <c r="FY26" s="245"/>
      <c r="FZ26" s="245"/>
      <c r="GA26" s="245"/>
      <c r="GB26" s="245"/>
      <c r="GC26" s="245"/>
      <c r="GD26" s="245"/>
      <c r="GE26" s="245"/>
      <c r="GF26" s="245"/>
      <c r="GG26" s="245"/>
      <c r="GH26" s="245"/>
      <c r="GI26" s="245"/>
      <c r="GJ26" s="245"/>
      <c r="GK26" s="245"/>
      <c r="GL26" s="245"/>
      <c r="GM26" s="245"/>
      <c r="GN26" s="245"/>
      <c r="GO26" s="245"/>
      <c r="GP26" s="245"/>
      <c r="GQ26" s="245"/>
      <c r="GR26" s="245"/>
      <c r="GS26" s="245"/>
      <c r="GT26" s="245"/>
      <c r="GU26" s="245"/>
      <c r="GV26" s="245"/>
      <c r="GW26" s="245"/>
      <c r="GX26" s="245"/>
      <c r="GY26" s="245"/>
      <c r="GZ26" s="245"/>
      <c r="HA26" s="245"/>
      <c r="HB26" s="245"/>
      <c r="HC26" s="245"/>
      <c r="HD26" s="245"/>
      <c r="HE26" s="245"/>
      <c r="HF26" s="245"/>
      <c r="HG26" s="245"/>
      <c r="HH26" s="245"/>
      <c r="HI26" s="245"/>
      <c r="HJ26" s="245"/>
      <c r="HK26" s="245"/>
      <c r="HL26" s="245"/>
      <c r="HM26" s="245"/>
      <c r="HN26" s="245"/>
      <c r="HO26" s="245"/>
      <c r="HP26" s="245"/>
      <c r="HQ26" s="245"/>
      <c r="HR26" s="245"/>
      <c r="HS26" s="245"/>
      <c r="HT26" s="245"/>
      <c r="HU26" s="245"/>
      <c r="HV26" s="245"/>
      <c r="HW26" s="252">
        <v>51</v>
      </c>
      <c r="HX26" s="252">
        <v>51</v>
      </c>
      <c r="HY26" s="252">
        <v>51</v>
      </c>
      <c r="HZ26" s="252">
        <v>51</v>
      </c>
      <c r="IA26" s="252">
        <v>51</v>
      </c>
      <c r="IB26" s="252">
        <v>51</v>
      </c>
      <c r="IC26" s="252">
        <v>51</v>
      </c>
      <c r="ID26" s="252">
        <v>51</v>
      </c>
      <c r="IE26" s="252">
        <v>51</v>
      </c>
      <c r="IF26" s="252">
        <v>51</v>
      </c>
      <c r="IG26" s="252">
        <v>51</v>
      </c>
      <c r="IH26" s="252">
        <v>51</v>
      </c>
      <c r="II26" s="252">
        <v>51</v>
      </c>
      <c r="IJ26" s="252">
        <v>51</v>
      </c>
      <c r="IK26" s="252">
        <v>51</v>
      </c>
      <c r="IL26" s="252">
        <v>51</v>
      </c>
      <c r="IM26" s="252">
        <v>51</v>
      </c>
      <c r="IN26" s="252">
        <v>51</v>
      </c>
      <c r="IO26" s="252">
        <v>51</v>
      </c>
      <c r="IP26" s="252">
        <v>51</v>
      </c>
      <c r="IQ26" s="252">
        <v>51</v>
      </c>
      <c r="IR26" s="252">
        <v>51</v>
      </c>
      <c r="IS26" s="485">
        <v>36000</v>
      </c>
      <c r="IT26" s="485">
        <v>37232</v>
      </c>
      <c r="IU26" s="485">
        <v>42157</v>
      </c>
      <c r="IV26" s="485">
        <v>993</v>
      </c>
      <c r="IW26" s="485">
        <v>1127</v>
      </c>
      <c r="IX26" s="485">
        <v>1288</v>
      </c>
      <c r="IY26" s="485">
        <v>1382</v>
      </c>
      <c r="IZ26" s="485">
        <v>1764</v>
      </c>
      <c r="JA26" s="485">
        <v>3048</v>
      </c>
      <c r="JB26" s="485">
        <v>3511</v>
      </c>
      <c r="JC26" s="485">
        <v>4095</v>
      </c>
      <c r="JD26" s="485">
        <v>4603</v>
      </c>
      <c r="JE26" s="485">
        <v>9349</v>
      </c>
      <c r="JF26" s="485">
        <v>10848</v>
      </c>
      <c r="JG26" s="485">
        <v>12010</v>
      </c>
      <c r="JH26" s="485">
        <v>13149</v>
      </c>
      <c r="JI26" s="485">
        <v>33276</v>
      </c>
      <c r="JJ26" s="485">
        <v>35121</v>
      </c>
      <c r="JK26" s="485">
        <v>39571</v>
      </c>
      <c r="JL26" s="238">
        <v>0</v>
      </c>
      <c r="JM26" s="238">
        <v>8</v>
      </c>
      <c r="JN26" s="238">
        <v>4.2</v>
      </c>
      <c r="JO26" s="238">
        <v>5.9</v>
      </c>
      <c r="JP26" s="238">
        <v>7.5</v>
      </c>
      <c r="JQ26" s="238" t="s">
        <v>1637</v>
      </c>
      <c r="JR26" s="238" t="s">
        <v>1637</v>
      </c>
      <c r="JS26" s="238">
        <v>0.75</v>
      </c>
      <c r="JT26" s="238" t="s">
        <v>1637</v>
      </c>
      <c r="JU26" s="238">
        <v>103</v>
      </c>
      <c r="JV26" s="238" t="s">
        <v>1628</v>
      </c>
      <c r="JW26" s="245"/>
      <c r="JX26" s="245"/>
      <c r="JY26" s="245"/>
      <c r="JZ26" s="545">
        <v>50</v>
      </c>
      <c r="KA26" s="738">
        <v>46058</v>
      </c>
    </row>
    <row r="27" spans="1:287">
      <c r="A27" s="239" t="s">
        <v>773</v>
      </c>
      <c r="B27" s="481" t="s">
        <v>34</v>
      </c>
      <c r="C27" s="374" t="s">
        <v>909</v>
      </c>
      <c r="D27" s="377" t="s">
        <v>179</v>
      </c>
      <c r="E27" s="377" t="s">
        <v>760</v>
      </c>
      <c r="F27" s="483" t="s">
        <v>174</v>
      </c>
      <c r="G27" s="483" t="s">
        <v>175</v>
      </c>
      <c r="H27" s="406" t="s">
        <v>88</v>
      </c>
      <c r="I27" s="406" t="s">
        <v>89</v>
      </c>
      <c r="J27" s="406" t="s">
        <v>90</v>
      </c>
      <c r="K27" s="406" t="s">
        <v>967</v>
      </c>
      <c r="L27" s="484" t="s">
        <v>967</v>
      </c>
      <c r="M27" s="797">
        <v>17384</v>
      </c>
      <c r="N27" s="245"/>
      <c r="O27" s="252">
        <v>2679</v>
      </c>
      <c r="P27" s="252">
        <v>794</v>
      </c>
      <c r="Q27" s="252">
        <v>1233</v>
      </c>
      <c r="R27" s="245"/>
      <c r="S27" s="245"/>
      <c r="T27" s="245"/>
      <c r="U27" s="245"/>
      <c r="V27" s="245"/>
      <c r="W27" s="245"/>
      <c r="X27" s="252">
        <v>198</v>
      </c>
      <c r="Y27" s="245"/>
      <c r="Z27" s="245"/>
      <c r="AA27" s="245" t="s">
        <v>93</v>
      </c>
      <c r="AB27" s="245" t="s">
        <v>93</v>
      </c>
      <c r="AC27" s="245" t="s">
        <v>93</v>
      </c>
      <c r="AD27" s="245"/>
      <c r="AE27" s="245"/>
      <c r="AF27" s="252">
        <v>203</v>
      </c>
      <c r="AG27" s="245"/>
      <c r="AH27" s="245"/>
      <c r="AI27" s="252">
        <v>555</v>
      </c>
      <c r="AJ27" s="245"/>
      <c r="AK27" s="245"/>
      <c r="AL27" s="245"/>
      <c r="AM27" s="245"/>
      <c r="AN27" s="245"/>
      <c r="AO27" s="485">
        <v>881</v>
      </c>
      <c r="AP27" s="485">
        <v>1016</v>
      </c>
      <c r="AQ27" s="485">
        <v>1177</v>
      </c>
      <c r="AR27" s="485">
        <v>1270</v>
      </c>
      <c r="AS27" s="485">
        <v>1652</v>
      </c>
      <c r="AT27" s="485">
        <v>4067</v>
      </c>
      <c r="AU27" s="485">
        <v>4638</v>
      </c>
      <c r="AV27" s="485">
        <v>9435</v>
      </c>
      <c r="AW27" s="485">
        <v>11013</v>
      </c>
      <c r="AX27" s="485">
        <v>12340</v>
      </c>
      <c r="AY27" s="245"/>
      <c r="AZ27" s="245"/>
      <c r="BA27" s="245"/>
      <c r="BB27" s="245"/>
      <c r="BC27" s="245"/>
      <c r="BD27" s="245" t="s">
        <v>93</v>
      </c>
      <c r="BE27" s="486" t="s">
        <v>93</v>
      </c>
      <c r="BF27" s="485">
        <v>3048</v>
      </c>
      <c r="BG27" s="485">
        <v>3473</v>
      </c>
      <c r="BH27" s="252">
        <v>2096</v>
      </c>
      <c r="BI27" s="484" t="s">
        <v>780</v>
      </c>
      <c r="BJ27" s="245"/>
      <c r="BK27" s="484" t="s">
        <v>435</v>
      </c>
      <c r="BL27" s="245"/>
      <c r="BM27" s="484"/>
      <c r="BN27" s="238"/>
      <c r="BO27" s="484"/>
      <c r="BP27" s="484" t="s">
        <v>609</v>
      </c>
      <c r="BQ27" s="484" t="s">
        <v>439</v>
      </c>
      <c r="BR27" s="484" t="s">
        <v>528</v>
      </c>
      <c r="BS27" s="484" t="s">
        <v>499</v>
      </c>
      <c r="BT27" s="484">
        <v>76</v>
      </c>
      <c r="BU27" s="484">
        <v>63</v>
      </c>
      <c r="BV27" s="252">
        <v>443</v>
      </c>
      <c r="BW27" s="484">
        <v>2100</v>
      </c>
      <c r="BX27" s="484">
        <v>938</v>
      </c>
      <c r="BY27" s="252">
        <v>476</v>
      </c>
      <c r="BZ27" s="245"/>
      <c r="CA27" s="245"/>
      <c r="CB27" s="245"/>
      <c r="CC27" s="252">
        <v>51</v>
      </c>
      <c r="CD27" s="245"/>
      <c r="CE27" s="245" t="s">
        <v>93</v>
      </c>
      <c r="CF27" s="485">
        <v>13603</v>
      </c>
      <c r="CG27" s="245"/>
      <c r="CH27" s="245"/>
      <c r="CI27" s="245"/>
      <c r="CJ27" s="252">
        <v>429</v>
      </c>
      <c r="CK27" s="245"/>
      <c r="CL27" s="245"/>
      <c r="CM27" s="245" t="s">
        <v>93</v>
      </c>
      <c r="CN27" s="245"/>
      <c r="CO27" s="245"/>
      <c r="CP27" s="252">
        <v>190</v>
      </c>
      <c r="CQ27" s="252">
        <v>359</v>
      </c>
      <c r="CR27" s="252">
        <v>84</v>
      </c>
      <c r="CS27" s="245"/>
      <c r="CT27" s="245"/>
      <c r="CU27" s="489">
        <v>568</v>
      </c>
      <c r="CV27" s="489">
        <v>756</v>
      </c>
      <c r="CW27" s="489">
        <v>964</v>
      </c>
      <c r="CX27" s="489">
        <v>976</v>
      </c>
      <c r="CY27" s="489"/>
      <c r="CZ27" s="490"/>
      <c r="DA27" s="245"/>
      <c r="DB27" s="245"/>
      <c r="DC27" s="245"/>
      <c r="DD27" s="245"/>
      <c r="DE27" s="245"/>
      <c r="DF27" s="245"/>
      <c r="DG27" s="245"/>
      <c r="DH27" s="245"/>
      <c r="DI27" s="245"/>
      <c r="DJ27" s="245"/>
      <c r="DK27" s="245"/>
      <c r="DL27" s="245"/>
      <c r="DM27" s="245"/>
      <c r="DN27" s="245"/>
      <c r="DO27" s="245"/>
      <c r="DP27" s="245"/>
      <c r="DQ27" s="245"/>
      <c r="DR27" s="245"/>
      <c r="DS27" s="245"/>
      <c r="DT27" s="245"/>
      <c r="DU27" s="245"/>
      <c r="DV27" s="245"/>
      <c r="DW27" s="245"/>
      <c r="DX27" s="245"/>
      <c r="DY27" s="245"/>
      <c r="DZ27" s="245"/>
      <c r="EA27" s="245"/>
      <c r="EB27" s="245"/>
      <c r="EC27" s="245"/>
      <c r="ED27" s="245"/>
      <c r="EE27" s="245"/>
      <c r="EF27" s="245"/>
      <c r="EG27" s="245"/>
      <c r="EH27" s="245"/>
      <c r="EI27" s="245"/>
      <c r="EJ27" s="245"/>
      <c r="EK27" s="245"/>
      <c r="EL27" s="245"/>
      <c r="EM27" s="245"/>
      <c r="EN27" s="245"/>
      <c r="EO27" s="245"/>
      <c r="EP27" s="245"/>
      <c r="EQ27" s="245"/>
      <c r="ER27" s="245"/>
      <c r="ES27" s="245"/>
      <c r="ET27" s="245"/>
      <c r="EU27" s="245"/>
      <c r="EV27" s="245"/>
      <c r="EW27" s="245"/>
      <c r="EX27" s="245"/>
      <c r="EY27" s="245"/>
      <c r="EZ27" s="245"/>
      <c r="FA27" s="245"/>
      <c r="FB27" s="245"/>
      <c r="FC27" s="245"/>
      <c r="FD27" s="245"/>
      <c r="FE27" s="245"/>
      <c r="FF27" s="245"/>
      <c r="FG27" s="245"/>
      <c r="FH27" s="245"/>
      <c r="FI27" s="245"/>
      <c r="FJ27" s="245"/>
      <c r="FK27" s="245"/>
      <c r="FL27" s="245"/>
      <c r="FM27" s="245"/>
      <c r="FN27" s="245"/>
      <c r="FO27" s="245"/>
      <c r="FP27" s="245"/>
      <c r="FQ27" s="245"/>
      <c r="FR27" s="245"/>
      <c r="FS27" s="245"/>
      <c r="FT27" s="245"/>
      <c r="FU27" s="245"/>
      <c r="FV27" s="252">
        <v>546</v>
      </c>
      <c r="FW27" s="245"/>
      <c r="FX27" s="245"/>
      <c r="FY27" s="245"/>
      <c r="FZ27" s="245"/>
      <c r="GA27" s="245"/>
      <c r="GB27" s="245"/>
      <c r="GC27" s="245"/>
      <c r="GD27" s="245"/>
      <c r="GE27" s="245"/>
      <c r="GF27" s="245"/>
      <c r="GG27" s="245"/>
      <c r="GH27" s="252">
        <v>555</v>
      </c>
      <c r="GI27" s="245"/>
      <c r="GJ27" s="245"/>
      <c r="GK27" s="245"/>
      <c r="GL27" s="245"/>
      <c r="GM27" s="245"/>
      <c r="GN27" s="245"/>
      <c r="GO27" s="245"/>
      <c r="GP27" s="245"/>
      <c r="GQ27" s="245"/>
      <c r="GR27" s="245"/>
      <c r="GS27" s="245"/>
      <c r="GT27" s="245"/>
      <c r="GU27" s="245"/>
      <c r="GV27" s="245"/>
      <c r="GW27" s="245"/>
      <c r="GX27" s="245"/>
      <c r="GY27" s="245"/>
      <c r="GZ27" s="245"/>
      <c r="HA27" s="245"/>
      <c r="HB27" s="245"/>
      <c r="HC27" s="245"/>
      <c r="HD27" s="245"/>
      <c r="HE27" s="245"/>
      <c r="HF27" s="245"/>
      <c r="HG27" s="245"/>
      <c r="HH27" s="245"/>
      <c r="HI27" s="245"/>
      <c r="HJ27" s="245"/>
      <c r="HK27" s="245"/>
      <c r="HL27" s="245"/>
      <c r="HM27" s="245"/>
      <c r="HN27" s="245"/>
      <c r="HO27" s="245"/>
      <c r="HP27" s="252">
        <v>51</v>
      </c>
      <c r="HQ27" s="245"/>
      <c r="HR27" s="245"/>
      <c r="HS27" s="245"/>
      <c r="HT27" s="245"/>
      <c r="HU27" s="252">
        <v>175</v>
      </c>
      <c r="HV27" s="245"/>
      <c r="HW27" s="252">
        <v>51</v>
      </c>
      <c r="HX27" s="252">
        <v>51</v>
      </c>
      <c r="HY27" s="252">
        <v>51</v>
      </c>
      <c r="HZ27" s="252">
        <v>51</v>
      </c>
      <c r="IA27" s="252">
        <v>51</v>
      </c>
      <c r="IB27" s="252">
        <v>51</v>
      </c>
      <c r="IC27" s="252">
        <v>51</v>
      </c>
      <c r="ID27" s="252">
        <v>51</v>
      </c>
      <c r="IE27" s="252">
        <v>51</v>
      </c>
      <c r="IF27" s="252">
        <v>51</v>
      </c>
      <c r="IG27" s="252">
        <v>51</v>
      </c>
      <c r="IH27" s="252">
        <v>51</v>
      </c>
      <c r="II27" s="252">
        <v>51</v>
      </c>
      <c r="IJ27" s="252">
        <v>51</v>
      </c>
      <c r="IK27" s="252">
        <v>51</v>
      </c>
      <c r="IL27" s="252">
        <v>51</v>
      </c>
      <c r="IM27" s="252">
        <v>51</v>
      </c>
      <c r="IN27" s="252">
        <v>51</v>
      </c>
      <c r="IO27" s="252">
        <v>51</v>
      </c>
      <c r="IP27" s="252">
        <v>51</v>
      </c>
      <c r="IQ27" s="252">
        <v>51</v>
      </c>
      <c r="IR27" s="252">
        <v>51</v>
      </c>
      <c r="IS27" s="485">
        <v>36000</v>
      </c>
      <c r="IT27" s="485">
        <v>37232</v>
      </c>
      <c r="IU27" s="485">
        <v>42157</v>
      </c>
      <c r="IV27" s="485">
        <v>993</v>
      </c>
      <c r="IW27" s="485">
        <v>1127</v>
      </c>
      <c r="IX27" s="485">
        <v>1288</v>
      </c>
      <c r="IY27" s="485">
        <v>1382</v>
      </c>
      <c r="IZ27" s="485">
        <v>1764</v>
      </c>
      <c r="JA27" s="485">
        <v>3048</v>
      </c>
      <c r="JB27" s="485">
        <v>3511</v>
      </c>
      <c r="JC27" s="485">
        <v>4095</v>
      </c>
      <c r="JD27" s="485">
        <v>4603</v>
      </c>
      <c r="JE27" s="485">
        <v>9349</v>
      </c>
      <c r="JF27" s="485">
        <v>10848</v>
      </c>
      <c r="JG27" s="485">
        <v>12010</v>
      </c>
      <c r="JH27" s="485">
        <v>13149</v>
      </c>
      <c r="JI27" s="485">
        <v>33276</v>
      </c>
      <c r="JJ27" s="485">
        <v>35121</v>
      </c>
      <c r="JK27" s="485">
        <v>39571</v>
      </c>
      <c r="JL27" s="238">
        <v>0</v>
      </c>
      <c r="JM27" s="238">
        <v>8.3000000000000007</v>
      </c>
      <c r="JN27" s="238">
        <v>4</v>
      </c>
      <c r="JO27" s="238">
        <v>5.7</v>
      </c>
      <c r="JP27" s="238">
        <v>7.5</v>
      </c>
      <c r="JQ27" s="238" t="s">
        <v>1637</v>
      </c>
      <c r="JR27" s="238" t="s">
        <v>1637</v>
      </c>
      <c r="JS27" s="238">
        <v>0.75</v>
      </c>
      <c r="JT27" s="238" t="s">
        <v>1637</v>
      </c>
      <c r="JU27" s="238">
        <v>103</v>
      </c>
      <c r="JV27" s="238" t="s">
        <v>1628</v>
      </c>
      <c r="JW27" s="245"/>
      <c r="JX27" s="245"/>
      <c r="JY27" s="245"/>
      <c r="KA27" s="738">
        <v>46023</v>
      </c>
    </row>
    <row r="28" spans="1:287">
      <c r="A28" s="239" t="s">
        <v>773</v>
      </c>
      <c r="B28" s="481" t="s">
        <v>38</v>
      </c>
      <c r="C28" s="374" t="s">
        <v>911</v>
      </c>
      <c r="D28" s="482" t="s">
        <v>192</v>
      </c>
      <c r="E28" s="482" t="s">
        <v>762</v>
      </c>
      <c r="F28" s="483" t="s">
        <v>189</v>
      </c>
      <c r="G28" s="483" t="s">
        <v>190</v>
      </c>
      <c r="H28" s="406" t="s">
        <v>88</v>
      </c>
      <c r="I28" s="406" t="s">
        <v>89</v>
      </c>
      <c r="J28" s="406" t="s">
        <v>90</v>
      </c>
      <c r="K28" s="406" t="s">
        <v>966</v>
      </c>
      <c r="L28" s="484" t="s">
        <v>966</v>
      </c>
      <c r="M28" s="797">
        <v>17020</v>
      </c>
      <c r="N28" s="245"/>
      <c r="O28" s="252">
        <v>2603</v>
      </c>
      <c r="P28" s="245"/>
      <c r="Q28" s="252">
        <v>1233</v>
      </c>
      <c r="R28" s="245"/>
      <c r="S28" s="245"/>
      <c r="T28" s="245"/>
      <c r="U28" s="245"/>
      <c r="V28" s="245"/>
      <c r="W28" s="245"/>
      <c r="X28" s="252">
        <v>166</v>
      </c>
      <c r="Y28" s="245"/>
      <c r="Z28" s="245"/>
      <c r="AA28" s="245" t="s">
        <v>93</v>
      </c>
      <c r="AB28" s="245" t="s">
        <v>93</v>
      </c>
      <c r="AC28" s="245" t="s">
        <v>93</v>
      </c>
      <c r="AD28" s="252">
        <v>546</v>
      </c>
      <c r="AE28" s="245"/>
      <c r="AF28" s="245"/>
      <c r="AG28" s="245"/>
      <c r="AH28" s="245"/>
      <c r="AI28" s="252">
        <v>555</v>
      </c>
      <c r="AJ28" s="252">
        <v>89</v>
      </c>
      <c r="AK28" s="252">
        <v>177</v>
      </c>
      <c r="AL28" s="252">
        <v>67</v>
      </c>
      <c r="AM28" s="245"/>
      <c r="AN28" s="245"/>
      <c r="AO28" s="485">
        <v>881</v>
      </c>
      <c r="AP28" s="485">
        <v>1016</v>
      </c>
      <c r="AQ28" s="485">
        <v>1177</v>
      </c>
      <c r="AR28" s="485">
        <v>1270</v>
      </c>
      <c r="AS28" s="485">
        <v>1652</v>
      </c>
      <c r="AT28" s="485">
        <v>4067</v>
      </c>
      <c r="AU28" s="485">
        <v>4638</v>
      </c>
      <c r="AV28" s="485">
        <v>9435</v>
      </c>
      <c r="AW28" s="485">
        <v>11013</v>
      </c>
      <c r="AX28" s="485">
        <v>12340</v>
      </c>
      <c r="AY28" s="245"/>
      <c r="AZ28" s="245"/>
      <c r="BA28" s="245"/>
      <c r="BB28" s="245"/>
      <c r="BC28" s="245"/>
      <c r="BD28" s="245" t="s">
        <v>93</v>
      </c>
      <c r="BE28" s="486" t="s">
        <v>93</v>
      </c>
      <c r="BF28" s="485">
        <v>3048</v>
      </c>
      <c r="BG28" s="485">
        <v>3473</v>
      </c>
      <c r="BH28" s="252">
        <v>2077</v>
      </c>
      <c r="BI28" s="484" t="s">
        <v>780</v>
      </c>
      <c r="BJ28" s="252">
        <v>3229</v>
      </c>
      <c r="BK28" s="484" t="s">
        <v>435</v>
      </c>
      <c r="BL28" s="245"/>
      <c r="BM28" s="484"/>
      <c r="BN28" s="238"/>
      <c r="BO28" s="484" t="s">
        <v>410</v>
      </c>
      <c r="BP28" s="484" t="s">
        <v>609</v>
      </c>
      <c r="BQ28" s="484" t="s">
        <v>439</v>
      </c>
      <c r="BR28" s="484" t="s">
        <v>528</v>
      </c>
      <c r="BS28" s="484" t="s">
        <v>499</v>
      </c>
      <c r="BT28" s="484">
        <v>76</v>
      </c>
      <c r="BU28" s="484">
        <v>63</v>
      </c>
      <c r="BV28" s="252">
        <v>443</v>
      </c>
      <c r="BW28" s="484">
        <v>2100</v>
      </c>
      <c r="BX28" s="484">
        <v>938</v>
      </c>
      <c r="BY28" s="252">
        <v>476</v>
      </c>
      <c r="BZ28" s="245"/>
      <c r="CA28" s="245"/>
      <c r="CB28" s="245"/>
      <c r="CC28" s="245"/>
      <c r="CD28" s="245"/>
      <c r="CE28" s="245" t="s">
        <v>93</v>
      </c>
      <c r="CF28" s="485">
        <v>13603</v>
      </c>
      <c r="CG28" s="245"/>
      <c r="CH28" s="245"/>
      <c r="CI28" s="252">
        <v>2221</v>
      </c>
      <c r="CJ28" s="245"/>
      <c r="CK28" s="245"/>
      <c r="CL28" s="245"/>
      <c r="CM28" s="245" t="s">
        <v>93</v>
      </c>
      <c r="CN28" s="245"/>
      <c r="CO28" s="245"/>
      <c r="CP28" s="252">
        <v>190</v>
      </c>
      <c r="CQ28" s="245"/>
      <c r="CR28" s="245"/>
      <c r="CS28" s="245"/>
      <c r="CT28" s="245"/>
      <c r="CU28" s="489">
        <v>597</v>
      </c>
      <c r="CV28" s="489">
        <v>785</v>
      </c>
      <c r="CW28" s="489">
        <v>993</v>
      </c>
      <c r="CX28" s="489">
        <v>1005</v>
      </c>
      <c r="CY28" s="489"/>
      <c r="CZ28" s="490"/>
      <c r="DA28" s="245"/>
      <c r="DB28" s="245"/>
      <c r="DC28" s="245"/>
      <c r="DD28" s="245"/>
      <c r="DE28" s="245"/>
      <c r="DF28" s="245"/>
      <c r="DG28" s="245"/>
      <c r="DH28" s="245"/>
      <c r="DI28" s="245"/>
      <c r="DJ28" s="245"/>
      <c r="DK28" s="245"/>
      <c r="DL28" s="245"/>
      <c r="DM28" s="245"/>
      <c r="DN28" s="245"/>
      <c r="DO28" s="245"/>
      <c r="DP28" s="245"/>
      <c r="DQ28" s="245"/>
      <c r="DR28" s="245"/>
      <c r="DS28" s="245"/>
      <c r="DT28" s="245"/>
      <c r="DU28" s="245"/>
      <c r="DV28" s="245"/>
      <c r="DW28" s="245"/>
      <c r="DX28" s="245"/>
      <c r="DY28" s="245"/>
      <c r="DZ28" s="245"/>
      <c r="EA28" s="245"/>
      <c r="EB28" s="245"/>
      <c r="EC28" s="245"/>
      <c r="ED28" s="245"/>
      <c r="EE28" s="245"/>
      <c r="EF28" s="245"/>
      <c r="EG28" s="245"/>
      <c r="EH28" s="245"/>
      <c r="EI28" s="245"/>
      <c r="EJ28" s="245"/>
      <c r="EK28" s="245"/>
      <c r="EL28" s="245"/>
      <c r="EM28" s="245"/>
      <c r="EN28" s="245"/>
      <c r="EO28" s="245"/>
      <c r="EP28" s="252">
        <v>60</v>
      </c>
      <c r="EQ28" s="245"/>
      <c r="ER28" s="245"/>
      <c r="ES28" s="245"/>
      <c r="ET28" s="245"/>
      <c r="EU28" s="245"/>
      <c r="EV28" s="245"/>
      <c r="EW28" s="245"/>
      <c r="EX28" s="245"/>
      <c r="EY28" s="245"/>
      <c r="EZ28" s="245"/>
      <c r="FA28" s="245"/>
      <c r="FB28" s="245"/>
      <c r="FC28" s="245"/>
      <c r="FD28" s="245"/>
      <c r="FE28" s="245"/>
      <c r="FF28" s="245"/>
      <c r="FG28" s="245"/>
      <c r="FH28" s="245"/>
      <c r="FI28" s="245"/>
      <c r="FJ28" s="245"/>
      <c r="FK28" s="245"/>
      <c r="FL28" s="245"/>
      <c r="FM28" s="245"/>
      <c r="FN28" s="245"/>
      <c r="FO28" s="245"/>
      <c r="FP28" s="245"/>
      <c r="FQ28" s="245"/>
      <c r="FR28" s="245"/>
      <c r="FS28" s="245"/>
      <c r="FT28" s="245"/>
      <c r="FU28" s="245"/>
      <c r="FV28" s="245"/>
      <c r="FW28" s="245"/>
      <c r="FX28" s="245"/>
      <c r="FY28" s="245"/>
      <c r="FZ28" s="245"/>
      <c r="GA28" s="245"/>
      <c r="GB28" s="245"/>
      <c r="GC28" s="245"/>
      <c r="GD28" s="245"/>
      <c r="GE28" s="245"/>
      <c r="GF28" s="245"/>
      <c r="GG28" s="245"/>
      <c r="GH28" s="245"/>
      <c r="GI28" s="245"/>
      <c r="GJ28" s="245"/>
      <c r="GK28" s="245"/>
      <c r="GL28" s="245"/>
      <c r="GM28" s="245"/>
      <c r="GN28" s="245"/>
      <c r="GO28" s="245"/>
      <c r="GP28" s="245"/>
      <c r="GQ28" s="245"/>
      <c r="GR28" s="245"/>
      <c r="GS28" s="245"/>
      <c r="GT28" s="245"/>
      <c r="GU28" s="245"/>
      <c r="GV28" s="245"/>
      <c r="GW28" s="245"/>
      <c r="GX28" s="245"/>
      <c r="GY28" s="245"/>
      <c r="GZ28" s="245"/>
      <c r="HA28" s="245"/>
      <c r="HB28" s="245"/>
      <c r="HC28" s="245"/>
      <c r="HD28" s="245"/>
      <c r="HE28" s="245"/>
      <c r="HF28" s="245"/>
      <c r="HG28" s="245"/>
      <c r="HH28" s="245"/>
      <c r="HI28" s="245"/>
      <c r="HJ28" s="245"/>
      <c r="HK28" s="245"/>
      <c r="HL28" s="245"/>
      <c r="HM28" s="245"/>
      <c r="HN28" s="245"/>
      <c r="HO28" s="245"/>
      <c r="HP28" s="245"/>
      <c r="HQ28" s="245"/>
      <c r="HR28" s="245"/>
      <c r="HS28" s="245"/>
      <c r="HT28" s="245"/>
      <c r="HU28" s="245"/>
      <c r="HV28" s="245"/>
      <c r="HW28" s="252">
        <v>51</v>
      </c>
      <c r="HX28" s="252">
        <v>51</v>
      </c>
      <c r="HY28" s="252">
        <v>51</v>
      </c>
      <c r="HZ28" s="252">
        <v>51</v>
      </c>
      <c r="IA28" s="252">
        <v>51</v>
      </c>
      <c r="IB28" s="252">
        <v>51</v>
      </c>
      <c r="IC28" s="252">
        <v>51</v>
      </c>
      <c r="ID28" s="252">
        <v>51</v>
      </c>
      <c r="IE28" s="252">
        <v>51</v>
      </c>
      <c r="IF28" s="252">
        <v>51</v>
      </c>
      <c r="IG28" s="252">
        <v>51</v>
      </c>
      <c r="IH28" s="252">
        <v>51</v>
      </c>
      <c r="II28" s="252">
        <v>51</v>
      </c>
      <c r="IJ28" s="252">
        <v>51</v>
      </c>
      <c r="IK28" s="252">
        <v>51</v>
      </c>
      <c r="IL28" s="252">
        <v>51</v>
      </c>
      <c r="IM28" s="252">
        <v>51</v>
      </c>
      <c r="IN28" s="252">
        <v>51</v>
      </c>
      <c r="IO28" s="252">
        <v>51</v>
      </c>
      <c r="IP28" s="252">
        <v>51</v>
      </c>
      <c r="IQ28" s="252">
        <v>51</v>
      </c>
      <c r="IR28" s="252">
        <v>51</v>
      </c>
      <c r="IS28" s="485">
        <v>36000</v>
      </c>
      <c r="IT28" s="485">
        <v>37232</v>
      </c>
      <c r="IU28" s="485">
        <v>42157</v>
      </c>
      <c r="IV28" s="485">
        <v>993</v>
      </c>
      <c r="IW28" s="485">
        <v>1127</v>
      </c>
      <c r="IX28" s="485">
        <v>1288</v>
      </c>
      <c r="IY28" s="485">
        <v>1382</v>
      </c>
      <c r="IZ28" s="485">
        <v>1764</v>
      </c>
      <c r="JA28" s="485">
        <v>3048</v>
      </c>
      <c r="JB28" s="485">
        <v>3511</v>
      </c>
      <c r="JC28" s="485">
        <v>4095</v>
      </c>
      <c r="JD28" s="485">
        <v>4603</v>
      </c>
      <c r="JE28" s="485">
        <v>9349</v>
      </c>
      <c r="JF28" s="485">
        <v>10848</v>
      </c>
      <c r="JG28" s="485">
        <v>12010</v>
      </c>
      <c r="JH28" s="485">
        <v>13149</v>
      </c>
      <c r="JI28" s="485">
        <v>33276</v>
      </c>
      <c r="JJ28" s="485">
        <v>35121</v>
      </c>
      <c r="JK28" s="485">
        <v>39571</v>
      </c>
      <c r="JL28" s="238">
        <v>0</v>
      </c>
      <c r="JM28" s="238">
        <v>10.6</v>
      </c>
      <c r="JN28" s="238">
        <v>4.9000000000000004</v>
      </c>
      <c r="JO28" s="238">
        <v>7.1</v>
      </c>
      <c r="JP28" s="238">
        <v>9.4</v>
      </c>
      <c r="JQ28" s="238" t="s">
        <v>1637</v>
      </c>
      <c r="JR28" s="238" t="s">
        <v>1637</v>
      </c>
      <c r="JS28" s="238">
        <v>0.75</v>
      </c>
      <c r="JT28" s="238" t="s">
        <v>1637</v>
      </c>
      <c r="JU28" s="238">
        <v>117</v>
      </c>
      <c r="JV28" s="238" t="s">
        <v>1628</v>
      </c>
      <c r="JW28" s="245"/>
      <c r="JX28" s="245"/>
      <c r="JY28" s="245"/>
      <c r="KA28" s="738">
        <v>46023</v>
      </c>
    </row>
    <row r="29" spans="1:287">
      <c r="A29" s="239" t="s">
        <v>773</v>
      </c>
      <c r="B29" s="423" t="s">
        <v>39</v>
      </c>
      <c r="C29" s="374" t="s">
        <v>911</v>
      </c>
      <c r="D29" s="377" t="s">
        <v>193</v>
      </c>
      <c r="E29" s="377" t="s">
        <v>762</v>
      </c>
      <c r="F29" s="483" t="s">
        <v>190</v>
      </c>
      <c r="G29" s="483" t="s">
        <v>190</v>
      </c>
      <c r="H29" s="406" t="s">
        <v>88</v>
      </c>
      <c r="I29" s="406" t="s">
        <v>89</v>
      </c>
      <c r="J29" s="406" t="s">
        <v>90</v>
      </c>
      <c r="K29" s="406" t="s">
        <v>966</v>
      </c>
      <c r="L29" s="484" t="s">
        <v>966</v>
      </c>
      <c r="M29" s="797">
        <v>17372</v>
      </c>
      <c r="N29" s="245"/>
      <c r="O29" s="252">
        <v>2602</v>
      </c>
      <c r="P29" s="252">
        <v>794</v>
      </c>
      <c r="Q29" s="252">
        <v>1233</v>
      </c>
      <c r="R29" s="245"/>
      <c r="S29" s="245"/>
      <c r="T29" s="252">
        <v>235</v>
      </c>
      <c r="U29" s="252">
        <v>106</v>
      </c>
      <c r="V29" s="245"/>
      <c r="W29" s="252">
        <v>498</v>
      </c>
      <c r="X29" s="252">
        <v>198</v>
      </c>
      <c r="Y29" s="245"/>
      <c r="Z29" s="245"/>
      <c r="AA29" s="245" t="s">
        <v>93</v>
      </c>
      <c r="AB29" s="245" t="s">
        <v>93</v>
      </c>
      <c r="AC29" s="245" t="s">
        <v>93</v>
      </c>
      <c r="AD29" s="252">
        <v>546</v>
      </c>
      <c r="AE29" s="245"/>
      <c r="AF29" s="245"/>
      <c r="AG29" s="245"/>
      <c r="AH29" s="245"/>
      <c r="AI29" s="252">
        <v>555</v>
      </c>
      <c r="AJ29" s="252">
        <v>89</v>
      </c>
      <c r="AK29" s="252">
        <v>177</v>
      </c>
      <c r="AL29" s="252">
        <v>67</v>
      </c>
      <c r="AM29" s="245"/>
      <c r="AN29" s="245"/>
      <c r="AO29" s="485">
        <v>881</v>
      </c>
      <c r="AP29" s="485">
        <v>1016</v>
      </c>
      <c r="AQ29" s="485">
        <v>1177</v>
      </c>
      <c r="AR29" s="485">
        <v>1270</v>
      </c>
      <c r="AS29" s="485">
        <v>1652</v>
      </c>
      <c r="AT29" s="485">
        <v>4067</v>
      </c>
      <c r="AU29" s="485">
        <v>4638</v>
      </c>
      <c r="AV29" s="485">
        <v>9435</v>
      </c>
      <c r="AW29" s="485">
        <v>11013</v>
      </c>
      <c r="AX29" s="485">
        <v>12340</v>
      </c>
      <c r="AY29" s="245"/>
      <c r="AZ29" s="245"/>
      <c r="BA29" s="245"/>
      <c r="BB29" s="245"/>
      <c r="BC29" s="245"/>
      <c r="BD29" s="245" t="s">
        <v>93</v>
      </c>
      <c r="BE29" s="486" t="s">
        <v>93</v>
      </c>
      <c r="BF29" s="485">
        <v>3048</v>
      </c>
      <c r="BG29" s="485">
        <v>3473</v>
      </c>
      <c r="BH29" s="252">
        <v>2092</v>
      </c>
      <c r="BI29" s="484" t="s">
        <v>780</v>
      </c>
      <c r="BJ29" s="252">
        <v>3228</v>
      </c>
      <c r="BK29" s="484" t="s">
        <v>435</v>
      </c>
      <c r="BL29" s="245"/>
      <c r="BM29" s="484"/>
      <c r="BN29" s="238"/>
      <c r="BO29" s="484" t="s">
        <v>410</v>
      </c>
      <c r="BP29" s="484" t="s">
        <v>609</v>
      </c>
      <c r="BQ29" s="484" t="s">
        <v>439</v>
      </c>
      <c r="BR29" s="484" t="s">
        <v>528</v>
      </c>
      <c r="BS29" s="484" t="s">
        <v>499</v>
      </c>
      <c r="BT29" s="484">
        <v>76</v>
      </c>
      <c r="BU29" s="484">
        <v>64</v>
      </c>
      <c r="BV29" s="252">
        <v>443</v>
      </c>
      <c r="BW29" s="484">
        <v>2100</v>
      </c>
      <c r="BX29" s="484">
        <v>938</v>
      </c>
      <c r="BY29" s="252">
        <v>476</v>
      </c>
      <c r="BZ29" s="245"/>
      <c r="CA29" s="245"/>
      <c r="CB29" s="245"/>
      <c r="CC29" s="245"/>
      <c r="CD29" s="245"/>
      <c r="CE29" s="245" t="s">
        <v>93</v>
      </c>
      <c r="CF29" s="485">
        <v>13603</v>
      </c>
      <c r="CG29" s="252">
        <v>829</v>
      </c>
      <c r="CH29" s="252">
        <v>1752</v>
      </c>
      <c r="CI29" s="252">
        <v>2221</v>
      </c>
      <c r="CJ29" s="252">
        <v>429</v>
      </c>
      <c r="CK29" s="245"/>
      <c r="CL29" s="245"/>
      <c r="CM29" s="245" t="s">
        <v>93</v>
      </c>
      <c r="CN29" s="245"/>
      <c r="CO29" s="245"/>
      <c r="CP29" s="252">
        <v>190</v>
      </c>
      <c r="CQ29" s="245"/>
      <c r="CR29" s="252">
        <v>84</v>
      </c>
      <c r="CS29" s="245"/>
      <c r="CT29" s="252">
        <v>-105</v>
      </c>
      <c r="CU29" s="492">
        <v>597</v>
      </c>
      <c r="CV29" s="489">
        <v>785</v>
      </c>
      <c r="CW29" s="489">
        <v>993</v>
      </c>
      <c r="CX29" s="489">
        <v>1005</v>
      </c>
      <c r="CY29" s="489"/>
      <c r="CZ29" s="490"/>
      <c r="DA29" s="245"/>
      <c r="DB29" s="245"/>
      <c r="DC29" s="245"/>
      <c r="DD29" s="245"/>
      <c r="DE29" s="245"/>
      <c r="DF29" s="245"/>
      <c r="DG29" s="245"/>
      <c r="DH29" s="245"/>
      <c r="DI29" s="245"/>
      <c r="DJ29" s="245"/>
      <c r="DK29" s="245"/>
      <c r="DL29" s="245"/>
      <c r="DM29" s="245"/>
      <c r="DN29" s="245"/>
      <c r="DO29" s="245"/>
      <c r="DP29" s="245"/>
      <c r="DQ29" s="245"/>
      <c r="DR29" s="245"/>
      <c r="DS29" s="245"/>
      <c r="DT29" s="245"/>
      <c r="DU29" s="245"/>
      <c r="DV29" s="245"/>
      <c r="DW29" s="245"/>
      <c r="DX29" s="245"/>
      <c r="DY29" s="245"/>
      <c r="DZ29" s="245"/>
      <c r="EA29" s="245"/>
      <c r="EB29" s="245"/>
      <c r="EC29" s="245"/>
      <c r="ED29" s="245"/>
      <c r="EE29" s="245"/>
      <c r="EF29" s="245"/>
      <c r="EG29" s="245"/>
      <c r="EH29" s="245"/>
      <c r="EI29" s="245"/>
      <c r="EJ29" s="245"/>
      <c r="EK29" s="245"/>
      <c r="EL29" s="245"/>
      <c r="EM29" s="245"/>
      <c r="EN29" s="245"/>
      <c r="EO29" s="252">
        <v>164</v>
      </c>
      <c r="EP29" s="252">
        <v>60</v>
      </c>
      <c r="EQ29" s="245"/>
      <c r="ER29" s="245"/>
      <c r="ES29" s="245"/>
      <c r="ET29" s="245"/>
      <c r="EU29" s="245"/>
      <c r="EV29" s="245"/>
      <c r="EW29" s="245"/>
      <c r="EX29" s="245"/>
      <c r="EY29" s="245"/>
      <c r="EZ29" s="245"/>
      <c r="FA29" s="245"/>
      <c r="FB29" s="245"/>
      <c r="FC29" s="245"/>
      <c r="FD29" s="245"/>
      <c r="FE29" s="245"/>
      <c r="FF29" s="245"/>
      <c r="FG29" s="245"/>
      <c r="FH29" s="245"/>
      <c r="FI29" s="245"/>
      <c r="FJ29" s="252">
        <v>182</v>
      </c>
      <c r="FK29" s="245"/>
      <c r="FL29" s="245"/>
      <c r="FM29" s="245"/>
      <c r="FN29" s="245"/>
      <c r="FO29" s="245"/>
      <c r="FP29" s="245"/>
      <c r="FQ29" s="245"/>
      <c r="FR29" s="245"/>
      <c r="FS29" s="245"/>
      <c r="FT29" s="245"/>
      <c r="FU29" s="245"/>
      <c r="FV29" s="245"/>
      <c r="FW29" s="245"/>
      <c r="FX29" s="245"/>
      <c r="FY29" s="245"/>
      <c r="FZ29" s="245"/>
      <c r="GA29" s="245"/>
      <c r="GB29" s="245"/>
      <c r="GC29" s="245"/>
      <c r="GD29" s="245"/>
      <c r="GE29" s="245"/>
      <c r="GF29" s="245"/>
      <c r="GG29" s="245"/>
      <c r="GH29" s="245"/>
      <c r="GI29" s="245"/>
      <c r="GJ29" s="245"/>
      <c r="GK29" s="245"/>
      <c r="GL29" s="245"/>
      <c r="GM29" s="245"/>
      <c r="GN29" s="245"/>
      <c r="GO29" s="245"/>
      <c r="GP29" s="245"/>
      <c r="GQ29" s="245"/>
      <c r="GR29" s="245"/>
      <c r="GS29" s="245"/>
      <c r="GT29" s="245"/>
      <c r="GU29" s="245"/>
      <c r="GV29" s="245"/>
      <c r="GW29" s="245"/>
      <c r="GX29" s="245"/>
      <c r="GY29" s="245"/>
      <c r="GZ29" s="245"/>
      <c r="HA29" s="245"/>
      <c r="HB29" s="245"/>
      <c r="HC29" s="245"/>
      <c r="HD29" s="245"/>
      <c r="HE29" s="245"/>
      <c r="HF29" s="245"/>
      <c r="HG29" s="245"/>
      <c r="HH29" s="245"/>
      <c r="HI29" s="245"/>
      <c r="HJ29" s="245"/>
      <c r="HK29" s="245"/>
      <c r="HL29" s="245"/>
      <c r="HM29" s="245"/>
      <c r="HN29" s="245"/>
      <c r="HO29" s="245"/>
      <c r="HP29" s="245"/>
      <c r="HQ29" s="245"/>
      <c r="HR29" s="245"/>
      <c r="HS29" s="245"/>
      <c r="HT29" s="245"/>
      <c r="HU29" s="245"/>
      <c r="HV29" s="245"/>
      <c r="HW29" s="252">
        <v>51</v>
      </c>
      <c r="HX29" s="252">
        <v>51</v>
      </c>
      <c r="HY29" s="252">
        <v>51</v>
      </c>
      <c r="HZ29" s="252">
        <v>51</v>
      </c>
      <c r="IA29" s="252">
        <v>51</v>
      </c>
      <c r="IB29" s="252">
        <v>51</v>
      </c>
      <c r="IC29" s="252">
        <v>51</v>
      </c>
      <c r="ID29" s="252">
        <v>51</v>
      </c>
      <c r="IE29" s="252">
        <v>51</v>
      </c>
      <c r="IF29" s="252">
        <v>51</v>
      </c>
      <c r="IG29" s="252">
        <v>51</v>
      </c>
      <c r="IH29" s="252">
        <v>51</v>
      </c>
      <c r="II29" s="252">
        <v>51</v>
      </c>
      <c r="IJ29" s="252">
        <v>51</v>
      </c>
      <c r="IK29" s="252">
        <v>51</v>
      </c>
      <c r="IL29" s="252">
        <v>51</v>
      </c>
      <c r="IM29" s="252">
        <v>51</v>
      </c>
      <c r="IN29" s="252">
        <v>51</v>
      </c>
      <c r="IO29" s="252">
        <v>51</v>
      </c>
      <c r="IP29" s="252">
        <v>51</v>
      </c>
      <c r="IQ29" s="252">
        <v>51</v>
      </c>
      <c r="IR29" s="252">
        <v>51</v>
      </c>
      <c r="IS29" s="485">
        <v>36000</v>
      </c>
      <c r="IT29" s="485">
        <v>37232</v>
      </c>
      <c r="IU29" s="485">
        <v>42157</v>
      </c>
      <c r="IV29" s="485">
        <v>993</v>
      </c>
      <c r="IW29" s="485">
        <v>1127</v>
      </c>
      <c r="IX29" s="485">
        <v>1288</v>
      </c>
      <c r="IY29" s="485">
        <v>1382</v>
      </c>
      <c r="IZ29" s="485">
        <v>1764</v>
      </c>
      <c r="JA29" s="485">
        <v>3048</v>
      </c>
      <c r="JB29" s="485">
        <v>3511</v>
      </c>
      <c r="JC29" s="485">
        <v>4095</v>
      </c>
      <c r="JD29" s="485">
        <v>4603</v>
      </c>
      <c r="JE29" s="485">
        <v>9349</v>
      </c>
      <c r="JF29" s="485">
        <v>10848</v>
      </c>
      <c r="JG29" s="485">
        <v>12010</v>
      </c>
      <c r="JH29" s="485">
        <v>13149</v>
      </c>
      <c r="JI29" s="485">
        <v>33276</v>
      </c>
      <c r="JJ29" s="485">
        <v>35121</v>
      </c>
      <c r="JK29" s="485">
        <v>39571</v>
      </c>
      <c r="JL29" s="238">
        <v>0</v>
      </c>
      <c r="JM29" s="238">
        <v>9.6</v>
      </c>
      <c r="JN29" s="238">
        <v>5.0999999999999996</v>
      </c>
      <c r="JO29" s="238">
        <v>7.3</v>
      </c>
      <c r="JP29" s="238">
        <v>9.6</v>
      </c>
      <c r="JQ29" s="238" t="s">
        <v>1637</v>
      </c>
      <c r="JR29" s="238" t="s">
        <v>1637</v>
      </c>
      <c r="JS29" s="238">
        <v>0.75</v>
      </c>
      <c r="JT29" s="238" t="s">
        <v>1637</v>
      </c>
      <c r="JU29" s="238">
        <v>117</v>
      </c>
      <c r="JV29" s="238" t="s">
        <v>1628</v>
      </c>
      <c r="JW29" s="245"/>
      <c r="JX29" s="245"/>
      <c r="JY29" s="245"/>
      <c r="JZ29" s="545">
        <v>51</v>
      </c>
      <c r="KA29" s="759">
        <v>46034</v>
      </c>
    </row>
    <row r="30" spans="1:287">
      <c r="A30" s="239" t="s">
        <v>1644</v>
      </c>
      <c r="B30" s="481" t="s">
        <v>2363</v>
      </c>
      <c r="C30" s="374">
        <v>66</v>
      </c>
      <c r="D30" s="469" t="s">
        <v>1645</v>
      </c>
      <c r="E30" s="469" t="s">
        <v>1646</v>
      </c>
      <c r="F30" s="243" t="s">
        <v>721</v>
      </c>
      <c r="G30" s="243" t="s">
        <v>722</v>
      </c>
      <c r="H30" s="406" t="s">
        <v>88</v>
      </c>
      <c r="I30" s="406" t="s">
        <v>89</v>
      </c>
      <c r="J30" s="493" t="s">
        <v>90</v>
      </c>
      <c r="K30" s="243" t="s">
        <v>1637</v>
      </c>
      <c r="L30" s="243" t="s">
        <v>1637</v>
      </c>
      <c r="M30" s="797">
        <v>20445</v>
      </c>
      <c r="N30" s="495" t="s">
        <v>54</v>
      </c>
      <c r="O30" s="494">
        <v>3211</v>
      </c>
      <c r="P30" s="494">
        <v>635</v>
      </c>
      <c r="Q30" s="494" t="s">
        <v>93</v>
      </c>
      <c r="R30" s="494">
        <v>255</v>
      </c>
      <c r="S30" s="494" t="s">
        <v>442</v>
      </c>
      <c r="T30" s="494" t="s">
        <v>93</v>
      </c>
      <c r="U30" s="494" t="s">
        <v>93</v>
      </c>
      <c r="V30" s="494" t="s">
        <v>442</v>
      </c>
      <c r="W30" s="494">
        <v>698</v>
      </c>
      <c r="X30" s="494">
        <v>393</v>
      </c>
      <c r="Y30" s="494" t="s">
        <v>54</v>
      </c>
      <c r="Z30" s="494" t="s">
        <v>54</v>
      </c>
      <c r="AA30" s="494" t="s">
        <v>93</v>
      </c>
      <c r="AB30" s="494" t="s">
        <v>93</v>
      </c>
      <c r="AC30" s="494" t="s">
        <v>93</v>
      </c>
      <c r="AD30" s="494">
        <v>406</v>
      </c>
      <c r="AE30" s="494" t="s">
        <v>54</v>
      </c>
      <c r="AF30" s="494">
        <v>203</v>
      </c>
      <c r="AG30" s="494">
        <v>1383</v>
      </c>
      <c r="AH30" s="494">
        <v>181</v>
      </c>
      <c r="AI30" s="494">
        <v>555</v>
      </c>
      <c r="AJ30" s="494" t="s">
        <v>93</v>
      </c>
      <c r="AK30" s="494">
        <v>177</v>
      </c>
      <c r="AL30" s="494">
        <v>67</v>
      </c>
      <c r="AM30" s="494" t="s">
        <v>93</v>
      </c>
      <c r="AN30" s="494">
        <v>357</v>
      </c>
      <c r="AO30" s="485">
        <v>881</v>
      </c>
      <c r="AP30" s="485">
        <v>1016</v>
      </c>
      <c r="AQ30" s="485">
        <v>1177</v>
      </c>
      <c r="AR30" s="485">
        <v>1270</v>
      </c>
      <c r="AS30" s="485">
        <v>1652</v>
      </c>
      <c r="AT30" s="485">
        <v>4067</v>
      </c>
      <c r="AU30" s="485">
        <v>4638</v>
      </c>
      <c r="AV30" s="485">
        <v>9435</v>
      </c>
      <c r="AW30" s="485">
        <v>11013</v>
      </c>
      <c r="AX30" s="485">
        <v>12340</v>
      </c>
      <c r="AY30" s="494" t="s">
        <v>54</v>
      </c>
      <c r="AZ30" s="494">
        <v>97</v>
      </c>
      <c r="BA30" s="494" t="s">
        <v>54</v>
      </c>
      <c r="BB30" s="494" t="s">
        <v>54</v>
      </c>
      <c r="BC30" s="494" t="s">
        <v>54</v>
      </c>
      <c r="BD30" s="494" t="s">
        <v>54</v>
      </c>
      <c r="BE30" s="494" t="s">
        <v>54</v>
      </c>
      <c r="BF30" s="485">
        <v>3048</v>
      </c>
      <c r="BG30" s="485">
        <v>3473</v>
      </c>
      <c r="BH30" s="494" t="s">
        <v>442</v>
      </c>
      <c r="BI30" s="243" t="s">
        <v>1647</v>
      </c>
      <c r="BJ30" s="494" t="s">
        <v>442</v>
      </c>
      <c r="BK30" s="243" t="s">
        <v>1648</v>
      </c>
      <c r="BL30" s="494" t="s">
        <v>54</v>
      </c>
      <c r="BM30" s="243" t="s">
        <v>1637</v>
      </c>
      <c r="BN30" s="494" t="s">
        <v>54</v>
      </c>
      <c r="BO30" s="243" t="s">
        <v>1637</v>
      </c>
      <c r="BP30" s="484" t="s">
        <v>2143</v>
      </c>
      <c r="BQ30" s="243" t="s">
        <v>1649</v>
      </c>
      <c r="BR30" s="484" t="s">
        <v>1650</v>
      </c>
      <c r="BS30" s="484" t="s">
        <v>1650</v>
      </c>
      <c r="BT30" s="243">
        <v>80</v>
      </c>
      <c r="BU30" s="243">
        <v>70</v>
      </c>
      <c r="BV30" s="494">
        <v>794</v>
      </c>
      <c r="BW30" s="243">
        <v>2470</v>
      </c>
      <c r="BX30" s="243">
        <v>1109</v>
      </c>
      <c r="BY30" s="494">
        <v>635</v>
      </c>
      <c r="BZ30" s="494" t="s">
        <v>54</v>
      </c>
      <c r="CA30" s="494">
        <v>5833</v>
      </c>
      <c r="CB30" s="494">
        <v>884</v>
      </c>
      <c r="CC30" s="494">
        <v>51</v>
      </c>
      <c r="CD30" s="494">
        <v>698</v>
      </c>
      <c r="CE30" s="494" t="s">
        <v>93</v>
      </c>
      <c r="CF30" s="485">
        <v>13603</v>
      </c>
      <c r="CG30" s="494">
        <v>1111</v>
      </c>
      <c r="CH30" s="494">
        <v>1752</v>
      </c>
      <c r="CI30" s="494" t="s">
        <v>442</v>
      </c>
      <c r="CJ30" s="494">
        <v>429</v>
      </c>
      <c r="CK30" s="494">
        <v>4079</v>
      </c>
      <c r="CL30" s="494">
        <v>1952</v>
      </c>
      <c r="CM30" s="494" t="s">
        <v>93</v>
      </c>
      <c r="CN30" s="494" t="s">
        <v>54</v>
      </c>
      <c r="CO30" s="494">
        <v>1232</v>
      </c>
      <c r="CP30" s="494">
        <v>239</v>
      </c>
      <c r="CQ30" s="494">
        <v>359</v>
      </c>
      <c r="CR30" s="494">
        <v>149</v>
      </c>
      <c r="CS30" s="494" t="s">
        <v>442</v>
      </c>
      <c r="CT30" s="494">
        <v>-92</v>
      </c>
      <c r="CU30" s="492">
        <v>960</v>
      </c>
      <c r="CV30" s="492">
        <v>1210</v>
      </c>
      <c r="CW30" s="492">
        <v>1380</v>
      </c>
      <c r="CX30" s="492">
        <v>1470</v>
      </c>
      <c r="CY30" s="492"/>
      <c r="CZ30" s="496"/>
      <c r="DA30" s="252">
        <v>398</v>
      </c>
      <c r="DB30" s="252">
        <v>-133</v>
      </c>
      <c r="DC30" s="252">
        <v>337</v>
      </c>
      <c r="DD30" s="252" t="s">
        <v>442</v>
      </c>
      <c r="DE30" s="252" t="s">
        <v>442</v>
      </c>
      <c r="DF30" s="252">
        <v>1102</v>
      </c>
      <c r="DG30" s="252" t="s">
        <v>442</v>
      </c>
      <c r="DH30" s="252" t="s">
        <v>442</v>
      </c>
      <c r="DI30" s="252">
        <v>384</v>
      </c>
      <c r="DJ30" s="252" t="s">
        <v>442</v>
      </c>
      <c r="DK30" s="252">
        <v>460</v>
      </c>
      <c r="DL30" s="252" t="s">
        <v>93</v>
      </c>
      <c r="DM30" s="252">
        <v>199</v>
      </c>
      <c r="DN30" s="252" t="s">
        <v>93</v>
      </c>
      <c r="DO30" s="252">
        <v>397</v>
      </c>
      <c r="DP30" s="252">
        <v>1285</v>
      </c>
      <c r="DQ30" s="252" t="s">
        <v>442</v>
      </c>
      <c r="DR30" s="252">
        <v>159</v>
      </c>
      <c r="DS30" s="252" t="s">
        <v>442</v>
      </c>
      <c r="DT30" s="252">
        <v>4350</v>
      </c>
      <c r="DU30" s="252" t="s">
        <v>442</v>
      </c>
      <c r="DV30" s="252" t="s">
        <v>442</v>
      </c>
      <c r="DW30" s="252">
        <v>558</v>
      </c>
      <c r="DX30" s="252">
        <v>3810</v>
      </c>
      <c r="DY30" s="252">
        <v>4432</v>
      </c>
      <c r="DZ30" s="252" t="s">
        <v>93</v>
      </c>
      <c r="EA30" s="252" t="s">
        <v>93</v>
      </c>
      <c r="EB30" s="252" t="s">
        <v>442</v>
      </c>
      <c r="EC30" s="252">
        <v>1112</v>
      </c>
      <c r="ED30" s="252" t="s">
        <v>442</v>
      </c>
      <c r="EE30" s="252" t="s">
        <v>442</v>
      </c>
      <c r="EF30" s="252" t="s">
        <v>93</v>
      </c>
      <c r="EG30" s="252">
        <v>775</v>
      </c>
      <c r="EH30" s="252">
        <v>4727</v>
      </c>
      <c r="EI30" s="252">
        <v>3905</v>
      </c>
      <c r="EJ30" s="252" t="s">
        <v>442</v>
      </c>
      <c r="EK30" s="252">
        <v>159</v>
      </c>
      <c r="EL30" s="252">
        <v>-337</v>
      </c>
      <c r="EM30" s="252">
        <v>1743</v>
      </c>
      <c r="EN30" s="252" t="s">
        <v>442</v>
      </c>
      <c r="EO30" s="252" t="s">
        <v>442</v>
      </c>
      <c r="EP30" s="252">
        <v>60</v>
      </c>
      <c r="EQ30" s="252" t="s">
        <v>93</v>
      </c>
      <c r="ER30" s="252">
        <v>82</v>
      </c>
      <c r="ES30" s="252">
        <v>158</v>
      </c>
      <c r="ET30" s="252">
        <v>82</v>
      </c>
      <c r="EU30" s="252" t="s">
        <v>442</v>
      </c>
      <c r="EV30" s="252" t="s">
        <v>442</v>
      </c>
      <c r="EW30" s="252" t="s">
        <v>442</v>
      </c>
      <c r="EX30" s="252" t="s">
        <v>442</v>
      </c>
      <c r="EY30" s="252" t="s">
        <v>442</v>
      </c>
      <c r="EZ30" s="252" t="s">
        <v>442</v>
      </c>
      <c r="FA30" s="252" t="s">
        <v>442</v>
      </c>
      <c r="FB30" s="252" t="s">
        <v>442</v>
      </c>
      <c r="FC30" s="252" t="s">
        <v>442</v>
      </c>
      <c r="FD30" s="252" t="s">
        <v>442</v>
      </c>
      <c r="FE30" s="252" t="s">
        <v>442</v>
      </c>
      <c r="FF30" s="252" t="s">
        <v>442</v>
      </c>
      <c r="FG30" s="252" t="s">
        <v>442</v>
      </c>
      <c r="FH30" s="252">
        <v>244</v>
      </c>
      <c r="FI30" s="252">
        <v>357</v>
      </c>
      <c r="FJ30" s="252" t="s">
        <v>442</v>
      </c>
      <c r="FK30" s="252">
        <v>675</v>
      </c>
      <c r="FL30" s="252">
        <v>224</v>
      </c>
      <c r="FM30" s="252">
        <v>168</v>
      </c>
      <c r="FN30" s="252">
        <v>177</v>
      </c>
      <c r="FO30" s="252">
        <v>476</v>
      </c>
      <c r="FP30" s="252" t="s">
        <v>442</v>
      </c>
      <c r="FQ30" s="252">
        <v>413</v>
      </c>
      <c r="FR30" s="252">
        <v>196</v>
      </c>
      <c r="FS30" s="252">
        <v>527</v>
      </c>
      <c r="FT30" s="252">
        <v>1210</v>
      </c>
      <c r="FU30" s="252">
        <v>1694</v>
      </c>
      <c r="FV30" s="252">
        <v>406</v>
      </c>
      <c r="FW30" s="252" t="s">
        <v>93</v>
      </c>
      <c r="FX30" s="252">
        <v>357</v>
      </c>
      <c r="FY30" s="252">
        <v>487</v>
      </c>
      <c r="FZ30" s="252" t="s">
        <v>442</v>
      </c>
      <c r="GA30" s="252" t="s">
        <v>442</v>
      </c>
      <c r="GB30" s="252">
        <v>177</v>
      </c>
      <c r="GC30" s="252">
        <v>476</v>
      </c>
      <c r="GD30" s="252">
        <v>48</v>
      </c>
      <c r="GE30" s="252" t="s">
        <v>442</v>
      </c>
      <c r="GF30" s="252" t="s">
        <v>442</v>
      </c>
      <c r="GG30" s="252" t="s">
        <v>442</v>
      </c>
      <c r="GH30" s="252">
        <v>555</v>
      </c>
      <c r="GI30" s="252">
        <v>341</v>
      </c>
      <c r="GJ30" s="252">
        <v>268</v>
      </c>
      <c r="GK30" s="252" t="s">
        <v>442</v>
      </c>
      <c r="GL30" s="252" t="s">
        <v>442</v>
      </c>
      <c r="GM30" s="252">
        <v>498</v>
      </c>
      <c r="GN30" s="252">
        <v>105</v>
      </c>
      <c r="GO30" s="252">
        <v>1210</v>
      </c>
      <c r="GP30" s="252">
        <v>1694</v>
      </c>
      <c r="GQ30" s="252">
        <v>2263</v>
      </c>
      <c r="GR30" s="252">
        <v>283</v>
      </c>
      <c r="GS30" s="252">
        <v>283</v>
      </c>
      <c r="GT30" s="252" t="s">
        <v>442</v>
      </c>
      <c r="GU30" s="252" t="s">
        <v>442</v>
      </c>
      <c r="GV30" s="252" t="s">
        <v>442</v>
      </c>
      <c r="GW30" s="252" t="s">
        <v>442</v>
      </c>
      <c r="GX30" s="252" t="s">
        <v>442</v>
      </c>
      <c r="GY30" s="252" t="s">
        <v>442</v>
      </c>
      <c r="GZ30" s="252" t="s">
        <v>442</v>
      </c>
      <c r="HA30" s="252" t="s">
        <v>442</v>
      </c>
      <c r="HB30" s="252" t="s">
        <v>93</v>
      </c>
      <c r="HC30" s="252" t="s">
        <v>442</v>
      </c>
      <c r="HD30" s="252">
        <v>2062</v>
      </c>
      <c r="HE30" s="252">
        <v>48</v>
      </c>
      <c r="HF30" s="252" t="s">
        <v>442</v>
      </c>
      <c r="HG30" s="252">
        <v>48</v>
      </c>
      <c r="HH30" s="252">
        <v>332</v>
      </c>
      <c r="HI30" s="252">
        <v>730</v>
      </c>
      <c r="HJ30" s="252" t="s">
        <v>442</v>
      </c>
      <c r="HK30" s="252" t="s">
        <v>442</v>
      </c>
      <c r="HL30" s="252">
        <v>117</v>
      </c>
      <c r="HM30" s="245"/>
      <c r="HN30" s="245"/>
      <c r="HO30" s="245"/>
      <c r="HP30" s="252">
        <v>51</v>
      </c>
      <c r="HQ30" s="252">
        <v>1473</v>
      </c>
      <c r="HR30" s="245"/>
      <c r="HS30" s="245"/>
      <c r="HT30" s="245"/>
      <c r="HU30" s="252">
        <v>175</v>
      </c>
      <c r="HV30" s="252" t="s">
        <v>442</v>
      </c>
      <c r="HW30" s="252">
        <v>51</v>
      </c>
      <c r="HX30" s="252">
        <v>51</v>
      </c>
      <c r="HY30" s="252">
        <v>51</v>
      </c>
      <c r="HZ30" s="252">
        <v>51</v>
      </c>
      <c r="IA30" s="252">
        <v>51</v>
      </c>
      <c r="IB30" s="252">
        <v>51</v>
      </c>
      <c r="IC30" s="252">
        <v>51</v>
      </c>
      <c r="ID30" s="252">
        <v>51</v>
      </c>
      <c r="IE30" s="252">
        <v>51</v>
      </c>
      <c r="IF30" s="252">
        <v>51</v>
      </c>
      <c r="IG30" s="252">
        <v>51</v>
      </c>
      <c r="IH30" s="252">
        <v>51</v>
      </c>
      <c r="II30" s="252">
        <v>51</v>
      </c>
      <c r="IJ30" s="252">
        <v>51</v>
      </c>
      <c r="IK30" s="252">
        <v>51</v>
      </c>
      <c r="IL30" s="252">
        <v>51</v>
      </c>
      <c r="IM30" s="252">
        <v>51</v>
      </c>
      <c r="IN30" s="252">
        <v>51</v>
      </c>
      <c r="IO30" s="252">
        <v>51</v>
      </c>
      <c r="IP30" s="252">
        <v>51</v>
      </c>
      <c r="IQ30" s="252">
        <v>51</v>
      </c>
      <c r="IR30" s="252">
        <v>51</v>
      </c>
      <c r="IS30" s="485">
        <v>36000</v>
      </c>
      <c r="IT30" s="485">
        <v>37232</v>
      </c>
      <c r="IU30" s="485">
        <v>42157</v>
      </c>
      <c r="IV30" s="485">
        <v>993</v>
      </c>
      <c r="IW30" s="485">
        <v>1127</v>
      </c>
      <c r="IX30" s="485">
        <v>1288</v>
      </c>
      <c r="IY30" s="485">
        <v>1382</v>
      </c>
      <c r="IZ30" s="485">
        <v>1764</v>
      </c>
      <c r="JA30" s="485">
        <v>3048</v>
      </c>
      <c r="JB30" s="485">
        <v>3511</v>
      </c>
      <c r="JC30" s="485">
        <v>4095</v>
      </c>
      <c r="JD30" s="485">
        <v>4603</v>
      </c>
      <c r="JE30" s="485">
        <v>9349</v>
      </c>
      <c r="JF30" s="485">
        <v>10848</v>
      </c>
      <c r="JG30" s="485">
        <v>12010</v>
      </c>
      <c r="JH30" s="485">
        <v>13149</v>
      </c>
      <c r="JI30" s="485">
        <v>33276</v>
      </c>
      <c r="JJ30" s="485">
        <v>35121</v>
      </c>
      <c r="JK30" s="485">
        <v>39571</v>
      </c>
      <c r="JL30" s="238">
        <v>0</v>
      </c>
      <c r="JM30" s="238">
        <v>20</v>
      </c>
      <c r="JN30" s="238">
        <v>9</v>
      </c>
      <c r="JO30" s="238">
        <v>12.8</v>
      </c>
      <c r="JP30" s="238">
        <v>17</v>
      </c>
      <c r="JQ30" s="238">
        <v>1.6</v>
      </c>
      <c r="JR30" s="238">
        <v>25</v>
      </c>
      <c r="JS30" s="238">
        <v>5</v>
      </c>
      <c r="JT30" s="238">
        <v>18.7</v>
      </c>
      <c r="JU30" s="238" t="s">
        <v>758</v>
      </c>
      <c r="JV30" s="238" t="s">
        <v>1641</v>
      </c>
      <c r="JW30" s="245"/>
      <c r="JX30" s="245"/>
      <c r="JY30" s="245"/>
      <c r="JZ30" s="545">
        <v>75</v>
      </c>
      <c r="KA30" s="759">
        <v>46062</v>
      </c>
    </row>
    <row r="31" spans="1:287">
      <c r="A31" s="239" t="s">
        <v>1644</v>
      </c>
      <c r="B31" s="481" t="s">
        <v>2364</v>
      </c>
      <c r="C31" s="374">
        <v>88</v>
      </c>
      <c r="D31" s="469" t="s">
        <v>1645</v>
      </c>
      <c r="E31" s="469" t="s">
        <v>1651</v>
      </c>
      <c r="F31" s="243" t="s">
        <v>1652</v>
      </c>
      <c r="G31" s="243" t="s">
        <v>1653</v>
      </c>
      <c r="H31" s="406" t="s">
        <v>88</v>
      </c>
      <c r="I31" s="406" t="s">
        <v>89</v>
      </c>
      <c r="J31" s="493" t="s">
        <v>90</v>
      </c>
      <c r="K31" s="243" t="s">
        <v>1637</v>
      </c>
      <c r="L31" s="243" t="s">
        <v>1637</v>
      </c>
      <c r="M31" s="797">
        <v>21093</v>
      </c>
      <c r="N31" s="495" t="s">
        <v>54</v>
      </c>
      <c r="O31" s="494">
        <v>3336</v>
      </c>
      <c r="P31" s="494">
        <v>635</v>
      </c>
      <c r="Q31" s="494" t="s">
        <v>93</v>
      </c>
      <c r="R31" s="494">
        <v>255</v>
      </c>
      <c r="S31" s="494" t="s">
        <v>442</v>
      </c>
      <c r="T31" s="494" t="s">
        <v>93</v>
      </c>
      <c r="U31" s="494" t="s">
        <v>93</v>
      </c>
      <c r="V31" s="494" t="s">
        <v>442</v>
      </c>
      <c r="W31" s="494">
        <v>698</v>
      </c>
      <c r="X31" s="494">
        <v>345</v>
      </c>
      <c r="Y31" s="494" t="s">
        <v>54</v>
      </c>
      <c r="Z31" s="494" t="s">
        <v>54</v>
      </c>
      <c r="AA31" s="494" t="s">
        <v>93</v>
      </c>
      <c r="AB31" s="494" t="s">
        <v>93</v>
      </c>
      <c r="AC31" s="494" t="s">
        <v>93</v>
      </c>
      <c r="AD31" s="494">
        <v>406</v>
      </c>
      <c r="AE31" s="494" t="s">
        <v>54</v>
      </c>
      <c r="AF31" s="494">
        <v>203</v>
      </c>
      <c r="AG31" s="494">
        <v>1383</v>
      </c>
      <c r="AH31" s="494">
        <v>181</v>
      </c>
      <c r="AI31" s="494">
        <v>555</v>
      </c>
      <c r="AJ31" s="494" t="s">
        <v>93</v>
      </c>
      <c r="AK31" s="494">
        <v>177</v>
      </c>
      <c r="AL31" s="494">
        <v>67</v>
      </c>
      <c r="AM31" s="494" t="s">
        <v>93</v>
      </c>
      <c r="AN31" s="494">
        <v>357</v>
      </c>
      <c r="AO31" s="485">
        <v>881</v>
      </c>
      <c r="AP31" s="485">
        <v>1016</v>
      </c>
      <c r="AQ31" s="485">
        <v>1177</v>
      </c>
      <c r="AR31" s="485">
        <v>1270</v>
      </c>
      <c r="AS31" s="485">
        <v>1652</v>
      </c>
      <c r="AT31" s="485">
        <v>4067</v>
      </c>
      <c r="AU31" s="485">
        <v>4638</v>
      </c>
      <c r="AV31" s="485">
        <v>9435</v>
      </c>
      <c r="AW31" s="485">
        <v>11013</v>
      </c>
      <c r="AX31" s="485">
        <v>12340</v>
      </c>
      <c r="AY31" s="494" t="s">
        <v>54</v>
      </c>
      <c r="AZ31" s="494">
        <v>97</v>
      </c>
      <c r="BA31" s="494" t="s">
        <v>54</v>
      </c>
      <c r="BB31" s="494" t="s">
        <v>54</v>
      </c>
      <c r="BC31" s="494" t="s">
        <v>54</v>
      </c>
      <c r="BD31" s="494" t="s">
        <v>54</v>
      </c>
      <c r="BE31" s="494" t="s">
        <v>54</v>
      </c>
      <c r="BF31" s="485">
        <v>3048</v>
      </c>
      <c r="BG31" s="485">
        <v>3473</v>
      </c>
      <c r="BH31" s="494" t="s">
        <v>442</v>
      </c>
      <c r="BI31" s="243" t="s">
        <v>1647</v>
      </c>
      <c r="BJ31" s="494" t="s">
        <v>442</v>
      </c>
      <c r="BK31" s="243" t="s">
        <v>1648</v>
      </c>
      <c r="BL31" s="494" t="s">
        <v>54</v>
      </c>
      <c r="BM31" s="243" t="s">
        <v>1637</v>
      </c>
      <c r="BN31" s="494" t="s">
        <v>54</v>
      </c>
      <c r="BO31" s="243" t="s">
        <v>1637</v>
      </c>
      <c r="BP31" s="484" t="s">
        <v>2143</v>
      </c>
      <c r="BQ31" s="243" t="s">
        <v>1649</v>
      </c>
      <c r="BR31" s="484" t="s">
        <v>1650</v>
      </c>
      <c r="BS31" s="484" t="s">
        <v>1650</v>
      </c>
      <c r="BT31" s="243">
        <v>80</v>
      </c>
      <c r="BU31" s="243">
        <v>70</v>
      </c>
      <c r="BV31" s="494">
        <v>794</v>
      </c>
      <c r="BW31" s="243">
        <v>2470</v>
      </c>
      <c r="BX31" s="243">
        <v>1109</v>
      </c>
      <c r="BY31" s="494">
        <v>635</v>
      </c>
      <c r="BZ31" s="494" t="s">
        <v>54</v>
      </c>
      <c r="CA31" s="494">
        <v>6302</v>
      </c>
      <c r="CB31" s="494">
        <v>884</v>
      </c>
      <c r="CC31" s="494">
        <v>51</v>
      </c>
      <c r="CD31" s="494">
        <v>698</v>
      </c>
      <c r="CE31" s="494" t="s">
        <v>93</v>
      </c>
      <c r="CF31" s="485">
        <v>13603</v>
      </c>
      <c r="CG31" s="494">
        <v>1111</v>
      </c>
      <c r="CH31" s="494">
        <v>1752</v>
      </c>
      <c r="CI31" s="494" t="s">
        <v>442</v>
      </c>
      <c r="CJ31" s="494">
        <v>429</v>
      </c>
      <c r="CK31" s="494">
        <v>4079</v>
      </c>
      <c r="CL31" s="494">
        <v>1952</v>
      </c>
      <c r="CM31" s="494" t="s">
        <v>93</v>
      </c>
      <c r="CN31" s="494" t="s">
        <v>54</v>
      </c>
      <c r="CO31" s="494">
        <v>1232</v>
      </c>
      <c r="CP31" s="494">
        <v>239</v>
      </c>
      <c r="CQ31" s="494">
        <v>359</v>
      </c>
      <c r="CR31" s="494" t="s">
        <v>442</v>
      </c>
      <c r="CS31" s="494" t="s">
        <v>442</v>
      </c>
      <c r="CT31" s="494">
        <v>-92</v>
      </c>
      <c r="CU31" s="492">
        <v>1030</v>
      </c>
      <c r="CV31" s="492">
        <v>1280</v>
      </c>
      <c r="CW31" s="492">
        <v>1450</v>
      </c>
      <c r="CX31" s="492">
        <v>1540</v>
      </c>
      <c r="CY31" s="492" t="s">
        <v>54</v>
      </c>
      <c r="CZ31" s="496" t="s">
        <v>54</v>
      </c>
      <c r="DA31" s="252">
        <v>255</v>
      </c>
      <c r="DB31" s="252">
        <v>-133</v>
      </c>
      <c r="DC31" s="252">
        <v>337</v>
      </c>
      <c r="DD31" s="252" t="s">
        <v>442</v>
      </c>
      <c r="DE31" s="252" t="s">
        <v>442</v>
      </c>
      <c r="DF31" s="252">
        <v>1113</v>
      </c>
      <c r="DG31" s="252" t="s">
        <v>442</v>
      </c>
      <c r="DH31" s="252" t="s">
        <v>442</v>
      </c>
      <c r="DI31" s="252">
        <v>460</v>
      </c>
      <c r="DJ31" s="252">
        <v>622</v>
      </c>
      <c r="DK31" s="252">
        <v>460</v>
      </c>
      <c r="DL31" s="252" t="s">
        <v>93</v>
      </c>
      <c r="DM31" s="252">
        <v>223</v>
      </c>
      <c r="DN31" s="252" t="s">
        <v>93</v>
      </c>
      <c r="DO31" s="252">
        <v>422</v>
      </c>
      <c r="DP31" s="252">
        <v>1453</v>
      </c>
      <c r="DQ31" s="252" t="s">
        <v>442</v>
      </c>
      <c r="DR31" s="252">
        <v>159</v>
      </c>
      <c r="DS31" s="252" t="s">
        <v>442</v>
      </c>
      <c r="DT31" s="252">
        <v>3175</v>
      </c>
      <c r="DU31" s="252" t="s">
        <v>442</v>
      </c>
      <c r="DV31" s="252" t="s">
        <v>442</v>
      </c>
      <c r="DW31" s="252">
        <v>699</v>
      </c>
      <c r="DX31" s="252">
        <v>3810</v>
      </c>
      <c r="DY31" s="252">
        <v>6350</v>
      </c>
      <c r="DZ31" s="252" t="s">
        <v>93</v>
      </c>
      <c r="EA31" s="252" t="s">
        <v>93</v>
      </c>
      <c r="EB31" s="252" t="s">
        <v>442</v>
      </c>
      <c r="EC31" s="252">
        <v>1112</v>
      </c>
      <c r="ED31" s="252" t="s">
        <v>442</v>
      </c>
      <c r="EE31" s="252" t="s">
        <v>442</v>
      </c>
      <c r="EF31" s="252" t="s">
        <v>93</v>
      </c>
      <c r="EG31" s="252">
        <v>775</v>
      </c>
      <c r="EH31" s="252">
        <v>4727</v>
      </c>
      <c r="EI31" s="252">
        <v>3905</v>
      </c>
      <c r="EJ31" s="252" t="s">
        <v>442</v>
      </c>
      <c r="EK31" s="252">
        <v>159</v>
      </c>
      <c r="EL31" s="252">
        <v>-337</v>
      </c>
      <c r="EM31" s="252">
        <v>1743</v>
      </c>
      <c r="EN31" s="252" t="s">
        <v>442</v>
      </c>
      <c r="EO31" s="252" t="s">
        <v>442</v>
      </c>
      <c r="EP31" s="252">
        <v>60</v>
      </c>
      <c r="EQ31" s="252" t="s">
        <v>93</v>
      </c>
      <c r="ER31" s="252">
        <v>82</v>
      </c>
      <c r="ES31" s="252">
        <v>158</v>
      </c>
      <c r="ET31" s="252">
        <v>82</v>
      </c>
      <c r="EU31" s="252" t="s">
        <v>442</v>
      </c>
      <c r="EV31" s="252" t="s">
        <v>442</v>
      </c>
      <c r="EW31" s="252" t="s">
        <v>442</v>
      </c>
      <c r="EX31" s="252" t="s">
        <v>442</v>
      </c>
      <c r="EY31" s="252" t="s">
        <v>442</v>
      </c>
      <c r="EZ31" s="252" t="s">
        <v>442</v>
      </c>
      <c r="FA31" s="252" t="s">
        <v>442</v>
      </c>
      <c r="FB31" s="252" t="s">
        <v>442</v>
      </c>
      <c r="FC31" s="252" t="s">
        <v>442</v>
      </c>
      <c r="FD31" s="252" t="s">
        <v>442</v>
      </c>
      <c r="FE31" s="252" t="s">
        <v>442</v>
      </c>
      <c r="FF31" s="252" t="s">
        <v>442</v>
      </c>
      <c r="FG31" s="252" t="s">
        <v>442</v>
      </c>
      <c r="FH31" s="252">
        <v>244</v>
      </c>
      <c r="FI31" s="252">
        <v>357</v>
      </c>
      <c r="FJ31" s="252" t="s">
        <v>442</v>
      </c>
      <c r="FK31" s="252">
        <v>675</v>
      </c>
      <c r="FL31" s="252">
        <v>224</v>
      </c>
      <c r="FM31" s="252">
        <v>168</v>
      </c>
      <c r="FN31" s="252">
        <v>177</v>
      </c>
      <c r="FO31" s="252">
        <v>476</v>
      </c>
      <c r="FP31" s="252" t="s">
        <v>442</v>
      </c>
      <c r="FQ31" s="252">
        <v>413</v>
      </c>
      <c r="FR31" s="252">
        <v>196</v>
      </c>
      <c r="FS31" s="252">
        <v>527</v>
      </c>
      <c r="FT31" s="252">
        <v>1210</v>
      </c>
      <c r="FU31" s="252">
        <v>1694</v>
      </c>
      <c r="FV31" s="252">
        <v>406</v>
      </c>
      <c r="FW31" s="252" t="s">
        <v>93</v>
      </c>
      <c r="FX31" s="252">
        <v>357</v>
      </c>
      <c r="FY31" s="252">
        <v>487</v>
      </c>
      <c r="FZ31" s="252" t="s">
        <v>442</v>
      </c>
      <c r="GA31" s="252" t="s">
        <v>442</v>
      </c>
      <c r="GB31" s="252">
        <v>177</v>
      </c>
      <c r="GC31" s="252">
        <v>476</v>
      </c>
      <c r="GD31" s="252">
        <v>48</v>
      </c>
      <c r="GE31" s="252" t="s">
        <v>442</v>
      </c>
      <c r="GF31" s="252" t="s">
        <v>442</v>
      </c>
      <c r="GG31" s="252" t="s">
        <v>442</v>
      </c>
      <c r="GH31" s="252">
        <v>555</v>
      </c>
      <c r="GI31" s="252">
        <v>341</v>
      </c>
      <c r="GJ31" s="252">
        <v>268</v>
      </c>
      <c r="GK31" s="252" t="s">
        <v>442</v>
      </c>
      <c r="GL31" s="252" t="s">
        <v>442</v>
      </c>
      <c r="GM31" s="252">
        <v>498</v>
      </c>
      <c r="GN31" s="252">
        <v>105</v>
      </c>
      <c r="GO31" s="252">
        <v>1210</v>
      </c>
      <c r="GP31" s="252">
        <v>1694</v>
      </c>
      <c r="GQ31" s="252">
        <v>2263</v>
      </c>
      <c r="GR31" s="252">
        <v>283</v>
      </c>
      <c r="GS31" s="252">
        <v>283</v>
      </c>
      <c r="GT31" s="252" t="s">
        <v>442</v>
      </c>
      <c r="GU31" s="252" t="s">
        <v>442</v>
      </c>
      <c r="GV31" s="252" t="s">
        <v>442</v>
      </c>
      <c r="GW31" s="252" t="s">
        <v>442</v>
      </c>
      <c r="GX31" s="252" t="s">
        <v>442</v>
      </c>
      <c r="GY31" s="252" t="s">
        <v>442</v>
      </c>
      <c r="GZ31" s="252" t="s">
        <v>442</v>
      </c>
      <c r="HA31" s="252" t="s">
        <v>442</v>
      </c>
      <c r="HB31" s="252" t="s">
        <v>93</v>
      </c>
      <c r="HC31" s="252" t="s">
        <v>442</v>
      </c>
      <c r="HD31" s="252">
        <v>2062</v>
      </c>
      <c r="HE31" s="252">
        <v>48</v>
      </c>
      <c r="HF31" s="252" t="s">
        <v>442</v>
      </c>
      <c r="HG31" s="252">
        <v>48</v>
      </c>
      <c r="HH31" s="252">
        <v>332</v>
      </c>
      <c r="HI31" s="252">
        <v>730</v>
      </c>
      <c r="HJ31" s="252" t="s">
        <v>442</v>
      </c>
      <c r="HK31" s="252" t="s">
        <v>442</v>
      </c>
      <c r="HL31" s="252">
        <v>117</v>
      </c>
      <c r="HM31" s="245"/>
      <c r="HN31" s="245"/>
      <c r="HO31" s="245"/>
      <c r="HP31" s="252">
        <v>51</v>
      </c>
      <c r="HQ31" s="252">
        <v>1473</v>
      </c>
      <c r="HR31" s="245"/>
      <c r="HS31" s="245"/>
      <c r="HT31" s="245"/>
      <c r="HU31" s="252">
        <v>175</v>
      </c>
      <c r="HV31" s="252" t="s">
        <v>442</v>
      </c>
      <c r="HW31" s="252">
        <v>51</v>
      </c>
      <c r="HX31" s="252">
        <v>51</v>
      </c>
      <c r="HY31" s="252">
        <v>51</v>
      </c>
      <c r="HZ31" s="252">
        <v>51</v>
      </c>
      <c r="IA31" s="252">
        <v>51</v>
      </c>
      <c r="IB31" s="252">
        <v>51</v>
      </c>
      <c r="IC31" s="252">
        <v>51</v>
      </c>
      <c r="ID31" s="252">
        <v>51</v>
      </c>
      <c r="IE31" s="252">
        <v>51</v>
      </c>
      <c r="IF31" s="252">
        <v>51</v>
      </c>
      <c r="IG31" s="252">
        <v>51</v>
      </c>
      <c r="IH31" s="252">
        <v>51</v>
      </c>
      <c r="II31" s="252">
        <v>51</v>
      </c>
      <c r="IJ31" s="252">
        <v>51</v>
      </c>
      <c r="IK31" s="252">
        <v>51</v>
      </c>
      <c r="IL31" s="252">
        <v>51</v>
      </c>
      <c r="IM31" s="252">
        <v>51</v>
      </c>
      <c r="IN31" s="252">
        <v>51</v>
      </c>
      <c r="IO31" s="252">
        <v>51</v>
      </c>
      <c r="IP31" s="252">
        <v>51</v>
      </c>
      <c r="IQ31" s="252">
        <v>51</v>
      </c>
      <c r="IR31" s="252">
        <v>51</v>
      </c>
      <c r="IS31" s="485">
        <v>36000</v>
      </c>
      <c r="IT31" s="485">
        <v>37232</v>
      </c>
      <c r="IU31" s="485">
        <v>42157</v>
      </c>
      <c r="IV31" s="485">
        <v>993</v>
      </c>
      <c r="IW31" s="485">
        <v>1127</v>
      </c>
      <c r="IX31" s="485">
        <v>1288</v>
      </c>
      <c r="IY31" s="485">
        <v>1382</v>
      </c>
      <c r="IZ31" s="485">
        <v>1764</v>
      </c>
      <c r="JA31" s="485">
        <v>3048</v>
      </c>
      <c r="JB31" s="485">
        <v>3511</v>
      </c>
      <c r="JC31" s="485">
        <v>4095</v>
      </c>
      <c r="JD31" s="485">
        <v>4603</v>
      </c>
      <c r="JE31" s="485">
        <v>9349</v>
      </c>
      <c r="JF31" s="485">
        <v>10848</v>
      </c>
      <c r="JG31" s="485">
        <v>12010</v>
      </c>
      <c r="JH31" s="485">
        <v>13149</v>
      </c>
      <c r="JI31" s="485">
        <v>33276</v>
      </c>
      <c r="JJ31" s="485">
        <v>35121</v>
      </c>
      <c r="JK31" s="485">
        <v>39571</v>
      </c>
      <c r="JL31" s="238">
        <v>0</v>
      </c>
      <c r="JM31" s="238">
        <v>20</v>
      </c>
      <c r="JN31" s="238">
        <v>9</v>
      </c>
      <c r="JO31" s="238">
        <v>12.8</v>
      </c>
      <c r="JP31" s="238">
        <v>17</v>
      </c>
      <c r="JQ31" s="238" t="s">
        <v>1637</v>
      </c>
      <c r="JR31" s="238" t="s">
        <v>1637</v>
      </c>
      <c r="JS31" s="238">
        <v>5</v>
      </c>
      <c r="JT31" s="238">
        <v>18.7</v>
      </c>
      <c r="JU31" s="238">
        <v>224</v>
      </c>
      <c r="JV31" s="238" t="s">
        <v>1628</v>
      </c>
      <c r="JW31" s="245"/>
      <c r="JX31" s="245"/>
      <c r="JY31" s="245"/>
      <c r="JZ31" s="545">
        <v>74</v>
      </c>
      <c r="KA31" s="738">
        <v>46023</v>
      </c>
    </row>
    <row r="32" spans="1:287">
      <c r="A32" s="239" t="s">
        <v>1644</v>
      </c>
      <c r="B32" s="481" t="s">
        <v>2365</v>
      </c>
      <c r="C32" s="374">
        <v>110</v>
      </c>
      <c r="D32" s="469" t="s">
        <v>1654</v>
      </c>
      <c r="E32" s="469" t="s">
        <v>1655</v>
      </c>
      <c r="F32" s="243" t="s">
        <v>1656</v>
      </c>
      <c r="G32" s="243" t="s">
        <v>1657</v>
      </c>
      <c r="H32" s="406" t="s">
        <v>88</v>
      </c>
      <c r="I32" s="406" t="s">
        <v>89</v>
      </c>
      <c r="J32" s="493" t="s">
        <v>90</v>
      </c>
      <c r="K32" s="243" t="s">
        <v>1637</v>
      </c>
      <c r="L32" s="243" t="s">
        <v>1186</v>
      </c>
      <c r="M32" s="797">
        <v>23712</v>
      </c>
      <c r="N32" s="495" t="s">
        <v>54</v>
      </c>
      <c r="O32" s="494">
        <v>3246</v>
      </c>
      <c r="P32" s="494">
        <v>635</v>
      </c>
      <c r="Q32" s="494" t="s">
        <v>93</v>
      </c>
      <c r="R32" s="494">
        <v>255</v>
      </c>
      <c r="S32" s="494" t="s">
        <v>442</v>
      </c>
      <c r="T32" s="494" t="s">
        <v>93</v>
      </c>
      <c r="U32" s="494" t="s">
        <v>93</v>
      </c>
      <c r="V32" s="494" t="s">
        <v>442</v>
      </c>
      <c r="W32" s="494">
        <v>803</v>
      </c>
      <c r="X32" s="494">
        <v>393</v>
      </c>
      <c r="Y32" s="494" t="s">
        <v>54</v>
      </c>
      <c r="Z32" s="494" t="s">
        <v>54</v>
      </c>
      <c r="AA32" s="494" t="s">
        <v>93</v>
      </c>
      <c r="AB32" s="494" t="s">
        <v>93</v>
      </c>
      <c r="AC32" s="494" t="s">
        <v>93</v>
      </c>
      <c r="AD32" s="494">
        <v>406</v>
      </c>
      <c r="AE32" s="494" t="s">
        <v>54</v>
      </c>
      <c r="AF32" s="494">
        <v>203</v>
      </c>
      <c r="AG32" s="494">
        <v>1383</v>
      </c>
      <c r="AH32" s="494">
        <v>181</v>
      </c>
      <c r="AI32" s="494">
        <v>555</v>
      </c>
      <c r="AJ32" s="494" t="s">
        <v>93</v>
      </c>
      <c r="AK32" s="494">
        <v>177</v>
      </c>
      <c r="AL32" s="494">
        <v>67</v>
      </c>
      <c r="AM32" s="494" t="s">
        <v>93</v>
      </c>
      <c r="AN32" s="494">
        <v>357</v>
      </c>
      <c r="AO32" s="485">
        <v>881</v>
      </c>
      <c r="AP32" s="485">
        <v>1016</v>
      </c>
      <c r="AQ32" s="485">
        <v>1177</v>
      </c>
      <c r="AR32" s="485">
        <v>1270</v>
      </c>
      <c r="AS32" s="485">
        <v>1652</v>
      </c>
      <c r="AT32" s="485">
        <v>4067</v>
      </c>
      <c r="AU32" s="485">
        <v>4638</v>
      </c>
      <c r="AV32" s="485">
        <v>9435</v>
      </c>
      <c r="AW32" s="485">
        <v>11013</v>
      </c>
      <c r="AX32" s="485">
        <v>12340</v>
      </c>
      <c r="AY32" s="494" t="s">
        <v>54</v>
      </c>
      <c r="AZ32" s="494">
        <v>97</v>
      </c>
      <c r="BA32" s="494" t="s">
        <v>54</v>
      </c>
      <c r="BB32" s="494" t="s">
        <v>54</v>
      </c>
      <c r="BC32" s="494" t="s">
        <v>54</v>
      </c>
      <c r="BD32" s="494" t="s">
        <v>54</v>
      </c>
      <c r="BE32" s="494" t="s">
        <v>54</v>
      </c>
      <c r="BF32" s="485">
        <v>3048</v>
      </c>
      <c r="BG32" s="485">
        <v>3473</v>
      </c>
      <c r="BH32" s="494"/>
      <c r="BI32" s="243" t="s">
        <v>1647</v>
      </c>
      <c r="BJ32" s="494"/>
      <c r="BK32" s="243" t="s">
        <v>1648</v>
      </c>
      <c r="BL32" s="494"/>
      <c r="BM32" s="243" t="s">
        <v>1637</v>
      </c>
      <c r="BN32" s="494"/>
      <c r="BO32" s="243" t="s">
        <v>1637</v>
      </c>
      <c r="BP32" s="484" t="s">
        <v>2143</v>
      </c>
      <c r="BQ32" s="243" t="s">
        <v>1649</v>
      </c>
      <c r="BR32" s="484" t="s">
        <v>1650</v>
      </c>
      <c r="BS32" s="484" t="s">
        <v>1650</v>
      </c>
      <c r="BT32" s="243">
        <v>80</v>
      </c>
      <c r="BU32" s="243">
        <v>70</v>
      </c>
      <c r="BV32" s="494">
        <v>794</v>
      </c>
      <c r="BW32" s="243">
        <v>2470</v>
      </c>
      <c r="BX32" s="243">
        <v>1109</v>
      </c>
      <c r="BY32" s="494">
        <v>635</v>
      </c>
      <c r="BZ32" s="494" t="s">
        <v>54</v>
      </c>
      <c r="CA32" s="494">
        <v>5833</v>
      </c>
      <c r="CB32" s="494">
        <v>884</v>
      </c>
      <c r="CC32" s="494">
        <v>51</v>
      </c>
      <c r="CD32" s="494">
        <v>698</v>
      </c>
      <c r="CE32" s="494" t="s">
        <v>93</v>
      </c>
      <c r="CF32" s="485">
        <v>13603</v>
      </c>
      <c r="CG32" s="494">
        <v>1254</v>
      </c>
      <c r="CH32" s="494">
        <v>1752</v>
      </c>
      <c r="CI32" s="494" t="s">
        <v>442</v>
      </c>
      <c r="CJ32" s="494">
        <v>429</v>
      </c>
      <c r="CK32" s="494">
        <v>4079</v>
      </c>
      <c r="CL32" s="494">
        <v>1952</v>
      </c>
      <c r="CM32" s="494" t="s">
        <v>93</v>
      </c>
      <c r="CN32" s="494" t="s">
        <v>54</v>
      </c>
      <c r="CO32" s="494">
        <v>1232</v>
      </c>
      <c r="CP32" s="494">
        <v>239</v>
      </c>
      <c r="CQ32" s="494">
        <v>359</v>
      </c>
      <c r="CR32" s="494" t="s">
        <v>442</v>
      </c>
      <c r="CS32" s="494" t="s">
        <v>442</v>
      </c>
      <c r="CT32" s="494">
        <v>-180</v>
      </c>
      <c r="CU32" s="492">
        <v>1080</v>
      </c>
      <c r="CV32" s="492">
        <v>1310</v>
      </c>
      <c r="CW32" s="492">
        <v>1500</v>
      </c>
      <c r="CX32" s="492">
        <v>1590</v>
      </c>
      <c r="CY32" s="492" t="s">
        <v>54</v>
      </c>
      <c r="CZ32" s="496" t="s">
        <v>54</v>
      </c>
      <c r="DA32" s="252">
        <v>398</v>
      </c>
      <c r="DB32" s="252">
        <v>-133</v>
      </c>
      <c r="DC32" s="252">
        <v>337</v>
      </c>
      <c r="DD32" s="252" t="s">
        <v>442</v>
      </c>
      <c r="DE32" s="252" t="s">
        <v>442</v>
      </c>
      <c r="DF32" s="252">
        <v>1102</v>
      </c>
      <c r="DG32" s="252" t="s">
        <v>442</v>
      </c>
      <c r="DH32" s="252" t="s">
        <v>442</v>
      </c>
      <c r="DI32" s="252">
        <v>460</v>
      </c>
      <c r="DJ32" s="252">
        <v>622</v>
      </c>
      <c r="DK32" s="252">
        <v>460</v>
      </c>
      <c r="DL32" s="252" t="s">
        <v>93</v>
      </c>
      <c r="DM32" s="252">
        <v>223</v>
      </c>
      <c r="DN32" s="252" t="s">
        <v>93</v>
      </c>
      <c r="DO32" s="252">
        <v>422</v>
      </c>
      <c r="DP32" s="252">
        <v>1453</v>
      </c>
      <c r="DQ32" s="252" t="s">
        <v>442</v>
      </c>
      <c r="DR32" s="252">
        <v>159</v>
      </c>
      <c r="DS32" s="252" t="s">
        <v>442</v>
      </c>
      <c r="DT32" s="252">
        <v>4350</v>
      </c>
      <c r="DU32" s="252" t="s">
        <v>442</v>
      </c>
      <c r="DV32" s="252" t="s">
        <v>442</v>
      </c>
      <c r="DW32" s="252">
        <v>558</v>
      </c>
      <c r="DX32" s="252">
        <v>3810</v>
      </c>
      <c r="DY32" s="252">
        <v>4432</v>
      </c>
      <c r="DZ32" s="252" t="s">
        <v>93</v>
      </c>
      <c r="EA32" s="252" t="s">
        <v>93</v>
      </c>
      <c r="EB32" s="252" t="s">
        <v>442</v>
      </c>
      <c r="EC32" s="252">
        <v>1254</v>
      </c>
      <c r="ED32" s="252" t="s">
        <v>442</v>
      </c>
      <c r="EE32" s="252" t="s">
        <v>442</v>
      </c>
      <c r="EF32" s="252" t="s">
        <v>93</v>
      </c>
      <c r="EG32" s="252">
        <v>775</v>
      </c>
      <c r="EH32" s="252">
        <v>4727</v>
      </c>
      <c r="EI32" s="252">
        <v>3905</v>
      </c>
      <c r="EJ32" s="252" t="s">
        <v>442</v>
      </c>
      <c r="EK32" s="252">
        <v>159</v>
      </c>
      <c r="EL32" s="252">
        <v>-337</v>
      </c>
      <c r="EM32" s="252">
        <v>1743</v>
      </c>
      <c r="EN32" s="252" t="s">
        <v>442</v>
      </c>
      <c r="EO32" s="252" t="s">
        <v>442</v>
      </c>
      <c r="EP32" s="252">
        <v>60</v>
      </c>
      <c r="EQ32" s="252" t="s">
        <v>93</v>
      </c>
      <c r="ER32" s="252">
        <v>82</v>
      </c>
      <c r="ES32" s="252">
        <v>158</v>
      </c>
      <c r="ET32" s="252">
        <v>82</v>
      </c>
      <c r="EU32" s="252" t="s">
        <v>442</v>
      </c>
      <c r="EV32" s="252" t="s">
        <v>442</v>
      </c>
      <c r="EW32" s="252" t="s">
        <v>442</v>
      </c>
      <c r="EX32" s="252" t="s">
        <v>442</v>
      </c>
      <c r="EY32" s="252" t="s">
        <v>442</v>
      </c>
      <c r="EZ32" s="252" t="s">
        <v>442</v>
      </c>
      <c r="FA32" s="252" t="s">
        <v>442</v>
      </c>
      <c r="FB32" s="252" t="s">
        <v>442</v>
      </c>
      <c r="FC32" s="252" t="s">
        <v>442</v>
      </c>
      <c r="FD32" s="252" t="s">
        <v>442</v>
      </c>
      <c r="FE32" s="252" t="s">
        <v>442</v>
      </c>
      <c r="FF32" s="252" t="s">
        <v>442</v>
      </c>
      <c r="FG32" s="252" t="s">
        <v>442</v>
      </c>
      <c r="FH32" s="252">
        <v>244</v>
      </c>
      <c r="FI32" s="252">
        <v>357</v>
      </c>
      <c r="FJ32" s="252" t="s">
        <v>442</v>
      </c>
      <c r="FK32" s="252">
        <v>675</v>
      </c>
      <c r="FL32" s="252">
        <v>224</v>
      </c>
      <c r="FM32" s="252">
        <v>168</v>
      </c>
      <c r="FN32" s="252">
        <v>177</v>
      </c>
      <c r="FO32" s="252">
        <v>476</v>
      </c>
      <c r="FP32" s="252" t="s">
        <v>442</v>
      </c>
      <c r="FQ32" s="252">
        <v>413</v>
      </c>
      <c r="FR32" s="252">
        <v>196</v>
      </c>
      <c r="FS32" s="252">
        <v>527</v>
      </c>
      <c r="FT32" s="252">
        <v>1210</v>
      </c>
      <c r="FU32" s="252">
        <v>1694</v>
      </c>
      <c r="FV32" s="252">
        <v>406</v>
      </c>
      <c r="FW32" s="252" t="s">
        <v>93</v>
      </c>
      <c r="FX32" s="252">
        <v>357</v>
      </c>
      <c r="FY32" s="252">
        <v>487</v>
      </c>
      <c r="FZ32" s="252" t="s">
        <v>442</v>
      </c>
      <c r="GA32" s="252" t="s">
        <v>442</v>
      </c>
      <c r="GB32" s="252">
        <v>177</v>
      </c>
      <c r="GC32" s="252">
        <v>476</v>
      </c>
      <c r="GD32" s="252">
        <v>48</v>
      </c>
      <c r="GE32" s="252" t="s">
        <v>442</v>
      </c>
      <c r="GF32" s="252" t="s">
        <v>442</v>
      </c>
      <c r="GG32" s="252" t="s">
        <v>442</v>
      </c>
      <c r="GH32" s="252">
        <v>555</v>
      </c>
      <c r="GI32" s="252">
        <v>341</v>
      </c>
      <c r="GJ32" s="252">
        <v>268</v>
      </c>
      <c r="GK32" s="252" t="s">
        <v>442</v>
      </c>
      <c r="GL32" s="252" t="s">
        <v>442</v>
      </c>
      <c r="GM32" s="252">
        <v>292</v>
      </c>
      <c r="GN32" s="252">
        <v>105</v>
      </c>
      <c r="GO32" s="252">
        <v>1210</v>
      </c>
      <c r="GP32" s="252">
        <v>1694</v>
      </c>
      <c r="GQ32" s="252">
        <v>2263</v>
      </c>
      <c r="GR32" s="252">
        <v>283</v>
      </c>
      <c r="GS32" s="252">
        <v>283</v>
      </c>
      <c r="GT32" s="252" t="s">
        <v>442</v>
      </c>
      <c r="GU32" s="252" t="s">
        <v>442</v>
      </c>
      <c r="GV32" s="252" t="s">
        <v>442</v>
      </c>
      <c r="GW32" s="252" t="s">
        <v>442</v>
      </c>
      <c r="GX32" s="252" t="s">
        <v>442</v>
      </c>
      <c r="GY32" s="252" t="s">
        <v>442</v>
      </c>
      <c r="GZ32" s="252" t="s">
        <v>442</v>
      </c>
      <c r="HA32" s="252" t="s">
        <v>442</v>
      </c>
      <c r="HB32" s="252" t="s">
        <v>93</v>
      </c>
      <c r="HC32" s="252" t="s">
        <v>442</v>
      </c>
      <c r="HD32" s="252">
        <v>2062</v>
      </c>
      <c r="HE32" s="252">
        <v>48</v>
      </c>
      <c r="HF32" s="252" t="s">
        <v>442</v>
      </c>
      <c r="HG32" s="252">
        <v>48</v>
      </c>
      <c r="HH32" s="252">
        <v>332</v>
      </c>
      <c r="HI32" s="252">
        <v>730</v>
      </c>
      <c r="HJ32" s="252" t="s">
        <v>442</v>
      </c>
      <c r="HK32" s="252" t="s">
        <v>442</v>
      </c>
      <c r="HL32" s="252">
        <v>117</v>
      </c>
      <c r="HM32" s="245"/>
      <c r="HN32" s="245"/>
      <c r="HO32" s="245"/>
      <c r="HP32" s="252">
        <v>51</v>
      </c>
      <c r="HQ32" s="252">
        <v>1473</v>
      </c>
      <c r="HR32" s="245"/>
      <c r="HS32" s="245"/>
      <c r="HT32" s="245"/>
      <c r="HU32" s="252">
        <v>175</v>
      </c>
      <c r="HV32" s="252" t="s">
        <v>442</v>
      </c>
      <c r="HW32" s="252">
        <v>51</v>
      </c>
      <c r="HX32" s="252">
        <v>51</v>
      </c>
      <c r="HY32" s="252">
        <v>51</v>
      </c>
      <c r="HZ32" s="252">
        <v>51</v>
      </c>
      <c r="IA32" s="252">
        <v>51</v>
      </c>
      <c r="IB32" s="252">
        <v>51</v>
      </c>
      <c r="IC32" s="252">
        <v>51</v>
      </c>
      <c r="ID32" s="252">
        <v>51</v>
      </c>
      <c r="IE32" s="252">
        <v>51</v>
      </c>
      <c r="IF32" s="252">
        <v>51</v>
      </c>
      <c r="IG32" s="252">
        <v>51</v>
      </c>
      <c r="IH32" s="252">
        <v>51</v>
      </c>
      <c r="II32" s="252">
        <v>51</v>
      </c>
      <c r="IJ32" s="252">
        <v>51</v>
      </c>
      <c r="IK32" s="252">
        <v>51</v>
      </c>
      <c r="IL32" s="252">
        <v>51</v>
      </c>
      <c r="IM32" s="252">
        <v>51</v>
      </c>
      <c r="IN32" s="252">
        <v>51</v>
      </c>
      <c r="IO32" s="252">
        <v>51</v>
      </c>
      <c r="IP32" s="252">
        <v>51</v>
      </c>
      <c r="IQ32" s="252">
        <v>51</v>
      </c>
      <c r="IR32" s="252">
        <v>51</v>
      </c>
      <c r="IS32" s="485">
        <v>36000</v>
      </c>
      <c r="IT32" s="485">
        <v>37232</v>
      </c>
      <c r="IU32" s="485">
        <v>42157</v>
      </c>
      <c r="IV32" s="485">
        <v>993</v>
      </c>
      <c r="IW32" s="485">
        <v>1127</v>
      </c>
      <c r="IX32" s="485">
        <v>1288</v>
      </c>
      <c r="IY32" s="485">
        <v>1382</v>
      </c>
      <c r="IZ32" s="485">
        <v>1764</v>
      </c>
      <c r="JA32" s="485">
        <v>3048</v>
      </c>
      <c r="JB32" s="485">
        <v>3511</v>
      </c>
      <c r="JC32" s="485">
        <v>4095</v>
      </c>
      <c r="JD32" s="485">
        <v>4603</v>
      </c>
      <c r="JE32" s="485">
        <v>9349</v>
      </c>
      <c r="JF32" s="485">
        <v>10848</v>
      </c>
      <c r="JG32" s="485">
        <v>12010</v>
      </c>
      <c r="JH32" s="485">
        <v>13149</v>
      </c>
      <c r="JI32" s="485">
        <v>33276</v>
      </c>
      <c r="JJ32" s="485">
        <v>35121</v>
      </c>
      <c r="JK32" s="485">
        <v>39571</v>
      </c>
      <c r="JL32" s="238">
        <v>0</v>
      </c>
      <c r="JM32" s="238">
        <v>27.2</v>
      </c>
      <c r="JN32" s="238">
        <v>12.1</v>
      </c>
      <c r="JO32" s="238">
        <v>18.100000000000001</v>
      </c>
      <c r="JP32" s="238">
        <v>24.2</v>
      </c>
      <c r="JQ32" s="238" t="s">
        <v>1637</v>
      </c>
      <c r="JR32" s="238" t="s">
        <v>1637</v>
      </c>
      <c r="JS32" s="238">
        <v>5</v>
      </c>
      <c r="JT32" s="238">
        <v>17.600000000000001</v>
      </c>
      <c r="JU32" s="238">
        <v>320</v>
      </c>
      <c r="JV32" s="238" t="s">
        <v>1628</v>
      </c>
      <c r="JW32" s="245"/>
      <c r="JX32" s="245"/>
      <c r="JY32" s="245"/>
      <c r="JZ32" s="545">
        <v>77</v>
      </c>
      <c r="KA32" s="759">
        <v>46083</v>
      </c>
    </row>
    <row r="33" spans="1:287">
      <c r="A33" s="239" t="s">
        <v>1644</v>
      </c>
      <c r="B33" s="481" t="s">
        <v>2366</v>
      </c>
      <c r="C33" s="374">
        <v>130</v>
      </c>
      <c r="D33" s="469" t="s">
        <v>1658</v>
      </c>
      <c r="E33" s="469" t="s">
        <v>1659</v>
      </c>
      <c r="F33" s="243" t="s">
        <v>1660</v>
      </c>
      <c r="G33" s="243" t="s">
        <v>1661</v>
      </c>
      <c r="H33" s="406" t="s">
        <v>88</v>
      </c>
      <c r="I33" s="406" t="s">
        <v>89</v>
      </c>
      <c r="J33" s="493" t="s">
        <v>90</v>
      </c>
      <c r="K33" s="243" t="s">
        <v>1637</v>
      </c>
      <c r="L33" s="243" t="s">
        <v>1187</v>
      </c>
      <c r="M33" s="797">
        <v>26379</v>
      </c>
      <c r="N33" s="495" t="s">
        <v>54</v>
      </c>
      <c r="O33" s="494">
        <v>5004</v>
      </c>
      <c r="P33" s="494">
        <v>794</v>
      </c>
      <c r="Q33" s="494" t="s">
        <v>93</v>
      </c>
      <c r="R33" s="494">
        <v>254</v>
      </c>
      <c r="S33" s="494" t="s">
        <v>442</v>
      </c>
      <c r="T33" s="494" t="s">
        <v>93</v>
      </c>
      <c r="U33" s="494" t="s">
        <v>93</v>
      </c>
      <c r="V33" s="494" t="s">
        <v>442</v>
      </c>
      <c r="W33" s="494">
        <v>803</v>
      </c>
      <c r="X33" s="494">
        <v>635</v>
      </c>
      <c r="Y33" s="494" t="s">
        <v>54</v>
      </c>
      <c r="Z33" s="494" t="s">
        <v>54</v>
      </c>
      <c r="AA33" s="494" t="s">
        <v>93</v>
      </c>
      <c r="AB33" s="494" t="s">
        <v>93</v>
      </c>
      <c r="AC33" s="494" t="s">
        <v>93</v>
      </c>
      <c r="AD33" s="494">
        <v>406</v>
      </c>
      <c r="AE33" s="494" t="s">
        <v>54</v>
      </c>
      <c r="AF33" s="494">
        <v>203</v>
      </c>
      <c r="AG33" s="494">
        <v>1383</v>
      </c>
      <c r="AH33" s="494">
        <v>181</v>
      </c>
      <c r="AI33" s="494">
        <v>555</v>
      </c>
      <c r="AJ33" s="494" t="s">
        <v>93</v>
      </c>
      <c r="AK33" s="494">
        <v>177</v>
      </c>
      <c r="AL33" s="494">
        <v>67</v>
      </c>
      <c r="AM33" s="494" t="s">
        <v>93</v>
      </c>
      <c r="AN33" s="494">
        <v>357</v>
      </c>
      <c r="AO33" s="485">
        <v>881</v>
      </c>
      <c r="AP33" s="485">
        <v>1016</v>
      </c>
      <c r="AQ33" s="485">
        <v>1177</v>
      </c>
      <c r="AR33" s="485">
        <v>1270</v>
      </c>
      <c r="AS33" s="485">
        <v>1652</v>
      </c>
      <c r="AT33" s="485">
        <v>4067</v>
      </c>
      <c r="AU33" s="485">
        <v>4638</v>
      </c>
      <c r="AV33" s="485">
        <v>9435</v>
      </c>
      <c r="AW33" s="485">
        <v>11013</v>
      </c>
      <c r="AX33" s="485">
        <v>12340</v>
      </c>
      <c r="AY33" s="494" t="s">
        <v>54</v>
      </c>
      <c r="AZ33" s="494">
        <v>97</v>
      </c>
      <c r="BA33" s="494" t="s">
        <v>54</v>
      </c>
      <c r="BB33" s="494" t="s">
        <v>54</v>
      </c>
      <c r="BC33" s="494" t="s">
        <v>54</v>
      </c>
      <c r="BD33" s="494" t="s">
        <v>54</v>
      </c>
      <c r="BE33" s="494" t="s">
        <v>54</v>
      </c>
      <c r="BF33" s="485">
        <v>3048</v>
      </c>
      <c r="BG33" s="485">
        <v>3473</v>
      </c>
      <c r="BH33" s="494" t="s">
        <v>442</v>
      </c>
      <c r="BI33" s="243" t="s">
        <v>1662</v>
      </c>
      <c r="BJ33" s="494" t="s">
        <v>442</v>
      </c>
      <c r="BK33" s="243" t="s">
        <v>1663</v>
      </c>
      <c r="BL33" s="494" t="s">
        <v>54</v>
      </c>
      <c r="BM33" s="243" t="s">
        <v>1637</v>
      </c>
      <c r="BN33" s="494" t="s">
        <v>54</v>
      </c>
      <c r="BO33" s="243" t="s">
        <v>1637</v>
      </c>
      <c r="BP33" s="484" t="s">
        <v>2150</v>
      </c>
      <c r="BQ33" s="243" t="s">
        <v>1664</v>
      </c>
      <c r="BR33" s="484" t="s">
        <v>1650</v>
      </c>
      <c r="BS33" s="484" t="s">
        <v>1650</v>
      </c>
      <c r="BT33" s="243">
        <v>79</v>
      </c>
      <c r="BU33" s="243">
        <v>69</v>
      </c>
      <c r="BV33" s="494">
        <v>952</v>
      </c>
      <c r="BW33" s="243">
        <v>2940</v>
      </c>
      <c r="BX33" s="243">
        <v>1147</v>
      </c>
      <c r="BY33" s="494">
        <v>635</v>
      </c>
      <c r="BZ33" s="494" t="s">
        <v>54</v>
      </c>
      <c r="CA33" s="494">
        <v>6302</v>
      </c>
      <c r="CB33" s="494">
        <v>884</v>
      </c>
      <c r="CC33" s="494">
        <v>51</v>
      </c>
      <c r="CD33" s="494">
        <v>698</v>
      </c>
      <c r="CE33" s="494" t="s">
        <v>93</v>
      </c>
      <c r="CF33" s="485">
        <v>13603</v>
      </c>
      <c r="CG33" s="494">
        <v>1254</v>
      </c>
      <c r="CH33" s="494">
        <v>1752</v>
      </c>
      <c r="CI33" s="494" t="s">
        <v>442</v>
      </c>
      <c r="CJ33" s="494">
        <v>429</v>
      </c>
      <c r="CK33" s="494">
        <v>4079</v>
      </c>
      <c r="CL33" s="494">
        <v>1952</v>
      </c>
      <c r="CM33" s="494" t="s">
        <v>93</v>
      </c>
      <c r="CN33" s="494" t="s">
        <v>54</v>
      </c>
      <c r="CO33" s="494">
        <v>1232</v>
      </c>
      <c r="CP33" s="494">
        <v>239</v>
      </c>
      <c r="CQ33" s="494">
        <v>359</v>
      </c>
      <c r="CR33" s="494">
        <v>176</v>
      </c>
      <c r="CS33" s="494" t="s">
        <v>442</v>
      </c>
      <c r="CT33" s="494">
        <v>-180</v>
      </c>
      <c r="CU33" s="492">
        <v>1230</v>
      </c>
      <c r="CV33" s="492">
        <v>1620</v>
      </c>
      <c r="CW33" s="492">
        <v>1850</v>
      </c>
      <c r="CX33" s="492">
        <v>2040</v>
      </c>
      <c r="CY33" s="492" t="s">
        <v>54</v>
      </c>
      <c r="CZ33" s="496" t="s">
        <v>54</v>
      </c>
      <c r="DA33" s="252">
        <v>254</v>
      </c>
      <c r="DB33" s="252">
        <v>-217</v>
      </c>
      <c r="DC33" s="252">
        <v>337</v>
      </c>
      <c r="DD33" s="252" t="s">
        <v>442</v>
      </c>
      <c r="DE33" s="252" t="s">
        <v>442</v>
      </c>
      <c r="DF33" s="252">
        <v>1281</v>
      </c>
      <c r="DG33" s="252" t="s">
        <v>442</v>
      </c>
      <c r="DH33" s="252" t="s">
        <v>442</v>
      </c>
      <c r="DI33" s="252">
        <v>460</v>
      </c>
      <c r="DJ33" s="252">
        <v>622</v>
      </c>
      <c r="DK33" s="252">
        <v>460</v>
      </c>
      <c r="DL33" s="252" t="s">
        <v>93</v>
      </c>
      <c r="DM33" s="252">
        <v>223</v>
      </c>
      <c r="DN33" s="252" t="s">
        <v>93</v>
      </c>
      <c r="DO33" s="252">
        <v>422</v>
      </c>
      <c r="DP33" s="252">
        <v>1453</v>
      </c>
      <c r="DQ33" s="252" t="s">
        <v>442</v>
      </c>
      <c r="DR33" s="252">
        <v>159</v>
      </c>
      <c r="DS33" s="252" t="s">
        <v>442</v>
      </c>
      <c r="DT33" s="252">
        <v>5378</v>
      </c>
      <c r="DU33" s="252" t="s">
        <v>442</v>
      </c>
      <c r="DV33" s="252" t="s">
        <v>442</v>
      </c>
      <c r="DW33" s="252">
        <v>699</v>
      </c>
      <c r="DX33" s="252">
        <v>4572</v>
      </c>
      <c r="DY33" s="252">
        <v>7625</v>
      </c>
      <c r="DZ33" s="252" t="s">
        <v>93</v>
      </c>
      <c r="EA33" s="252" t="s">
        <v>93</v>
      </c>
      <c r="EB33" s="252" t="s">
        <v>442</v>
      </c>
      <c r="EC33" s="252">
        <v>1254</v>
      </c>
      <c r="ED33" s="252" t="s">
        <v>442</v>
      </c>
      <c r="EE33" s="252" t="s">
        <v>442</v>
      </c>
      <c r="EF33" s="252" t="s">
        <v>93</v>
      </c>
      <c r="EG33" s="252">
        <v>775</v>
      </c>
      <c r="EH33" s="252">
        <v>4727</v>
      </c>
      <c r="EI33" s="252">
        <v>3905</v>
      </c>
      <c r="EJ33" s="252" t="s">
        <v>442</v>
      </c>
      <c r="EK33" s="252">
        <v>159</v>
      </c>
      <c r="EL33" s="252">
        <v>-337</v>
      </c>
      <c r="EM33" s="252">
        <v>1743</v>
      </c>
      <c r="EN33" s="252" t="s">
        <v>442</v>
      </c>
      <c r="EO33" s="252" t="s">
        <v>442</v>
      </c>
      <c r="EP33" s="252">
        <v>60</v>
      </c>
      <c r="EQ33" s="252" t="s">
        <v>93</v>
      </c>
      <c r="ER33" s="252">
        <v>82</v>
      </c>
      <c r="ES33" s="252">
        <v>158</v>
      </c>
      <c r="ET33" s="252">
        <v>82</v>
      </c>
      <c r="EU33" s="252" t="s">
        <v>442</v>
      </c>
      <c r="EV33" s="252" t="s">
        <v>442</v>
      </c>
      <c r="EW33" s="252" t="s">
        <v>442</v>
      </c>
      <c r="EX33" s="252" t="s">
        <v>442</v>
      </c>
      <c r="EY33" s="252" t="s">
        <v>442</v>
      </c>
      <c r="EZ33" s="252" t="s">
        <v>442</v>
      </c>
      <c r="FA33" s="252" t="s">
        <v>442</v>
      </c>
      <c r="FB33" s="252" t="s">
        <v>442</v>
      </c>
      <c r="FC33" s="252" t="s">
        <v>442</v>
      </c>
      <c r="FD33" s="252" t="s">
        <v>442</v>
      </c>
      <c r="FE33" s="252" t="s">
        <v>442</v>
      </c>
      <c r="FF33" s="252" t="s">
        <v>442</v>
      </c>
      <c r="FG33" s="252" t="s">
        <v>442</v>
      </c>
      <c r="FH33" s="252">
        <v>244</v>
      </c>
      <c r="FI33" s="252">
        <v>357</v>
      </c>
      <c r="FJ33" s="252" t="s">
        <v>442</v>
      </c>
      <c r="FK33" s="252">
        <v>675</v>
      </c>
      <c r="FL33" s="252">
        <v>224</v>
      </c>
      <c r="FM33" s="252">
        <v>168</v>
      </c>
      <c r="FN33" s="252">
        <v>177</v>
      </c>
      <c r="FO33" s="252">
        <v>476</v>
      </c>
      <c r="FP33" s="252" t="s">
        <v>442</v>
      </c>
      <c r="FQ33" s="252">
        <v>413</v>
      </c>
      <c r="FR33" s="252">
        <v>196</v>
      </c>
      <c r="FS33" s="252">
        <v>527</v>
      </c>
      <c r="FT33" s="252">
        <v>1210</v>
      </c>
      <c r="FU33" s="252">
        <v>1694</v>
      </c>
      <c r="FV33" s="252">
        <v>406</v>
      </c>
      <c r="FW33" s="252" t="s">
        <v>93</v>
      </c>
      <c r="FX33" s="252">
        <v>357</v>
      </c>
      <c r="FY33" s="252">
        <v>487</v>
      </c>
      <c r="FZ33" s="252" t="s">
        <v>442</v>
      </c>
      <c r="GA33" s="252" t="s">
        <v>442</v>
      </c>
      <c r="GB33" s="252">
        <v>177</v>
      </c>
      <c r="GC33" s="252">
        <v>476</v>
      </c>
      <c r="GD33" s="252">
        <v>48</v>
      </c>
      <c r="GE33" s="252" t="s">
        <v>442</v>
      </c>
      <c r="GF33" s="252" t="s">
        <v>442</v>
      </c>
      <c r="GG33" s="252" t="s">
        <v>442</v>
      </c>
      <c r="GH33" s="252">
        <v>555</v>
      </c>
      <c r="GI33" s="252">
        <v>341</v>
      </c>
      <c r="GJ33" s="252">
        <v>268</v>
      </c>
      <c r="GK33" s="252" t="s">
        <v>442</v>
      </c>
      <c r="GL33" s="252" t="s">
        <v>442</v>
      </c>
      <c r="GM33" s="252">
        <v>498</v>
      </c>
      <c r="GN33" s="252">
        <v>105</v>
      </c>
      <c r="GO33" s="252">
        <v>1210</v>
      </c>
      <c r="GP33" s="252">
        <v>1694</v>
      </c>
      <c r="GQ33" s="252">
        <v>2263</v>
      </c>
      <c r="GR33" s="252">
        <v>283</v>
      </c>
      <c r="GS33" s="252">
        <v>283</v>
      </c>
      <c r="GT33" s="252" t="s">
        <v>442</v>
      </c>
      <c r="GU33" s="252" t="s">
        <v>442</v>
      </c>
      <c r="GV33" s="252" t="s">
        <v>442</v>
      </c>
      <c r="GW33" s="252" t="s">
        <v>442</v>
      </c>
      <c r="GX33" s="252" t="s">
        <v>442</v>
      </c>
      <c r="GY33" s="252" t="s">
        <v>442</v>
      </c>
      <c r="GZ33" s="252" t="s">
        <v>442</v>
      </c>
      <c r="HA33" s="252" t="s">
        <v>442</v>
      </c>
      <c r="HB33" s="252" t="s">
        <v>93</v>
      </c>
      <c r="HC33" s="252" t="s">
        <v>442</v>
      </c>
      <c r="HD33" s="252">
        <v>2062</v>
      </c>
      <c r="HE33" s="252">
        <v>48</v>
      </c>
      <c r="HF33" s="252" t="s">
        <v>442</v>
      </c>
      <c r="HG33" s="252">
        <v>48</v>
      </c>
      <c r="HH33" s="252">
        <v>332</v>
      </c>
      <c r="HI33" s="252">
        <v>730</v>
      </c>
      <c r="HJ33" s="252" t="s">
        <v>442</v>
      </c>
      <c r="HK33" s="252" t="s">
        <v>442</v>
      </c>
      <c r="HL33" s="245"/>
      <c r="HM33" s="252">
        <v>190</v>
      </c>
      <c r="HN33" s="245"/>
      <c r="HO33" s="245"/>
      <c r="HP33" s="252">
        <v>51</v>
      </c>
      <c r="HQ33" s="245"/>
      <c r="HR33" s="252">
        <v>1473</v>
      </c>
      <c r="HS33" s="245"/>
      <c r="HT33" s="245"/>
      <c r="HU33" s="252">
        <v>175</v>
      </c>
      <c r="HV33" s="252" t="s">
        <v>442</v>
      </c>
      <c r="HW33" s="252">
        <v>51</v>
      </c>
      <c r="HX33" s="252">
        <v>51</v>
      </c>
      <c r="HY33" s="252">
        <v>51</v>
      </c>
      <c r="HZ33" s="252">
        <v>51</v>
      </c>
      <c r="IA33" s="252">
        <v>51</v>
      </c>
      <c r="IB33" s="252">
        <v>51</v>
      </c>
      <c r="IC33" s="252">
        <v>51</v>
      </c>
      <c r="ID33" s="252">
        <v>51</v>
      </c>
      <c r="IE33" s="252">
        <v>51</v>
      </c>
      <c r="IF33" s="252">
        <v>51</v>
      </c>
      <c r="IG33" s="252">
        <v>51</v>
      </c>
      <c r="IH33" s="252">
        <v>51</v>
      </c>
      <c r="II33" s="252">
        <v>51</v>
      </c>
      <c r="IJ33" s="252">
        <v>51</v>
      </c>
      <c r="IK33" s="252">
        <v>51</v>
      </c>
      <c r="IL33" s="252">
        <v>51</v>
      </c>
      <c r="IM33" s="252">
        <v>51</v>
      </c>
      <c r="IN33" s="252">
        <v>51</v>
      </c>
      <c r="IO33" s="252">
        <v>51</v>
      </c>
      <c r="IP33" s="252">
        <v>51</v>
      </c>
      <c r="IQ33" s="252">
        <v>51</v>
      </c>
      <c r="IR33" s="252">
        <v>51</v>
      </c>
      <c r="IS33" s="485">
        <v>36000</v>
      </c>
      <c r="IT33" s="485">
        <v>37232</v>
      </c>
      <c r="IU33" s="485">
        <v>42157</v>
      </c>
      <c r="IV33" s="485">
        <v>993</v>
      </c>
      <c r="IW33" s="485">
        <v>1127</v>
      </c>
      <c r="IX33" s="485">
        <v>1288</v>
      </c>
      <c r="IY33" s="485">
        <v>1382</v>
      </c>
      <c r="IZ33" s="485">
        <v>1764</v>
      </c>
      <c r="JA33" s="485">
        <v>3048</v>
      </c>
      <c r="JB33" s="485">
        <v>3511</v>
      </c>
      <c r="JC33" s="485">
        <v>4095</v>
      </c>
      <c r="JD33" s="485">
        <v>4603</v>
      </c>
      <c r="JE33" s="485">
        <v>9349</v>
      </c>
      <c r="JF33" s="485">
        <v>10848</v>
      </c>
      <c r="JG33" s="485">
        <v>12010</v>
      </c>
      <c r="JH33" s="485">
        <v>13149</v>
      </c>
      <c r="JI33" s="485">
        <v>33276</v>
      </c>
      <c r="JJ33" s="485">
        <v>35121</v>
      </c>
      <c r="JK33" s="485">
        <v>39571</v>
      </c>
      <c r="JL33" s="238">
        <v>0</v>
      </c>
      <c r="JM33" s="238">
        <v>29.1</v>
      </c>
      <c r="JN33" s="238">
        <v>13.7</v>
      </c>
      <c r="JO33" s="238">
        <v>20.100000000000001</v>
      </c>
      <c r="JP33" s="238">
        <v>25.9</v>
      </c>
      <c r="JQ33" s="238">
        <v>2.4</v>
      </c>
      <c r="JR33" s="238">
        <v>15</v>
      </c>
      <c r="JS33" s="238">
        <v>3</v>
      </c>
      <c r="JT33" s="238">
        <v>20.3</v>
      </c>
      <c r="JU33" s="238">
        <v>304</v>
      </c>
      <c r="JV33" s="238" t="s">
        <v>1628</v>
      </c>
      <c r="JW33" s="245"/>
      <c r="JX33" s="245"/>
      <c r="JY33" s="245"/>
      <c r="JZ33" s="545">
        <v>104</v>
      </c>
      <c r="KA33" s="738">
        <v>46062</v>
      </c>
    </row>
    <row r="34" spans="1:287">
      <c r="A34" s="239" t="s">
        <v>1644</v>
      </c>
      <c r="B34" s="481" t="s">
        <v>2367</v>
      </c>
      <c r="C34" s="374">
        <v>165</v>
      </c>
      <c r="D34" s="469" t="s">
        <v>1665</v>
      </c>
      <c r="E34" s="469" t="s">
        <v>1666</v>
      </c>
      <c r="F34" s="243" t="s">
        <v>1667</v>
      </c>
      <c r="G34" s="243" t="s">
        <v>1668</v>
      </c>
      <c r="H34" s="406" t="s">
        <v>88</v>
      </c>
      <c r="I34" s="406" t="s">
        <v>89</v>
      </c>
      <c r="J34" s="493" t="s">
        <v>90</v>
      </c>
      <c r="K34" s="243" t="s">
        <v>1637</v>
      </c>
      <c r="L34" s="243" t="s">
        <v>1186</v>
      </c>
      <c r="M34" s="797">
        <v>30242</v>
      </c>
      <c r="N34" s="495" t="s">
        <v>54</v>
      </c>
      <c r="O34" s="494">
        <v>4859</v>
      </c>
      <c r="P34" s="494">
        <v>794</v>
      </c>
      <c r="Q34" s="494" t="s">
        <v>93</v>
      </c>
      <c r="R34" s="494">
        <v>254</v>
      </c>
      <c r="S34" s="494" t="s">
        <v>442</v>
      </c>
      <c r="T34" s="494" t="s">
        <v>93</v>
      </c>
      <c r="U34" s="494" t="s">
        <v>93</v>
      </c>
      <c r="V34" s="494" t="s">
        <v>442</v>
      </c>
      <c r="W34" s="494">
        <v>1083</v>
      </c>
      <c r="X34" s="494">
        <v>683</v>
      </c>
      <c r="Y34" s="494" t="s">
        <v>54</v>
      </c>
      <c r="Z34" s="494" t="s">
        <v>54</v>
      </c>
      <c r="AA34" s="494" t="s">
        <v>93</v>
      </c>
      <c r="AB34" s="494" t="s">
        <v>93</v>
      </c>
      <c r="AC34" s="494" t="s">
        <v>93</v>
      </c>
      <c r="AD34" s="494">
        <v>406</v>
      </c>
      <c r="AE34" s="494" t="s">
        <v>54</v>
      </c>
      <c r="AF34" s="494">
        <v>203</v>
      </c>
      <c r="AG34" s="494">
        <v>1383</v>
      </c>
      <c r="AH34" s="494">
        <v>181</v>
      </c>
      <c r="AI34" s="494">
        <v>555</v>
      </c>
      <c r="AJ34" s="494" t="s">
        <v>93</v>
      </c>
      <c r="AK34" s="494">
        <v>177</v>
      </c>
      <c r="AL34" s="494">
        <v>67</v>
      </c>
      <c r="AM34" s="494" t="s">
        <v>93</v>
      </c>
      <c r="AN34" s="494">
        <v>357</v>
      </c>
      <c r="AO34" s="485">
        <v>881</v>
      </c>
      <c r="AP34" s="485">
        <v>1016</v>
      </c>
      <c r="AQ34" s="485">
        <v>1177</v>
      </c>
      <c r="AR34" s="485">
        <v>1270</v>
      </c>
      <c r="AS34" s="485">
        <v>1652</v>
      </c>
      <c r="AT34" s="485">
        <v>4067</v>
      </c>
      <c r="AU34" s="485">
        <v>4638</v>
      </c>
      <c r="AV34" s="485">
        <v>9435</v>
      </c>
      <c r="AW34" s="485">
        <v>11013</v>
      </c>
      <c r="AX34" s="485">
        <v>12340</v>
      </c>
      <c r="AY34" s="494" t="s">
        <v>54</v>
      </c>
      <c r="AZ34" s="494">
        <v>97</v>
      </c>
      <c r="BA34" s="494" t="s">
        <v>54</v>
      </c>
      <c r="BB34" s="494" t="s">
        <v>54</v>
      </c>
      <c r="BC34" s="494" t="s">
        <v>54</v>
      </c>
      <c r="BD34" s="494" t="s">
        <v>54</v>
      </c>
      <c r="BE34" s="494" t="s">
        <v>54</v>
      </c>
      <c r="BF34" s="485">
        <v>3048</v>
      </c>
      <c r="BG34" s="485">
        <v>3473</v>
      </c>
      <c r="BH34" s="494" t="s">
        <v>442</v>
      </c>
      <c r="BI34" s="243" t="s">
        <v>1662</v>
      </c>
      <c r="BJ34" s="494" t="s">
        <v>442</v>
      </c>
      <c r="BK34" s="243" t="s">
        <v>1663</v>
      </c>
      <c r="BL34" s="494" t="s">
        <v>54</v>
      </c>
      <c r="BM34" s="243" t="s">
        <v>1637</v>
      </c>
      <c r="BN34" s="494" t="s">
        <v>54</v>
      </c>
      <c r="BO34" s="243" t="s">
        <v>1637</v>
      </c>
      <c r="BP34" s="484" t="s">
        <v>2150</v>
      </c>
      <c r="BQ34" s="243" t="s">
        <v>1664</v>
      </c>
      <c r="BR34" s="484" t="s">
        <v>1650</v>
      </c>
      <c r="BS34" s="484" t="s">
        <v>1650</v>
      </c>
      <c r="BT34" s="243">
        <v>81</v>
      </c>
      <c r="BU34" s="243">
        <v>71</v>
      </c>
      <c r="BV34" s="494">
        <v>952</v>
      </c>
      <c r="BW34" s="243">
        <v>2940</v>
      </c>
      <c r="BX34" s="243">
        <v>1147</v>
      </c>
      <c r="BY34" s="494">
        <v>635</v>
      </c>
      <c r="BZ34" s="494" t="s">
        <v>54</v>
      </c>
      <c r="CA34" s="494">
        <v>6302</v>
      </c>
      <c r="CB34" s="494">
        <v>884</v>
      </c>
      <c r="CC34" s="494">
        <v>51</v>
      </c>
      <c r="CD34" s="494">
        <v>698</v>
      </c>
      <c r="CE34" s="494" t="s">
        <v>93</v>
      </c>
      <c r="CF34" s="485">
        <v>13603</v>
      </c>
      <c r="CG34" s="494">
        <v>1638</v>
      </c>
      <c r="CH34" s="494">
        <v>1752</v>
      </c>
      <c r="CI34" s="494" t="s">
        <v>442</v>
      </c>
      <c r="CJ34" s="494">
        <v>429</v>
      </c>
      <c r="CK34" s="494">
        <v>4079</v>
      </c>
      <c r="CL34" s="494">
        <v>1952</v>
      </c>
      <c r="CM34" s="494" t="s">
        <v>93</v>
      </c>
      <c r="CN34" s="494" t="s">
        <v>54</v>
      </c>
      <c r="CO34" s="494">
        <v>1232</v>
      </c>
      <c r="CP34" s="494">
        <v>239</v>
      </c>
      <c r="CQ34" s="494">
        <v>359</v>
      </c>
      <c r="CR34" s="494" t="s">
        <v>442</v>
      </c>
      <c r="CS34" s="494" t="s">
        <v>442</v>
      </c>
      <c r="CT34" s="494">
        <v>-248</v>
      </c>
      <c r="CU34" s="492">
        <v>1280</v>
      </c>
      <c r="CV34" s="492">
        <v>1670</v>
      </c>
      <c r="CW34" s="492">
        <v>1900</v>
      </c>
      <c r="CX34" s="492">
        <v>2090</v>
      </c>
      <c r="CY34" s="492" t="s">
        <v>54</v>
      </c>
      <c r="CZ34" s="496" t="s">
        <v>54</v>
      </c>
      <c r="DA34" s="252">
        <v>397</v>
      </c>
      <c r="DB34" s="252">
        <v>-217</v>
      </c>
      <c r="DC34" s="252">
        <v>337</v>
      </c>
      <c r="DD34" s="252" t="s">
        <v>442</v>
      </c>
      <c r="DE34" s="252" t="s">
        <v>442</v>
      </c>
      <c r="DF34" s="252">
        <v>1265</v>
      </c>
      <c r="DG34" s="252" t="s">
        <v>442</v>
      </c>
      <c r="DH34" s="252" t="s">
        <v>442</v>
      </c>
      <c r="DI34" s="252">
        <v>460</v>
      </c>
      <c r="DJ34" s="252">
        <v>622</v>
      </c>
      <c r="DK34" s="252">
        <v>460</v>
      </c>
      <c r="DL34" s="252" t="s">
        <v>93</v>
      </c>
      <c r="DM34" s="252">
        <v>223</v>
      </c>
      <c r="DN34" s="252" t="s">
        <v>93</v>
      </c>
      <c r="DO34" s="252">
        <v>422</v>
      </c>
      <c r="DP34" s="252">
        <v>1453</v>
      </c>
      <c r="DQ34" s="252" t="s">
        <v>442</v>
      </c>
      <c r="DR34" s="252">
        <v>159</v>
      </c>
      <c r="DS34" s="252" t="s">
        <v>442</v>
      </c>
      <c r="DT34" s="252">
        <v>3810</v>
      </c>
      <c r="DU34" s="252" t="s">
        <v>442</v>
      </c>
      <c r="DV34" s="252" t="s">
        <v>442</v>
      </c>
      <c r="DW34" s="252">
        <v>509</v>
      </c>
      <c r="DX34" s="252">
        <v>4572</v>
      </c>
      <c r="DY34" s="252">
        <v>7625</v>
      </c>
      <c r="DZ34" s="252" t="s">
        <v>93</v>
      </c>
      <c r="EA34" s="252" t="s">
        <v>93</v>
      </c>
      <c r="EB34" s="252" t="s">
        <v>442</v>
      </c>
      <c r="EC34" s="252">
        <v>1639</v>
      </c>
      <c r="ED34" s="252" t="s">
        <v>442</v>
      </c>
      <c r="EE34" s="252" t="s">
        <v>442</v>
      </c>
      <c r="EF34" s="252" t="s">
        <v>93</v>
      </c>
      <c r="EG34" s="252">
        <v>775</v>
      </c>
      <c r="EH34" s="252">
        <v>4727</v>
      </c>
      <c r="EI34" s="252">
        <v>3905</v>
      </c>
      <c r="EJ34" s="252" t="s">
        <v>442</v>
      </c>
      <c r="EK34" s="252">
        <v>159</v>
      </c>
      <c r="EL34" s="252">
        <v>-337</v>
      </c>
      <c r="EM34" s="252">
        <v>1743</v>
      </c>
      <c r="EN34" s="252" t="s">
        <v>442</v>
      </c>
      <c r="EO34" s="252" t="s">
        <v>442</v>
      </c>
      <c r="EP34" s="252">
        <v>60</v>
      </c>
      <c r="EQ34" s="252" t="s">
        <v>93</v>
      </c>
      <c r="ER34" s="252">
        <v>82</v>
      </c>
      <c r="ES34" s="252">
        <v>158</v>
      </c>
      <c r="ET34" s="252">
        <v>82</v>
      </c>
      <c r="EU34" s="252" t="s">
        <v>442</v>
      </c>
      <c r="EV34" s="252" t="s">
        <v>442</v>
      </c>
      <c r="EW34" s="252" t="s">
        <v>442</v>
      </c>
      <c r="EX34" s="252" t="s">
        <v>442</v>
      </c>
      <c r="EY34" s="252" t="s">
        <v>442</v>
      </c>
      <c r="EZ34" s="252" t="s">
        <v>442</v>
      </c>
      <c r="FA34" s="252" t="s">
        <v>442</v>
      </c>
      <c r="FB34" s="252" t="s">
        <v>442</v>
      </c>
      <c r="FC34" s="252" t="s">
        <v>442</v>
      </c>
      <c r="FD34" s="252" t="s">
        <v>442</v>
      </c>
      <c r="FE34" s="252" t="s">
        <v>442</v>
      </c>
      <c r="FF34" s="252" t="s">
        <v>442</v>
      </c>
      <c r="FG34" s="252" t="s">
        <v>442</v>
      </c>
      <c r="FH34" s="252">
        <v>244</v>
      </c>
      <c r="FI34" s="252">
        <v>357</v>
      </c>
      <c r="FJ34" s="252" t="s">
        <v>442</v>
      </c>
      <c r="FK34" s="252">
        <v>675</v>
      </c>
      <c r="FL34" s="252">
        <v>224</v>
      </c>
      <c r="FM34" s="252">
        <v>168</v>
      </c>
      <c r="FN34" s="252">
        <v>177</v>
      </c>
      <c r="FO34" s="252">
        <v>476</v>
      </c>
      <c r="FP34" s="252" t="s">
        <v>442</v>
      </c>
      <c r="FQ34" s="252">
        <v>413</v>
      </c>
      <c r="FR34" s="252">
        <v>196</v>
      </c>
      <c r="FS34" s="252">
        <v>527</v>
      </c>
      <c r="FT34" s="252">
        <v>1210</v>
      </c>
      <c r="FU34" s="252">
        <v>1694</v>
      </c>
      <c r="FV34" s="252">
        <v>406</v>
      </c>
      <c r="FW34" s="252" t="s">
        <v>93</v>
      </c>
      <c r="FX34" s="252">
        <v>357</v>
      </c>
      <c r="FY34" s="252">
        <v>487</v>
      </c>
      <c r="FZ34" s="252" t="s">
        <v>442</v>
      </c>
      <c r="GA34" s="252" t="s">
        <v>442</v>
      </c>
      <c r="GB34" s="252">
        <v>177</v>
      </c>
      <c r="GC34" s="252">
        <v>476</v>
      </c>
      <c r="GD34" s="252">
        <v>48</v>
      </c>
      <c r="GE34" s="252" t="s">
        <v>442</v>
      </c>
      <c r="GF34" s="252" t="s">
        <v>442</v>
      </c>
      <c r="GG34" s="252" t="s">
        <v>442</v>
      </c>
      <c r="GH34" s="252">
        <v>555</v>
      </c>
      <c r="GI34" s="252">
        <v>341</v>
      </c>
      <c r="GJ34" s="252">
        <v>268</v>
      </c>
      <c r="GK34" s="252" t="s">
        <v>442</v>
      </c>
      <c r="GL34" s="252" t="s">
        <v>442</v>
      </c>
      <c r="GM34" s="252">
        <v>292</v>
      </c>
      <c r="GN34" s="252">
        <v>105</v>
      </c>
      <c r="GO34" s="252">
        <v>1210</v>
      </c>
      <c r="GP34" s="252">
        <v>1694</v>
      </c>
      <c r="GQ34" s="252">
        <v>2263</v>
      </c>
      <c r="GR34" s="252">
        <v>283</v>
      </c>
      <c r="GS34" s="252">
        <v>283</v>
      </c>
      <c r="GT34" s="252" t="s">
        <v>442</v>
      </c>
      <c r="GU34" s="252" t="s">
        <v>442</v>
      </c>
      <c r="GV34" s="252" t="s">
        <v>442</v>
      </c>
      <c r="GW34" s="252" t="s">
        <v>442</v>
      </c>
      <c r="GX34" s="252" t="s">
        <v>442</v>
      </c>
      <c r="GY34" s="252" t="s">
        <v>442</v>
      </c>
      <c r="GZ34" s="252" t="s">
        <v>442</v>
      </c>
      <c r="HA34" s="252" t="s">
        <v>442</v>
      </c>
      <c r="HB34" s="252" t="s">
        <v>93</v>
      </c>
      <c r="HC34" s="252" t="s">
        <v>442</v>
      </c>
      <c r="HD34" s="252">
        <v>2062</v>
      </c>
      <c r="HE34" s="252">
        <v>48</v>
      </c>
      <c r="HF34" s="252" t="s">
        <v>442</v>
      </c>
      <c r="HG34" s="252">
        <v>48</v>
      </c>
      <c r="HH34" s="252">
        <v>332</v>
      </c>
      <c r="HI34" s="252">
        <v>730</v>
      </c>
      <c r="HJ34" s="252" t="s">
        <v>442</v>
      </c>
      <c r="HK34" s="252" t="s">
        <v>442</v>
      </c>
      <c r="HL34" s="245"/>
      <c r="HM34" s="252">
        <v>190</v>
      </c>
      <c r="HN34" s="245"/>
      <c r="HO34" s="245"/>
      <c r="HP34" s="252">
        <v>51</v>
      </c>
      <c r="HQ34" s="252">
        <v>1473</v>
      </c>
      <c r="HR34" s="245"/>
      <c r="HS34" s="245"/>
      <c r="HT34" s="245"/>
      <c r="HU34" s="252">
        <v>175</v>
      </c>
      <c r="HV34" s="252" t="s">
        <v>442</v>
      </c>
      <c r="HW34" s="252">
        <v>51</v>
      </c>
      <c r="HX34" s="252">
        <v>51</v>
      </c>
      <c r="HY34" s="252">
        <v>51</v>
      </c>
      <c r="HZ34" s="252">
        <v>51</v>
      </c>
      <c r="IA34" s="252">
        <v>51</v>
      </c>
      <c r="IB34" s="252">
        <v>51</v>
      </c>
      <c r="IC34" s="252">
        <v>51</v>
      </c>
      <c r="ID34" s="252">
        <v>51</v>
      </c>
      <c r="IE34" s="252">
        <v>51</v>
      </c>
      <c r="IF34" s="252">
        <v>51</v>
      </c>
      <c r="IG34" s="252">
        <v>51</v>
      </c>
      <c r="IH34" s="252">
        <v>51</v>
      </c>
      <c r="II34" s="252">
        <v>51</v>
      </c>
      <c r="IJ34" s="252">
        <v>51</v>
      </c>
      <c r="IK34" s="252">
        <v>51</v>
      </c>
      <c r="IL34" s="252">
        <v>51</v>
      </c>
      <c r="IM34" s="252">
        <v>51</v>
      </c>
      <c r="IN34" s="252">
        <v>51</v>
      </c>
      <c r="IO34" s="252">
        <v>51</v>
      </c>
      <c r="IP34" s="252">
        <v>51</v>
      </c>
      <c r="IQ34" s="252">
        <v>51</v>
      </c>
      <c r="IR34" s="252">
        <v>51</v>
      </c>
      <c r="IS34" s="485">
        <v>36000</v>
      </c>
      <c r="IT34" s="485">
        <v>37232</v>
      </c>
      <c r="IU34" s="485">
        <v>42157</v>
      </c>
      <c r="IV34" s="485">
        <v>993</v>
      </c>
      <c r="IW34" s="485">
        <v>1127</v>
      </c>
      <c r="IX34" s="485">
        <v>1288</v>
      </c>
      <c r="IY34" s="485">
        <v>1382</v>
      </c>
      <c r="IZ34" s="485">
        <v>1764</v>
      </c>
      <c r="JA34" s="485">
        <v>3048</v>
      </c>
      <c r="JB34" s="485">
        <v>3511</v>
      </c>
      <c r="JC34" s="485">
        <v>4095</v>
      </c>
      <c r="JD34" s="485">
        <v>4603</v>
      </c>
      <c r="JE34" s="485">
        <v>9349</v>
      </c>
      <c r="JF34" s="485">
        <v>10848</v>
      </c>
      <c r="JG34" s="485">
        <v>12010</v>
      </c>
      <c r="JH34" s="485">
        <v>13149</v>
      </c>
      <c r="JI34" s="485">
        <v>33276</v>
      </c>
      <c r="JJ34" s="485">
        <v>35121</v>
      </c>
      <c r="JK34" s="485">
        <v>39571</v>
      </c>
      <c r="JL34" s="238">
        <v>0</v>
      </c>
      <c r="JM34" s="238">
        <v>40.799999999999997</v>
      </c>
      <c r="JN34" s="238">
        <v>17</v>
      </c>
      <c r="JO34" s="238">
        <v>24.9</v>
      </c>
      <c r="JP34" s="238">
        <v>37</v>
      </c>
      <c r="JQ34" s="238" t="s">
        <v>1637</v>
      </c>
      <c r="JR34" s="238" t="s">
        <v>1637</v>
      </c>
      <c r="JS34" s="238">
        <v>5</v>
      </c>
      <c r="JT34" s="238">
        <v>27.8</v>
      </c>
      <c r="JU34" s="238">
        <v>517</v>
      </c>
      <c r="JV34" s="238" t="s">
        <v>1628</v>
      </c>
      <c r="JW34" s="245"/>
      <c r="JX34" s="245"/>
      <c r="JY34" s="245"/>
      <c r="JZ34" s="545">
        <v>107</v>
      </c>
      <c r="KA34" s="759">
        <v>46079</v>
      </c>
    </row>
    <row r="35" spans="1:287">
      <c r="A35" s="239" t="s">
        <v>1644</v>
      </c>
      <c r="B35" s="481" t="s">
        <v>2368</v>
      </c>
      <c r="C35" s="374">
        <v>200</v>
      </c>
      <c r="D35" s="469" t="s">
        <v>1669</v>
      </c>
      <c r="E35" s="469" t="s">
        <v>1670</v>
      </c>
      <c r="F35" s="243" t="s">
        <v>1671</v>
      </c>
      <c r="G35" s="243" t="s">
        <v>1672</v>
      </c>
      <c r="H35" s="406" t="s">
        <v>88</v>
      </c>
      <c r="I35" s="406" t="s">
        <v>89</v>
      </c>
      <c r="J35" s="493" t="s">
        <v>90</v>
      </c>
      <c r="K35" s="243" t="s">
        <v>1637</v>
      </c>
      <c r="L35" s="243" t="s">
        <v>1189</v>
      </c>
      <c r="M35" s="797">
        <v>34531</v>
      </c>
      <c r="N35" s="495" t="s">
        <v>54</v>
      </c>
      <c r="O35" s="494">
        <v>6511</v>
      </c>
      <c r="P35" s="494">
        <v>952</v>
      </c>
      <c r="Q35" s="494" t="s">
        <v>93</v>
      </c>
      <c r="R35" s="494">
        <v>254</v>
      </c>
      <c r="S35" s="494" t="s">
        <v>442</v>
      </c>
      <c r="T35" s="494" t="s">
        <v>93</v>
      </c>
      <c r="U35" s="494" t="s">
        <v>93</v>
      </c>
      <c r="V35" s="494" t="s">
        <v>442</v>
      </c>
      <c r="W35" s="494">
        <v>1083</v>
      </c>
      <c r="X35" s="494">
        <v>911</v>
      </c>
      <c r="Y35" s="494" t="s">
        <v>54</v>
      </c>
      <c r="Z35" s="494" t="s">
        <v>54</v>
      </c>
      <c r="AA35" s="494" t="s">
        <v>93</v>
      </c>
      <c r="AB35" s="494" t="s">
        <v>93</v>
      </c>
      <c r="AC35" s="494" t="s">
        <v>93</v>
      </c>
      <c r="AD35" s="494">
        <v>406</v>
      </c>
      <c r="AE35" s="494" t="s">
        <v>54</v>
      </c>
      <c r="AF35" s="494">
        <v>203</v>
      </c>
      <c r="AG35" s="494">
        <v>1383</v>
      </c>
      <c r="AH35" s="494">
        <v>181</v>
      </c>
      <c r="AI35" s="494">
        <v>555</v>
      </c>
      <c r="AJ35" s="494" t="s">
        <v>93</v>
      </c>
      <c r="AK35" s="494">
        <v>177</v>
      </c>
      <c r="AL35" s="494">
        <v>67</v>
      </c>
      <c r="AM35" s="494" t="s">
        <v>93</v>
      </c>
      <c r="AN35" s="494">
        <v>357</v>
      </c>
      <c r="AO35" s="485">
        <v>881</v>
      </c>
      <c r="AP35" s="485">
        <v>1016</v>
      </c>
      <c r="AQ35" s="485">
        <v>1177</v>
      </c>
      <c r="AR35" s="485">
        <v>1270</v>
      </c>
      <c r="AS35" s="485">
        <v>1652</v>
      </c>
      <c r="AT35" s="485">
        <v>4067</v>
      </c>
      <c r="AU35" s="485">
        <v>4638</v>
      </c>
      <c r="AV35" s="485">
        <v>9435</v>
      </c>
      <c r="AW35" s="485">
        <v>11013</v>
      </c>
      <c r="AX35" s="485">
        <v>12340</v>
      </c>
      <c r="AY35" s="494" t="s">
        <v>54</v>
      </c>
      <c r="AZ35" s="494">
        <v>97</v>
      </c>
      <c r="BA35" s="494" t="s">
        <v>54</v>
      </c>
      <c r="BB35" s="494" t="s">
        <v>54</v>
      </c>
      <c r="BC35" s="494" t="s">
        <v>54</v>
      </c>
      <c r="BD35" s="494" t="s">
        <v>54</v>
      </c>
      <c r="BE35" s="494" t="s">
        <v>54</v>
      </c>
      <c r="BF35" s="485">
        <v>3048</v>
      </c>
      <c r="BG35" s="485">
        <v>3473</v>
      </c>
      <c r="BH35" s="494" t="s">
        <v>442</v>
      </c>
      <c r="BI35" s="243" t="s">
        <v>1673</v>
      </c>
      <c r="BJ35" s="494" t="s">
        <v>442</v>
      </c>
      <c r="BK35" s="243" t="s">
        <v>1674</v>
      </c>
      <c r="BL35" s="494" t="s">
        <v>54</v>
      </c>
      <c r="BM35" s="243" t="s">
        <v>1637</v>
      </c>
      <c r="BN35" s="494" t="s">
        <v>54</v>
      </c>
      <c r="BO35" s="243" t="s">
        <v>1637</v>
      </c>
      <c r="BP35" s="484" t="s">
        <v>2155</v>
      </c>
      <c r="BQ35" s="243" t="s">
        <v>1675</v>
      </c>
      <c r="BR35" s="484" t="s">
        <v>1650</v>
      </c>
      <c r="BS35" s="484" t="s">
        <v>1650</v>
      </c>
      <c r="BT35" s="243">
        <v>81</v>
      </c>
      <c r="BU35" s="243">
        <v>71</v>
      </c>
      <c r="BV35" s="494" t="s">
        <v>93</v>
      </c>
      <c r="BW35" s="243">
        <v>3590</v>
      </c>
      <c r="BX35" s="243">
        <v>1147</v>
      </c>
      <c r="BY35" s="494">
        <v>635</v>
      </c>
      <c r="BZ35" s="494" t="s">
        <v>54</v>
      </c>
      <c r="CA35" s="494">
        <v>6302</v>
      </c>
      <c r="CB35" s="494">
        <v>884</v>
      </c>
      <c r="CC35" s="494">
        <v>51</v>
      </c>
      <c r="CD35" s="494">
        <v>698</v>
      </c>
      <c r="CE35" s="494" t="s">
        <v>93</v>
      </c>
      <c r="CF35" s="485">
        <v>13603</v>
      </c>
      <c r="CG35" s="494">
        <v>1638</v>
      </c>
      <c r="CH35" s="494">
        <v>1752</v>
      </c>
      <c r="CI35" s="494" t="s">
        <v>442</v>
      </c>
      <c r="CJ35" s="494">
        <v>429</v>
      </c>
      <c r="CK35" s="494">
        <v>4079</v>
      </c>
      <c r="CL35" s="494">
        <v>1952</v>
      </c>
      <c r="CM35" s="494" t="s">
        <v>93</v>
      </c>
      <c r="CN35" s="494" t="s">
        <v>54</v>
      </c>
      <c r="CO35" s="494">
        <v>1232</v>
      </c>
      <c r="CP35" s="494">
        <v>239</v>
      </c>
      <c r="CQ35" s="494">
        <v>359</v>
      </c>
      <c r="CR35" s="494" t="s">
        <v>442</v>
      </c>
      <c r="CS35" s="494">
        <v>3810</v>
      </c>
      <c r="CT35" s="494">
        <v>-248</v>
      </c>
      <c r="CU35" s="492">
        <v>1740</v>
      </c>
      <c r="CV35" s="492">
        <v>2300</v>
      </c>
      <c r="CW35" s="492">
        <v>2550</v>
      </c>
      <c r="CX35" s="492">
        <v>2830</v>
      </c>
      <c r="CY35" s="492" t="s">
        <v>54</v>
      </c>
      <c r="CZ35" s="496" t="s">
        <v>54</v>
      </c>
      <c r="DA35" s="252">
        <v>254</v>
      </c>
      <c r="DB35" s="252">
        <v>-296</v>
      </c>
      <c r="DC35" s="252">
        <v>337</v>
      </c>
      <c r="DD35" s="252" t="s">
        <v>442</v>
      </c>
      <c r="DE35" s="252" t="s">
        <v>442</v>
      </c>
      <c r="DF35" s="252">
        <v>1852</v>
      </c>
      <c r="DG35" s="252" t="s">
        <v>442</v>
      </c>
      <c r="DH35" s="252" t="s">
        <v>442</v>
      </c>
      <c r="DI35" s="252">
        <v>460</v>
      </c>
      <c r="DJ35" s="252">
        <v>622</v>
      </c>
      <c r="DK35" s="252">
        <v>460</v>
      </c>
      <c r="DL35" s="252" t="s">
        <v>93</v>
      </c>
      <c r="DM35" s="252">
        <v>223</v>
      </c>
      <c r="DN35" s="252" t="s">
        <v>93</v>
      </c>
      <c r="DO35" s="252">
        <v>422</v>
      </c>
      <c r="DP35" s="252">
        <v>1453</v>
      </c>
      <c r="DQ35" s="252" t="s">
        <v>442</v>
      </c>
      <c r="DR35" s="252">
        <v>159</v>
      </c>
      <c r="DS35" s="252" t="s">
        <v>442</v>
      </c>
      <c r="DT35" s="252">
        <v>4445</v>
      </c>
      <c r="DU35" s="252" t="s">
        <v>442</v>
      </c>
      <c r="DV35" s="252" t="s">
        <v>442</v>
      </c>
      <c r="DW35" s="252">
        <v>699</v>
      </c>
      <c r="DX35" s="252" t="s">
        <v>442</v>
      </c>
      <c r="DY35" s="252">
        <v>9524</v>
      </c>
      <c r="DZ35" s="252" t="s">
        <v>93</v>
      </c>
      <c r="EA35" s="252" t="s">
        <v>93</v>
      </c>
      <c r="EB35" s="252" t="s">
        <v>442</v>
      </c>
      <c r="EC35" s="252">
        <v>1639</v>
      </c>
      <c r="ED35" s="252" t="s">
        <v>442</v>
      </c>
      <c r="EE35" s="252" t="s">
        <v>442</v>
      </c>
      <c r="EF35" s="252" t="s">
        <v>93</v>
      </c>
      <c r="EG35" s="252">
        <v>775</v>
      </c>
      <c r="EH35" s="252">
        <v>4727</v>
      </c>
      <c r="EI35" s="252">
        <v>3905</v>
      </c>
      <c r="EJ35" s="252" t="s">
        <v>442</v>
      </c>
      <c r="EK35" s="252">
        <v>159</v>
      </c>
      <c r="EL35" s="252">
        <v>-337</v>
      </c>
      <c r="EM35" s="252">
        <v>1743</v>
      </c>
      <c r="EN35" s="252" t="s">
        <v>442</v>
      </c>
      <c r="EO35" s="252" t="s">
        <v>442</v>
      </c>
      <c r="EP35" s="252">
        <v>60</v>
      </c>
      <c r="EQ35" s="252" t="s">
        <v>93</v>
      </c>
      <c r="ER35" s="252">
        <v>82</v>
      </c>
      <c r="ES35" s="252">
        <v>158</v>
      </c>
      <c r="ET35" s="252">
        <v>82</v>
      </c>
      <c r="EU35" s="252" t="s">
        <v>442</v>
      </c>
      <c r="EV35" s="252" t="s">
        <v>442</v>
      </c>
      <c r="EW35" s="252" t="s">
        <v>442</v>
      </c>
      <c r="EX35" s="252" t="s">
        <v>442</v>
      </c>
      <c r="EY35" s="252" t="s">
        <v>442</v>
      </c>
      <c r="EZ35" s="252" t="s">
        <v>442</v>
      </c>
      <c r="FA35" s="252" t="s">
        <v>442</v>
      </c>
      <c r="FB35" s="252" t="s">
        <v>442</v>
      </c>
      <c r="FC35" s="252" t="s">
        <v>442</v>
      </c>
      <c r="FD35" s="252" t="s">
        <v>442</v>
      </c>
      <c r="FE35" s="252" t="s">
        <v>442</v>
      </c>
      <c r="FF35" s="252" t="s">
        <v>442</v>
      </c>
      <c r="FG35" s="252" t="s">
        <v>442</v>
      </c>
      <c r="FH35" s="252">
        <v>244</v>
      </c>
      <c r="FI35" s="252">
        <v>357</v>
      </c>
      <c r="FJ35" s="252" t="s">
        <v>442</v>
      </c>
      <c r="FK35" s="252">
        <v>675</v>
      </c>
      <c r="FL35" s="252">
        <v>224</v>
      </c>
      <c r="FM35" s="252">
        <v>168</v>
      </c>
      <c r="FN35" s="252">
        <v>177</v>
      </c>
      <c r="FO35" s="252">
        <v>476</v>
      </c>
      <c r="FP35" s="252" t="s">
        <v>442</v>
      </c>
      <c r="FQ35" s="252">
        <v>413</v>
      </c>
      <c r="FR35" s="252">
        <v>196</v>
      </c>
      <c r="FS35" s="252">
        <v>527</v>
      </c>
      <c r="FT35" s="252">
        <v>1210</v>
      </c>
      <c r="FU35" s="252">
        <v>1694</v>
      </c>
      <c r="FV35" s="252">
        <v>406</v>
      </c>
      <c r="FW35" s="252" t="s">
        <v>93</v>
      </c>
      <c r="FX35" s="252">
        <v>357</v>
      </c>
      <c r="FY35" s="252">
        <v>487</v>
      </c>
      <c r="FZ35" s="252" t="s">
        <v>442</v>
      </c>
      <c r="GA35" s="252" t="s">
        <v>442</v>
      </c>
      <c r="GB35" s="252">
        <v>177</v>
      </c>
      <c r="GC35" s="252">
        <v>476</v>
      </c>
      <c r="GD35" s="252">
        <v>48</v>
      </c>
      <c r="GE35" s="252" t="s">
        <v>442</v>
      </c>
      <c r="GF35" s="252" t="s">
        <v>442</v>
      </c>
      <c r="GG35" s="252" t="s">
        <v>442</v>
      </c>
      <c r="GH35" s="252">
        <v>555</v>
      </c>
      <c r="GI35" s="252">
        <v>341</v>
      </c>
      <c r="GJ35" s="252">
        <v>268</v>
      </c>
      <c r="GK35" s="252" t="s">
        <v>442</v>
      </c>
      <c r="GL35" s="252" t="s">
        <v>442</v>
      </c>
      <c r="GM35" s="252">
        <v>498</v>
      </c>
      <c r="GN35" s="252">
        <v>105</v>
      </c>
      <c r="GO35" s="252">
        <v>1210</v>
      </c>
      <c r="GP35" s="252">
        <v>1694</v>
      </c>
      <c r="GQ35" s="252">
        <v>2263</v>
      </c>
      <c r="GR35" s="252">
        <v>283</v>
      </c>
      <c r="GS35" s="252">
        <v>283</v>
      </c>
      <c r="GT35" s="252" t="s">
        <v>442</v>
      </c>
      <c r="GU35" s="252" t="s">
        <v>442</v>
      </c>
      <c r="GV35" s="252" t="s">
        <v>442</v>
      </c>
      <c r="GW35" s="252" t="s">
        <v>442</v>
      </c>
      <c r="GX35" s="252" t="s">
        <v>442</v>
      </c>
      <c r="GY35" s="252" t="s">
        <v>442</v>
      </c>
      <c r="GZ35" s="252" t="s">
        <v>442</v>
      </c>
      <c r="HA35" s="252" t="s">
        <v>442</v>
      </c>
      <c r="HB35" s="252" t="s">
        <v>93</v>
      </c>
      <c r="HC35" s="252" t="s">
        <v>442</v>
      </c>
      <c r="HD35" s="252">
        <v>2062</v>
      </c>
      <c r="HE35" s="252">
        <v>48</v>
      </c>
      <c r="HF35" s="252" t="s">
        <v>442</v>
      </c>
      <c r="HG35" s="252">
        <v>48</v>
      </c>
      <c r="HH35" s="252">
        <v>332</v>
      </c>
      <c r="HI35" s="252">
        <v>730</v>
      </c>
      <c r="HJ35" s="252" t="s">
        <v>442</v>
      </c>
      <c r="HK35" s="252" t="s">
        <v>442</v>
      </c>
      <c r="HL35" s="245"/>
      <c r="HM35" s="245"/>
      <c r="HN35" s="252">
        <v>327</v>
      </c>
      <c r="HO35" s="245"/>
      <c r="HP35" s="252">
        <v>51</v>
      </c>
      <c r="HQ35" s="245"/>
      <c r="HR35" s="245"/>
      <c r="HS35" s="252">
        <v>1473</v>
      </c>
      <c r="HT35" s="245"/>
      <c r="HU35" s="252">
        <v>175</v>
      </c>
      <c r="HV35" s="252" t="s">
        <v>442</v>
      </c>
      <c r="HW35" s="252">
        <v>51</v>
      </c>
      <c r="HX35" s="252">
        <v>51</v>
      </c>
      <c r="HY35" s="252">
        <v>51</v>
      </c>
      <c r="HZ35" s="252">
        <v>51</v>
      </c>
      <c r="IA35" s="252">
        <v>51</v>
      </c>
      <c r="IB35" s="252">
        <v>51</v>
      </c>
      <c r="IC35" s="252">
        <v>51</v>
      </c>
      <c r="ID35" s="252">
        <v>51</v>
      </c>
      <c r="IE35" s="252">
        <v>51</v>
      </c>
      <c r="IF35" s="252">
        <v>51</v>
      </c>
      <c r="IG35" s="252">
        <v>51</v>
      </c>
      <c r="IH35" s="252">
        <v>51</v>
      </c>
      <c r="II35" s="252">
        <v>51</v>
      </c>
      <c r="IJ35" s="252">
        <v>51</v>
      </c>
      <c r="IK35" s="252">
        <v>51</v>
      </c>
      <c r="IL35" s="252">
        <v>51</v>
      </c>
      <c r="IM35" s="252">
        <v>51</v>
      </c>
      <c r="IN35" s="252">
        <v>51</v>
      </c>
      <c r="IO35" s="252">
        <v>51</v>
      </c>
      <c r="IP35" s="252">
        <v>51</v>
      </c>
      <c r="IQ35" s="252">
        <v>51</v>
      </c>
      <c r="IR35" s="252">
        <v>51</v>
      </c>
      <c r="IS35" s="485">
        <v>36000</v>
      </c>
      <c r="IT35" s="485">
        <v>37232</v>
      </c>
      <c r="IU35" s="485">
        <v>42157</v>
      </c>
      <c r="IV35" s="485">
        <v>993</v>
      </c>
      <c r="IW35" s="485">
        <v>1127</v>
      </c>
      <c r="IX35" s="485">
        <v>1288</v>
      </c>
      <c r="IY35" s="485">
        <v>1382</v>
      </c>
      <c r="IZ35" s="485">
        <v>1764</v>
      </c>
      <c r="JA35" s="485">
        <v>3048</v>
      </c>
      <c r="JB35" s="485">
        <v>3511</v>
      </c>
      <c r="JC35" s="485">
        <v>4095</v>
      </c>
      <c r="JD35" s="485">
        <v>4603</v>
      </c>
      <c r="JE35" s="485">
        <v>9349</v>
      </c>
      <c r="JF35" s="485">
        <v>10848</v>
      </c>
      <c r="JG35" s="485">
        <v>12010</v>
      </c>
      <c r="JH35" s="485">
        <v>13149</v>
      </c>
      <c r="JI35" s="485">
        <v>33276</v>
      </c>
      <c r="JJ35" s="485">
        <v>35121</v>
      </c>
      <c r="JK35" s="485">
        <v>39571</v>
      </c>
      <c r="JL35" s="238">
        <v>0</v>
      </c>
      <c r="JM35" s="238">
        <v>43.9</v>
      </c>
      <c r="JN35" s="238">
        <v>20</v>
      </c>
      <c r="JO35" s="238">
        <v>30.2</v>
      </c>
      <c r="JP35" s="238">
        <v>40.1</v>
      </c>
      <c r="JQ35" s="238" t="s">
        <v>1637</v>
      </c>
      <c r="JR35" s="238" t="s">
        <v>1637</v>
      </c>
      <c r="JS35" s="238">
        <v>3</v>
      </c>
      <c r="JT35" s="238">
        <v>30.9</v>
      </c>
      <c r="JU35" s="238">
        <v>539</v>
      </c>
      <c r="JV35" s="238" t="s">
        <v>1628</v>
      </c>
      <c r="JW35" s="245"/>
      <c r="JX35" s="245"/>
      <c r="JY35" s="245"/>
      <c r="JZ35" s="545">
        <v>130</v>
      </c>
      <c r="KA35" s="738">
        <v>46023</v>
      </c>
    </row>
    <row r="36" spans="1:287">
      <c r="A36" s="239" t="s">
        <v>1644</v>
      </c>
      <c r="B36" s="546" t="s">
        <v>2369</v>
      </c>
      <c r="C36" s="374">
        <v>220</v>
      </c>
      <c r="D36" s="469" t="s">
        <v>1677</v>
      </c>
      <c r="E36" s="469" t="s">
        <v>1678</v>
      </c>
      <c r="F36" s="243" t="s">
        <v>1679</v>
      </c>
      <c r="G36" s="243" t="s">
        <v>1671</v>
      </c>
      <c r="H36" s="406" t="s">
        <v>88</v>
      </c>
      <c r="I36" s="406" t="s">
        <v>89</v>
      </c>
      <c r="J36" s="493" t="s">
        <v>90</v>
      </c>
      <c r="K36" s="243" t="s">
        <v>1637</v>
      </c>
      <c r="L36" s="243" t="s">
        <v>1189</v>
      </c>
      <c r="M36" s="797">
        <v>37647</v>
      </c>
      <c r="N36" s="495" t="s">
        <v>54</v>
      </c>
      <c r="O36" s="494">
        <v>5998</v>
      </c>
      <c r="P36" s="494">
        <v>952</v>
      </c>
      <c r="Q36" s="494" t="s">
        <v>93</v>
      </c>
      <c r="R36" s="494">
        <v>254</v>
      </c>
      <c r="S36" s="494" t="s">
        <v>442</v>
      </c>
      <c r="T36" s="494" t="s">
        <v>93</v>
      </c>
      <c r="U36" s="494" t="s">
        <v>93</v>
      </c>
      <c r="V36" s="494" t="s">
        <v>442</v>
      </c>
      <c r="W36" s="494">
        <v>1083</v>
      </c>
      <c r="X36" s="494">
        <v>911</v>
      </c>
      <c r="Y36" s="494" t="s">
        <v>54</v>
      </c>
      <c r="Z36" s="494" t="s">
        <v>54</v>
      </c>
      <c r="AA36" s="494" t="s">
        <v>93</v>
      </c>
      <c r="AB36" s="494" t="s">
        <v>93</v>
      </c>
      <c r="AC36" s="494" t="s">
        <v>93</v>
      </c>
      <c r="AD36" s="494">
        <v>406</v>
      </c>
      <c r="AE36" s="494" t="s">
        <v>54</v>
      </c>
      <c r="AF36" s="494">
        <v>203</v>
      </c>
      <c r="AG36" s="494">
        <v>1383</v>
      </c>
      <c r="AH36" s="494">
        <v>181</v>
      </c>
      <c r="AI36" s="494">
        <v>555</v>
      </c>
      <c r="AJ36" s="494" t="s">
        <v>93</v>
      </c>
      <c r="AK36" s="494">
        <v>177</v>
      </c>
      <c r="AL36" s="494">
        <v>67</v>
      </c>
      <c r="AM36" s="494" t="s">
        <v>93</v>
      </c>
      <c r="AN36" s="494">
        <v>357</v>
      </c>
      <c r="AO36" s="485">
        <v>881</v>
      </c>
      <c r="AP36" s="485">
        <v>1016</v>
      </c>
      <c r="AQ36" s="485">
        <v>1177</v>
      </c>
      <c r="AR36" s="485">
        <v>1270</v>
      </c>
      <c r="AS36" s="485">
        <v>1652</v>
      </c>
      <c r="AT36" s="485">
        <v>4067</v>
      </c>
      <c r="AU36" s="485">
        <v>4638</v>
      </c>
      <c r="AV36" s="485">
        <v>9435</v>
      </c>
      <c r="AW36" s="485">
        <v>11013</v>
      </c>
      <c r="AX36" s="485">
        <v>12340</v>
      </c>
      <c r="AY36" s="494" t="s">
        <v>54</v>
      </c>
      <c r="AZ36" s="494">
        <v>97</v>
      </c>
      <c r="BA36" s="494" t="s">
        <v>54</v>
      </c>
      <c r="BB36" s="494" t="s">
        <v>54</v>
      </c>
      <c r="BC36" s="494" t="s">
        <v>54</v>
      </c>
      <c r="BD36" s="494" t="s">
        <v>54</v>
      </c>
      <c r="BE36" s="494" t="s">
        <v>54</v>
      </c>
      <c r="BF36" s="485">
        <v>3048</v>
      </c>
      <c r="BG36" s="485">
        <v>3473</v>
      </c>
      <c r="BH36" s="494" t="s">
        <v>442</v>
      </c>
      <c r="BI36" s="243" t="s">
        <v>1680</v>
      </c>
      <c r="BJ36" s="494" t="s">
        <v>442</v>
      </c>
      <c r="BK36" s="243" t="s">
        <v>1674</v>
      </c>
      <c r="BL36" s="494" t="s">
        <v>54</v>
      </c>
      <c r="BM36" s="243" t="s">
        <v>1637</v>
      </c>
      <c r="BN36" s="494" t="s">
        <v>54</v>
      </c>
      <c r="BO36" s="243" t="s">
        <v>1637</v>
      </c>
      <c r="BP36" s="484" t="s">
        <v>2155</v>
      </c>
      <c r="BQ36" s="243" t="s">
        <v>1675</v>
      </c>
      <c r="BR36" s="484" t="s">
        <v>1650</v>
      </c>
      <c r="BS36" s="484" t="s">
        <v>1650</v>
      </c>
      <c r="BT36" s="243">
        <v>80</v>
      </c>
      <c r="BU36" s="243">
        <v>70</v>
      </c>
      <c r="BV36" s="494" t="s">
        <v>93</v>
      </c>
      <c r="BW36" s="243">
        <v>3590</v>
      </c>
      <c r="BX36" s="243">
        <v>1147</v>
      </c>
      <c r="BY36" s="494">
        <v>635</v>
      </c>
      <c r="BZ36" s="494" t="s">
        <v>54</v>
      </c>
      <c r="CA36" s="494">
        <v>6302</v>
      </c>
      <c r="CB36" s="494">
        <v>884</v>
      </c>
      <c r="CC36" s="494">
        <v>51</v>
      </c>
      <c r="CD36" s="494">
        <v>698</v>
      </c>
      <c r="CE36" s="494" t="s">
        <v>93</v>
      </c>
      <c r="CF36" s="485">
        <v>13603</v>
      </c>
      <c r="CG36" s="494">
        <v>1638</v>
      </c>
      <c r="CH36" s="494">
        <v>1752</v>
      </c>
      <c r="CI36" s="494" t="s">
        <v>442</v>
      </c>
      <c r="CJ36" s="494">
        <v>429</v>
      </c>
      <c r="CK36" s="494">
        <v>4079</v>
      </c>
      <c r="CL36" s="494">
        <v>1952</v>
      </c>
      <c r="CM36" s="494" t="s">
        <v>93</v>
      </c>
      <c r="CN36" s="494" t="s">
        <v>54</v>
      </c>
      <c r="CO36" s="494">
        <v>1232</v>
      </c>
      <c r="CP36" s="494">
        <v>239</v>
      </c>
      <c r="CQ36" s="494">
        <v>359</v>
      </c>
      <c r="CR36" s="494" t="s">
        <v>442</v>
      </c>
      <c r="CS36" s="494">
        <v>3810</v>
      </c>
      <c r="CT36" s="494">
        <v>-248</v>
      </c>
      <c r="CU36" s="492">
        <v>1760</v>
      </c>
      <c r="CV36" s="492">
        <v>2320</v>
      </c>
      <c r="CW36" s="492">
        <v>2570</v>
      </c>
      <c r="CX36" s="492">
        <v>2850</v>
      </c>
      <c r="CY36" s="492" t="s">
        <v>54</v>
      </c>
      <c r="CZ36" s="496" t="s">
        <v>54</v>
      </c>
      <c r="DA36" s="252">
        <v>254</v>
      </c>
      <c r="DB36" s="252">
        <v>-296</v>
      </c>
      <c r="DC36" s="252">
        <v>337</v>
      </c>
      <c r="DD36" s="252" t="s">
        <v>442</v>
      </c>
      <c r="DE36" s="252" t="s">
        <v>442</v>
      </c>
      <c r="DF36" s="252">
        <v>1852</v>
      </c>
      <c r="DG36" s="252" t="s">
        <v>442</v>
      </c>
      <c r="DH36" s="252" t="s">
        <v>442</v>
      </c>
      <c r="DI36" s="252">
        <v>460</v>
      </c>
      <c r="DJ36" s="252">
        <v>622</v>
      </c>
      <c r="DK36" s="252">
        <v>460</v>
      </c>
      <c r="DL36" s="252" t="s">
        <v>93</v>
      </c>
      <c r="DM36" s="252">
        <v>223</v>
      </c>
      <c r="DN36" s="252" t="s">
        <v>93</v>
      </c>
      <c r="DO36" s="252">
        <v>422</v>
      </c>
      <c r="DP36" s="252">
        <v>1453</v>
      </c>
      <c r="DQ36" s="252" t="s">
        <v>442</v>
      </c>
      <c r="DR36" s="252">
        <v>159</v>
      </c>
      <c r="DS36" s="252" t="s">
        <v>442</v>
      </c>
      <c r="DT36" s="252">
        <v>4445</v>
      </c>
      <c r="DU36" s="252" t="s">
        <v>442</v>
      </c>
      <c r="DV36" s="252" t="s">
        <v>442</v>
      </c>
      <c r="DW36" s="252">
        <v>699</v>
      </c>
      <c r="DX36" s="252" t="s">
        <v>442</v>
      </c>
      <c r="DY36" s="252">
        <v>9524</v>
      </c>
      <c r="DZ36" s="252" t="s">
        <v>93</v>
      </c>
      <c r="EA36" s="252" t="s">
        <v>93</v>
      </c>
      <c r="EB36" s="252" t="s">
        <v>442</v>
      </c>
      <c r="EC36" s="252">
        <v>1639</v>
      </c>
      <c r="ED36" s="252" t="s">
        <v>442</v>
      </c>
      <c r="EE36" s="252" t="s">
        <v>442</v>
      </c>
      <c r="EF36" s="252" t="s">
        <v>93</v>
      </c>
      <c r="EG36" s="252">
        <v>775</v>
      </c>
      <c r="EH36" s="252">
        <v>4727</v>
      </c>
      <c r="EI36" s="252">
        <v>3905</v>
      </c>
      <c r="EJ36" s="252" t="s">
        <v>442</v>
      </c>
      <c r="EK36" s="252">
        <v>159</v>
      </c>
      <c r="EL36" s="252">
        <v>-337</v>
      </c>
      <c r="EM36" s="252">
        <v>1743</v>
      </c>
      <c r="EN36" s="252" t="s">
        <v>442</v>
      </c>
      <c r="EO36" s="252" t="s">
        <v>442</v>
      </c>
      <c r="EP36" s="252">
        <v>60</v>
      </c>
      <c r="EQ36" s="252" t="s">
        <v>93</v>
      </c>
      <c r="ER36" s="252">
        <v>82</v>
      </c>
      <c r="ES36" s="252">
        <v>158</v>
      </c>
      <c r="ET36" s="252">
        <v>82</v>
      </c>
      <c r="EU36" s="252" t="s">
        <v>442</v>
      </c>
      <c r="EV36" s="252" t="s">
        <v>442</v>
      </c>
      <c r="EW36" s="252" t="s">
        <v>442</v>
      </c>
      <c r="EX36" s="252" t="s">
        <v>442</v>
      </c>
      <c r="EY36" s="252" t="s">
        <v>442</v>
      </c>
      <c r="EZ36" s="252" t="s">
        <v>442</v>
      </c>
      <c r="FA36" s="252" t="s">
        <v>442</v>
      </c>
      <c r="FB36" s="252" t="s">
        <v>442</v>
      </c>
      <c r="FC36" s="252" t="s">
        <v>442</v>
      </c>
      <c r="FD36" s="252" t="s">
        <v>442</v>
      </c>
      <c r="FE36" s="252" t="s">
        <v>442</v>
      </c>
      <c r="FF36" s="252" t="s">
        <v>442</v>
      </c>
      <c r="FG36" s="252" t="s">
        <v>442</v>
      </c>
      <c r="FH36" s="252">
        <v>244</v>
      </c>
      <c r="FI36" s="252">
        <v>357</v>
      </c>
      <c r="FJ36" s="252" t="s">
        <v>442</v>
      </c>
      <c r="FK36" s="252">
        <v>675</v>
      </c>
      <c r="FL36" s="252">
        <v>224</v>
      </c>
      <c r="FM36" s="252">
        <v>168</v>
      </c>
      <c r="FN36" s="252">
        <v>177</v>
      </c>
      <c r="FO36" s="252">
        <v>476</v>
      </c>
      <c r="FP36" s="252" t="s">
        <v>442</v>
      </c>
      <c r="FQ36" s="252">
        <v>413</v>
      </c>
      <c r="FR36" s="252">
        <v>196</v>
      </c>
      <c r="FS36" s="252">
        <v>527</v>
      </c>
      <c r="FT36" s="252">
        <v>1210</v>
      </c>
      <c r="FU36" s="252">
        <v>1694</v>
      </c>
      <c r="FV36" s="252">
        <v>406</v>
      </c>
      <c r="FW36" s="252" t="s">
        <v>93</v>
      </c>
      <c r="FX36" s="252">
        <v>357</v>
      </c>
      <c r="FY36" s="252">
        <v>487</v>
      </c>
      <c r="FZ36" s="252" t="s">
        <v>442</v>
      </c>
      <c r="GA36" s="252" t="s">
        <v>442</v>
      </c>
      <c r="GB36" s="252">
        <v>177</v>
      </c>
      <c r="GC36" s="252">
        <v>476</v>
      </c>
      <c r="GD36" s="252">
        <v>48</v>
      </c>
      <c r="GE36" s="252" t="s">
        <v>442</v>
      </c>
      <c r="GF36" s="252" t="s">
        <v>442</v>
      </c>
      <c r="GG36" s="252" t="s">
        <v>442</v>
      </c>
      <c r="GH36" s="252">
        <v>555</v>
      </c>
      <c r="GI36" s="252">
        <v>341</v>
      </c>
      <c r="GJ36" s="252">
        <v>268</v>
      </c>
      <c r="GK36" s="252" t="s">
        <v>442</v>
      </c>
      <c r="GL36" s="252" t="s">
        <v>442</v>
      </c>
      <c r="GM36" s="252">
        <v>498</v>
      </c>
      <c r="GN36" s="252">
        <v>105</v>
      </c>
      <c r="GO36" s="252">
        <v>1210</v>
      </c>
      <c r="GP36" s="252">
        <v>1694</v>
      </c>
      <c r="GQ36" s="252">
        <v>2263</v>
      </c>
      <c r="GR36" s="252">
        <v>283</v>
      </c>
      <c r="GS36" s="252">
        <v>283</v>
      </c>
      <c r="GT36" s="252" t="s">
        <v>442</v>
      </c>
      <c r="GU36" s="252" t="s">
        <v>442</v>
      </c>
      <c r="GV36" s="252" t="s">
        <v>442</v>
      </c>
      <c r="GW36" s="252" t="s">
        <v>442</v>
      </c>
      <c r="GX36" s="252" t="s">
        <v>442</v>
      </c>
      <c r="GY36" s="252" t="s">
        <v>442</v>
      </c>
      <c r="GZ36" s="252" t="s">
        <v>442</v>
      </c>
      <c r="HA36" s="252" t="s">
        <v>442</v>
      </c>
      <c r="HB36" s="252" t="s">
        <v>93</v>
      </c>
      <c r="HC36" s="252" t="s">
        <v>442</v>
      </c>
      <c r="HD36" s="252">
        <v>2062</v>
      </c>
      <c r="HE36" s="252">
        <v>48</v>
      </c>
      <c r="HF36" s="252" t="s">
        <v>442</v>
      </c>
      <c r="HG36" s="252">
        <v>48</v>
      </c>
      <c r="HH36" s="252">
        <v>332</v>
      </c>
      <c r="HI36" s="252">
        <v>730</v>
      </c>
      <c r="HJ36" s="252" t="s">
        <v>442</v>
      </c>
      <c r="HK36" s="252" t="s">
        <v>442</v>
      </c>
      <c r="HL36" s="245"/>
      <c r="HM36" s="245"/>
      <c r="HN36" s="252">
        <v>327</v>
      </c>
      <c r="HO36" s="245"/>
      <c r="HP36" s="252">
        <v>51</v>
      </c>
      <c r="HQ36" s="245"/>
      <c r="HR36" s="245"/>
      <c r="HS36" s="252">
        <v>1473</v>
      </c>
      <c r="HT36" s="245"/>
      <c r="HU36" s="252">
        <v>175</v>
      </c>
      <c r="HV36" s="252" t="s">
        <v>442</v>
      </c>
      <c r="HW36" s="252">
        <v>51</v>
      </c>
      <c r="HX36" s="252">
        <v>51</v>
      </c>
      <c r="HY36" s="252">
        <v>51</v>
      </c>
      <c r="HZ36" s="252">
        <v>51</v>
      </c>
      <c r="IA36" s="252">
        <v>51</v>
      </c>
      <c r="IB36" s="252">
        <v>51</v>
      </c>
      <c r="IC36" s="252">
        <v>51</v>
      </c>
      <c r="ID36" s="252">
        <v>51</v>
      </c>
      <c r="IE36" s="252">
        <v>51</v>
      </c>
      <c r="IF36" s="252">
        <v>51</v>
      </c>
      <c r="IG36" s="252">
        <v>51</v>
      </c>
      <c r="IH36" s="252">
        <v>51</v>
      </c>
      <c r="II36" s="252">
        <v>51</v>
      </c>
      <c r="IJ36" s="252">
        <v>51</v>
      </c>
      <c r="IK36" s="252">
        <v>51</v>
      </c>
      <c r="IL36" s="252">
        <v>51</v>
      </c>
      <c r="IM36" s="252">
        <v>51</v>
      </c>
      <c r="IN36" s="252">
        <v>51</v>
      </c>
      <c r="IO36" s="252">
        <v>51</v>
      </c>
      <c r="IP36" s="252">
        <v>51</v>
      </c>
      <c r="IQ36" s="252">
        <v>51</v>
      </c>
      <c r="IR36" s="252">
        <v>51</v>
      </c>
      <c r="IS36" s="485">
        <v>36000</v>
      </c>
      <c r="IT36" s="485">
        <v>37232</v>
      </c>
      <c r="IU36" s="485">
        <v>42157</v>
      </c>
      <c r="IV36" s="485">
        <v>993</v>
      </c>
      <c r="IW36" s="485">
        <v>1127</v>
      </c>
      <c r="IX36" s="485">
        <v>1288</v>
      </c>
      <c r="IY36" s="485">
        <v>1382</v>
      </c>
      <c r="IZ36" s="485">
        <v>1764</v>
      </c>
      <c r="JA36" s="485">
        <v>3048</v>
      </c>
      <c r="JB36" s="485">
        <v>3511</v>
      </c>
      <c r="JC36" s="485">
        <v>4095</v>
      </c>
      <c r="JD36" s="485">
        <v>4603</v>
      </c>
      <c r="JE36" s="485">
        <v>9349</v>
      </c>
      <c r="JF36" s="485">
        <v>10848</v>
      </c>
      <c r="JG36" s="485">
        <v>12010</v>
      </c>
      <c r="JH36" s="485">
        <v>13149</v>
      </c>
      <c r="JI36" s="485">
        <v>33276</v>
      </c>
      <c r="JJ36" s="485">
        <v>35121</v>
      </c>
      <c r="JK36" s="485">
        <v>39571</v>
      </c>
      <c r="JL36" s="238">
        <v>0</v>
      </c>
      <c r="JM36" s="238">
        <v>49.9</v>
      </c>
      <c r="JN36" s="238">
        <v>21.9</v>
      </c>
      <c r="JO36" s="238">
        <v>32.5</v>
      </c>
      <c r="JP36" s="238">
        <v>45</v>
      </c>
      <c r="JQ36" s="238" t="s">
        <v>1637</v>
      </c>
      <c r="JR36" s="238" t="s">
        <v>1637</v>
      </c>
      <c r="JS36" s="238">
        <v>5</v>
      </c>
      <c r="JT36" s="238">
        <v>30.8</v>
      </c>
      <c r="JU36" s="238">
        <v>592</v>
      </c>
      <c r="JV36" s="238" t="s">
        <v>1628</v>
      </c>
      <c r="JW36" s="245"/>
      <c r="JX36" s="245"/>
      <c r="JY36" s="245"/>
      <c r="KA36" s="738">
        <v>46023</v>
      </c>
    </row>
    <row r="37" spans="1:287">
      <c r="A37" s="239" t="s">
        <v>1644</v>
      </c>
      <c r="B37" s="481" t="s">
        <v>2370</v>
      </c>
      <c r="C37" s="374">
        <v>250</v>
      </c>
      <c r="D37" s="469" t="s">
        <v>1681</v>
      </c>
      <c r="E37" s="469" t="s">
        <v>1682</v>
      </c>
      <c r="F37" s="243" t="s">
        <v>1683</v>
      </c>
      <c r="G37" s="243" t="s">
        <v>1684</v>
      </c>
      <c r="H37" s="406" t="s">
        <v>88</v>
      </c>
      <c r="I37" s="406" t="s">
        <v>89</v>
      </c>
      <c r="J37" s="493" t="s">
        <v>90</v>
      </c>
      <c r="K37" s="243" t="s">
        <v>1637</v>
      </c>
      <c r="L37" s="243" t="s">
        <v>1189</v>
      </c>
      <c r="M37" s="797">
        <v>42166</v>
      </c>
      <c r="N37" s="495" t="s">
        <v>54</v>
      </c>
      <c r="O37" s="494">
        <v>6266</v>
      </c>
      <c r="P37" s="494">
        <v>952</v>
      </c>
      <c r="Q37" s="494" t="s">
        <v>93</v>
      </c>
      <c r="R37" s="494">
        <v>254</v>
      </c>
      <c r="S37" s="494" t="s">
        <v>442</v>
      </c>
      <c r="T37" s="494" t="s">
        <v>93</v>
      </c>
      <c r="U37" s="494" t="s">
        <v>93</v>
      </c>
      <c r="V37" s="494" t="s">
        <v>442</v>
      </c>
      <c r="W37" s="494">
        <v>1083</v>
      </c>
      <c r="X37" s="494">
        <v>959</v>
      </c>
      <c r="Y37" s="494" t="s">
        <v>54</v>
      </c>
      <c r="Z37" s="494" t="s">
        <v>54</v>
      </c>
      <c r="AA37" s="494" t="s">
        <v>93</v>
      </c>
      <c r="AB37" s="494" t="s">
        <v>93</v>
      </c>
      <c r="AC37" s="494" t="s">
        <v>93</v>
      </c>
      <c r="AD37" s="494">
        <v>406</v>
      </c>
      <c r="AE37" s="494" t="s">
        <v>54</v>
      </c>
      <c r="AF37" s="494">
        <v>203</v>
      </c>
      <c r="AG37" s="494">
        <v>1383</v>
      </c>
      <c r="AH37" s="494">
        <v>181</v>
      </c>
      <c r="AI37" s="494">
        <v>555</v>
      </c>
      <c r="AJ37" s="494" t="s">
        <v>93</v>
      </c>
      <c r="AK37" s="494">
        <v>177</v>
      </c>
      <c r="AL37" s="494">
        <v>67</v>
      </c>
      <c r="AM37" s="494" t="s">
        <v>93</v>
      </c>
      <c r="AN37" s="494">
        <v>357</v>
      </c>
      <c r="AO37" s="485">
        <v>881</v>
      </c>
      <c r="AP37" s="485">
        <v>1016</v>
      </c>
      <c r="AQ37" s="485">
        <v>1177</v>
      </c>
      <c r="AR37" s="485">
        <v>1270</v>
      </c>
      <c r="AS37" s="485">
        <v>1652</v>
      </c>
      <c r="AT37" s="485">
        <v>4067</v>
      </c>
      <c r="AU37" s="485">
        <v>4638</v>
      </c>
      <c r="AV37" s="485">
        <v>9435</v>
      </c>
      <c r="AW37" s="485">
        <v>11013</v>
      </c>
      <c r="AX37" s="485">
        <v>12340</v>
      </c>
      <c r="AY37" s="494" t="s">
        <v>54</v>
      </c>
      <c r="AZ37" s="494">
        <v>97</v>
      </c>
      <c r="BA37" s="494" t="s">
        <v>54</v>
      </c>
      <c r="BB37" s="494" t="s">
        <v>54</v>
      </c>
      <c r="BC37" s="494" t="s">
        <v>54</v>
      </c>
      <c r="BD37" s="494" t="s">
        <v>54</v>
      </c>
      <c r="BE37" s="494" t="s">
        <v>54</v>
      </c>
      <c r="BF37" s="485">
        <v>3048</v>
      </c>
      <c r="BG37" s="485">
        <v>3473</v>
      </c>
      <c r="BH37" s="494" t="s">
        <v>442</v>
      </c>
      <c r="BI37" s="243" t="s">
        <v>1680</v>
      </c>
      <c r="BJ37" s="494" t="s">
        <v>442</v>
      </c>
      <c r="BK37" s="243" t="s">
        <v>1674</v>
      </c>
      <c r="BL37" s="494" t="s">
        <v>54</v>
      </c>
      <c r="BM37" s="243" t="s">
        <v>1637</v>
      </c>
      <c r="BN37" s="494" t="s">
        <v>54</v>
      </c>
      <c r="BO37" s="243" t="s">
        <v>1637</v>
      </c>
      <c r="BP37" s="484" t="s">
        <v>2155</v>
      </c>
      <c r="BQ37" s="243" t="s">
        <v>1675</v>
      </c>
      <c r="BR37" s="484" t="s">
        <v>1650</v>
      </c>
      <c r="BS37" s="484" t="s">
        <v>1650</v>
      </c>
      <c r="BT37" s="243">
        <v>81</v>
      </c>
      <c r="BU37" s="243">
        <v>71</v>
      </c>
      <c r="BV37" s="494" t="s">
        <v>93</v>
      </c>
      <c r="BW37" s="243">
        <v>3590</v>
      </c>
      <c r="BX37" s="243">
        <v>1147</v>
      </c>
      <c r="BY37" s="494">
        <v>635</v>
      </c>
      <c r="BZ37" s="494" t="s">
        <v>54</v>
      </c>
      <c r="CA37" s="494">
        <v>5833</v>
      </c>
      <c r="CB37" s="494">
        <v>884</v>
      </c>
      <c r="CC37" s="494">
        <v>51</v>
      </c>
      <c r="CD37" s="494">
        <v>698</v>
      </c>
      <c r="CE37" s="494" t="s">
        <v>93</v>
      </c>
      <c r="CF37" s="485">
        <v>13603</v>
      </c>
      <c r="CG37" s="494">
        <v>1638</v>
      </c>
      <c r="CH37" s="494">
        <v>1752</v>
      </c>
      <c r="CI37" s="494" t="s">
        <v>442</v>
      </c>
      <c r="CJ37" s="494">
        <v>429</v>
      </c>
      <c r="CK37" s="494">
        <v>4079</v>
      </c>
      <c r="CL37" s="494">
        <v>1952</v>
      </c>
      <c r="CM37" s="494" t="s">
        <v>93</v>
      </c>
      <c r="CN37" s="494" t="s">
        <v>54</v>
      </c>
      <c r="CO37" s="494">
        <v>1232</v>
      </c>
      <c r="CP37" s="494">
        <v>372</v>
      </c>
      <c r="CQ37" s="494">
        <v>359</v>
      </c>
      <c r="CR37" s="494">
        <v>296</v>
      </c>
      <c r="CS37" s="494">
        <v>3810</v>
      </c>
      <c r="CT37" s="494">
        <v>-248</v>
      </c>
      <c r="CU37" s="492">
        <v>1840</v>
      </c>
      <c r="CV37" s="492">
        <v>2400</v>
      </c>
      <c r="CW37" s="492">
        <v>2650</v>
      </c>
      <c r="CX37" s="492">
        <v>2930</v>
      </c>
      <c r="CY37" s="492" t="s">
        <v>54</v>
      </c>
      <c r="CZ37" s="496" t="s">
        <v>54</v>
      </c>
      <c r="DA37" s="252">
        <v>397</v>
      </c>
      <c r="DB37" s="252">
        <v>-296</v>
      </c>
      <c r="DC37" s="252">
        <v>337</v>
      </c>
      <c r="DD37" s="252" t="s">
        <v>442</v>
      </c>
      <c r="DE37" s="252" t="s">
        <v>442</v>
      </c>
      <c r="DF37" s="252">
        <v>1843</v>
      </c>
      <c r="DG37" s="252" t="s">
        <v>442</v>
      </c>
      <c r="DH37" s="252" t="s">
        <v>442</v>
      </c>
      <c r="DI37" s="252">
        <v>463</v>
      </c>
      <c r="DJ37" s="252">
        <v>622</v>
      </c>
      <c r="DK37" s="252">
        <v>460</v>
      </c>
      <c r="DL37" s="252" t="s">
        <v>93</v>
      </c>
      <c r="DM37" s="252">
        <v>298</v>
      </c>
      <c r="DN37" s="252" t="s">
        <v>93</v>
      </c>
      <c r="DO37" s="252">
        <v>502</v>
      </c>
      <c r="DP37" s="252">
        <v>1229</v>
      </c>
      <c r="DQ37" s="252" t="s">
        <v>442</v>
      </c>
      <c r="DR37" s="252">
        <v>159</v>
      </c>
      <c r="DS37" s="252" t="s">
        <v>442</v>
      </c>
      <c r="DT37" s="252">
        <v>7381</v>
      </c>
      <c r="DU37" s="252" t="s">
        <v>442</v>
      </c>
      <c r="DV37" s="252" t="s">
        <v>442</v>
      </c>
      <c r="DW37" s="252">
        <v>590</v>
      </c>
      <c r="DX37" s="252" t="s">
        <v>442</v>
      </c>
      <c r="DY37" s="252">
        <v>9343</v>
      </c>
      <c r="DZ37" s="252" t="s">
        <v>93</v>
      </c>
      <c r="EA37" s="252" t="s">
        <v>93</v>
      </c>
      <c r="EB37" s="252" t="s">
        <v>442</v>
      </c>
      <c r="EC37" s="252">
        <v>1639</v>
      </c>
      <c r="ED37" s="252" t="s">
        <v>442</v>
      </c>
      <c r="EE37" s="252" t="s">
        <v>442</v>
      </c>
      <c r="EF37" s="252" t="s">
        <v>93</v>
      </c>
      <c r="EG37" s="252">
        <v>775</v>
      </c>
      <c r="EH37" s="252">
        <v>4727</v>
      </c>
      <c r="EI37" s="252">
        <v>3905</v>
      </c>
      <c r="EJ37" s="252" t="s">
        <v>442</v>
      </c>
      <c r="EK37" s="252">
        <v>159</v>
      </c>
      <c r="EL37" s="252">
        <v>-337</v>
      </c>
      <c r="EM37" s="252">
        <v>1743</v>
      </c>
      <c r="EN37" s="252" t="s">
        <v>442</v>
      </c>
      <c r="EO37" s="252" t="s">
        <v>442</v>
      </c>
      <c r="EP37" s="252">
        <v>60</v>
      </c>
      <c r="EQ37" s="252" t="s">
        <v>93</v>
      </c>
      <c r="ER37" s="252">
        <v>82</v>
      </c>
      <c r="ES37" s="252">
        <v>158</v>
      </c>
      <c r="ET37" s="252">
        <v>82</v>
      </c>
      <c r="EU37" s="252" t="s">
        <v>442</v>
      </c>
      <c r="EV37" s="252" t="s">
        <v>442</v>
      </c>
      <c r="EW37" s="252" t="s">
        <v>442</v>
      </c>
      <c r="EX37" s="252" t="s">
        <v>442</v>
      </c>
      <c r="EY37" s="252" t="s">
        <v>442</v>
      </c>
      <c r="EZ37" s="252" t="s">
        <v>442</v>
      </c>
      <c r="FA37" s="252" t="s">
        <v>442</v>
      </c>
      <c r="FB37" s="252" t="s">
        <v>442</v>
      </c>
      <c r="FC37" s="252" t="s">
        <v>442</v>
      </c>
      <c r="FD37" s="252" t="s">
        <v>442</v>
      </c>
      <c r="FE37" s="252" t="s">
        <v>442</v>
      </c>
      <c r="FF37" s="252" t="s">
        <v>442</v>
      </c>
      <c r="FG37" s="252" t="s">
        <v>442</v>
      </c>
      <c r="FH37" s="252">
        <v>244</v>
      </c>
      <c r="FI37" s="252">
        <v>357</v>
      </c>
      <c r="FJ37" s="252" t="s">
        <v>442</v>
      </c>
      <c r="FK37" s="252">
        <v>675</v>
      </c>
      <c r="FL37" s="252">
        <v>224</v>
      </c>
      <c r="FM37" s="252">
        <v>168</v>
      </c>
      <c r="FN37" s="252">
        <v>177</v>
      </c>
      <c r="FO37" s="252">
        <v>476</v>
      </c>
      <c r="FP37" s="252" t="s">
        <v>442</v>
      </c>
      <c r="FQ37" s="252">
        <v>413</v>
      </c>
      <c r="FR37" s="252">
        <v>196</v>
      </c>
      <c r="FS37" s="252">
        <v>527</v>
      </c>
      <c r="FT37" s="252">
        <v>1210</v>
      </c>
      <c r="FU37" s="252">
        <v>1694</v>
      </c>
      <c r="FV37" s="252">
        <v>406</v>
      </c>
      <c r="FW37" s="252" t="s">
        <v>93</v>
      </c>
      <c r="FX37" s="252">
        <v>357</v>
      </c>
      <c r="FY37" s="252">
        <v>487</v>
      </c>
      <c r="FZ37" s="252" t="s">
        <v>442</v>
      </c>
      <c r="GA37" s="252" t="s">
        <v>442</v>
      </c>
      <c r="GB37" s="252">
        <v>177</v>
      </c>
      <c r="GC37" s="252">
        <v>476</v>
      </c>
      <c r="GD37" s="252">
        <v>48</v>
      </c>
      <c r="GE37" s="252" t="s">
        <v>442</v>
      </c>
      <c r="GF37" s="252" t="s">
        <v>442</v>
      </c>
      <c r="GG37" s="252" t="s">
        <v>442</v>
      </c>
      <c r="GH37" s="252">
        <v>555</v>
      </c>
      <c r="GI37" s="252">
        <v>341</v>
      </c>
      <c r="GJ37" s="252">
        <v>268</v>
      </c>
      <c r="GK37" s="252" t="s">
        <v>442</v>
      </c>
      <c r="GL37" s="252" t="s">
        <v>442</v>
      </c>
      <c r="GM37" s="252">
        <v>498</v>
      </c>
      <c r="GN37" s="252">
        <v>105</v>
      </c>
      <c r="GO37" s="252">
        <v>1210</v>
      </c>
      <c r="GP37" s="252">
        <v>1694</v>
      </c>
      <c r="GQ37" s="252">
        <v>2263</v>
      </c>
      <c r="GR37" s="252">
        <v>283</v>
      </c>
      <c r="GS37" s="252">
        <v>283</v>
      </c>
      <c r="GT37" s="252" t="s">
        <v>442</v>
      </c>
      <c r="GU37" s="252" t="s">
        <v>442</v>
      </c>
      <c r="GV37" s="252" t="s">
        <v>442</v>
      </c>
      <c r="GW37" s="252" t="s">
        <v>442</v>
      </c>
      <c r="GX37" s="252" t="s">
        <v>442</v>
      </c>
      <c r="GY37" s="252" t="s">
        <v>442</v>
      </c>
      <c r="GZ37" s="252" t="s">
        <v>442</v>
      </c>
      <c r="HA37" s="252" t="s">
        <v>442</v>
      </c>
      <c r="HB37" s="252" t="s">
        <v>93</v>
      </c>
      <c r="HC37" s="252" t="s">
        <v>442</v>
      </c>
      <c r="HD37" s="252">
        <v>2062</v>
      </c>
      <c r="HE37" s="252">
        <v>48</v>
      </c>
      <c r="HF37" s="252" t="s">
        <v>442</v>
      </c>
      <c r="HG37" s="252">
        <v>48</v>
      </c>
      <c r="HH37" s="252">
        <v>332</v>
      </c>
      <c r="HI37" s="252">
        <v>730</v>
      </c>
      <c r="HJ37" s="252" t="s">
        <v>442</v>
      </c>
      <c r="HK37" s="252" t="s">
        <v>442</v>
      </c>
      <c r="HL37" s="245"/>
      <c r="HM37" s="245"/>
      <c r="HN37" s="252">
        <v>327</v>
      </c>
      <c r="HO37" s="245"/>
      <c r="HP37" s="252">
        <v>51</v>
      </c>
      <c r="HQ37" s="245"/>
      <c r="HR37" s="245"/>
      <c r="HS37" s="252">
        <v>1473</v>
      </c>
      <c r="HT37" s="245"/>
      <c r="HU37" s="252">
        <v>175</v>
      </c>
      <c r="HV37" s="252" t="s">
        <v>442</v>
      </c>
      <c r="HW37" s="252">
        <v>51</v>
      </c>
      <c r="HX37" s="252">
        <v>51</v>
      </c>
      <c r="HY37" s="252">
        <v>51</v>
      </c>
      <c r="HZ37" s="252">
        <v>51</v>
      </c>
      <c r="IA37" s="252">
        <v>51</v>
      </c>
      <c r="IB37" s="252">
        <v>51</v>
      </c>
      <c r="IC37" s="252">
        <v>51</v>
      </c>
      <c r="ID37" s="252">
        <v>51</v>
      </c>
      <c r="IE37" s="252">
        <v>51</v>
      </c>
      <c r="IF37" s="252">
        <v>51</v>
      </c>
      <c r="IG37" s="252">
        <v>51</v>
      </c>
      <c r="IH37" s="252">
        <v>51</v>
      </c>
      <c r="II37" s="252">
        <v>51</v>
      </c>
      <c r="IJ37" s="252">
        <v>51</v>
      </c>
      <c r="IK37" s="252">
        <v>51</v>
      </c>
      <c r="IL37" s="252">
        <v>51</v>
      </c>
      <c r="IM37" s="252">
        <v>51</v>
      </c>
      <c r="IN37" s="252">
        <v>51</v>
      </c>
      <c r="IO37" s="252">
        <v>51</v>
      </c>
      <c r="IP37" s="252">
        <v>51</v>
      </c>
      <c r="IQ37" s="252">
        <v>51</v>
      </c>
      <c r="IR37" s="252">
        <v>51</v>
      </c>
      <c r="IS37" s="485">
        <v>36000</v>
      </c>
      <c r="IT37" s="485">
        <v>37232</v>
      </c>
      <c r="IU37" s="485">
        <v>42157</v>
      </c>
      <c r="IV37" s="485">
        <v>993</v>
      </c>
      <c r="IW37" s="485">
        <v>1127</v>
      </c>
      <c r="IX37" s="485">
        <v>1288</v>
      </c>
      <c r="IY37" s="485">
        <v>1382</v>
      </c>
      <c r="IZ37" s="485">
        <v>1764</v>
      </c>
      <c r="JA37" s="485">
        <v>3048</v>
      </c>
      <c r="JB37" s="485">
        <v>3511</v>
      </c>
      <c r="JC37" s="485">
        <v>4095</v>
      </c>
      <c r="JD37" s="485">
        <v>4603</v>
      </c>
      <c r="JE37" s="485">
        <v>9349</v>
      </c>
      <c r="JF37" s="485">
        <v>10848</v>
      </c>
      <c r="JG37" s="485">
        <v>12010</v>
      </c>
      <c r="JH37" s="485">
        <v>13149</v>
      </c>
      <c r="JI37" s="485">
        <v>33276</v>
      </c>
      <c r="JJ37" s="485">
        <v>35121</v>
      </c>
      <c r="JK37" s="485">
        <v>39571</v>
      </c>
      <c r="JL37" s="238">
        <v>0</v>
      </c>
      <c r="JM37" s="238">
        <v>54.8</v>
      </c>
      <c r="JN37" s="238">
        <v>25.7</v>
      </c>
      <c r="JO37" s="238">
        <v>37</v>
      </c>
      <c r="JP37" s="238">
        <v>49.9</v>
      </c>
      <c r="JQ37" s="238" t="s">
        <v>1637</v>
      </c>
      <c r="JR37" s="238" t="s">
        <v>1637</v>
      </c>
      <c r="JS37" s="238">
        <v>5</v>
      </c>
      <c r="JT37" s="238">
        <v>30.8</v>
      </c>
      <c r="JU37" s="238">
        <v>663</v>
      </c>
      <c r="JV37" s="238" t="s">
        <v>1628</v>
      </c>
      <c r="JW37" s="245"/>
      <c r="JX37" s="245"/>
      <c r="JY37" s="245"/>
      <c r="JZ37" s="545">
        <v>135</v>
      </c>
      <c r="KA37" s="759">
        <v>46079</v>
      </c>
    </row>
    <row r="38" spans="1:287">
      <c r="A38" s="239" t="s">
        <v>1181</v>
      </c>
      <c r="B38" s="481" t="s">
        <v>263</v>
      </c>
      <c r="C38" s="374" t="s">
        <v>905</v>
      </c>
      <c r="D38" s="482" t="s">
        <v>2371</v>
      </c>
      <c r="E38" s="482" t="s">
        <v>2372</v>
      </c>
      <c r="F38" s="483" t="s">
        <v>266</v>
      </c>
      <c r="G38" s="483" t="s">
        <v>261</v>
      </c>
      <c r="H38" s="406" t="s">
        <v>88</v>
      </c>
      <c r="I38" s="406" t="s">
        <v>89</v>
      </c>
      <c r="J38" s="406" t="s">
        <v>90</v>
      </c>
      <c r="K38" s="406" t="s">
        <v>227</v>
      </c>
      <c r="L38" s="484" t="s">
        <v>1189</v>
      </c>
      <c r="M38" s="797">
        <v>52501</v>
      </c>
      <c r="N38" s="245"/>
      <c r="O38" s="252">
        <v>13222</v>
      </c>
      <c r="P38" s="252">
        <v>1716</v>
      </c>
      <c r="Q38" s="245" t="s">
        <v>93</v>
      </c>
      <c r="R38" s="245"/>
      <c r="S38" s="245" t="s">
        <v>93</v>
      </c>
      <c r="T38" s="252">
        <v>427</v>
      </c>
      <c r="U38" s="245" t="s">
        <v>93</v>
      </c>
      <c r="V38" s="245"/>
      <c r="W38" s="245"/>
      <c r="X38" s="252">
        <v>605</v>
      </c>
      <c r="Y38" s="245"/>
      <c r="Z38" s="245"/>
      <c r="AA38" s="245" t="s">
        <v>93</v>
      </c>
      <c r="AB38" s="245" t="s">
        <v>93</v>
      </c>
      <c r="AC38" s="245" t="s">
        <v>93</v>
      </c>
      <c r="AD38" s="252">
        <v>1818</v>
      </c>
      <c r="AE38" s="245"/>
      <c r="AF38" s="245" t="s">
        <v>93</v>
      </c>
      <c r="AG38" s="245"/>
      <c r="AH38" s="245"/>
      <c r="AI38" s="252">
        <v>555</v>
      </c>
      <c r="AJ38" s="245" t="s">
        <v>93</v>
      </c>
      <c r="AK38" s="252">
        <v>177</v>
      </c>
      <c r="AL38" s="245"/>
      <c r="AM38" s="245" t="s">
        <v>93</v>
      </c>
      <c r="AN38" s="245"/>
      <c r="AO38" s="485">
        <v>881</v>
      </c>
      <c r="AP38" s="485">
        <v>1016</v>
      </c>
      <c r="AQ38" s="485">
        <v>1177</v>
      </c>
      <c r="AR38" s="485">
        <v>1270</v>
      </c>
      <c r="AS38" s="485">
        <v>1652</v>
      </c>
      <c r="AT38" s="485">
        <v>4067</v>
      </c>
      <c r="AU38" s="485">
        <v>4638</v>
      </c>
      <c r="AV38" s="485">
        <v>9435</v>
      </c>
      <c r="AW38" s="485">
        <v>11013</v>
      </c>
      <c r="AX38" s="485">
        <v>12340</v>
      </c>
      <c r="AY38" s="245"/>
      <c r="AZ38" s="245"/>
      <c r="BA38" s="245"/>
      <c r="BB38" s="245"/>
      <c r="BC38" s="245"/>
      <c r="BD38" s="245" t="s">
        <v>93</v>
      </c>
      <c r="BE38" s="245"/>
      <c r="BF38" s="485">
        <v>3048</v>
      </c>
      <c r="BG38" s="485">
        <v>3473</v>
      </c>
      <c r="BH38" s="252">
        <v>9350</v>
      </c>
      <c r="BI38" s="484" t="s">
        <v>424</v>
      </c>
      <c r="BJ38" s="245"/>
      <c r="BK38" s="484" t="s">
        <v>425</v>
      </c>
      <c r="BL38" s="245"/>
      <c r="BM38" s="484" t="s">
        <v>426</v>
      </c>
      <c r="BN38" s="245"/>
      <c r="BO38" s="484">
        <v>0</v>
      </c>
      <c r="BP38" s="484" t="s">
        <v>1685</v>
      </c>
      <c r="BQ38" s="252" t="s">
        <v>412</v>
      </c>
      <c r="BR38" s="252" t="s">
        <v>2664</v>
      </c>
      <c r="BS38" s="484" t="s">
        <v>499</v>
      </c>
      <c r="BT38" s="484">
        <v>79</v>
      </c>
      <c r="BU38" s="484">
        <v>69</v>
      </c>
      <c r="BV38" s="245" t="s">
        <v>93</v>
      </c>
      <c r="BW38" s="484">
        <v>4100</v>
      </c>
      <c r="BX38" s="484">
        <v>1410</v>
      </c>
      <c r="BY38" s="252">
        <v>317</v>
      </c>
      <c r="BZ38" s="245"/>
      <c r="CA38" s="252">
        <v>9049</v>
      </c>
      <c r="CB38" s="252">
        <v>884</v>
      </c>
      <c r="CC38" s="252">
        <v>51</v>
      </c>
      <c r="CD38" s="252">
        <v>698</v>
      </c>
      <c r="CE38" s="245" t="s">
        <v>382</v>
      </c>
      <c r="CF38" s="485">
        <v>13603</v>
      </c>
      <c r="CG38" s="245"/>
      <c r="CH38" s="252">
        <v>2083</v>
      </c>
      <c r="CI38" s="245"/>
      <c r="CJ38" s="245"/>
      <c r="CK38" s="245"/>
      <c r="CL38" s="245"/>
      <c r="CM38" s="245"/>
      <c r="CN38" s="245"/>
      <c r="CO38" s="245"/>
      <c r="CP38" s="252">
        <v>1072</v>
      </c>
      <c r="CQ38" s="252">
        <v>359</v>
      </c>
      <c r="CR38" s="252">
        <v>192</v>
      </c>
      <c r="CS38" s="252">
        <v>6159</v>
      </c>
      <c r="CT38" s="245"/>
      <c r="CU38" s="489">
        <v>2427</v>
      </c>
      <c r="CV38" s="489">
        <v>3171</v>
      </c>
      <c r="CW38" s="489">
        <v>3682</v>
      </c>
      <c r="CX38" s="489"/>
      <c r="CY38" s="489"/>
      <c r="CZ38" s="490"/>
      <c r="DA38" s="252">
        <v>421</v>
      </c>
      <c r="DB38" s="245"/>
      <c r="DC38" s="245"/>
      <c r="DD38" s="245"/>
      <c r="DE38" s="245"/>
      <c r="DF38" s="245"/>
      <c r="DG38" s="245"/>
      <c r="DH38" s="245"/>
      <c r="DI38" s="245"/>
      <c r="DJ38" s="245"/>
      <c r="DK38" s="245"/>
      <c r="DL38" s="245"/>
      <c r="DM38" s="245"/>
      <c r="DN38" s="245"/>
      <c r="DO38" s="245"/>
      <c r="DP38" s="245"/>
      <c r="DQ38" s="245"/>
      <c r="DR38" s="245"/>
      <c r="DS38" s="252">
        <v>2397</v>
      </c>
      <c r="DT38" s="245"/>
      <c r="DU38" s="245"/>
      <c r="DV38" s="245"/>
      <c r="DW38" s="245"/>
      <c r="DX38" s="245"/>
      <c r="DY38" s="245"/>
      <c r="DZ38" s="245"/>
      <c r="EA38" s="245"/>
      <c r="EB38" s="245"/>
      <c r="EC38" s="245"/>
      <c r="ED38" s="245"/>
      <c r="EE38" s="245"/>
      <c r="EF38" s="245"/>
      <c r="EG38" s="245"/>
      <c r="EH38" s="245"/>
      <c r="EI38" s="245"/>
      <c r="EJ38" s="245"/>
      <c r="EK38" s="245"/>
      <c r="EL38" s="245"/>
      <c r="EM38" s="245"/>
      <c r="EN38" s="245"/>
      <c r="EO38" s="252">
        <v>275</v>
      </c>
      <c r="EP38" s="252">
        <v>60</v>
      </c>
      <c r="EQ38" s="245"/>
      <c r="ER38" s="245"/>
      <c r="ES38" s="245"/>
      <c r="ET38" s="245"/>
      <c r="EU38" s="245"/>
      <c r="EV38" s="245"/>
      <c r="EW38" s="245"/>
      <c r="EX38" s="245"/>
      <c r="EY38" s="245"/>
      <c r="EZ38" s="245"/>
      <c r="FA38" s="245"/>
      <c r="FB38" s="245"/>
      <c r="FC38" s="245"/>
      <c r="FD38" s="245"/>
      <c r="FE38" s="245"/>
      <c r="FF38" s="245"/>
      <c r="FG38" s="245"/>
      <c r="FH38" s="245"/>
      <c r="FI38" s="245"/>
      <c r="FJ38" s="245"/>
      <c r="FK38" s="245"/>
      <c r="FL38" s="245"/>
      <c r="FM38" s="245"/>
      <c r="FN38" s="245"/>
      <c r="FO38" s="245"/>
      <c r="FP38" s="245"/>
      <c r="FQ38" s="245"/>
      <c r="FR38" s="245"/>
      <c r="FS38" s="245"/>
      <c r="FT38" s="245"/>
      <c r="FU38" s="245"/>
      <c r="FV38" s="245"/>
      <c r="FW38" s="245"/>
      <c r="FX38" s="252">
        <v>357</v>
      </c>
      <c r="FY38" s="245"/>
      <c r="FZ38" s="252">
        <v>224</v>
      </c>
      <c r="GA38" s="245"/>
      <c r="GB38" s="245"/>
      <c r="GC38" s="252">
        <v>283</v>
      </c>
      <c r="GD38" s="245"/>
      <c r="GE38" s="245"/>
      <c r="GF38" s="245"/>
      <c r="GG38" s="245"/>
      <c r="GH38" s="252">
        <v>555</v>
      </c>
      <c r="GI38" s="252">
        <v>317</v>
      </c>
      <c r="GJ38" s="245"/>
      <c r="GK38" s="245"/>
      <c r="GL38" s="252">
        <v>501</v>
      </c>
      <c r="GM38" s="245"/>
      <c r="GN38" s="252">
        <v>105</v>
      </c>
      <c r="GO38" s="245"/>
      <c r="GP38" s="245"/>
      <c r="GQ38" s="252">
        <v>3667</v>
      </c>
      <c r="GR38" s="245"/>
      <c r="GS38" s="245"/>
      <c r="GT38" s="245"/>
      <c r="GU38" s="245"/>
      <c r="GV38" s="245"/>
      <c r="GW38" s="245"/>
      <c r="GX38" s="245"/>
      <c r="GY38" s="245"/>
      <c r="GZ38" s="245"/>
      <c r="HA38" s="245"/>
      <c r="HB38" s="245"/>
      <c r="HC38" s="245"/>
      <c r="HD38" s="245"/>
      <c r="HE38" s="245"/>
      <c r="HF38" s="245"/>
      <c r="HG38" s="245"/>
      <c r="HH38" s="245"/>
      <c r="HI38" s="245"/>
      <c r="HJ38" s="245"/>
      <c r="HK38" s="245"/>
      <c r="HL38" s="245"/>
      <c r="HM38" s="245"/>
      <c r="HN38" s="252">
        <v>327</v>
      </c>
      <c r="HO38" s="245"/>
      <c r="HP38" s="252">
        <v>51</v>
      </c>
      <c r="HQ38" s="245"/>
      <c r="HR38" s="245"/>
      <c r="HS38" s="252">
        <v>1473</v>
      </c>
      <c r="HT38" s="245"/>
      <c r="HU38" s="252">
        <v>175</v>
      </c>
      <c r="HV38" s="245"/>
      <c r="HW38" s="252">
        <v>51</v>
      </c>
      <c r="HX38" s="252">
        <v>51</v>
      </c>
      <c r="HY38" s="252">
        <v>51</v>
      </c>
      <c r="HZ38" s="252">
        <v>51</v>
      </c>
      <c r="IA38" s="252">
        <v>51</v>
      </c>
      <c r="IB38" s="252">
        <v>51</v>
      </c>
      <c r="IC38" s="252">
        <v>51</v>
      </c>
      <c r="ID38" s="252">
        <v>51</v>
      </c>
      <c r="IE38" s="252">
        <v>51</v>
      </c>
      <c r="IF38" s="252">
        <v>51</v>
      </c>
      <c r="IG38" s="252">
        <v>51</v>
      </c>
      <c r="IH38" s="252">
        <v>51</v>
      </c>
      <c r="II38" s="252">
        <v>51</v>
      </c>
      <c r="IJ38" s="252">
        <v>51</v>
      </c>
      <c r="IK38" s="252">
        <v>51</v>
      </c>
      <c r="IL38" s="252">
        <v>51</v>
      </c>
      <c r="IM38" s="252">
        <v>51</v>
      </c>
      <c r="IN38" s="252">
        <v>51</v>
      </c>
      <c r="IO38" s="252">
        <v>51</v>
      </c>
      <c r="IP38" s="252">
        <v>51</v>
      </c>
      <c r="IQ38" s="252">
        <v>51</v>
      </c>
      <c r="IR38" s="252">
        <v>51</v>
      </c>
      <c r="IS38" s="485">
        <v>36000</v>
      </c>
      <c r="IT38" s="485">
        <v>37232</v>
      </c>
      <c r="IU38" s="485">
        <v>42157</v>
      </c>
      <c r="IV38" s="485">
        <v>993</v>
      </c>
      <c r="IW38" s="485">
        <v>1127</v>
      </c>
      <c r="IX38" s="485">
        <v>1288</v>
      </c>
      <c r="IY38" s="485">
        <v>1382</v>
      </c>
      <c r="IZ38" s="485">
        <v>1764</v>
      </c>
      <c r="JA38" s="485">
        <v>3048</v>
      </c>
      <c r="JB38" s="485">
        <v>3511</v>
      </c>
      <c r="JC38" s="485">
        <v>4095</v>
      </c>
      <c r="JD38" s="485">
        <v>4603</v>
      </c>
      <c r="JE38" s="485">
        <v>9349</v>
      </c>
      <c r="JF38" s="485">
        <v>10848</v>
      </c>
      <c r="JG38" s="485">
        <v>12010</v>
      </c>
      <c r="JH38" s="485">
        <v>13149</v>
      </c>
      <c r="JI38" s="485">
        <v>33276</v>
      </c>
      <c r="JJ38" s="485">
        <v>35121</v>
      </c>
      <c r="JK38" s="485">
        <v>39571</v>
      </c>
      <c r="JL38" s="238">
        <v>0</v>
      </c>
      <c r="JM38" s="238">
        <v>66.2</v>
      </c>
      <c r="JN38" s="238">
        <v>30</v>
      </c>
      <c r="JO38" s="238">
        <v>43.6</v>
      </c>
      <c r="JP38" s="238">
        <v>58.1</v>
      </c>
      <c r="JQ38" s="238">
        <v>5</v>
      </c>
      <c r="JR38" s="238">
        <v>20</v>
      </c>
      <c r="JS38" s="238">
        <v>0.25</v>
      </c>
      <c r="JT38" s="238">
        <v>50.5</v>
      </c>
      <c r="JU38" s="238">
        <v>828</v>
      </c>
      <c r="JV38" s="238" t="s">
        <v>1628</v>
      </c>
      <c r="JW38" s="245"/>
      <c r="JX38" s="245"/>
      <c r="JY38" s="245"/>
      <c r="JZ38" s="545">
        <v>188</v>
      </c>
      <c r="KA38" s="759">
        <v>46069</v>
      </c>
    </row>
    <row r="39" spans="1:287">
      <c r="A39" s="239" t="s">
        <v>1179</v>
      </c>
      <c r="B39" s="423" t="s">
        <v>279</v>
      </c>
      <c r="C39" s="374" t="s">
        <v>905</v>
      </c>
      <c r="D39" s="377" t="s">
        <v>280</v>
      </c>
      <c r="E39" s="377" t="s">
        <v>281</v>
      </c>
      <c r="F39" s="483" t="s">
        <v>266</v>
      </c>
      <c r="G39" s="483" t="s">
        <v>261</v>
      </c>
      <c r="H39" s="406" t="s">
        <v>88</v>
      </c>
      <c r="I39" s="406" t="s">
        <v>89</v>
      </c>
      <c r="J39" s="406" t="s">
        <v>282</v>
      </c>
      <c r="K39" s="406" t="s">
        <v>227</v>
      </c>
      <c r="L39" s="484" t="s">
        <v>1189</v>
      </c>
      <c r="M39" s="798"/>
      <c r="N39" s="245"/>
      <c r="O39" s="245"/>
      <c r="P39" s="245"/>
      <c r="Q39" s="245" t="s">
        <v>93</v>
      </c>
      <c r="R39" s="245" t="s">
        <v>93</v>
      </c>
      <c r="S39" s="245"/>
      <c r="T39" s="245" t="s">
        <v>93</v>
      </c>
      <c r="U39" s="245"/>
      <c r="V39" s="245"/>
      <c r="W39" s="245"/>
      <c r="X39" s="245"/>
      <c r="Y39" s="245"/>
      <c r="Z39" s="245"/>
      <c r="AA39" s="245"/>
      <c r="AB39" s="245" t="s">
        <v>93</v>
      </c>
      <c r="AC39" s="245" t="s">
        <v>93</v>
      </c>
      <c r="AD39" s="245"/>
      <c r="AE39" s="245"/>
      <c r="AF39" s="245" t="s">
        <v>93</v>
      </c>
      <c r="AG39" s="245"/>
      <c r="AH39" s="245"/>
      <c r="AI39" s="245"/>
      <c r="AJ39" s="245" t="s">
        <v>93</v>
      </c>
      <c r="AK39" s="245"/>
      <c r="AL39" s="245"/>
      <c r="AM39" s="245" t="s">
        <v>93</v>
      </c>
      <c r="AN39" s="245"/>
      <c r="AO39" s="485">
        <v>881</v>
      </c>
      <c r="AP39" s="485">
        <v>1016</v>
      </c>
      <c r="AQ39" s="485">
        <v>1177</v>
      </c>
      <c r="AR39" s="485">
        <v>1270</v>
      </c>
      <c r="AS39" s="485">
        <v>1652</v>
      </c>
      <c r="AT39" s="485">
        <v>4067</v>
      </c>
      <c r="AU39" s="485">
        <v>4638</v>
      </c>
      <c r="AV39" s="485">
        <v>9435</v>
      </c>
      <c r="AW39" s="485">
        <v>11013</v>
      </c>
      <c r="AX39" s="485">
        <v>12340</v>
      </c>
      <c r="AY39" s="245"/>
      <c r="AZ39" s="245"/>
      <c r="BA39" s="245"/>
      <c r="BB39" s="245"/>
      <c r="BC39" s="245"/>
      <c r="BD39" s="245"/>
      <c r="BE39" s="245"/>
      <c r="BF39" s="485">
        <v>3048</v>
      </c>
      <c r="BG39" s="485">
        <v>3473</v>
      </c>
      <c r="BH39" s="245"/>
      <c r="BI39" s="484" t="s">
        <v>424</v>
      </c>
      <c r="BJ39" s="245"/>
      <c r="BK39" s="484" t="s">
        <v>426</v>
      </c>
      <c r="BL39" s="245"/>
      <c r="BM39" s="484" t="s">
        <v>428</v>
      </c>
      <c r="BN39" s="245"/>
      <c r="BO39" s="484"/>
      <c r="BP39" s="484" t="s">
        <v>394</v>
      </c>
      <c r="BQ39" s="484" t="s">
        <v>412</v>
      </c>
      <c r="BR39" s="484" t="s">
        <v>530</v>
      </c>
      <c r="BS39" s="484" t="s">
        <v>499</v>
      </c>
      <c r="BT39" s="484">
        <v>78</v>
      </c>
      <c r="BU39" s="484">
        <v>67</v>
      </c>
      <c r="BV39" s="245" t="s">
        <v>93</v>
      </c>
      <c r="BW39" s="484">
        <v>4004</v>
      </c>
      <c r="BX39" s="484">
        <v>1380</v>
      </c>
      <c r="BY39" s="245" t="s">
        <v>93</v>
      </c>
      <c r="BZ39" s="245"/>
      <c r="CA39" s="245"/>
      <c r="CB39" s="245"/>
      <c r="CC39" s="245"/>
      <c r="CD39" s="245"/>
      <c r="CE39" s="245" t="s">
        <v>93</v>
      </c>
      <c r="CF39" s="485">
        <v>13603</v>
      </c>
      <c r="CG39" s="245"/>
      <c r="CH39" s="245"/>
      <c r="CI39" s="245"/>
      <c r="CJ39" s="245"/>
      <c r="CK39" s="245"/>
      <c r="CL39" s="245"/>
      <c r="CM39" s="245"/>
      <c r="CN39" s="245"/>
      <c r="CO39" s="245"/>
      <c r="CP39" s="245"/>
      <c r="CQ39" s="245"/>
      <c r="CR39" s="245"/>
      <c r="CS39" s="245"/>
      <c r="CT39" s="245"/>
      <c r="CU39" s="489">
        <v>2172</v>
      </c>
      <c r="CV39" s="489">
        <v>3102</v>
      </c>
      <c r="CW39" s="489">
        <v>3815</v>
      </c>
      <c r="CX39" s="489"/>
      <c r="CY39" s="489"/>
      <c r="CZ39" s="490"/>
      <c r="DA39" s="245"/>
      <c r="DB39" s="245"/>
      <c r="DC39" s="245"/>
      <c r="DD39" s="245"/>
      <c r="DE39" s="245"/>
      <c r="DF39" s="245"/>
      <c r="DG39" s="245"/>
      <c r="DH39" s="245"/>
      <c r="DI39" s="245"/>
      <c r="DJ39" s="245"/>
      <c r="DK39" s="245"/>
      <c r="DL39" s="245"/>
      <c r="DM39" s="245"/>
      <c r="DN39" s="245"/>
      <c r="DO39" s="245"/>
      <c r="DP39" s="245"/>
      <c r="DQ39" s="245"/>
      <c r="DR39" s="245"/>
      <c r="DS39" s="245"/>
      <c r="DT39" s="245"/>
      <c r="DU39" s="245"/>
      <c r="DV39" s="245"/>
      <c r="DW39" s="245"/>
      <c r="DX39" s="245"/>
      <c r="DY39" s="245"/>
      <c r="DZ39" s="245"/>
      <c r="EA39" s="245"/>
      <c r="EB39" s="245"/>
      <c r="EC39" s="245"/>
      <c r="ED39" s="245"/>
      <c r="EE39" s="245"/>
      <c r="EF39" s="245"/>
      <c r="EG39" s="245"/>
      <c r="EH39" s="245"/>
      <c r="EI39" s="245"/>
      <c r="EJ39" s="245"/>
      <c r="EK39" s="245"/>
      <c r="EL39" s="245"/>
      <c r="EM39" s="245"/>
      <c r="EN39" s="245"/>
      <c r="EO39" s="245"/>
      <c r="EP39" s="245"/>
      <c r="EQ39" s="245"/>
      <c r="ER39" s="245"/>
      <c r="ES39" s="245"/>
      <c r="ET39" s="245"/>
      <c r="EU39" s="245"/>
      <c r="EV39" s="245"/>
      <c r="EW39" s="245"/>
      <c r="EX39" s="245"/>
      <c r="EY39" s="245"/>
      <c r="EZ39" s="245"/>
      <c r="FA39" s="245"/>
      <c r="FB39" s="245"/>
      <c r="FC39" s="245"/>
      <c r="FD39" s="245"/>
      <c r="FE39" s="245"/>
      <c r="FF39" s="245"/>
      <c r="FG39" s="245"/>
      <c r="FH39" s="245"/>
      <c r="FI39" s="245"/>
      <c r="FJ39" s="245"/>
      <c r="FK39" s="245"/>
      <c r="FL39" s="245"/>
      <c r="FM39" s="245"/>
      <c r="FN39" s="245"/>
      <c r="FO39" s="245"/>
      <c r="FP39" s="245"/>
      <c r="FQ39" s="245"/>
      <c r="FR39" s="245"/>
      <c r="FS39" s="245"/>
      <c r="FT39" s="245"/>
      <c r="FU39" s="245"/>
      <c r="FV39" s="245"/>
      <c r="FW39" s="245"/>
      <c r="FX39" s="245"/>
      <c r="FY39" s="245"/>
      <c r="FZ39" s="245"/>
      <c r="GA39" s="245"/>
      <c r="GB39" s="245"/>
      <c r="GC39" s="245"/>
      <c r="GD39" s="245"/>
      <c r="GE39" s="245"/>
      <c r="GF39" s="245"/>
      <c r="GG39" s="245"/>
      <c r="GH39" s="245"/>
      <c r="GI39" s="245"/>
      <c r="GJ39" s="245"/>
      <c r="GK39" s="245"/>
      <c r="GL39" s="245"/>
      <c r="GM39" s="245"/>
      <c r="GN39" s="245"/>
      <c r="GO39" s="245"/>
      <c r="GP39" s="245"/>
      <c r="GQ39" s="245"/>
      <c r="GR39" s="245"/>
      <c r="GS39" s="245"/>
      <c r="GT39" s="245"/>
      <c r="GU39" s="245"/>
      <c r="GV39" s="245"/>
      <c r="GW39" s="245"/>
      <c r="GX39" s="245"/>
      <c r="GY39" s="245"/>
      <c r="GZ39" s="245"/>
      <c r="HA39" s="245"/>
      <c r="HB39" s="245"/>
      <c r="HC39" s="245"/>
      <c r="HD39" s="245"/>
      <c r="HE39" s="245"/>
      <c r="HF39" s="245"/>
      <c r="HG39" s="245"/>
      <c r="HH39" s="245"/>
      <c r="HI39" s="245"/>
      <c r="HJ39" s="245"/>
      <c r="HK39" s="245"/>
      <c r="HL39" s="245"/>
      <c r="HM39" s="245"/>
      <c r="HN39" s="252">
        <v>327</v>
      </c>
      <c r="HO39" s="245"/>
      <c r="HP39" s="245"/>
      <c r="HQ39" s="245"/>
      <c r="HR39" s="245"/>
      <c r="HS39" s="252">
        <v>1473</v>
      </c>
      <c r="HT39" s="245"/>
      <c r="HU39" s="245"/>
      <c r="HV39" s="245"/>
      <c r="HW39" s="252">
        <v>51</v>
      </c>
      <c r="HX39" s="252">
        <v>51</v>
      </c>
      <c r="HY39" s="252">
        <v>51</v>
      </c>
      <c r="HZ39" s="252">
        <v>51</v>
      </c>
      <c r="IA39" s="252">
        <v>51</v>
      </c>
      <c r="IB39" s="252">
        <v>51</v>
      </c>
      <c r="IC39" s="252">
        <v>51</v>
      </c>
      <c r="ID39" s="252">
        <v>51</v>
      </c>
      <c r="IE39" s="252">
        <v>51</v>
      </c>
      <c r="IF39" s="252">
        <v>51</v>
      </c>
      <c r="IG39" s="252">
        <v>51</v>
      </c>
      <c r="IH39" s="252">
        <v>51</v>
      </c>
      <c r="II39" s="252">
        <v>51</v>
      </c>
      <c r="IJ39" s="252">
        <v>51</v>
      </c>
      <c r="IK39" s="252">
        <v>51</v>
      </c>
      <c r="IL39" s="252">
        <v>51</v>
      </c>
      <c r="IM39" s="252">
        <v>51</v>
      </c>
      <c r="IN39" s="252">
        <v>51</v>
      </c>
      <c r="IO39" s="252">
        <v>51</v>
      </c>
      <c r="IP39" s="252">
        <v>51</v>
      </c>
      <c r="IQ39" s="252">
        <v>51</v>
      </c>
      <c r="IR39" s="252">
        <v>51</v>
      </c>
      <c r="IS39" s="485">
        <v>36000</v>
      </c>
      <c r="IT39" s="485">
        <v>37232</v>
      </c>
      <c r="IU39" s="485">
        <v>42157</v>
      </c>
      <c r="IV39" s="485">
        <v>993</v>
      </c>
      <c r="IW39" s="485">
        <v>1127</v>
      </c>
      <c r="IX39" s="485">
        <v>1288</v>
      </c>
      <c r="IY39" s="485">
        <v>1382</v>
      </c>
      <c r="IZ39" s="485">
        <v>1764</v>
      </c>
      <c r="JA39" s="485">
        <v>3048</v>
      </c>
      <c r="JB39" s="485">
        <v>3511</v>
      </c>
      <c r="JC39" s="485">
        <v>4095</v>
      </c>
      <c r="JD39" s="485">
        <v>4603</v>
      </c>
      <c r="JE39" s="485">
        <v>9349</v>
      </c>
      <c r="JF39" s="485">
        <v>10848</v>
      </c>
      <c r="JG39" s="485">
        <v>12010</v>
      </c>
      <c r="JH39" s="485">
        <v>13149</v>
      </c>
      <c r="JI39" s="485">
        <v>33276</v>
      </c>
      <c r="JJ39" s="485">
        <v>35121</v>
      </c>
      <c r="JK39" s="485">
        <v>39571</v>
      </c>
      <c r="JL39" s="238">
        <v>0</v>
      </c>
      <c r="JM39" s="238">
        <v>60.3</v>
      </c>
      <c r="JN39" s="238">
        <v>31.1</v>
      </c>
      <c r="JO39" s="238">
        <v>43.5</v>
      </c>
      <c r="JP39" s="238">
        <v>54.5</v>
      </c>
      <c r="JQ39" s="238">
        <v>4.8</v>
      </c>
      <c r="JR39" s="238">
        <v>20</v>
      </c>
      <c r="JS39" s="238">
        <v>0.25</v>
      </c>
      <c r="JT39" s="238">
        <v>31</v>
      </c>
      <c r="JU39" s="238">
        <v>557</v>
      </c>
      <c r="JV39" s="238" t="s">
        <v>1628</v>
      </c>
      <c r="JW39" s="245"/>
      <c r="JX39" s="245"/>
      <c r="JY39" s="245"/>
      <c r="KA39" s="738">
        <v>46023</v>
      </c>
    </row>
    <row r="40" spans="1:287">
      <c r="A40" s="239" t="s">
        <v>1181</v>
      </c>
      <c r="B40" s="481" t="s">
        <v>267</v>
      </c>
      <c r="C40" s="374" t="s">
        <v>906</v>
      </c>
      <c r="D40" s="482" t="s">
        <v>2371</v>
      </c>
      <c r="E40" s="482" t="s">
        <v>2373</v>
      </c>
      <c r="F40" s="483" t="s">
        <v>269</v>
      </c>
      <c r="G40" s="483" t="s">
        <v>270</v>
      </c>
      <c r="H40" s="406" t="s">
        <v>88</v>
      </c>
      <c r="I40" s="406" t="s">
        <v>89</v>
      </c>
      <c r="J40" s="406" t="s">
        <v>90</v>
      </c>
      <c r="K40" s="406" t="s">
        <v>240</v>
      </c>
      <c r="L40" s="484" t="s">
        <v>1190</v>
      </c>
      <c r="M40" s="797">
        <v>54585</v>
      </c>
      <c r="N40" s="245"/>
      <c r="O40" s="252">
        <v>13092</v>
      </c>
      <c r="P40" s="252">
        <v>1716</v>
      </c>
      <c r="Q40" s="245" t="s">
        <v>93</v>
      </c>
      <c r="R40" s="245"/>
      <c r="S40" s="245" t="s">
        <v>93</v>
      </c>
      <c r="T40" s="245"/>
      <c r="U40" s="245" t="s">
        <v>93</v>
      </c>
      <c r="V40" s="245"/>
      <c r="W40" s="245"/>
      <c r="X40" s="252">
        <v>605</v>
      </c>
      <c r="Y40" s="245"/>
      <c r="Z40" s="245"/>
      <c r="AA40" s="245" t="s">
        <v>93</v>
      </c>
      <c r="AB40" s="245" t="s">
        <v>93</v>
      </c>
      <c r="AC40" s="245" t="s">
        <v>93</v>
      </c>
      <c r="AD40" s="252">
        <v>1818</v>
      </c>
      <c r="AE40" s="245"/>
      <c r="AF40" s="245" t="s">
        <v>93</v>
      </c>
      <c r="AG40" s="252">
        <v>1352</v>
      </c>
      <c r="AH40" s="245"/>
      <c r="AI40" s="252">
        <v>555</v>
      </c>
      <c r="AJ40" s="245" t="s">
        <v>93</v>
      </c>
      <c r="AK40" s="252">
        <v>177</v>
      </c>
      <c r="AL40" s="245"/>
      <c r="AM40" s="245" t="s">
        <v>93</v>
      </c>
      <c r="AN40" s="245"/>
      <c r="AO40" s="485">
        <v>881</v>
      </c>
      <c r="AP40" s="485">
        <v>1016</v>
      </c>
      <c r="AQ40" s="485">
        <v>1177</v>
      </c>
      <c r="AR40" s="485">
        <v>1270</v>
      </c>
      <c r="AS40" s="485">
        <v>1652</v>
      </c>
      <c r="AT40" s="485">
        <v>4067</v>
      </c>
      <c r="AU40" s="485">
        <v>4638</v>
      </c>
      <c r="AV40" s="485">
        <v>9435</v>
      </c>
      <c r="AW40" s="485">
        <v>11013</v>
      </c>
      <c r="AX40" s="485">
        <v>12340</v>
      </c>
      <c r="AY40" s="245"/>
      <c r="AZ40" s="245"/>
      <c r="BA40" s="245"/>
      <c r="BB40" s="245"/>
      <c r="BC40" s="245"/>
      <c r="BD40" s="245" t="s">
        <v>93</v>
      </c>
      <c r="BE40" s="245"/>
      <c r="BF40" s="485">
        <v>3048</v>
      </c>
      <c r="BG40" s="485">
        <v>3473</v>
      </c>
      <c r="BH40" s="252">
        <v>9350</v>
      </c>
      <c r="BI40" s="484" t="s">
        <v>424</v>
      </c>
      <c r="BJ40" s="245"/>
      <c r="BK40" s="484" t="s">
        <v>425</v>
      </c>
      <c r="BL40" s="245"/>
      <c r="BM40" s="484" t="s">
        <v>426</v>
      </c>
      <c r="BN40" s="245"/>
      <c r="BO40" s="484">
        <v>0</v>
      </c>
      <c r="BP40" s="484" t="s">
        <v>1685</v>
      </c>
      <c r="BQ40" s="252" t="s">
        <v>412</v>
      </c>
      <c r="BR40" s="252" t="s">
        <v>2664</v>
      </c>
      <c r="BS40" s="484" t="s">
        <v>499</v>
      </c>
      <c r="BT40" s="484">
        <v>79</v>
      </c>
      <c r="BU40" s="484">
        <v>69</v>
      </c>
      <c r="BV40" s="245" t="s">
        <v>93</v>
      </c>
      <c r="BW40" s="484">
        <v>4100</v>
      </c>
      <c r="BX40" s="484">
        <v>1410</v>
      </c>
      <c r="BY40" s="252">
        <v>317</v>
      </c>
      <c r="BZ40" s="245"/>
      <c r="CA40" s="252">
        <v>9049</v>
      </c>
      <c r="CB40" s="252">
        <v>884</v>
      </c>
      <c r="CC40" s="252">
        <v>51</v>
      </c>
      <c r="CD40" s="245"/>
      <c r="CE40" s="245" t="s">
        <v>382</v>
      </c>
      <c r="CF40" s="485">
        <v>13603</v>
      </c>
      <c r="CG40" s="245"/>
      <c r="CH40" s="252">
        <v>2006</v>
      </c>
      <c r="CI40" s="245"/>
      <c r="CJ40" s="252">
        <v>635</v>
      </c>
      <c r="CK40" s="245"/>
      <c r="CL40" s="245"/>
      <c r="CM40" s="245"/>
      <c r="CN40" s="245"/>
      <c r="CO40" s="245"/>
      <c r="CP40" s="245"/>
      <c r="CQ40" s="252">
        <v>359</v>
      </c>
      <c r="CR40" s="245"/>
      <c r="CS40" s="252">
        <v>6159</v>
      </c>
      <c r="CT40" s="245"/>
      <c r="CU40" s="489">
        <v>2550</v>
      </c>
      <c r="CV40" s="489">
        <v>3289</v>
      </c>
      <c r="CW40" s="489">
        <v>3806</v>
      </c>
      <c r="CX40" s="489"/>
      <c r="CY40" s="489"/>
      <c r="CZ40" s="490"/>
      <c r="DA40" s="252">
        <v>421</v>
      </c>
      <c r="DB40" s="245"/>
      <c r="DC40" s="245"/>
      <c r="DD40" s="245"/>
      <c r="DE40" s="245"/>
      <c r="DF40" s="245"/>
      <c r="DG40" s="245"/>
      <c r="DH40" s="245"/>
      <c r="DI40" s="245"/>
      <c r="DJ40" s="245"/>
      <c r="DK40" s="245"/>
      <c r="DL40" s="245"/>
      <c r="DM40" s="245"/>
      <c r="DN40" s="245"/>
      <c r="DO40" s="245"/>
      <c r="DP40" s="245"/>
      <c r="DQ40" s="245"/>
      <c r="DR40" s="245"/>
      <c r="DS40" s="252">
        <v>2397</v>
      </c>
      <c r="DT40" s="245"/>
      <c r="DU40" s="245"/>
      <c r="DV40" s="245"/>
      <c r="DW40" s="245"/>
      <c r="DX40" s="245"/>
      <c r="DY40" s="245"/>
      <c r="DZ40" s="245"/>
      <c r="EA40" s="245"/>
      <c r="EB40" s="245"/>
      <c r="EC40" s="245"/>
      <c r="ED40" s="252">
        <v>889</v>
      </c>
      <c r="EE40" s="245"/>
      <c r="EF40" s="252"/>
      <c r="EG40" s="245"/>
      <c r="EH40" s="245"/>
      <c r="EI40" s="245"/>
      <c r="EJ40" s="245"/>
      <c r="EK40" s="245"/>
      <c r="EL40" s="245"/>
      <c r="EM40" s="245"/>
      <c r="EN40" s="245"/>
      <c r="EO40" s="245"/>
      <c r="EP40" s="252">
        <v>60</v>
      </c>
      <c r="EQ40" s="245"/>
      <c r="ER40" s="245"/>
      <c r="ES40" s="245"/>
      <c r="ET40" s="245"/>
      <c r="EU40" s="245"/>
      <c r="EV40" s="245"/>
      <c r="EW40" s="245"/>
      <c r="EX40" s="245"/>
      <c r="EY40" s="245"/>
      <c r="EZ40" s="245"/>
      <c r="FA40" s="245"/>
      <c r="FB40" s="245"/>
      <c r="FC40" s="245"/>
      <c r="FD40" s="245"/>
      <c r="FE40" s="245"/>
      <c r="FF40" s="245"/>
      <c r="FG40" s="245"/>
      <c r="FH40" s="245"/>
      <c r="FI40" s="245"/>
      <c r="FJ40" s="245"/>
      <c r="FK40" s="245"/>
      <c r="FL40" s="245"/>
      <c r="FM40" s="245"/>
      <c r="FN40" s="245"/>
      <c r="FO40" s="245"/>
      <c r="FP40" s="245"/>
      <c r="FQ40" s="245"/>
      <c r="FR40" s="245"/>
      <c r="FS40" s="245"/>
      <c r="FT40" s="245"/>
      <c r="FU40" s="252">
        <v>1694</v>
      </c>
      <c r="FV40" s="245"/>
      <c r="FW40" s="245"/>
      <c r="FX40" s="245"/>
      <c r="FY40" s="245"/>
      <c r="FZ40" s="245"/>
      <c r="GA40" s="245"/>
      <c r="GB40" s="245"/>
      <c r="GC40" s="245"/>
      <c r="GD40" s="245"/>
      <c r="GE40" s="245"/>
      <c r="GF40" s="245"/>
      <c r="GG40" s="245"/>
      <c r="GH40" s="252">
        <v>555</v>
      </c>
      <c r="GI40" s="252">
        <v>317</v>
      </c>
      <c r="GJ40" s="245"/>
      <c r="GK40" s="245"/>
      <c r="GL40" s="245"/>
      <c r="GM40" s="252"/>
      <c r="GN40" s="252">
        <v>105</v>
      </c>
      <c r="GO40" s="245"/>
      <c r="GP40" s="245"/>
      <c r="GQ40" s="252">
        <v>3667</v>
      </c>
      <c r="GR40" s="245"/>
      <c r="GS40" s="245"/>
      <c r="GT40" s="245"/>
      <c r="GU40" s="245"/>
      <c r="GV40" s="245"/>
      <c r="GW40" s="245"/>
      <c r="GX40" s="245"/>
      <c r="GY40" s="245"/>
      <c r="GZ40" s="252"/>
      <c r="HA40" s="245"/>
      <c r="HB40" s="245"/>
      <c r="HC40" s="245"/>
      <c r="HD40" s="245"/>
      <c r="HE40" s="245"/>
      <c r="HF40" s="245"/>
      <c r="HG40" s="245"/>
      <c r="HH40" s="245"/>
      <c r="HI40" s="245"/>
      <c r="HJ40" s="245"/>
      <c r="HK40" s="245"/>
      <c r="HL40" s="245"/>
      <c r="HM40" s="245"/>
      <c r="HN40" s="245"/>
      <c r="HO40" s="252">
        <v>378</v>
      </c>
      <c r="HP40" s="252">
        <v>51</v>
      </c>
      <c r="HQ40" s="245"/>
      <c r="HR40" s="245"/>
      <c r="HS40" s="245"/>
      <c r="HT40" s="252">
        <v>1473</v>
      </c>
      <c r="HU40" s="252">
        <v>175</v>
      </c>
      <c r="HV40" s="245"/>
      <c r="HW40" s="252">
        <v>51</v>
      </c>
      <c r="HX40" s="252">
        <v>51</v>
      </c>
      <c r="HY40" s="252">
        <v>51</v>
      </c>
      <c r="HZ40" s="252">
        <v>51</v>
      </c>
      <c r="IA40" s="252">
        <v>51</v>
      </c>
      <c r="IB40" s="252">
        <v>51</v>
      </c>
      <c r="IC40" s="252">
        <v>51</v>
      </c>
      <c r="ID40" s="252">
        <v>51</v>
      </c>
      <c r="IE40" s="252">
        <v>51</v>
      </c>
      <c r="IF40" s="252">
        <v>51</v>
      </c>
      <c r="IG40" s="252">
        <v>51</v>
      </c>
      <c r="IH40" s="252">
        <v>51</v>
      </c>
      <c r="II40" s="252">
        <v>51</v>
      </c>
      <c r="IJ40" s="252">
        <v>51</v>
      </c>
      <c r="IK40" s="252">
        <v>51</v>
      </c>
      <c r="IL40" s="252">
        <v>51</v>
      </c>
      <c r="IM40" s="252">
        <v>51</v>
      </c>
      <c r="IN40" s="252">
        <v>51</v>
      </c>
      <c r="IO40" s="252">
        <v>51</v>
      </c>
      <c r="IP40" s="252">
        <v>51</v>
      </c>
      <c r="IQ40" s="252">
        <v>51</v>
      </c>
      <c r="IR40" s="252">
        <v>51</v>
      </c>
      <c r="IS40" s="485">
        <v>36000</v>
      </c>
      <c r="IT40" s="485">
        <v>37232</v>
      </c>
      <c r="IU40" s="485">
        <v>42157</v>
      </c>
      <c r="IV40" s="485">
        <v>993</v>
      </c>
      <c r="IW40" s="485">
        <v>1127</v>
      </c>
      <c r="IX40" s="485">
        <v>1288</v>
      </c>
      <c r="IY40" s="485">
        <v>1382</v>
      </c>
      <c r="IZ40" s="485">
        <v>1764</v>
      </c>
      <c r="JA40" s="485">
        <v>3048</v>
      </c>
      <c r="JB40" s="485">
        <v>3511</v>
      </c>
      <c r="JC40" s="485">
        <v>4095</v>
      </c>
      <c r="JD40" s="485">
        <v>4603</v>
      </c>
      <c r="JE40" s="485">
        <v>9349</v>
      </c>
      <c r="JF40" s="485">
        <v>10848</v>
      </c>
      <c r="JG40" s="485">
        <v>12010</v>
      </c>
      <c r="JH40" s="485">
        <v>13149</v>
      </c>
      <c r="JI40" s="485">
        <v>33276</v>
      </c>
      <c r="JJ40" s="485">
        <v>35121</v>
      </c>
      <c r="JK40" s="485">
        <v>39571</v>
      </c>
      <c r="JL40" s="238"/>
      <c r="JM40" s="238">
        <v>66.2</v>
      </c>
      <c r="JN40" s="238">
        <v>30</v>
      </c>
      <c r="JO40" s="238">
        <v>43.6</v>
      </c>
      <c r="JP40" s="238">
        <v>58.1</v>
      </c>
      <c r="JQ40" s="238">
        <v>5</v>
      </c>
      <c r="JR40" s="238">
        <v>20</v>
      </c>
      <c r="JS40" s="238">
        <v>0.25</v>
      </c>
      <c r="JT40" s="238">
        <v>50.5</v>
      </c>
      <c r="JU40" s="238">
        <v>828</v>
      </c>
      <c r="JV40" s="238" t="s">
        <v>1628</v>
      </c>
      <c r="JW40" s="245"/>
      <c r="JX40" s="245"/>
      <c r="JY40" s="245"/>
      <c r="JZ40" s="545">
        <v>194</v>
      </c>
      <c r="KA40" s="759">
        <v>46079</v>
      </c>
    </row>
    <row r="41" spans="1:287">
      <c r="A41" s="239" t="s">
        <v>1181</v>
      </c>
      <c r="B41" s="481" t="s">
        <v>271</v>
      </c>
      <c r="C41" s="374" t="s">
        <v>907</v>
      </c>
      <c r="D41" s="482" t="s">
        <v>272</v>
      </c>
      <c r="E41" s="482" t="s">
        <v>2373</v>
      </c>
      <c r="F41" s="483" t="s">
        <v>273</v>
      </c>
      <c r="G41" s="483" t="s">
        <v>269</v>
      </c>
      <c r="H41" s="406" t="s">
        <v>88</v>
      </c>
      <c r="I41" s="406" t="s">
        <v>89</v>
      </c>
      <c r="J41" s="406" t="s">
        <v>90</v>
      </c>
      <c r="K41" s="406" t="s">
        <v>240</v>
      </c>
      <c r="L41" s="484" t="s">
        <v>1190</v>
      </c>
      <c r="M41" s="797">
        <v>55502</v>
      </c>
      <c r="N41" s="245"/>
      <c r="O41" s="252">
        <v>12889</v>
      </c>
      <c r="P41" s="252">
        <v>1680</v>
      </c>
      <c r="Q41" s="245" t="s">
        <v>93</v>
      </c>
      <c r="R41" s="245"/>
      <c r="S41" s="245" t="s">
        <v>93</v>
      </c>
      <c r="T41" s="245"/>
      <c r="U41" s="245" t="s">
        <v>93</v>
      </c>
      <c r="V41" s="245"/>
      <c r="W41" s="245"/>
      <c r="X41" s="252">
        <v>558</v>
      </c>
      <c r="Y41" s="245"/>
      <c r="Z41" s="245"/>
      <c r="AA41" s="245" t="s">
        <v>93</v>
      </c>
      <c r="AB41" s="245" t="s">
        <v>93</v>
      </c>
      <c r="AC41" s="245" t="s">
        <v>93</v>
      </c>
      <c r="AD41" s="252">
        <v>1771</v>
      </c>
      <c r="AE41" s="245"/>
      <c r="AF41" s="245" t="s">
        <v>93</v>
      </c>
      <c r="AG41" s="245"/>
      <c r="AH41" s="245"/>
      <c r="AI41" s="252">
        <v>555</v>
      </c>
      <c r="AJ41" s="245" t="s">
        <v>93</v>
      </c>
      <c r="AK41" s="245"/>
      <c r="AL41" s="245"/>
      <c r="AM41" s="245" t="s">
        <v>93</v>
      </c>
      <c r="AN41" s="245"/>
      <c r="AO41" s="485">
        <v>881</v>
      </c>
      <c r="AP41" s="485">
        <v>1016</v>
      </c>
      <c r="AQ41" s="485">
        <v>1177</v>
      </c>
      <c r="AR41" s="485">
        <v>1270</v>
      </c>
      <c r="AS41" s="485">
        <v>1652</v>
      </c>
      <c r="AT41" s="485">
        <v>4067</v>
      </c>
      <c r="AU41" s="485">
        <v>4638</v>
      </c>
      <c r="AV41" s="485">
        <v>9435</v>
      </c>
      <c r="AW41" s="485">
        <v>11013</v>
      </c>
      <c r="AX41" s="485">
        <v>12340</v>
      </c>
      <c r="AY41" s="245"/>
      <c r="AZ41" s="245"/>
      <c r="BA41" s="245"/>
      <c r="BB41" s="245"/>
      <c r="BC41" s="245"/>
      <c r="BD41" s="245" t="s">
        <v>93</v>
      </c>
      <c r="BE41" s="245"/>
      <c r="BF41" s="485">
        <v>3048</v>
      </c>
      <c r="BG41" s="485">
        <v>3473</v>
      </c>
      <c r="BH41" s="245"/>
      <c r="BI41" s="484" t="s">
        <v>424</v>
      </c>
      <c r="BJ41" s="245"/>
      <c r="BK41" s="484" t="s">
        <v>426</v>
      </c>
      <c r="BL41" s="245"/>
      <c r="BM41" s="484" t="s">
        <v>428</v>
      </c>
      <c r="BN41" s="245"/>
      <c r="BO41" s="484">
        <v>0</v>
      </c>
      <c r="BP41" s="484" t="s">
        <v>1685</v>
      </c>
      <c r="BQ41" s="252" t="s">
        <v>412</v>
      </c>
      <c r="BR41" s="252" t="s">
        <v>2664</v>
      </c>
      <c r="BS41" s="484" t="s">
        <v>499</v>
      </c>
      <c r="BT41" s="484">
        <v>80</v>
      </c>
      <c r="BU41" s="484">
        <v>70</v>
      </c>
      <c r="BV41" s="245" t="s">
        <v>93</v>
      </c>
      <c r="BW41" s="484">
        <v>4100</v>
      </c>
      <c r="BX41" s="484">
        <v>1410</v>
      </c>
      <c r="BY41" s="252">
        <v>317</v>
      </c>
      <c r="BZ41" s="245"/>
      <c r="CA41" s="252">
        <v>9049</v>
      </c>
      <c r="CB41" s="252">
        <v>884</v>
      </c>
      <c r="CC41" s="252">
        <v>51</v>
      </c>
      <c r="CD41" s="245"/>
      <c r="CE41" s="245" t="s">
        <v>382</v>
      </c>
      <c r="CF41" s="485">
        <v>13603</v>
      </c>
      <c r="CG41" s="245"/>
      <c r="CH41" s="252">
        <v>2006</v>
      </c>
      <c r="CI41" s="245"/>
      <c r="CJ41" s="245"/>
      <c r="CK41" s="245"/>
      <c r="CL41" s="245"/>
      <c r="CM41" s="245"/>
      <c r="CN41" s="245"/>
      <c r="CO41" s="245"/>
      <c r="CP41" s="245"/>
      <c r="CQ41" s="252">
        <v>359</v>
      </c>
      <c r="CR41" s="245"/>
      <c r="CS41" s="252">
        <v>6159</v>
      </c>
      <c r="CT41" s="245"/>
      <c r="CU41" s="489">
        <v>2550</v>
      </c>
      <c r="CV41" s="489">
        <v>3289</v>
      </c>
      <c r="CW41" s="489">
        <v>3806</v>
      </c>
      <c r="CX41" s="497"/>
      <c r="CY41" s="497"/>
      <c r="CZ41" s="490"/>
      <c r="DA41" s="252">
        <v>385</v>
      </c>
      <c r="DB41" s="245"/>
      <c r="DC41" s="245"/>
      <c r="DD41" s="245"/>
      <c r="DE41" s="245"/>
      <c r="DF41" s="245"/>
      <c r="DG41" s="245"/>
      <c r="DH41" s="245"/>
      <c r="DI41" s="245"/>
      <c r="DJ41" s="245"/>
      <c r="DK41" s="245"/>
      <c r="DL41" s="245"/>
      <c r="DM41" s="245"/>
      <c r="DN41" s="245"/>
      <c r="DO41" s="245"/>
      <c r="DP41" s="245"/>
      <c r="DQ41" s="245"/>
      <c r="DR41" s="245"/>
      <c r="DS41" s="252">
        <v>2397</v>
      </c>
      <c r="DT41" s="245"/>
      <c r="DU41" s="245"/>
      <c r="DV41" s="245"/>
      <c r="DW41" s="245"/>
      <c r="DX41" s="245"/>
      <c r="DY41" s="245"/>
      <c r="DZ41" s="245"/>
      <c r="EA41" s="245"/>
      <c r="EB41" s="245"/>
      <c r="EC41" s="245"/>
      <c r="ED41" s="245"/>
      <c r="EE41" s="245"/>
      <c r="EF41" s="245"/>
      <c r="EG41" s="245"/>
      <c r="EH41" s="245"/>
      <c r="EI41" s="245"/>
      <c r="EJ41" s="245"/>
      <c r="EK41" s="245"/>
      <c r="EL41" s="245"/>
      <c r="EM41" s="245"/>
      <c r="EN41" s="245"/>
      <c r="EO41" s="245"/>
      <c r="EP41" s="252">
        <v>52</v>
      </c>
      <c r="EQ41" s="245"/>
      <c r="ER41" s="245"/>
      <c r="ES41" s="245"/>
      <c r="ET41" s="245"/>
      <c r="EU41" s="245"/>
      <c r="EV41" s="245"/>
      <c r="EW41" s="245"/>
      <c r="EX41" s="245"/>
      <c r="EY41" s="245"/>
      <c r="EZ41" s="245"/>
      <c r="FA41" s="245"/>
      <c r="FB41" s="245"/>
      <c r="FC41" s="245"/>
      <c r="FD41" s="245"/>
      <c r="FE41" s="245"/>
      <c r="FF41" s="245"/>
      <c r="FG41" s="245"/>
      <c r="FH41" s="245"/>
      <c r="FI41" s="245"/>
      <c r="FJ41" s="245"/>
      <c r="FK41" s="245"/>
      <c r="FL41" s="245"/>
      <c r="FM41" s="245"/>
      <c r="FN41" s="245"/>
      <c r="FO41" s="245"/>
      <c r="FP41" s="245"/>
      <c r="FQ41" s="245"/>
      <c r="FR41" s="245"/>
      <c r="FS41" s="245"/>
      <c r="FT41" s="245"/>
      <c r="FU41" s="245"/>
      <c r="FV41" s="245"/>
      <c r="FW41" s="245"/>
      <c r="FX41" s="245"/>
      <c r="FY41" s="245"/>
      <c r="FZ41" s="245"/>
      <c r="GA41" s="245"/>
      <c r="GB41" s="245"/>
      <c r="GC41" s="245"/>
      <c r="GD41" s="245"/>
      <c r="GE41" s="245"/>
      <c r="GF41" s="245"/>
      <c r="GG41" s="245"/>
      <c r="GH41" s="252">
        <v>555</v>
      </c>
      <c r="GI41" s="252">
        <v>317</v>
      </c>
      <c r="GJ41" s="245"/>
      <c r="GK41" s="245"/>
      <c r="GL41" s="245"/>
      <c r="GM41" s="245"/>
      <c r="GN41" s="245"/>
      <c r="GO41" s="245"/>
      <c r="GP41" s="245"/>
      <c r="GQ41" s="252">
        <v>3667</v>
      </c>
      <c r="GR41" s="245"/>
      <c r="GS41" s="245"/>
      <c r="GT41" s="245"/>
      <c r="GU41" s="245"/>
      <c r="GV41" s="245"/>
      <c r="GW41" s="245"/>
      <c r="GX41" s="245"/>
      <c r="GY41" s="245"/>
      <c r="GZ41" s="245"/>
      <c r="HA41" s="245"/>
      <c r="HB41" s="245"/>
      <c r="HC41" s="245"/>
      <c r="HD41" s="245"/>
      <c r="HE41" s="245"/>
      <c r="HF41" s="245"/>
      <c r="HG41" s="245"/>
      <c r="HH41" s="245"/>
      <c r="HI41" s="245"/>
      <c r="HJ41" s="245"/>
      <c r="HK41" s="245"/>
      <c r="HL41" s="245"/>
      <c r="HM41" s="245"/>
      <c r="HN41" s="245"/>
      <c r="HO41" s="252">
        <v>378</v>
      </c>
      <c r="HP41" s="245"/>
      <c r="HQ41" s="245"/>
      <c r="HR41" s="245"/>
      <c r="HS41" s="245"/>
      <c r="HT41" s="252">
        <v>1473</v>
      </c>
      <c r="HU41" s="245"/>
      <c r="HV41" s="245"/>
      <c r="HW41" s="252">
        <v>51</v>
      </c>
      <c r="HX41" s="252">
        <v>51</v>
      </c>
      <c r="HY41" s="252">
        <v>51</v>
      </c>
      <c r="HZ41" s="252">
        <v>51</v>
      </c>
      <c r="IA41" s="252">
        <v>51</v>
      </c>
      <c r="IB41" s="252">
        <v>51</v>
      </c>
      <c r="IC41" s="252">
        <v>51</v>
      </c>
      <c r="ID41" s="252">
        <v>51</v>
      </c>
      <c r="IE41" s="252">
        <v>51</v>
      </c>
      <c r="IF41" s="252">
        <v>51</v>
      </c>
      <c r="IG41" s="252">
        <v>51</v>
      </c>
      <c r="IH41" s="252">
        <v>51</v>
      </c>
      <c r="II41" s="252">
        <v>51</v>
      </c>
      <c r="IJ41" s="252">
        <v>51</v>
      </c>
      <c r="IK41" s="252">
        <v>51</v>
      </c>
      <c r="IL41" s="252">
        <v>51</v>
      </c>
      <c r="IM41" s="252">
        <v>51</v>
      </c>
      <c r="IN41" s="252">
        <v>51</v>
      </c>
      <c r="IO41" s="252">
        <v>51</v>
      </c>
      <c r="IP41" s="252">
        <v>51</v>
      </c>
      <c r="IQ41" s="252">
        <v>51</v>
      </c>
      <c r="IR41" s="252">
        <v>51</v>
      </c>
      <c r="IS41" s="485">
        <v>36000</v>
      </c>
      <c r="IT41" s="485">
        <v>37232</v>
      </c>
      <c r="IU41" s="485">
        <v>42157</v>
      </c>
      <c r="IV41" s="485">
        <v>993</v>
      </c>
      <c r="IW41" s="485">
        <v>1127</v>
      </c>
      <c r="IX41" s="485">
        <v>1288</v>
      </c>
      <c r="IY41" s="485">
        <v>1382</v>
      </c>
      <c r="IZ41" s="485">
        <v>1764</v>
      </c>
      <c r="JA41" s="485">
        <v>3048</v>
      </c>
      <c r="JB41" s="485">
        <v>3511</v>
      </c>
      <c r="JC41" s="485">
        <v>4095</v>
      </c>
      <c r="JD41" s="485">
        <v>4603</v>
      </c>
      <c r="JE41" s="485">
        <v>9349</v>
      </c>
      <c r="JF41" s="485">
        <v>10848</v>
      </c>
      <c r="JG41" s="485">
        <v>12010</v>
      </c>
      <c r="JH41" s="485">
        <v>13149</v>
      </c>
      <c r="JI41" s="485">
        <v>33276</v>
      </c>
      <c r="JJ41" s="485">
        <v>35121</v>
      </c>
      <c r="JK41" s="485">
        <v>39571</v>
      </c>
      <c r="JL41" s="238"/>
      <c r="JM41" s="238">
        <v>77.599999999999994</v>
      </c>
      <c r="JN41" s="238">
        <v>31.3</v>
      </c>
      <c r="JO41" s="238">
        <v>47</v>
      </c>
      <c r="JP41" s="238">
        <v>63.1</v>
      </c>
      <c r="JQ41" s="238">
        <v>5</v>
      </c>
      <c r="JR41" s="238">
        <v>20</v>
      </c>
      <c r="JS41" s="238">
        <v>0.25</v>
      </c>
      <c r="JT41" s="238">
        <v>50.5</v>
      </c>
      <c r="JU41" s="238">
        <v>853</v>
      </c>
      <c r="JV41" s="238" t="s">
        <v>1628</v>
      </c>
      <c r="JW41" s="245"/>
      <c r="JX41" s="245"/>
      <c r="JY41" s="245"/>
      <c r="KA41" s="738">
        <v>46023</v>
      </c>
    </row>
    <row r="42" spans="1:287">
      <c r="A42" s="239" t="s">
        <v>1179</v>
      </c>
      <c r="B42" s="481" t="s">
        <v>292</v>
      </c>
      <c r="C42" s="374" t="s">
        <v>908</v>
      </c>
      <c r="D42" s="377" t="s">
        <v>948</v>
      </c>
      <c r="E42" s="377" t="s">
        <v>293</v>
      </c>
      <c r="F42" s="483" t="s">
        <v>294</v>
      </c>
      <c r="G42" s="483" t="s">
        <v>295</v>
      </c>
      <c r="H42" s="406" t="s">
        <v>88</v>
      </c>
      <c r="I42" s="406" t="s">
        <v>89</v>
      </c>
      <c r="J42" s="406" t="s">
        <v>282</v>
      </c>
      <c r="K42" s="406" t="s">
        <v>240</v>
      </c>
      <c r="L42" s="484" t="s">
        <v>1190</v>
      </c>
      <c r="M42" s="797">
        <v>67493</v>
      </c>
      <c r="N42" s="245"/>
      <c r="O42" s="252">
        <v>15541</v>
      </c>
      <c r="P42" s="252">
        <v>1326</v>
      </c>
      <c r="Q42" s="245" t="s">
        <v>93</v>
      </c>
      <c r="R42" s="245" t="s">
        <v>93</v>
      </c>
      <c r="S42" s="245"/>
      <c r="T42" s="245" t="s">
        <v>93</v>
      </c>
      <c r="U42" s="245"/>
      <c r="V42" s="245"/>
      <c r="W42" s="252">
        <v>1514</v>
      </c>
      <c r="X42" s="252">
        <v>217</v>
      </c>
      <c r="Y42" s="245"/>
      <c r="Z42" s="245"/>
      <c r="AA42" s="245"/>
      <c r="AB42" s="245" t="s">
        <v>93</v>
      </c>
      <c r="AC42" s="245" t="s">
        <v>93</v>
      </c>
      <c r="AD42" s="245"/>
      <c r="AE42" s="245"/>
      <c r="AF42" s="245" t="s">
        <v>93</v>
      </c>
      <c r="AG42" s="252">
        <v>1352</v>
      </c>
      <c r="AH42" s="245"/>
      <c r="AI42" s="252">
        <v>555</v>
      </c>
      <c r="AJ42" s="245" t="s">
        <v>93</v>
      </c>
      <c r="AK42" s="245"/>
      <c r="AL42" s="245"/>
      <c r="AM42" s="245" t="s">
        <v>93</v>
      </c>
      <c r="AN42" s="245"/>
      <c r="AO42" s="485">
        <v>881</v>
      </c>
      <c r="AP42" s="485">
        <v>1016</v>
      </c>
      <c r="AQ42" s="485">
        <v>1177</v>
      </c>
      <c r="AR42" s="485">
        <v>1270</v>
      </c>
      <c r="AS42" s="485">
        <v>1652</v>
      </c>
      <c r="AT42" s="485">
        <v>4067</v>
      </c>
      <c r="AU42" s="485">
        <v>4638</v>
      </c>
      <c r="AV42" s="485">
        <v>9435</v>
      </c>
      <c r="AW42" s="485">
        <v>11013</v>
      </c>
      <c r="AX42" s="485">
        <v>12340</v>
      </c>
      <c r="AY42" s="245"/>
      <c r="AZ42" s="245"/>
      <c r="BA42" s="245"/>
      <c r="BB42" s="245"/>
      <c r="BC42" s="245"/>
      <c r="BD42" s="252">
        <v>541</v>
      </c>
      <c r="BE42" s="245"/>
      <c r="BF42" s="485">
        <v>3048</v>
      </c>
      <c r="BG42" s="485">
        <v>3473</v>
      </c>
      <c r="BH42" s="252">
        <v>12950</v>
      </c>
      <c r="BI42" s="484" t="s">
        <v>427</v>
      </c>
      <c r="BJ42" s="245"/>
      <c r="BK42" s="484" t="s">
        <v>426</v>
      </c>
      <c r="BL42" s="245"/>
      <c r="BM42" s="484" t="s">
        <v>428</v>
      </c>
      <c r="BN42" s="245"/>
      <c r="BO42" s="484"/>
      <c r="BP42" s="484" t="s">
        <v>398</v>
      </c>
      <c r="BQ42" s="484" t="s">
        <v>435</v>
      </c>
      <c r="BR42" s="484" t="s">
        <v>530</v>
      </c>
      <c r="BS42" s="484" t="s">
        <v>499</v>
      </c>
      <c r="BT42" s="484">
        <v>77</v>
      </c>
      <c r="BU42" s="484">
        <v>67</v>
      </c>
      <c r="BV42" s="245" t="s">
        <v>93</v>
      </c>
      <c r="BW42" s="484">
        <v>4475</v>
      </c>
      <c r="BX42" s="484">
        <v>1410</v>
      </c>
      <c r="BY42" s="245" t="s">
        <v>93</v>
      </c>
      <c r="BZ42" s="245"/>
      <c r="CA42" s="252">
        <v>8093</v>
      </c>
      <c r="CB42" s="252">
        <v>884</v>
      </c>
      <c r="CC42" s="252">
        <v>51</v>
      </c>
      <c r="CD42" s="252">
        <v>698</v>
      </c>
      <c r="CE42" s="252">
        <v>1587</v>
      </c>
      <c r="CF42" s="485">
        <v>13603</v>
      </c>
      <c r="CG42" s="245">
        <v>2349</v>
      </c>
      <c r="CH42" s="252">
        <v>2083</v>
      </c>
      <c r="CI42" s="245"/>
      <c r="CJ42" s="252">
        <v>635</v>
      </c>
      <c r="CK42" s="245"/>
      <c r="CL42" s="245"/>
      <c r="CM42" s="245"/>
      <c r="CN42" s="245"/>
      <c r="CO42" s="245"/>
      <c r="CP42" s="252">
        <v>477</v>
      </c>
      <c r="CQ42" s="252">
        <v>359</v>
      </c>
      <c r="CR42" s="252">
        <v>292</v>
      </c>
      <c r="CS42" s="252">
        <v>4762</v>
      </c>
      <c r="CT42" s="245"/>
      <c r="CU42" s="489">
        <v>3103</v>
      </c>
      <c r="CV42" s="489">
        <v>4035</v>
      </c>
      <c r="CW42" s="489">
        <v>4558</v>
      </c>
      <c r="CX42" s="489"/>
      <c r="CY42" s="489"/>
      <c r="CZ42" s="490"/>
      <c r="DA42" s="245"/>
      <c r="DB42" s="245"/>
      <c r="DC42" s="245"/>
      <c r="DD42" s="245"/>
      <c r="DE42" s="245"/>
      <c r="DF42" s="245"/>
      <c r="DG42" s="245"/>
      <c r="DH42" s="245"/>
      <c r="DI42" s="245"/>
      <c r="DJ42" s="245"/>
      <c r="DK42" s="245"/>
      <c r="DL42" s="245"/>
      <c r="DM42" s="245"/>
      <c r="DN42" s="245"/>
      <c r="DO42" s="245"/>
      <c r="DP42" s="245"/>
      <c r="DQ42" s="245"/>
      <c r="DR42" s="245"/>
      <c r="DS42" s="252">
        <v>3148</v>
      </c>
      <c r="DT42" s="245"/>
      <c r="DU42" s="245"/>
      <c r="DV42" s="245"/>
      <c r="DW42" s="245"/>
      <c r="DX42" s="245"/>
      <c r="DY42" s="245"/>
      <c r="DZ42" s="245"/>
      <c r="EA42" s="245"/>
      <c r="EB42" s="252">
        <v>1515</v>
      </c>
      <c r="EC42" s="245"/>
      <c r="ED42" s="245"/>
      <c r="EE42" s="245"/>
      <c r="EF42" s="245">
        <v>0</v>
      </c>
      <c r="EG42" s="245"/>
      <c r="EH42" s="245"/>
      <c r="EI42" s="245"/>
      <c r="EJ42" s="245"/>
      <c r="EK42" s="245"/>
      <c r="EL42" s="245"/>
      <c r="EM42" s="245"/>
      <c r="EN42" s="245"/>
      <c r="EO42" s="252">
        <v>750</v>
      </c>
      <c r="EP42" s="252">
        <v>60</v>
      </c>
      <c r="EQ42" s="245"/>
      <c r="ER42" s="252">
        <v>82</v>
      </c>
      <c r="ES42" s="245"/>
      <c r="ET42" s="245"/>
      <c r="EU42" s="245"/>
      <c r="EV42" s="245"/>
      <c r="EW42" s="245"/>
      <c r="EX42" s="245"/>
      <c r="EY42" s="245"/>
      <c r="EZ42" s="245"/>
      <c r="FA42" s="245"/>
      <c r="FB42" s="245"/>
      <c r="FC42" s="245"/>
      <c r="FD42" s="245"/>
      <c r="FE42" s="245"/>
      <c r="FF42" s="245"/>
      <c r="FG42" s="245"/>
      <c r="FH42" s="245"/>
      <c r="FI42" s="245"/>
      <c r="FJ42" s="245"/>
      <c r="FK42" s="245"/>
      <c r="FL42" s="245"/>
      <c r="FM42" s="245"/>
      <c r="FN42" s="245"/>
      <c r="FO42" s="245"/>
      <c r="FP42" s="245"/>
      <c r="FQ42" s="245"/>
      <c r="FR42" s="245"/>
      <c r="FS42" s="245"/>
      <c r="FT42" s="245"/>
      <c r="FU42" s="245"/>
      <c r="FV42" s="245"/>
      <c r="FW42" s="245"/>
      <c r="FX42" s="245"/>
      <c r="FY42" s="245"/>
      <c r="FZ42" s="252">
        <v>224</v>
      </c>
      <c r="GA42" s="245"/>
      <c r="GB42" s="245"/>
      <c r="GC42" s="245"/>
      <c r="GD42" s="245"/>
      <c r="GE42" s="245"/>
      <c r="GF42" s="245"/>
      <c r="GG42" s="245"/>
      <c r="GH42" s="252">
        <v>555</v>
      </c>
      <c r="GI42" s="238"/>
      <c r="GJ42" s="245"/>
      <c r="GK42" s="245"/>
      <c r="GL42" s="252">
        <v>446</v>
      </c>
      <c r="GM42" s="252">
        <v>292</v>
      </c>
      <c r="GN42" s="252">
        <v>105</v>
      </c>
      <c r="GO42" s="245"/>
      <c r="GP42" s="252">
        <v>1694</v>
      </c>
      <c r="GQ42" s="252">
        <v>3595</v>
      </c>
      <c r="GR42" s="245"/>
      <c r="GS42" s="245"/>
      <c r="GT42" s="245"/>
      <c r="GU42" s="245"/>
      <c r="GV42" s="245"/>
      <c r="GW42" s="245"/>
      <c r="GX42" s="245"/>
      <c r="GY42" s="245"/>
      <c r="GZ42" s="245"/>
      <c r="HA42" s="245"/>
      <c r="HB42" s="245"/>
      <c r="HC42" s="245"/>
      <c r="HD42" s="245"/>
      <c r="HE42" s="245"/>
      <c r="HF42" s="245"/>
      <c r="HG42" s="245"/>
      <c r="HH42" s="245"/>
      <c r="HI42" s="245"/>
      <c r="HJ42" s="245"/>
      <c r="HK42" s="245"/>
      <c r="HL42" s="245"/>
      <c r="HM42" s="245"/>
      <c r="HN42" s="245"/>
      <c r="HO42" s="252">
        <v>378</v>
      </c>
      <c r="HP42" s="252">
        <v>51</v>
      </c>
      <c r="HQ42" s="245"/>
      <c r="HR42" s="245"/>
      <c r="HS42" s="245"/>
      <c r="HT42" s="252">
        <v>1473</v>
      </c>
      <c r="HU42" s="252">
        <v>175</v>
      </c>
      <c r="HV42" s="245"/>
      <c r="HW42" s="252">
        <v>51</v>
      </c>
      <c r="HX42" s="252">
        <v>51</v>
      </c>
      <c r="HY42" s="252">
        <v>51</v>
      </c>
      <c r="HZ42" s="252">
        <v>51</v>
      </c>
      <c r="IA42" s="252">
        <v>51</v>
      </c>
      <c r="IB42" s="252">
        <v>51</v>
      </c>
      <c r="IC42" s="252">
        <v>51</v>
      </c>
      <c r="ID42" s="252">
        <v>51</v>
      </c>
      <c r="IE42" s="252">
        <v>51</v>
      </c>
      <c r="IF42" s="252">
        <v>51</v>
      </c>
      <c r="IG42" s="252">
        <v>51</v>
      </c>
      <c r="IH42" s="252">
        <v>51</v>
      </c>
      <c r="II42" s="252">
        <v>51</v>
      </c>
      <c r="IJ42" s="252">
        <v>51</v>
      </c>
      <c r="IK42" s="252">
        <v>51</v>
      </c>
      <c r="IL42" s="252">
        <v>51</v>
      </c>
      <c r="IM42" s="252">
        <v>51</v>
      </c>
      <c r="IN42" s="252">
        <v>51</v>
      </c>
      <c r="IO42" s="252">
        <v>51</v>
      </c>
      <c r="IP42" s="252">
        <v>51</v>
      </c>
      <c r="IQ42" s="252">
        <v>51</v>
      </c>
      <c r="IR42" s="252">
        <v>51</v>
      </c>
      <c r="IS42" s="485">
        <v>36000</v>
      </c>
      <c r="IT42" s="485">
        <v>37232</v>
      </c>
      <c r="IU42" s="485">
        <v>42157</v>
      </c>
      <c r="IV42" s="485">
        <v>993</v>
      </c>
      <c r="IW42" s="485">
        <v>1127</v>
      </c>
      <c r="IX42" s="485">
        <v>1288</v>
      </c>
      <c r="IY42" s="485">
        <v>1382</v>
      </c>
      <c r="IZ42" s="485">
        <v>1764</v>
      </c>
      <c r="JA42" s="485">
        <v>3048</v>
      </c>
      <c r="JB42" s="485">
        <v>3511</v>
      </c>
      <c r="JC42" s="485">
        <v>4095</v>
      </c>
      <c r="JD42" s="485">
        <v>4603</v>
      </c>
      <c r="JE42" s="485">
        <v>9349</v>
      </c>
      <c r="JF42" s="485">
        <v>10848</v>
      </c>
      <c r="JG42" s="485">
        <v>12010</v>
      </c>
      <c r="JH42" s="485">
        <v>13149</v>
      </c>
      <c r="JI42" s="485">
        <v>33276</v>
      </c>
      <c r="JJ42" s="485">
        <v>35121</v>
      </c>
      <c r="JK42" s="485">
        <v>39571</v>
      </c>
      <c r="JL42" s="238">
        <v>0</v>
      </c>
      <c r="JM42" s="238">
        <v>70.3</v>
      </c>
      <c r="JN42" s="238">
        <v>33.4</v>
      </c>
      <c r="JO42" s="238">
        <v>48.1</v>
      </c>
      <c r="JP42" s="238">
        <v>63.5</v>
      </c>
      <c r="JQ42" s="238">
        <v>7.5</v>
      </c>
      <c r="JR42" s="238">
        <v>20</v>
      </c>
      <c r="JS42" s="238">
        <v>0.25</v>
      </c>
      <c r="JT42" s="238">
        <v>44</v>
      </c>
      <c r="JU42" s="238">
        <v>867</v>
      </c>
      <c r="JV42" s="238" t="s">
        <v>1628</v>
      </c>
      <c r="JW42" s="245"/>
      <c r="JX42" s="245"/>
      <c r="JY42" s="245"/>
      <c r="JZ42" s="545">
        <v>206</v>
      </c>
      <c r="KA42" s="759">
        <v>46079</v>
      </c>
    </row>
    <row r="43" spans="1:287" ht="15" customHeight="1">
      <c r="A43" s="239" t="s">
        <v>1181</v>
      </c>
      <c r="B43" s="481" t="s">
        <v>319</v>
      </c>
      <c r="C43" s="374" t="s">
        <v>912</v>
      </c>
      <c r="D43" s="482" t="s">
        <v>320</v>
      </c>
      <c r="E43" s="482" t="s">
        <v>1687</v>
      </c>
      <c r="F43" s="483" t="s">
        <v>314</v>
      </c>
      <c r="G43" s="483" t="s">
        <v>309</v>
      </c>
      <c r="H43" s="406" t="s">
        <v>88</v>
      </c>
      <c r="I43" s="406" t="s">
        <v>89</v>
      </c>
      <c r="J43" s="406" t="s">
        <v>90</v>
      </c>
      <c r="K43" s="406" t="s">
        <v>240</v>
      </c>
      <c r="L43" s="484" t="s">
        <v>1190</v>
      </c>
      <c r="M43" s="797">
        <v>76957</v>
      </c>
      <c r="N43" s="245"/>
      <c r="O43" s="252">
        <v>17807</v>
      </c>
      <c r="P43" s="252">
        <v>1260</v>
      </c>
      <c r="Q43" s="245" t="s">
        <v>93</v>
      </c>
      <c r="R43" s="245"/>
      <c r="S43" s="245" t="s">
        <v>93</v>
      </c>
      <c r="T43" s="245"/>
      <c r="U43" s="245" t="s">
        <v>93</v>
      </c>
      <c r="V43" s="245"/>
      <c r="W43" s="245"/>
      <c r="X43" s="252">
        <v>2945</v>
      </c>
      <c r="Y43" s="245"/>
      <c r="Z43" s="245"/>
      <c r="AA43" s="245" t="s">
        <v>93</v>
      </c>
      <c r="AB43" s="245" t="s">
        <v>93</v>
      </c>
      <c r="AC43" s="245" t="s">
        <v>93</v>
      </c>
      <c r="AD43" s="252">
        <v>1771</v>
      </c>
      <c r="AE43" s="245"/>
      <c r="AF43" s="245" t="s">
        <v>93</v>
      </c>
      <c r="AG43" s="245"/>
      <c r="AH43" s="245"/>
      <c r="AI43" s="252">
        <v>555</v>
      </c>
      <c r="AJ43" s="245" t="s">
        <v>93</v>
      </c>
      <c r="AK43" s="245"/>
      <c r="AL43" s="245"/>
      <c r="AM43" s="245" t="s">
        <v>93</v>
      </c>
      <c r="AN43" s="245"/>
      <c r="AO43" s="485">
        <v>881</v>
      </c>
      <c r="AP43" s="485">
        <v>1016</v>
      </c>
      <c r="AQ43" s="485">
        <v>1177</v>
      </c>
      <c r="AR43" s="485">
        <v>1270</v>
      </c>
      <c r="AS43" s="485">
        <v>1652</v>
      </c>
      <c r="AT43" s="485">
        <v>4067</v>
      </c>
      <c r="AU43" s="485">
        <v>4638</v>
      </c>
      <c r="AV43" s="485">
        <v>9435</v>
      </c>
      <c r="AW43" s="485">
        <v>11013</v>
      </c>
      <c r="AX43" s="485">
        <v>12340</v>
      </c>
      <c r="AY43" s="245"/>
      <c r="AZ43" s="245"/>
      <c r="BA43" s="245"/>
      <c r="BB43" s="245"/>
      <c r="BC43" s="245"/>
      <c r="BD43" s="245" t="s">
        <v>93</v>
      </c>
      <c r="BE43" s="245"/>
      <c r="BF43" s="485">
        <v>3048</v>
      </c>
      <c r="BG43" s="485">
        <v>3473</v>
      </c>
      <c r="BH43" s="252">
        <v>7908</v>
      </c>
      <c r="BI43" s="252" t="s">
        <v>429</v>
      </c>
      <c r="BJ43" s="245"/>
      <c r="BK43" s="484" t="s">
        <v>430</v>
      </c>
      <c r="BL43" s="245"/>
      <c r="BM43" s="484" t="s">
        <v>613</v>
      </c>
      <c r="BN43" s="245"/>
      <c r="BO43" s="252" t="s">
        <v>614</v>
      </c>
      <c r="BP43" s="484" t="s">
        <v>1686</v>
      </c>
      <c r="BQ43" s="252" t="s">
        <v>410</v>
      </c>
      <c r="BR43" s="252" t="s">
        <v>2664</v>
      </c>
      <c r="BS43" s="484" t="s">
        <v>499</v>
      </c>
      <c r="BT43" s="484">
        <v>81</v>
      </c>
      <c r="BU43" s="484">
        <v>71</v>
      </c>
      <c r="BV43" s="245" t="s">
        <v>93</v>
      </c>
      <c r="BW43" s="484">
        <v>4867</v>
      </c>
      <c r="BX43" s="484">
        <v>1560</v>
      </c>
      <c r="BY43" s="252">
        <v>317</v>
      </c>
      <c r="BZ43" s="245"/>
      <c r="CA43" s="252">
        <v>9049</v>
      </c>
      <c r="CB43" s="252">
        <v>884</v>
      </c>
      <c r="CC43" s="252">
        <v>51</v>
      </c>
      <c r="CD43" s="245"/>
      <c r="CE43" s="245" t="s">
        <v>382</v>
      </c>
      <c r="CF43" s="485">
        <v>13603</v>
      </c>
      <c r="CG43" s="245"/>
      <c r="CH43" s="252">
        <v>2083</v>
      </c>
      <c r="CI43" s="245"/>
      <c r="CJ43" s="245"/>
      <c r="CK43" s="245"/>
      <c r="CL43" s="245"/>
      <c r="CM43" s="245"/>
      <c r="CN43" s="245"/>
      <c r="CO43" s="245"/>
      <c r="CP43" s="245"/>
      <c r="CQ43" s="252">
        <v>359</v>
      </c>
      <c r="CR43" s="245"/>
      <c r="CS43" s="252">
        <v>5714</v>
      </c>
      <c r="CT43" s="245"/>
      <c r="CU43" s="489">
        <v>2970</v>
      </c>
      <c r="CV43" s="489">
        <v>4210</v>
      </c>
      <c r="CW43" s="489">
        <v>4740</v>
      </c>
      <c r="CX43" s="489"/>
      <c r="CY43" s="489"/>
      <c r="CZ43" s="490"/>
      <c r="DA43" s="252">
        <v>421</v>
      </c>
      <c r="DB43" s="245"/>
      <c r="DC43" s="245"/>
      <c r="DD43" s="245"/>
      <c r="DE43" s="245"/>
      <c r="DF43" s="245"/>
      <c r="DG43" s="245"/>
      <c r="DH43" s="245"/>
      <c r="DI43" s="245"/>
      <c r="DJ43" s="245"/>
      <c r="DK43" s="245"/>
      <c r="DL43" s="245"/>
      <c r="DM43" s="245"/>
      <c r="DN43" s="245"/>
      <c r="DO43" s="245"/>
      <c r="DP43" s="245"/>
      <c r="DQ43" s="245"/>
      <c r="DR43" s="245"/>
      <c r="DS43" s="252">
        <v>2991</v>
      </c>
      <c r="DT43" s="245"/>
      <c r="DU43" s="245"/>
      <c r="DV43" s="245"/>
      <c r="DW43" s="245"/>
      <c r="DX43" s="245"/>
      <c r="DY43" s="245"/>
      <c r="DZ43" s="245"/>
      <c r="EA43" s="245"/>
      <c r="EB43" s="245"/>
      <c r="EC43" s="245"/>
      <c r="ED43" s="245"/>
      <c r="EE43" s="245"/>
      <c r="EF43" s="245"/>
      <c r="EG43" s="245"/>
      <c r="EH43" s="245"/>
      <c r="EI43" s="245"/>
      <c r="EJ43" s="245"/>
      <c r="EK43" s="245"/>
      <c r="EL43" s="245"/>
      <c r="EM43" s="245"/>
      <c r="EN43" s="245"/>
      <c r="EO43" s="245"/>
      <c r="EP43" s="252">
        <v>60</v>
      </c>
      <c r="EQ43" s="245"/>
      <c r="ER43" s="245"/>
      <c r="ES43" s="245"/>
      <c r="ET43" s="245"/>
      <c r="EU43" s="245"/>
      <c r="EV43" s="245"/>
      <c r="EW43" s="245"/>
      <c r="EX43" s="245"/>
      <c r="EY43" s="245"/>
      <c r="EZ43" s="245"/>
      <c r="FA43" s="245"/>
      <c r="FB43" s="245"/>
      <c r="FC43" s="245"/>
      <c r="FD43" s="245"/>
      <c r="FE43" s="245"/>
      <c r="FF43" s="245"/>
      <c r="FG43" s="245"/>
      <c r="FH43" s="245"/>
      <c r="FI43" s="245"/>
      <c r="FJ43" s="245"/>
      <c r="FK43" s="245"/>
      <c r="FL43" s="245"/>
      <c r="FM43" s="245"/>
      <c r="FN43" s="245"/>
      <c r="FO43" s="245"/>
      <c r="FP43" s="245"/>
      <c r="FQ43" s="245"/>
      <c r="FR43" s="245"/>
      <c r="FS43" s="245"/>
      <c r="FT43" s="245"/>
      <c r="FU43" s="245"/>
      <c r="FV43" s="245"/>
      <c r="FW43" s="245"/>
      <c r="FX43" s="245"/>
      <c r="FY43" s="245"/>
      <c r="FZ43" s="245"/>
      <c r="GA43" s="245"/>
      <c r="GB43" s="245"/>
      <c r="GC43" s="245"/>
      <c r="GD43" s="245"/>
      <c r="GE43" s="245"/>
      <c r="GF43" s="245"/>
      <c r="GG43" s="245"/>
      <c r="GH43" s="252">
        <v>555</v>
      </c>
      <c r="GI43" s="252">
        <v>317</v>
      </c>
      <c r="GJ43" s="245"/>
      <c r="GK43" s="245"/>
      <c r="GL43" s="245"/>
      <c r="GM43" s="245"/>
      <c r="GN43" s="245"/>
      <c r="GO43" s="245"/>
      <c r="GP43" s="245"/>
      <c r="GQ43" s="252">
        <v>3667</v>
      </c>
      <c r="GR43" s="245"/>
      <c r="GS43" s="245"/>
      <c r="GT43" s="245"/>
      <c r="GU43" s="245"/>
      <c r="GV43" s="245"/>
      <c r="GW43" s="245"/>
      <c r="GX43" s="245"/>
      <c r="GY43" s="245"/>
      <c r="GZ43" s="245"/>
      <c r="HA43" s="245"/>
      <c r="HB43" s="245"/>
      <c r="HC43" s="245"/>
      <c r="HD43" s="245"/>
      <c r="HE43" s="245"/>
      <c r="HF43" s="245"/>
      <c r="HG43" s="245"/>
      <c r="HH43" s="245"/>
      <c r="HI43" s="245"/>
      <c r="HJ43" s="245"/>
      <c r="HK43" s="245"/>
      <c r="HL43" s="245"/>
      <c r="HM43" s="245"/>
      <c r="HN43" s="245"/>
      <c r="HO43" s="252">
        <v>378</v>
      </c>
      <c r="HP43" s="245"/>
      <c r="HQ43" s="245"/>
      <c r="HR43" s="245"/>
      <c r="HS43" s="245"/>
      <c r="HT43" s="252">
        <v>1473</v>
      </c>
      <c r="HU43" s="245"/>
      <c r="HV43" s="245"/>
      <c r="HW43" s="252">
        <v>51</v>
      </c>
      <c r="HX43" s="252">
        <v>51</v>
      </c>
      <c r="HY43" s="252">
        <v>51</v>
      </c>
      <c r="HZ43" s="252">
        <v>51</v>
      </c>
      <c r="IA43" s="252">
        <v>51</v>
      </c>
      <c r="IB43" s="252">
        <v>51</v>
      </c>
      <c r="IC43" s="252">
        <v>51</v>
      </c>
      <c r="ID43" s="252">
        <v>51</v>
      </c>
      <c r="IE43" s="252">
        <v>51</v>
      </c>
      <c r="IF43" s="252">
        <v>51</v>
      </c>
      <c r="IG43" s="252">
        <v>51</v>
      </c>
      <c r="IH43" s="252">
        <v>51</v>
      </c>
      <c r="II43" s="252">
        <v>51</v>
      </c>
      <c r="IJ43" s="252">
        <v>51</v>
      </c>
      <c r="IK43" s="252">
        <v>51</v>
      </c>
      <c r="IL43" s="252">
        <v>51</v>
      </c>
      <c r="IM43" s="252">
        <v>51</v>
      </c>
      <c r="IN43" s="252">
        <v>51</v>
      </c>
      <c r="IO43" s="252">
        <v>51</v>
      </c>
      <c r="IP43" s="252">
        <v>51</v>
      </c>
      <c r="IQ43" s="252">
        <v>51</v>
      </c>
      <c r="IR43" s="252">
        <v>51</v>
      </c>
      <c r="IS43" s="485">
        <v>36000</v>
      </c>
      <c r="IT43" s="485">
        <v>37232</v>
      </c>
      <c r="IU43" s="485">
        <v>42157</v>
      </c>
      <c r="IV43" s="485">
        <v>993</v>
      </c>
      <c r="IW43" s="485">
        <v>1127</v>
      </c>
      <c r="IX43" s="485">
        <v>1288</v>
      </c>
      <c r="IY43" s="485">
        <v>1382</v>
      </c>
      <c r="IZ43" s="485">
        <v>1764</v>
      </c>
      <c r="JA43" s="485">
        <v>3048</v>
      </c>
      <c r="JB43" s="485">
        <v>3511</v>
      </c>
      <c r="JC43" s="485">
        <v>4095</v>
      </c>
      <c r="JD43" s="485">
        <v>4603</v>
      </c>
      <c r="JE43" s="485">
        <v>9349</v>
      </c>
      <c r="JF43" s="485">
        <v>10848</v>
      </c>
      <c r="JG43" s="485">
        <v>12010</v>
      </c>
      <c r="JH43" s="485">
        <v>13149</v>
      </c>
      <c r="JI43" s="485">
        <v>33276</v>
      </c>
      <c r="JJ43" s="485">
        <v>35121</v>
      </c>
      <c r="JK43" s="485">
        <v>39571</v>
      </c>
      <c r="JL43" s="238"/>
      <c r="JM43" s="238">
        <v>102.9</v>
      </c>
      <c r="JN43" s="238">
        <v>43.9</v>
      </c>
      <c r="JO43" s="238">
        <v>65.2</v>
      </c>
      <c r="JP43" s="238">
        <v>89.3</v>
      </c>
      <c r="JQ43" s="238">
        <v>8.1999999999999993</v>
      </c>
      <c r="JR43" s="238">
        <v>14</v>
      </c>
      <c r="JS43" s="238">
        <v>0.25</v>
      </c>
      <c r="JT43" s="238">
        <v>80.5</v>
      </c>
      <c r="JU43" s="238">
        <v>1305</v>
      </c>
      <c r="JV43" s="238" t="s">
        <v>1628</v>
      </c>
      <c r="JW43" s="245"/>
      <c r="JX43" s="245"/>
      <c r="JY43" s="245"/>
      <c r="JZ43" s="545">
        <v>242</v>
      </c>
      <c r="KA43" s="759">
        <v>46079</v>
      </c>
    </row>
    <row r="44" spans="1:287" ht="15" customHeight="1">
      <c r="A44" s="239" t="s">
        <v>1179</v>
      </c>
      <c r="B44" s="481" t="s">
        <v>302</v>
      </c>
      <c r="C44" s="498" t="s">
        <v>910</v>
      </c>
      <c r="D44" s="483" t="s">
        <v>949</v>
      </c>
      <c r="E44" s="483" t="s">
        <v>303</v>
      </c>
      <c r="F44" s="483" t="s">
        <v>304</v>
      </c>
      <c r="G44" s="483" t="s">
        <v>305</v>
      </c>
      <c r="H44" s="406" t="s">
        <v>88</v>
      </c>
      <c r="I44" s="406" t="s">
        <v>89</v>
      </c>
      <c r="J44" s="406" t="s">
        <v>282</v>
      </c>
      <c r="K44" s="406" t="s">
        <v>240</v>
      </c>
      <c r="L44" s="484" t="s">
        <v>1190</v>
      </c>
      <c r="M44" s="797">
        <v>72072</v>
      </c>
      <c r="N44" s="245"/>
      <c r="O44" s="252">
        <v>14633</v>
      </c>
      <c r="P44" s="252">
        <v>1564</v>
      </c>
      <c r="Q44" s="245" t="s">
        <v>93</v>
      </c>
      <c r="R44" s="245" t="s">
        <v>93</v>
      </c>
      <c r="S44" s="245"/>
      <c r="T44" s="245" t="s">
        <v>93</v>
      </c>
      <c r="U44" s="245"/>
      <c r="V44" s="245"/>
      <c r="W44" s="245"/>
      <c r="X44" s="252">
        <v>316</v>
      </c>
      <c r="Y44" s="245"/>
      <c r="Z44" s="245"/>
      <c r="AA44" s="245"/>
      <c r="AB44" s="245" t="s">
        <v>93</v>
      </c>
      <c r="AC44" s="245" t="s">
        <v>93</v>
      </c>
      <c r="AD44" s="252">
        <v>1286</v>
      </c>
      <c r="AE44" s="245"/>
      <c r="AF44" s="245" t="s">
        <v>93</v>
      </c>
      <c r="AG44" s="245"/>
      <c r="AH44" s="245"/>
      <c r="AI44" s="252">
        <v>555</v>
      </c>
      <c r="AJ44" s="245" t="s">
        <v>93</v>
      </c>
      <c r="AK44" s="245"/>
      <c r="AL44" s="245"/>
      <c r="AM44" s="245" t="s">
        <v>93</v>
      </c>
      <c r="AN44" s="245"/>
      <c r="AO44" s="485">
        <v>881</v>
      </c>
      <c r="AP44" s="485">
        <v>1016</v>
      </c>
      <c r="AQ44" s="485">
        <v>1177</v>
      </c>
      <c r="AR44" s="485">
        <v>1270</v>
      </c>
      <c r="AS44" s="485">
        <v>1652</v>
      </c>
      <c r="AT44" s="485">
        <v>4067</v>
      </c>
      <c r="AU44" s="485">
        <v>4638</v>
      </c>
      <c r="AV44" s="485">
        <v>9435</v>
      </c>
      <c r="AW44" s="485">
        <v>11013</v>
      </c>
      <c r="AX44" s="485">
        <v>12340</v>
      </c>
      <c r="AY44" s="245"/>
      <c r="AZ44" s="245"/>
      <c r="BA44" s="245"/>
      <c r="BB44" s="245"/>
      <c r="BC44" s="245"/>
      <c r="BD44" s="252">
        <v>541</v>
      </c>
      <c r="BE44" s="245"/>
      <c r="BF44" s="485">
        <v>3048</v>
      </c>
      <c r="BG44" s="485">
        <v>3473</v>
      </c>
      <c r="BH44" s="245"/>
      <c r="BI44" s="484" t="s">
        <v>427</v>
      </c>
      <c r="BJ44" s="245"/>
      <c r="BK44" s="484" t="s">
        <v>430</v>
      </c>
      <c r="BL44" s="245"/>
      <c r="BM44" s="484" t="s">
        <v>613</v>
      </c>
      <c r="BN44" s="245"/>
      <c r="BO44" s="484"/>
      <c r="BP44" s="484" t="s">
        <v>398</v>
      </c>
      <c r="BQ44" s="484" t="s">
        <v>435</v>
      </c>
      <c r="BR44" s="484" t="s">
        <v>530</v>
      </c>
      <c r="BS44" s="484" t="s">
        <v>499</v>
      </c>
      <c r="BT44" s="484">
        <v>77</v>
      </c>
      <c r="BU44" s="484">
        <v>67</v>
      </c>
      <c r="BV44" s="245" t="s">
        <v>93</v>
      </c>
      <c r="BW44" s="484">
        <v>4475</v>
      </c>
      <c r="BX44" s="484">
        <v>1410</v>
      </c>
      <c r="BY44" s="245" t="s">
        <v>93</v>
      </c>
      <c r="BZ44" s="245"/>
      <c r="CA44" s="252">
        <v>8093</v>
      </c>
      <c r="CB44" s="252">
        <v>884</v>
      </c>
      <c r="CC44" s="252">
        <v>51</v>
      </c>
      <c r="CD44" s="245"/>
      <c r="CE44" s="252">
        <v>1587</v>
      </c>
      <c r="CF44" s="485">
        <v>13603</v>
      </c>
      <c r="CG44" s="245"/>
      <c r="CH44" s="252">
        <v>2083</v>
      </c>
      <c r="CI44" s="245"/>
      <c r="CJ44" s="245"/>
      <c r="CK44" s="245"/>
      <c r="CL44" s="245"/>
      <c r="CM44" s="245"/>
      <c r="CN44" s="245"/>
      <c r="CO44" s="245"/>
      <c r="CP44" s="252">
        <v>477</v>
      </c>
      <c r="CQ44" s="245"/>
      <c r="CR44" s="252">
        <v>292</v>
      </c>
      <c r="CS44" s="252">
        <v>4762</v>
      </c>
      <c r="CT44" s="245"/>
      <c r="CU44" s="489">
        <v>3103</v>
      </c>
      <c r="CV44" s="489">
        <v>4082</v>
      </c>
      <c r="CW44" s="489">
        <v>4612</v>
      </c>
      <c r="CX44" s="489"/>
      <c r="CY44" s="489"/>
      <c r="CZ44" s="490"/>
      <c r="DA44" s="245"/>
      <c r="DB44" s="245"/>
      <c r="DC44" s="245"/>
      <c r="DD44" s="245"/>
      <c r="DE44" s="245"/>
      <c r="DF44" s="245"/>
      <c r="DG44" s="245"/>
      <c r="DH44" s="245"/>
      <c r="DI44" s="245"/>
      <c r="DJ44" s="245"/>
      <c r="DK44" s="245"/>
      <c r="DL44" s="245"/>
      <c r="DM44" s="245"/>
      <c r="DN44" s="245"/>
      <c r="DO44" s="245"/>
      <c r="DP44" s="245"/>
      <c r="DQ44" s="245"/>
      <c r="DR44" s="245"/>
      <c r="DS44" s="252">
        <v>3148</v>
      </c>
      <c r="DT44" s="245"/>
      <c r="DU44" s="245"/>
      <c r="DV44" s="245"/>
      <c r="DW44" s="245"/>
      <c r="DX44" s="245"/>
      <c r="DY44" s="245"/>
      <c r="DZ44" s="245"/>
      <c r="EA44" s="245"/>
      <c r="EB44" s="245"/>
      <c r="EC44" s="245"/>
      <c r="ED44" s="245"/>
      <c r="EE44" s="245"/>
      <c r="EF44" s="245"/>
      <c r="EG44" s="245"/>
      <c r="EH44" s="245"/>
      <c r="EI44" s="245"/>
      <c r="EJ44" s="245"/>
      <c r="EK44" s="245"/>
      <c r="EL44" s="245"/>
      <c r="EM44" s="245"/>
      <c r="EN44" s="245"/>
      <c r="EO44" s="252">
        <v>750</v>
      </c>
      <c r="EP44" s="252">
        <v>60</v>
      </c>
      <c r="EQ44" s="245"/>
      <c r="ER44" s="245"/>
      <c r="ES44" s="245"/>
      <c r="ET44" s="245"/>
      <c r="EU44" s="245"/>
      <c r="EV44" s="245"/>
      <c r="EW44" s="245"/>
      <c r="EX44" s="245"/>
      <c r="EY44" s="245"/>
      <c r="EZ44" s="245"/>
      <c r="FA44" s="245"/>
      <c r="FB44" s="245"/>
      <c r="FC44" s="245"/>
      <c r="FD44" s="245"/>
      <c r="FE44" s="245"/>
      <c r="FF44" s="245"/>
      <c r="FG44" s="245"/>
      <c r="FH44" s="245"/>
      <c r="FI44" s="245"/>
      <c r="FJ44" s="245"/>
      <c r="FK44" s="245"/>
      <c r="FL44" s="245"/>
      <c r="FM44" s="245"/>
      <c r="FN44" s="245"/>
      <c r="FO44" s="245"/>
      <c r="FP44" s="245"/>
      <c r="FQ44" s="245"/>
      <c r="FR44" s="245"/>
      <c r="FS44" s="245"/>
      <c r="FT44" s="245"/>
      <c r="FU44" s="245"/>
      <c r="FV44" s="245"/>
      <c r="FW44" s="245"/>
      <c r="FX44" s="245"/>
      <c r="FY44" s="245"/>
      <c r="FZ44" s="245"/>
      <c r="GA44" s="245"/>
      <c r="GB44" s="245"/>
      <c r="GC44" s="245"/>
      <c r="GD44" s="245"/>
      <c r="GE44" s="245"/>
      <c r="GF44" s="245"/>
      <c r="GG44" s="245"/>
      <c r="GH44" s="252">
        <v>555</v>
      </c>
      <c r="GI44" s="245"/>
      <c r="GJ44" s="245"/>
      <c r="GK44" s="245"/>
      <c r="GL44" s="245"/>
      <c r="GM44" s="245"/>
      <c r="GN44" s="245"/>
      <c r="GO44" s="245"/>
      <c r="GP44" s="245"/>
      <c r="GQ44" s="245"/>
      <c r="GR44" s="245"/>
      <c r="GS44" s="245"/>
      <c r="GT44" s="245"/>
      <c r="GU44" s="245"/>
      <c r="GV44" s="245"/>
      <c r="GW44" s="245"/>
      <c r="GX44" s="245"/>
      <c r="GY44" s="245"/>
      <c r="GZ44" s="245"/>
      <c r="HA44" s="245"/>
      <c r="HB44" s="245"/>
      <c r="HC44" s="245"/>
      <c r="HD44" s="245"/>
      <c r="HE44" s="245"/>
      <c r="HF44" s="245"/>
      <c r="HG44" s="245"/>
      <c r="HH44" s="245"/>
      <c r="HI44" s="245"/>
      <c r="HJ44" s="245"/>
      <c r="HK44" s="245"/>
      <c r="HL44" s="245"/>
      <c r="HM44" s="245"/>
      <c r="HN44" s="245"/>
      <c r="HO44" s="252">
        <v>378</v>
      </c>
      <c r="HP44" s="245"/>
      <c r="HQ44" s="245"/>
      <c r="HR44" s="245"/>
      <c r="HS44" s="245"/>
      <c r="HT44" s="252">
        <v>1473</v>
      </c>
      <c r="HU44" s="252">
        <v>175</v>
      </c>
      <c r="HV44" s="245"/>
      <c r="HW44" s="252">
        <v>51</v>
      </c>
      <c r="HX44" s="252">
        <v>51</v>
      </c>
      <c r="HY44" s="252">
        <v>51</v>
      </c>
      <c r="HZ44" s="252">
        <v>51</v>
      </c>
      <c r="IA44" s="252">
        <v>51</v>
      </c>
      <c r="IB44" s="252">
        <v>51</v>
      </c>
      <c r="IC44" s="252">
        <v>51</v>
      </c>
      <c r="ID44" s="252">
        <v>51</v>
      </c>
      <c r="IE44" s="252">
        <v>51</v>
      </c>
      <c r="IF44" s="252">
        <v>51</v>
      </c>
      <c r="IG44" s="252">
        <v>51</v>
      </c>
      <c r="IH44" s="252">
        <v>51</v>
      </c>
      <c r="II44" s="252">
        <v>51</v>
      </c>
      <c r="IJ44" s="252">
        <v>51</v>
      </c>
      <c r="IK44" s="252">
        <v>51</v>
      </c>
      <c r="IL44" s="252">
        <v>51</v>
      </c>
      <c r="IM44" s="252">
        <v>51</v>
      </c>
      <c r="IN44" s="252">
        <v>51</v>
      </c>
      <c r="IO44" s="252">
        <v>51</v>
      </c>
      <c r="IP44" s="252">
        <v>51</v>
      </c>
      <c r="IQ44" s="252">
        <v>51</v>
      </c>
      <c r="IR44" s="252">
        <v>51</v>
      </c>
      <c r="IS44" s="485">
        <v>36000</v>
      </c>
      <c r="IT44" s="485">
        <v>37232</v>
      </c>
      <c r="IU44" s="485">
        <v>42157</v>
      </c>
      <c r="IV44" s="485">
        <v>993</v>
      </c>
      <c r="IW44" s="485">
        <v>1127</v>
      </c>
      <c r="IX44" s="485">
        <v>1288</v>
      </c>
      <c r="IY44" s="485">
        <v>1382</v>
      </c>
      <c r="IZ44" s="485">
        <v>1764</v>
      </c>
      <c r="JA44" s="485">
        <v>3048</v>
      </c>
      <c r="JB44" s="485">
        <v>3511</v>
      </c>
      <c r="JC44" s="485">
        <v>4095</v>
      </c>
      <c r="JD44" s="485">
        <v>4603</v>
      </c>
      <c r="JE44" s="485">
        <v>9349</v>
      </c>
      <c r="JF44" s="485">
        <v>10848</v>
      </c>
      <c r="JG44" s="485">
        <v>12010</v>
      </c>
      <c r="JH44" s="485">
        <v>13149</v>
      </c>
      <c r="JI44" s="485">
        <v>33276</v>
      </c>
      <c r="JJ44" s="485">
        <v>35121</v>
      </c>
      <c r="JK44" s="485">
        <v>39571</v>
      </c>
      <c r="JL44" s="238"/>
      <c r="JM44" s="238">
        <v>77.900000000000006</v>
      </c>
      <c r="JN44" s="238">
        <v>36.6</v>
      </c>
      <c r="JO44" s="238">
        <v>53.3</v>
      </c>
      <c r="JP44" s="238">
        <v>70.7</v>
      </c>
      <c r="JQ44" s="238">
        <v>6.7</v>
      </c>
      <c r="JR44" s="238">
        <v>20</v>
      </c>
      <c r="JS44" s="238">
        <v>0.25</v>
      </c>
      <c r="JT44" s="238">
        <v>44</v>
      </c>
      <c r="JU44" s="238">
        <v>950</v>
      </c>
      <c r="JV44" s="238" t="s">
        <v>1628</v>
      </c>
      <c r="JW44" s="245"/>
      <c r="JX44" s="245"/>
      <c r="JY44" s="245"/>
      <c r="JZ44" s="239">
        <v>208</v>
      </c>
      <c r="KA44" s="738">
        <v>46073</v>
      </c>
    </row>
    <row r="45" spans="1:287" ht="15" customHeight="1">
      <c r="A45" s="239" t="s">
        <v>1179</v>
      </c>
      <c r="B45" s="481" t="s">
        <v>311</v>
      </c>
      <c r="C45" s="498" t="s">
        <v>912</v>
      </c>
      <c r="D45" s="483" t="s">
        <v>950</v>
      </c>
      <c r="E45" s="483" t="s">
        <v>1687</v>
      </c>
      <c r="F45" s="483" t="s">
        <v>314</v>
      </c>
      <c r="G45" s="483" t="s">
        <v>309</v>
      </c>
      <c r="H45" s="406" t="s">
        <v>88</v>
      </c>
      <c r="I45" s="406" t="s">
        <v>89</v>
      </c>
      <c r="J45" s="406" t="s">
        <v>282</v>
      </c>
      <c r="K45" s="406" t="s">
        <v>240</v>
      </c>
      <c r="L45" s="484" t="s">
        <v>1190</v>
      </c>
      <c r="M45" s="797">
        <v>83837</v>
      </c>
      <c r="N45" s="245"/>
      <c r="O45" s="252">
        <v>16581</v>
      </c>
      <c r="P45" s="252">
        <v>1260</v>
      </c>
      <c r="Q45" s="245" t="s">
        <v>93</v>
      </c>
      <c r="R45" s="245" t="s">
        <v>93</v>
      </c>
      <c r="S45" s="245"/>
      <c r="T45" s="245" t="s">
        <v>93</v>
      </c>
      <c r="U45" s="245"/>
      <c r="V45" s="245"/>
      <c r="W45" s="245"/>
      <c r="X45" s="252">
        <v>215</v>
      </c>
      <c r="Y45" s="245"/>
      <c r="Z45" s="245"/>
      <c r="AA45" s="245"/>
      <c r="AB45" s="245" t="s">
        <v>93</v>
      </c>
      <c r="AC45" s="245" t="s">
        <v>93</v>
      </c>
      <c r="AD45" s="245"/>
      <c r="AE45" s="245"/>
      <c r="AF45" s="245" t="s">
        <v>93</v>
      </c>
      <c r="AG45" s="245"/>
      <c r="AH45" s="245"/>
      <c r="AI45" s="245"/>
      <c r="AJ45" s="245" t="s">
        <v>93</v>
      </c>
      <c r="AK45" s="245"/>
      <c r="AL45" s="245"/>
      <c r="AM45" s="245" t="s">
        <v>93</v>
      </c>
      <c r="AN45" s="245"/>
      <c r="AO45" s="485">
        <v>881</v>
      </c>
      <c r="AP45" s="485">
        <v>1016</v>
      </c>
      <c r="AQ45" s="485">
        <v>1177</v>
      </c>
      <c r="AR45" s="485">
        <v>1270</v>
      </c>
      <c r="AS45" s="485">
        <v>1652</v>
      </c>
      <c r="AT45" s="485">
        <v>4067</v>
      </c>
      <c r="AU45" s="485">
        <v>4638</v>
      </c>
      <c r="AV45" s="485">
        <v>9435</v>
      </c>
      <c r="AW45" s="485">
        <v>11013</v>
      </c>
      <c r="AX45" s="485">
        <v>12340</v>
      </c>
      <c r="AY45" s="245"/>
      <c r="AZ45" s="245"/>
      <c r="BA45" s="245"/>
      <c r="BB45" s="245"/>
      <c r="BC45" s="245"/>
      <c r="BD45" s="245"/>
      <c r="BE45" s="245"/>
      <c r="BF45" s="485">
        <v>3048</v>
      </c>
      <c r="BG45" s="485">
        <v>3473</v>
      </c>
      <c r="BH45" s="245"/>
      <c r="BI45" s="252" t="s">
        <v>429</v>
      </c>
      <c r="BJ45" s="245"/>
      <c r="BK45" s="484" t="s">
        <v>432</v>
      </c>
      <c r="BL45" s="245"/>
      <c r="BM45" s="484" t="s">
        <v>613</v>
      </c>
      <c r="BN45" s="245"/>
      <c r="BO45" s="252" t="s">
        <v>614</v>
      </c>
      <c r="BP45" s="484" t="s">
        <v>1686</v>
      </c>
      <c r="BQ45" s="484" t="s">
        <v>410</v>
      </c>
      <c r="BR45" s="484" t="s">
        <v>530</v>
      </c>
      <c r="BS45" s="484" t="s">
        <v>499</v>
      </c>
      <c r="BT45" s="484">
        <v>78</v>
      </c>
      <c r="BU45" s="484">
        <v>68</v>
      </c>
      <c r="BV45" s="245" t="s">
        <v>93</v>
      </c>
      <c r="BW45" s="484">
        <v>4879</v>
      </c>
      <c r="BX45" s="484">
        <v>1560</v>
      </c>
      <c r="BY45" s="245" t="s">
        <v>93</v>
      </c>
      <c r="BZ45" s="245"/>
      <c r="CA45" s="252">
        <v>8093</v>
      </c>
      <c r="CB45" s="252">
        <v>884</v>
      </c>
      <c r="CC45" s="252">
        <v>51</v>
      </c>
      <c r="CD45" s="245"/>
      <c r="CE45" s="252">
        <v>1587</v>
      </c>
      <c r="CF45" s="485">
        <v>13603</v>
      </c>
      <c r="CG45" s="245"/>
      <c r="CH45" s="252">
        <v>2083</v>
      </c>
      <c r="CI45" s="245"/>
      <c r="CJ45" s="245"/>
      <c r="CK45" s="245"/>
      <c r="CL45" s="245"/>
      <c r="CM45" s="245"/>
      <c r="CN45" s="245"/>
      <c r="CO45" s="245"/>
      <c r="CP45" s="245"/>
      <c r="CQ45" s="245"/>
      <c r="CR45" s="252">
        <v>286</v>
      </c>
      <c r="CS45" s="252">
        <v>5714</v>
      </c>
      <c r="CT45" s="245"/>
      <c r="CU45" s="489">
        <v>3210</v>
      </c>
      <c r="CV45" s="489">
        <v>4380</v>
      </c>
      <c r="CW45" s="489">
        <v>4970</v>
      </c>
      <c r="CX45" s="489"/>
      <c r="CY45" s="489"/>
      <c r="CZ45" s="490"/>
      <c r="DA45" s="245"/>
      <c r="DB45" s="245"/>
      <c r="DC45" s="245"/>
      <c r="DD45" s="245"/>
      <c r="DE45" s="245"/>
      <c r="DF45" s="245"/>
      <c r="DG45" s="245"/>
      <c r="DH45" s="245"/>
      <c r="DI45" s="245"/>
      <c r="DJ45" s="245"/>
      <c r="DK45" s="245"/>
      <c r="DL45" s="245"/>
      <c r="DM45" s="245"/>
      <c r="DN45" s="245"/>
      <c r="DO45" s="245"/>
      <c r="DP45" s="245"/>
      <c r="DQ45" s="245"/>
      <c r="DR45" s="245"/>
      <c r="DS45" s="252">
        <v>2991</v>
      </c>
      <c r="DT45" s="245"/>
      <c r="DU45" s="245"/>
      <c r="DV45" s="245"/>
      <c r="DW45" s="245"/>
      <c r="DX45" s="245"/>
      <c r="DY45" s="245"/>
      <c r="DZ45" s="245"/>
      <c r="EA45" s="245"/>
      <c r="EB45" s="245"/>
      <c r="EC45" s="245"/>
      <c r="ED45" s="245"/>
      <c r="EE45" s="245"/>
      <c r="EF45" s="245"/>
      <c r="EG45" s="245"/>
      <c r="EH45" s="245"/>
      <c r="EI45" s="245"/>
      <c r="EJ45" s="245"/>
      <c r="EK45" s="245"/>
      <c r="EL45" s="245"/>
      <c r="EM45" s="245"/>
      <c r="EN45" s="245"/>
      <c r="EO45" s="245"/>
      <c r="EP45" s="245"/>
      <c r="EQ45" s="245"/>
      <c r="ER45" s="245"/>
      <c r="ES45" s="245"/>
      <c r="ET45" s="245"/>
      <c r="EU45" s="245"/>
      <c r="EV45" s="245"/>
      <c r="EW45" s="245"/>
      <c r="EX45" s="245"/>
      <c r="EY45" s="245"/>
      <c r="EZ45" s="245"/>
      <c r="FA45" s="245"/>
      <c r="FB45" s="245"/>
      <c r="FC45" s="245"/>
      <c r="FD45" s="245"/>
      <c r="FE45" s="245"/>
      <c r="FF45" s="245"/>
      <c r="FG45" s="245"/>
      <c r="FH45" s="245"/>
      <c r="FI45" s="245"/>
      <c r="FJ45" s="245"/>
      <c r="FK45" s="245"/>
      <c r="FL45" s="245"/>
      <c r="FM45" s="245"/>
      <c r="FN45" s="245"/>
      <c r="FO45" s="245"/>
      <c r="FP45" s="245"/>
      <c r="FQ45" s="245"/>
      <c r="FR45" s="245"/>
      <c r="FS45" s="245"/>
      <c r="FT45" s="245"/>
      <c r="FU45" s="245"/>
      <c r="FV45" s="245"/>
      <c r="FW45" s="245"/>
      <c r="FX45" s="245"/>
      <c r="FY45" s="245"/>
      <c r="FZ45" s="245"/>
      <c r="GA45" s="245"/>
      <c r="GB45" s="245"/>
      <c r="GC45" s="245"/>
      <c r="GD45" s="245"/>
      <c r="GE45" s="245"/>
      <c r="GF45" s="245"/>
      <c r="GG45" s="245"/>
      <c r="GH45" s="252">
        <v>555</v>
      </c>
      <c r="GI45" s="245"/>
      <c r="GJ45" s="245"/>
      <c r="GK45" s="245"/>
      <c r="GL45" s="245"/>
      <c r="GM45" s="245"/>
      <c r="GN45" s="245"/>
      <c r="GO45" s="245"/>
      <c r="GP45" s="245"/>
      <c r="GQ45" s="245"/>
      <c r="GR45" s="245"/>
      <c r="GS45" s="245"/>
      <c r="GT45" s="245"/>
      <c r="GU45" s="245"/>
      <c r="GV45" s="245"/>
      <c r="GW45" s="245"/>
      <c r="GX45" s="245"/>
      <c r="GY45" s="245"/>
      <c r="GZ45" s="245"/>
      <c r="HA45" s="245"/>
      <c r="HB45" s="245"/>
      <c r="HC45" s="245"/>
      <c r="HD45" s="245"/>
      <c r="HE45" s="245"/>
      <c r="HF45" s="245"/>
      <c r="HG45" s="245"/>
      <c r="HH45" s="245"/>
      <c r="HI45" s="245"/>
      <c r="HJ45" s="245"/>
      <c r="HK45" s="245"/>
      <c r="HL45" s="245"/>
      <c r="HM45" s="245"/>
      <c r="HN45" s="245"/>
      <c r="HO45" s="252">
        <v>378</v>
      </c>
      <c r="HP45" s="245"/>
      <c r="HQ45" s="245"/>
      <c r="HR45" s="245"/>
      <c r="HS45" s="245"/>
      <c r="HT45" s="252">
        <v>1473</v>
      </c>
      <c r="HU45" s="245"/>
      <c r="HV45" s="245"/>
      <c r="HW45" s="252">
        <v>51</v>
      </c>
      <c r="HX45" s="252">
        <v>51</v>
      </c>
      <c r="HY45" s="252">
        <v>51</v>
      </c>
      <c r="HZ45" s="252">
        <v>51</v>
      </c>
      <c r="IA45" s="252">
        <v>51</v>
      </c>
      <c r="IB45" s="252">
        <v>51</v>
      </c>
      <c r="IC45" s="252">
        <v>51</v>
      </c>
      <c r="ID45" s="252">
        <v>51</v>
      </c>
      <c r="IE45" s="252">
        <v>51</v>
      </c>
      <c r="IF45" s="252">
        <v>51</v>
      </c>
      <c r="IG45" s="252">
        <v>51</v>
      </c>
      <c r="IH45" s="252">
        <v>51</v>
      </c>
      <c r="II45" s="252">
        <v>51</v>
      </c>
      <c r="IJ45" s="252">
        <v>51</v>
      </c>
      <c r="IK45" s="252">
        <v>51</v>
      </c>
      <c r="IL45" s="252">
        <v>51</v>
      </c>
      <c r="IM45" s="252">
        <v>51</v>
      </c>
      <c r="IN45" s="252">
        <v>51</v>
      </c>
      <c r="IO45" s="252">
        <v>51</v>
      </c>
      <c r="IP45" s="252">
        <v>51</v>
      </c>
      <c r="IQ45" s="252">
        <v>51</v>
      </c>
      <c r="IR45" s="252">
        <v>51</v>
      </c>
      <c r="IS45" s="485">
        <v>36000</v>
      </c>
      <c r="IT45" s="485">
        <v>37232</v>
      </c>
      <c r="IU45" s="485">
        <v>42157</v>
      </c>
      <c r="IV45" s="485">
        <v>993</v>
      </c>
      <c r="IW45" s="485">
        <v>1127</v>
      </c>
      <c r="IX45" s="485">
        <v>1288</v>
      </c>
      <c r="IY45" s="485">
        <v>1382</v>
      </c>
      <c r="IZ45" s="485">
        <v>1764</v>
      </c>
      <c r="JA45" s="485">
        <v>3048</v>
      </c>
      <c r="JB45" s="485">
        <v>3511</v>
      </c>
      <c r="JC45" s="485">
        <v>4095</v>
      </c>
      <c r="JD45" s="485">
        <v>4603</v>
      </c>
      <c r="JE45" s="485">
        <v>9349</v>
      </c>
      <c r="JF45" s="485">
        <v>10848</v>
      </c>
      <c r="JG45" s="485">
        <v>12010</v>
      </c>
      <c r="JH45" s="485">
        <v>13149</v>
      </c>
      <c r="JI45" s="485">
        <v>33276</v>
      </c>
      <c r="JJ45" s="485">
        <v>35121</v>
      </c>
      <c r="JK45" s="485">
        <v>39571</v>
      </c>
      <c r="JL45" s="238"/>
      <c r="JM45" s="238">
        <v>90.6</v>
      </c>
      <c r="JN45" s="238">
        <v>42.4</v>
      </c>
      <c r="JO45" s="238">
        <v>62.3</v>
      </c>
      <c r="JP45" s="238">
        <v>82.2</v>
      </c>
      <c r="JQ45" s="238">
        <v>6.5</v>
      </c>
      <c r="JR45" s="238">
        <v>20</v>
      </c>
      <c r="JS45" s="238">
        <v>0.25</v>
      </c>
      <c r="JT45" s="238">
        <v>44</v>
      </c>
      <c r="JU45" s="238">
        <v>1125</v>
      </c>
      <c r="JV45" s="238" t="s">
        <v>1628</v>
      </c>
      <c r="JW45" s="245"/>
      <c r="JX45" s="245"/>
      <c r="JY45" s="245"/>
      <c r="KA45" s="738">
        <v>46023</v>
      </c>
    </row>
    <row r="46" spans="1:287" ht="15" customHeight="1">
      <c r="A46" s="239" t="s">
        <v>1179</v>
      </c>
      <c r="B46" s="481" t="s">
        <v>322</v>
      </c>
      <c r="C46" s="498" t="s">
        <v>913</v>
      </c>
      <c r="D46" s="483" t="s">
        <v>951</v>
      </c>
      <c r="E46" s="483" t="s">
        <v>1688</v>
      </c>
      <c r="F46" s="483" t="s">
        <v>324</v>
      </c>
      <c r="G46" s="483" t="s">
        <v>325</v>
      </c>
      <c r="H46" s="406" t="s">
        <v>88</v>
      </c>
      <c r="I46" s="406" t="s">
        <v>89</v>
      </c>
      <c r="J46" s="406" t="s">
        <v>282</v>
      </c>
      <c r="K46" s="406" t="s">
        <v>285</v>
      </c>
      <c r="L46" s="484" t="s">
        <v>1191</v>
      </c>
      <c r="M46" s="797">
        <v>91370</v>
      </c>
      <c r="N46" s="245"/>
      <c r="O46" s="252">
        <v>16659</v>
      </c>
      <c r="P46" s="245"/>
      <c r="Q46" s="245" t="s">
        <v>93</v>
      </c>
      <c r="R46" s="245" t="s">
        <v>93</v>
      </c>
      <c r="S46" s="245"/>
      <c r="T46" s="245" t="s">
        <v>93</v>
      </c>
      <c r="U46" s="245"/>
      <c r="V46" s="245"/>
      <c r="W46" s="245"/>
      <c r="X46" s="252">
        <v>215</v>
      </c>
      <c r="Y46" s="245"/>
      <c r="Z46" s="245"/>
      <c r="AA46" s="245"/>
      <c r="AB46" s="245" t="s">
        <v>93</v>
      </c>
      <c r="AC46" s="245" t="s">
        <v>93</v>
      </c>
      <c r="AD46" s="245"/>
      <c r="AE46" s="245"/>
      <c r="AF46" s="245" t="s">
        <v>93</v>
      </c>
      <c r="AG46" s="245"/>
      <c r="AH46" s="245"/>
      <c r="AI46" s="245"/>
      <c r="AJ46" s="245" t="s">
        <v>93</v>
      </c>
      <c r="AK46" s="245"/>
      <c r="AL46" s="245"/>
      <c r="AM46" s="245" t="s">
        <v>93</v>
      </c>
      <c r="AN46" s="245"/>
      <c r="AO46" s="485">
        <v>881</v>
      </c>
      <c r="AP46" s="485">
        <v>1016</v>
      </c>
      <c r="AQ46" s="485">
        <v>1177</v>
      </c>
      <c r="AR46" s="485">
        <v>1270</v>
      </c>
      <c r="AS46" s="485">
        <v>1652</v>
      </c>
      <c r="AT46" s="485">
        <v>4067</v>
      </c>
      <c r="AU46" s="485">
        <v>4638</v>
      </c>
      <c r="AV46" s="485">
        <v>9435</v>
      </c>
      <c r="AW46" s="485">
        <v>11013</v>
      </c>
      <c r="AX46" s="485">
        <v>12340</v>
      </c>
      <c r="AY46" s="245"/>
      <c r="AZ46" s="245"/>
      <c r="BA46" s="245"/>
      <c r="BB46" s="245"/>
      <c r="BC46" s="245"/>
      <c r="BD46" s="245"/>
      <c r="BE46" s="245"/>
      <c r="BF46" s="485">
        <v>3048</v>
      </c>
      <c r="BG46" s="485">
        <v>3473</v>
      </c>
      <c r="BH46" s="245"/>
      <c r="BI46" s="252" t="s">
        <v>429</v>
      </c>
      <c r="BJ46" s="245"/>
      <c r="BK46" s="484" t="s">
        <v>432</v>
      </c>
      <c r="BL46" s="245"/>
      <c r="BM46" s="484" t="s">
        <v>613</v>
      </c>
      <c r="BN46" s="245"/>
      <c r="BO46" s="252" t="s">
        <v>614</v>
      </c>
      <c r="BP46" s="484" t="s">
        <v>1686</v>
      </c>
      <c r="BQ46" s="484" t="s">
        <v>410</v>
      </c>
      <c r="BR46" s="484" t="s">
        <v>530</v>
      </c>
      <c r="BS46" s="484" t="s">
        <v>499</v>
      </c>
      <c r="BT46" s="484">
        <v>78</v>
      </c>
      <c r="BU46" s="484">
        <v>68</v>
      </c>
      <c r="BV46" s="245" t="s">
        <v>93</v>
      </c>
      <c r="BW46" s="484">
        <v>4879</v>
      </c>
      <c r="BX46" s="484">
        <v>1560</v>
      </c>
      <c r="BY46" s="245" t="s">
        <v>93</v>
      </c>
      <c r="BZ46" s="245"/>
      <c r="CA46" s="252">
        <v>8093</v>
      </c>
      <c r="CB46" s="252">
        <v>884</v>
      </c>
      <c r="CC46" s="252">
        <v>51</v>
      </c>
      <c r="CD46" s="245"/>
      <c r="CE46" s="252">
        <v>1587</v>
      </c>
      <c r="CF46" s="485">
        <v>13603</v>
      </c>
      <c r="CG46" s="245"/>
      <c r="CH46" s="252">
        <v>2083</v>
      </c>
      <c r="CI46" s="245"/>
      <c r="CJ46" s="245"/>
      <c r="CK46" s="245"/>
      <c r="CL46" s="245"/>
      <c r="CM46" s="245"/>
      <c r="CN46" s="245"/>
      <c r="CO46" s="245"/>
      <c r="CP46" s="245"/>
      <c r="CQ46" s="245"/>
      <c r="CR46" s="252">
        <v>286</v>
      </c>
      <c r="CS46" s="252">
        <v>5714</v>
      </c>
      <c r="CT46" s="245"/>
      <c r="CU46" s="489">
        <v>3370</v>
      </c>
      <c r="CV46" s="489">
        <v>4540</v>
      </c>
      <c r="CW46" s="489">
        <v>4910</v>
      </c>
      <c r="CX46" s="489"/>
      <c r="CY46" s="489"/>
      <c r="CZ46" s="490"/>
      <c r="DA46" s="245"/>
      <c r="DB46" s="245"/>
      <c r="DC46" s="245"/>
      <c r="DD46" s="245"/>
      <c r="DE46" s="245"/>
      <c r="DF46" s="245"/>
      <c r="DG46" s="245"/>
      <c r="DH46" s="245"/>
      <c r="DI46" s="245"/>
      <c r="DJ46" s="245"/>
      <c r="DK46" s="245"/>
      <c r="DL46" s="245"/>
      <c r="DM46" s="245"/>
      <c r="DN46" s="245"/>
      <c r="DO46" s="245"/>
      <c r="DP46" s="245"/>
      <c r="DQ46" s="245"/>
      <c r="DR46" s="245"/>
      <c r="DS46" s="252">
        <v>2991</v>
      </c>
      <c r="DT46" s="245"/>
      <c r="DU46" s="245"/>
      <c r="DV46" s="245"/>
      <c r="DW46" s="245"/>
      <c r="DX46" s="245"/>
      <c r="DY46" s="245"/>
      <c r="DZ46" s="245"/>
      <c r="EA46" s="245"/>
      <c r="EB46" s="245"/>
      <c r="EC46" s="245"/>
      <c r="ED46" s="245"/>
      <c r="EE46" s="245"/>
      <c r="EF46" s="245"/>
      <c r="EG46" s="245"/>
      <c r="EH46" s="245"/>
      <c r="EI46" s="245"/>
      <c r="EJ46" s="245"/>
      <c r="EK46" s="245"/>
      <c r="EL46" s="245"/>
      <c r="EM46" s="245"/>
      <c r="EN46" s="245"/>
      <c r="EO46" s="245"/>
      <c r="EP46" s="245"/>
      <c r="EQ46" s="245"/>
      <c r="ER46" s="245"/>
      <c r="ES46" s="245"/>
      <c r="ET46" s="245"/>
      <c r="EU46" s="245"/>
      <c r="EV46" s="245"/>
      <c r="EW46" s="245"/>
      <c r="EX46" s="245"/>
      <c r="EY46" s="245"/>
      <c r="EZ46" s="245"/>
      <c r="FA46" s="245"/>
      <c r="FB46" s="245"/>
      <c r="FC46" s="245"/>
      <c r="FD46" s="245"/>
      <c r="FE46" s="245"/>
      <c r="FF46" s="245"/>
      <c r="FG46" s="245"/>
      <c r="FH46" s="245"/>
      <c r="FI46" s="245"/>
      <c r="FJ46" s="245"/>
      <c r="FK46" s="245"/>
      <c r="FL46" s="245"/>
      <c r="FM46" s="245"/>
      <c r="FN46" s="245"/>
      <c r="FO46" s="245"/>
      <c r="FP46" s="245"/>
      <c r="FQ46" s="245"/>
      <c r="FR46" s="245"/>
      <c r="FS46" s="245"/>
      <c r="FT46" s="245"/>
      <c r="FU46" s="245"/>
      <c r="FV46" s="245"/>
      <c r="FW46" s="245"/>
      <c r="FX46" s="245"/>
      <c r="FY46" s="245"/>
      <c r="FZ46" s="245"/>
      <c r="GA46" s="245"/>
      <c r="GB46" s="245"/>
      <c r="GC46" s="245"/>
      <c r="GD46" s="245"/>
      <c r="GE46" s="245"/>
      <c r="GF46" s="245"/>
      <c r="GG46" s="245"/>
      <c r="GH46" s="252">
        <v>555</v>
      </c>
      <c r="GI46" s="245"/>
      <c r="GJ46" s="245"/>
      <c r="GK46" s="245"/>
      <c r="GL46" s="245"/>
      <c r="GM46" s="245"/>
      <c r="GN46" s="245"/>
      <c r="GO46" s="245"/>
      <c r="GP46" s="245"/>
      <c r="GQ46" s="245"/>
      <c r="GR46" s="245"/>
      <c r="GS46" s="245"/>
      <c r="GT46" s="245"/>
      <c r="GU46" s="245"/>
      <c r="GV46" s="245"/>
      <c r="GW46" s="245"/>
      <c r="GX46" s="245"/>
      <c r="GY46" s="245"/>
      <c r="GZ46" s="245"/>
      <c r="HA46" s="245"/>
      <c r="HB46" s="245"/>
      <c r="HC46" s="245"/>
      <c r="HD46" s="245"/>
      <c r="HE46" s="245"/>
      <c r="HF46" s="245"/>
      <c r="HG46" s="245"/>
      <c r="HH46" s="245"/>
      <c r="HI46" s="245"/>
      <c r="HJ46" s="245"/>
      <c r="HK46" s="245"/>
      <c r="HL46" s="245"/>
      <c r="HM46" s="245"/>
      <c r="HN46" s="245"/>
      <c r="HO46" s="245"/>
      <c r="HP46" s="245"/>
      <c r="HQ46" s="245"/>
      <c r="HR46" s="245"/>
      <c r="HS46" s="245"/>
      <c r="HT46" s="245"/>
      <c r="HU46" s="245"/>
      <c r="HV46" s="245"/>
      <c r="HW46" s="252">
        <v>51</v>
      </c>
      <c r="HX46" s="252">
        <v>51</v>
      </c>
      <c r="HY46" s="252">
        <v>51</v>
      </c>
      <c r="HZ46" s="252">
        <v>51</v>
      </c>
      <c r="IA46" s="252">
        <v>51</v>
      </c>
      <c r="IB46" s="252">
        <v>51</v>
      </c>
      <c r="IC46" s="252">
        <v>51</v>
      </c>
      <c r="ID46" s="252">
        <v>51</v>
      </c>
      <c r="IE46" s="252">
        <v>51</v>
      </c>
      <c r="IF46" s="252">
        <v>51</v>
      </c>
      <c r="IG46" s="252">
        <v>51</v>
      </c>
      <c r="IH46" s="252">
        <v>51</v>
      </c>
      <c r="II46" s="252">
        <v>51</v>
      </c>
      <c r="IJ46" s="252">
        <v>51</v>
      </c>
      <c r="IK46" s="252">
        <v>51</v>
      </c>
      <c r="IL46" s="252">
        <v>51</v>
      </c>
      <c r="IM46" s="252">
        <v>51</v>
      </c>
      <c r="IN46" s="252">
        <v>51</v>
      </c>
      <c r="IO46" s="252">
        <v>51</v>
      </c>
      <c r="IP46" s="252">
        <v>51</v>
      </c>
      <c r="IQ46" s="252">
        <v>51</v>
      </c>
      <c r="IR46" s="252">
        <v>51</v>
      </c>
      <c r="IS46" s="485">
        <v>36000</v>
      </c>
      <c r="IT46" s="485">
        <v>37232</v>
      </c>
      <c r="IU46" s="485">
        <v>42157</v>
      </c>
      <c r="IV46" s="485">
        <v>993</v>
      </c>
      <c r="IW46" s="485">
        <v>1127</v>
      </c>
      <c r="IX46" s="485">
        <v>1288</v>
      </c>
      <c r="IY46" s="485">
        <v>1382</v>
      </c>
      <c r="IZ46" s="485">
        <v>1764</v>
      </c>
      <c r="JA46" s="485">
        <v>3048</v>
      </c>
      <c r="JB46" s="485">
        <v>3511</v>
      </c>
      <c r="JC46" s="485">
        <v>4095</v>
      </c>
      <c r="JD46" s="485">
        <v>4603</v>
      </c>
      <c r="JE46" s="485">
        <v>9349</v>
      </c>
      <c r="JF46" s="485">
        <v>10848</v>
      </c>
      <c r="JG46" s="485">
        <v>12010</v>
      </c>
      <c r="JH46" s="485">
        <v>13149</v>
      </c>
      <c r="JI46" s="485">
        <v>33276</v>
      </c>
      <c r="JJ46" s="485">
        <v>35121</v>
      </c>
      <c r="JK46" s="485">
        <v>39571</v>
      </c>
      <c r="JL46" s="238"/>
      <c r="JM46" s="238">
        <v>101.2</v>
      </c>
      <c r="JN46" s="238">
        <v>46.1</v>
      </c>
      <c r="JO46" s="238">
        <v>68.099999999999994</v>
      </c>
      <c r="JP46" s="238">
        <v>90.4</v>
      </c>
      <c r="JQ46" s="238">
        <v>6.5</v>
      </c>
      <c r="JR46" s="238">
        <v>20</v>
      </c>
      <c r="JS46" s="238">
        <v>0.25</v>
      </c>
      <c r="JT46" s="238">
        <v>44</v>
      </c>
      <c r="JU46" s="238">
        <v>1217</v>
      </c>
      <c r="JV46" s="238" t="s">
        <v>1628</v>
      </c>
      <c r="JW46" s="252">
        <v>441</v>
      </c>
      <c r="JX46" s="245"/>
      <c r="JY46" s="245"/>
      <c r="KA46" s="738">
        <v>46023</v>
      </c>
    </row>
    <row r="47" spans="1:287" ht="15" customHeight="1">
      <c r="A47" s="239" t="s">
        <v>1181</v>
      </c>
      <c r="B47" s="481" t="s">
        <v>336</v>
      </c>
      <c r="C47" s="374" t="s">
        <v>914</v>
      </c>
      <c r="D47" s="482" t="s">
        <v>337</v>
      </c>
      <c r="E47" s="482" t="s">
        <v>1688</v>
      </c>
      <c r="F47" s="483" t="s">
        <v>332</v>
      </c>
      <c r="G47" s="483" t="s">
        <v>324</v>
      </c>
      <c r="H47" s="406" t="s">
        <v>88</v>
      </c>
      <c r="I47" s="406" t="s">
        <v>89</v>
      </c>
      <c r="J47" s="406" t="s">
        <v>90</v>
      </c>
      <c r="K47" s="406" t="s">
        <v>285</v>
      </c>
      <c r="L47" s="484" t="s">
        <v>1191</v>
      </c>
      <c r="M47" s="797">
        <v>90461</v>
      </c>
      <c r="N47" s="245"/>
      <c r="O47" s="252">
        <v>16729</v>
      </c>
      <c r="P47" s="252">
        <v>1260</v>
      </c>
      <c r="Q47" s="245" t="s">
        <v>93</v>
      </c>
      <c r="R47" s="245"/>
      <c r="S47" s="245" t="s">
        <v>93</v>
      </c>
      <c r="T47" s="245"/>
      <c r="U47" s="245" t="s">
        <v>93</v>
      </c>
      <c r="V47" s="245"/>
      <c r="W47" s="245"/>
      <c r="X47" s="252">
        <v>875</v>
      </c>
      <c r="Y47" s="245"/>
      <c r="Z47" s="245"/>
      <c r="AA47" s="245" t="s">
        <v>93</v>
      </c>
      <c r="AB47" s="245" t="s">
        <v>93</v>
      </c>
      <c r="AC47" s="245" t="s">
        <v>93</v>
      </c>
      <c r="AD47" s="252">
        <v>1771</v>
      </c>
      <c r="AE47" s="245"/>
      <c r="AF47" s="245" t="s">
        <v>93</v>
      </c>
      <c r="AG47" s="245"/>
      <c r="AH47" s="245"/>
      <c r="AI47" s="252">
        <v>555</v>
      </c>
      <c r="AJ47" s="245" t="s">
        <v>93</v>
      </c>
      <c r="AK47" s="252">
        <v>177</v>
      </c>
      <c r="AL47" s="245"/>
      <c r="AM47" s="245" t="s">
        <v>93</v>
      </c>
      <c r="AN47" s="245"/>
      <c r="AO47" s="485">
        <v>881</v>
      </c>
      <c r="AP47" s="485">
        <v>1016</v>
      </c>
      <c r="AQ47" s="485">
        <v>1177</v>
      </c>
      <c r="AR47" s="485">
        <v>1270</v>
      </c>
      <c r="AS47" s="485">
        <v>1652</v>
      </c>
      <c r="AT47" s="485">
        <v>4067</v>
      </c>
      <c r="AU47" s="485">
        <v>4638</v>
      </c>
      <c r="AV47" s="485">
        <v>9435</v>
      </c>
      <c r="AW47" s="485">
        <v>11013</v>
      </c>
      <c r="AX47" s="485">
        <v>12340</v>
      </c>
      <c r="AY47" s="245"/>
      <c r="AZ47" s="245"/>
      <c r="BA47" s="245"/>
      <c r="BB47" s="245"/>
      <c r="BC47" s="245"/>
      <c r="BD47" s="245" t="s">
        <v>93</v>
      </c>
      <c r="BE47" s="245"/>
      <c r="BF47" s="485">
        <v>3048</v>
      </c>
      <c r="BG47" s="485">
        <v>3473</v>
      </c>
      <c r="BH47" s="245"/>
      <c r="BI47" s="252" t="s">
        <v>429</v>
      </c>
      <c r="BJ47" s="245"/>
      <c r="BK47" s="484" t="s">
        <v>430</v>
      </c>
      <c r="BL47" s="245"/>
      <c r="BM47" s="484" t="s">
        <v>613</v>
      </c>
      <c r="BN47" s="245"/>
      <c r="BO47" s="252" t="s">
        <v>614</v>
      </c>
      <c r="BP47" s="484" t="s">
        <v>1686</v>
      </c>
      <c r="BQ47" s="252" t="s">
        <v>410</v>
      </c>
      <c r="BR47" s="252" t="s">
        <v>2664</v>
      </c>
      <c r="BS47" s="484" t="s">
        <v>499</v>
      </c>
      <c r="BT47" s="484">
        <v>84</v>
      </c>
      <c r="BU47" s="484">
        <v>73</v>
      </c>
      <c r="BV47" s="245" t="s">
        <v>93</v>
      </c>
      <c r="BW47" s="484">
        <v>4867</v>
      </c>
      <c r="BX47" s="484">
        <v>1560</v>
      </c>
      <c r="BY47" s="252">
        <v>317</v>
      </c>
      <c r="BZ47" s="245"/>
      <c r="CA47" s="252">
        <v>9049</v>
      </c>
      <c r="CB47" s="252">
        <v>884</v>
      </c>
      <c r="CC47" s="252">
        <v>51</v>
      </c>
      <c r="CD47" s="245"/>
      <c r="CE47" s="245" t="s">
        <v>93</v>
      </c>
      <c r="CF47" s="485">
        <v>13603</v>
      </c>
      <c r="CG47" s="245"/>
      <c r="CH47" s="252">
        <v>2083</v>
      </c>
      <c r="CI47" s="245"/>
      <c r="CJ47" s="245"/>
      <c r="CK47" s="245"/>
      <c r="CL47" s="245"/>
      <c r="CM47" s="245"/>
      <c r="CN47" s="245"/>
      <c r="CO47" s="245"/>
      <c r="CP47" s="245"/>
      <c r="CQ47" s="252">
        <v>359</v>
      </c>
      <c r="CR47" s="252">
        <v>244</v>
      </c>
      <c r="CS47" s="252">
        <v>5714</v>
      </c>
      <c r="CT47" s="245"/>
      <c r="CU47" s="489">
        <v>3340</v>
      </c>
      <c r="CV47" s="489">
        <v>4570</v>
      </c>
      <c r="CW47" s="489">
        <v>5100</v>
      </c>
      <c r="CX47" s="489"/>
      <c r="CY47" s="489"/>
      <c r="CZ47" s="490"/>
      <c r="DA47" s="252">
        <v>120</v>
      </c>
      <c r="DB47" s="245"/>
      <c r="DC47" s="245"/>
      <c r="DD47" s="245"/>
      <c r="DE47" s="245"/>
      <c r="DF47" s="245"/>
      <c r="DG47" s="245"/>
      <c r="DH47" s="245"/>
      <c r="DI47" s="245"/>
      <c r="DJ47" s="245"/>
      <c r="DK47" s="245"/>
      <c r="DL47" s="245"/>
      <c r="DM47" s="245"/>
      <c r="DN47" s="245"/>
      <c r="DO47" s="245"/>
      <c r="DP47" s="245"/>
      <c r="DQ47" s="245"/>
      <c r="DR47" s="245"/>
      <c r="DS47" s="252">
        <v>2991</v>
      </c>
      <c r="DT47" s="245"/>
      <c r="DU47" s="245"/>
      <c r="DV47" s="245"/>
      <c r="DW47" s="245"/>
      <c r="DX47" s="245"/>
      <c r="DY47" s="245"/>
      <c r="DZ47" s="245"/>
      <c r="EA47" s="245"/>
      <c r="EB47" s="245"/>
      <c r="EC47" s="245"/>
      <c r="ED47" s="245"/>
      <c r="EE47" s="245"/>
      <c r="EF47" s="245"/>
      <c r="EG47" s="245"/>
      <c r="EH47" s="245"/>
      <c r="EI47" s="245"/>
      <c r="EJ47" s="245"/>
      <c r="EK47" s="245"/>
      <c r="EL47" s="245"/>
      <c r="EM47" s="245"/>
      <c r="EN47" s="245"/>
      <c r="EO47" s="245"/>
      <c r="EP47" s="252">
        <v>60</v>
      </c>
      <c r="EQ47" s="245"/>
      <c r="ER47" s="245"/>
      <c r="ES47" s="245"/>
      <c r="ET47" s="245"/>
      <c r="EU47" s="245"/>
      <c r="EV47" s="245"/>
      <c r="EW47" s="245"/>
      <c r="EX47" s="245"/>
      <c r="EY47" s="245"/>
      <c r="EZ47" s="245"/>
      <c r="FA47" s="245"/>
      <c r="FB47" s="245"/>
      <c r="FC47" s="245"/>
      <c r="FD47" s="245"/>
      <c r="FE47" s="245"/>
      <c r="FF47" s="245"/>
      <c r="FG47" s="245"/>
      <c r="FH47" s="245"/>
      <c r="FI47" s="245"/>
      <c r="FJ47" s="245"/>
      <c r="FK47" s="245"/>
      <c r="FL47" s="245"/>
      <c r="FM47" s="245"/>
      <c r="FN47" s="245"/>
      <c r="FO47" s="245"/>
      <c r="FP47" s="245"/>
      <c r="FQ47" s="245"/>
      <c r="FR47" s="245"/>
      <c r="FS47" s="245"/>
      <c r="FT47" s="245"/>
      <c r="FU47" s="245"/>
      <c r="FV47" s="245"/>
      <c r="FW47" s="245"/>
      <c r="FX47" s="245"/>
      <c r="FY47" s="245"/>
      <c r="FZ47" s="245"/>
      <c r="GA47" s="245"/>
      <c r="GB47" s="245"/>
      <c r="GC47" s="245"/>
      <c r="GD47" s="245"/>
      <c r="GE47" s="245"/>
      <c r="GF47" s="245"/>
      <c r="GG47" s="245"/>
      <c r="GH47" s="252">
        <v>555</v>
      </c>
      <c r="GI47" s="252">
        <v>317</v>
      </c>
      <c r="GJ47" s="245"/>
      <c r="GK47" s="245"/>
      <c r="GL47" s="245"/>
      <c r="GM47" s="245"/>
      <c r="GN47" s="245"/>
      <c r="GO47" s="245"/>
      <c r="GP47" s="245"/>
      <c r="GQ47" s="252">
        <v>3667</v>
      </c>
      <c r="GR47" s="245"/>
      <c r="GS47" s="245"/>
      <c r="GT47" s="245"/>
      <c r="GU47" s="245"/>
      <c r="GV47" s="245"/>
      <c r="GW47" s="245"/>
      <c r="GX47" s="245"/>
      <c r="GY47" s="245"/>
      <c r="GZ47" s="245"/>
      <c r="HA47" s="245"/>
      <c r="HB47" s="245"/>
      <c r="HC47" s="245"/>
      <c r="HD47" s="245"/>
      <c r="HE47" s="245"/>
      <c r="HF47" s="245"/>
      <c r="HG47" s="245"/>
      <c r="HH47" s="245"/>
      <c r="HI47" s="245"/>
      <c r="HJ47" s="245"/>
      <c r="HK47" s="245"/>
      <c r="HL47" s="245"/>
      <c r="HM47" s="245"/>
      <c r="HN47" s="245"/>
      <c r="HO47" s="245"/>
      <c r="HP47" s="245"/>
      <c r="HQ47" s="245"/>
      <c r="HR47" s="245"/>
      <c r="HS47" s="245"/>
      <c r="HT47" s="245"/>
      <c r="HU47" s="252">
        <v>175</v>
      </c>
      <c r="HV47" s="245"/>
      <c r="HW47" s="252">
        <v>51</v>
      </c>
      <c r="HX47" s="252">
        <v>51</v>
      </c>
      <c r="HY47" s="252">
        <v>51</v>
      </c>
      <c r="HZ47" s="252">
        <v>51</v>
      </c>
      <c r="IA47" s="252">
        <v>51</v>
      </c>
      <c r="IB47" s="252">
        <v>51</v>
      </c>
      <c r="IC47" s="252">
        <v>51</v>
      </c>
      <c r="ID47" s="252">
        <v>51</v>
      </c>
      <c r="IE47" s="252">
        <v>51</v>
      </c>
      <c r="IF47" s="252">
        <v>51</v>
      </c>
      <c r="IG47" s="252">
        <v>51</v>
      </c>
      <c r="IH47" s="252">
        <v>51</v>
      </c>
      <c r="II47" s="252">
        <v>51</v>
      </c>
      <c r="IJ47" s="252">
        <v>51</v>
      </c>
      <c r="IK47" s="252">
        <v>51</v>
      </c>
      <c r="IL47" s="252">
        <v>51</v>
      </c>
      <c r="IM47" s="252">
        <v>51</v>
      </c>
      <c r="IN47" s="252">
        <v>51</v>
      </c>
      <c r="IO47" s="252">
        <v>51</v>
      </c>
      <c r="IP47" s="252">
        <v>51</v>
      </c>
      <c r="IQ47" s="252">
        <v>51</v>
      </c>
      <c r="IR47" s="252">
        <v>51</v>
      </c>
      <c r="IS47" s="485">
        <v>36000</v>
      </c>
      <c r="IT47" s="485">
        <v>37232</v>
      </c>
      <c r="IU47" s="485">
        <v>42157</v>
      </c>
      <c r="IV47" s="485">
        <v>993</v>
      </c>
      <c r="IW47" s="485">
        <v>1127</v>
      </c>
      <c r="IX47" s="485">
        <v>1288</v>
      </c>
      <c r="IY47" s="485">
        <v>1382</v>
      </c>
      <c r="IZ47" s="485">
        <v>1764</v>
      </c>
      <c r="JA47" s="485">
        <v>3048</v>
      </c>
      <c r="JB47" s="485">
        <v>3511</v>
      </c>
      <c r="JC47" s="485">
        <v>4095</v>
      </c>
      <c r="JD47" s="485">
        <v>4603</v>
      </c>
      <c r="JE47" s="485">
        <v>9349</v>
      </c>
      <c r="JF47" s="485">
        <v>10848</v>
      </c>
      <c r="JG47" s="485">
        <v>12010</v>
      </c>
      <c r="JH47" s="485">
        <v>13149</v>
      </c>
      <c r="JI47" s="485">
        <v>33276</v>
      </c>
      <c r="JJ47" s="485">
        <v>35121</v>
      </c>
      <c r="JK47" s="485">
        <v>39571</v>
      </c>
      <c r="JL47" s="238"/>
      <c r="JM47" s="238">
        <v>127.8</v>
      </c>
      <c r="JN47" s="238">
        <v>54.9</v>
      </c>
      <c r="JO47" s="238">
        <v>83.4</v>
      </c>
      <c r="JP47" s="238">
        <v>115.1</v>
      </c>
      <c r="JQ47" s="238">
        <v>11.7</v>
      </c>
      <c r="JR47" s="238">
        <v>20</v>
      </c>
      <c r="JS47" s="238">
        <v>0.25</v>
      </c>
      <c r="JT47" s="238">
        <v>90</v>
      </c>
      <c r="JU47" s="238">
        <v>1630</v>
      </c>
      <c r="JV47" s="238" t="s">
        <v>1628</v>
      </c>
      <c r="JW47" s="252">
        <v>441</v>
      </c>
      <c r="JX47" s="245"/>
      <c r="JY47" s="245"/>
      <c r="KA47" s="738">
        <v>46023</v>
      </c>
    </row>
    <row r="48" spans="1:287" ht="15" customHeight="1">
      <c r="A48" s="239" t="s">
        <v>1179</v>
      </c>
      <c r="B48" s="423" t="s">
        <v>329</v>
      </c>
      <c r="C48" s="498" t="s">
        <v>914</v>
      </c>
      <c r="D48" s="483" t="s">
        <v>1689</v>
      </c>
      <c r="E48" s="483" t="s">
        <v>1688</v>
      </c>
      <c r="F48" s="483" t="s">
        <v>332</v>
      </c>
      <c r="G48" s="483" t="s">
        <v>324</v>
      </c>
      <c r="H48" s="406" t="s">
        <v>88</v>
      </c>
      <c r="I48" s="406" t="s">
        <v>89</v>
      </c>
      <c r="J48" s="406" t="s">
        <v>282</v>
      </c>
      <c r="K48" s="406" t="s">
        <v>285</v>
      </c>
      <c r="L48" s="484" t="s">
        <v>1191</v>
      </c>
      <c r="M48" s="797">
        <v>94921</v>
      </c>
      <c r="N48" s="245"/>
      <c r="O48" s="252">
        <v>16913</v>
      </c>
      <c r="P48" s="252">
        <v>1260</v>
      </c>
      <c r="Q48" s="245" t="s">
        <v>93</v>
      </c>
      <c r="R48" s="245" t="s">
        <v>93</v>
      </c>
      <c r="S48" s="245"/>
      <c r="T48" s="245" t="s">
        <v>93</v>
      </c>
      <c r="U48" s="245"/>
      <c r="V48" s="245"/>
      <c r="W48" s="252">
        <v>1514</v>
      </c>
      <c r="X48" s="252">
        <v>217</v>
      </c>
      <c r="Y48" s="245"/>
      <c r="Z48" s="245"/>
      <c r="AA48" s="245"/>
      <c r="AB48" s="245" t="s">
        <v>93</v>
      </c>
      <c r="AC48" s="245" t="s">
        <v>93</v>
      </c>
      <c r="AD48" s="245"/>
      <c r="AE48" s="245"/>
      <c r="AF48" s="245" t="s">
        <v>93</v>
      </c>
      <c r="AG48" s="245"/>
      <c r="AH48" s="245"/>
      <c r="AI48" s="252">
        <v>555</v>
      </c>
      <c r="AJ48" s="245" t="s">
        <v>93</v>
      </c>
      <c r="AK48" s="245"/>
      <c r="AL48" s="245"/>
      <c r="AM48" s="245" t="s">
        <v>93</v>
      </c>
      <c r="AN48" s="245"/>
      <c r="AO48" s="485">
        <v>881</v>
      </c>
      <c r="AP48" s="485">
        <v>1016</v>
      </c>
      <c r="AQ48" s="485">
        <v>1177</v>
      </c>
      <c r="AR48" s="485">
        <v>1270</v>
      </c>
      <c r="AS48" s="485">
        <v>1652</v>
      </c>
      <c r="AT48" s="485">
        <v>4067</v>
      </c>
      <c r="AU48" s="485">
        <v>4638</v>
      </c>
      <c r="AV48" s="485">
        <v>9435</v>
      </c>
      <c r="AW48" s="485">
        <v>11013</v>
      </c>
      <c r="AX48" s="485">
        <v>12340</v>
      </c>
      <c r="AY48" s="245"/>
      <c r="AZ48" s="245"/>
      <c r="BA48" s="245"/>
      <c r="BB48" s="245"/>
      <c r="BC48" s="245"/>
      <c r="BD48" s="245"/>
      <c r="BE48" s="245"/>
      <c r="BF48" s="485">
        <v>3048</v>
      </c>
      <c r="BG48" s="485">
        <v>3473</v>
      </c>
      <c r="BH48" s="252">
        <v>9226</v>
      </c>
      <c r="BI48" s="252" t="s">
        <v>429</v>
      </c>
      <c r="BJ48" s="245"/>
      <c r="BK48" s="484" t="s">
        <v>432</v>
      </c>
      <c r="BL48" s="245"/>
      <c r="BM48" s="484" t="s">
        <v>613</v>
      </c>
      <c r="BN48" s="245"/>
      <c r="BO48" s="484" t="s">
        <v>614</v>
      </c>
      <c r="BP48" s="484" t="s">
        <v>1686</v>
      </c>
      <c r="BQ48" s="484" t="s">
        <v>410</v>
      </c>
      <c r="BR48" s="484" t="s">
        <v>530</v>
      </c>
      <c r="BS48" s="484" t="s">
        <v>499</v>
      </c>
      <c r="BT48" s="484">
        <v>84</v>
      </c>
      <c r="BU48" s="484">
        <v>74</v>
      </c>
      <c r="BV48" s="245" t="s">
        <v>93</v>
      </c>
      <c r="BW48" s="484">
        <v>4879</v>
      </c>
      <c r="BX48" s="484">
        <v>1560</v>
      </c>
      <c r="BY48" s="245" t="s">
        <v>93</v>
      </c>
      <c r="BZ48" s="245"/>
      <c r="CA48" s="252">
        <v>8093</v>
      </c>
      <c r="CB48" s="252">
        <v>884</v>
      </c>
      <c r="CC48" s="252">
        <v>51</v>
      </c>
      <c r="CD48" s="252">
        <v>698</v>
      </c>
      <c r="CE48" s="245" t="s">
        <v>93</v>
      </c>
      <c r="CF48" s="485">
        <v>13603</v>
      </c>
      <c r="CG48" s="252">
        <v>2349</v>
      </c>
      <c r="CH48" s="252">
        <v>2083</v>
      </c>
      <c r="CI48" s="245"/>
      <c r="CJ48" s="252">
        <v>635</v>
      </c>
      <c r="CK48" s="245"/>
      <c r="CL48" s="245"/>
      <c r="CM48" s="245"/>
      <c r="CN48" s="245"/>
      <c r="CO48" s="245"/>
      <c r="CP48" s="252">
        <v>477</v>
      </c>
      <c r="CQ48" s="252">
        <v>359</v>
      </c>
      <c r="CR48" s="252">
        <v>383</v>
      </c>
      <c r="CS48" s="252">
        <v>5714</v>
      </c>
      <c r="CT48" s="245"/>
      <c r="CU48" s="489">
        <v>3340</v>
      </c>
      <c r="CV48" s="489">
        <v>4520</v>
      </c>
      <c r="CW48" s="489">
        <v>5110</v>
      </c>
      <c r="CX48" s="489"/>
      <c r="CY48" s="489"/>
      <c r="CZ48" s="490"/>
      <c r="DA48" s="245"/>
      <c r="DB48" s="245"/>
      <c r="DC48" s="245"/>
      <c r="DD48" s="245"/>
      <c r="DE48" s="245"/>
      <c r="DF48" s="245"/>
      <c r="DG48" s="245"/>
      <c r="DH48" s="245"/>
      <c r="DI48" s="245"/>
      <c r="DJ48" s="245"/>
      <c r="DK48" s="245"/>
      <c r="DL48" s="245"/>
      <c r="DM48" s="245"/>
      <c r="DN48" s="245"/>
      <c r="DO48" s="245"/>
      <c r="DP48" s="245"/>
      <c r="DQ48" s="245"/>
      <c r="DR48" s="245"/>
      <c r="DS48" s="252">
        <v>2991</v>
      </c>
      <c r="DT48" s="245"/>
      <c r="DU48" s="245"/>
      <c r="DV48" s="245"/>
      <c r="DW48" s="245"/>
      <c r="DX48" s="245"/>
      <c r="DY48" s="245"/>
      <c r="DZ48" s="245"/>
      <c r="EA48" s="245"/>
      <c r="EB48" s="252">
        <v>1297</v>
      </c>
      <c r="EC48" s="245"/>
      <c r="ED48" s="245"/>
      <c r="EE48" s="245"/>
      <c r="EF48" s="245"/>
      <c r="EG48" s="245"/>
      <c r="EH48" s="245"/>
      <c r="EI48" s="245"/>
      <c r="EJ48" s="245"/>
      <c r="EK48" s="245"/>
      <c r="EL48" s="245"/>
      <c r="EM48" s="245"/>
      <c r="EN48" s="245"/>
      <c r="EO48" s="252">
        <v>962</v>
      </c>
      <c r="EP48" s="245"/>
      <c r="EQ48" s="245"/>
      <c r="ER48" s="245"/>
      <c r="ES48" s="245"/>
      <c r="ET48" s="245"/>
      <c r="EU48" s="245"/>
      <c r="EV48" s="245"/>
      <c r="EW48" s="245"/>
      <c r="EX48" s="245"/>
      <c r="EY48" s="245"/>
      <c r="EZ48" s="245"/>
      <c r="FA48" s="245"/>
      <c r="FB48" s="245"/>
      <c r="FC48" s="245"/>
      <c r="FD48" s="245"/>
      <c r="FE48" s="245"/>
      <c r="FF48" s="245"/>
      <c r="FG48" s="245"/>
      <c r="FH48" s="245"/>
      <c r="FI48" s="245"/>
      <c r="FJ48" s="245"/>
      <c r="FK48" s="245"/>
      <c r="FL48" s="245"/>
      <c r="FM48" s="245"/>
      <c r="FN48" s="245"/>
      <c r="FO48" s="245"/>
      <c r="FP48" s="245"/>
      <c r="FQ48" s="245"/>
      <c r="FR48" s="245"/>
      <c r="FS48" s="245"/>
      <c r="FT48" s="245"/>
      <c r="FU48" s="245"/>
      <c r="FV48" s="245"/>
      <c r="FW48" s="245"/>
      <c r="FX48" s="245"/>
      <c r="FY48" s="245"/>
      <c r="FZ48" s="245"/>
      <c r="GA48" s="245"/>
      <c r="GB48" s="245"/>
      <c r="GC48" s="245"/>
      <c r="GD48" s="245"/>
      <c r="GE48" s="245"/>
      <c r="GF48" s="245"/>
      <c r="GG48" s="245"/>
      <c r="GH48" s="252">
        <v>555</v>
      </c>
      <c r="GI48" s="245"/>
      <c r="GJ48" s="245"/>
      <c r="GK48" s="245"/>
      <c r="GL48" s="245"/>
      <c r="GM48" s="245"/>
      <c r="GN48" s="245"/>
      <c r="GO48" s="245"/>
      <c r="GP48" s="245"/>
      <c r="GQ48" s="245"/>
      <c r="GR48" s="245"/>
      <c r="GS48" s="245"/>
      <c r="GT48" s="245"/>
      <c r="GU48" s="245"/>
      <c r="GV48" s="245"/>
      <c r="GW48" s="245"/>
      <c r="GX48" s="245"/>
      <c r="GY48" s="245"/>
      <c r="GZ48" s="245"/>
      <c r="HA48" s="245"/>
      <c r="HB48" s="245"/>
      <c r="HC48" s="245"/>
      <c r="HD48" s="245"/>
      <c r="HE48" s="245"/>
      <c r="HF48" s="245"/>
      <c r="HG48" s="245"/>
      <c r="HH48" s="245"/>
      <c r="HI48" s="245"/>
      <c r="HJ48" s="245"/>
      <c r="HK48" s="245"/>
      <c r="HL48" s="245"/>
      <c r="HM48" s="245"/>
      <c r="HN48" s="245"/>
      <c r="HO48" s="245"/>
      <c r="HP48" s="252">
        <v>51</v>
      </c>
      <c r="HQ48" s="245"/>
      <c r="HR48" s="245"/>
      <c r="HS48" s="245"/>
      <c r="HT48" s="245"/>
      <c r="HU48" s="252">
        <v>175</v>
      </c>
      <c r="HV48" s="245"/>
      <c r="HW48" s="252">
        <v>51</v>
      </c>
      <c r="HX48" s="252">
        <v>51</v>
      </c>
      <c r="HY48" s="252">
        <v>51</v>
      </c>
      <c r="HZ48" s="252">
        <v>51</v>
      </c>
      <c r="IA48" s="252">
        <v>51</v>
      </c>
      <c r="IB48" s="252">
        <v>51</v>
      </c>
      <c r="IC48" s="252">
        <v>51</v>
      </c>
      <c r="ID48" s="252">
        <v>51</v>
      </c>
      <c r="IE48" s="252">
        <v>51</v>
      </c>
      <c r="IF48" s="252">
        <v>51</v>
      </c>
      <c r="IG48" s="252">
        <v>51</v>
      </c>
      <c r="IH48" s="252">
        <v>51</v>
      </c>
      <c r="II48" s="252">
        <v>51</v>
      </c>
      <c r="IJ48" s="252">
        <v>51</v>
      </c>
      <c r="IK48" s="252">
        <v>51</v>
      </c>
      <c r="IL48" s="252">
        <v>51</v>
      </c>
      <c r="IM48" s="252">
        <v>51</v>
      </c>
      <c r="IN48" s="252">
        <v>51</v>
      </c>
      <c r="IO48" s="252">
        <v>51</v>
      </c>
      <c r="IP48" s="252">
        <v>51</v>
      </c>
      <c r="IQ48" s="252">
        <v>51</v>
      </c>
      <c r="IR48" s="252">
        <v>51</v>
      </c>
      <c r="IS48" s="485">
        <v>36000</v>
      </c>
      <c r="IT48" s="485">
        <v>37232</v>
      </c>
      <c r="IU48" s="485">
        <v>42157</v>
      </c>
      <c r="IV48" s="485">
        <v>993</v>
      </c>
      <c r="IW48" s="485">
        <v>1127</v>
      </c>
      <c r="IX48" s="485">
        <v>1288</v>
      </c>
      <c r="IY48" s="485">
        <v>1382</v>
      </c>
      <c r="IZ48" s="485">
        <v>1764</v>
      </c>
      <c r="JA48" s="485">
        <v>3048</v>
      </c>
      <c r="JB48" s="485">
        <v>3511</v>
      </c>
      <c r="JC48" s="485">
        <v>4095</v>
      </c>
      <c r="JD48" s="485">
        <v>4603</v>
      </c>
      <c r="JE48" s="485">
        <v>9349</v>
      </c>
      <c r="JF48" s="485">
        <v>10848</v>
      </c>
      <c r="JG48" s="485">
        <v>12010</v>
      </c>
      <c r="JH48" s="485">
        <v>13149</v>
      </c>
      <c r="JI48" s="485">
        <v>33276</v>
      </c>
      <c r="JJ48" s="485">
        <v>35121</v>
      </c>
      <c r="JK48" s="485">
        <v>39571</v>
      </c>
      <c r="JL48" s="238">
        <v>0</v>
      </c>
      <c r="JM48" s="238">
        <v>108.3</v>
      </c>
      <c r="JN48" s="238">
        <v>51.4</v>
      </c>
      <c r="JO48" s="238">
        <v>76.7</v>
      </c>
      <c r="JP48" s="238">
        <v>98.6</v>
      </c>
      <c r="JQ48" s="238">
        <v>6.4</v>
      </c>
      <c r="JR48" s="238">
        <v>20</v>
      </c>
      <c r="JS48" s="238">
        <v>0.25</v>
      </c>
      <c r="JT48" s="238">
        <v>48</v>
      </c>
      <c r="JU48" s="238">
        <v>1322</v>
      </c>
      <c r="JV48" s="238" t="s">
        <v>1628</v>
      </c>
      <c r="JW48" s="252">
        <v>441</v>
      </c>
      <c r="JX48" s="245"/>
      <c r="JY48" s="245"/>
      <c r="KA48" s="738">
        <v>46034</v>
      </c>
    </row>
    <row r="49" spans="1:287" ht="15" customHeight="1">
      <c r="A49" s="239" t="s">
        <v>1179</v>
      </c>
      <c r="B49" s="423" t="s">
        <v>334</v>
      </c>
      <c r="C49" s="498" t="s">
        <v>914</v>
      </c>
      <c r="D49" s="483" t="s">
        <v>1689</v>
      </c>
      <c r="E49" s="483" t="s">
        <v>1688</v>
      </c>
      <c r="F49" s="483" t="s">
        <v>332</v>
      </c>
      <c r="G49" s="483" t="s">
        <v>324</v>
      </c>
      <c r="H49" s="406" t="s">
        <v>88</v>
      </c>
      <c r="I49" s="406" t="s">
        <v>89</v>
      </c>
      <c r="J49" s="406" t="s">
        <v>282</v>
      </c>
      <c r="K49" s="406" t="s">
        <v>285</v>
      </c>
      <c r="L49" s="484" t="s">
        <v>1191</v>
      </c>
      <c r="M49" s="798"/>
      <c r="N49" s="245"/>
      <c r="O49" s="245"/>
      <c r="P49" s="245"/>
      <c r="Q49" s="245" t="s">
        <v>93</v>
      </c>
      <c r="R49" s="245" t="s">
        <v>93</v>
      </c>
      <c r="S49" s="245"/>
      <c r="T49" s="245" t="s">
        <v>93</v>
      </c>
      <c r="U49" s="245"/>
      <c r="V49" s="245"/>
      <c r="W49" s="245"/>
      <c r="X49" s="245"/>
      <c r="Y49" s="245"/>
      <c r="Z49" s="245"/>
      <c r="AA49" s="245"/>
      <c r="AB49" s="245" t="s">
        <v>93</v>
      </c>
      <c r="AC49" s="245" t="s">
        <v>93</v>
      </c>
      <c r="AD49" s="245"/>
      <c r="AE49" s="245"/>
      <c r="AF49" s="245" t="s">
        <v>93</v>
      </c>
      <c r="AG49" s="245"/>
      <c r="AH49" s="245"/>
      <c r="AI49" s="245"/>
      <c r="AJ49" s="245" t="s">
        <v>93</v>
      </c>
      <c r="AK49" s="245"/>
      <c r="AL49" s="245"/>
      <c r="AM49" s="245" t="s">
        <v>93</v>
      </c>
      <c r="AN49" s="245"/>
      <c r="AO49" s="485">
        <v>881</v>
      </c>
      <c r="AP49" s="485">
        <v>1016</v>
      </c>
      <c r="AQ49" s="485">
        <v>1177</v>
      </c>
      <c r="AR49" s="485">
        <v>1270</v>
      </c>
      <c r="AS49" s="485">
        <v>1652</v>
      </c>
      <c r="AT49" s="485">
        <v>4067</v>
      </c>
      <c r="AU49" s="485">
        <v>4638</v>
      </c>
      <c r="AV49" s="485">
        <v>9435</v>
      </c>
      <c r="AW49" s="485">
        <v>11013</v>
      </c>
      <c r="AX49" s="485">
        <v>12340</v>
      </c>
      <c r="AY49" s="245"/>
      <c r="AZ49" s="245"/>
      <c r="BA49" s="245"/>
      <c r="BB49" s="245"/>
      <c r="BC49" s="245"/>
      <c r="BD49" s="245"/>
      <c r="BE49" s="245"/>
      <c r="BF49" s="485">
        <v>3048</v>
      </c>
      <c r="BG49" s="485">
        <v>3473</v>
      </c>
      <c r="BH49" s="245"/>
      <c r="BI49" s="484" t="s">
        <v>431</v>
      </c>
      <c r="BJ49" s="245"/>
      <c r="BK49" s="484" t="s">
        <v>432</v>
      </c>
      <c r="BL49" s="245"/>
      <c r="BM49" s="484" t="s">
        <v>613</v>
      </c>
      <c r="BN49" s="245"/>
      <c r="BO49" s="484" t="s">
        <v>614</v>
      </c>
      <c r="BP49" s="484" t="s">
        <v>400</v>
      </c>
      <c r="BQ49" s="484" t="s">
        <v>433</v>
      </c>
      <c r="BR49" s="484" t="s">
        <v>530</v>
      </c>
      <c r="BS49" s="484" t="s">
        <v>499</v>
      </c>
      <c r="BT49" s="484">
        <v>81</v>
      </c>
      <c r="BU49" s="484">
        <v>71</v>
      </c>
      <c r="BV49" s="245" t="s">
        <v>93</v>
      </c>
      <c r="BW49" s="484">
        <v>5031</v>
      </c>
      <c r="BX49" s="484">
        <v>1690</v>
      </c>
      <c r="BY49" s="245" t="s">
        <v>93</v>
      </c>
      <c r="BZ49" s="245"/>
      <c r="CA49" s="245"/>
      <c r="CB49" s="245"/>
      <c r="CC49" s="245"/>
      <c r="CD49" s="245"/>
      <c r="CE49" s="245" t="s">
        <v>93</v>
      </c>
      <c r="CF49" s="485">
        <v>13603</v>
      </c>
      <c r="CG49" s="245"/>
      <c r="CH49" s="245"/>
      <c r="CI49" s="245"/>
      <c r="CJ49" s="245"/>
      <c r="CK49" s="245"/>
      <c r="CL49" s="245"/>
      <c r="CM49" s="245"/>
      <c r="CN49" s="245"/>
      <c r="CO49" s="245"/>
      <c r="CP49" s="245"/>
      <c r="CQ49" s="245"/>
      <c r="CR49" s="245"/>
      <c r="CS49" s="245"/>
      <c r="CT49" s="245"/>
      <c r="CU49" s="489">
        <v>3650</v>
      </c>
      <c r="CV49" s="489">
        <v>5170</v>
      </c>
      <c r="CW49" s="489">
        <v>5780</v>
      </c>
      <c r="CX49" s="489"/>
      <c r="CY49" s="489"/>
      <c r="CZ49" s="490"/>
      <c r="DA49" s="245"/>
      <c r="DB49" s="245"/>
      <c r="DC49" s="245"/>
      <c r="DD49" s="245"/>
      <c r="DE49" s="245"/>
      <c r="DF49" s="245"/>
      <c r="DG49" s="245"/>
      <c r="DH49" s="245"/>
      <c r="DI49" s="245"/>
      <c r="DJ49" s="245"/>
      <c r="DK49" s="245"/>
      <c r="DL49" s="245"/>
      <c r="DM49" s="245"/>
      <c r="DN49" s="245"/>
      <c r="DO49" s="245"/>
      <c r="DP49" s="245"/>
      <c r="DQ49" s="245"/>
      <c r="DR49" s="245"/>
      <c r="DS49" s="245"/>
      <c r="DT49" s="245"/>
      <c r="DU49" s="245"/>
      <c r="DV49" s="245"/>
      <c r="DW49" s="245"/>
      <c r="DX49" s="245"/>
      <c r="DY49" s="245"/>
      <c r="DZ49" s="245"/>
      <c r="EA49" s="245"/>
      <c r="EB49" s="245"/>
      <c r="EC49" s="245"/>
      <c r="ED49" s="245"/>
      <c r="EE49" s="245"/>
      <c r="EF49" s="245"/>
      <c r="EG49" s="245"/>
      <c r="EH49" s="245"/>
      <c r="EI49" s="245"/>
      <c r="EJ49" s="245"/>
      <c r="EK49" s="245"/>
      <c r="EL49" s="245"/>
      <c r="EM49" s="245"/>
      <c r="EN49" s="245"/>
      <c r="EO49" s="245"/>
      <c r="EP49" s="245"/>
      <c r="EQ49" s="245"/>
      <c r="ER49" s="245"/>
      <c r="ES49" s="245"/>
      <c r="ET49" s="245"/>
      <c r="EU49" s="245"/>
      <c r="EV49" s="245"/>
      <c r="EW49" s="245"/>
      <c r="EX49" s="245"/>
      <c r="EY49" s="245"/>
      <c r="EZ49" s="245"/>
      <c r="FA49" s="245"/>
      <c r="FB49" s="245"/>
      <c r="FC49" s="245"/>
      <c r="FD49" s="245"/>
      <c r="FE49" s="245"/>
      <c r="FF49" s="245"/>
      <c r="FG49" s="245"/>
      <c r="FH49" s="245"/>
      <c r="FI49" s="245"/>
      <c r="FJ49" s="245"/>
      <c r="FK49" s="245"/>
      <c r="FL49" s="245"/>
      <c r="FM49" s="245"/>
      <c r="FN49" s="245"/>
      <c r="FO49" s="245"/>
      <c r="FP49" s="245"/>
      <c r="FQ49" s="245"/>
      <c r="FR49" s="245"/>
      <c r="FS49" s="245"/>
      <c r="FT49" s="245"/>
      <c r="FU49" s="245"/>
      <c r="FV49" s="245"/>
      <c r="FW49" s="245"/>
      <c r="FX49" s="245"/>
      <c r="FY49" s="245"/>
      <c r="FZ49" s="245"/>
      <c r="GA49" s="245"/>
      <c r="GB49" s="245"/>
      <c r="GC49" s="245"/>
      <c r="GD49" s="245"/>
      <c r="GE49" s="245"/>
      <c r="GF49" s="245"/>
      <c r="GG49" s="245"/>
      <c r="GH49" s="245"/>
      <c r="GI49" s="245"/>
      <c r="GJ49" s="245"/>
      <c r="GK49" s="245"/>
      <c r="GL49" s="245"/>
      <c r="GM49" s="245"/>
      <c r="GN49" s="245"/>
      <c r="GO49" s="245"/>
      <c r="GP49" s="245"/>
      <c r="GQ49" s="245"/>
      <c r="GR49" s="245"/>
      <c r="GS49" s="245"/>
      <c r="GT49" s="245"/>
      <c r="GU49" s="245"/>
      <c r="GV49" s="245"/>
      <c r="GW49" s="245"/>
      <c r="GX49" s="245"/>
      <c r="GY49" s="245"/>
      <c r="GZ49" s="245"/>
      <c r="HA49" s="245"/>
      <c r="HB49" s="245"/>
      <c r="HC49" s="245"/>
      <c r="HD49" s="245"/>
      <c r="HE49" s="245"/>
      <c r="HF49" s="245"/>
      <c r="HG49" s="245"/>
      <c r="HH49" s="245"/>
      <c r="HI49" s="245"/>
      <c r="HJ49" s="245"/>
      <c r="HK49" s="245"/>
      <c r="HL49" s="245"/>
      <c r="HM49" s="245"/>
      <c r="HN49" s="245"/>
      <c r="HO49" s="245"/>
      <c r="HP49" s="245"/>
      <c r="HQ49" s="245"/>
      <c r="HR49" s="245"/>
      <c r="HS49" s="245"/>
      <c r="HT49" s="245"/>
      <c r="HU49" s="245"/>
      <c r="HV49" s="245"/>
      <c r="HW49" s="252">
        <v>51</v>
      </c>
      <c r="HX49" s="252">
        <v>51</v>
      </c>
      <c r="HY49" s="252">
        <v>51</v>
      </c>
      <c r="HZ49" s="252">
        <v>51</v>
      </c>
      <c r="IA49" s="252">
        <v>51</v>
      </c>
      <c r="IB49" s="252">
        <v>51</v>
      </c>
      <c r="IC49" s="252">
        <v>51</v>
      </c>
      <c r="ID49" s="252">
        <v>51</v>
      </c>
      <c r="IE49" s="252">
        <v>51</v>
      </c>
      <c r="IF49" s="252">
        <v>51</v>
      </c>
      <c r="IG49" s="252">
        <v>51</v>
      </c>
      <c r="IH49" s="252">
        <v>51</v>
      </c>
      <c r="II49" s="252">
        <v>51</v>
      </c>
      <c r="IJ49" s="252">
        <v>51</v>
      </c>
      <c r="IK49" s="252">
        <v>51</v>
      </c>
      <c r="IL49" s="252">
        <v>51</v>
      </c>
      <c r="IM49" s="252">
        <v>51</v>
      </c>
      <c r="IN49" s="252">
        <v>51</v>
      </c>
      <c r="IO49" s="252">
        <v>51</v>
      </c>
      <c r="IP49" s="252">
        <v>51</v>
      </c>
      <c r="IQ49" s="252">
        <v>51</v>
      </c>
      <c r="IR49" s="252">
        <v>51</v>
      </c>
      <c r="IS49" s="485">
        <v>36000</v>
      </c>
      <c r="IT49" s="485">
        <v>37232</v>
      </c>
      <c r="IU49" s="485">
        <v>42157</v>
      </c>
      <c r="IV49" s="485">
        <v>993</v>
      </c>
      <c r="IW49" s="485">
        <v>1127</v>
      </c>
      <c r="IX49" s="485">
        <v>1288</v>
      </c>
      <c r="IY49" s="485">
        <v>1382</v>
      </c>
      <c r="IZ49" s="485">
        <v>1764</v>
      </c>
      <c r="JA49" s="485">
        <v>3048</v>
      </c>
      <c r="JB49" s="485">
        <v>3511</v>
      </c>
      <c r="JC49" s="485">
        <v>4095</v>
      </c>
      <c r="JD49" s="485">
        <v>4603</v>
      </c>
      <c r="JE49" s="485">
        <v>9349</v>
      </c>
      <c r="JF49" s="485">
        <v>10848</v>
      </c>
      <c r="JG49" s="485">
        <v>12010</v>
      </c>
      <c r="JH49" s="485">
        <v>13149</v>
      </c>
      <c r="JI49" s="485">
        <v>33276</v>
      </c>
      <c r="JJ49" s="485">
        <v>35121</v>
      </c>
      <c r="JK49" s="485">
        <v>39571</v>
      </c>
      <c r="JL49" s="238">
        <v>0</v>
      </c>
      <c r="JM49" s="238">
        <v>0</v>
      </c>
      <c r="JN49" s="238">
        <v>0</v>
      </c>
      <c r="JO49" s="238">
        <v>0</v>
      </c>
      <c r="JP49" s="238">
        <v>0</v>
      </c>
      <c r="JQ49" s="238">
        <v>0</v>
      </c>
      <c r="JR49" s="238">
        <v>0</v>
      </c>
      <c r="JS49" s="238">
        <v>0</v>
      </c>
      <c r="JT49" s="238">
        <v>0</v>
      </c>
      <c r="JU49" s="238">
        <v>0</v>
      </c>
      <c r="JV49" s="238">
        <v>0</v>
      </c>
      <c r="JW49" s="252">
        <v>441</v>
      </c>
      <c r="JX49" s="245"/>
      <c r="JY49" s="245"/>
      <c r="KA49" s="738">
        <v>46023</v>
      </c>
    </row>
    <row r="50" spans="1:287" ht="15" customHeight="1">
      <c r="A50" s="239" t="s">
        <v>1181</v>
      </c>
      <c r="B50" s="481" t="s">
        <v>339</v>
      </c>
      <c r="C50" s="374" t="s">
        <v>915</v>
      </c>
      <c r="D50" s="482" t="s">
        <v>340</v>
      </c>
      <c r="E50" s="482" t="s">
        <v>1692</v>
      </c>
      <c r="F50" s="483" t="s">
        <v>342</v>
      </c>
      <c r="G50" s="483" t="s">
        <v>343</v>
      </c>
      <c r="H50" s="406" t="s">
        <v>88</v>
      </c>
      <c r="I50" s="406" t="s">
        <v>89</v>
      </c>
      <c r="J50" s="406" t="s">
        <v>90</v>
      </c>
      <c r="K50" s="406" t="s">
        <v>291</v>
      </c>
      <c r="L50" s="484" t="s">
        <v>1188</v>
      </c>
      <c r="M50" s="797">
        <v>111819</v>
      </c>
      <c r="N50" s="245"/>
      <c r="O50" s="252">
        <v>29475</v>
      </c>
      <c r="P50" s="252">
        <v>984</v>
      </c>
      <c r="Q50" s="245" t="s">
        <v>93</v>
      </c>
      <c r="R50" s="245"/>
      <c r="S50" s="245" t="s">
        <v>93</v>
      </c>
      <c r="T50" s="245"/>
      <c r="U50" s="245" t="s">
        <v>93</v>
      </c>
      <c r="V50" s="245"/>
      <c r="W50" s="245"/>
      <c r="X50" s="252">
        <v>564</v>
      </c>
      <c r="Y50" s="245"/>
      <c r="Z50" s="245"/>
      <c r="AA50" s="245" t="s">
        <v>93</v>
      </c>
      <c r="AB50" s="245" t="s">
        <v>93</v>
      </c>
      <c r="AC50" s="245" t="s">
        <v>93</v>
      </c>
      <c r="AD50" s="252">
        <v>1818</v>
      </c>
      <c r="AE50" s="245"/>
      <c r="AF50" s="245" t="s">
        <v>93</v>
      </c>
      <c r="AG50" s="245"/>
      <c r="AH50" s="245"/>
      <c r="AI50" s="252">
        <v>555</v>
      </c>
      <c r="AJ50" s="245" t="s">
        <v>93</v>
      </c>
      <c r="AK50" s="252">
        <v>177</v>
      </c>
      <c r="AL50" s="245"/>
      <c r="AM50" s="245" t="s">
        <v>93</v>
      </c>
      <c r="AN50" s="245"/>
      <c r="AO50" s="485">
        <v>881</v>
      </c>
      <c r="AP50" s="485">
        <v>1016</v>
      </c>
      <c r="AQ50" s="485">
        <v>1177</v>
      </c>
      <c r="AR50" s="485">
        <v>1270</v>
      </c>
      <c r="AS50" s="485">
        <v>1652</v>
      </c>
      <c r="AT50" s="485">
        <v>4067</v>
      </c>
      <c r="AU50" s="485">
        <v>4638</v>
      </c>
      <c r="AV50" s="485">
        <v>9435</v>
      </c>
      <c r="AW50" s="485">
        <v>11013</v>
      </c>
      <c r="AX50" s="485">
        <v>12340</v>
      </c>
      <c r="AY50" s="245"/>
      <c r="AZ50" s="245"/>
      <c r="BA50" s="245"/>
      <c r="BB50" s="245"/>
      <c r="BC50" s="245"/>
      <c r="BD50" s="245" t="s">
        <v>93</v>
      </c>
      <c r="BE50" s="245"/>
      <c r="BF50" s="485">
        <v>3048</v>
      </c>
      <c r="BG50" s="485">
        <v>3473</v>
      </c>
      <c r="BH50" s="245"/>
      <c r="BI50" s="484" t="s">
        <v>1690</v>
      </c>
      <c r="BJ50" s="245"/>
      <c r="BK50" s="484" t="s">
        <v>432</v>
      </c>
      <c r="BL50" s="245"/>
      <c r="BM50" s="484" t="s">
        <v>613</v>
      </c>
      <c r="BN50" s="245"/>
      <c r="BO50" s="484" t="s">
        <v>614</v>
      </c>
      <c r="BP50" s="484" t="s">
        <v>1691</v>
      </c>
      <c r="BQ50" s="252" t="s">
        <v>410</v>
      </c>
      <c r="BR50" s="252" t="s">
        <v>2664</v>
      </c>
      <c r="BS50" s="484" t="s">
        <v>499</v>
      </c>
      <c r="BT50" s="484">
        <v>87</v>
      </c>
      <c r="BU50" s="484">
        <v>77</v>
      </c>
      <c r="BV50" s="245" t="s">
        <v>93</v>
      </c>
      <c r="BW50" s="484">
        <v>5320</v>
      </c>
      <c r="BX50" s="484">
        <v>2071</v>
      </c>
      <c r="BY50" s="252">
        <v>317</v>
      </c>
      <c r="BZ50" s="245"/>
      <c r="CA50" s="252">
        <v>9049</v>
      </c>
      <c r="CB50" s="252">
        <v>884</v>
      </c>
      <c r="CC50" s="252">
        <v>51</v>
      </c>
      <c r="CD50" s="245"/>
      <c r="CE50" s="245" t="s">
        <v>93</v>
      </c>
      <c r="CF50" s="485">
        <v>13603</v>
      </c>
      <c r="CG50" s="245"/>
      <c r="CH50" s="252">
        <v>2083</v>
      </c>
      <c r="CI50" s="245"/>
      <c r="CJ50" s="245"/>
      <c r="CK50" s="245"/>
      <c r="CL50" s="245"/>
      <c r="CM50" s="245"/>
      <c r="CN50" s="245"/>
      <c r="CO50" s="245"/>
      <c r="CP50" s="245"/>
      <c r="CQ50" s="252">
        <v>359</v>
      </c>
      <c r="CR50" s="252">
        <v>244</v>
      </c>
      <c r="CS50" s="252">
        <v>6349</v>
      </c>
      <c r="CT50" s="245"/>
      <c r="CU50" s="489">
        <v>3893</v>
      </c>
      <c r="CV50" s="489">
        <v>5683</v>
      </c>
      <c r="CW50" s="489">
        <v>6589</v>
      </c>
      <c r="CX50" s="489"/>
      <c r="CY50" s="489"/>
      <c r="CZ50" s="490"/>
      <c r="DA50" s="252">
        <v>140</v>
      </c>
      <c r="DB50" s="245"/>
      <c r="DC50" s="245"/>
      <c r="DD50" s="245"/>
      <c r="DE50" s="245"/>
      <c r="DF50" s="245"/>
      <c r="DG50" s="245"/>
      <c r="DH50" s="245"/>
      <c r="DI50" s="245"/>
      <c r="DJ50" s="245"/>
      <c r="DK50" s="245"/>
      <c r="DL50" s="245"/>
      <c r="DM50" s="245"/>
      <c r="DN50" s="245"/>
      <c r="DO50" s="245"/>
      <c r="DP50" s="245"/>
      <c r="DQ50" s="245"/>
      <c r="DR50" s="245"/>
      <c r="DS50" s="252">
        <v>2749</v>
      </c>
      <c r="DT50" s="245"/>
      <c r="DU50" s="245"/>
      <c r="DV50" s="245"/>
      <c r="DW50" s="245"/>
      <c r="DX50" s="245"/>
      <c r="DY50" s="245"/>
      <c r="DZ50" s="245"/>
      <c r="EA50" s="245"/>
      <c r="EB50" s="245"/>
      <c r="EC50" s="245"/>
      <c r="ED50" s="245"/>
      <c r="EE50" s="245"/>
      <c r="EF50" s="245"/>
      <c r="EG50" s="245"/>
      <c r="EH50" s="245"/>
      <c r="EI50" s="245"/>
      <c r="EJ50" s="245"/>
      <c r="EK50" s="245"/>
      <c r="EL50" s="245"/>
      <c r="EM50" s="245"/>
      <c r="EN50" s="245"/>
      <c r="EO50" s="245"/>
      <c r="EP50" s="252">
        <v>60</v>
      </c>
      <c r="EQ50" s="245"/>
      <c r="ER50" s="245"/>
      <c r="ES50" s="245"/>
      <c r="ET50" s="245"/>
      <c r="EU50" s="245"/>
      <c r="EV50" s="245"/>
      <c r="EW50" s="245"/>
      <c r="EX50" s="245"/>
      <c r="EY50" s="245"/>
      <c r="EZ50" s="245"/>
      <c r="FA50" s="245"/>
      <c r="FB50" s="245"/>
      <c r="FC50" s="245"/>
      <c r="FD50" s="245"/>
      <c r="FE50" s="245"/>
      <c r="FF50" s="245"/>
      <c r="FG50" s="245"/>
      <c r="FH50" s="245"/>
      <c r="FI50" s="245"/>
      <c r="FJ50" s="245"/>
      <c r="FK50" s="245"/>
      <c r="FL50" s="245"/>
      <c r="FM50" s="245"/>
      <c r="FN50" s="245"/>
      <c r="FO50" s="245"/>
      <c r="FP50" s="245"/>
      <c r="FQ50" s="245"/>
      <c r="FR50" s="245"/>
      <c r="FS50" s="245"/>
      <c r="FT50" s="245"/>
      <c r="FU50" s="245"/>
      <c r="FV50" s="245"/>
      <c r="FW50" s="245"/>
      <c r="FX50" s="245"/>
      <c r="FY50" s="245"/>
      <c r="FZ50" s="245"/>
      <c r="GA50" s="245"/>
      <c r="GB50" s="245"/>
      <c r="GC50" s="245"/>
      <c r="GD50" s="245"/>
      <c r="GE50" s="245"/>
      <c r="GF50" s="245"/>
      <c r="GG50" s="245"/>
      <c r="GH50" s="252">
        <v>555</v>
      </c>
      <c r="GI50" s="252">
        <v>317</v>
      </c>
      <c r="GJ50" s="245"/>
      <c r="GK50" s="245"/>
      <c r="GL50" s="245"/>
      <c r="GM50" s="245"/>
      <c r="GN50" s="245"/>
      <c r="GO50" s="245"/>
      <c r="GP50" s="245"/>
      <c r="GQ50" s="252">
        <v>3667</v>
      </c>
      <c r="GR50" s="245"/>
      <c r="GS50" s="245"/>
      <c r="GT50" s="245"/>
      <c r="GU50" s="245"/>
      <c r="GV50" s="245"/>
      <c r="GW50" s="245"/>
      <c r="GX50" s="245"/>
      <c r="GY50" s="245"/>
      <c r="GZ50" s="245"/>
      <c r="HA50" s="245"/>
      <c r="HB50" s="245"/>
      <c r="HC50" s="245"/>
      <c r="HD50" s="245"/>
      <c r="HE50" s="245"/>
      <c r="HF50" s="245"/>
      <c r="HG50" s="245"/>
      <c r="HH50" s="245"/>
      <c r="HI50" s="245"/>
      <c r="HJ50" s="245"/>
      <c r="HK50" s="245"/>
      <c r="HL50" s="245"/>
      <c r="HM50" s="245"/>
      <c r="HN50" s="245"/>
      <c r="HO50" s="245"/>
      <c r="HP50" s="245"/>
      <c r="HQ50" s="245"/>
      <c r="HR50" s="245"/>
      <c r="HS50" s="245"/>
      <c r="HT50" s="245"/>
      <c r="HU50" s="252">
        <v>175</v>
      </c>
      <c r="HV50" s="245"/>
      <c r="HW50" s="252">
        <v>51</v>
      </c>
      <c r="HX50" s="252">
        <v>51</v>
      </c>
      <c r="HY50" s="252">
        <v>51</v>
      </c>
      <c r="HZ50" s="252">
        <v>51</v>
      </c>
      <c r="IA50" s="252">
        <v>51</v>
      </c>
      <c r="IB50" s="252">
        <v>51</v>
      </c>
      <c r="IC50" s="252">
        <v>51</v>
      </c>
      <c r="ID50" s="252">
        <v>51</v>
      </c>
      <c r="IE50" s="252">
        <v>51</v>
      </c>
      <c r="IF50" s="252">
        <v>51</v>
      </c>
      <c r="IG50" s="252">
        <v>51</v>
      </c>
      <c r="IH50" s="252">
        <v>51</v>
      </c>
      <c r="II50" s="252">
        <v>51</v>
      </c>
      <c r="IJ50" s="252">
        <v>51</v>
      </c>
      <c r="IK50" s="252">
        <v>51</v>
      </c>
      <c r="IL50" s="252">
        <v>51</v>
      </c>
      <c r="IM50" s="252">
        <v>51</v>
      </c>
      <c r="IN50" s="252">
        <v>51</v>
      </c>
      <c r="IO50" s="252">
        <v>51</v>
      </c>
      <c r="IP50" s="252">
        <v>51</v>
      </c>
      <c r="IQ50" s="252">
        <v>51</v>
      </c>
      <c r="IR50" s="252">
        <v>51</v>
      </c>
      <c r="IS50" s="485">
        <v>36000</v>
      </c>
      <c r="IT50" s="485">
        <v>37232</v>
      </c>
      <c r="IU50" s="485">
        <v>42157</v>
      </c>
      <c r="IV50" s="485">
        <v>993</v>
      </c>
      <c r="IW50" s="485">
        <v>1127</v>
      </c>
      <c r="IX50" s="485">
        <v>1288</v>
      </c>
      <c r="IY50" s="485">
        <v>1382</v>
      </c>
      <c r="IZ50" s="485">
        <v>1764</v>
      </c>
      <c r="JA50" s="485">
        <v>3048</v>
      </c>
      <c r="JB50" s="485">
        <v>3511</v>
      </c>
      <c r="JC50" s="485">
        <v>4095</v>
      </c>
      <c r="JD50" s="485">
        <v>4603</v>
      </c>
      <c r="JE50" s="485">
        <v>9349</v>
      </c>
      <c r="JF50" s="485">
        <v>10848</v>
      </c>
      <c r="JG50" s="485">
        <v>12010</v>
      </c>
      <c r="JH50" s="485">
        <v>13149</v>
      </c>
      <c r="JI50" s="485">
        <v>33276</v>
      </c>
      <c r="JJ50" s="485">
        <v>35121</v>
      </c>
      <c r="JK50" s="485">
        <v>39571</v>
      </c>
      <c r="JL50" s="238"/>
      <c r="JM50" s="238">
        <v>135.4</v>
      </c>
      <c r="JN50" s="238">
        <v>64.8</v>
      </c>
      <c r="JO50" s="238">
        <v>94.2</v>
      </c>
      <c r="JP50" s="238">
        <v>123.6</v>
      </c>
      <c r="JQ50" s="238">
        <v>10.5</v>
      </c>
      <c r="JR50" s="238">
        <v>20</v>
      </c>
      <c r="JS50" s="238">
        <v>0.25</v>
      </c>
      <c r="JT50" s="238">
        <v>112</v>
      </c>
      <c r="JU50" s="238">
        <v>1767</v>
      </c>
      <c r="JV50" s="238" t="s">
        <v>1628</v>
      </c>
      <c r="JW50" s="245"/>
      <c r="JX50" s="252">
        <v>794</v>
      </c>
      <c r="JY50" s="252"/>
      <c r="KA50" s="738">
        <v>46023</v>
      </c>
    </row>
    <row r="51" spans="1:287" ht="15" customHeight="1">
      <c r="A51" s="239" t="s">
        <v>1179</v>
      </c>
      <c r="B51" s="481" t="s">
        <v>350</v>
      </c>
      <c r="C51" s="498" t="s">
        <v>917</v>
      </c>
      <c r="D51" s="483" t="s">
        <v>772</v>
      </c>
      <c r="E51" s="483" t="s">
        <v>1692</v>
      </c>
      <c r="F51" s="483" t="s">
        <v>351</v>
      </c>
      <c r="G51" s="483" t="s">
        <v>352</v>
      </c>
      <c r="H51" s="406" t="s">
        <v>88</v>
      </c>
      <c r="I51" s="406" t="s">
        <v>89</v>
      </c>
      <c r="J51" s="406" t="s">
        <v>282</v>
      </c>
      <c r="K51" s="406" t="s">
        <v>291</v>
      </c>
      <c r="L51" s="484" t="s">
        <v>1188</v>
      </c>
      <c r="M51" s="797">
        <v>117954</v>
      </c>
      <c r="N51" s="245"/>
      <c r="O51" s="252">
        <v>30055</v>
      </c>
      <c r="P51" s="252">
        <v>984</v>
      </c>
      <c r="Q51" s="245" t="s">
        <v>93</v>
      </c>
      <c r="R51" s="245" t="s">
        <v>93</v>
      </c>
      <c r="S51" s="245"/>
      <c r="T51" s="245" t="s">
        <v>93</v>
      </c>
      <c r="U51" s="245"/>
      <c r="V51" s="245"/>
      <c r="W51" s="252">
        <v>1787</v>
      </c>
      <c r="X51" s="252">
        <v>182</v>
      </c>
      <c r="Y51" s="245"/>
      <c r="Z51" s="245"/>
      <c r="AA51" s="245"/>
      <c r="AB51" s="245" t="s">
        <v>93</v>
      </c>
      <c r="AC51" s="245" t="s">
        <v>93</v>
      </c>
      <c r="AD51" s="245"/>
      <c r="AE51" s="245"/>
      <c r="AF51" s="245" t="s">
        <v>93</v>
      </c>
      <c r="AG51" s="245"/>
      <c r="AH51" s="245"/>
      <c r="AI51" s="252">
        <v>555</v>
      </c>
      <c r="AJ51" s="245" t="s">
        <v>93</v>
      </c>
      <c r="AK51" s="245"/>
      <c r="AL51" s="245"/>
      <c r="AM51" s="245" t="s">
        <v>93</v>
      </c>
      <c r="AN51" s="245"/>
      <c r="AO51" s="485">
        <v>881</v>
      </c>
      <c r="AP51" s="485">
        <v>1016</v>
      </c>
      <c r="AQ51" s="485">
        <v>1177</v>
      </c>
      <c r="AR51" s="485">
        <v>1270</v>
      </c>
      <c r="AS51" s="485">
        <v>1652</v>
      </c>
      <c r="AT51" s="485">
        <v>4067</v>
      </c>
      <c r="AU51" s="485">
        <v>4638</v>
      </c>
      <c r="AV51" s="485">
        <v>9435</v>
      </c>
      <c r="AW51" s="485">
        <v>11013</v>
      </c>
      <c r="AX51" s="485">
        <v>12340</v>
      </c>
      <c r="AY51" s="245"/>
      <c r="AZ51" s="245"/>
      <c r="BA51" s="245"/>
      <c r="BB51" s="245"/>
      <c r="BC51" s="245"/>
      <c r="BD51" s="245"/>
      <c r="BE51" s="245"/>
      <c r="BF51" s="485">
        <v>3048</v>
      </c>
      <c r="BG51" s="485">
        <v>3473</v>
      </c>
      <c r="BH51" s="252">
        <v>8330</v>
      </c>
      <c r="BI51" s="484" t="s">
        <v>1693</v>
      </c>
      <c r="BJ51" s="245"/>
      <c r="BK51" s="484" t="s">
        <v>432</v>
      </c>
      <c r="BL51" s="245"/>
      <c r="BM51" s="484" t="s">
        <v>613</v>
      </c>
      <c r="BN51" s="245"/>
      <c r="BO51" s="484" t="s">
        <v>614</v>
      </c>
      <c r="BP51" s="484" t="s">
        <v>1691</v>
      </c>
      <c r="BQ51" s="484" t="s">
        <v>1694</v>
      </c>
      <c r="BR51" s="484" t="s">
        <v>530</v>
      </c>
      <c r="BS51" s="484" t="s">
        <v>499</v>
      </c>
      <c r="BT51" s="484">
        <v>84</v>
      </c>
      <c r="BU51" s="484">
        <v>74</v>
      </c>
      <c r="BV51" s="245" t="s">
        <v>93</v>
      </c>
      <c r="BW51" s="484">
        <v>5320</v>
      </c>
      <c r="BX51" s="484">
        <v>2071</v>
      </c>
      <c r="BY51" s="245" t="s">
        <v>93</v>
      </c>
      <c r="BZ51" s="245"/>
      <c r="CA51" s="252">
        <v>8093</v>
      </c>
      <c r="CB51" s="252">
        <v>884</v>
      </c>
      <c r="CC51" s="252">
        <v>51</v>
      </c>
      <c r="CD51" s="252">
        <v>698</v>
      </c>
      <c r="CE51" s="245" t="s">
        <v>93</v>
      </c>
      <c r="CF51" s="485">
        <v>13603</v>
      </c>
      <c r="CG51" s="252">
        <v>3070</v>
      </c>
      <c r="CH51" s="252">
        <v>2083</v>
      </c>
      <c r="CI51" s="245"/>
      <c r="CJ51" s="252">
        <v>794</v>
      </c>
      <c r="CK51" s="245"/>
      <c r="CL51" s="245"/>
      <c r="CM51" s="245"/>
      <c r="CN51" s="245"/>
      <c r="CO51" s="245"/>
      <c r="CP51" s="252">
        <v>477</v>
      </c>
      <c r="CQ51" s="252">
        <v>359</v>
      </c>
      <c r="CR51" s="252">
        <v>411</v>
      </c>
      <c r="CS51" s="252">
        <v>6349</v>
      </c>
      <c r="CT51" s="245"/>
      <c r="CU51" s="489">
        <v>4180</v>
      </c>
      <c r="CV51" s="489">
        <v>5930</v>
      </c>
      <c r="CW51" s="489">
        <v>2420</v>
      </c>
      <c r="CX51" s="489"/>
      <c r="CY51" s="489"/>
      <c r="CZ51" s="490"/>
      <c r="DA51" s="245"/>
      <c r="DB51" s="245"/>
      <c r="DC51" s="245"/>
      <c r="DD51" s="245"/>
      <c r="DE51" s="245"/>
      <c r="DF51" s="245"/>
      <c r="DG51" s="245"/>
      <c r="DH51" s="245"/>
      <c r="DI51" s="245"/>
      <c r="DJ51" s="245"/>
      <c r="DK51" s="245"/>
      <c r="DL51" s="245"/>
      <c r="DM51" s="245"/>
      <c r="DN51" s="245"/>
      <c r="DO51" s="245"/>
      <c r="DP51" s="245"/>
      <c r="DQ51" s="245"/>
      <c r="DR51" s="245"/>
      <c r="DS51" s="252">
        <v>2749</v>
      </c>
      <c r="DT51" s="245"/>
      <c r="DU51" s="245"/>
      <c r="DV51" s="245"/>
      <c r="DW51" s="245"/>
      <c r="DX51" s="245"/>
      <c r="DY51" s="245"/>
      <c r="DZ51" s="245"/>
      <c r="EA51" s="245"/>
      <c r="EB51" s="252">
        <v>768</v>
      </c>
      <c r="EC51" s="245"/>
      <c r="ED51" s="245"/>
      <c r="EE51" s="245"/>
      <c r="EF51" s="245"/>
      <c r="EG51" s="245"/>
      <c r="EH51" s="245"/>
      <c r="EI51" s="245"/>
      <c r="EJ51" s="245"/>
      <c r="EK51" s="245"/>
      <c r="EL51" s="245"/>
      <c r="EM51" s="245"/>
      <c r="EN51" s="245"/>
      <c r="EO51" s="252">
        <v>900</v>
      </c>
      <c r="EP51" s="245"/>
      <c r="EQ51" s="245"/>
      <c r="ER51" s="245"/>
      <c r="ES51" s="245"/>
      <c r="ET51" s="245"/>
      <c r="EU51" s="245"/>
      <c r="EV51" s="245"/>
      <c r="EW51" s="245"/>
      <c r="EX51" s="245"/>
      <c r="EY51" s="245"/>
      <c r="EZ51" s="245"/>
      <c r="FA51" s="245"/>
      <c r="FB51" s="245"/>
      <c r="FC51" s="245"/>
      <c r="FD51" s="245"/>
      <c r="FE51" s="245"/>
      <c r="FF51" s="245"/>
      <c r="FG51" s="245"/>
      <c r="FH51" s="245"/>
      <c r="FI51" s="245"/>
      <c r="FJ51" s="245"/>
      <c r="FK51" s="245"/>
      <c r="FL51" s="245"/>
      <c r="FM51" s="245"/>
      <c r="FN51" s="245"/>
      <c r="FO51" s="245"/>
      <c r="FP51" s="245"/>
      <c r="FQ51" s="245"/>
      <c r="FR51" s="245"/>
      <c r="FS51" s="245"/>
      <c r="FT51" s="245"/>
      <c r="FU51" s="245"/>
      <c r="FV51" s="245"/>
      <c r="FW51" s="245"/>
      <c r="FX51" s="245"/>
      <c r="FY51" s="245"/>
      <c r="FZ51" s="245"/>
      <c r="GA51" s="245"/>
      <c r="GB51" s="245"/>
      <c r="GC51" s="245"/>
      <c r="GD51" s="245"/>
      <c r="GE51" s="245"/>
      <c r="GF51" s="245"/>
      <c r="GG51" s="245"/>
      <c r="GH51" s="252">
        <v>555</v>
      </c>
      <c r="GI51" s="245"/>
      <c r="GJ51" s="245"/>
      <c r="GK51" s="245"/>
      <c r="GL51" s="245"/>
      <c r="GM51" s="245"/>
      <c r="GN51" s="245"/>
      <c r="GO51" s="245"/>
      <c r="GP51" s="245"/>
      <c r="GQ51" s="245"/>
      <c r="GR51" s="245"/>
      <c r="GS51" s="245"/>
      <c r="GT51" s="245"/>
      <c r="GU51" s="245"/>
      <c r="GV51" s="245"/>
      <c r="GW51" s="245"/>
      <c r="GX51" s="245"/>
      <c r="GY51" s="245"/>
      <c r="GZ51" s="245"/>
      <c r="HA51" s="245"/>
      <c r="HB51" s="245"/>
      <c r="HC51" s="245"/>
      <c r="HD51" s="245"/>
      <c r="HE51" s="245"/>
      <c r="HF51" s="245"/>
      <c r="HG51" s="245"/>
      <c r="HH51" s="245"/>
      <c r="HI51" s="245"/>
      <c r="HJ51" s="245"/>
      <c r="HK51" s="245"/>
      <c r="HL51" s="245"/>
      <c r="HM51" s="245"/>
      <c r="HN51" s="245"/>
      <c r="HO51" s="245"/>
      <c r="HP51" s="252">
        <v>51</v>
      </c>
      <c r="HQ51" s="245"/>
      <c r="HR51" s="245"/>
      <c r="HS51" s="245"/>
      <c r="HT51" s="245"/>
      <c r="HU51" s="252">
        <v>175</v>
      </c>
      <c r="HV51" s="245"/>
      <c r="HW51" s="252">
        <v>51</v>
      </c>
      <c r="HX51" s="252">
        <v>51</v>
      </c>
      <c r="HY51" s="252">
        <v>51</v>
      </c>
      <c r="HZ51" s="252">
        <v>51</v>
      </c>
      <c r="IA51" s="252">
        <v>51</v>
      </c>
      <c r="IB51" s="252">
        <v>51</v>
      </c>
      <c r="IC51" s="252">
        <v>51</v>
      </c>
      <c r="ID51" s="252">
        <v>51</v>
      </c>
      <c r="IE51" s="252">
        <v>51</v>
      </c>
      <c r="IF51" s="252">
        <v>51</v>
      </c>
      <c r="IG51" s="252">
        <v>51</v>
      </c>
      <c r="IH51" s="252">
        <v>51</v>
      </c>
      <c r="II51" s="252">
        <v>51</v>
      </c>
      <c r="IJ51" s="252">
        <v>51</v>
      </c>
      <c r="IK51" s="252">
        <v>51</v>
      </c>
      <c r="IL51" s="252">
        <v>51</v>
      </c>
      <c r="IM51" s="252">
        <v>51</v>
      </c>
      <c r="IN51" s="252">
        <v>51</v>
      </c>
      <c r="IO51" s="252">
        <v>51</v>
      </c>
      <c r="IP51" s="252">
        <v>51</v>
      </c>
      <c r="IQ51" s="252">
        <v>51</v>
      </c>
      <c r="IR51" s="252">
        <v>51</v>
      </c>
      <c r="IS51" s="485">
        <v>36000</v>
      </c>
      <c r="IT51" s="485">
        <v>37232</v>
      </c>
      <c r="IU51" s="485">
        <v>42157</v>
      </c>
      <c r="IV51" s="485">
        <v>993</v>
      </c>
      <c r="IW51" s="485">
        <v>1127</v>
      </c>
      <c r="IX51" s="485">
        <v>1288</v>
      </c>
      <c r="IY51" s="485">
        <v>1382</v>
      </c>
      <c r="IZ51" s="485">
        <v>1764</v>
      </c>
      <c r="JA51" s="485">
        <v>3048</v>
      </c>
      <c r="JB51" s="485">
        <v>3511</v>
      </c>
      <c r="JC51" s="485">
        <v>4095</v>
      </c>
      <c r="JD51" s="485">
        <v>4603</v>
      </c>
      <c r="JE51" s="485">
        <v>9349</v>
      </c>
      <c r="JF51" s="485">
        <v>10848</v>
      </c>
      <c r="JG51" s="485">
        <v>12010</v>
      </c>
      <c r="JH51" s="485">
        <v>13149</v>
      </c>
      <c r="JI51" s="485">
        <v>33276</v>
      </c>
      <c r="JJ51" s="485">
        <v>35121</v>
      </c>
      <c r="JK51" s="485">
        <v>39571</v>
      </c>
      <c r="JL51" s="238">
        <v>0</v>
      </c>
      <c r="JM51" s="238">
        <v>130.30000000000001</v>
      </c>
      <c r="JN51" s="238">
        <v>59.9</v>
      </c>
      <c r="JO51" s="238">
        <v>88.9</v>
      </c>
      <c r="JP51" s="238">
        <v>116.7</v>
      </c>
      <c r="JQ51" s="238">
        <v>10</v>
      </c>
      <c r="JR51" s="238">
        <v>30</v>
      </c>
      <c r="JS51" s="238">
        <v>0.25</v>
      </c>
      <c r="JT51" s="238">
        <v>60</v>
      </c>
      <c r="JU51" s="238">
        <v>1708</v>
      </c>
      <c r="JV51" s="238" t="s">
        <v>1628</v>
      </c>
      <c r="JW51" s="245"/>
      <c r="JX51" s="252">
        <v>794</v>
      </c>
      <c r="JY51" s="252"/>
      <c r="KA51" s="738">
        <v>46034</v>
      </c>
    </row>
    <row r="52" spans="1:287" ht="15" customHeight="1">
      <c r="A52" s="239" t="s">
        <v>1181</v>
      </c>
      <c r="B52" s="481" t="s">
        <v>353</v>
      </c>
      <c r="C52" s="374" t="s">
        <v>920</v>
      </c>
      <c r="D52" s="482" t="s">
        <v>354</v>
      </c>
      <c r="E52" s="482" t="s">
        <v>1697</v>
      </c>
      <c r="F52" s="483" t="s">
        <v>360</v>
      </c>
      <c r="G52" s="483" t="s">
        <v>1695</v>
      </c>
      <c r="H52" s="406" t="s">
        <v>88</v>
      </c>
      <c r="I52" s="406" t="s">
        <v>89</v>
      </c>
      <c r="J52" s="406" t="s">
        <v>90</v>
      </c>
      <c r="K52" s="406" t="s">
        <v>291</v>
      </c>
      <c r="L52" s="484" t="s">
        <v>1188</v>
      </c>
      <c r="M52" s="797">
        <v>115249</v>
      </c>
      <c r="N52" s="245"/>
      <c r="O52" s="252">
        <v>30153</v>
      </c>
      <c r="P52" s="252">
        <v>1282</v>
      </c>
      <c r="Q52" s="245" t="s">
        <v>93</v>
      </c>
      <c r="R52" s="245"/>
      <c r="S52" s="245" t="s">
        <v>93</v>
      </c>
      <c r="T52" s="245"/>
      <c r="U52" s="245" t="s">
        <v>93</v>
      </c>
      <c r="V52" s="245"/>
      <c r="W52" s="245"/>
      <c r="X52" s="252">
        <v>861</v>
      </c>
      <c r="Y52" s="245"/>
      <c r="Z52" s="245"/>
      <c r="AA52" s="245" t="s">
        <v>93</v>
      </c>
      <c r="AB52" s="245" t="s">
        <v>93</v>
      </c>
      <c r="AC52" s="245" t="s">
        <v>93</v>
      </c>
      <c r="AD52" s="252">
        <v>1818</v>
      </c>
      <c r="AE52" s="245"/>
      <c r="AF52" s="245" t="s">
        <v>93</v>
      </c>
      <c r="AG52" s="245"/>
      <c r="AH52" s="245"/>
      <c r="AI52" s="252">
        <v>555</v>
      </c>
      <c r="AJ52" s="245" t="s">
        <v>93</v>
      </c>
      <c r="AK52" s="252">
        <v>177</v>
      </c>
      <c r="AL52" s="245"/>
      <c r="AM52" s="245" t="s">
        <v>93</v>
      </c>
      <c r="AN52" s="245"/>
      <c r="AO52" s="485">
        <v>881</v>
      </c>
      <c r="AP52" s="485">
        <v>1016</v>
      </c>
      <c r="AQ52" s="485">
        <v>1177</v>
      </c>
      <c r="AR52" s="485">
        <v>1270</v>
      </c>
      <c r="AS52" s="485">
        <v>1652</v>
      </c>
      <c r="AT52" s="485">
        <v>4067</v>
      </c>
      <c r="AU52" s="485">
        <v>4638</v>
      </c>
      <c r="AV52" s="485">
        <v>9435</v>
      </c>
      <c r="AW52" s="485">
        <v>11013</v>
      </c>
      <c r="AX52" s="485">
        <v>12340</v>
      </c>
      <c r="AY52" s="245"/>
      <c r="AZ52" s="245"/>
      <c r="BA52" s="245"/>
      <c r="BB52" s="245"/>
      <c r="BC52" s="245"/>
      <c r="BD52" s="245" t="s">
        <v>93</v>
      </c>
      <c r="BE52" s="245"/>
      <c r="BF52" s="485">
        <v>3048</v>
      </c>
      <c r="BG52" s="485">
        <v>3473</v>
      </c>
      <c r="BH52" s="245"/>
      <c r="BI52" s="484" t="s">
        <v>1690</v>
      </c>
      <c r="BJ52" s="245"/>
      <c r="BK52" s="484" t="s">
        <v>432</v>
      </c>
      <c r="BL52" s="245"/>
      <c r="BM52" s="484" t="s">
        <v>613</v>
      </c>
      <c r="BN52" s="245"/>
      <c r="BO52" s="484" t="s">
        <v>614</v>
      </c>
      <c r="BP52" s="484" t="s">
        <v>1691</v>
      </c>
      <c r="BQ52" s="252" t="s">
        <v>410</v>
      </c>
      <c r="BR52" s="252" t="s">
        <v>2664</v>
      </c>
      <c r="BS52" s="484" t="s">
        <v>499</v>
      </c>
      <c r="BT52" s="484">
        <v>90</v>
      </c>
      <c r="BU52" s="484">
        <v>80</v>
      </c>
      <c r="BV52" s="245" t="s">
        <v>93</v>
      </c>
      <c r="BW52" s="484">
        <v>5320</v>
      </c>
      <c r="BX52" s="484">
        <v>2071</v>
      </c>
      <c r="BY52" s="252">
        <v>317</v>
      </c>
      <c r="BZ52" s="245"/>
      <c r="CA52" s="252">
        <v>9049</v>
      </c>
      <c r="CB52" s="252">
        <v>884</v>
      </c>
      <c r="CC52" s="252">
        <v>51</v>
      </c>
      <c r="CD52" s="245"/>
      <c r="CE52" s="245" t="s">
        <v>93</v>
      </c>
      <c r="CF52" s="485">
        <v>13603</v>
      </c>
      <c r="CG52" s="245"/>
      <c r="CH52" s="252">
        <v>2083</v>
      </c>
      <c r="CI52" s="245"/>
      <c r="CJ52" s="252">
        <v>794</v>
      </c>
      <c r="CK52" s="245"/>
      <c r="CL52" s="245"/>
      <c r="CM52" s="245"/>
      <c r="CN52" s="245"/>
      <c r="CO52" s="245"/>
      <c r="CP52" s="245"/>
      <c r="CQ52" s="252">
        <v>359</v>
      </c>
      <c r="CR52" s="252">
        <v>429</v>
      </c>
      <c r="CS52" s="252">
        <v>7746</v>
      </c>
      <c r="CT52" s="245"/>
      <c r="CU52" s="489">
        <v>3995</v>
      </c>
      <c r="CV52" s="489">
        <v>5730</v>
      </c>
      <c r="CW52" s="489">
        <v>6671</v>
      </c>
      <c r="CX52" s="489"/>
      <c r="CY52" s="489"/>
      <c r="CZ52" s="490"/>
      <c r="DA52" s="252">
        <v>439</v>
      </c>
      <c r="DB52" s="245"/>
      <c r="DC52" s="245"/>
      <c r="DD52" s="245"/>
      <c r="DE52" s="245"/>
      <c r="DF52" s="245"/>
      <c r="DG52" s="245"/>
      <c r="DH52" s="245"/>
      <c r="DI52" s="245"/>
      <c r="DJ52" s="245"/>
      <c r="DK52" s="245"/>
      <c r="DL52" s="245"/>
      <c r="DM52" s="245"/>
      <c r="DN52" s="245"/>
      <c r="DO52" s="245"/>
      <c r="DP52" s="245"/>
      <c r="DQ52" s="245"/>
      <c r="DR52" s="245"/>
      <c r="DS52" s="252">
        <v>2749</v>
      </c>
      <c r="DT52" s="245"/>
      <c r="DU52" s="245"/>
      <c r="DV52" s="245"/>
      <c r="DW52" s="245"/>
      <c r="DX52" s="245"/>
      <c r="DY52" s="245"/>
      <c r="DZ52" s="245"/>
      <c r="EA52" s="245"/>
      <c r="EB52" s="245"/>
      <c r="EC52" s="245"/>
      <c r="ED52" s="245"/>
      <c r="EE52" s="245"/>
      <c r="EF52" s="245"/>
      <c r="EG52" s="245"/>
      <c r="EH52" s="245"/>
      <c r="EI52" s="245"/>
      <c r="EJ52" s="245"/>
      <c r="EK52" s="245"/>
      <c r="EL52" s="245"/>
      <c r="EM52" s="245"/>
      <c r="EN52" s="245"/>
      <c r="EO52" s="245"/>
      <c r="EP52" s="252">
        <v>60</v>
      </c>
      <c r="EQ52" s="245"/>
      <c r="ER52" s="245"/>
      <c r="ES52" s="245"/>
      <c r="ET52" s="245"/>
      <c r="EU52" s="245"/>
      <c r="EV52" s="245"/>
      <c r="EW52" s="245"/>
      <c r="EX52" s="245"/>
      <c r="EY52" s="245"/>
      <c r="EZ52" s="245"/>
      <c r="FA52" s="245"/>
      <c r="FB52" s="245"/>
      <c r="FC52" s="245"/>
      <c r="FD52" s="245"/>
      <c r="FE52" s="245"/>
      <c r="FF52" s="245"/>
      <c r="FG52" s="245"/>
      <c r="FH52" s="245"/>
      <c r="FI52" s="245"/>
      <c r="FJ52" s="245"/>
      <c r="FK52" s="245"/>
      <c r="FL52" s="245"/>
      <c r="FM52" s="245"/>
      <c r="FN52" s="245"/>
      <c r="FO52" s="245"/>
      <c r="FP52" s="245"/>
      <c r="FQ52" s="245"/>
      <c r="FR52" s="245"/>
      <c r="FS52" s="245"/>
      <c r="FT52" s="245"/>
      <c r="FU52" s="245"/>
      <c r="FV52" s="245"/>
      <c r="FW52" s="245"/>
      <c r="FX52" s="245"/>
      <c r="FY52" s="245"/>
      <c r="FZ52" s="245"/>
      <c r="GA52" s="245"/>
      <c r="GB52" s="245"/>
      <c r="GC52" s="245"/>
      <c r="GD52" s="245"/>
      <c r="GE52" s="245"/>
      <c r="GF52" s="245"/>
      <c r="GG52" s="245"/>
      <c r="GH52" s="252">
        <v>555</v>
      </c>
      <c r="GI52" s="252">
        <v>341</v>
      </c>
      <c r="GJ52" s="245"/>
      <c r="GK52" s="245"/>
      <c r="GL52" s="245"/>
      <c r="GM52" s="245"/>
      <c r="GN52" s="245"/>
      <c r="GO52" s="245"/>
      <c r="GP52" s="245"/>
      <c r="GQ52" s="252">
        <v>3667</v>
      </c>
      <c r="GR52" s="245"/>
      <c r="GS52" s="245"/>
      <c r="GT52" s="245"/>
      <c r="GU52" s="245"/>
      <c r="GV52" s="245"/>
      <c r="GW52" s="245"/>
      <c r="GX52" s="245"/>
      <c r="GY52" s="245"/>
      <c r="GZ52" s="245"/>
      <c r="HA52" s="245"/>
      <c r="HB52" s="245"/>
      <c r="HC52" s="245"/>
      <c r="HD52" s="245"/>
      <c r="HE52" s="245"/>
      <c r="HF52" s="245"/>
      <c r="HG52" s="245"/>
      <c r="HH52" s="245"/>
      <c r="HI52" s="245"/>
      <c r="HJ52" s="245"/>
      <c r="HK52" s="245"/>
      <c r="HL52" s="245"/>
      <c r="HM52" s="245"/>
      <c r="HN52" s="245"/>
      <c r="HO52" s="245"/>
      <c r="HP52" s="245"/>
      <c r="HQ52" s="245"/>
      <c r="HR52" s="245"/>
      <c r="HS52" s="245"/>
      <c r="HT52" s="245"/>
      <c r="HU52" s="252">
        <v>175</v>
      </c>
      <c r="HV52" s="245"/>
      <c r="HW52" s="252">
        <v>51</v>
      </c>
      <c r="HX52" s="252">
        <v>51</v>
      </c>
      <c r="HY52" s="252">
        <v>51</v>
      </c>
      <c r="HZ52" s="252">
        <v>51</v>
      </c>
      <c r="IA52" s="252">
        <v>51</v>
      </c>
      <c r="IB52" s="252">
        <v>51</v>
      </c>
      <c r="IC52" s="252">
        <v>51</v>
      </c>
      <c r="ID52" s="252">
        <v>51</v>
      </c>
      <c r="IE52" s="252">
        <v>51</v>
      </c>
      <c r="IF52" s="252">
        <v>51</v>
      </c>
      <c r="IG52" s="252">
        <v>51</v>
      </c>
      <c r="IH52" s="252">
        <v>51</v>
      </c>
      <c r="II52" s="252">
        <v>51</v>
      </c>
      <c r="IJ52" s="252">
        <v>51</v>
      </c>
      <c r="IK52" s="252">
        <v>51</v>
      </c>
      <c r="IL52" s="252">
        <v>51</v>
      </c>
      <c r="IM52" s="252">
        <v>51</v>
      </c>
      <c r="IN52" s="252">
        <v>51</v>
      </c>
      <c r="IO52" s="252">
        <v>51</v>
      </c>
      <c r="IP52" s="252">
        <v>51</v>
      </c>
      <c r="IQ52" s="252">
        <v>51</v>
      </c>
      <c r="IR52" s="252">
        <v>51</v>
      </c>
      <c r="IS52" s="485">
        <v>36000</v>
      </c>
      <c r="IT52" s="485">
        <v>37232</v>
      </c>
      <c r="IU52" s="485">
        <v>42157</v>
      </c>
      <c r="IV52" s="485">
        <v>993</v>
      </c>
      <c r="IW52" s="485">
        <v>1127</v>
      </c>
      <c r="IX52" s="485">
        <v>1288</v>
      </c>
      <c r="IY52" s="485">
        <v>1382</v>
      </c>
      <c r="IZ52" s="485">
        <v>1764</v>
      </c>
      <c r="JA52" s="485">
        <v>3048</v>
      </c>
      <c r="JB52" s="485">
        <v>3511</v>
      </c>
      <c r="JC52" s="485">
        <v>4095</v>
      </c>
      <c r="JD52" s="485">
        <v>4603</v>
      </c>
      <c r="JE52" s="485">
        <v>9349</v>
      </c>
      <c r="JF52" s="485">
        <v>10848</v>
      </c>
      <c r="JG52" s="485">
        <v>12010</v>
      </c>
      <c r="JH52" s="485">
        <v>13149</v>
      </c>
      <c r="JI52" s="485">
        <v>33276</v>
      </c>
      <c r="JJ52" s="485">
        <v>35121</v>
      </c>
      <c r="JK52" s="485">
        <v>39571</v>
      </c>
      <c r="JL52" s="238">
        <v>0</v>
      </c>
      <c r="JM52" s="238">
        <v>149.5</v>
      </c>
      <c r="JN52" s="238">
        <v>71.2</v>
      </c>
      <c r="JO52" s="238">
        <v>103.8</v>
      </c>
      <c r="JP52" s="238">
        <v>136.4</v>
      </c>
      <c r="JQ52" s="238">
        <v>13.8</v>
      </c>
      <c r="JR52" s="238">
        <v>25</v>
      </c>
      <c r="JS52" s="238">
        <v>0.25</v>
      </c>
      <c r="JT52" s="238">
        <v>123</v>
      </c>
      <c r="JU52" s="238">
        <v>1967</v>
      </c>
      <c r="JV52" s="238" t="s">
        <v>1628</v>
      </c>
      <c r="JW52" s="245"/>
      <c r="JX52" s="252">
        <v>794</v>
      </c>
      <c r="JY52" s="252"/>
      <c r="KA52" s="759">
        <v>46079</v>
      </c>
    </row>
    <row r="53" spans="1:287" ht="15" customHeight="1">
      <c r="A53" s="239" t="s">
        <v>1179</v>
      </c>
      <c r="B53" s="481" t="s">
        <v>704</v>
      </c>
      <c r="C53" s="498" t="s">
        <v>921</v>
      </c>
      <c r="D53" s="483" t="s">
        <v>1696</v>
      </c>
      <c r="E53" s="483" t="s">
        <v>1697</v>
      </c>
      <c r="F53" s="483" t="s">
        <v>715</v>
      </c>
      <c r="G53" s="483" t="s">
        <v>351</v>
      </c>
      <c r="H53" s="406" t="s">
        <v>88</v>
      </c>
      <c r="I53" s="406" t="s">
        <v>89</v>
      </c>
      <c r="J53" s="406" t="s">
        <v>282</v>
      </c>
      <c r="K53" s="406" t="s">
        <v>291</v>
      </c>
      <c r="L53" s="484" t="s">
        <v>1188</v>
      </c>
      <c r="M53" s="797">
        <v>135699</v>
      </c>
      <c r="N53" s="245"/>
      <c r="O53" s="252">
        <v>30616</v>
      </c>
      <c r="P53" s="252">
        <v>984</v>
      </c>
      <c r="Q53" s="245" t="s">
        <v>93</v>
      </c>
      <c r="R53" s="245" t="s">
        <v>93</v>
      </c>
      <c r="S53" s="245"/>
      <c r="T53" s="252">
        <v>275</v>
      </c>
      <c r="U53" s="245"/>
      <c r="V53" s="245"/>
      <c r="W53" s="252">
        <v>1787</v>
      </c>
      <c r="X53" s="252">
        <v>321</v>
      </c>
      <c r="Y53" s="245"/>
      <c r="Z53" s="245"/>
      <c r="AA53" s="245"/>
      <c r="AB53" s="245" t="s">
        <v>93</v>
      </c>
      <c r="AC53" s="245" t="s">
        <v>93</v>
      </c>
      <c r="AD53" s="245"/>
      <c r="AE53" s="245"/>
      <c r="AF53" s="245" t="s">
        <v>93</v>
      </c>
      <c r="AG53" s="245"/>
      <c r="AH53" s="245"/>
      <c r="AI53" s="252">
        <v>555</v>
      </c>
      <c r="AJ53" s="245" t="s">
        <v>93</v>
      </c>
      <c r="AK53" s="245"/>
      <c r="AL53" s="245"/>
      <c r="AM53" s="245" t="s">
        <v>93</v>
      </c>
      <c r="AN53" s="245"/>
      <c r="AO53" s="485">
        <v>881</v>
      </c>
      <c r="AP53" s="485">
        <v>1016</v>
      </c>
      <c r="AQ53" s="485">
        <v>1177</v>
      </c>
      <c r="AR53" s="485">
        <v>1270</v>
      </c>
      <c r="AS53" s="485">
        <v>1652</v>
      </c>
      <c r="AT53" s="485">
        <v>4067</v>
      </c>
      <c r="AU53" s="485">
        <v>4638</v>
      </c>
      <c r="AV53" s="485">
        <v>9435</v>
      </c>
      <c r="AW53" s="485">
        <v>11013</v>
      </c>
      <c r="AX53" s="485">
        <v>12340</v>
      </c>
      <c r="AY53" s="245"/>
      <c r="AZ53" s="245"/>
      <c r="BA53" s="245"/>
      <c r="BB53" s="245"/>
      <c r="BC53" s="245"/>
      <c r="BD53" s="245" t="s">
        <v>93</v>
      </c>
      <c r="BE53" s="245"/>
      <c r="BF53" s="485">
        <v>3048</v>
      </c>
      <c r="BG53" s="485">
        <v>3473</v>
      </c>
      <c r="BH53" s="252">
        <v>12037</v>
      </c>
      <c r="BI53" s="484" t="s">
        <v>1693</v>
      </c>
      <c r="BJ53" s="245"/>
      <c r="BK53" s="484" t="s">
        <v>432</v>
      </c>
      <c r="BL53" s="245"/>
      <c r="BM53" s="484" t="s">
        <v>613</v>
      </c>
      <c r="BN53" s="245"/>
      <c r="BO53" s="484" t="s">
        <v>614</v>
      </c>
      <c r="BP53" s="484" t="s">
        <v>1691</v>
      </c>
      <c r="BQ53" s="484" t="s">
        <v>1694</v>
      </c>
      <c r="BR53" s="484" t="s">
        <v>530</v>
      </c>
      <c r="BS53" s="484" t="s">
        <v>499</v>
      </c>
      <c r="BT53" s="484">
        <v>84</v>
      </c>
      <c r="BU53" s="484">
        <v>75</v>
      </c>
      <c r="BV53" s="245" t="s">
        <v>93</v>
      </c>
      <c r="BW53" s="484">
        <v>5320</v>
      </c>
      <c r="BX53" s="484">
        <v>2071</v>
      </c>
      <c r="BY53" s="245" t="s">
        <v>93</v>
      </c>
      <c r="BZ53" s="245"/>
      <c r="CA53" s="252">
        <v>8093</v>
      </c>
      <c r="CB53" s="252">
        <v>884</v>
      </c>
      <c r="CC53" s="252">
        <v>51</v>
      </c>
      <c r="CD53" s="252">
        <v>698</v>
      </c>
      <c r="CE53" s="245" t="s">
        <v>93</v>
      </c>
      <c r="CF53" s="485">
        <v>13603</v>
      </c>
      <c r="CG53" s="252">
        <v>3070</v>
      </c>
      <c r="CH53" s="245"/>
      <c r="CI53" s="245"/>
      <c r="CJ53" s="252">
        <v>794</v>
      </c>
      <c r="CK53" s="245"/>
      <c r="CL53" s="245"/>
      <c r="CM53" s="245"/>
      <c r="CN53" s="245"/>
      <c r="CO53" s="245"/>
      <c r="CP53" s="252">
        <v>477</v>
      </c>
      <c r="CQ53" s="252">
        <v>359</v>
      </c>
      <c r="CR53" s="252">
        <v>512</v>
      </c>
      <c r="CS53" s="252">
        <v>6349</v>
      </c>
      <c r="CT53" s="245"/>
      <c r="CU53" s="489">
        <v>4420</v>
      </c>
      <c r="CV53" s="489">
        <v>6390</v>
      </c>
      <c r="CW53" s="489">
        <v>7280</v>
      </c>
      <c r="CX53" s="489"/>
      <c r="CY53" s="489"/>
      <c r="CZ53" s="490"/>
      <c r="DA53" s="245"/>
      <c r="DB53" s="245"/>
      <c r="DC53" s="245"/>
      <c r="DD53" s="245"/>
      <c r="DE53" s="245"/>
      <c r="DF53" s="245"/>
      <c r="DG53" s="245"/>
      <c r="DH53" s="245"/>
      <c r="DI53" s="245"/>
      <c r="DJ53" s="245"/>
      <c r="DK53" s="245"/>
      <c r="DL53" s="245"/>
      <c r="DM53" s="245"/>
      <c r="DN53" s="245"/>
      <c r="DO53" s="245"/>
      <c r="DP53" s="245"/>
      <c r="DQ53" s="245"/>
      <c r="DR53" s="245"/>
      <c r="DS53" s="245"/>
      <c r="DT53" s="245"/>
      <c r="DU53" s="245"/>
      <c r="DV53" s="245"/>
      <c r="DW53" s="245"/>
      <c r="DX53" s="245"/>
      <c r="DY53" s="245"/>
      <c r="DZ53" s="245"/>
      <c r="EA53" s="245"/>
      <c r="EB53" s="252">
        <v>1503</v>
      </c>
      <c r="EC53" s="245"/>
      <c r="ED53" s="245"/>
      <c r="EE53" s="245"/>
      <c r="EF53" s="245"/>
      <c r="EG53" s="245"/>
      <c r="EH53" s="245"/>
      <c r="EI53" s="245"/>
      <c r="EJ53" s="245"/>
      <c r="EK53" s="245"/>
      <c r="EL53" s="245"/>
      <c r="EM53" s="245"/>
      <c r="EN53" s="245"/>
      <c r="EO53" s="252">
        <v>994</v>
      </c>
      <c r="EP53" s="245"/>
      <c r="EQ53" s="245"/>
      <c r="ER53" s="245"/>
      <c r="ES53" s="245"/>
      <c r="ET53" s="245"/>
      <c r="EU53" s="245"/>
      <c r="EV53" s="245"/>
      <c r="EW53" s="245"/>
      <c r="EX53" s="245"/>
      <c r="EY53" s="245"/>
      <c r="EZ53" s="245"/>
      <c r="FA53" s="245"/>
      <c r="FB53" s="245"/>
      <c r="FC53" s="245"/>
      <c r="FD53" s="245"/>
      <c r="FE53" s="245"/>
      <c r="FF53" s="245"/>
      <c r="FG53" s="245"/>
      <c r="FH53" s="245"/>
      <c r="FI53" s="245"/>
      <c r="FJ53" s="245"/>
      <c r="FK53" s="245"/>
      <c r="FL53" s="245"/>
      <c r="FM53" s="245"/>
      <c r="FN53" s="245"/>
      <c r="FO53" s="245"/>
      <c r="FP53" s="245"/>
      <c r="FQ53" s="245"/>
      <c r="FR53" s="245"/>
      <c r="FS53" s="245"/>
      <c r="FT53" s="245"/>
      <c r="FU53" s="245"/>
      <c r="FV53" s="245"/>
      <c r="FW53" s="245"/>
      <c r="FX53" s="245"/>
      <c r="FY53" s="245"/>
      <c r="FZ53" s="245"/>
      <c r="GA53" s="245"/>
      <c r="GB53" s="245"/>
      <c r="GC53" s="245"/>
      <c r="GD53" s="245"/>
      <c r="GE53" s="245"/>
      <c r="GF53" s="245"/>
      <c r="GG53" s="245"/>
      <c r="GH53" s="252">
        <v>555</v>
      </c>
      <c r="GI53" s="245"/>
      <c r="GJ53" s="245"/>
      <c r="GK53" s="245"/>
      <c r="GL53" s="245"/>
      <c r="GM53" s="245"/>
      <c r="GN53" s="245"/>
      <c r="GO53" s="245"/>
      <c r="GP53" s="245"/>
      <c r="GQ53" s="245"/>
      <c r="GR53" s="245"/>
      <c r="GS53" s="245"/>
      <c r="GT53" s="245"/>
      <c r="GU53" s="245"/>
      <c r="GV53" s="245"/>
      <c r="GW53" s="245"/>
      <c r="GX53" s="245"/>
      <c r="GY53" s="245"/>
      <c r="GZ53" s="245"/>
      <c r="HA53" s="245"/>
      <c r="HB53" s="245"/>
      <c r="HC53" s="245"/>
      <c r="HD53" s="245"/>
      <c r="HE53" s="245"/>
      <c r="HF53" s="245"/>
      <c r="HG53" s="245"/>
      <c r="HH53" s="245"/>
      <c r="HI53" s="245"/>
      <c r="HJ53" s="245"/>
      <c r="HK53" s="245"/>
      <c r="HL53" s="245"/>
      <c r="HM53" s="245"/>
      <c r="HN53" s="245"/>
      <c r="HO53" s="245"/>
      <c r="HP53" s="252">
        <v>51</v>
      </c>
      <c r="HQ53" s="245"/>
      <c r="HR53" s="245"/>
      <c r="HS53" s="245"/>
      <c r="HT53" s="245"/>
      <c r="HU53" s="252">
        <v>175</v>
      </c>
      <c r="HV53" s="245"/>
      <c r="HW53" s="252">
        <v>51</v>
      </c>
      <c r="HX53" s="252">
        <v>51</v>
      </c>
      <c r="HY53" s="252">
        <v>51</v>
      </c>
      <c r="HZ53" s="252">
        <v>51</v>
      </c>
      <c r="IA53" s="252">
        <v>51</v>
      </c>
      <c r="IB53" s="252">
        <v>51</v>
      </c>
      <c r="IC53" s="252">
        <v>51</v>
      </c>
      <c r="ID53" s="252">
        <v>51</v>
      </c>
      <c r="IE53" s="252">
        <v>51</v>
      </c>
      <c r="IF53" s="252">
        <v>51</v>
      </c>
      <c r="IG53" s="252">
        <v>51</v>
      </c>
      <c r="IH53" s="252">
        <v>51</v>
      </c>
      <c r="II53" s="252">
        <v>51</v>
      </c>
      <c r="IJ53" s="252">
        <v>51</v>
      </c>
      <c r="IK53" s="252">
        <v>51</v>
      </c>
      <c r="IL53" s="252">
        <v>51</v>
      </c>
      <c r="IM53" s="252">
        <v>51</v>
      </c>
      <c r="IN53" s="252">
        <v>51</v>
      </c>
      <c r="IO53" s="252">
        <v>51</v>
      </c>
      <c r="IP53" s="252">
        <v>51</v>
      </c>
      <c r="IQ53" s="252">
        <v>51</v>
      </c>
      <c r="IR53" s="252">
        <v>51</v>
      </c>
      <c r="IS53" s="485">
        <v>36000</v>
      </c>
      <c r="IT53" s="485">
        <v>37232</v>
      </c>
      <c r="IU53" s="485">
        <v>42157</v>
      </c>
      <c r="IV53" s="485">
        <v>993</v>
      </c>
      <c r="IW53" s="485">
        <v>1127</v>
      </c>
      <c r="IX53" s="485">
        <v>1288</v>
      </c>
      <c r="IY53" s="485">
        <v>1382</v>
      </c>
      <c r="IZ53" s="485">
        <v>1764</v>
      </c>
      <c r="JA53" s="485">
        <v>3048</v>
      </c>
      <c r="JB53" s="485">
        <v>3511</v>
      </c>
      <c r="JC53" s="485">
        <v>4095</v>
      </c>
      <c r="JD53" s="485">
        <v>4603</v>
      </c>
      <c r="JE53" s="485">
        <v>9349</v>
      </c>
      <c r="JF53" s="485">
        <v>10848</v>
      </c>
      <c r="JG53" s="485">
        <v>12010</v>
      </c>
      <c r="JH53" s="485">
        <v>13149</v>
      </c>
      <c r="JI53" s="485">
        <v>33276</v>
      </c>
      <c r="JJ53" s="485">
        <v>35121</v>
      </c>
      <c r="JK53" s="485">
        <v>39571</v>
      </c>
      <c r="JL53" s="238">
        <v>0</v>
      </c>
      <c r="JM53" s="238">
        <v>143</v>
      </c>
      <c r="JN53" s="238">
        <v>66.3</v>
      </c>
      <c r="JO53" s="238">
        <v>98.4</v>
      </c>
      <c r="JP53" s="238">
        <v>131.19999999999999</v>
      </c>
      <c r="JQ53" s="238">
        <v>11.4</v>
      </c>
      <c r="JR53" s="238">
        <v>20</v>
      </c>
      <c r="JS53" s="238">
        <v>0.25</v>
      </c>
      <c r="JT53" s="238">
        <v>151</v>
      </c>
      <c r="JU53" s="238">
        <v>1667</v>
      </c>
      <c r="JV53" s="238" t="s">
        <v>1628</v>
      </c>
      <c r="JW53" s="245"/>
      <c r="JX53" s="252">
        <v>794</v>
      </c>
      <c r="JY53" s="252"/>
      <c r="KA53" s="759">
        <v>46034</v>
      </c>
    </row>
    <row r="54" spans="1:287" ht="15" customHeight="1">
      <c r="A54" s="239" t="s">
        <v>1181</v>
      </c>
      <c r="B54" s="481" t="s">
        <v>1698</v>
      </c>
      <c r="C54" s="374" t="s">
        <v>1699</v>
      </c>
      <c r="D54" s="482" t="s">
        <v>2374</v>
      </c>
      <c r="E54" s="482" t="s">
        <v>1702</v>
      </c>
      <c r="F54" s="483" t="s">
        <v>2375</v>
      </c>
      <c r="G54" s="483" t="s">
        <v>2819</v>
      </c>
      <c r="H54" s="406" t="s">
        <v>88</v>
      </c>
      <c r="I54" s="406" t="s">
        <v>89</v>
      </c>
      <c r="J54" s="406" t="s">
        <v>90</v>
      </c>
      <c r="K54" s="406" t="s">
        <v>291</v>
      </c>
      <c r="L54" s="484" t="s">
        <v>1188</v>
      </c>
      <c r="M54" s="797">
        <v>141361</v>
      </c>
      <c r="N54" s="245"/>
      <c r="O54" s="252">
        <v>30283</v>
      </c>
      <c r="P54" s="245"/>
      <c r="Q54" s="245" t="s">
        <v>93</v>
      </c>
      <c r="R54" s="252">
        <v>141</v>
      </c>
      <c r="S54" s="245" t="s">
        <v>93</v>
      </c>
      <c r="T54" s="245"/>
      <c r="U54" s="245" t="s">
        <v>93</v>
      </c>
      <c r="V54" s="245"/>
      <c r="W54" s="245"/>
      <c r="X54" s="252">
        <v>601</v>
      </c>
      <c r="Y54" s="245"/>
      <c r="Z54" s="245"/>
      <c r="AA54" s="245" t="s">
        <v>93</v>
      </c>
      <c r="AB54" s="245" t="s">
        <v>93</v>
      </c>
      <c r="AC54" s="245"/>
      <c r="AD54" s="252">
        <v>1818</v>
      </c>
      <c r="AE54" s="245"/>
      <c r="AF54" s="245"/>
      <c r="AG54" s="245"/>
      <c r="AH54" s="245"/>
      <c r="AI54" s="252">
        <v>555</v>
      </c>
      <c r="AJ54" s="245"/>
      <c r="AK54" s="252">
        <v>177</v>
      </c>
      <c r="AL54" s="245"/>
      <c r="AM54" s="245"/>
      <c r="AN54" s="245"/>
      <c r="AO54" s="485">
        <v>881</v>
      </c>
      <c r="AP54" s="485">
        <v>1016</v>
      </c>
      <c r="AQ54" s="485">
        <v>1177</v>
      </c>
      <c r="AR54" s="485">
        <v>1270</v>
      </c>
      <c r="AS54" s="485">
        <v>1652</v>
      </c>
      <c r="AT54" s="485">
        <v>4067</v>
      </c>
      <c r="AU54" s="485">
        <v>4638</v>
      </c>
      <c r="AV54" s="485">
        <v>9435</v>
      </c>
      <c r="AW54" s="485">
        <v>11013</v>
      </c>
      <c r="AX54" s="485">
        <v>12340</v>
      </c>
      <c r="AY54" s="245"/>
      <c r="AZ54" s="245"/>
      <c r="BA54" s="245"/>
      <c r="BB54" s="245"/>
      <c r="BC54" s="245"/>
      <c r="BD54" s="245" t="s">
        <v>93</v>
      </c>
      <c r="BE54" s="245"/>
      <c r="BF54" s="485">
        <v>3048</v>
      </c>
      <c r="BG54" s="485">
        <v>3473</v>
      </c>
      <c r="BH54" s="252">
        <v>9686</v>
      </c>
      <c r="BI54" s="484" t="s">
        <v>2820</v>
      </c>
      <c r="BJ54" s="245"/>
      <c r="BK54" s="484"/>
      <c r="BL54" s="245"/>
      <c r="BM54" s="484"/>
      <c r="BN54" s="245"/>
      <c r="BO54" s="484"/>
      <c r="BP54" s="484" t="s">
        <v>1691</v>
      </c>
      <c r="BQ54" s="252" t="s">
        <v>2821</v>
      </c>
      <c r="BR54" s="252" t="s">
        <v>2664</v>
      </c>
      <c r="BS54" s="484" t="s">
        <v>1650</v>
      </c>
      <c r="BT54" s="484">
        <v>89</v>
      </c>
      <c r="BU54" s="484">
        <v>79</v>
      </c>
      <c r="BV54" s="245" t="s">
        <v>93</v>
      </c>
      <c r="BW54" s="484">
        <v>5320</v>
      </c>
      <c r="BX54" s="484">
        <v>2071</v>
      </c>
      <c r="BY54" s="252">
        <v>317</v>
      </c>
      <c r="BZ54" s="245"/>
      <c r="CA54" s="252">
        <v>9049</v>
      </c>
      <c r="CB54" s="252">
        <v>884</v>
      </c>
      <c r="CC54" s="252">
        <v>51</v>
      </c>
      <c r="CD54" s="245"/>
      <c r="CE54" s="245" t="s">
        <v>93</v>
      </c>
      <c r="CF54" s="485">
        <v>13603</v>
      </c>
      <c r="CG54" s="252">
        <v>4260</v>
      </c>
      <c r="CH54" s="252">
        <v>2006</v>
      </c>
      <c r="CI54" s="245"/>
      <c r="CJ54" s="245"/>
      <c r="CK54" s="245"/>
      <c r="CL54" s="245"/>
      <c r="CM54" s="245"/>
      <c r="CN54" s="245"/>
      <c r="CO54" s="245"/>
      <c r="CP54" s="252">
        <v>318</v>
      </c>
      <c r="CQ54" s="252">
        <v>359</v>
      </c>
      <c r="CR54" s="252">
        <v>429</v>
      </c>
      <c r="CS54" s="252">
        <v>6349</v>
      </c>
      <c r="CT54" s="245"/>
      <c r="CU54" s="489">
        <v>4340</v>
      </c>
      <c r="CV54" s="489">
        <v>6300</v>
      </c>
      <c r="CW54" s="489">
        <v>7238</v>
      </c>
      <c r="CX54" s="489"/>
      <c r="CY54" s="489"/>
      <c r="CZ54" s="490"/>
      <c r="DA54" s="252">
        <v>141</v>
      </c>
      <c r="DB54" s="245"/>
      <c r="DC54" s="245"/>
      <c r="DD54" s="245"/>
      <c r="DE54" s="245"/>
      <c r="DF54" s="252">
        <v>2677</v>
      </c>
      <c r="DG54" s="245"/>
      <c r="DH54" s="245"/>
      <c r="DI54" s="245"/>
      <c r="DJ54" s="245"/>
      <c r="DK54" s="245"/>
      <c r="DL54" s="245"/>
      <c r="DM54" s="245"/>
      <c r="DN54" s="245"/>
      <c r="DO54" s="245"/>
      <c r="DP54" s="245"/>
      <c r="DQ54" s="245"/>
      <c r="DR54" s="245"/>
      <c r="DS54" s="252">
        <v>2749</v>
      </c>
      <c r="DT54" s="245"/>
      <c r="DU54" s="245"/>
      <c r="DV54" s="245"/>
      <c r="DW54" s="245"/>
      <c r="DX54" s="245"/>
      <c r="DY54" s="245"/>
      <c r="DZ54" s="245"/>
      <c r="EA54" s="245"/>
      <c r="EB54" s="245"/>
      <c r="EC54" s="245"/>
      <c r="ED54" s="245"/>
      <c r="EE54" s="245"/>
      <c r="EF54" s="245"/>
      <c r="EG54" s="245"/>
      <c r="EH54" s="245"/>
      <c r="EI54" s="245"/>
      <c r="EJ54" s="245"/>
      <c r="EK54" s="245"/>
      <c r="EL54" s="245"/>
      <c r="EM54" s="245"/>
      <c r="EN54" s="245"/>
      <c r="EO54" s="252">
        <v>753</v>
      </c>
      <c r="EP54" s="252">
        <v>60</v>
      </c>
      <c r="EQ54" s="245"/>
      <c r="ER54" s="245"/>
      <c r="ES54" s="245"/>
      <c r="ET54" s="245"/>
      <c r="EU54" s="245"/>
      <c r="EV54" s="245"/>
      <c r="EW54" s="245"/>
      <c r="EX54" s="245"/>
      <c r="EY54" s="245"/>
      <c r="EZ54" s="245"/>
      <c r="FA54" s="245"/>
      <c r="FB54" s="245"/>
      <c r="FC54" s="245"/>
      <c r="FD54" s="245"/>
      <c r="FE54" s="245"/>
      <c r="FF54" s="245"/>
      <c r="FG54" s="245"/>
      <c r="FH54" s="245"/>
      <c r="FI54" s="245"/>
      <c r="FJ54" s="245"/>
      <c r="FK54" s="245"/>
      <c r="FL54" s="245"/>
      <c r="FM54" s="245"/>
      <c r="FN54" s="245"/>
      <c r="FO54" s="245"/>
      <c r="FP54" s="245"/>
      <c r="FQ54" s="245"/>
      <c r="FR54" s="245"/>
      <c r="FS54" s="245"/>
      <c r="FT54" s="245"/>
      <c r="FU54" s="245"/>
      <c r="FV54" s="245"/>
      <c r="FW54" s="245"/>
      <c r="FX54" s="245"/>
      <c r="FY54" s="245"/>
      <c r="FZ54" s="245"/>
      <c r="GA54" s="245"/>
      <c r="GB54" s="245"/>
      <c r="GC54" s="245"/>
      <c r="GD54" s="245"/>
      <c r="GE54" s="245"/>
      <c r="GF54" s="245"/>
      <c r="GG54" s="245"/>
      <c r="GH54" s="252">
        <v>555</v>
      </c>
      <c r="GI54" s="252">
        <v>317</v>
      </c>
      <c r="GJ54" s="245"/>
      <c r="GK54" s="245"/>
      <c r="GL54" s="245"/>
      <c r="GM54" s="245"/>
      <c r="GN54" s="245"/>
      <c r="GO54" s="252">
        <v>1210</v>
      </c>
      <c r="GP54" s="245"/>
      <c r="GQ54" s="252">
        <v>3667</v>
      </c>
      <c r="GR54" s="245"/>
      <c r="GS54" s="245"/>
      <c r="GT54" s="245"/>
      <c r="GU54" s="245"/>
      <c r="GV54" s="245"/>
      <c r="GW54" s="245"/>
      <c r="GX54" s="245"/>
      <c r="GY54" s="245"/>
      <c r="GZ54" s="245"/>
      <c r="HA54" s="245"/>
      <c r="HB54" s="245"/>
      <c r="HC54" s="245"/>
      <c r="HD54" s="245"/>
      <c r="HE54" s="245"/>
      <c r="HF54" s="245"/>
      <c r="HG54" s="245"/>
      <c r="HH54" s="245"/>
      <c r="HI54" s="252">
        <v>730</v>
      </c>
      <c r="HJ54" s="245"/>
      <c r="HK54" s="245"/>
      <c r="HL54" s="245"/>
      <c r="HM54" s="245"/>
      <c r="HN54" s="245"/>
      <c r="HO54" s="245"/>
      <c r="HP54" s="252">
        <v>51</v>
      </c>
      <c r="HQ54" s="245"/>
      <c r="HR54" s="245"/>
      <c r="HS54" s="245"/>
      <c r="HT54" s="245"/>
      <c r="HU54" s="252">
        <v>175</v>
      </c>
      <c r="HV54" s="245"/>
      <c r="HW54" s="252">
        <v>51</v>
      </c>
      <c r="HX54" s="252">
        <v>51</v>
      </c>
      <c r="HY54" s="252">
        <v>51</v>
      </c>
      <c r="HZ54" s="252">
        <v>51</v>
      </c>
      <c r="IA54" s="252">
        <v>51</v>
      </c>
      <c r="IB54" s="252">
        <v>51</v>
      </c>
      <c r="IC54" s="252">
        <v>51</v>
      </c>
      <c r="ID54" s="252">
        <v>51</v>
      </c>
      <c r="IE54" s="252">
        <v>51</v>
      </c>
      <c r="IF54" s="252">
        <v>51</v>
      </c>
      <c r="IG54" s="252">
        <v>51</v>
      </c>
      <c r="IH54" s="252">
        <v>51</v>
      </c>
      <c r="II54" s="252">
        <v>51</v>
      </c>
      <c r="IJ54" s="252">
        <v>51</v>
      </c>
      <c r="IK54" s="252">
        <v>51</v>
      </c>
      <c r="IL54" s="252">
        <v>51</v>
      </c>
      <c r="IM54" s="252">
        <v>51</v>
      </c>
      <c r="IN54" s="252">
        <v>51</v>
      </c>
      <c r="IO54" s="252">
        <v>51</v>
      </c>
      <c r="IP54" s="252">
        <v>51</v>
      </c>
      <c r="IQ54" s="252">
        <v>51</v>
      </c>
      <c r="IR54" s="252">
        <v>51</v>
      </c>
      <c r="IS54" s="485">
        <v>36000</v>
      </c>
      <c r="IT54" s="485">
        <v>37232</v>
      </c>
      <c r="IU54" s="485">
        <v>42157</v>
      </c>
      <c r="IV54" s="485">
        <v>993</v>
      </c>
      <c r="IW54" s="485">
        <v>1127</v>
      </c>
      <c r="IX54" s="485">
        <v>1288</v>
      </c>
      <c r="IY54" s="485">
        <v>1382</v>
      </c>
      <c r="IZ54" s="485">
        <v>1764</v>
      </c>
      <c r="JA54" s="485">
        <v>3048</v>
      </c>
      <c r="JB54" s="485">
        <v>3511</v>
      </c>
      <c r="JC54" s="485">
        <v>4095</v>
      </c>
      <c r="JD54" s="485">
        <v>4603</v>
      </c>
      <c r="JE54" s="485">
        <v>9349</v>
      </c>
      <c r="JF54" s="485">
        <v>10848</v>
      </c>
      <c r="JG54" s="485">
        <v>12010</v>
      </c>
      <c r="JH54" s="485">
        <v>13149</v>
      </c>
      <c r="JI54" s="485">
        <v>33276</v>
      </c>
      <c r="JJ54" s="485">
        <v>35121</v>
      </c>
      <c r="JK54" s="485">
        <v>39571</v>
      </c>
      <c r="JL54" s="238"/>
      <c r="JM54" s="238">
        <v>172.8</v>
      </c>
      <c r="JN54" s="238">
        <v>79.3</v>
      </c>
      <c r="JO54" s="238">
        <v>119.1</v>
      </c>
      <c r="JP54" s="238">
        <v>161</v>
      </c>
      <c r="JQ54" s="238">
        <v>17</v>
      </c>
      <c r="JR54" s="238">
        <v>30</v>
      </c>
      <c r="JS54" s="238">
        <v>0.25</v>
      </c>
      <c r="JT54" s="238">
        <v>114</v>
      </c>
      <c r="JU54" s="238">
        <v>1800</v>
      </c>
      <c r="JV54" s="238" t="s">
        <v>1628</v>
      </c>
      <c r="JW54" s="245"/>
      <c r="JX54" s="252">
        <v>794</v>
      </c>
      <c r="JY54" s="252"/>
      <c r="KA54" s="738">
        <v>46022</v>
      </c>
    </row>
    <row r="55" spans="1:287" ht="15" customHeight="1">
      <c r="A55" s="239" t="s">
        <v>1181</v>
      </c>
      <c r="B55" s="481" t="s">
        <v>2660</v>
      </c>
      <c r="C55" s="374" t="s">
        <v>1699</v>
      </c>
      <c r="D55" s="482" t="s">
        <v>2661</v>
      </c>
      <c r="E55" s="482" t="s">
        <v>1710</v>
      </c>
      <c r="F55" s="483" t="s">
        <v>1711</v>
      </c>
      <c r="G55" s="483" t="s">
        <v>1712</v>
      </c>
      <c r="H55" s="406" t="s">
        <v>88</v>
      </c>
      <c r="I55" s="406" t="s">
        <v>89</v>
      </c>
      <c r="J55" s="406" t="s">
        <v>282</v>
      </c>
      <c r="K55" s="406"/>
      <c r="L55" s="484" t="s">
        <v>1637</v>
      </c>
      <c r="M55" s="797">
        <v>181335</v>
      </c>
      <c r="N55" s="245"/>
      <c r="O55" s="252">
        <v>47223</v>
      </c>
      <c r="P55" s="245"/>
      <c r="Q55" s="245" t="s">
        <v>93</v>
      </c>
      <c r="R55" s="245"/>
      <c r="S55" s="245" t="s">
        <v>93</v>
      </c>
      <c r="T55" s="252">
        <v>674</v>
      </c>
      <c r="U55" s="245"/>
      <c r="V55" s="245"/>
      <c r="W55" s="245"/>
      <c r="X55" s="252">
        <v>2153</v>
      </c>
      <c r="Y55" s="245"/>
      <c r="Z55" s="245"/>
      <c r="AA55" s="245"/>
      <c r="AB55" s="245"/>
      <c r="AC55" s="245"/>
      <c r="AD55" s="252"/>
      <c r="AE55" s="245"/>
      <c r="AF55" s="252" t="s">
        <v>93</v>
      </c>
      <c r="AG55" s="245"/>
      <c r="AH55" s="245"/>
      <c r="AI55" s="252">
        <v>555</v>
      </c>
      <c r="AJ55" s="245"/>
      <c r="AK55" s="252">
        <v>177</v>
      </c>
      <c r="AL55" s="245"/>
      <c r="AM55" s="245"/>
      <c r="AN55" s="245"/>
      <c r="AO55" s="485">
        <v>881</v>
      </c>
      <c r="AP55" s="485">
        <v>1016</v>
      </c>
      <c r="AQ55" s="485">
        <v>1177</v>
      </c>
      <c r="AR55" s="485">
        <v>1270</v>
      </c>
      <c r="AS55" s="485">
        <v>1652</v>
      </c>
      <c r="AT55" s="485">
        <v>4067</v>
      </c>
      <c r="AU55" s="485">
        <v>4638</v>
      </c>
      <c r="AV55" s="485">
        <v>9435</v>
      </c>
      <c r="AW55" s="485">
        <v>11013</v>
      </c>
      <c r="AX55" s="485">
        <v>12340</v>
      </c>
      <c r="AY55" s="245"/>
      <c r="AZ55" s="245"/>
      <c r="BA55" s="245"/>
      <c r="BB55" s="245"/>
      <c r="BC55" s="245"/>
      <c r="BD55" s="245" t="s">
        <v>93</v>
      </c>
      <c r="BE55" s="245"/>
      <c r="BF55" s="485">
        <v>3048</v>
      </c>
      <c r="BG55" s="485">
        <v>3473</v>
      </c>
      <c r="BH55" s="252"/>
      <c r="BI55" s="484"/>
      <c r="BJ55" s="245"/>
      <c r="BK55" s="484"/>
      <c r="BL55" s="245"/>
      <c r="BM55" s="484"/>
      <c r="BN55" s="245"/>
      <c r="BO55" s="484"/>
      <c r="BP55" s="484" t="s">
        <v>1713</v>
      </c>
      <c r="BQ55" s="252" t="s">
        <v>1714</v>
      </c>
      <c r="BR55" s="252" t="s">
        <v>2664</v>
      </c>
      <c r="BS55" s="484" t="s">
        <v>1650</v>
      </c>
      <c r="BT55" s="484">
        <v>87</v>
      </c>
      <c r="BU55" s="484">
        <v>77</v>
      </c>
      <c r="BV55" s="245" t="s">
        <v>93</v>
      </c>
      <c r="BW55" s="484">
        <v>6413</v>
      </c>
      <c r="BX55" s="484">
        <v>2160</v>
      </c>
      <c r="BY55" s="252" t="s">
        <v>93</v>
      </c>
      <c r="BZ55" s="245"/>
      <c r="CA55" s="252"/>
      <c r="CB55" s="252"/>
      <c r="CC55" s="252">
        <v>56</v>
      </c>
      <c r="CD55" s="245"/>
      <c r="CE55" s="245" t="s">
        <v>93</v>
      </c>
      <c r="CF55" s="485">
        <v>13603</v>
      </c>
      <c r="CG55" s="245"/>
      <c r="CH55" s="252"/>
      <c r="CI55" s="245"/>
      <c r="CJ55" s="245"/>
      <c r="CK55" s="252">
        <v>4462</v>
      </c>
      <c r="CL55" s="245"/>
      <c r="CM55" s="252">
        <v>4644</v>
      </c>
      <c r="CN55" s="245"/>
      <c r="CO55" s="245"/>
      <c r="CP55" s="252"/>
      <c r="CQ55" s="252">
        <v>359</v>
      </c>
      <c r="CR55" s="252"/>
      <c r="CS55" s="252"/>
      <c r="CT55" s="245"/>
      <c r="CU55" s="489">
        <v>5480</v>
      </c>
      <c r="CV55" s="489">
        <v>7730</v>
      </c>
      <c r="CW55" s="489"/>
      <c r="CX55" s="489"/>
      <c r="CY55" s="489"/>
      <c r="CZ55" s="490"/>
      <c r="DA55" s="252" t="s">
        <v>93</v>
      </c>
      <c r="DB55" s="245"/>
      <c r="DC55" s="245"/>
      <c r="DD55" s="245"/>
      <c r="DE55" s="245"/>
      <c r="DF55" s="252"/>
      <c r="DG55" s="245"/>
      <c r="DH55" s="245"/>
      <c r="DI55" s="245"/>
      <c r="DJ55" s="245"/>
      <c r="DK55" s="245"/>
      <c r="DL55" s="245"/>
      <c r="DM55" s="245"/>
      <c r="DN55" s="245"/>
      <c r="DO55" s="245"/>
      <c r="DP55" s="245"/>
      <c r="DQ55" s="245"/>
      <c r="DR55" s="245"/>
      <c r="DS55" s="252"/>
      <c r="DT55" s="245"/>
      <c r="DU55" s="245"/>
      <c r="DV55" s="245"/>
      <c r="DW55" s="245"/>
      <c r="DX55" s="245"/>
      <c r="DY55" s="245"/>
      <c r="DZ55" s="245"/>
      <c r="EA55" s="245"/>
      <c r="EB55" s="245"/>
      <c r="EC55" s="245"/>
      <c r="ED55" s="245"/>
      <c r="EE55" s="245"/>
      <c r="EF55" s="245"/>
      <c r="EG55" s="245"/>
      <c r="EH55" s="245"/>
      <c r="EI55" s="252">
        <v>4271</v>
      </c>
      <c r="EJ55" s="245"/>
      <c r="EK55" s="245"/>
      <c r="EL55" s="245"/>
      <c r="EM55" s="245"/>
      <c r="EN55" s="245"/>
      <c r="EO55" s="252"/>
      <c r="EP55" s="252">
        <v>65</v>
      </c>
      <c r="EQ55" s="245"/>
      <c r="ER55" s="245"/>
      <c r="ES55" s="245"/>
      <c r="ET55" s="245"/>
      <c r="EU55" s="245"/>
      <c r="EV55" s="245"/>
      <c r="EW55" s="245"/>
      <c r="EX55" s="245"/>
      <c r="EY55" s="245"/>
      <c r="EZ55" s="245"/>
      <c r="FA55" s="245"/>
      <c r="FB55" s="245"/>
      <c r="FC55" s="245"/>
      <c r="FD55" s="245"/>
      <c r="FE55" s="245"/>
      <c r="FF55" s="245"/>
      <c r="FG55" s="245"/>
      <c r="FH55" s="245"/>
      <c r="FI55" s="245"/>
      <c r="FJ55" s="245"/>
      <c r="FK55" s="245"/>
      <c r="FL55" s="245"/>
      <c r="FM55" s="245"/>
      <c r="FN55" s="245"/>
      <c r="FO55" s="245"/>
      <c r="FP55" s="245"/>
      <c r="FQ55" s="245"/>
      <c r="FR55" s="245"/>
      <c r="FS55" s="245"/>
      <c r="FT55" s="245"/>
      <c r="FU55" s="245"/>
      <c r="FV55" s="245"/>
      <c r="FW55" s="252" t="s">
        <v>93</v>
      </c>
      <c r="FX55" s="252">
        <v>391</v>
      </c>
      <c r="FY55" s="245"/>
      <c r="FZ55" s="245"/>
      <c r="GA55" s="245"/>
      <c r="GB55" s="245"/>
      <c r="GC55" s="245"/>
      <c r="GD55" s="245"/>
      <c r="GE55" s="245"/>
      <c r="GF55" s="245"/>
      <c r="GG55" s="245"/>
      <c r="GH55" s="252">
        <v>555</v>
      </c>
      <c r="GI55" s="252"/>
      <c r="GJ55" s="245"/>
      <c r="GK55" s="245"/>
      <c r="GL55" s="245"/>
      <c r="GM55" s="245"/>
      <c r="GN55" s="245"/>
      <c r="GO55" s="252">
        <v>1210</v>
      </c>
      <c r="GP55" s="245"/>
      <c r="GQ55" s="252"/>
      <c r="GR55" s="245"/>
      <c r="GS55" s="245"/>
      <c r="GT55" s="245"/>
      <c r="GU55" s="245"/>
      <c r="GV55" s="245"/>
      <c r="GW55" s="245"/>
      <c r="GX55" s="245"/>
      <c r="GY55" s="245"/>
      <c r="GZ55" s="245"/>
      <c r="HA55" s="245"/>
      <c r="HB55" s="245"/>
      <c r="HC55" s="245"/>
      <c r="HD55" s="245"/>
      <c r="HE55" s="245"/>
      <c r="HF55" s="245"/>
      <c r="HG55" s="245"/>
      <c r="HH55" s="245"/>
      <c r="HI55" s="252"/>
      <c r="HJ55" s="245"/>
      <c r="HK55" s="245"/>
      <c r="HL55" s="245"/>
      <c r="HM55" s="245"/>
      <c r="HN55" s="245"/>
      <c r="HO55" s="245"/>
      <c r="HP55" s="252">
        <v>51</v>
      </c>
      <c r="HQ55" s="245"/>
      <c r="HR55" s="245"/>
      <c r="HS55" s="245"/>
      <c r="HT55" s="245"/>
      <c r="HU55" s="252">
        <v>192</v>
      </c>
      <c r="HV55" s="245"/>
      <c r="HW55" s="252">
        <v>51</v>
      </c>
      <c r="HX55" s="252">
        <v>51</v>
      </c>
      <c r="HY55" s="252">
        <v>51</v>
      </c>
      <c r="HZ55" s="252">
        <v>51</v>
      </c>
      <c r="IA55" s="252">
        <v>51</v>
      </c>
      <c r="IB55" s="252">
        <v>51</v>
      </c>
      <c r="IC55" s="252">
        <v>51</v>
      </c>
      <c r="ID55" s="252">
        <v>51</v>
      </c>
      <c r="IE55" s="252">
        <v>51</v>
      </c>
      <c r="IF55" s="252">
        <v>51</v>
      </c>
      <c r="IG55" s="252">
        <v>51</v>
      </c>
      <c r="IH55" s="252">
        <v>51</v>
      </c>
      <c r="II55" s="252">
        <v>51</v>
      </c>
      <c r="IJ55" s="252">
        <v>51</v>
      </c>
      <c r="IK55" s="252">
        <v>51</v>
      </c>
      <c r="IL55" s="252">
        <v>51</v>
      </c>
      <c r="IM55" s="252">
        <v>51</v>
      </c>
      <c r="IN55" s="252">
        <v>51</v>
      </c>
      <c r="IO55" s="252">
        <v>51</v>
      </c>
      <c r="IP55" s="252">
        <v>51</v>
      </c>
      <c r="IQ55" s="252">
        <v>51</v>
      </c>
      <c r="IR55" s="252">
        <v>51</v>
      </c>
      <c r="IS55" s="485">
        <v>36000</v>
      </c>
      <c r="IT55" s="485">
        <v>37232</v>
      </c>
      <c r="IU55" s="485">
        <v>42157</v>
      </c>
      <c r="IV55" s="485">
        <v>993</v>
      </c>
      <c r="IW55" s="485">
        <v>1127</v>
      </c>
      <c r="IX55" s="485">
        <v>1288</v>
      </c>
      <c r="IY55" s="485">
        <v>1382</v>
      </c>
      <c r="IZ55" s="485">
        <v>1764</v>
      </c>
      <c r="JA55" s="485">
        <v>3048</v>
      </c>
      <c r="JB55" s="485">
        <v>3511</v>
      </c>
      <c r="JC55" s="485">
        <v>4095</v>
      </c>
      <c r="JD55" s="485">
        <v>4603</v>
      </c>
      <c r="JE55" s="485">
        <v>9349</v>
      </c>
      <c r="JF55" s="485">
        <v>10848</v>
      </c>
      <c r="JG55" s="485">
        <v>12010</v>
      </c>
      <c r="JH55" s="485">
        <v>13149</v>
      </c>
      <c r="JI55" s="485">
        <v>33276</v>
      </c>
      <c r="JJ55" s="485">
        <v>35121</v>
      </c>
      <c r="JK55" s="485">
        <v>39571</v>
      </c>
      <c r="JL55" s="238">
        <v>0</v>
      </c>
      <c r="JM55" s="238">
        <v>190.5</v>
      </c>
      <c r="JN55" s="238">
        <v>46.4</v>
      </c>
      <c r="JO55" s="238">
        <v>95.2</v>
      </c>
      <c r="JP55" s="238">
        <v>168.4</v>
      </c>
      <c r="JQ55" s="238">
        <v>12.8</v>
      </c>
      <c r="JR55" s="238">
        <v>13.2</v>
      </c>
      <c r="JS55" s="238">
        <v>0.25</v>
      </c>
      <c r="JT55" s="238">
        <v>90</v>
      </c>
      <c r="JU55" s="238">
        <v>2266.6999999999998</v>
      </c>
      <c r="JV55" s="238" t="s">
        <v>1628</v>
      </c>
      <c r="JW55" s="245"/>
      <c r="JX55" s="252"/>
      <c r="JY55" s="252">
        <v>5762</v>
      </c>
      <c r="KA55" s="759">
        <v>46071</v>
      </c>
    </row>
    <row r="56" spans="1:287" ht="15" customHeight="1">
      <c r="B56" s="423" t="s">
        <v>1700</v>
      </c>
      <c r="C56" s="393">
        <v>800</v>
      </c>
      <c r="D56" s="394" t="s">
        <v>1701</v>
      </c>
      <c r="E56" s="377" t="s">
        <v>1702</v>
      </c>
      <c r="F56" s="483" t="s">
        <v>1703</v>
      </c>
      <c r="G56" s="483" t="s">
        <v>1704</v>
      </c>
      <c r="H56" s="406" t="s">
        <v>88</v>
      </c>
      <c r="I56" s="406" t="s">
        <v>89</v>
      </c>
      <c r="J56" s="406" t="s">
        <v>282</v>
      </c>
      <c r="K56" s="484" t="s">
        <v>1637</v>
      </c>
      <c r="L56" s="484" t="s">
        <v>1637</v>
      </c>
      <c r="M56" s="799"/>
      <c r="N56" s="245"/>
      <c r="O56" s="245"/>
      <c r="P56" s="245"/>
      <c r="Q56" s="499" t="s">
        <v>93</v>
      </c>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485">
        <v>881</v>
      </c>
      <c r="AP56" s="485">
        <v>1016</v>
      </c>
      <c r="AQ56" s="485">
        <v>1177</v>
      </c>
      <c r="AR56" s="485">
        <v>1270</v>
      </c>
      <c r="AS56" s="485">
        <v>1652</v>
      </c>
      <c r="AT56" s="485">
        <v>4067</v>
      </c>
      <c r="AU56" s="485">
        <v>4638</v>
      </c>
      <c r="AV56" s="485">
        <v>9435</v>
      </c>
      <c r="AW56" s="485">
        <v>11013</v>
      </c>
      <c r="AX56" s="485">
        <v>12340</v>
      </c>
      <c r="AY56" s="245"/>
      <c r="AZ56" s="245"/>
      <c r="BA56" s="245"/>
      <c r="BB56" s="245"/>
      <c r="BC56" s="245"/>
      <c r="BD56" s="245"/>
      <c r="BE56" s="245"/>
      <c r="BF56" s="485">
        <v>3048</v>
      </c>
      <c r="BG56" s="485">
        <v>3473</v>
      </c>
      <c r="BH56" s="500"/>
      <c r="BI56" s="501" t="s">
        <v>1690</v>
      </c>
      <c r="BJ56" s="245"/>
      <c r="BK56" s="502" t="s">
        <v>1637</v>
      </c>
      <c r="BL56" s="500"/>
      <c r="BM56" s="503" t="s">
        <v>1637</v>
      </c>
      <c r="BN56" s="500"/>
      <c r="BO56" s="503" t="s">
        <v>1637</v>
      </c>
      <c r="BP56" s="484" t="s">
        <v>1691</v>
      </c>
      <c r="BQ56" s="484" t="s">
        <v>410</v>
      </c>
      <c r="BR56" s="484" t="s">
        <v>1650</v>
      </c>
      <c r="BS56" s="484" t="s">
        <v>1650</v>
      </c>
      <c r="BT56" s="484">
        <v>88</v>
      </c>
      <c r="BU56" s="484">
        <v>78</v>
      </c>
      <c r="BV56" s="245"/>
      <c r="BW56" s="484">
        <v>5320</v>
      </c>
      <c r="BX56" s="484">
        <v>1900</v>
      </c>
      <c r="BY56" s="245"/>
      <c r="BZ56" s="245"/>
      <c r="CA56" s="245"/>
      <c r="CB56" s="245"/>
      <c r="CC56" s="245"/>
      <c r="CD56" s="245"/>
      <c r="CE56" s="245" t="s">
        <v>93</v>
      </c>
      <c r="CF56" s="485">
        <v>13603</v>
      </c>
      <c r="CG56" s="245"/>
      <c r="CH56" s="245"/>
      <c r="CI56" s="245"/>
      <c r="CJ56" s="245"/>
      <c r="CK56" s="245"/>
      <c r="CL56" s="245"/>
      <c r="CM56" s="245"/>
      <c r="CN56" s="245"/>
      <c r="CO56" s="245"/>
      <c r="CP56" s="245"/>
      <c r="CQ56" s="245"/>
      <c r="CR56" s="245"/>
      <c r="CS56" s="245"/>
      <c r="CT56" s="245"/>
      <c r="CU56" s="489">
        <v>5170</v>
      </c>
      <c r="CV56" s="489">
        <v>6880</v>
      </c>
      <c r="CW56" s="489">
        <v>7850</v>
      </c>
      <c r="CX56" s="489"/>
      <c r="CY56" s="489"/>
      <c r="CZ56" s="490"/>
      <c r="DA56" s="245"/>
      <c r="DB56" s="245"/>
      <c r="DC56" s="245"/>
      <c r="DD56" s="245"/>
      <c r="DE56" s="245"/>
      <c r="DF56" s="245"/>
      <c r="DG56" s="245"/>
      <c r="DH56" s="245"/>
      <c r="DI56" s="245"/>
      <c r="DJ56" s="245"/>
      <c r="DK56" s="245"/>
      <c r="DL56" s="245"/>
      <c r="DM56" s="245"/>
      <c r="DN56" s="245"/>
      <c r="DO56" s="245"/>
      <c r="DP56" s="245"/>
      <c r="DQ56" s="245"/>
      <c r="DR56" s="245"/>
      <c r="DS56" s="245"/>
      <c r="DT56" s="245"/>
      <c r="DU56" s="245"/>
      <c r="DV56" s="245"/>
      <c r="DW56" s="245"/>
      <c r="DX56" s="245"/>
      <c r="DY56" s="245"/>
      <c r="DZ56" s="245"/>
      <c r="EA56" s="245"/>
      <c r="EB56" s="245"/>
      <c r="EC56" s="245"/>
      <c r="ED56" s="245"/>
      <c r="EE56" s="245"/>
      <c r="EF56" s="245"/>
      <c r="EG56" s="245"/>
      <c r="EH56" s="245"/>
      <c r="EI56" s="245"/>
      <c r="EJ56" s="245"/>
      <c r="EK56" s="245"/>
      <c r="EL56" s="245"/>
      <c r="EM56" s="245"/>
      <c r="EN56" s="245"/>
      <c r="EO56" s="245"/>
      <c r="EP56" s="245"/>
      <c r="EQ56" s="245"/>
      <c r="ER56" s="245"/>
      <c r="ES56" s="245"/>
      <c r="ET56" s="245"/>
      <c r="EU56" s="245"/>
      <c r="EV56" s="245"/>
      <c r="EW56" s="245"/>
      <c r="EX56" s="245"/>
      <c r="EY56" s="245"/>
      <c r="EZ56" s="245"/>
      <c r="FA56" s="245"/>
      <c r="FB56" s="245"/>
      <c r="FC56" s="245"/>
      <c r="FD56" s="245"/>
      <c r="FE56" s="245"/>
      <c r="FF56" s="245"/>
      <c r="FG56" s="245"/>
      <c r="FH56" s="245"/>
      <c r="FI56" s="245"/>
      <c r="FJ56" s="245"/>
      <c r="FK56" s="245"/>
      <c r="FL56" s="245"/>
      <c r="FM56" s="245"/>
      <c r="FN56" s="245"/>
      <c r="FO56" s="245"/>
      <c r="FP56" s="245"/>
      <c r="FQ56" s="245"/>
      <c r="FR56" s="245"/>
      <c r="FS56" s="245"/>
      <c r="FT56" s="245"/>
      <c r="FU56" s="245"/>
      <c r="FV56" s="245"/>
      <c r="FW56" s="245"/>
      <c r="FX56" s="245"/>
      <c r="FY56" s="245"/>
      <c r="FZ56" s="245"/>
      <c r="GA56" s="245"/>
      <c r="GB56" s="245"/>
      <c r="GC56" s="245"/>
      <c r="GD56" s="245"/>
      <c r="GE56" s="245"/>
      <c r="GF56" s="245"/>
      <c r="GG56" s="245"/>
      <c r="GH56" s="245"/>
      <c r="GI56" s="245"/>
      <c r="GJ56" s="245"/>
      <c r="GK56" s="245"/>
      <c r="GL56" s="245"/>
      <c r="GM56" s="245"/>
      <c r="GN56" s="245"/>
      <c r="GO56" s="245"/>
      <c r="GP56" s="245"/>
      <c r="GQ56" s="245"/>
      <c r="GR56" s="245"/>
      <c r="GS56" s="245"/>
      <c r="GT56" s="245"/>
      <c r="GU56" s="245"/>
      <c r="GV56" s="245"/>
      <c r="GW56" s="245"/>
      <c r="GX56" s="245"/>
      <c r="GY56" s="245"/>
      <c r="GZ56" s="245"/>
      <c r="HA56" s="245"/>
      <c r="HB56" s="245"/>
      <c r="HC56" s="245"/>
      <c r="HD56" s="245"/>
      <c r="HE56" s="245"/>
      <c r="HF56" s="245"/>
      <c r="HG56" s="245"/>
      <c r="HH56" s="245"/>
      <c r="HI56" s="245"/>
      <c r="HJ56" s="245"/>
      <c r="HK56" s="245"/>
      <c r="HL56" s="245"/>
      <c r="HM56" s="245"/>
      <c r="HN56" s="245"/>
      <c r="HO56" s="245"/>
      <c r="HP56" s="245"/>
      <c r="HQ56" s="245"/>
      <c r="HR56" s="245"/>
      <c r="HS56" s="245"/>
      <c r="HT56" s="245"/>
      <c r="HU56" s="245"/>
      <c r="HV56" s="245"/>
      <c r="HW56" s="252">
        <v>51</v>
      </c>
      <c r="HX56" s="252">
        <v>51</v>
      </c>
      <c r="HY56" s="252">
        <v>51</v>
      </c>
      <c r="HZ56" s="252">
        <v>51</v>
      </c>
      <c r="IA56" s="252">
        <v>51</v>
      </c>
      <c r="IB56" s="252">
        <v>51</v>
      </c>
      <c r="IC56" s="252">
        <v>51</v>
      </c>
      <c r="ID56" s="252">
        <v>51</v>
      </c>
      <c r="IE56" s="252">
        <v>51</v>
      </c>
      <c r="IF56" s="252">
        <v>51</v>
      </c>
      <c r="IG56" s="252">
        <v>51</v>
      </c>
      <c r="IH56" s="252">
        <v>51</v>
      </c>
      <c r="II56" s="252">
        <v>51</v>
      </c>
      <c r="IJ56" s="252">
        <v>51</v>
      </c>
      <c r="IK56" s="252">
        <v>51</v>
      </c>
      <c r="IL56" s="252">
        <v>51</v>
      </c>
      <c r="IM56" s="252">
        <v>51</v>
      </c>
      <c r="IN56" s="252">
        <v>51</v>
      </c>
      <c r="IO56" s="252">
        <v>51</v>
      </c>
      <c r="IP56" s="252">
        <v>51</v>
      </c>
      <c r="IQ56" s="252">
        <v>51</v>
      </c>
      <c r="IR56" s="252">
        <v>51</v>
      </c>
      <c r="IS56" s="485">
        <v>36000</v>
      </c>
      <c r="IT56" s="485">
        <v>37232</v>
      </c>
      <c r="IU56" s="485">
        <v>42157</v>
      </c>
      <c r="IV56" s="485">
        <v>993</v>
      </c>
      <c r="IW56" s="485">
        <v>1127</v>
      </c>
      <c r="IX56" s="485">
        <v>1288</v>
      </c>
      <c r="IY56" s="485">
        <v>1382</v>
      </c>
      <c r="IZ56" s="485">
        <v>1764</v>
      </c>
      <c r="JA56" s="485">
        <v>3048</v>
      </c>
      <c r="JB56" s="485">
        <v>3511</v>
      </c>
      <c r="JC56" s="485">
        <v>4095</v>
      </c>
      <c r="JD56" s="485">
        <v>4603</v>
      </c>
      <c r="JE56" s="485">
        <v>9349</v>
      </c>
      <c r="JF56" s="485">
        <v>10848</v>
      </c>
      <c r="JG56" s="485">
        <v>12010</v>
      </c>
      <c r="JH56" s="485">
        <v>13149</v>
      </c>
      <c r="JI56" s="485">
        <v>33276</v>
      </c>
      <c r="JJ56" s="485">
        <v>35121</v>
      </c>
      <c r="JK56" s="485">
        <v>39571</v>
      </c>
      <c r="JL56" s="238">
        <v>0</v>
      </c>
      <c r="JM56" s="238">
        <v>0</v>
      </c>
      <c r="JN56" s="238">
        <v>86</v>
      </c>
      <c r="JO56" s="238">
        <v>125</v>
      </c>
      <c r="JP56" s="238">
        <v>158.69999999999999</v>
      </c>
      <c r="JQ56" s="238" t="s">
        <v>1637</v>
      </c>
      <c r="JR56" s="238" t="s">
        <v>1637</v>
      </c>
      <c r="JS56" s="238">
        <v>0.25</v>
      </c>
      <c r="JT56" s="238">
        <v>84</v>
      </c>
      <c r="JU56" s="238">
        <v>2015</v>
      </c>
      <c r="JV56" s="238" t="s">
        <v>1628</v>
      </c>
      <c r="JW56" s="245"/>
      <c r="JX56" s="245"/>
      <c r="JY56" s="245"/>
      <c r="KA56" s="738">
        <v>46023</v>
      </c>
    </row>
    <row r="57" spans="1:287" ht="15" customHeight="1">
      <c r="B57" s="481" t="s">
        <v>1705</v>
      </c>
      <c r="C57" s="393">
        <v>800</v>
      </c>
      <c r="D57" s="394" t="s">
        <v>1706</v>
      </c>
      <c r="E57" s="377" t="s">
        <v>1702</v>
      </c>
      <c r="F57" s="483" t="s">
        <v>1703</v>
      </c>
      <c r="G57" s="483" t="s">
        <v>1704</v>
      </c>
      <c r="H57" s="406" t="s">
        <v>88</v>
      </c>
      <c r="I57" s="406" t="s">
        <v>89</v>
      </c>
      <c r="J57" s="406" t="s">
        <v>282</v>
      </c>
      <c r="K57" s="484" t="s">
        <v>1637</v>
      </c>
      <c r="L57" s="484" t="s">
        <v>1637</v>
      </c>
      <c r="M57" s="545">
        <v>236604</v>
      </c>
      <c r="N57" s="245"/>
      <c r="O57" s="245"/>
      <c r="P57" s="245"/>
      <c r="Q57" s="499" t="s">
        <v>93</v>
      </c>
      <c r="R57" s="245"/>
      <c r="S57" s="245"/>
      <c r="T57" s="245"/>
      <c r="U57" s="245"/>
      <c r="V57" s="245"/>
      <c r="W57" s="245"/>
      <c r="X57" s="252">
        <v>1345</v>
      </c>
      <c r="Y57" s="245"/>
      <c r="Z57" s="245"/>
      <c r="AA57" s="245"/>
      <c r="AB57" s="245"/>
      <c r="AC57" s="245"/>
      <c r="AD57" s="245"/>
      <c r="AE57" s="245"/>
      <c r="AF57" s="245"/>
      <c r="AG57" s="245"/>
      <c r="AH57" s="245"/>
      <c r="AI57" s="245"/>
      <c r="AJ57" s="245"/>
      <c r="AK57" s="245"/>
      <c r="AL57" s="245"/>
      <c r="AM57" s="245"/>
      <c r="AN57" s="245"/>
      <c r="AO57" s="485">
        <v>881</v>
      </c>
      <c r="AP57" s="485">
        <v>1016</v>
      </c>
      <c r="AQ57" s="485">
        <v>1177</v>
      </c>
      <c r="AR57" s="485">
        <v>1270</v>
      </c>
      <c r="AS57" s="485">
        <v>1652</v>
      </c>
      <c r="AT57" s="485">
        <v>4067</v>
      </c>
      <c r="AU57" s="485">
        <v>4638</v>
      </c>
      <c r="AV57" s="485">
        <v>9435</v>
      </c>
      <c r="AW57" s="485">
        <v>11013</v>
      </c>
      <c r="AX57" s="485">
        <v>12340</v>
      </c>
      <c r="AY57" s="245"/>
      <c r="AZ57" s="245"/>
      <c r="BA57" s="245"/>
      <c r="BB57" s="245"/>
      <c r="BC57" s="245"/>
      <c r="BD57" s="245"/>
      <c r="BE57" s="245"/>
      <c r="BF57" s="485">
        <v>3048</v>
      </c>
      <c r="BG57" s="485">
        <v>3473</v>
      </c>
      <c r="BH57" s="500"/>
      <c r="BI57" s="501" t="s">
        <v>1690</v>
      </c>
      <c r="BJ57" s="245"/>
      <c r="BK57" s="502" t="s">
        <v>1637</v>
      </c>
      <c r="BL57" s="500"/>
      <c r="BM57" s="503" t="s">
        <v>1637</v>
      </c>
      <c r="BN57" s="500"/>
      <c r="BO57" s="503" t="s">
        <v>1637</v>
      </c>
      <c r="BP57" s="484" t="s">
        <v>1691</v>
      </c>
      <c r="BQ57" s="484" t="s">
        <v>410</v>
      </c>
      <c r="BR57" s="484" t="s">
        <v>1650</v>
      </c>
      <c r="BS57" s="484" t="s">
        <v>1650</v>
      </c>
      <c r="BT57" s="484">
        <v>88</v>
      </c>
      <c r="BU57" s="484">
        <v>78</v>
      </c>
      <c r="BV57" s="245"/>
      <c r="BW57" s="484">
        <v>5320</v>
      </c>
      <c r="BX57" s="484">
        <v>1900</v>
      </c>
      <c r="BY57" s="252">
        <v>3004</v>
      </c>
      <c r="BZ57" s="245"/>
      <c r="CA57" s="252">
        <v>10890</v>
      </c>
      <c r="CB57" s="252">
        <v>967</v>
      </c>
      <c r="CC57" s="252">
        <v>56</v>
      </c>
      <c r="CD57" s="245"/>
      <c r="CE57" s="245" t="s">
        <v>93</v>
      </c>
      <c r="CF57" s="485">
        <v>13603</v>
      </c>
      <c r="CG57" s="252">
        <v>3917</v>
      </c>
      <c r="CH57" s="245"/>
      <c r="CI57" s="245"/>
      <c r="CJ57" s="245"/>
      <c r="CK57" s="245"/>
      <c r="CL57" s="245"/>
      <c r="CM57" s="245"/>
      <c r="CN57" s="245"/>
      <c r="CO57" s="245"/>
      <c r="CP57" s="245"/>
      <c r="CQ57" s="245"/>
      <c r="CR57" s="245"/>
      <c r="CS57" s="245"/>
      <c r="CT57" s="245"/>
      <c r="CU57" s="489">
        <v>5170</v>
      </c>
      <c r="CV57" s="489">
        <v>6880</v>
      </c>
      <c r="CW57" s="489">
        <v>7850</v>
      </c>
      <c r="CX57" s="489"/>
      <c r="CY57" s="489"/>
      <c r="CZ57" s="490"/>
      <c r="DA57" s="245"/>
      <c r="DB57" s="245"/>
      <c r="DC57" s="245"/>
      <c r="DD57" s="245"/>
      <c r="DE57" s="245"/>
      <c r="DF57" s="245"/>
      <c r="DG57" s="245"/>
      <c r="DH57" s="245"/>
      <c r="DI57" s="245"/>
      <c r="DJ57" s="245"/>
      <c r="DK57" s="245"/>
      <c r="DL57" s="245"/>
      <c r="DM57" s="245"/>
      <c r="DN57" s="245"/>
      <c r="DO57" s="245"/>
      <c r="DP57" s="245"/>
      <c r="DQ57" s="245"/>
      <c r="DR57" s="245"/>
      <c r="DS57" s="245"/>
      <c r="DT57" s="245"/>
      <c r="DU57" s="245"/>
      <c r="DV57" s="245"/>
      <c r="DW57" s="245"/>
      <c r="DX57" s="245"/>
      <c r="DY57" s="245"/>
      <c r="DZ57" s="245"/>
      <c r="EA57" s="245"/>
      <c r="EB57" s="245"/>
      <c r="EC57" s="245"/>
      <c r="ED57" s="245"/>
      <c r="EE57" s="245"/>
      <c r="EF57" s="245"/>
      <c r="EG57" s="245"/>
      <c r="EH57" s="245"/>
      <c r="EI57" s="245"/>
      <c r="EJ57" s="245"/>
      <c r="EK57" s="245"/>
      <c r="EL57" s="245"/>
      <c r="EM57" s="245"/>
      <c r="EN57" s="245"/>
      <c r="EO57" s="245"/>
      <c r="EP57" s="252">
        <v>65</v>
      </c>
      <c r="EQ57" s="245"/>
      <c r="ER57" s="245"/>
      <c r="ES57" s="245"/>
      <c r="ET57" s="245"/>
      <c r="EU57" s="245"/>
      <c r="EV57" s="245"/>
      <c r="EW57" s="245"/>
      <c r="EX57" s="245"/>
      <c r="EY57" s="245"/>
      <c r="EZ57" s="245"/>
      <c r="FA57" s="245"/>
      <c r="FB57" s="245"/>
      <c r="FC57" s="245"/>
      <c r="FD57" s="245"/>
      <c r="FE57" s="245"/>
      <c r="FF57" s="245"/>
      <c r="FG57" s="245"/>
      <c r="FH57" s="245"/>
      <c r="FI57" s="245"/>
      <c r="FJ57" s="245"/>
      <c r="FK57" s="245"/>
      <c r="FL57" s="245"/>
      <c r="FM57" s="245"/>
      <c r="FN57" s="245"/>
      <c r="FO57" s="245"/>
      <c r="FP57" s="245"/>
      <c r="FQ57" s="245"/>
      <c r="FR57" s="245"/>
      <c r="FS57" s="245"/>
      <c r="FT57" s="245"/>
      <c r="FU57" s="245"/>
      <c r="FV57" s="245"/>
      <c r="FW57" s="245"/>
      <c r="FX57" s="245"/>
      <c r="FY57" s="245"/>
      <c r="FZ57" s="245"/>
      <c r="GA57" s="245"/>
      <c r="GB57" s="245"/>
      <c r="GC57" s="245"/>
      <c r="GD57" s="245"/>
      <c r="GE57" s="245"/>
      <c r="GF57" s="245"/>
      <c r="GG57" s="245"/>
      <c r="GH57" s="245"/>
      <c r="GI57" s="245"/>
      <c r="GJ57" s="245"/>
      <c r="GK57" s="245"/>
      <c r="GL57" s="245"/>
      <c r="GM57" s="245"/>
      <c r="GN57" s="245"/>
      <c r="GO57" s="245"/>
      <c r="GP57" s="245"/>
      <c r="GQ57" s="245"/>
      <c r="GR57" s="245"/>
      <c r="GS57" s="245"/>
      <c r="GT57" s="245"/>
      <c r="GU57" s="245"/>
      <c r="GV57" s="245"/>
      <c r="GW57" s="245"/>
      <c r="GX57" s="245"/>
      <c r="GY57" s="245"/>
      <c r="GZ57" s="245"/>
      <c r="HA57" s="245"/>
      <c r="HB57" s="245"/>
      <c r="HC57" s="245"/>
      <c r="HD57" s="245"/>
      <c r="HE57" s="245"/>
      <c r="HF57" s="245"/>
      <c r="HG57" s="245"/>
      <c r="HH57" s="245"/>
      <c r="HI57" s="245"/>
      <c r="HJ57" s="245"/>
      <c r="HK57" s="245"/>
      <c r="HL57" s="245"/>
      <c r="HM57" s="245"/>
      <c r="HN57" s="245"/>
      <c r="HO57" s="245"/>
      <c r="HP57" s="245"/>
      <c r="HQ57" s="245"/>
      <c r="HR57" s="245"/>
      <c r="HS57" s="245"/>
      <c r="HT57" s="245"/>
      <c r="HU57" s="245"/>
      <c r="HV57" s="245"/>
      <c r="HW57" s="252">
        <v>51</v>
      </c>
      <c r="HX57" s="252">
        <v>51</v>
      </c>
      <c r="HY57" s="252">
        <v>51</v>
      </c>
      <c r="HZ57" s="252">
        <v>51</v>
      </c>
      <c r="IA57" s="252">
        <v>51</v>
      </c>
      <c r="IB57" s="252">
        <v>51</v>
      </c>
      <c r="IC57" s="252">
        <v>51</v>
      </c>
      <c r="ID57" s="252">
        <v>51</v>
      </c>
      <c r="IE57" s="252">
        <v>51</v>
      </c>
      <c r="IF57" s="252">
        <v>51</v>
      </c>
      <c r="IG57" s="252">
        <v>51</v>
      </c>
      <c r="IH57" s="252">
        <v>51</v>
      </c>
      <c r="II57" s="252">
        <v>51</v>
      </c>
      <c r="IJ57" s="252">
        <v>51</v>
      </c>
      <c r="IK57" s="252">
        <v>51</v>
      </c>
      <c r="IL57" s="252">
        <v>51</v>
      </c>
      <c r="IM57" s="252">
        <v>51</v>
      </c>
      <c r="IN57" s="252">
        <v>51</v>
      </c>
      <c r="IO57" s="252">
        <v>51</v>
      </c>
      <c r="IP57" s="252">
        <v>51</v>
      </c>
      <c r="IQ57" s="252">
        <v>51</v>
      </c>
      <c r="IR57" s="252">
        <v>51</v>
      </c>
      <c r="IS57" s="485">
        <v>36000</v>
      </c>
      <c r="IT57" s="485">
        <v>37232</v>
      </c>
      <c r="IU57" s="485">
        <v>42157</v>
      </c>
      <c r="IV57" s="485">
        <v>993</v>
      </c>
      <c r="IW57" s="485">
        <v>1127</v>
      </c>
      <c r="IX57" s="485">
        <v>1288</v>
      </c>
      <c r="IY57" s="485">
        <v>1382</v>
      </c>
      <c r="IZ57" s="485">
        <v>1764</v>
      </c>
      <c r="JA57" s="485">
        <v>3048</v>
      </c>
      <c r="JB57" s="485">
        <v>3511</v>
      </c>
      <c r="JC57" s="485">
        <v>4095</v>
      </c>
      <c r="JD57" s="485">
        <v>4603</v>
      </c>
      <c r="JE57" s="485">
        <v>9349</v>
      </c>
      <c r="JF57" s="485">
        <v>10848</v>
      </c>
      <c r="JG57" s="485">
        <v>12010</v>
      </c>
      <c r="JH57" s="485">
        <v>13149</v>
      </c>
      <c r="JI57" s="485">
        <v>33276</v>
      </c>
      <c r="JJ57" s="485">
        <v>35121</v>
      </c>
      <c r="JK57" s="485">
        <v>39571</v>
      </c>
      <c r="JL57" s="238">
        <v>0</v>
      </c>
      <c r="JM57" s="238">
        <v>0</v>
      </c>
      <c r="JN57" s="238">
        <v>78.5</v>
      </c>
      <c r="JO57" s="238">
        <v>115.9</v>
      </c>
      <c r="JP57" s="238">
        <v>157.9</v>
      </c>
      <c r="JQ57" s="238" t="s">
        <v>1637</v>
      </c>
      <c r="JR57" s="238" t="s">
        <v>1637</v>
      </c>
      <c r="JS57" s="238">
        <v>0.25</v>
      </c>
      <c r="JT57" s="238">
        <v>84</v>
      </c>
      <c r="JU57" s="238">
        <v>1931</v>
      </c>
      <c r="JV57" s="238" t="s">
        <v>1628</v>
      </c>
      <c r="JW57" s="245"/>
      <c r="JX57" s="245"/>
      <c r="JY57" s="245"/>
      <c r="KA57" s="738">
        <v>46022</v>
      </c>
    </row>
    <row r="58" spans="1:287" ht="15" customHeight="1">
      <c r="B58" s="423" t="s">
        <v>1707</v>
      </c>
      <c r="C58" s="393" t="s">
        <v>1708</v>
      </c>
      <c r="D58" s="394" t="s">
        <v>1709</v>
      </c>
      <c r="E58" s="377" t="s">
        <v>1710</v>
      </c>
      <c r="F58" s="483" t="s">
        <v>1711</v>
      </c>
      <c r="G58" s="483" t="s">
        <v>1712</v>
      </c>
      <c r="H58" s="406" t="s">
        <v>88</v>
      </c>
      <c r="I58" s="406" t="s">
        <v>89</v>
      </c>
      <c r="J58" s="406" t="s">
        <v>282</v>
      </c>
      <c r="K58" s="484" t="s">
        <v>1637</v>
      </c>
      <c r="L58" s="484" t="s">
        <v>1637</v>
      </c>
      <c r="M58" s="799"/>
      <c r="N58" s="245"/>
      <c r="O58" s="245"/>
      <c r="P58" s="245"/>
      <c r="Q58" s="499" t="s">
        <v>93</v>
      </c>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485">
        <v>881</v>
      </c>
      <c r="AP58" s="485">
        <v>1016</v>
      </c>
      <c r="AQ58" s="485">
        <v>1177</v>
      </c>
      <c r="AR58" s="485">
        <v>1270</v>
      </c>
      <c r="AS58" s="485">
        <v>1652</v>
      </c>
      <c r="AT58" s="485">
        <v>4067</v>
      </c>
      <c r="AU58" s="485">
        <v>4638</v>
      </c>
      <c r="AV58" s="485">
        <v>9435</v>
      </c>
      <c r="AW58" s="485">
        <v>11013</v>
      </c>
      <c r="AX58" s="485">
        <v>12340</v>
      </c>
      <c r="AY58" s="245"/>
      <c r="AZ58" s="245"/>
      <c r="BA58" s="245"/>
      <c r="BB58" s="245"/>
      <c r="BC58" s="245"/>
      <c r="BD58" s="245"/>
      <c r="BE58" s="245"/>
      <c r="BF58" s="485">
        <v>3048</v>
      </c>
      <c r="BG58" s="485">
        <v>3473</v>
      </c>
      <c r="BH58" s="500"/>
      <c r="BI58" s="502" t="s">
        <v>1637</v>
      </c>
      <c r="BJ58" s="245"/>
      <c r="BK58" s="502" t="s">
        <v>1637</v>
      </c>
      <c r="BL58" s="500"/>
      <c r="BM58" s="503" t="s">
        <v>1637</v>
      </c>
      <c r="BN58" s="500"/>
      <c r="BO58" s="503" t="s">
        <v>1637</v>
      </c>
      <c r="BP58" s="484" t="s">
        <v>1713</v>
      </c>
      <c r="BQ58" s="484" t="s">
        <v>1714</v>
      </c>
      <c r="BR58" s="484" t="s">
        <v>1650</v>
      </c>
      <c r="BS58" s="484" t="s">
        <v>1650</v>
      </c>
      <c r="BT58" s="484">
        <v>86</v>
      </c>
      <c r="BU58" s="484">
        <v>77</v>
      </c>
      <c r="BV58" s="245" t="s">
        <v>93</v>
      </c>
      <c r="BW58" s="484">
        <v>6413</v>
      </c>
      <c r="BX58" s="484">
        <v>2160</v>
      </c>
      <c r="BY58" s="245"/>
      <c r="BZ58" s="245"/>
      <c r="CA58" s="245"/>
      <c r="CB58" s="245"/>
      <c r="CC58" s="245"/>
      <c r="CD58" s="245"/>
      <c r="CE58" s="245" t="s">
        <v>93</v>
      </c>
      <c r="CF58" s="485">
        <v>13603</v>
      </c>
      <c r="CG58" s="245"/>
      <c r="CH58" s="245"/>
      <c r="CI58" s="245"/>
      <c r="CJ58" s="245"/>
      <c r="CK58" s="252">
        <v>4462</v>
      </c>
      <c r="CL58" s="245"/>
      <c r="CM58" s="252">
        <v>4644</v>
      </c>
      <c r="CN58" s="245"/>
      <c r="CO58" s="245"/>
      <c r="CP58" s="245"/>
      <c r="CQ58" s="252">
        <v>359</v>
      </c>
      <c r="CR58" s="245"/>
      <c r="CS58" s="245"/>
      <c r="CT58" s="245"/>
      <c r="CU58" s="489">
        <v>5680</v>
      </c>
      <c r="CV58" s="489">
        <v>8400</v>
      </c>
      <c r="CW58" s="489"/>
      <c r="CX58" s="489"/>
      <c r="CY58" s="489"/>
      <c r="CZ58" s="490"/>
      <c r="DA58" s="245"/>
      <c r="DB58" s="245"/>
      <c r="DC58" s="245"/>
      <c r="DD58" s="245"/>
      <c r="DE58" s="245"/>
      <c r="DF58" s="245"/>
      <c r="DG58" s="245"/>
      <c r="DH58" s="245"/>
      <c r="DI58" s="245"/>
      <c r="DJ58" s="245"/>
      <c r="DK58" s="245"/>
      <c r="DL58" s="245"/>
      <c r="DM58" s="245"/>
      <c r="DN58" s="245"/>
      <c r="DO58" s="245"/>
      <c r="DP58" s="245"/>
      <c r="DQ58" s="245"/>
      <c r="DR58" s="245"/>
      <c r="DS58" s="245"/>
      <c r="DT58" s="245"/>
      <c r="DU58" s="245"/>
      <c r="DV58" s="245"/>
      <c r="DW58" s="245"/>
      <c r="DX58" s="245"/>
      <c r="DY58" s="245"/>
      <c r="DZ58" s="245"/>
      <c r="EA58" s="245"/>
      <c r="EB58" s="245"/>
      <c r="EC58" s="245"/>
      <c r="ED58" s="245"/>
      <c r="EE58" s="245"/>
      <c r="EF58" s="245"/>
      <c r="EG58" s="245"/>
      <c r="EH58" s="245"/>
      <c r="EI58" s="252">
        <v>4271</v>
      </c>
      <c r="EJ58" s="245"/>
      <c r="EK58" s="245"/>
      <c r="EL58" s="245"/>
      <c r="EM58" s="245"/>
      <c r="EN58" s="245"/>
      <c r="EO58" s="245"/>
      <c r="EP58" s="252">
        <v>65</v>
      </c>
      <c r="EQ58" s="245"/>
      <c r="ER58" s="245"/>
      <c r="ES58" s="245"/>
      <c r="ET58" s="245"/>
      <c r="EU58" s="245"/>
      <c r="EV58" s="245"/>
      <c r="EW58" s="245"/>
      <c r="EX58" s="245"/>
      <c r="EY58" s="245"/>
      <c r="EZ58" s="245"/>
      <c r="FA58" s="245"/>
      <c r="FB58" s="245"/>
      <c r="FC58" s="245"/>
      <c r="FD58" s="245"/>
      <c r="FE58" s="245"/>
      <c r="FF58" s="245"/>
      <c r="FG58" s="245"/>
      <c r="FH58" s="245"/>
      <c r="FI58" s="245"/>
      <c r="FJ58" s="245"/>
      <c r="FK58" s="245"/>
      <c r="FL58" s="245"/>
      <c r="FM58" s="245"/>
      <c r="FN58" s="245"/>
      <c r="FO58" s="245"/>
      <c r="FP58" s="245"/>
      <c r="FQ58" s="245"/>
      <c r="FR58" s="245"/>
      <c r="FS58" s="245"/>
      <c r="FT58" s="245"/>
      <c r="FU58" s="245"/>
      <c r="FV58" s="245"/>
      <c r="FW58" s="245"/>
      <c r="FX58" s="245"/>
      <c r="FY58" s="245"/>
      <c r="FZ58" s="245"/>
      <c r="GA58" s="245"/>
      <c r="GB58" s="245"/>
      <c r="GC58" s="245"/>
      <c r="GD58" s="245"/>
      <c r="GE58" s="245"/>
      <c r="GF58" s="245"/>
      <c r="GG58" s="245"/>
      <c r="GH58" s="245"/>
      <c r="GI58" s="245"/>
      <c r="GJ58" s="245"/>
      <c r="GK58" s="245"/>
      <c r="GL58" s="245"/>
      <c r="GM58" s="245"/>
      <c r="GN58" s="245"/>
      <c r="GO58" s="245"/>
      <c r="GP58" s="245"/>
      <c r="GQ58" s="245"/>
      <c r="GR58" s="245"/>
      <c r="GS58" s="245"/>
      <c r="GT58" s="245"/>
      <c r="GU58" s="245"/>
      <c r="GV58" s="245"/>
      <c r="GW58" s="245"/>
      <c r="GX58" s="245"/>
      <c r="GY58" s="245"/>
      <c r="GZ58" s="245"/>
      <c r="HA58" s="245"/>
      <c r="HB58" s="245"/>
      <c r="HC58" s="245"/>
      <c r="HD58" s="245"/>
      <c r="HE58" s="245"/>
      <c r="HF58" s="245"/>
      <c r="HG58" s="245"/>
      <c r="HH58" s="245"/>
      <c r="HI58" s="245"/>
      <c r="HJ58" s="245"/>
      <c r="HK58" s="245"/>
      <c r="HL58" s="245"/>
      <c r="HM58" s="245"/>
      <c r="HN58" s="245"/>
      <c r="HO58" s="245"/>
      <c r="HP58" s="252">
        <v>51</v>
      </c>
      <c r="HQ58" s="245"/>
      <c r="HR58" s="245"/>
      <c r="HS58" s="245"/>
      <c r="HT58" s="245"/>
      <c r="HU58" s="252">
        <v>192</v>
      </c>
      <c r="HV58" s="245"/>
      <c r="HW58" s="252">
        <v>51</v>
      </c>
      <c r="HX58" s="252">
        <v>51</v>
      </c>
      <c r="HY58" s="252">
        <v>51</v>
      </c>
      <c r="HZ58" s="252">
        <v>51</v>
      </c>
      <c r="IA58" s="252">
        <v>51</v>
      </c>
      <c r="IB58" s="252">
        <v>51</v>
      </c>
      <c r="IC58" s="252">
        <v>51</v>
      </c>
      <c r="ID58" s="252">
        <v>51</v>
      </c>
      <c r="IE58" s="252">
        <v>51</v>
      </c>
      <c r="IF58" s="252">
        <v>51</v>
      </c>
      <c r="IG58" s="252">
        <v>51</v>
      </c>
      <c r="IH58" s="252">
        <v>51</v>
      </c>
      <c r="II58" s="252">
        <v>51</v>
      </c>
      <c r="IJ58" s="252">
        <v>51</v>
      </c>
      <c r="IK58" s="252">
        <v>51</v>
      </c>
      <c r="IL58" s="252">
        <v>51</v>
      </c>
      <c r="IM58" s="252">
        <v>51</v>
      </c>
      <c r="IN58" s="252">
        <v>51</v>
      </c>
      <c r="IO58" s="252">
        <v>51</v>
      </c>
      <c r="IP58" s="252">
        <v>51</v>
      </c>
      <c r="IQ58" s="252">
        <v>51</v>
      </c>
      <c r="IR58" s="252">
        <v>51</v>
      </c>
      <c r="IS58" s="485">
        <v>36000</v>
      </c>
      <c r="IT58" s="485">
        <v>37232</v>
      </c>
      <c r="IU58" s="485">
        <v>42157</v>
      </c>
      <c r="IV58" s="485">
        <v>993</v>
      </c>
      <c r="IW58" s="485">
        <v>1127</v>
      </c>
      <c r="IX58" s="485">
        <v>1288</v>
      </c>
      <c r="IY58" s="485">
        <v>1382</v>
      </c>
      <c r="IZ58" s="485">
        <v>1764</v>
      </c>
      <c r="JA58" s="485">
        <v>3048</v>
      </c>
      <c r="JB58" s="485">
        <v>3511</v>
      </c>
      <c r="JC58" s="485">
        <v>4095</v>
      </c>
      <c r="JD58" s="485">
        <v>4603</v>
      </c>
      <c r="JE58" s="485">
        <v>9349</v>
      </c>
      <c r="JF58" s="485">
        <v>10848</v>
      </c>
      <c r="JG58" s="485">
        <v>12010</v>
      </c>
      <c r="JH58" s="485">
        <v>13149</v>
      </c>
      <c r="JI58" s="485">
        <v>33276</v>
      </c>
      <c r="JJ58" s="485">
        <v>35121</v>
      </c>
      <c r="JK58" s="485">
        <v>39571</v>
      </c>
      <c r="JL58" s="238">
        <v>0</v>
      </c>
      <c r="JM58" s="238">
        <v>0</v>
      </c>
      <c r="JN58" s="238">
        <v>98.9</v>
      </c>
      <c r="JO58" s="238">
        <v>139.1</v>
      </c>
      <c r="JP58" s="238">
        <v>180.5</v>
      </c>
      <c r="JQ58" s="238">
        <v>15</v>
      </c>
      <c r="JR58" s="238">
        <v>20</v>
      </c>
      <c r="JS58" s="238">
        <v>0.25</v>
      </c>
      <c r="JT58" s="238">
        <v>97</v>
      </c>
      <c r="JU58" s="238">
        <v>2348</v>
      </c>
      <c r="JV58" s="238" t="s">
        <v>1628</v>
      </c>
      <c r="JW58" s="245"/>
      <c r="JX58" s="245"/>
      <c r="JY58" s="245"/>
      <c r="KA58" s="738">
        <v>46023</v>
      </c>
    </row>
    <row r="59" spans="1:287" s="397" customFormat="1" ht="15.75">
      <c r="A59" s="239"/>
      <c r="B59" s="481" t="s">
        <v>1715</v>
      </c>
      <c r="C59" s="393" t="s">
        <v>1708</v>
      </c>
      <c r="D59" s="394" t="s">
        <v>1716</v>
      </c>
      <c r="E59" s="377" t="s">
        <v>1710</v>
      </c>
      <c r="F59" s="483" t="s">
        <v>1711</v>
      </c>
      <c r="G59" s="483" t="s">
        <v>1712</v>
      </c>
      <c r="H59" s="406" t="s">
        <v>88</v>
      </c>
      <c r="I59" s="406" t="s">
        <v>89</v>
      </c>
      <c r="J59" s="406" t="s">
        <v>282</v>
      </c>
      <c r="K59" s="484" t="s">
        <v>1637</v>
      </c>
      <c r="L59" s="484" t="s">
        <v>1637</v>
      </c>
      <c r="M59" s="797">
        <v>242617</v>
      </c>
      <c r="N59" s="245"/>
      <c r="O59" s="245"/>
      <c r="P59" s="245"/>
      <c r="Q59" s="499" t="s">
        <v>93</v>
      </c>
      <c r="R59" s="245"/>
      <c r="S59" s="245"/>
      <c r="T59" s="245"/>
      <c r="U59" s="245"/>
      <c r="V59" s="245"/>
      <c r="W59" s="245"/>
      <c r="X59" s="252">
        <v>924</v>
      </c>
      <c r="Y59" s="245"/>
      <c r="Z59" s="245"/>
      <c r="AA59" s="245"/>
      <c r="AB59" s="245"/>
      <c r="AC59" s="245"/>
      <c r="AD59" s="245"/>
      <c r="AE59" s="245"/>
      <c r="AF59" s="245"/>
      <c r="AG59" s="245"/>
      <c r="AH59" s="245"/>
      <c r="AI59" s="245"/>
      <c r="AJ59" s="245"/>
      <c r="AK59" s="245"/>
      <c r="AL59" s="245"/>
      <c r="AM59" s="245"/>
      <c r="AN59" s="245"/>
      <c r="AO59" s="485">
        <v>881</v>
      </c>
      <c r="AP59" s="485">
        <v>1016</v>
      </c>
      <c r="AQ59" s="485">
        <v>1177</v>
      </c>
      <c r="AR59" s="485">
        <v>1270</v>
      </c>
      <c r="AS59" s="485">
        <v>1652</v>
      </c>
      <c r="AT59" s="485">
        <v>4067</v>
      </c>
      <c r="AU59" s="485">
        <v>4638</v>
      </c>
      <c r="AV59" s="485">
        <v>9435</v>
      </c>
      <c r="AW59" s="485">
        <v>11013</v>
      </c>
      <c r="AX59" s="485">
        <v>12340</v>
      </c>
      <c r="AY59" s="245"/>
      <c r="AZ59" s="245"/>
      <c r="BA59" s="245"/>
      <c r="BB59" s="245"/>
      <c r="BC59" s="245"/>
      <c r="BD59" s="245"/>
      <c r="BE59" s="245"/>
      <c r="BF59" s="485">
        <v>3048</v>
      </c>
      <c r="BG59" s="485">
        <v>3473</v>
      </c>
      <c r="BH59" s="500"/>
      <c r="BI59" s="502" t="s">
        <v>1637</v>
      </c>
      <c r="BJ59" s="245"/>
      <c r="BK59" s="502" t="s">
        <v>1637</v>
      </c>
      <c r="BL59" s="500"/>
      <c r="BM59" s="503" t="s">
        <v>1637</v>
      </c>
      <c r="BN59" s="500"/>
      <c r="BO59" s="503" t="s">
        <v>1637</v>
      </c>
      <c r="BP59" s="484" t="s">
        <v>1713</v>
      </c>
      <c r="BQ59" s="484" t="s">
        <v>1714</v>
      </c>
      <c r="BR59" s="484" t="s">
        <v>1650</v>
      </c>
      <c r="BS59" s="484" t="s">
        <v>1650</v>
      </c>
      <c r="BT59" s="484">
        <v>86</v>
      </c>
      <c r="BU59" s="484">
        <v>77</v>
      </c>
      <c r="BV59" s="245" t="s">
        <v>93</v>
      </c>
      <c r="BW59" s="484">
        <v>6413</v>
      </c>
      <c r="BX59" s="484">
        <v>2160</v>
      </c>
      <c r="BY59" s="245"/>
      <c r="BZ59" s="245"/>
      <c r="CA59" s="245"/>
      <c r="CB59" s="245"/>
      <c r="CC59" s="245"/>
      <c r="CD59" s="245"/>
      <c r="CE59" s="245" t="s">
        <v>93</v>
      </c>
      <c r="CF59" s="485">
        <v>13603</v>
      </c>
      <c r="CG59" s="252">
        <v>6715</v>
      </c>
      <c r="CH59" s="245"/>
      <c r="CI59" s="245"/>
      <c r="CJ59" s="245"/>
      <c r="CK59" s="252">
        <v>4462</v>
      </c>
      <c r="CL59" s="245"/>
      <c r="CM59" s="252">
        <v>4644</v>
      </c>
      <c r="CN59" s="245"/>
      <c r="CO59" s="245"/>
      <c r="CP59" s="245"/>
      <c r="CQ59" s="252">
        <v>359</v>
      </c>
      <c r="CR59" s="252">
        <v>390</v>
      </c>
      <c r="CS59" s="245"/>
      <c r="CT59" s="245"/>
      <c r="CU59" s="489">
        <v>5680</v>
      </c>
      <c r="CV59" s="489">
        <v>8400</v>
      </c>
      <c r="CW59" s="489"/>
      <c r="CX59" s="489"/>
      <c r="CY59" s="489"/>
      <c r="CZ59" s="490"/>
      <c r="DA59" s="245"/>
      <c r="DB59" s="245"/>
      <c r="DC59" s="245"/>
      <c r="DD59" s="245"/>
      <c r="DE59" s="245"/>
      <c r="DF59" s="245"/>
      <c r="DG59" s="245"/>
      <c r="DH59" s="245"/>
      <c r="DI59" s="245"/>
      <c r="DJ59" s="252">
        <v>729</v>
      </c>
      <c r="DK59" s="245"/>
      <c r="DL59" s="245"/>
      <c r="DM59" s="245"/>
      <c r="DN59" s="245"/>
      <c r="DO59" s="245"/>
      <c r="DP59" s="245"/>
      <c r="DQ59" s="245"/>
      <c r="DR59" s="245"/>
      <c r="DS59" s="245"/>
      <c r="DT59" s="245"/>
      <c r="DU59" s="245"/>
      <c r="DV59" s="245"/>
      <c r="DW59" s="245"/>
      <c r="DX59" s="245"/>
      <c r="DY59" s="245"/>
      <c r="DZ59" s="245"/>
      <c r="EA59" s="245"/>
      <c r="EB59" s="245"/>
      <c r="EC59" s="245"/>
      <c r="ED59" s="245"/>
      <c r="EE59" s="245"/>
      <c r="EF59" s="245"/>
      <c r="EG59" s="245"/>
      <c r="EH59" s="245"/>
      <c r="EI59" s="252">
        <v>4271</v>
      </c>
      <c r="EJ59" s="245"/>
      <c r="EK59" s="245"/>
      <c r="EL59" s="245"/>
      <c r="EM59" s="245"/>
      <c r="EN59" s="245"/>
      <c r="EO59" s="252">
        <v>2162</v>
      </c>
      <c r="EP59" s="252">
        <v>65</v>
      </c>
      <c r="EQ59" s="245"/>
      <c r="ER59" s="245"/>
      <c r="ES59" s="245"/>
      <c r="ET59" s="245"/>
      <c r="EU59" s="245"/>
      <c r="EV59" s="245"/>
      <c r="EW59" s="245"/>
      <c r="EX59" s="245"/>
      <c r="EY59" s="245"/>
      <c r="EZ59" s="245"/>
      <c r="FA59" s="245"/>
      <c r="FB59" s="245"/>
      <c r="FC59" s="245"/>
      <c r="FD59" s="245"/>
      <c r="FE59" s="245"/>
      <c r="FF59" s="245"/>
      <c r="FG59" s="245"/>
      <c r="FH59" s="245"/>
      <c r="FI59" s="245"/>
      <c r="FJ59" s="245"/>
      <c r="FK59" s="245"/>
      <c r="FL59" s="245"/>
      <c r="FM59" s="245"/>
      <c r="FN59" s="245"/>
      <c r="FO59" s="245"/>
      <c r="FP59" s="245"/>
      <c r="FQ59" s="245"/>
      <c r="FR59" s="245"/>
      <c r="FS59" s="245"/>
      <c r="FT59" s="245"/>
      <c r="FU59" s="245"/>
      <c r="FV59" s="245"/>
      <c r="FW59" s="245"/>
      <c r="FX59" s="245"/>
      <c r="FY59" s="245"/>
      <c r="FZ59" s="245"/>
      <c r="GA59" s="245"/>
      <c r="GB59" s="245"/>
      <c r="GC59" s="245"/>
      <c r="GD59" s="245"/>
      <c r="GE59" s="245"/>
      <c r="GF59" s="245"/>
      <c r="GG59" s="245"/>
      <c r="GH59" s="245"/>
      <c r="GI59" s="245"/>
      <c r="GJ59" s="245"/>
      <c r="GK59" s="245"/>
      <c r="GL59" s="245"/>
      <c r="GM59" s="245"/>
      <c r="GN59" s="245"/>
      <c r="GO59" s="245"/>
      <c r="GP59" s="245"/>
      <c r="GQ59" s="245"/>
      <c r="GR59" s="245"/>
      <c r="GS59" s="245"/>
      <c r="GT59" s="252">
        <v>18031</v>
      </c>
      <c r="GU59" s="245"/>
      <c r="GV59" s="245"/>
      <c r="GW59" s="245"/>
      <c r="GX59" s="245"/>
      <c r="GY59" s="245"/>
      <c r="GZ59" s="245"/>
      <c r="HA59" s="245"/>
      <c r="HB59" s="245"/>
      <c r="HC59" s="245"/>
      <c r="HD59" s="245"/>
      <c r="HE59" s="245"/>
      <c r="HF59" s="245"/>
      <c r="HG59" s="245"/>
      <c r="HH59" s="245"/>
      <c r="HI59" s="245"/>
      <c r="HJ59" s="245"/>
      <c r="HK59" s="245"/>
      <c r="HL59" s="245"/>
      <c r="HM59" s="245"/>
      <c r="HN59" s="245"/>
      <c r="HO59" s="245"/>
      <c r="HP59" s="252">
        <v>51</v>
      </c>
      <c r="HQ59" s="245"/>
      <c r="HR59" s="245"/>
      <c r="HS59" s="245"/>
      <c r="HT59" s="245"/>
      <c r="HU59" s="252">
        <v>192</v>
      </c>
      <c r="HV59" s="245"/>
      <c r="HW59" s="252">
        <v>51</v>
      </c>
      <c r="HX59" s="252">
        <v>51</v>
      </c>
      <c r="HY59" s="252">
        <v>51</v>
      </c>
      <c r="HZ59" s="252">
        <v>51</v>
      </c>
      <c r="IA59" s="252">
        <v>51</v>
      </c>
      <c r="IB59" s="252">
        <v>51</v>
      </c>
      <c r="IC59" s="252">
        <v>51</v>
      </c>
      <c r="ID59" s="252">
        <v>51</v>
      </c>
      <c r="IE59" s="252">
        <v>51</v>
      </c>
      <c r="IF59" s="252">
        <v>51</v>
      </c>
      <c r="IG59" s="252">
        <v>51</v>
      </c>
      <c r="IH59" s="252">
        <v>51</v>
      </c>
      <c r="II59" s="252">
        <v>51</v>
      </c>
      <c r="IJ59" s="252">
        <v>51</v>
      </c>
      <c r="IK59" s="252">
        <v>51</v>
      </c>
      <c r="IL59" s="252">
        <v>51</v>
      </c>
      <c r="IM59" s="252">
        <v>51</v>
      </c>
      <c r="IN59" s="252">
        <v>51</v>
      </c>
      <c r="IO59" s="252">
        <v>51</v>
      </c>
      <c r="IP59" s="252">
        <v>51</v>
      </c>
      <c r="IQ59" s="252">
        <v>51</v>
      </c>
      <c r="IR59" s="252">
        <v>51</v>
      </c>
      <c r="IS59" s="485">
        <v>36000</v>
      </c>
      <c r="IT59" s="485">
        <v>37232</v>
      </c>
      <c r="IU59" s="485">
        <v>42157</v>
      </c>
      <c r="IV59" s="485">
        <v>993</v>
      </c>
      <c r="IW59" s="485">
        <v>1127</v>
      </c>
      <c r="IX59" s="485">
        <v>1288</v>
      </c>
      <c r="IY59" s="485">
        <v>1382</v>
      </c>
      <c r="IZ59" s="485">
        <v>1764</v>
      </c>
      <c r="JA59" s="485">
        <v>3048</v>
      </c>
      <c r="JB59" s="485">
        <v>3511</v>
      </c>
      <c r="JC59" s="485">
        <v>4095</v>
      </c>
      <c r="JD59" s="485">
        <v>4603</v>
      </c>
      <c r="JE59" s="485">
        <v>9349</v>
      </c>
      <c r="JF59" s="485">
        <v>10848</v>
      </c>
      <c r="JG59" s="485">
        <v>12010</v>
      </c>
      <c r="JH59" s="485">
        <v>13149</v>
      </c>
      <c r="JI59" s="485">
        <v>33276</v>
      </c>
      <c r="JJ59" s="485">
        <v>35121</v>
      </c>
      <c r="JK59" s="485">
        <v>39571</v>
      </c>
      <c r="JL59" s="238">
        <v>0</v>
      </c>
      <c r="JM59" s="238">
        <v>0</v>
      </c>
      <c r="JN59" s="238">
        <v>90.5</v>
      </c>
      <c r="JO59" s="238">
        <v>131.9</v>
      </c>
      <c r="JP59" s="238">
        <v>179.6</v>
      </c>
      <c r="JQ59" s="238">
        <v>15</v>
      </c>
      <c r="JR59" s="238">
        <v>20</v>
      </c>
      <c r="JS59" s="238">
        <v>0.25</v>
      </c>
      <c r="JT59" s="238">
        <v>87</v>
      </c>
      <c r="JU59" s="238">
        <v>2348</v>
      </c>
      <c r="JV59" s="238" t="s">
        <v>1628</v>
      </c>
      <c r="JW59" s="245"/>
      <c r="JX59" s="245"/>
      <c r="JY59" s="245"/>
      <c r="KA59" s="738">
        <v>46023</v>
      </c>
    </row>
    <row r="60" spans="1:287">
      <c r="B60" s="423" t="s">
        <v>1717</v>
      </c>
      <c r="C60" s="393" t="s">
        <v>1718</v>
      </c>
      <c r="D60" s="394" t="s">
        <v>1719</v>
      </c>
      <c r="E60" s="377" t="s">
        <v>1720</v>
      </c>
      <c r="F60" s="483" t="s">
        <v>1721</v>
      </c>
      <c r="G60" s="483" t="s">
        <v>1722</v>
      </c>
      <c r="H60" s="406" t="s">
        <v>88</v>
      </c>
      <c r="I60" s="406" t="s">
        <v>89</v>
      </c>
      <c r="J60" s="406" t="s">
        <v>282</v>
      </c>
      <c r="K60" s="484" t="s">
        <v>1637</v>
      </c>
      <c r="L60" s="484" t="s">
        <v>1637</v>
      </c>
      <c r="M60" s="799"/>
      <c r="N60" s="245"/>
      <c r="O60" s="245"/>
      <c r="P60" s="245"/>
      <c r="Q60" s="499" t="s">
        <v>93</v>
      </c>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485">
        <v>881</v>
      </c>
      <c r="AP60" s="485">
        <v>1016</v>
      </c>
      <c r="AQ60" s="485">
        <v>1177</v>
      </c>
      <c r="AR60" s="485">
        <v>1270</v>
      </c>
      <c r="AS60" s="485">
        <v>1652</v>
      </c>
      <c r="AT60" s="485">
        <v>4067</v>
      </c>
      <c r="AU60" s="485">
        <v>4638</v>
      </c>
      <c r="AV60" s="485">
        <v>9435</v>
      </c>
      <c r="AW60" s="485">
        <v>11013</v>
      </c>
      <c r="AX60" s="485">
        <v>12340</v>
      </c>
      <c r="AY60" s="245"/>
      <c r="AZ60" s="245"/>
      <c r="BA60" s="245"/>
      <c r="BB60" s="245"/>
      <c r="BC60" s="245"/>
      <c r="BD60" s="245"/>
      <c r="BE60" s="245"/>
      <c r="BF60" s="485">
        <v>3048</v>
      </c>
      <c r="BG60" s="485">
        <v>3473</v>
      </c>
      <c r="BH60" s="500"/>
      <c r="BI60" s="502" t="s">
        <v>1637</v>
      </c>
      <c r="BJ60" s="245"/>
      <c r="BK60" s="502" t="s">
        <v>1637</v>
      </c>
      <c r="BL60" s="500"/>
      <c r="BM60" s="503" t="s">
        <v>1637</v>
      </c>
      <c r="BN60" s="500"/>
      <c r="BO60" s="503" t="s">
        <v>1637</v>
      </c>
      <c r="BP60" s="484" t="s">
        <v>1713</v>
      </c>
      <c r="BQ60" s="484" t="s">
        <v>1714</v>
      </c>
      <c r="BR60" s="484" t="s">
        <v>1650</v>
      </c>
      <c r="BS60" s="484" t="s">
        <v>1650</v>
      </c>
      <c r="BT60" s="484">
        <v>86</v>
      </c>
      <c r="BU60" s="484">
        <v>77</v>
      </c>
      <c r="BV60" s="245" t="s">
        <v>93</v>
      </c>
      <c r="BW60" s="484">
        <v>6413</v>
      </c>
      <c r="BX60" s="484">
        <v>2160</v>
      </c>
      <c r="BY60" s="245"/>
      <c r="BZ60" s="245"/>
      <c r="CA60" s="245"/>
      <c r="CB60" s="245"/>
      <c r="CC60" s="245"/>
      <c r="CD60" s="245"/>
      <c r="CE60" s="245" t="s">
        <v>93</v>
      </c>
      <c r="CF60" s="485">
        <v>13603</v>
      </c>
      <c r="CG60" s="245"/>
      <c r="CH60" s="245"/>
      <c r="CI60" s="245"/>
      <c r="CJ60" s="245"/>
      <c r="CK60" s="252">
        <v>4462</v>
      </c>
      <c r="CL60" s="245"/>
      <c r="CM60" s="252">
        <v>4644</v>
      </c>
      <c r="CN60" s="245"/>
      <c r="CO60" s="245"/>
      <c r="CP60" s="245"/>
      <c r="CQ60" s="252">
        <v>359</v>
      </c>
      <c r="CR60" s="245"/>
      <c r="CS60" s="245"/>
      <c r="CT60" s="245"/>
      <c r="CU60" s="489">
        <v>6040</v>
      </c>
      <c r="CV60" s="489">
        <v>8800</v>
      </c>
      <c r="CW60" s="489"/>
      <c r="CX60" s="489"/>
      <c r="CY60" s="489"/>
      <c r="CZ60" s="490"/>
      <c r="DA60" s="245"/>
      <c r="DB60" s="245"/>
      <c r="DC60" s="245"/>
      <c r="DD60" s="245"/>
      <c r="DE60" s="245"/>
      <c r="DF60" s="245"/>
      <c r="DG60" s="245"/>
      <c r="DH60" s="245"/>
      <c r="DI60" s="245"/>
      <c r="DJ60" s="245"/>
      <c r="DK60" s="245"/>
      <c r="DL60" s="245"/>
      <c r="DM60" s="245"/>
      <c r="DN60" s="245"/>
      <c r="DO60" s="245"/>
      <c r="DP60" s="245"/>
      <c r="DQ60" s="245"/>
      <c r="DR60" s="245"/>
      <c r="DS60" s="245"/>
      <c r="DT60" s="245"/>
      <c r="DU60" s="245"/>
      <c r="DV60" s="245"/>
      <c r="DW60" s="245"/>
      <c r="DX60" s="245"/>
      <c r="DY60" s="245"/>
      <c r="DZ60" s="245"/>
      <c r="EA60" s="245"/>
      <c r="EB60" s="245"/>
      <c r="EC60" s="245"/>
      <c r="ED60" s="245"/>
      <c r="EE60" s="245"/>
      <c r="EF60" s="245"/>
      <c r="EG60" s="245"/>
      <c r="EH60" s="245"/>
      <c r="EI60" s="252">
        <v>4271</v>
      </c>
      <c r="EJ60" s="245"/>
      <c r="EK60" s="245"/>
      <c r="EL60" s="245"/>
      <c r="EM60" s="245"/>
      <c r="EN60" s="245"/>
      <c r="EO60" s="245"/>
      <c r="EP60" s="252">
        <v>65</v>
      </c>
      <c r="EQ60" s="245"/>
      <c r="ER60" s="245"/>
      <c r="ES60" s="245"/>
      <c r="ET60" s="245"/>
      <c r="EU60" s="245"/>
      <c r="EV60" s="245"/>
      <c r="EW60" s="245"/>
      <c r="EX60" s="245"/>
      <c r="EY60" s="245"/>
      <c r="EZ60" s="245"/>
      <c r="FA60" s="245"/>
      <c r="FB60" s="245"/>
      <c r="FC60" s="245"/>
      <c r="FD60" s="245"/>
      <c r="FE60" s="245"/>
      <c r="FF60" s="245"/>
      <c r="FG60" s="245"/>
      <c r="FH60" s="245"/>
      <c r="FI60" s="245"/>
      <c r="FJ60" s="245"/>
      <c r="FK60" s="245"/>
      <c r="FL60" s="245"/>
      <c r="FM60" s="245"/>
      <c r="FN60" s="245"/>
      <c r="FO60" s="245"/>
      <c r="FP60" s="245"/>
      <c r="FQ60" s="245"/>
      <c r="FR60" s="245"/>
      <c r="FS60" s="245"/>
      <c r="FT60" s="245"/>
      <c r="FU60" s="245"/>
      <c r="FV60" s="245"/>
      <c r="FW60" s="245"/>
      <c r="FX60" s="245"/>
      <c r="FY60" s="245"/>
      <c r="FZ60" s="245"/>
      <c r="GA60" s="245"/>
      <c r="GB60" s="245"/>
      <c r="GC60" s="245"/>
      <c r="GD60" s="245"/>
      <c r="GE60" s="245"/>
      <c r="GF60" s="245"/>
      <c r="GG60" s="245"/>
      <c r="GH60" s="245"/>
      <c r="GI60" s="245"/>
      <c r="GJ60" s="245"/>
      <c r="GK60" s="245"/>
      <c r="GL60" s="245"/>
      <c r="GM60" s="245"/>
      <c r="GN60" s="245"/>
      <c r="GO60" s="245"/>
      <c r="GP60" s="245"/>
      <c r="GQ60" s="245"/>
      <c r="GR60" s="245"/>
      <c r="GS60" s="245"/>
      <c r="GT60" s="245"/>
      <c r="GU60" s="245"/>
      <c r="GV60" s="245"/>
      <c r="GW60" s="245"/>
      <c r="GX60" s="245"/>
      <c r="GY60" s="245"/>
      <c r="GZ60" s="245"/>
      <c r="HA60" s="245"/>
      <c r="HB60" s="245"/>
      <c r="HC60" s="245"/>
      <c r="HD60" s="245"/>
      <c r="HE60" s="245"/>
      <c r="HF60" s="245"/>
      <c r="HG60" s="245"/>
      <c r="HH60" s="245"/>
      <c r="HI60" s="245"/>
      <c r="HJ60" s="245"/>
      <c r="HK60" s="245"/>
      <c r="HL60" s="245"/>
      <c r="HM60" s="245"/>
      <c r="HN60" s="245"/>
      <c r="HO60" s="245"/>
      <c r="HP60" s="252">
        <v>51</v>
      </c>
      <c r="HQ60" s="245"/>
      <c r="HR60" s="245"/>
      <c r="HS60" s="245"/>
      <c r="HT60" s="245"/>
      <c r="HU60" s="252">
        <v>192</v>
      </c>
      <c r="HV60" s="245"/>
      <c r="HW60" s="252">
        <v>51</v>
      </c>
      <c r="HX60" s="252">
        <v>51</v>
      </c>
      <c r="HY60" s="252">
        <v>51</v>
      </c>
      <c r="HZ60" s="252">
        <v>51</v>
      </c>
      <c r="IA60" s="252">
        <v>51</v>
      </c>
      <c r="IB60" s="252">
        <v>51</v>
      </c>
      <c r="IC60" s="252">
        <v>51</v>
      </c>
      <c r="ID60" s="252">
        <v>51</v>
      </c>
      <c r="IE60" s="252">
        <v>51</v>
      </c>
      <c r="IF60" s="252">
        <v>51</v>
      </c>
      <c r="IG60" s="252">
        <v>51</v>
      </c>
      <c r="IH60" s="252">
        <v>51</v>
      </c>
      <c r="II60" s="252">
        <v>51</v>
      </c>
      <c r="IJ60" s="252">
        <v>51</v>
      </c>
      <c r="IK60" s="252">
        <v>51</v>
      </c>
      <c r="IL60" s="252">
        <v>51</v>
      </c>
      <c r="IM60" s="252">
        <v>51</v>
      </c>
      <c r="IN60" s="252">
        <v>51</v>
      </c>
      <c r="IO60" s="252">
        <v>51</v>
      </c>
      <c r="IP60" s="252">
        <v>51</v>
      </c>
      <c r="IQ60" s="252">
        <v>51</v>
      </c>
      <c r="IR60" s="252">
        <v>51</v>
      </c>
      <c r="IS60" s="485">
        <v>36000</v>
      </c>
      <c r="IT60" s="485">
        <v>37232</v>
      </c>
      <c r="IU60" s="485">
        <v>42157</v>
      </c>
      <c r="IV60" s="485">
        <v>993</v>
      </c>
      <c r="IW60" s="485">
        <v>1127</v>
      </c>
      <c r="IX60" s="485">
        <v>1288</v>
      </c>
      <c r="IY60" s="485">
        <v>1382</v>
      </c>
      <c r="IZ60" s="485">
        <v>1764</v>
      </c>
      <c r="JA60" s="485">
        <v>3048</v>
      </c>
      <c r="JB60" s="485">
        <v>3511</v>
      </c>
      <c r="JC60" s="485">
        <v>4095</v>
      </c>
      <c r="JD60" s="485">
        <v>4603</v>
      </c>
      <c r="JE60" s="485">
        <v>9349</v>
      </c>
      <c r="JF60" s="485">
        <v>10848</v>
      </c>
      <c r="JG60" s="485">
        <v>12010</v>
      </c>
      <c r="JH60" s="485">
        <v>13149</v>
      </c>
      <c r="JI60" s="485">
        <v>33276</v>
      </c>
      <c r="JJ60" s="485">
        <v>35121</v>
      </c>
      <c r="JK60" s="485">
        <v>39571</v>
      </c>
      <c r="JL60" s="238">
        <v>0</v>
      </c>
      <c r="JM60" s="238">
        <v>0</v>
      </c>
      <c r="JN60" s="238">
        <v>111.3</v>
      </c>
      <c r="JO60" s="238">
        <v>157.19999999999999</v>
      </c>
      <c r="JP60" s="238">
        <v>214</v>
      </c>
      <c r="JQ60" s="238">
        <v>15</v>
      </c>
      <c r="JR60" s="238">
        <v>20</v>
      </c>
      <c r="JS60" s="238">
        <v>0.25</v>
      </c>
      <c r="JT60" s="238">
        <v>116</v>
      </c>
      <c r="JU60" s="238">
        <v>2727</v>
      </c>
      <c r="JV60" s="238" t="s">
        <v>1628</v>
      </c>
      <c r="JW60" s="245"/>
      <c r="JX60" s="245"/>
      <c r="JY60" s="245"/>
      <c r="KA60" s="738">
        <v>46023</v>
      </c>
    </row>
    <row r="61" spans="1:287">
      <c r="B61" s="423" t="s">
        <v>1723</v>
      </c>
      <c r="C61" s="393" t="s">
        <v>1718</v>
      </c>
      <c r="D61" s="394" t="s">
        <v>1724</v>
      </c>
      <c r="E61" s="377" t="s">
        <v>1725</v>
      </c>
      <c r="F61" s="483" t="s">
        <v>1721</v>
      </c>
      <c r="G61" s="483" t="s">
        <v>1722</v>
      </c>
      <c r="H61" s="406" t="s">
        <v>88</v>
      </c>
      <c r="I61" s="406" t="s">
        <v>89</v>
      </c>
      <c r="J61" s="406" t="s">
        <v>282</v>
      </c>
      <c r="K61" s="484" t="s">
        <v>1637</v>
      </c>
      <c r="L61" s="484" t="s">
        <v>1637</v>
      </c>
      <c r="M61" s="799"/>
      <c r="N61" s="245"/>
      <c r="O61" s="245"/>
      <c r="P61" s="245"/>
      <c r="Q61" s="499" t="s">
        <v>93</v>
      </c>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485">
        <v>881</v>
      </c>
      <c r="AP61" s="485">
        <v>1016</v>
      </c>
      <c r="AQ61" s="485">
        <v>1177</v>
      </c>
      <c r="AR61" s="485">
        <v>1270</v>
      </c>
      <c r="AS61" s="485">
        <v>1652</v>
      </c>
      <c r="AT61" s="485">
        <v>4067</v>
      </c>
      <c r="AU61" s="485">
        <v>4638</v>
      </c>
      <c r="AV61" s="485">
        <v>9435</v>
      </c>
      <c r="AW61" s="485">
        <v>11013</v>
      </c>
      <c r="AX61" s="485">
        <v>12340</v>
      </c>
      <c r="AY61" s="245"/>
      <c r="AZ61" s="245"/>
      <c r="BA61" s="245"/>
      <c r="BB61" s="245"/>
      <c r="BC61" s="245"/>
      <c r="BD61" s="245"/>
      <c r="BE61" s="245"/>
      <c r="BF61" s="485">
        <v>3048</v>
      </c>
      <c r="BG61" s="485">
        <v>3473</v>
      </c>
      <c r="BH61" s="500"/>
      <c r="BI61" s="502" t="s">
        <v>1637</v>
      </c>
      <c r="BJ61" s="245"/>
      <c r="BK61" s="502" t="s">
        <v>1637</v>
      </c>
      <c r="BL61" s="500"/>
      <c r="BM61" s="503" t="s">
        <v>1637</v>
      </c>
      <c r="BN61" s="500"/>
      <c r="BO61" s="503" t="s">
        <v>1637</v>
      </c>
      <c r="BP61" s="484" t="s">
        <v>1713</v>
      </c>
      <c r="BQ61" s="484" t="s">
        <v>1714</v>
      </c>
      <c r="BR61" s="484" t="s">
        <v>1650</v>
      </c>
      <c r="BS61" s="484" t="s">
        <v>1650</v>
      </c>
      <c r="BT61" s="484">
        <v>86</v>
      </c>
      <c r="BU61" s="484">
        <v>77</v>
      </c>
      <c r="BV61" s="245" t="s">
        <v>93</v>
      </c>
      <c r="BW61" s="484">
        <v>6413</v>
      </c>
      <c r="BX61" s="484">
        <v>2160</v>
      </c>
      <c r="BY61" s="245"/>
      <c r="BZ61" s="245"/>
      <c r="CA61" s="245"/>
      <c r="CB61" s="245"/>
      <c r="CC61" s="245"/>
      <c r="CD61" s="245"/>
      <c r="CE61" s="245" t="s">
        <v>93</v>
      </c>
      <c r="CF61" s="485">
        <v>13603</v>
      </c>
      <c r="CG61" s="245"/>
      <c r="CH61" s="245"/>
      <c r="CI61" s="245"/>
      <c r="CJ61" s="245"/>
      <c r="CK61" s="252">
        <v>4462</v>
      </c>
      <c r="CL61" s="245"/>
      <c r="CM61" s="252">
        <v>4644</v>
      </c>
      <c r="CN61" s="245"/>
      <c r="CO61" s="245"/>
      <c r="CP61" s="245"/>
      <c r="CQ61" s="252">
        <v>359</v>
      </c>
      <c r="CR61" s="245"/>
      <c r="CS61" s="245"/>
      <c r="CT61" s="245"/>
      <c r="CU61" s="489">
        <v>6040</v>
      </c>
      <c r="CV61" s="489">
        <v>8800</v>
      </c>
      <c r="CW61" s="489"/>
      <c r="CX61" s="489"/>
      <c r="CY61" s="489"/>
      <c r="CZ61" s="490"/>
      <c r="DA61" s="245"/>
      <c r="DB61" s="245"/>
      <c r="DC61" s="245"/>
      <c r="DD61" s="245"/>
      <c r="DE61" s="245"/>
      <c r="DF61" s="245"/>
      <c r="DG61" s="245"/>
      <c r="DH61" s="245"/>
      <c r="DI61" s="245"/>
      <c r="DJ61" s="245"/>
      <c r="DK61" s="245"/>
      <c r="DL61" s="245"/>
      <c r="DM61" s="245"/>
      <c r="DN61" s="245"/>
      <c r="DO61" s="245"/>
      <c r="DP61" s="245"/>
      <c r="DQ61" s="245"/>
      <c r="DR61" s="245"/>
      <c r="DS61" s="245"/>
      <c r="DT61" s="245"/>
      <c r="DU61" s="245"/>
      <c r="DV61" s="245"/>
      <c r="DW61" s="245"/>
      <c r="DX61" s="245"/>
      <c r="DY61" s="245"/>
      <c r="DZ61" s="245"/>
      <c r="EA61" s="245"/>
      <c r="EB61" s="245"/>
      <c r="EC61" s="245"/>
      <c r="ED61" s="245"/>
      <c r="EE61" s="245"/>
      <c r="EF61" s="245"/>
      <c r="EG61" s="245"/>
      <c r="EH61" s="245"/>
      <c r="EI61" s="252">
        <v>4271</v>
      </c>
      <c r="EJ61" s="245"/>
      <c r="EK61" s="245"/>
      <c r="EL61" s="245"/>
      <c r="EM61" s="245"/>
      <c r="EN61" s="245"/>
      <c r="EO61" s="245"/>
      <c r="EP61" s="252">
        <v>65</v>
      </c>
      <c r="EQ61" s="245"/>
      <c r="ER61" s="245"/>
      <c r="ES61" s="245"/>
      <c r="ET61" s="245"/>
      <c r="EU61" s="245"/>
      <c r="EV61" s="245"/>
      <c r="EW61" s="245"/>
      <c r="EX61" s="245"/>
      <c r="EY61" s="245"/>
      <c r="EZ61" s="245"/>
      <c r="FA61" s="245"/>
      <c r="FB61" s="245"/>
      <c r="FC61" s="245"/>
      <c r="FD61" s="245"/>
      <c r="FE61" s="245"/>
      <c r="FF61" s="245"/>
      <c r="FG61" s="245"/>
      <c r="FH61" s="245"/>
      <c r="FI61" s="245"/>
      <c r="FJ61" s="245"/>
      <c r="FK61" s="245"/>
      <c r="FL61" s="245"/>
      <c r="FM61" s="245"/>
      <c r="FN61" s="245"/>
      <c r="FO61" s="245"/>
      <c r="FP61" s="245"/>
      <c r="FQ61" s="245"/>
      <c r="FR61" s="245"/>
      <c r="FS61" s="245"/>
      <c r="FT61" s="245"/>
      <c r="FU61" s="245"/>
      <c r="FV61" s="245"/>
      <c r="FW61" s="245"/>
      <c r="FX61" s="245"/>
      <c r="FY61" s="245"/>
      <c r="FZ61" s="245"/>
      <c r="GA61" s="245"/>
      <c r="GB61" s="245"/>
      <c r="GC61" s="245"/>
      <c r="GD61" s="245"/>
      <c r="GE61" s="245"/>
      <c r="GF61" s="245"/>
      <c r="GG61" s="245"/>
      <c r="GH61" s="245"/>
      <c r="GI61" s="245"/>
      <c r="GJ61" s="245"/>
      <c r="GK61" s="245"/>
      <c r="GL61" s="245"/>
      <c r="GM61" s="245"/>
      <c r="GN61" s="245"/>
      <c r="GO61" s="245"/>
      <c r="GP61" s="245"/>
      <c r="GQ61" s="245"/>
      <c r="GR61" s="245"/>
      <c r="GS61" s="245"/>
      <c r="GT61" s="245"/>
      <c r="GU61" s="245"/>
      <c r="GV61" s="245"/>
      <c r="GW61" s="245"/>
      <c r="GX61" s="245"/>
      <c r="GY61" s="245"/>
      <c r="GZ61" s="245"/>
      <c r="HA61" s="245"/>
      <c r="HB61" s="245"/>
      <c r="HC61" s="245"/>
      <c r="HD61" s="245"/>
      <c r="HE61" s="245"/>
      <c r="HF61" s="245"/>
      <c r="HG61" s="245"/>
      <c r="HH61" s="245"/>
      <c r="HI61" s="245"/>
      <c r="HJ61" s="245"/>
      <c r="HK61" s="245"/>
      <c r="HL61" s="245"/>
      <c r="HM61" s="245"/>
      <c r="HN61" s="245"/>
      <c r="HO61" s="245"/>
      <c r="HP61" s="252">
        <v>51</v>
      </c>
      <c r="HQ61" s="245"/>
      <c r="HR61" s="245"/>
      <c r="HS61" s="245"/>
      <c r="HT61" s="245"/>
      <c r="HU61" s="252">
        <v>192</v>
      </c>
      <c r="HV61" s="245"/>
      <c r="HW61" s="252">
        <v>51</v>
      </c>
      <c r="HX61" s="252">
        <v>51</v>
      </c>
      <c r="HY61" s="252">
        <v>51</v>
      </c>
      <c r="HZ61" s="252">
        <v>51</v>
      </c>
      <c r="IA61" s="252">
        <v>51</v>
      </c>
      <c r="IB61" s="252">
        <v>51</v>
      </c>
      <c r="IC61" s="252">
        <v>51</v>
      </c>
      <c r="ID61" s="252">
        <v>51</v>
      </c>
      <c r="IE61" s="252">
        <v>51</v>
      </c>
      <c r="IF61" s="252">
        <v>51</v>
      </c>
      <c r="IG61" s="252">
        <v>51</v>
      </c>
      <c r="IH61" s="252">
        <v>51</v>
      </c>
      <c r="II61" s="252">
        <v>51</v>
      </c>
      <c r="IJ61" s="252">
        <v>51</v>
      </c>
      <c r="IK61" s="252">
        <v>51</v>
      </c>
      <c r="IL61" s="252">
        <v>51</v>
      </c>
      <c r="IM61" s="252">
        <v>51</v>
      </c>
      <c r="IN61" s="252">
        <v>51</v>
      </c>
      <c r="IO61" s="252">
        <v>51</v>
      </c>
      <c r="IP61" s="252">
        <v>51</v>
      </c>
      <c r="IQ61" s="252">
        <v>51</v>
      </c>
      <c r="IR61" s="252">
        <v>51</v>
      </c>
      <c r="IS61" s="485">
        <v>36000</v>
      </c>
      <c r="IT61" s="485">
        <v>37232</v>
      </c>
      <c r="IU61" s="485">
        <v>42157</v>
      </c>
      <c r="IV61" s="485">
        <v>993</v>
      </c>
      <c r="IW61" s="485">
        <v>1127</v>
      </c>
      <c r="IX61" s="485">
        <v>1288</v>
      </c>
      <c r="IY61" s="485">
        <v>1382</v>
      </c>
      <c r="IZ61" s="485">
        <v>1764</v>
      </c>
      <c r="JA61" s="485">
        <v>3048</v>
      </c>
      <c r="JB61" s="485">
        <v>3511</v>
      </c>
      <c r="JC61" s="485">
        <v>4095</v>
      </c>
      <c r="JD61" s="485">
        <v>4603</v>
      </c>
      <c r="JE61" s="485">
        <v>9349</v>
      </c>
      <c r="JF61" s="485">
        <v>10848</v>
      </c>
      <c r="JG61" s="485">
        <v>12010</v>
      </c>
      <c r="JH61" s="485">
        <v>13149</v>
      </c>
      <c r="JI61" s="485">
        <v>33276</v>
      </c>
      <c r="JJ61" s="485">
        <v>35121</v>
      </c>
      <c r="JK61" s="485">
        <v>39571</v>
      </c>
      <c r="JL61" s="238">
        <v>0</v>
      </c>
      <c r="JM61" s="238">
        <v>0</v>
      </c>
      <c r="JN61" s="238">
        <v>102.8</v>
      </c>
      <c r="JO61" s="238">
        <v>150.5</v>
      </c>
      <c r="JP61" s="238">
        <v>202.4</v>
      </c>
      <c r="JQ61" s="238">
        <v>15</v>
      </c>
      <c r="JR61" s="238">
        <v>20</v>
      </c>
      <c r="JS61" s="238">
        <v>0.25</v>
      </c>
      <c r="JT61" s="238">
        <v>116</v>
      </c>
      <c r="JU61" s="238">
        <v>2727</v>
      </c>
      <c r="JV61" s="238" t="s">
        <v>1628</v>
      </c>
      <c r="JW61" s="245"/>
      <c r="JX61" s="245"/>
      <c r="JY61" s="245"/>
      <c r="KA61" s="738">
        <v>46023</v>
      </c>
    </row>
    <row r="62" spans="1:287">
      <c r="B62" s="423" t="s">
        <v>1726</v>
      </c>
      <c r="C62" s="393" t="s">
        <v>1727</v>
      </c>
      <c r="D62" s="394" t="s">
        <v>1728</v>
      </c>
      <c r="E62" s="377" t="s">
        <v>1729</v>
      </c>
      <c r="F62" s="483" t="s">
        <v>1730</v>
      </c>
      <c r="G62" s="483" t="s">
        <v>1731</v>
      </c>
      <c r="H62" s="406" t="s">
        <v>88</v>
      </c>
      <c r="I62" s="406" t="s">
        <v>89</v>
      </c>
      <c r="J62" s="406" t="s">
        <v>282</v>
      </c>
      <c r="K62" s="484" t="s">
        <v>1637</v>
      </c>
      <c r="L62" s="484" t="s">
        <v>1637</v>
      </c>
      <c r="M62" s="799"/>
      <c r="N62" s="245"/>
      <c r="O62" s="245"/>
      <c r="P62" s="245"/>
      <c r="Q62" s="499" t="s">
        <v>93</v>
      </c>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485">
        <v>881</v>
      </c>
      <c r="AP62" s="485">
        <v>1016</v>
      </c>
      <c r="AQ62" s="485">
        <v>1177</v>
      </c>
      <c r="AR62" s="485">
        <v>1270</v>
      </c>
      <c r="AS62" s="485">
        <v>1652</v>
      </c>
      <c r="AT62" s="485">
        <v>4067</v>
      </c>
      <c r="AU62" s="485">
        <v>4638</v>
      </c>
      <c r="AV62" s="485">
        <v>9435</v>
      </c>
      <c r="AW62" s="485">
        <v>11013</v>
      </c>
      <c r="AX62" s="485">
        <v>12340</v>
      </c>
      <c r="AY62" s="245"/>
      <c r="AZ62" s="245"/>
      <c r="BA62" s="245"/>
      <c r="BB62" s="245"/>
      <c r="BC62" s="245"/>
      <c r="BD62" s="245"/>
      <c r="BE62" s="245"/>
      <c r="BF62" s="485">
        <v>3048</v>
      </c>
      <c r="BG62" s="485">
        <v>3473</v>
      </c>
      <c r="BH62" s="500"/>
      <c r="BI62" s="502" t="s">
        <v>1637</v>
      </c>
      <c r="BJ62" s="245"/>
      <c r="BK62" s="502" t="s">
        <v>1637</v>
      </c>
      <c r="BL62" s="500"/>
      <c r="BM62" s="503" t="s">
        <v>1637</v>
      </c>
      <c r="BN62" s="500"/>
      <c r="BO62" s="503" t="s">
        <v>1637</v>
      </c>
      <c r="BP62" s="484" t="s">
        <v>1732</v>
      </c>
      <c r="BQ62" s="484" t="s">
        <v>1714</v>
      </c>
      <c r="BR62" s="484" t="s">
        <v>1650</v>
      </c>
      <c r="BS62" s="484" t="s">
        <v>1650</v>
      </c>
      <c r="BT62" s="484">
        <v>88</v>
      </c>
      <c r="BU62" s="484">
        <v>79</v>
      </c>
      <c r="BV62" s="245"/>
      <c r="BW62" s="484">
        <v>6800</v>
      </c>
      <c r="BX62" s="484">
        <v>2160</v>
      </c>
      <c r="BY62" s="245"/>
      <c r="BZ62" s="245"/>
      <c r="CA62" s="245"/>
      <c r="CB62" s="245"/>
      <c r="CC62" s="245"/>
      <c r="CD62" s="245"/>
      <c r="CE62" s="245" t="s">
        <v>93</v>
      </c>
      <c r="CF62" s="485">
        <v>13603</v>
      </c>
      <c r="CG62" s="245"/>
      <c r="CH62" s="245"/>
      <c r="CI62" s="245"/>
      <c r="CJ62" s="245"/>
      <c r="CK62" s="245"/>
      <c r="CL62" s="245"/>
      <c r="CM62" s="245"/>
      <c r="CN62" s="245"/>
      <c r="CO62" s="245"/>
      <c r="CP62" s="245"/>
      <c r="CQ62" s="245"/>
      <c r="CR62" s="245"/>
      <c r="CS62" s="245"/>
      <c r="CT62" s="245"/>
      <c r="CU62" s="489">
        <v>8300</v>
      </c>
      <c r="CV62" s="489">
        <v>10600</v>
      </c>
      <c r="CW62" s="489"/>
      <c r="CX62" s="489"/>
      <c r="CY62" s="489"/>
      <c r="CZ62" s="490"/>
      <c r="DA62" s="245"/>
      <c r="DB62" s="245"/>
      <c r="DC62" s="245"/>
      <c r="DD62" s="245"/>
      <c r="DE62" s="245"/>
      <c r="DF62" s="245"/>
      <c r="DG62" s="245"/>
      <c r="DH62" s="245"/>
      <c r="DI62" s="245"/>
      <c r="DJ62" s="245"/>
      <c r="DK62" s="245"/>
      <c r="DL62" s="245"/>
      <c r="DM62" s="245"/>
      <c r="DN62" s="245"/>
      <c r="DO62" s="245"/>
      <c r="DP62" s="245"/>
      <c r="DQ62" s="245"/>
      <c r="DR62" s="245"/>
      <c r="DS62" s="245"/>
      <c r="DT62" s="245"/>
      <c r="DU62" s="245"/>
      <c r="DV62" s="245"/>
      <c r="DW62" s="245"/>
      <c r="DX62" s="245"/>
      <c r="DY62" s="245"/>
      <c r="DZ62" s="245"/>
      <c r="EA62" s="245"/>
      <c r="EB62" s="245"/>
      <c r="EC62" s="245"/>
      <c r="ED62" s="245"/>
      <c r="EE62" s="245"/>
      <c r="EF62" s="245"/>
      <c r="EG62" s="245"/>
      <c r="EH62" s="245"/>
      <c r="EI62" s="245"/>
      <c r="EJ62" s="245"/>
      <c r="EK62" s="245"/>
      <c r="EL62" s="245"/>
      <c r="EM62" s="245"/>
      <c r="EN62" s="245"/>
      <c r="EO62" s="245"/>
      <c r="EP62" s="245"/>
      <c r="EQ62" s="245"/>
      <c r="ER62" s="245"/>
      <c r="ES62" s="245"/>
      <c r="ET62" s="245"/>
      <c r="EU62" s="245"/>
      <c r="EV62" s="245"/>
      <c r="EW62" s="245"/>
      <c r="EX62" s="245"/>
      <c r="EY62" s="245"/>
      <c r="EZ62" s="245"/>
      <c r="FA62" s="245"/>
      <c r="FB62" s="245"/>
      <c r="FC62" s="245"/>
      <c r="FD62" s="245"/>
      <c r="FE62" s="245"/>
      <c r="FF62" s="245"/>
      <c r="FG62" s="245"/>
      <c r="FH62" s="245"/>
      <c r="FI62" s="245"/>
      <c r="FJ62" s="245"/>
      <c r="FK62" s="245"/>
      <c r="FL62" s="245"/>
      <c r="FM62" s="245"/>
      <c r="FN62" s="245"/>
      <c r="FO62" s="245"/>
      <c r="FP62" s="245"/>
      <c r="FQ62" s="245"/>
      <c r="FR62" s="245"/>
      <c r="FS62" s="245"/>
      <c r="FT62" s="245"/>
      <c r="FU62" s="245"/>
      <c r="FV62" s="245"/>
      <c r="FW62" s="245"/>
      <c r="FX62" s="245"/>
      <c r="FY62" s="245"/>
      <c r="FZ62" s="245"/>
      <c r="GA62" s="245"/>
      <c r="GB62" s="245"/>
      <c r="GC62" s="245"/>
      <c r="GD62" s="245"/>
      <c r="GE62" s="245"/>
      <c r="GF62" s="245"/>
      <c r="GG62" s="245"/>
      <c r="GH62" s="245"/>
      <c r="GI62" s="245"/>
      <c r="GJ62" s="245"/>
      <c r="GK62" s="245"/>
      <c r="GL62" s="245"/>
      <c r="GM62" s="245"/>
      <c r="GN62" s="245"/>
      <c r="GO62" s="245"/>
      <c r="GP62" s="245"/>
      <c r="GQ62" s="245"/>
      <c r="GR62" s="245"/>
      <c r="GS62" s="245"/>
      <c r="GT62" s="245"/>
      <c r="GU62" s="245"/>
      <c r="GV62" s="245"/>
      <c r="GW62" s="245"/>
      <c r="GX62" s="245"/>
      <c r="GY62" s="245"/>
      <c r="GZ62" s="245"/>
      <c r="HA62" s="245"/>
      <c r="HB62" s="245"/>
      <c r="HC62" s="245"/>
      <c r="HD62" s="245"/>
      <c r="HE62" s="245"/>
      <c r="HF62" s="245"/>
      <c r="HG62" s="245"/>
      <c r="HH62" s="245"/>
      <c r="HI62" s="245"/>
      <c r="HJ62" s="245"/>
      <c r="HK62" s="245"/>
      <c r="HL62" s="245"/>
      <c r="HM62" s="245"/>
      <c r="HN62" s="245"/>
      <c r="HO62" s="245"/>
      <c r="HP62" s="245"/>
      <c r="HQ62" s="245"/>
      <c r="HR62" s="245"/>
      <c r="HS62" s="245"/>
      <c r="HT62" s="245"/>
      <c r="HU62" s="245"/>
      <c r="HV62" s="245"/>
      <c r="HW62" s="252">
        <v>51</v>
      </c>
      <c r="HX62" s="252">
        <v>51</v>
      </c>
      <c r="HY62" s="252">
        <v>51</v>
      </c>
      <c r="HZ62" s="252">
        <v>51</v>
      </c>
      <c r="IA62" s="252">
        <v>51</v>
      </c>
      <c r="IB62" s="252">
        <v>51</v>
      </c>
      <c r="IC62" s="252">
        <v>51</v>
      </c>
      <c r="ID62" s="252">
        <v>51</v>
      </c>
      <c r="IE62" s="252">
        <v>51</v>
      </c>
      <c r="IF62" s="252">
        <v>51</v>
      </c>
      <c r="IG62" s="252">
        <v>51</v>
      </c>
      <c r="IH62" s="252">
        <v>51</v>
      </c>
      <c r="II62" s="252">
        <v>51</v>
      </c>
      <c r="IJ62" s="252">
        <v>51</v>
      </c>
      <c r="IK62" s="252">
        <v>51</v>
      </c>
      <c r="IL62" s="252">
        <v>51</v>
      </c>
      <c r="IM62" s="252">
        <v>51</v>
      </c>
      <c r="IN62" s="252">
        <v>51</v>
      </c>
      <c r="IO62" s="252">
        <v>51</v>
      </c>
      <c r="IP62" s="252">
        <v>51</v>
      </c>
      <c r="IQ62" s="252">
        <v>51</v>
      </c>
      <c r="IR62" s="252">
        <v>51</v>
      </c>
      <c r="IS62" s="485">
        <v>36000</v>
      </c>
      <c r="IT62" s="485">
        <v>37232</v>
      </c>
      <c r="IU62" s="485">
        <v>42157</v>
      </c>
      <c r="IV62" s="485">
        <v>993</v>
      </c>
      <c r="IW62" s="485">
        <v>1127</v>
      </c>
      <c r="IX62" s="485">
        <v>1288</v>
      </c>
      <c r="IY62" s="485">
        <v>1382</v>
      </c>
      <c r="IZ62" s="485">
        <v>1764</v>
      </c>
      <c r="JA62" s="485">
        <v>3048</v>
      </c>
      <c r="JB62" s="485">
        <v>3511</v>
      </c>
      <c r="JC62" s="485">
        <v>4095</v>
      </c>
      <c r="JD62" s="485">
        <v>4603</v>
      </c>
      <c r="JE62" s="485">
        <v>9349</v>
      </c>
      <c r="JF62" s="485">
        <v>10848</v>
      </c>
      <c r="JG62" s="485">
        <v>12010</v>
      </c>
      <c r="JH62" s="485">
        <v>13149</v>
      </c>
      <c r="JI62" s="485">
        <v>33276</v>
      </c>
      <c r="JJ62" s="485">
        <v>35121</v>
      </c>
      <c r="JK62" s="485">
        <v>39571</v>
      </c>
      <c r="JL62" s="238">
        <v>0</v>
      </c>
      <c r="JM62" s="238">
        <v>0</v>
      </c>
      <c r="JN62" s="238">
        <v>140.1</v>
      </c>
      <c r="JO62" s="238">
        <v>203.4</v>
      </c>
      <c r="JP62" s="238">
        <v>258.10000000000002</v>
      </c>
      <c r="JQ62" s="238">
        <v>23</v>
      </c>
      <c r="JR62" s="238">
        <v>25</v>
      </c>
      <c r="JS62" s="238">
        <v>0.25</v>
      </c>
      <c r="JT62" s="238">
        <v>255</v>
      </c>
      <c r="JU62" s="238">
        <v>3117</v>
      </c>
      <c r="JV62" s="238" t="s">
        <v>1628</v>
      </c>
      <c r="JW62" s="245"/>
      <c r="JX62" s="245"/>
      <c r="JY62" s="245"/>
      <c r="KA62" s="738">
        <v>46023</v>
      </c>
    </row>
    <row r="63" spans="1:287">
      <c r="B63" s="423" t="s">
        <v>1733</v>
      </c>
      <c r="C63" s="393" t="s">
        <v>1727</v>
      </c>
      <c r="D63" s="394" t="s">
        <v>1734</v>
      </c>
      <c r="E63" s="377" t="s">
        <v>1729</v>
      </c>
      <c r="F63" s="483" t="s">
        <v>1730</v>
      </c>
      <c r="G63" s="483" t="s">
        <v>1731</v>
      </c>
      <c r="H63" s="406" t="s">
        <v>88</v>
      </c>
      <c r="I63" s="406" t="s">
        <v>89</v>
      </c>
      <c r="J63" s="406" t="s">
        <v>282</v>
      </c>
      <c r="K63" s="484" t="s">
        <v>1637</v>
      </c>
      <c r="L63" s="484" t="s">
        <v>1637</v>
      </c>
      <c r="M63" s="799"/>
      <c r="N63" s="245"/>
      <c r="O63" s="245"/>
      <c r="P63" s="245"/>
      <c r="Q63" s="499" t="s">
        <v>93</v>
      </c>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485">
        <v>881</v>
      </c>
      <c r="AP63" s="485">
        <v>1016</v>
      </c>
      <c r="AQ63" s="485">
        <v>1177</v>
      </c>
      <c r="AR63" s="485">
        <v>1270</v>
      </c>
      <c r="AS63" s="485">
        <v>1652</v>
      </c>
      <c r="AT63" s="485">
        <v>4067</v>
      </c>
      <c r="AU63" s="485">
        <v>4638</v>
      </c>
      <c r="AV63" s="485">
        <v>9435</v>
      </c>
      <c r="AW63" s="485">
        <v>11013</v>
      </c>
      <c r="AX63" s="485">
        <v>12340</v>
      </c>
      <c r="AY63" s="245"/>
      <c r="AZ63" s="245"/>
      <c r="BA63" s="245"/>
      <c r="BB63" s="245"/>
      <c r="BC63" s="245"/>
      <c r="BD63" s="245"/>
      <c r="BE63" s="245"/>
      <c r="BF63" s="485">
        <v>3048</v>
      </c>
      <c r="BG63" s="485">
        <v>3473</v>
      </c>
      <c r="BH63" s="500"/>
      <c r="BI63" s="502" t="s">
        <v>1637</v>
      </c>
      <c r="BJ63" s="245"/>
      <c r="BK63" s="502" t="s">
        <v>1637</v>
      </c>
      <c r="BL63" s="500"/>
      <c r="BM63" s="503" t="s">
        <v>1637</v>
      </c>
      <c r="BN63" s="500"/>
      <c r="BO63" s="503" t="s">
        <v>1637</v>
      </c>
      <c r="BP63" s="484" t="s">
        <v>1732</v>
      </c>
      <c r="BQ63" s="484" t="s">
        <v>1714</v>
      </c>
      <c r="BR63" s="484" t="s">
        <v>1650</v>
      </c>
      <c r="BS63" s="484" t="s">
        <v>1650</v>
      </c>
      <c r="BT63" s="484">
        <v>88</v>
      </c>
      <c r="BU63" s="484">
        <v>79</v>
      </c>
      <c r="BV63" s="245"/>
      <c r="BW63" s="484">
        <v>6800</v>
      </c>
      <c r="BX63" s="484">
        <v>2160</v>
      </c>
      <c r="BY63" s="245"/>
      <c r="BZ63" s="245"/>
      <c r="CA63" s="245"/>
      <c r="CB63" s="245"/>
      <c r="CC63" s="245"/>
      <c r="CD63" s="245"/>
      <c r="CE63" s="245" t="s">
        <v>93</v>
      </c>
      <c r="CF63" s="485">
        <v>13603</v>
      </c>
      <c r="CG63" s="245"/>
      <c r="CH63" s="245"/>
      <c r="CI63" s="245"/>
      <c r="CJ63" s="245"/>
      <c r="CK63" s="245"/>
      <c r="CL63" s="245"/>
      <c r="CM63" s="245"/>
      <c r="CN63" s="245"/>
      <c r="CO63" s="245"/>
      <c r="CP63" s="245"/>
      <c r="CQ63" s="245"/>
      <c r="CR63" s="245"/>
      <c r="CS63" s="245"/>
      <c r="CT63" s="245"/>
      <c r="CU63" s="489">
        <v>8300</v>
      </c>
      <c r="CV63" s="489">
        <v>10600</v>
      </c>
      <c r="CW63" s="489"/>
      <c r="CX63" s="489"/>
      <c r="CY63" s="489"/>
      <c r="CZ63" s="490"/>
      <c r="DA63" s="245"/>
      <c r="DB63" s="245"/>
      <c r="DC63" s="245"/>
      <c r="DD63" s="245"/>
      <c r="DE63" s="245"/>
      <c r="DF63" s="245"/>
      <c r="DG63" s="245"/>
      <c r="DH63" s="245"/>
      <c r="DI63" s="245"/>
      <c r="DJ63" s="245"/>
      <c r="DK63" s="245"/>
      <c r="DL63" s="245"/>
      <c r="DM63" s="245"/>
      <c r="DN63" s="245"/>
      <c r="DO63" s="245"/>
      <c r="DP63" s="245"/>
      <c r="DQ63" s="245"/>
      <c r="DR63" s="245"/>
      <c r="DS63" s="245"/>
      <c r="DT63" s="245"/>
      <c r="DU63" s="245"/>
      <c r="DV63" s="245"/>
      <c r="DW63" s="245"/>
      <c r="DX63" s="245"/>
      <c r="DY63" s="245"/>
      <c r="DZ63" s="245"/>
      <c r="EA63" s="245"/>
      <c r="EB63" s="245"/>
      <c r="EC63" s="245"/>
      <c r="ED63" s="245"/>
      <c r="EE63" s="245"/>
      <c r="EF63" s="245"/>
      <c r="EG63" s="245"/>
      <c r="EH63" s="245"/>
      <c r="EI63" s="245"/>
      <c r="EJ63" s="245"/>
      <c r="EK63" s="245"/>
      <c r="EL63" s="245"/>
      <c r="EM63" s="245"/>
      <c r="EN63" s="245"/>
      <c r="EO63" s="245"/>
      <c r="EP63" s="245"/>
      <c r="EQ63" s="245"/>
      <c r="ER63" s="245"/>
      <c r="ES63" s="245"/>
      <c r="ET63" s="245"/>
      <c r="EU63" s="245"/>
      <c r="EV63" s="245"/>
      <c r="EW63" s="245"/>
      <c r="EX63" s="245"/>
      <c r="EY63" s="245"/>
      <c r="EZ63" s="245"/>
      <c r="FA63" s="245"/>
      <c r="FB63" s="245"/>
      <c r="FC63" s="245"/>
      <c r="FD63" s="245"/>
      <c r="FE63" s="245"/>
      <c r="FF63" s="245"/>
      <c r="FG63" s="245"/>
      <c r="FH63" s="245"/>
      <c r="FI63" s="245"/>
      <c r="FJ63" s="245"/>
      <c r="FK63" s="245"/>
      <c r="FL63" s="245"/>
      <c r="FM63" s="245"/>
      <c r="FN63" s="245"/>
      <c r="FO63" s="245"/>
      <c r="FP63" s="245"/>
      <c r="FQ63" s="245"/>
      <c r="FR63" s="245"/>
      <c r="FS63" s="245"/>
      <c r="FT63" s="245"/>
      <c r="FU63" s="245"/>
      <c r="FV63" s="245"/>
      <c r="FW63" s="245"/>
      <c r="FX63" s="245"/>
      <c r="FY63" s="245"/>
      <c r="FZ63" s="245"/>
      <c r="GA63" s="245"/>
      <c r="GB63" s="245"/>
      <c r="GC63" s="245"/>
      <c r="GD63" s="245"/>
      <c r="GE63" s="245"/>
      <c r="GF63" s="245"/>
      <c r="GG63" s="245"/>
      <c r="GH63" s="245"/>
      <c r="GI63" s="245"/>
      <c r="GJ63" s="245"/>
      <c r="GK63" s="245"/>
      <c r="GL63" s="245"/>
      <c r="GM63" s="245"/>
      <c r="GN63" s="245"/>
      <c r="GO63" s="245"/>
      <c r="GP63" s="245"/>
      <c r="GQ63" s="245"/>
      <c r="GR63" s="245"/>
      <c r="GS63" s="245"/>
      <c r="GT63" s="245"/>
      <c r="GU63" s="245"/>
      <c r="GV63" s="245"/>
      <c r="GW63" s="245"/>
      <c r="GX63" s="245"/>
      <c r="GY63" s="245"/>
      <c r="GZ63" s="245"/>
      <c r="HA63" s="245"/>
      <c r="HB63" s="245"/>
      <c r="HC63" s="245"/>
      <c r="HD63" s="245"/>
      <c r="HE63" s="245"/>
      <c r="HF63" s="245"/>
      <c r="HG63" s="245"/>
      <c r="HH63" s="245"/>
      <c r="HI63" s="245"/>
      <c r="HJ63" s="245"/>
      <c r="HK63" s="245"/>
      <c r="HL63" s="245"/>
      <c r="HM63" s="245"/>
      <c r="HN63" s="245"/>
      <c r="HO63" s="245"/>
      <c r="HP63" s="245"/>
      <c r="HQ63" s="245"/>
      <c r="HR63" s="245"/>
      <c r="HS63" s="245"/>
      <c r="HT63" s="245"/>
      <c r="HU63" s="245"/>
      <c r="HV63" s="245"/>
      <c r="HW63" s="252">
        <v>51</v>
      </c>
      <c r="HX63" s="252">
        <v>51</v>
      </c>
      <c r="HY63" s="252">
        <v>51</v>
      </c>
      <c r="HZ63" s="252">
        <v>51</v>
      </c>
      <c r="IA63" s="252">
        <v>51</v>
      </c>
      <c r="IB63" s="252">
        <v>51</v>
      </c>
      <c r="IC63" s="252">
        <v>51</v>
      </c>
      <c r="ID63" s="252">
        <v>51</v>
      </c>
      <c r="IE63" s="252">
        <v>51</v>
      </c>
      <c r="IF63" s="252">
        <v>51</v>
      </c>
      <c r="IG63" s="252">
        <v>51</v>
      </c>
      <c r="IH63" s="252">
        <v>51</v>
      </c>
      <c r="II63" s="252">
        <v>51</v>
      </c>
      <c r="IJ63" s="252">
        <v>51</v>
      </c>
      <c r="IK63" s="252">
        <v>51</v>
      </c>
      <c r="IL63" s="252">
        <v>51</v>
      </c>
      <c r="IM63" s="252">
        <v>51</v>
      </c>
      <c r="IN63" s="252">
        <v>51</v>
      </c>
      <c r="IO63" s="252">
        <v>51</v>
      </c>
      <c r="IP63" s="252">
        <v>51</v>
      </c>
      <c r="IQ63" s="252">
        <v>51</v>
      </c>
      <c r="IR63" s="252">
        <v>51</v>
      </c>
      <c r="IS63" s="485">
        <v>36000</v>
      </c>
      <c r="IT63" s="485">
        <v>37232</v>
      </c>
      <c r="IU63" s="485">
        <v>42157</v>
      </c>
      <c r="IV63" s="485">
        <v>993</v>
      </c>
      <c r="IW63" s="485">
        <v>1127</v>
      </c>
      <c r="IX63" s="485">
        <v>1288</v>
      </c>
      <c r="IY63" s="485">
        <v>1382</v>
      </c>
      <c r="IZ63" s="485">
        <v>1764</v>
      </c>
      <c r="JA63" s="485">
        <v>3048</v>
      </c>
      <c r="JB63" s="485">
        <v>3511</v>
      </c>
      <c r="JC63" s="485">
        <v>4095</v>
      </c>
      <c r="JD63" s="485">
        <v>4603</v>
      </c>
      <c r="JE63" s="485">
        <v>9349</v>
      </c>
      <c r="JF63" s="485">
        <v>10848</v>
      </c>
      <c r="JG63" s="485">
        <v>12010</v>
      </c>
      <c r="JH63" s="485">
        <v>13149</v>
      </c>
      <c r="JI63" s="485">
        <v>33276</v>
      </c>
      <c r="JJ63" s="485">
        <v>35121</v>
      </c>
      <c r="JK63" s="485">
        <v>39571</v>
      </c>
      <c r="JL63" s="238">
        <v>0</v>
      </c>
      <c r="JM63" s="238">
        <v>0</v>
      </c>
      <c r="JN63" s="238">
        <v>128.4</v>
      </c>
      <c r="JO63" s="238">
        <v>188.7</v>
      </c>
      <c r="JP63" s="238">
        <v>255.5</v>
      </c>
      <c r="JQ63" s="238">
        <v>23</v>
      </c>
      <c r="JR63" s="238">
        <v>25</v>
      </c>
      <c r="JS63" s="238">
        <v>0.25</v>
      </c>
      <c r="JT63" s="238">
        <v>255</v>
      </c>
      <c r="JU63" s="238">
        <v>2982</v>
      </c>
      <c r="JV63" s="238" t="s">
        <v>1628</v>
      </c>
      <c r="JW63" s="245"/>
      <c r="JX63" s="245"/>
      <c r="JY63" s="245"/>
      <c r="KA63" s="738">
        <v>46023</v>
      </c>
    </row>
    <row r="64" spans="1:287">
      <c r="B64" s="423" t="s">
        <v>1735</v>
      </c>
      <c r="C64" s="393">
        <v>1250</v>
      </c>
      <c r="D64" s="394" t="s">
        <v>1736</v>
      </c>
      <c r="E64" s="377" t="s">
        <v>1729</v>
      </c>
      <c r="F64" s="483" t="s">
        <v>1730</v>
      </c>
      <c r="G64" s="483" t="s">
        <v>1731</v>
      </c>
      <c r="H64" s="406" t="s">
        <v>88</v>
      </c>
      <c r="I64" s="406" t="s">
        <v>89</v>
      </c>
      <c r="J64" s="406" t="s">
        <v>282</v>
      </c>
      <c r="K64" s="484" t="s">
        <v>1637</v>
      </c>
      <c r="L64" s="484" t="s">
        <v>1637</v>
      </c>
      <c r="M64" s="799"/>
      <c r="N64" s="245"/>
      <c r="O64" s="245"/>
      <c r="P64" s="245"/>
      <c r="Q64" s="499" t="s">
        <v>93</v>
      </c>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485">
        <v>881</v>
      </c>
      <c r="AP64" s="485">
        <v>1016</v>
      </c>
      <c r="AQ64" s="485">
        <v>1177</v>
      </c>
      <c r="AR64" s="485">
        <v>1270</v>
      </c>
      <c r="AS64" s="485">
        <v>1652</v>
      </c>
      <c r="AT64" s="485">
        <v>4067</v>
      </c>
      <c r="AU64" s="485">
        <v>4638</v>
      </c>
      <c r="AV64" s="485">
        <v>9435</v>
      </c>
      <c r="AW64" s="485">
        <v>11013</v>
      </c>
      <c r="AX64" s="485">
        <v>12340</v>
      </c>
      <c r="AY64" s="245"/>
      <c r="AZ64" s="245"/>
      <c r="BA64" s="245"/>
      <c r="BB64" s="245"/>
      <c r="BC64" s="245"/>
      <c r="BD64" s="245"/>
      <c r="BE64" s="245"/>
      <c r="BF64" s="485">
        <v>3048</v>
      </c>
      <c r="BG64" s="485">
        <v>3473</v>
      </c>
      <c r="BH64" s="500"/>
      <c r="BI64" s="502" t="s">
        <v>1637</v>
      </c>
      <c r="BJ64" s="245"/>
      <c r="BK64" s="502" t="s">
        <v>1637</v>
      </c>
      <c r="BL64" s="500"/>
      <c r="BM64" s="503" t="s">
        <v>1637</v>
      </c>
      <c r="BN64" s="500"/>
      <c r="BO64" s="503" t="s">
        <v>1637</v>
      </c>
      <c r="BP64" s="484" t="s">
        <v>1732</v>
      </c>
      <c r="BQ64" s="484" t="s">
        <v>1714</v>
      </c>
      <c r="BR64" s="504" t="s">
        <v>529</v>
      </c>
      <c r="BS64" s="484" t="s">
        <v>499</v>
      </c>
      <c r="BT64" s="484">
        <v>89</v>
      </c>
      <c r="BU64" s="484">
        <v>80</v>
      </c>
      <c r="BV64" s="245"/>
      <c r="BW64" s="484">
        <v>6800</v>
      </c>
      <c r="BX64" s="484">
        <v>2160</v>
      </c>
      <c r="BY64" s="245"/>
      <c r="BZ64" s="245"/>
      <c r="CA64" s="245"/>
      <c r="CB64" s="245"/>
      <c r="CC64" s="245"/>
      <c r="CD64" s="245"/>
      <c r="CE64" s="245" t="s">
        <v>93</v>
      </c>
      <c r="CF64" s="485">
        <v>13603</v>
      </c>
      <c r="CG64" s="245"/>
      <c r="CH64" s="245"/>
      <c r="CI64" s="245"/>
      <c r="CJ64" s="245"/>
      <c r="CK64" s="245"/>
      <c r="CL64" s="245"/>
      <c r="CM64" s="245"/>
      <c r="CN64" s="245"/>
      <c r="CO64" s="245"/>
      <c r="CP64" s="245"/>
      <c r="CQ64" s="245"/>
      <c r="CR64" s="245"/>
      <c r="CS64" s="245"/>
      <c r="CT64" s="245"/>
      <c r="CU64" s="489">
        <v>10230</v>
      </c>
      <c r="CV64" s="489">
        <v>12430</v>
      </c>
      <c r="CW64" s="489"/>
      <c r="CX64" s="489"/>
      <c r="CY64" s="489"/>
      <c r="CZ64" s="490"/>
      <c r="DA64" s="245"/>
      <c r="DB64" s="245"/>
      <c r="DC64" s="245"/>
      <c r="DD64" s="245"/>
      <c r="DE64" s="245"/>
      <c r="DF64" s="245"/>
      <c r="DG64" s="245"/>
      <c r="DH64" s="245"/>
      <c r="DI64" s="245"/>
      <c r="DJ64" s="245"/>
      <c r="DK64" s="245"/>
      <c r="DL64" s="245"/>
      <c r="DM64" s="245"/>
      <c r="DN64" s="245"/>
      <c r="DO64" s="245"/>
      <c r="DP64" s="245"/>
      <c r="DQ64" s="245"/>
      <c r="DR64" s="245"/>
      <c r="DS64" s="245"/>
      <c r="DT64" s="245"/>
      <c r="DU64" s="245"/>
      <c r="DV64" s="245"/>
      <c r="DW64" s="245"/>
      <c r="DX64" s="245"/>
      <c r="DY64" s="245"/>
      <c r="DZ64" s="245"/>
      <c r="EA64" s="245"/>
      <c r="EB64" s="245"/>
      <c r="EC64" s="245"/>
      <c r="ED64" s="245"/>
      <c r="EE64" s="245"/>
      <c r="EF64" s="245"/>
      <c r="EG64" s="245"/>
      <c r="EH64" s="245"/>
      <c r="EI64" s="245"/>
      <c r="EJ64" s="245"/>
      <c r="EK64" s="245"/>
      <c r="EL64" s="245"/>
      <c r="EM64" s="245"/>
      <c r="EN64" s="245"/>
      <c r="EO64" s="245"/>
      <c r="EP64" s="245"/>
      <c r="EQ64" s="245"/>
      <c r="ER64" s="245"/>
      <c r="ES64" s="245"/>
      <c r="ET64" s="245"/>
      <c r="EU64" s="245"/>
      <c r="EV64" s="245"/>
      <c r="EW64" s="245"/>
      <c r="EX64" s="245"/>
      <c r="EY64" s="245"/>
      <c r="EZ64" s="245"/>
      <c r="FA64" s="245"/>
      <c r="FB64" s="245"/>
      <c r="FC64" s="245"/>
      <c r="FD64" s="245"/>
      <c r="FE64" s="245"/>
      <c r="FF64" s="245"/>
      <c r="FG64" s="245"/>
      <c r="FH64" s="245"/>
      <c r="FI64" s="245"/>
      <c r="FJ64" s="245"/>
      <c r="FK64" s="245"/>
      <c r="FL64" s="245"/>
      <c r="FM64" s="245"/>
      <c r="FN64" s="245"/>
      <c r="FO64" s="245"/>
      <c r="FP64" s="245"/>
      <c r="FQ64" s="245"/>
      <c r="FR64" s="245"/>
      <c r="FS64" s="245"/>
      <c r="FT64" s="245"/>
      <c r="FU64" s="245"/>
      <c r="FV64" s="245"/>
      <c r="FW64" s="245"/>
      <c r="FX64" s="245"/>
      <c r="FY64" s="245"/>
      <c r="FZ64" s="245"/>
      <c r="GA64" s="245"/>
      <c r="GB64" s="245"/>
      <c r="GC64" s="245"/>
      <c r="GD64" s="245"/>
      <c r="GE64" s="245"/>
      <c r="GF64" s="245"/>
      <c r="GG64" s="245"/>
      <c r="GH64" s="245"/>
      <c r="GI64" s="245"/>
      <c r="GJ64" s="245"/>
      <c r="GK64" s="245"/>
      <c r="GL64" s="245"/>
      <c r="GM64" s="245"/>
      <c r="GN64" s="245"/>
      <c r="GO64" s="245"/>
      <c r="GP64" s="245"/>
      <c r="GQ64" s="245"/>
      <c r="GR64" s="245"/>
      <c r="GS64" s="245"/>
      <c r="GT64" s="245"/>
      <c r="GU64" s="245"/>
      <c r="GV64" s="245"/>
      <c r="GW64" s="245"/>
      <c r="GX64" s="245"/>
      <c r="GY64" s="245"/>
      <c r="GZ64" s="245"/>
      <c r="HA64" s="245"/>
      <c r="HB64" s="245"/>
      <c r="HC64" s="245"/>
      <c r="HD64" s="245"/>
      <c r="HE64" s="245"/>
      <c r="HF64" s="245"/>
      <c r="HG64" s="245"/>
      <c r="HH64" s="245"/>
      <c r="HI64" s="245"/>
      <c r="HJ64" s="245"/>
      <c r="HK64" s="245"/>
      <c r="HL64" s="245"/>
      <c r="HM64" s="245"/>
      <c r="HN64" s="245"/>
      <c r="HO64" s="245"/>
      <c r="HP64" s="245"/>
      <c r="HQ64" s="245"/>
      <c r="HR64" s="245"/>
      <c r="HS64" s="245"/>
      <c r="HT64" s="245"/>
      <c r="HU64" s="245"/>
      <c r="HV64" s="245"/>
      <c r="HW64" s="252">
        <v>51</v>
      </c>
      <c r="HX64" s="252">
        <v>51</v>
      </c>
      <c r="HY64" s="252">
        <v>51</v>
      </c>
      <c r="HZ64" s="252">
        <v>51</v>
      </c>
      <c r="IA64" s="252">
        <v>51</v>
      </c>
      <c r="IB64" s="252">
        <v>51</v>
      </c>
      <c r="IC64" s="252">
        <v>51</v>
      </c>
      <c r="ID64" s="252">
        <v>51</v>
      </c>
      <c r="IE64" s="252">
        <v>51</v>
      </c>
      <c r="IF64" s="252">
        <v>51</v>
      </c>
      <c r="IG64" s="252">
        <v>51</v>
      </c>
      <c r="IH64" s="252">
        <v>51</v>
      </c>
      <c r="II64" s="252">
        <v>51</v>
      </c>
      <c r="IJ64" s="252">
        <v>51</v>
      </c>
      <c r="IK64" s="252">
        <v>51</v>
      </c>
      <c r="IL64" s="252">
        <v>51</v>
      </c>
      <c r="IM64" s="252">
        <v>51</v>
      </c>
      <c r="IN64" s="252">
        <v>51</v>
      </c>
      <c r="IO64" s="252">
        <v>51</v>
      </c>
      <c r="IP64" s="252">
        <v>51</v>
      </c>
      <c r="IQ64" s="252">
        <v>51</v>
      </c>
      <c r="IR64" s="252">
        <v>51</v>
      </c>
      <c r="IS64" s="485">
        <v>36000</v>
      </c>
      <c r="IT64" s="485">
        <v>37232</v>
      </c>
      <c r="IU64" s="485">
        <v>42157</v>
      </c>
      <c r="IV64" s="485">
        <v>993</v>
      </c>
      <c r="IW64" s="485">
        <v>1127</v>
      </c>
      <c r="IX64" s="485">
        <v>1288</v>
      </c>
      <c r="IY64" s="485">
        <v>1382</v>
      </c>
      <c r="IZ64" s="485">
        <v>1764</v>
      </c>
      <c r="JA64" s="485">
        <v>3048</v>
      </c>
      <c r="JB64" s="485">
        <v>3511</v>
      </c>
      <c r="JC64" s="485">
        <v>4095</v>
      </c>
      <c r="JD64" s="485">
        <v>4603</v>
      </c>
      <c r="JE64" s="485">
        <v>9349</v>
      </c>
      <c r="JF64" s="485">
        <v>10848</v>
      </c>
      <c r="JG64" s="485">
        <v>12010</v>
      </c>
      <c r="JH64" s="485">
        <v>13149</v>
      </c>
      <c r="JI64" s="485">
        <v>33276</v>
      </c>
      <c r="JJ64" s="485">
        <v>35121</v>
      </c>
      <c r="JK64" s="485">
        <v>39571</v>
      </c>
      <c r="JL64" s="238">
        <v>0</v>
      </c>
      <c r="JM64" s="238">
        <v>285.60000000000002</v>
      </c>
      <c r="JN64" s="238">
        <v>305.7</v>
      </c>
      <c r="JO64" s="238">
        <v>201</v>
      </c>
      <c r="JP64" s="238">
        <v>198</v>
      </c>
      <c r="JQ64" s="238">
        <v>25.9</v>
      </c>
      <c r="JR64" s="238">
        <v>20</v>
      </c>
      <c r="JS64" s="238">
        <v>0.25</v>
      </c>
      <c r="JT64" s="238">
        <v>300</v>
      </c>
      <c r="JU64" s="238">
        <v>4300</v>
      </c>
      <c r="JV64" s="238" t="s">
        <v>1628</v>
      </c>
      <c r="JW64" s="245"/>
      <c r="JX64" s="245"/>
      <c r="JY64" s="245"/>
      <c r="KA64" s="738">
        <v>46023</v>
      </c>
    </row>
    <row r="65" spans="1:287">
      <c r="B65" s="423" t="s">
        <v>1737</v>
      </c>
      <c r="C65" s="393">
        <v>1400</v>
      </c>
      <c r="D65" s="394" t="s">
        <v>1738</v>
      </c>
      <c r="E65" s="377" t="s">
        <v>1739</v>
      </c>
      <c r="F65" s="483" t="s">
        <v>1740</v>
      </c>
      <c r="G65" s="483" t="s">
        <v>1741</v>
      </c>
      <c r="H65" s="406" t="s">
        <v>88</v>
      </c>
      <c r="I65" s="406" t="s">
        <v>89</v>
      </c>
      <c r="J65" s="406" t="s">
        <v>282</v>
      </c>
      <c r="K65" s="484" t="s">
        <v>1637</v>
      </c>
      <c r="L65" s="484" t="s">
        <v>1637</v>
      </c>
      <c r="M65" s="799"/>
      <c r="N65" s="245"/>
      <c r="O65" s="245"/>
      <c r="P65" s="245"/>
      <c r="Q65" s="499" t="s">
        <v>93</v>
      </c>
      <c r="R65" s="245"/>
      <c r="S65" s="245"/>
      <c r="T65" s="245"/>
      <c r="U65" s="245"/>
      <c r="V65" s="245"/>
      <c r="W65" s="245"/>
      <c r="X65" s="245"/>
      <c r="Y65" s="245"/>
      <c r="Z65" s="245"/>
      <c r="AA65" s="245"/>
      <c r="AB65" s="245"/>
      <c r="AC65" s="245"/>
      <c r="AD65" s="245"/>
      <c r="AE65" s="245"/>
      <c r="AF65" s="245"/>
      <c r="AG65" s="245"/>
      <c r="AH65" s="245"/>
      <c r="AI65" s="245"/>
      <c r="AJ65" s="245"/>
      <c r="AK65" s="245"/>
      <c r="AL65" s="245"/>
      <c r="AM65" s="245"/>
      <c r="AN65" s="245"/>
      <c r="AO65" s="485">
        <v>881</v>
      </c>
      <c r="AP65" s="485">
        <v>1016</v>
      </c>
      <c r="AQ65" s="485">
        <v>1177</v>
      </c>
      <c r="AR65" s="485">
        <v>1270</v>
      </c>
      <c r="AS65" s="485">
        <v>1652</v>
      </c>
      <c r="AT65" s="485">
        <v>4067</v>
      </c>
      <c r="AU65" s="485">
        <v>4638</v>
      </c>
      <c r="AV65" s="485">
        <v>9435</v>
      </c>
      <c r="AW65" s="485">
        <v>11013</v>
      </c>
      <c r="AX65" s="485">
        <v>12340</v>
      </c>
      <c r="AY65" s="245"/>
      <c r="AZ65" s="245"/>
      <c r="BA65" s="245"/>
      <c r="BB65" s="245"/>
      <c r="BC65" s="245"/>
      <c r="BD65" s="245"/>
      <c r="BE65" s="245"/>
      <c r="BF65" s="485">
        <v>3048</v>
      </c>
      <c r="BG65" s="485">
        <v>3473</v>
      </c>
      <c r="BH65" s="500"/>
      <c r="BI65" s="502" t="s">
        <v>1637</v>
      </c>
      <c r="BJ65" s="245"/>
      <c r="BK65" s="502" t="s">
        <v>1637</v>
      </c>
      <c r="BL65" s="500"/>
      <c r="BM65" s="503" t="s">
        <v>1637</v>
      </c>
      <c r="BN65" s="500"/>
      <c r="BO65" s="503" t="s">
        <v>1637</v>
      </c>
      <c r="BP65" s="484" t="s">
        <v>1732</v>
      </c>
      <c r="BQ65" s="484" t="s">
        <v>1714</v>
      </c>
      <c r="BR65" s="504" t="s">
        <v>529</v>
      </c>
      <c r="BS65" s="484" t="s">
        <v>499</v>
      </c>
      <c r="BT65" s="484">
        <v>89</v>
      </c>
      <c r="BU65" s="484">
        <v>80</v>
      </c>
      <c r="BV65" s="245"/>
      <c r="BW65" s="484">
        <v>6800</v>
      </c>
      <c r="BX65" s="484">
        <v>2160</v>
      </c>
      <c r="BY65" s="245"/>
      <c r="BZ65" s="245"/>
      <c r="CA65" s="245"/>
      <c r="CB65" s="245"/>
      <c r="CC65" s="245"/>
      <c r="CD65" s="245"/>
      <c r="CE65" s="245" t="s">
        <v>93</v>
      </c>
      <c r="CF65" s="485">
        <v>13603</v>
      </c>
      <c r="CG65" s="245"/>
      <c r="CH65" s="245"/>
      <c r="CI65" s="245"/>
      <c r="CJ65" s="245"/>
      <c r="CK65" s="245"/>
      <c r="CL65" s="245"/>
      <c r="CM65" s="245"/>
      <c r="CN65" s="245"/>
      <c r="CO65" s="245"/>
      <c r="CP65" s="245"/>
      <c r="CQ65" s="245"/>
      <c r="CR65" s="245"/>
      <c r="CS65" s="245"/>
      <c r="CT65" s="245"/>
      <c r="CU65" s="489">
        <v>10500</v>
      </c>
      <c r="CV65" s="489">
        <v>12700</v>
      </c>
      <c r="CW65" s="489"/>
      <c r="CX65" s="489"/>
      <c r="CY65" s="489"/>
      <c r="CZ65" s="490"/>
      <c r="DA65" s="245"/>
      <c r="DB65" s="245"/>
      <c r="DC65" s="245"/>
      <c r="DD65" s="245"/>
      <c r="DE65" s="245"/>
      <c r="DF65" s="245"/>
      <c r="DG65" s="245"/>
      <c r="DH65" s="245"/>
      <c r="DI65" s="245"/>
      <c r="DJ65" s="245"/>
      <c r="DK65" s="245"/>
      <c r="DL65" s="245"/>
      <c r="DM65" s="245"/>
      <c r="DN65" s="245"/>
      <c r="DO65" s="245"/>
      <c r="DP65" s="245"/>
      <c r="DQ65" s="245"/>
      <c r="DR65" s="245"/>
      <c r="DS65" s="245"/>
      <c r="DT65" s="245"/>
      <c r="DU65" s="245"/>
      <c r="DV65" s="245"/>
      <c r="DW65" s="245"/>
      <c r="DX65" s="245"/>
      <c r="DY65" s="245"/>
      <c r="DZ65" s="245"/>
      <c r="EA65" s="245"/>
      <c r="EB65" s="245"/>
      <c r="EC65" s="245"/>
      <c r="ED65" s="245"/>
      <c r="EE65" s="245"/>
      <c r="EF65" s="245"/>
      <c r="EG65" s="245"/>
      <c r="EH65" s="245"/>
      <c r="EI65" s="245"/>
      <c r="EJ65" s="245"/>
      <c r="EK65" s="245"/>
      <c r="EL65" s="245"/>
      <c r="EM65" s="245"/>
      <c r="EN65" s="245"/>
      <c r="EO65" s="245"/>
      <c r="EP65" s="245"/>
      <c r="EQ65" s="245"/>
      <c r="ER65" s="245"/>
      <c r="ES65" s="245"/>
      <c r="ET65" s="245"/>
      <c r="EU65" s="245"/>
      <c r="EV65" s="245"/>
      <c r="EW65" s="245"/>
      <c r="EX65" s="245"/>
      <c r="EY65" s="245"/>
      <c r="EZ65" s="245"/>
      <c r="FA65" s="245"/>
      <c r="FB65" s="245"/>
      <c r="FC65" s="245"/>
      <c r="FD65" s="245"/>
      <c r="FE65" s="245"/>
      <c r="FF65" s="245"/>
      <c r="FG65" s="245"/>
      <c r="FH65" s="245"/>
      <c r="FI65" s="245"/>
      <c r="FJ65" s="245"/>
      <c r="FK65" s="245"/>
      <c r="FL65" s="245"/>
      <c r="FM65" s="245"/>
      <c r="FN65" s="245"/>
      <c r="FO65" s="245"/>
      <c r="FP65" s="245"/>
      <c r="FQ65" s="245"/>
      <c r="FR65" s="245"/>
      <c r="FS65" s="245"/>
      <c r="FT65" s="245"/>
      <c r="FU65" s="245"/>
      <c r="FV65" s="245"/>
      <c r="FW65" s="245"/>
      <c r="FX65" s="245"/>
      <c r="FY65" s="245"/>
      <c r="FZ65" s="245"/>
      <c r="GA65" s="245"/>
      <c r="GB65" s="245"/>
      <c r="GC65" s="245"/>
      <c r="GD65" s="245"/>
      <c r="GE65" s="245"/>
      <c r="GF65" s="245"/>
      <c r="GG65" s="245"/>
      <c r="GH65" s="245"/>
      <c r="GI65" s="245"/>
      <c r="GJ65" s="245"/>
      <c r="GK65" s="245"/>
      <c r="GL65" s="245"/>
      <c r="GM65" s="245"/>
      <c r="GN65" s="245"/>
      <c r="GO65" s="245"/>
      <c r="GP65" s="245"/>
      <c r="GQ65" s="245"/>
      <c r="GR65" s="245"/>
      <c r="GS65" s="245"/>
      <c r="GT65" s="245"/>
      <c r="GU65" s="245"/>
      <c r="GV65" s="245"/>
      <c r="GW65" s="245"/>
      <c r="GX65" s="245"/>
      <c r="GY65" s="245"/>
      <c r="GZ65" s="245"/>
      <c r="HA65" s="245"/>
      <c r="HB65" s="245"/>
      <c r="HC65" s="245"/>
      <c r="HD65" s="245"/>
      <c r="HE65" s="245"/>
      <c r="HF65" s="245"/>
      <c r="HG65" s="245"/>
      <c r="HH65" s="245"/>
      <c r="HI65" s="245"/>
      <c r="HJ65" s="245"/>
      <c r="HK65" s="245"/>
      <c r="HL65" s="245"/>
      <c r="HM65" s="245"/>
      <c r="HN65" s="245"/>
      <c r="HO65" s="245"/>
      <c r="HP65" s="245"/>
      <c r="HQ65" s="245"/>
      <c r="HR65" s="245"/>
      <c r="HS65" s="245"/>
      <c r="HT65" s="245"/>
      <c r="HU65" s="245"/>
      <c r="HV65" s="245"/>
      <c r="HW65" s="252">
        <v>51</v>
      </c>
      <c r="HX65" s="252">
        <v>51</v>
      </c>
      <c r="HY65" s="252">
        <v>51</v>
      </c>
      <c r="HZ65" s="252">
        <v>51</v>
      </c>
      <c r="IA65" s="252">
        <v>51</v>
      </c>
      <c r="IB65" s="252">
        <v>51</v>
      </c>
      <c r="IC65" s="252">
        <v>51</v>
      </c>
      <c r="ID65" s="252">
        <v>51</v>
      </c>
      <c r="IE65" s="252">
        <v>51</v>
      </c>
      <c r="IF65" s="252">
        <v>51</v>
      </c>
      <c r="IG65" s="252">
        <v>51</v>
      </c>
      <c r="IH65" s="252">
        <v>51</v>
      </c>
      <c r="II65" s="252">
        <v>51</v>
      </c>
      <c r="IJ65" s="252">
        <v>51</v>
      </c>
      <c r="IK65" s="252">
        <v>51</v>
      </c>
      <c r="IL65" s="252">
        <v>51</v>
      </c>
      <c r="IM65" s="252">
        <v>51</v>
      </c>
      <c r="IN65" s="252">
        <v>51</v>
      </c>
      <c r="IO65" s="252">
        <v>51</v>
      </c>
      <c r="IP65" s="252">
        <v>51</v>
      </c>
      <c r="IQ65" s="252">
        <v>51</v>
      </c>
      <c r="IR65" s="252">
        <v>51</v>
      </c>
      <c r="IS65" s="485">
        <v>36000</v>
      </c>
      <c r="IT65" s="485">
        <v>37232</v>
      </c>
      <c r="IU65" s="485">
        <v>42157</v>
      </c>
      <c r="IV65" s="485">
        <v>993</v>
      </c>
      <c r="IW65" s="485">
        <v>1127</v>
      </c>
      <c r="IX65" s="485">
        <v>1288</v>
      </c>
      <c r="IY65" s="485">
        <v>1382</v>
      </c>
      <c r="IZ65" s="485">
        <v>1764</v>
      </c>
      <c r="JA65" s="485">
        <v>3048</v>
      </c>
      <c r="JB65" s="485">
        <v>3511</v>
      </c>
      <c r="JC65" s="485">
        <v>4095</v>
      </c>
      <c r="JD65" s="485">
        <v>4603</v>
      </c>
      <c r="JE65" s="485">
        <v>9349</v>
      </c>
      <c r="JF65" s="485">
        <v>10848</v>
      </c>
      <c r="JG65" s="485">
        <v>12010</v>
      </c>
      <c r="JH65" s="485">
        <v>13149</v>
      </c>
      <c r="JI65" s="485">
        <v>33276</v>
      </c>
      <c r="JJ65" s="485">
        <v>35121</v>
      </c>
      <c r="JK65" s="485">
        <v>39571</v>
      </c>
      <c r="JL65" s="238">
        <v>0</v>
      </c>
      <c r="JM65" s="238">
        <v>285.60000000000002</v>
      </c>
      <c r="JN65" s="238">
        <v>305.7</v>
      </c>
      <c r="JO65" s="238">
        <v>288.39999999999998</v>
      </c>
      <c r="JP65" s="238">
        <v>284.10000000000002</v>
      </c>
      <c r="JQ65" s="238">
        <v>25.9</v>
      </c>
      <c r="JR65" s="238">
        <v>20</v>
      </c>
      <c r="JS65" s="238">
        <v>0.25</v>
      </c>
      <c r="JT65" s="238">
        <v>300</v>
      </c>
      <c r="JU65" s="238">
        <v>4300</v>
      </c>
      <c r="JV65" s="238" t="s">
        <v>1628</v>
      </c>
      <c r="JW65" s="245"/>
      <c r="JX65" s="245"/>
      <c r="JY65" s="245"/>
      <c r="KA65" s="738">
        <v>46023</v>
      </c>
    </row>
    <row r="66" spans="1:287">
      <c r="B66" s="423" t="s">
        <v>1742</v>
      </c>
      <c r="C66" s="393" t="s">
        <v>1743</v>
      </c>
      <c r="D66" s="394" t="s">
        <v>1744</v>
      </c>
      <c r="E66" s="377" t="s">
        <v>1739</v>
      </c>
      <c r="F66" s="483" t="s">
        <v>1745</v>
      </c>
      <c r="G66" s="483" t="s">
        <v>1746</v>
      </c>
      <c r="H66" s="406" t="s">
        <v>88</v>
      </c>
      <c r="I66" s="406" t="s">
        <v>89</v>
      </c>
      <c r="J66" s="406" t="s">
        <v>282</v>
      </c>
      <c r="K66" s="484" t="s">
        <v>1637</v>
      </c>
      <c r="L66" s="484" t="s">
        <v>1637</v>
      </c>
      <c r="M66" s="799"/>
      <c r="N66" s="245"/>
      <c r="O66" s="245"/>
      <c r="P66" s="245"/>
      <c r="Q66" s="499" t="s">
        <v>93</v>
      </c>
      <c r="R66" s="245"/>
      <c r="S66" s="245"/>
      <c r="T66" s="245"/>
      <c r="U66" s="245"/>
      <c r="V66" s="245"/>
      <c r="W66" s="245"/>
      <c r="X66" s="245"/>
      <c r="Y66" s="245"/>
      <c r="Z66" s="245"/>
      <c r="AA66" s="245"/>
      <c r="AB66" s="245"/>
      <c r="AC66" s="245"/>
      <c r="AD66" s="245"/>
      <c r="AE66" s="245"/>
      <c r="AF66" s="245"/>
      <c r="AG66" s="245"/>
      <c r="AH66" s="245"/>
      <c r="AI66" s="245"/>
      <c r="AJ66" s="245"/>
      <c r="AK66" s="245"/>
      <c r="AL66" s="245"/>
      <c r="AM66" s="245"/>
      <c r="AN66" s="245"/>
      <c r="AO66" s="485">
        <v>881</v>
      </c>
      <c r="AP66" s="485">
        <v>1016</v>
      </c>
      <c r="AQ66" s="485">
        <v>1177</v>
      </c>
      <c r="AR66" s="485">
        <v>1270</v>
      </c>
      <c r="AS66" s="485">
        <v>1652</v>
      </c>
      <c r="AT66" s="485">
        <v>4067</v>
      </c>
      <c r="AU66" s="485">
        <v>4638</v>
      </c>
      <c r="AV66" s="485">
        <v>9435</v>
      </c>
      <c r="AW66" s="485">
        <v>11013</v>
      </c>
      <c r="AX66" s="485">
        <v>12340</v>
      </c>
      <c r="AY66" s="245"/>
      <c r="AZ66" s="245"/>
      <c r="BA66" s="245"/>
      <c r="BB66" s="245"/>
      <c r="BC66" s="245"/>
      <c r="BD66" s="245"/>
      <c r="BE66" s="245"/>
      <c r="BF66" s="485">
        <v>3048</v>
      </c>
      <c r="BG66" s="485">
        <v>3473</v>
      </c>
      <c r="BH66" s="500"/>
      <c r="BI66" s="502" t="s">
        <v>1637</v>
      </c>
      <c r="BJ66" s="245"/>
      <c r="BK66" s="502" t="s">
        <v>1637</v>
      </c>
      <c r="BL66" s="500"/>
      <c r="BM66" s="503" t="s">
        <v>1637</v>
      </c>
      <c r="BN66" s="500"/>
      <c r="BO66" s="503" t="s">
        <v>1637</v>
      </c>
      <c r="BP66" s="484" t="s">
        <v>1732</v>
      </c>
      <c r="BQ66" s="484" t="s">
        <v>1714</v>
      </c>
      <c r="BR66" s="484" t="s">
        <v>1650</v>
      </c>
      <c r="BS66" s="484" t="s">
        <v>1650</v>
      </c>
      <c r="BT66" s="484">
        <v>88</v>
      </c>
      <c r="BU66" s="484">
        <v>79</v>
      </c>
      <c r="BV66" s="245"/>
      <c r="BW66" s="484">
        <v>6800</v>
      </c>
      <c r="BX66" s="484">
        <v>2160</v>
      </c>
      <c r="BY66" s="245"/>
      <c r="BZ66" s="245"/>
      <c r="CA66" s="245"/>
      <c r="CB66" s="245"/>
      <c r="CC66" s="245"/>
      <c r="CD66" s="245"/>
      <c r="CE66" s="245" t="s">
        <v>93</v>
      </c>
      <c r="CF66" s="485">
        <v>13603</v>
      </c>
      <c r="CG66" s="245"/>
      <c r="CH66" s="245"/>
      <c r="CI66" s="245"/>
      <c r="CJ66" s="245"/>
      <c r="CK66" s="245"/>
      <c r="CL66" s="245"/>
      <c r="CM66" s="245"/>
      <c r="CN66" s="245"/>
      <c r="CO66" s="245"/>
      <c r="CP66" s="245"/>
      <c r="CQ66" s="245"/>
      <c r="CR66" s="245"/>
      <c r="CS66" s="245"/>
      <c r="CT66" s="245"/>
      <c r="CU66" s="489">
        <v>8600</v>
      </c>
      <c r="CV66" s="489">
        <v>10800</v>
      </c>
      <c r="CW66" s="489"/>
      <c r="CX66" s="489"/>
      <c r="CY66" s="489"/>
      <c r="CZ66" s="490"/>
      <c r="DA66" s="245"/>
      <c r="DB66" s="245"/>
      <c r="DC66" s="245"/>
      <c r="DD66" s="245"/>
      <c r="DE66" s="245"/>
      <c r="DF66" s="245"/>
      <c r="DG66" s="245"/>
      <c r="DH66" s="245"/>
      <c r="DI66" s="245"/>
      <c r="DJ66" s="245"/>
      <c r="DK66" s="245"/>
      <c r="DL66" s="245"/>
      <c r="DM66" s="245"/>
      <c r="DN66" s="245"/>
      <c r="DO66" s="245"/>
      <c r="DP66" s="245"/>
      <c r="DQ66" s="245"/>
      <c r="DR66" s="245"/>
      <c r="DS66" s="245"/>
      <c r="DT66" s="245"/>
      <c r="DU66" s="245"/>
      <c r="DV66" s="245"/>
      <c r="DW66" s="245"/>
      <c r="DX66" s="245"/>
      <c r="DY66" s="245"/>
      <c r="DZ66" s="245"/>
      <c r="EA66" s="245"/>
      <c r="EB66" s="245"/>
      <c r="EC66" s="245"/>
      <c r="ED66" s="245"/>
      <c r="EE66" s="245"/>
      <c r="EF66" s="245"/>
      <c r="EG66" s="245"/>
      <c r="EH66" s="245"/>
      <c r="EI66" s="245"/>
      <c r="EJ66" s="245"/>
      <c r="EK66" s="245"/>
      <c r="EL66" s="245"/>
      <c r="EM66" s="245"/>
      <c r="EN66" s="245"/>
      <c r="EO66" s="245"/>
      <c r="EP66" s="245"/>
      <c r="EQ66" s="245"/>
      <c r="ER66" s="245"/>
      <c r="ES66" s="245"/>
      <c r="ET66" s="245"/>
      <c r="EU66" s="245"/>
      <c r="EV66" s="245"/>
      <c r="EW66" s="245"/>
      <c r="EX66" s="245"/>
      <c r="EY66" s="245"/>
      <c r="EZ66" s="245"/>
      <c r="FA66" s="245"/>
      <c r="FB66" s="245"/>
      <c r="FC66" s="245"/>
      <c r="FD66" s="245"/>
      <c r="FE66" s="245"/>
      <c r="FF66" s="245"/>
      <c r="FG66" s="245"/>
      <c r="FH66" s="245"/>
      <c r="FI66" s="245"/>
      <c r="FJ66" s="245"/>
      <c r="FK66" s="245"/>
      <c r="FL66" s="245"/>
      <c r="FM66" s="245"/>
      <c r="FN66" s="245"/>
      <c r="FO66" s="245"/>
      <c r="FP66" s="245"/>
      <c r="FQ66" s="245"/>
      <c r="FR66" s="245"/>
      <c r="FS66" s="245"/>
      <c r="FT66" s="245"/>
      <c r="FU66" s="245"/>
      <c r="FV66" s="245"/>
      <c r="FW66" s="245"/>
      <c r="FX66" s="245"/>
      <c r="FY66" s="245"/>
      <c r="FZ66" s="245"/>
      <c r="GA66" s="245"/>
      <c r="GB66" s="245"/>
      <c r="GC66" s="245"/>
      <c r="GD66" s="245"/>
      <c r="GE66" s="245"/>
      <c r="GF66" s="245"/>
      <c r="GG66" s="245"/>
      <c r="GH66" s="245"/>
      <c r="GI66" s="245"/>
      <c r="GJ66" s="245"/>
      <c r="GK66" s="245"/>
      <c r="GL66" s="245"/>
      <c r="GM66" s="245"/>
      <c r="GN66" s="245"/>
      <c r="GO66" s="245"/>
      <c r="GP66" s="245"/>
      <c r="GQ66" s="245"/>
      <c r="GR66" s="245"/>
      <c r="GS66" s="245"/>
      <c r="GT66" s="245"/>
      <c r="GU66" s="245"/>
      <c r="GV66" s="245"/>
      <c r="GW66" s="245"/>
      <c r="GX66" s="245"/>
      <c r="GY66" s="245"/>
      <c r="GZ66" s="245"/>
      <c r="HA66" s="245"/>
      <c r="HB66" s="245"/>
      <c r="HC66" s="245"/>
      <c r="HD66" s="245"/>
      <c r="HE66" s="245"/>
      <c r="HF66" s="245"/>
      <c r="HG66" s="245"/>
      <c r="HH66" s="245"/>
      <c r="HI66" s="245"/>
      <c r="HJ66" s="245"/>
      <c r="HK66" s="245"/>
      <c r="HL66" s="245"/>
      <c r="HM66" s="245"/>
      <c r="HN66" s="245"/>
      <c r="HO66" s="245"/>
      <c r="HP66" s="245"/>
      <c r="HQ66" s="245"/>
      <c r="HR66" s="245"/>
      <c r="HS66" s="245"/>
      <c r="HT66" s="245"/>
      <c r="HU66" s="245"/>
      <c r="HV66" s="245"/>
      <c r="HW66" s="252">
        <v>51</v>
      </c>
      <c r="HX66" s="252">
        <v>51</v>
      </c>
      <c r="HY66" s="252">
        <v>51</v>
      </c>
      <c r="HZ66" s="252">
        <v>51</v>
      </c>
      <c r="IA66" s="252">
        <v>51</v>
      </c>
      <c r="IB66" s="252">
        <v>51</v>
      </c>
      <c r="IC66" s="252">
        <v>51</v>
      </c>
      <c r="ID66" s="252">
        <v>51</v>
      </c>
      <c r="IE66" s="252">
        <v>51</v>
      </c>
      <c r="IF66" s="252">
        <v>51</v>
      </c>
      <c r="IG66" s="252">
        <v>51</v>
      </c>
      <c r="IH66" s="252">
        <v>51</v>
      </c>
      <c r="II66" s="252">
        <v>51</v>
      </c>
      <c r="IJ66" s="252">
        <v>51</v>
      </c>
      <c r="IK66" s="252">
        <v>51</v>
      </c>
      <c r="IL66" s="252">
        <v>51</v>
      </c>
      <c r="IM66" s="252">
        <v>51</v>
      </c>
      <c r="IN66" s="252">
        <v>51</v>
      </c>
      <c r="IO66" s="252">
        <v>51</v>
      </c>
      <c r="IP66" s="252">
        <v>51</v>
      </c>
      <c r="IQ66" s="252">
        <v>51</v>
      </c>
      <c r="IR66" s="252">
        <v>51</v>
      </c>
      <c r="IS66" s="485">
        <v>36000</v>
      </c>
      <c r="IT66" s="485">
        <v>37232</v>
      </c>
      <c r="IU66" s="485">
        <v>42157</v>
      </c>
      <c r="IV66" s="485">
        <v>993</v>
      </c>
      <c r="IW66" s="485">
        <v>1127</v>
      </c>
      <c r="IX66" s="485">
        <v>1288</v>
      </c>
      <c r="IY66" s="485">
        <v>1382</v>
      </c>
      <c r="IZ66" s="485">
        <v>1764</v>
      </c>
      <c r="JA66" s="485">
        <v>3048</v>
      </c>
      <c r="JB66" s="485">
        <v>3511</v>
      </c>
      <c r="JC66" s="485">
        <v>4095</v>
      </c>
      <c r="JD66" s="485">
        <v>4603</v>
      </c>
      <c r="JE66" s="485">
        <v>9349</v>
      </c>
      <c r="JF66" s="485">
        <v>10848</v>
      </c>
      <c r="JG66" s="485">
        <v>12010</v>
      </c>
      <c r="JH66" s="485">
        <v>13149</v>
      </c>
      <c r="JI66" s="485">
        <v>33276</v>
      </c>
      <c r="JJ66" s="485">
        <v>35121</v>
      </c>
      <c r="JK66" s="485">
        <v>39571</v>
      </c>
      <c r="JL66" s="238">
        <v>0</v>
      </c>
      <c r="JM66" s="238">
        <v>0</v>
      </c>
      <c r="JN66" s="238">
        <v>154.4</v>
      </c>
      <c r="JO66" s="238">
        <v>227.2</v>
      </c>
      <c r="JP66" s="238">
        <v>285.5</v>
      </c>
      <c r="JQ66" s="238">
        <v>23</v>
      </c>
      <c r="JR66" s="238">
        <v>25</v>
      </c>
      <c r="JS66" s="238">
        <v>0.25</v>
      </c>
      <c r="JT66" s="238">
        <v>255</v>
      </c>
      <c r="JU66" s="238">
        <v>3362</v>
      </c>
      <c r="JV66" s="238" t="s">
        <v>1628</v>
      </c>
      <c r="JW66" s="245"/>
      <c r="JX66" s="245"/>
      <c r="JY66" s="245"/>
      <c r="KA66" s="738">
        <v>46023</v>
      </c>
    </row>
    <row r="67" spans="1:287" s="400" customFormat="1" ht="15.75">
      <c r="A67" s="239"/>
      <c r="B67" s="423" t="s">
        <v>1747</v>
      </c>
      <c r="C67" s="393" t="s">
        <v>1743</v>
      </c>
      <c r="D67" s="394" t="s">
        <v>1748</v>
      </c>
      <c r="E67" s="377" t="s">
        <v>1739</v>
      </c>
      <c r="F67" s="483" t="s">
        <v>1745</v>
      </c>
      <c r="G67" s="483" t="s">
        <v>1746</v>
      </c>
      <c r="H67" s="406" t="s">
        <v>88</v>
      </c>
      <c r="I67" s="406" t="s">
        <v>89</v>
      </c>
      <c r="J67" s="406" t="s">
        <v>282</v>
      </c>
      <c r="K67" s="484" t="s">
        <v>1637</v>
      </c>
      <c r="L67" s="484" t="s">
        <v>1637</v>
      </c>
      <c r="M67" s="799"/>
      <c r="N67" s="245"/>
      <c r="O67" s="245"/>
      <c r="P67" s="245"/>
      <c r="Q67" s="499" t="s">
        <v>93</v>
      </c>
      <c r="R67" s="245"/>
      <c r="S67" s="245"/>
      <c r="T67" s="245"/>
      <c r="U67" s="245"/>
      <c r="V67" s="245"/>
      <c r="W67" s="245"/>
      <c r="X67" s="245"/>
      <c r="Y67" s="245"/>
      <c r="Z67" s="245"/>
      <c r="AA67" s="245"/>
      <c r="AB67" s="245"/>
      <c r="AC67" s="245"/>
      <c r="AD67" s="245"/>
      <c r="AE67" s="245"/>
      <c r="AF67" s="245"/>
      <c r="AG67" s="245"/>
      <c r="AH67" s="245"/>
      <c r="AI67" s="245"/>
      <c r="AJ67" s="245"/>
      <c r="AK67" s="245"/>
      <c r="AL67" s="245"/>
      <c r="AM67" s="245"/>
      <c r="AN67" s="245"/>
      <c r="AO67" s="485">
        <v>881</v>
      </c>
      <c r="AP67" s="485">
        <v>1016</v>
      </c>
      <c r="AQ67" s="485">
        <v>1177</v>
      </c>
      <c r="AR67" s="485">
        <v>1270</v>
      </c>
      <c r="AS67" s="485">
        <v>1652</v>
      </c>
      <c r="AT67" s="485">
        <v>4067</v>
      </c>
      <c r="AU67" s="485">
        <v>4638</v>
      </c>
      <c r="AV67" s="485">
        <v>9435</v>
      </c>
      <c r="AW67" s="485">
        <v>11013</v>
      </c>
      <c r="AX67" s="485">
        <v>12340</v>
      </c>
      <c r="AY67" s="245"/>
      <c r="AZ67" s="245"/>
      <c r="BA67" s="245"/>
      <c r="BB67" s="245"/>
      <c r="BC67" s="245"/>
      <c r="BD67" s="245"/>
      <c r="BE67" s="245"/>
      <c r="BF67" s="485">
        <v>3048</v>
      </c>
      <c r="BG67" s="485">
        <v>3473</v>
      </c>
      <c r="BH67" s="500"/>
      <c r="BI67" s="502" t="s">
        <v>1637</v>
      </c>
      <c r="BJ67" s="245"/>
      <c r="BK67" s="502" t="s">
        <v>1637</v>
      </c>
      <c r="BL67" s="500"/>
      <c r="BM67" s="503" t="s">
        <v>1637</v>
      </c>
      <c r="BN67" s="500"/>
      <c r="BO67" s="503" t="s">
        <v>1637</v>
      </c>
      <c r="BP67" s="484" t="s">
        <v>1732</v>
      </c>
      <c r="BQ67" s="484" t="s">
        <v>1714</v>
      </c>
      <c r="BR67" s="484" t="s">
        <v>1650</v>
      </c>
      <c r="BS67" s="484" t="s">
        <v>1650</v>
      </c>
      <c r="BT67" s="484">
        <v>88</v>
      </c>
      <c r="BU67" s="484">
        <v>79</v>
      </c>
      <c r="BV67" s="245"/>
      <c r="BW67" s="484">
        <v>6800</v>
      </c>
      <c r="BX67" s="484">
        <v>2160</v>
      </c>
      <c r="BY67" s="245"/>
      <c r="BZ67" s="245"/>
      <c r="CA67" s="245"/>
      <c r="CB67" s="245"/>
      <c r="CC67" s="245"/>
      <c r="CD67" s="245"/>
      <c r="CE67" s="245" t="s">
        <v>93</v>
      </c>
      <c r="CF67" s="485">
        <v>13603</v>
      </c>
      <c r="CG67" s="245"/>
      <c r="CH67" s="245"/>
      <c r="CI67" s="245"/>
      <c r="CJ67" s="245"/>
      <c r="CK67" s="245"/>
      <c r="CL67" s="245"/>
      <c r="CM67" s="245"/>
      <c r="CN67" s="245"/>
      <c r="CO67" s="245"/>
      <c r="CP67" s="245"/>
      <c r="CQ67" s="245"/>
      <c r="CR67" s="245"/>
      <c r="CS67" s="245"/>
      <c r="CT67" s="245"/>
      <c r="CU67" s="489">
        <v>8600</v>
      </c>
      <c r="CV67" s="489">
        <v>10800</v>
      </c>
      <c r="CW67" s="489"/>
      <c r="CX67" s="489"/>
      <c r="CY67" s="489"/>
      <c r="CZ67" s="490"/>
      <c r="DA67" s="245"/>
      <c r="DB67" s="245"/>
      <c r="DC67" s="245"/>
      <c r="DD67" s="245"/>
      <c r="DE67" s="245"/>
      <c r="DF67" s="245"/>
      <c r="DG67" s="245"/>
      <c r="DH67" s="245"/>
      <c r="DI67" s="245"/>
      <c r="DJ67" s="245"/>
      <c r="DK67" s="245"/>
      <c r="DL67" s="245"/>
      <c r="DM67" s="245"/>
      <c r="DN67" s="245"/>
      <c r="DO67" s="245"/>
      <c r="DP67" s="245"/>
      <c r="DQ67" s="245"/>
      <c r="DR67" s="245"/>
      <c r="DS67" s="245"/>
      <c r="DT67" s="245"/>
      <c r="DU67" s="245"/>
      <c r="DV67" s="245"/>
      <c r="DW67" s="245"/>
      <c r="DX67" s="245"/>
      <c r="DY67" s="245"/>
      <c r="DZ67" s="245"/>
      <c r="EA67" s="245"/>
      <c r="EB67" s="245"/>
      <c r="EC67" s="245"/>
      <c r="ED67" s="245"/>
      <c r="EE67" s="245"/>
      <c r="EF67" s="245"/>
      <c r="EG67" s="245"/>
      <c r="EH67" s="245"/>
      <c r="EI67" s="245"/>
      <c r="EJ67" s="245"/>
      <c r="EK67" s="245"/>
      <c r="EL67" s="245"/>
      <c r="EM67" s="245"/>
      <c r="EN67" s="245"/>
      <c r="EO67" s="245"/>
      <c r="EP67" s="245"/>
      <c r="EQ67" s="245"/>
      <c r="ER67" s="245"/>
      <c r="ES67" s="245"/>
      <c r="ET67" s="245"/>
      <c r="EU67" s="245"/>
      <c r="EV67" s="245"/>
      <c r="EW67" s="245"/>
      <c r="EX67" s="245"/>
      <c r="EY67" s="245"/>
      <c r="EZ67" s="245"/>
      <c r="FA67" s="245"/>
      <c r="FB67" s="245"/>
      <c r="FC67" s="245"/>
      <c r="FD67" s="245"/>
      <c r="FE67" s="245"/>
      <c r="FF67" s="245"/>
      <c r="FG67" s="245"/>
      <c r="FH67" s="245"/>
      <c r="FI67" s="245"/>
      <c r="FJ67" s="245"/>
      <c r="FK67" s="245"/>
      <c r="FL67" s="245"/>
      <c r="FM67" s="245"/>
      <c r="FN67" s="245"/>
      <c r="FO67" s="245"/>
      <c r="FP67" s="245"/>
      <c r="FQ67" s="245"/>
      <c r="FR67" s="245"/>
      <c r="FS67" s="245"/>
      <c r="FT67" s="245"/>
      <c r="FU67" s="245"/>
      <c r="FV67" s="245"/>
      <c r="FW67" s="245"/>
      <c r="FX67" s="245"/>
      <c r="FY67" s="245"/>
      <c r="FZ67" s="245"/>
      <c r="GA67" s="245"/>
      <c r="GB67" s="245"/>
      <c r="GC67" s="245"/>
      <c r="GD67" s="245"/>
      <c r="GE67" s="245"/>
      <c r="GF67" s="245"/>
      <c r="GG67" s="245"/>
      <c r="GH67" s="245"/>
      <c r="GI67" s="245"/>
      <c r="GJ67" s="245"/>
      <c r="GK67" s="245"/>
      <c r="GL67" s="245"/>
      <c r="GM67" s="245"/>
      <c r="GN67" s="245"/>
      <c r="GO67" s="245"/>
      <c r="GP67" s="245"/>
      <c r="GQ67" s="245"/>
      <c r="GR67" s="245"/>
      <c r="GS67" s="245"/>
      <c r="GT67" s="245"/>
      <c r="GU67" s="245"/>
      <c r="GV67" s="245"/>
      <c r="GW67" s="245"/>
      <c r="GX67" s="245"/>
      <c r="GY67" s="245"/>
      <c r="GZ67" s="245"/>
      <c r="HA67" s="245"/>
      <c r="HB67" s="245"/>
      <c r="HC67" s="245"/>
      <c r="HD67" s="245"/>
      <c r="HE67" s="245"/>
      <c r="HF67" s="245"/>
      <c r="HG67" s="245"/>
      <c r="HH67" s="245"/>
      <c r="HI67" s="245"/>
      <c r="HJ67" s="245"/>
      <c r="HK67" s="245"/>
      <c r="HL67" s="245"/>
      <c r="HM67" s="245"/>
      <c r="HN67" s="245"/>
      <c r="HO67" s="245"/>
      <c r="HP67" s="245"/>
      <c r="HQ67" s="245"/>
      <c r="HR67" s="245"/>
      <c r="HS67" s="245"/>
      <c r="HT67" s="245"/>
      <c r="HU67" s="245"/>
      <c r="HV67" s="245"/>
      <c r="HW67" s="252">
        <v>51</v>
      </c>
      <c r="HX67" s="252">
        <v>51</v>
      </c>
      <c r="HY67" s="252">
        <v>51</v>
      </c>
      <c r="HZ67" s="252">
        <v>51</v>
      </c>
      <c r="IA67" s="252">
        <v>51</v>
      </c>
      <c r="IB67" s="252">
        <v>51</v>
      </c>
      <c r="IC67" s="252">
        <v>51</v>
      </c>
      <c r="ID67" s="252">
        <v>51</v>
      </c>
      <c r="IE67" s="252">
        <v>51</v>
      </c>
      <c r="IF67" s="252">
        <v>51</v>
      </c>
      <c r="IG67" s="252">
        <v>51</v>
      </c>
      <c r="IH67" s="252">
        <v>51</v>
      </c>
      <c r="II67" s="252">
        <v>51</v>
      </c>
      <c r="IJ67" s="252">
        <v>51</v>
      </c>
      <c r="IK67" s="252">
        <v>51</v>
      </c>
      <c r="IL67" s="252">
        <v>51</v>
      </c>
      <c r="IM67" s="252">
        <v>51</v>
      </c>
      <c r="IN67" s="252">
        <v>51</v>
      </c>
      <c r="IO67" s="252">
        <v>51</v>
      </c>
      <c r="IP67" s="252">
        <v>51</v>
      </c>
      <c r="IQ67" s="252">
        <v>51</v>
      </c>
      <c r="IR67" s="252">
        <v>51</v>
      </c>
      <c r="IS67" s="485">
        <v>36000</v>
      </c>
      <c r="IT67" s="485">
        <v>37232</v>
      </c>
      <c r="IU67" s="485">
        <v>42157</v>
      </c>
      <c r="IV67" s="485">
        <v>993</v>
      </c>
      <c r="IW67" s="485">
        <v>1127</v>
      </c>
      <c r="IX67" s="485">
        <v>1288</v>
      </c>
      <c r="IY67" s="485">
        <v>1382</v>
      </c>
      <c r="IZ67" s="485">
        <v>1764</v>
      </c>
      <c r="JA67" s="485">
        <v>3048</v>
      </c>
      <c r="JB67" s="485">
        <v>3511</v>
      </c>
      <c r="JC67" s="485">
        <v>4095</v>
      </c>
      <c r="JD67" s="485">
        <v>4603</v>
      </c>
      <c r="JE67" s="485">
        <v>9349</v>
      </c>
      <c r="JF67" s="485">
        <v>10848</v>
      </c>
      <c r="JG67" s="485">
        <v>12010</v>
      </c>
      <c r="JH67" s="485">
        <v>13149</v>
      </c>
      <c r="JI67" s="485">
        <v>33276</v>
      </c>
      <c r="JJ67" s="485">
        <v>35121</v>
      </c>
      <c r="JK67" s="485">
        <v>39571</v>
      </c>
      <c r="JL67" s="238">
        <v>0</v>
      </c>
      <c r="JM67" s="238">
        <v>0</v>
      </c>
      <c r="JN67" s="238">
        <v>142.69999999999999</v>
      </c>
      <c r="JO67" s="238">
        <v>209.7</v>
      </c>
      <c r="JP67" s="238">
        <v>285.5</v>
      </c>
      <c r="JQ67" s="238">
        <v>23</v>
      </c>
      <c r="JR67" s="238">
        <v>25</v>
      </c>
      <c r="JS67" s="238">
        <v>0.25</v>
      </c>
      <c r="JT67" s="238">
        <v>255</v>
      </c>
      <c r="JU67" s="238">
        <v>3320</v>
      </c>
      <c r="JV67" s="238" t="s">
        <v>1628</v>
      </c>
      <c r="JW67" s="245"/>
      <c r="JX67" s="245"/>
      <c r="JY67" s="245"/>
      <c r="KA67" s="738">
        <v>46023</v>
      </c>
    </row>
    <row r="68" spans="1:287">
      <c r="B68" s="423" t="s">
        <v>1749</v>
      </c>
      <c r="C68" s="393" t="s">
        <v>1750</v>
      </c>
      <c r="D68" s="394" t="s">
        <v>1751</v>
      </c>
      <c r="E68" s="377" t="s">
        <v>1752</v>
      </c>
      <c r="F68" s="483" t="s">
        <v>1753</v>
      </c>
      <c r="G68" s="483" t="s">
        <v>1754</v>
      </c>
      <c r="H68" s="406" t="s">
        <v>88</v>
      </c>
      <c r="I68" s="406" t="s">
        <v>89</v>
      </c>
      <c r="J68" s="406" t="s">
        <v>282</v>
      </c>
      <c r="K68" s="484" t="s">
        <v>1637</v>
      </c>
      <c r="L68" s="484" t="s">
        <v>1637</v>
      </c>
      <c r="M68" s="799"/>
      <c r="N68" s="245"/>
      <c r="O68" s="245"/>
      <c r="P68" s="245"/>
      <c r="Q68" s="499" t="s">
        <v>93</v>
      </c>
      <c r="R68" s="245"/>
      <c r="S68" s="245"/>
      <c r="T68" s="245"/>
      <c r="U68" s="245"/>
      <c r="V68" s="245"/>
      <c r="W68" s="245"/>
      <c r="X68" s="245"/>
      <c r="Y68" s="245"/>
      <c r="Z68" s="245"/>
      <c r="AA68" s="245"/>
      <c r="AB68" s="245"/>
      <c r="AC68" s="245"/>
      <c r="AD68" s="245"/>
      <c r="AE68" s="245"/>
      <c r="AF68" s="245"/>
      <c r="AG68" s="245"/>
      <c r="AH68" s="245"/>
      <c r="AI68" s="245"/>
      <c r="AJ68" s="245"/>
      <c r="AK68" s="245"/>
      <c r="AL68" s="245"/>
      <c r="AM68" s="245"/>
      <c r="AN68" s="245"/>
      <c r="AO68" s="485">
        <v>881</v>
      </c>
      <c r="AP68" s="485">
        <v>1016</v>
      </c>
      <c r="AQ68" s="485">
        <v>1177</v>
      </c>
      <c r="AR68" s="485">
        <v>1270</v>
      </c>
      <c r="AS68" s="485">
        <v>1652</v>
      </c>
      <c r="AT68" s="485">
        <v>4067</v>
      </c>
      <c r="AU68" s="485">
        <v>4638</v>
      </c>
      <c r="AV68" s="485">
        <v>9435</v>
      </c>
      <c r="AW68" s="485">
        <v>11013</v>
      </c>
      <c r="AX68" s="485">
        <v>12340</v>
      </c>
      <c r="AY68" s="245"/>
      <c r="AZ68" s="245"/>
      <c r="BA68" s="245"/>
      <c r="BB68" s="245"/>
      <c r="BC68" s="245"/>
      <c r="BD68" s="245"/>
      <c r="BE68" s="245"/>
      <c r="BF68" s="485">
        <v>3048</v>
      </c>
      <c r="BG68" s="485">
        <v>3473</v>
      </c>
      <c r="BH68" s="500"/>
      <c r="BI68" s="502" t="s">
        <v>1637</v>
      </c>
      <c r="BJ68" s="245"/>
      <c r="BK68" s="502" t="s">
        <v>1637</v>
      </c>
      <c r="BL68" s="500"/>
      <c r="BM68" s="503" t="s">
        <v>1637</v>
      </c>
      <c r="BN68" s="500"/>
      <c r="BO68" s="503" t="s">
        <v>1637</v>
      </c>
      <c r="BP68" s="484" t="s">
        <v>1732</v>
      </c>
      <c r="BQ68" s="484" t="s">
        <v>1714</v>
      </c>
      <c r="BR68" s="484" t="s">
        <v>1650</v>
      </c>
      <c r="BS68" s="484" t="s">
        <v>1650</v>
      </c>
      <c r="BT68" s="484">
        <v>88</v>
      </c>
      <c r="BU68" s="484">
        <v>79</v>
      </c>
      <c r="BV68" s="245"/>
      <c r="BW68" s="484">
        <v>6800</v>
      </c>
      <c r="BX68" s="484">
        <v>2160</v>
      </c>
      <c r="BY68" s="245"/>
      <c r="BZ68" s="245"/>
      <c r="CA68" s="245"/>
      <c r="CB68" s="245"/>
      <c r="CC68" s="245"/>
      <c r="CD68" s="245"/>
      <c r="CE68" s="245" t="s">
        <v>93</v>
      </c>
      <c r="CF68" s="485">
        <v>13603</v>
      </c>
      <c r="CG68" s="245"/>
      <c r="CH68" s="245"/>
      <c r="CI68" s="245"/>
      <c r="CJ68" s="245"/>
      <c r="CK68" s="245"/>
      <c r="CL68" s="245"/>
      <c r="CM68" s="245"/>
      <c r="CN68" s="245"/>
      <c r="CO68" s="245"/>
      <c r="CP68" s="245"/>
      <c r="CQ68" s="245"/>
      <c r="CR68" s="245"/>
      <c r="CS68" s="245"/>
      <c r="CT68" s="245"/>
      <c r="CU68" s="489">
        <v>8900</v>
      </c>
      <c r="CV68" s="489">
        <v>11100</v>
      </c>
      <c r="CW68" s="489"/>
      <c r="CX68" s="489"/>
      <c r="CY68" s="489"/>
      <c r="CZ68" s="490"/>
      <c r="DA68" s="245"/>
      <c r="DB68" s="245"/>
      <c r="DC68" s="245"/>
      <c r="DD68" s="245"/>
      <c r="DE68" s="245"/>
      <c r="DF68" s="245"/>
      <c r="DG68" s="245"/>
      <c r="DH68" s="245"/>
      <c r="DI68" s="245"/>
      <c r="DJ68" s="245"/>
      <c r="DK68" s="245"/>
      <c r="DL68" s="245"/>
      <c r="DM68" s="245"/>
      <c r="DN68" s="245"/>
      <c r="DO68" s="245"/>
      <c r="DP68" s="245"/>
      <c r="DQ68" s="245"/>
      <c r="DR68" s="245"/>
      <c r="DS68" s="245"/>
      <c r="DT68" s="245"/>
      <c r="DU68" s="245"/>
      <c r="DV68" s="245"/>
      <c r="DW68" s="245"/>
      <c r="DX68" s="245"/>
      <c r="DY68" s="245"/>
      <c r="DZ68" s="245"/>
      <c r="EA68" s="245"/>
      <c r="EB68" s="245"/>
      <c r="EC68" s="245"/>
      <c r="ED68" s="245"/>
      <c r="EE68" s="245"/>
      <c r="EF68" s="245"/>
      <c r="EG68" s="245"/>
      <c r="EH68" s="245"/>
      <c r="EI68" s="245"/>
      <c r="EJ68" s="245"/>
      <c r="EK68" s="245"/>
      <c r="EL68" s="245"/>
      <c r="EM68" s="245"/>
      <c r="EN68" s="245"/>
      <c r="EO68" s="245"/>
      <c r="EP68" s="245"/>
      <c r="EQ68" s="245"/>
      <c r="ER68" s="245"/>
      <c r="ES68" s="245"/>
      <c r="ET68" s="245"/>
      <c r="EU68" s="245"/>
      <c r="EV68" s="245"/>
      <c r="EW68" s="245"/>
      <c r="EX68" s="245"/>
      <c r="EY68" s="245"/>
      <c r="EZ68" s="245"/>
      <c r="FA68" s="245"/>
      <c r="FB68" s="245"/>
      <c r="FC68" s="245"/>
      <c r="FD68" s="245"/>
      <c r="FE68" s="245"/>
      <c r="FF68" s="245"/>
      <c r="FG68" s="245"/>
      <c r="FH68" s="245"/>
      <c r="FI68" s="245"/>
      <c r="FJ68" s="245"/>
      <c r="FK68" s="245"/>
      <c r="FL68" s="245"/>
      <c r="FM68" s="245"/>
      <c r="FN68" s="245"/>
      <c r="FO68" s="245"/>
      <c r="FP68" s="245"/>
      <c r="FQ68" s="245"/>
      <c r="FR68" s="245"/>
      <c r="FS68" s="245"/>
      <c r="FT68" s="245"/>
      <c r="FU68" s="245"/>
      <c r="FV68" s="245"/>
      <c r="FW68" s="245"/>
      <c r="FX68" s="245"/>
      <c r="FY68" s="245"/>
      <c r="FZ68" s="245"/>
      <c r="GA68" s="245"/>
      <c r="GB68" s="245"/>
      <c r="GC68" s="245"/>
      <c r="GD68" s="245"/>
      <c r="GE68" s="245"/>
      <c r="GF68" s="245"/>
      <c r="GG68" s="245"/>
      <c r="GH68" s="245"/>
      <c r="GI68" s="245"/>
      <c r="GJ68" s="245"/>
      <c r="GK68" s="245"/>
      <c r="GL68" s="245"/>
      <c r="GM68" s="245"/>
      <c r="GN68" s="245"/>
      <c r="GO68" s="245"/>
      <c r="GP68" s="245"/>
      <c r="GQ68" s="245"/>
      <c r="GR68" s="245"/>
      <c r="GS68" s="245"/>
      <c r="GT68" s="245"/>
      <c r="GU68" s="245"/>
      <c r="GV68" s="245"/>
      <c r="GW68" s="245"/>
      <c r="GX68" s="245"/>
      <c r="GY68" s="245"/>
      <c r="GZ68" s="245"/>
      <c r="HA68" s="245"/>
      <c r="HB68" s="245"/>
      <c r="HC68" s="245"/>
      <c r="HD68" s="245"/>
      <c r="HE68" s="245"/>
      <c r="HF68" s="245"/>
      <c r="HG68" s="245"/>
      <c r="HH68" s="245"/>
      <c r="HI68" s="245"/>
      <c r="HJ68" s="245"/>
      <c r="HK68" s="245"/>
      <c r="HL68" s="245"/>
      <c r="HM68" s="245"/>
      <c r="HN68" s="245"/>
      <c r="HO68" s="245"/>
      <c r="HP68" s="245"/>
      <c r="HQ68" s="245"/>
      <c r="HR68" s="245"/>
      <c r="HS68" s="245"/>
      <c r="HT68" s="245"/>
      <c r="HU68" s="245"/>
      <c r="HV68" s="245"/>
      <c r="HW68" s="252">
        <v>51</v>
      </c>
      <c r="HX68" s="252">
        <v>51</v>
      </c>
      <c r="HY68" s="252">
        <v>51</v>
      </c>
      <c r="HZ68" s="252">
        <v>51</v>
      </c>
      <c r="IA68" s="252">
        <v>51</v>
      </c>
      <c r="IB68" s="252">
        <v>51</v>
      </c>
      <c r="IC68" s="252">
        <v>51</v>
      </c>
      <c r="ID68" s="252">
        <v>51</v>
      </c>
      <c r="IE68" s="252">
        <v>51</v>
      </c>
      <c r="IF68" s="252">
        <v>51</v>
      </c>
      <c r="IG68" s="252">
        <v>51</v>
      </c>
      <c r="IH68" s="252">
        <v>51</v>
      </c>
      <c r="II68" s="252">
        <v>51</v>
      </c>
      <c r="IJ68" s="252">
        <v>51</v>
      </c>
      <c r="IK68" s="252">
        <v>51</v>
      </c>
      <c r="IL68" s="252">
        <v>51</v>
      </c>
      <c r="IM68" s="252">
        <v>51</v>
      </c>
      <c r="IN68" s="252">
        <v>51</v>
      </c>
      <c r="IO68" s="252">
        <v>51</v>
      </c>
      <c r="IP68" s="252">
        <v>51</v>
      </c>
      <c r="IQ68" s="252">
        <v>51</v>
      </c>
      <c r="IR68" s="252">
        <v>51</v>
      </c>
      <c r="IS68" s="485">
        <v>36000</v>
      </c>
      <c r="IT68" s="485">
        <v>37232</v>
      </c>
      <c r="IU68" s="485">
        <v>42157</v>
      </c>
      <c r="IV68" s="485">
        <v>993</v>
      </c>
      <c r="IW68" s="485">
        <v>1127</v>
      </c>
      <c r="IX68" s="485">
        <v>1288</v>
      </c>
      <c r="IY68" s="485">
        <v>1382</v>
      </c>
      <c r="IZ68" s="485">
        <v>1764</v>
      </c>
      <c r="JA68" s="485">
        <v>3048</v>
      </c>
      <c r="JB68" s="485">
        <v>3511</v>
      </c>
      <c r="JC68" s="485">
        <v>4095</v>
      </c>
      <c r="JD68" s="485">
        <v>4603</v>
      </c>
      <c r="JE68" s="485">
        <v>9349</v>
      </c>
      <c r="JF68" s="485">
        <v>10848</v>
      </c>
      <c r="JG68" s="485">
        <v>12010</v>
      </c>
      <c r="JH68" s="485">
        <v>13149</v>
      </c>
      <c r="JI68" s="485">
        <v>33276</v>
      </c>
      <c r="JJ68" s="485">
        <v>35121</v>
      </c>
      <c r="JK68" s="485">
        <v>39571</v>
      </c>
      <c r="JL68" s="238">
        <v>0</v>
      </c>
      <c r="JM68" s="238">
        <v>0</v>
      </c>
      <c r="JN68" s="238">
        <v>170.2</v>
      </c>
      <c r="JO68" s="238">
        <v>244.6</v>
      </c>
      <c r="JP68" s="238">
        <v>305.8</v>
      </c>
      <c r="JQ68" s="238">
        <v>23</v>
      </c>
      <c r="JR68" s="238">
        <v>25</v>
      </c>
      <c r="JS68" s="238">
        <v>0.25</v>
      </c>
      <c r="JT68" s="238">
        <v>255</v>
      </c>
      <c r="JU68" s="238">
        <v>3586</v>
      </c>
      <c r="JV68" s="238" t="s">
        <v>1628</v>
      </c>
      <c r="JW68" s="245"/>
      <c r="JX68" s="245"/>
      <c r="JY68" s="245"/>
      <c r="KA68" s="738">
        <v>46023</v>
      </c>
    </row>
    <row r="69" spans="1:287">
      <c r="B69" s="423" t="s">
        <v>1755</v>
      </c>
      <c r="C69" s="393" t="s">
        <v>1750</v>
      </c>
      <c r="D69" s="394" t="s">
        <v>1756</v>
      </c>
      <c r="E69" s="377" t="s">
        <v>1752</v>
      </c>
      <c r="F69" s="483" t="s">
        <v>1753</v>
      </c>
      <c r="G69" s="483" t="s">
        <v>1754</v>
      </c>
      <c r="H69" s="406" t="s">
        <v>88</v>
      </c>
      <c r="I69" s="406" t="s">
        <v>89</v>
      </c>
      <c r="J69" s="406" t="s">
        <v>282</v>
      </c>
      <c r="K69" s="484" t="s">
        <v>1637</v>
      </c>
      <c r="L69" s="484" t="s">
        <v>1637</v>
      </c>
      <c r="M69" s="799"/>
      <c r="N69" s="245"/>
      <c r="O69" s="245"/>
      <c r="P69" s="245"/>
      <c r="Q69" s="499" t="s">
        <v>93</v>
      </c>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485">
        <v>881</v>
      </c>
      <c r="AP69" s="485">
        <v>1016</v>
      </c>
      <c r="AQ69" s="485">
        <v>1177</v>
      </c>
      <c r="AR69" s="485">
        <v>1270</v>
      </c>
      <c r="AS69" s="485">
        <v>1652</v>
      </c>
      <c r="AT69" s="485">
        <v>4067</v>
      </c>
      <c r="AU69" s="485">
        <v>4638</v>
      </c>
      <c r="AV69" s="485">
        <v>9435</v>
      </c>
      <c r="AW69" s="485">
        <v>11013</v>
      </c>
      <c r="AX69" s="485">
        <v>12340</v>
      </c>
      <c r="AY69" s="245"/>
      <c r="AZ69" s="245"/>
      <c r="BA69" s="245"/>
      <c r="BB69" s="245"/>
      <c r="BC69" s="245"/>
      <c r="BD69" s="245"/>
      <c r="BE69" s="245"/>
      <c r="BF69" s="485">
        <v>3048</v>
      </c>
      <c r="BG69" s="485">
        <v>3473</v>
      </c>
      <c r="BH69" s="500"/>
      <c r="BI69" s="502" t="s">
        <v>1637</v>
      </c>
      <c r="BJ69" s="245"/>
      <c r="BK69" s="502" t="s">
        <v>1637</v>
      </c>
      <c r="BL69" s="500"/>
      <c r="BM69" s="503" t="s">
        <v>1637</v>
      </c>
      <c r="BN69" s="500"/>
      <c r="BO69" s="503" t="s">
        <v>1637</v>
      </c>
      <c r="BP69" s="484" t="s">
        <v>1732</v>
      </c>
      <c r="BQ69" s="484" t="s">
        <v>1714</v>
      </c>
      <c r="BR69" s="484" t="s">
        <v>1650</v>
      </c>
      <c r="BS69" s="484" t="s">
        <v>1650</v>
      </c>
      <c r="BT69" s="484">
        <v>88</v>
      </c>
      <c r="BU69" s="484">
        <v>79</v>
      </c>
      <c r="BV69" s="245"/>
      <c r="BW69" s="484">
        <v>6800</v>
      </c>
      <c r="BX69" s="484">
        <v>2160</v>
      </c>
      <c r="BY69" s="245"/>
      <c r="BZ69" s="245"/>
      <c r="CA69" s="245"/>
      <c r="CB69" s="245"/>
      <c r="CC69" s="245"/>
      <c r="CD69" s="245"/>
      <c r="CE69" s="245" t="s">
        <v>93</v>
      </c>
      <c r="CF69" s="485">
        <v>13603</v>
      </c>
      <c r="CG69" s="245"/>
      <c r="CH69" s="245"/>
      <c r="CI69" s="245"/>
      <c r="CJ69" s="245"/>
      <c r="CK69" s="245"/>
      <c r="CL69" s="245"/>
      <c r="CM69" s="245"/>
      <c r="CN69" s="245"/>
      <c r="CO69" s="245"/>
      <c r="CP69" s="245"/>
      <c r="CQ69" s="245"/>
      <c r="CR69" s="245"/>
      <c r="CS69" s="245"/>
      <c r="CT69" s="245"/>
      <c r="CU69" s="489">
        <v>8900</v>
      </c>
      <c r="CV69" s="489">
        <v>11100</v>
      </c>
      <c r="CW69" s="489"/>
      <c r="CX69" s="489"/>
      <c r="CY69" s="489"/>
      <c r="CZ69" s="490"/>
      <c r="DA69" s="245"/>
      <c r="DB69" s="245"/>
      <c r="DC69" s="245"/>
      <c r="DD69" s="245"/>
      <c r="DE69" s="245"/>
      <c r="DF69" s="245"/>
      <c r="DG69" s="245"/>
      <c r="DH69" s="245"/>
      <c r="DI69" s="245"/>
      <c r="DJ69" s="245"/>
      <c r="DK69" s="245"/>
      <c r="DL69" s="245"/>
      <c r="DM69" s="245"/>
      <c r="DN69" s="245"/>
      <c r="DO69" s="245"/>
      <c r="DP69" s="245"/>
      <c r="DQ69" s="245"/>
      <c r="DR69" s="245"/>
      <c r="DS69" s="245"/>
      <c r="DT69" s="245"/>
      <c r="DU69" s="245"/>
      <c r="DV69" s="245"/>
      <c r="DW69" s="245"/>
      <c r="DX69" s="245"/>
      <c r="DY69" s="245"/>
      <c r="DZ69" s="245"/>
      <c r="EA69" s="245"/>
      <c r="EB69" s="245"/>
      <c r="EC69" s="245"/>
      <c r="ED69" s="245"/>
      <c r="EE69" s="245"/>
      <c r="EF69" s="245"/>
      <c r="EG69" s="245"/>
      <c r="EH69" s="245"/>
      <c r="EI69" s="245"/>
      <c r="EJ69" s="245"/>
      <c r="EK69" s="245"/>
      <c r="EL69" s="245"/>
      <c r="EM69" s="245"/>
      <c r="EN69" s="245"/>
      <c r="EO69" s="245"/>
      <c r="EP69" s="245"/>
      <c r="EQ69" s="245"/>
      <c r="ER69" s="245"/>
      <c r="ES69" s="245"/>
      <c r="ET69" s="245"/>
      <c r="EU69" s="245"/>
      <c r="EV69" s="245"/>
      <c r="EW69" s="245"/>
      <c r="EX69" s="245"/>
      <c r="EY69" s="245"/>
      <c r="EZ69" s="245"/>
      <c r="FA69" s="245"/>
      <c r="FB69" s="245"/>
      <c r="FC69" s="245"/>
      <c r="FD69" s="245"/>
      <c r="FE69" s="245"/>
      <c r="FF69" s="245"/>
      <c r="FG69" s="245"/>
      <c r="FH69" s="245"/>
      <c r="FI69" s="245"/>
      <c r="FJ69" s="245"/>
      <c r="FK69" s="245"/>
      <c r="FL69" s="245"/>
      <c r="FM69" s="245"/>
      <c r="FN69" s="245"/>
      <c r="FO69" s="245"/>
      <c r="FP69" s="245"/>
      <c r="FQ69" s="245"/>
      <c r="FR69" s="245"/>
      <c r="FS69" s="245"/>
      <c r="FT69" s="245"/>
      <c r="FU69" s="245"/>
      <c r="FV69" s="245"/>
      <c r="FW69" s="245"/>
      <c r="FX69" s="245"/>
      <c r="FY69" s="245"/>
      <c r="FZ69" s="245"/>
      <c r="GA69" s="245"/>
      <c r="GB69" s="245"/>
      <c r="GC69" s="245"/>
      <c r="GD69" s="245"/>
      <c r="GE69" s="245"/>
      <c r="GF69" s="245"/>
      <c r="GG69" s="245"/>
      <c r="GH69" s="245"/>
      <c r="GI69" s="245"/>
      <c r="GJ69" s="245"/>
      <c r="GK69" s="245"/>
      <c r="GL69" s="245"/>
      <c r="GM69" s="245"/>
      <c r="GN69" s="245"/>
      <c r="GO69" s="245"/>
      <c r="GP69" s="245"/>
      <c r="GQ69" s="245"/>
      <c r="GR69" s="245"/>
      <c r="GS69" s="245"/>
      <c r="GT69" s="245"/>
      <c r="GU69" s="245"/>
      <c r="GV69" s="245"/>
      <c r="GW69" s="245"/>
      <c r="GX69" s="245"/>
      <c r="GY69" s="245"/>
      <c r="GZ69" s="245"/>
      <c r="HA69" s="245"/>
      <c r="HB69" s="245"/>
      <c r="HC69" s="245"/>
      <c r="HD69" s="245"/>
      <c r="HE69" s="245"/>
      <c r="HF69" s="245"/>
      <c r="HG69" s="245"/>
      <c r="HH69" s="245"/>
      <c r="HI69" s="245"/>
      <c r="HJ69" s="245"/>
      <c r="HK69" s="245"/>
      <c r="HL69" s="245"/>
      <c r="HM69" s="245"/>
      <c r="HN69" s="245"/>
      <c r="HO69" s="245"/>
      <c r="HP69" s="245"/>
      <c r="HQ69" s="245"/>
      <c r="HR69" s="245"/>
      <c r="HS69" s="245"/>
      <c r="HT69" s="245"/>
      <c r="HU69" s="245"/>
      <c r="HV69" s="245"/>
      <c r="HW69" s="252">
        <v>51</v>
      </c>
      <c r="HX69" s="252">
        <v>51</v>
      </c>
      <c r="HY69" s="252">
        <v>51</v>
      </c>
      <c r="HZ69" s="252">
        <v>51</v>
      </c>
      <c r="IA69" s="252">
        <v>51</v>
      </c>
      <c r="IB69" s="252">
        <v>51</v>
      </c>
      <c r="IC69" s="252">
        <v>51</v>
      </c>
      <c r="ID69" s="252">
        <v>51</v>
      </c>
      <c r="IE69" s="252">
        <v>51</v>
      </c>
      <c r="IF69" s="252">
        <v>51</v>
      </c>
      <c r="IG69" s="252">
        <v>51</v>
      </c>
      <c r="IH69" s="252">
        <v>51</v>
      </c>
      <c r="II69" s="252">
        <v>51</v>
      </c>
      <c r="IJ69" s="252">
        <v>51</v>
      </c>
      <c r="IK69" s="252">
        <v>51</v>
      </c>
      <c r="IL69" s="252">
        <v>51</v>
      </c>
      <c r="IM69" s="252">
        <v>51</v>
      </c>
      <c r="IN69" s="252">
        <v>51</v>
      </c>
      <c r="IO69" s="252">
        <v>51</v>
      </c>
      <c r="IP69" s="252">
        <v>51</v>
      </c>
      <c r="IQ69" s="252">
        <v>51</v>
      </c>
      <c r="IR69" s="252">
        <v>51</v>
      </c>
      <c r="IS69" s="485">
        <v>36000</v>
      </c>
      <c r="IT69" s="485">
        <v>37232</v>
      </c>
      <c r="IU69" s="485">
        <v>42157</v>
      </c>
      <c r="IV69" s="485">
        <v>993</v>
      </c>
      <c r="IW69" s="485">
        <v>1127</v>
      </c>
      <c r="IX69" s="485">
        <v>1288</v>
      </c>
      <c r="IY69" s="485">
        <v>1382</v>
      </c>
      <c r="IZ69" s="485">
        <v>1764</v>
      </c>
      <c r="JA69" s="485">
        <v>3048</v>
      </c>
      <c r="JB69" s="485">
        <v>3511</v>
      </c>
      <c r="JC69" s="485">
        <v>4095</v>
      </c>
      <c r="JD69" s="485">
        <v>4603</v>
      </c>
      <c r="JE69" s="485">
        <v>9349</v>
      </c>
      <c r="JF69" s="485">
        <v>10848</v>
      </c>
      <c r="JG69" s="485">
        <v>12010</v>
      </c>
      <c r="JH69" s="485">
        <v>13149</v>
      </c>
      <c r="JI69" s="485">
        <v>33276</v>
      </c>
      <c r="JJ69" s="485">
        <v>35121</v>
      </c>
      <c r="JK69" s="485">
        <v>39571</v>
      </c>
      <c r="JL69" s="238">
        <v>0</v>
      </c>
      <c r="JM69" s="238">
        <v>0</v>
      </c>
      <c r="JN69" s="238">
        <v>152.9</v>
      </c>
      <c r="JO69" s="238">
        <v>225.8</v>
      </c>
      <c r="JP69" s="238">
        <v>307.39999999999998</v>
      </c>
      <c r="JQ69" s="238">
        <v>23</v>
      </c>
      <c r="JR69" s="238">
        <v>25</v>
      </c>
      <c r="JS69" s="238">
        <v>0.25</v>
      </c>
      <c r="JT69" s="238">
        <v>255</v>
      </c>
      <c r="JU69" s="238">
        <v>3563</v>
      </c>
      <c r="JV69" s="238" t="s">
        <v>1628</v>
      </c>
      <c r="JW69" s="245"/>
      <c r="JX69" s="245"/>
      <c r="JY69" s="245"/>
      <c r="KA69" s="738">
        <v>46023</v>
      </c>
    </row>
    <row r="70" spans="1:287">
      <c r="B70" s="423" t="s">
        <v>1757</v>
      </c>
      <c r="C70" s="393">
        <v>1540</v>
      </c>
      <c r="D70" s="394" t="s">
        <v>1758</v>
      </c>
      <c r="E70" s="377" t="s">
        <v>1759</v>
      </c>
      <c r="F70" s="483" t="s">
        <v>1753</v>
      </c>
      <c r="G70" s="483" t="s">
        <v>1754</v>
      </c>
      <c r="H70" s="406" t="s">
        <v>88</v>
      </c>
      <c r="I70" s="406" t="s">
        <v>89</v>
      </c>
      <c r="J70" s="406" t="s">
        <v>282</v>
      </c>
      <c r="K70" s="484" t="s">
        <v>1637</v>
      </c>
      <c r="L70" s="484" t="s">
        <v>1637</v>
      </c>
      <c r="M70" s="799"/>
      <c r="N70" s="245"/>
      <c r="O70" s="245"/>
      <c r="P70" s="245"/>
      <c r="Q70" s="499" t="s">
        <v>93</v>
      </c>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485">
        <v>881</v>
      </c>
      <c r="AP70" s="485">
        <v>1016</v>
      </c>
      <c r="AQ70" s="485">
        <v>1177</v>
      </c>
      <c r="AR70" s="485">
        <v>1270</v>
      </c>
      <c r="AS70" s="485">
        <v>1652</v>
      </c>
      <c r="AT70" s="485">
        <v>4067</v>
      </c>
      <c r="AU70" s="485">
        <v>4638</v>
      </c>
      <c r="AV70" s="485">
        <v>9435</v>
      </c>
      <c r="AW70" s="485">
        <v>11013</v>
      </c>
      <c r="AX70" s="485">
        <v>12340</v>
      </c>
      <c r="AY70" s="245"/>
      <c r="AZ70" s="245"/>
      <c r="BA70" s="245"/>
      <c r="BB70" s="245"/>
      <c r="BC70" s="245"/>
      <c r="BD70" s="245"/>
      <c r="BE70" s="245"/>
      <c r="BF70" s="485">
        <v>3048</v>
      </c>
      <c r="BG70" s="485">
        <v>3473</v>
      </c>
      <c r="BH70" s="500"/>
      <c r="BI70" s="502" t="s">
        <v>1637</v>
      </c>
      <c r="BJ70" s="245"/>
      <c r="BK70" s="502" t="s">
        <v>1637</v>
      </c>
      <c r="BL70" s="500"/>
      <c r="BM70" s="503" t="s">
        <v>1637</v>
      </c>
      <c r="BN70" s="500"/>
      <c r="BO70" s="503" t="s">
        <v>1637</v>
      </c>
      <c r="BP70" s="484" t="s">
        <v>1732</v>
      </c>
      <c r="BQ70" s="484" t="s">
        <v>1714</v>
      </c>
      <c r="BR70" s="504" t="s">
        <v>529</v>
      </c>
      <c r="BS70" s="484" t="s">
        <v>499</v>
      </c>
      <c r="BT70" s="484">
        <v>89</v>
      </c>
      <c r="BU70" s="484">
        <v>80</v>
      </c>
      <c r="BV70" s="245"/>
      <c r="BW70" s="484">
        <v>6800</v>
      </c>
      <c r="BX70" s="484">
        <v>2160</v>
      </c>
      <c r="BY70" s="245"/>
      <c r="BZ70" s="245"/>
      <c r="CA70" s="245"/>
      <c r="CB70" s="245"/>
      <c r="CC70" s="245"/>
      <c r="CD70" s="245"/>
      <c r="CE70" s="245" t="s">
        <v>93</v>
      </c>
      <c r="CF70" s="485">
        <v>13603</v>
      </c>
      <c r="CG70" s="245"/>
      <c r="CH70" s="245"/>
      <c r="CI70" s="245"/>
      <c r="CJ70" s="245"/>
      <c r="CK70" s="245"/>
      <c r="CL70" s="245"/>
      <c r="CM70" s="245"/>
      <c r="CN70" s="245"/>
      <c r="CO70" s="245"/>
      <c r="CP70" s="245"/>
      <c r="CQ70" s="245"/>
      <c r="CR70" s="245"/>
      <c r="CS70" s="245"/>
      <c r="CT70" s="245"/>
      <c r="CU70" s="489">
        <v>10800</v>
      </c>
      <c r="CV70" s="489">
        <v>13010</v>
      </c>
      <c r="CW70" s="489"/>
      <c r="CX70" s="489"/>
      <c r="CY70" s="489"/>
      <c r="CZ70" s="490"/>
      <c r="DA70" s="245"/>
      <c r="DB70" s="245"/>
      <c r="DC70" s="245"/>
      <c r="DD70" s="245"/>
      <c r="DE70" s="245"/>
      <c r="DF70" s="245"/>
      <c r="DG70" s="245"/>
      <c r="DH70" s="245"/>
      <c r="DI70" s="245"/>
      <c r="DJ70" s="245"/>
      <c r="DK70" s="245"/>
      <c r="DL70" s="245"/>
      <c r="DM70" s="245"/>
      <c r="DN70" s="245"/>
      <c r="DO70" s="245"/>
      <c r="DP70" s="245"/>
      <c r="DQ70" s="245"/>
      <c r="DR70" s="245"/>
      <c r="DS70" s="245"/>
      <c r="DT70" s="245"/>
      <c r="DU70" s="245"/>
      <c r="DV70" s="245"/>
      <c r="DW70" s="245"/>
      <c r="DX70" s="245"/>
      <c r="DY70" s="245"/>
      <c r="DZ70" s="245"/>
      <c r="EA70" s="245"/>
      <c r="EB70" s="245"/>
      <c r="EC70" s="245"/>
      <c r="ED70" s="245"/>
      <c r="EE70" s="245"/>
      <c r="EF70" s="245"/>
      <c r="EG70" s="245"/>
      <c r="EH70" s="245"/>
      <c r="EI70" s="245"/>
      <c r="EJ70" s="245"/>
      <c r="EK70" s="245"/>
      <c r="EL70" s="245"/>
      <c r="EM70" s="245"/>
      <c r="EN70" s="245"/>
      <c r="EO70" s="245"/>
      <c r="EP70" s="245"/>
      <c r="EQ70" s="245"/>
      <c r="ER70" s="245"/>
      <c r="ES70" s="245"/>
      <c r="ET70" s="245"/>
      <c r="EU70" s="245"/>
      <c r="EV70" s="245"/>
      <c r="EW70" s="245"/>
      <c r="EX70" s="245"/>
      <c r="EY70" s="245"/>
      <c r="EZ70" s="245"/>
      <c r="FA70" s="245"/>
      <c r="FB70" s="245"/>
      <c r="FC70" s="245"/>
      <c r="FD70" s="245"/>
      <c r="FE70" s="245"/>
      <c r="FF70" s="245"/>
      <c r="FG70" s="245"/>
      <c r="FH70" s="245"/>
      <c r="FI70" s="245"/>
      <c r="FJ70" s="245"/>
      <c r="FK70" s="245"/>
      <c r="FL70" s="245"/>
      <c r="FM70" s="245"/>
      <c r="FN70" s="245"/>
      <c r="FO70" s="245"/>
      <c r="FP70" s="245"/>
      <c r="FQ70" s="245"/>
      <c r="FR70" s="245"/>
      <c r="FS70" s="245"/>
      <c r="FT70" s="245"/>
      <c r="FU70" s="245"/>
      <c r="FV70" s="245"/>
      <c r="FW70" s="245"/>
      <c r="FX70" s="245"/>
      <c r="FY70" s="245"/>
      <c r="FZ70" s="245"/>
      <c r="GA70" s="245"/>
      <c r="GB70" s="245"/>
      <c r="GC70" s="245"/>
      <c r="GD70" s="245"/>
      <c r="GE70" s="245"/>
      <c r="GF70" s="245"/>
      <c r="GG70" s="245"/>
      <c r="GH70" s="245"/>
      <c r="GI70" s="245"/>
      <c r="GJ70" s="245"/>
      <c r="GK70" s="245"/>
      <c r="GL70" s="245"/>
      <c r="GM70" s="245"/>
      <c r="GN70" s="245"/>
      <c r="GO70" s="245"/>
      <c r="GP70" s="245"/>
      <c r="GQ70" s="245"/>
      <c r="GR70" s="245"/>
      <c r="GS70" s="245"/>
      <c r="GT70" s="245"/>
      <c r="GU70" s="245"/>
      <c r="GV70" s="245"/>
      <c r="GW70" s="245"/>
      <c r="GX70" s="245"/>
      <c r="GY70" s="245"/>
      <c r="GZ70" s="245"/>
      <c r="HA70" s="245"/>
      <c r="HB70" s="245"/>
      <c r="HC70" s="245"/>
      <c r="HD70" s="245"/>
      <c r="HE70" s="245"/>
      <c r="HF70" s="245"/>
      <c r="HG70" s="245"/>
      <c r="HH70" s="245"/>
      <c r="HI70" s="245"/>
      <c r="HJ70" s="245"/>
      <c r="HK70" s="245"/>
      <c r="HL70" s="245"/>
      <c r="HM70" s="245"/>
      <c r="HN70" s="245"/>
      <c r="HO70" s="245"/>
      <c r="HP70" s="245"/>
      <c r="HQ70" s="245"/>
      <c r="HR70" s="245"/>
      <c r="HS70" s="245"/>
      <c r="HT70" s="245"/>
      <c r="HU70" s="245"/>
      <c r="HV70" s="245"/>
      <c r="HW70" s="252">
        <v>51</v>
      </c>
      <c r="HX70" s="252">
        <v>51</v>
      </c>
      <c r="HY70" s="252">
        <v>51</v>
      </c>
      <c r="HZ70" s="252">
        <v>51</v>
      </c>
      <c r="IA70" s="252">
        <v>51</v>
      </c>
      <c r="IB70" s="252">
        <v>51</v>
      </c>
      <c r="IC70" s="252">
        <v>51</v>
      </c>
      <c r="ID70" s="252">
        <v>51</v>
      </c>
      <c r="IE70" s="252">
        <v>51</v>
      </c>
      <c r="IF70" s="252">
        <v>51</v>
      </c>
      <c r="IG70" s="252">
        <v>51</v>
      </c>
      <c r="IH70" s="252">
        <v>51</v>
      </c>
      <c r="II70" s="252">
        <v>51</v>
      </c>
      <c r="IJ70" s="252">
        <v>51</v>
      </c>
      <c r="IK70" s="252">
        <v>51</v>
      </c>
      <c r="IL70" s="252">
        <v>51</v>
      </c>
      <c r="IM70" s="252">
        <v>51</v>
      </c>
      <c r="IN70" s="252">
        <v>51</v>
      </c>
      <c r="IO70" s="252">
        <v>51</v>
      </c>
      <c r="IP70" s="252">
        <v>51</v>
      </c>
      <c r="IQ70" s="252">
        <v>51</v>
      </c>
      <c r="IR70" s="252">
        <v>51</v>
      </c>
      <c r="IS70" s="485">
        <v>36000</v>
      </c>
      <c r="IT70" s="485">
        <v>37232</v>
      </c>
      <c r="IU70" s="485">
        <v>42157</v>
      </c>
      <c r="IV70" s="485">
        <v>993</v>
      </c>
      <c r="IW70" s="485">
        <v>1127</v>
      </c>
      <c r="IX70" s="485">
        <v>1288</v>
      </c>
      <c r="IY70" s="485">
        <v>1382</v>
      </c>
      <c r="IZ70" s="485">
        <v>1764</v>
      </c>
      <c r="JA70" s="485">
        <v>3048</v>
      </c>
      <c r="JB70" s="485">
        <v>3511</v>
      </c>
      <c r="JC70" s="485">
        <v>4095</v>
      </c>
      <c r="JD70" s="485">
        <v>4603</v>
      </c>
      <c r="JE70" s="485">
        <v>9349</v>
      </c>
      <c r="JF70" s="485">
        <v>10848</v>
      </c>
      <c r="JG70" s="485">
        <v>12010</v>
      </c>
      <c r="JH70" s="485">
        <v>13149</v>
      </c>
      <c r="JI70" s="485">
        <v>33276</v>
      </c>
      <c r="JJ70" s="485">
        <v>35121</v>
      </c>
      <c r="JK70" s="485">
        <v>39571</v>
      </c>
      <c r="JL70" s="238">
        <v>0</v>
      </c>
      <c r="JM70" s="238">
        <v>203</v>
      </c>
      <c r="JN70" s="238">
        <v>212</v>
      </c>
      <c r="JO70" s="238">
        <v>202</v>
      </c>
      <c r="JP70" s="238">
        <v>202</v>
      </c>
      <c r="JQ70" s="238">
        <v>25.9</v>
      </c>
      <c r="JR70" s="238">
        <v>20</v>
      </c>
      <c r="JS70" s="238">
        <v>0.25</v>
      </c>
      <c r="JT70" s="238">
        <v>300</v>
      </c>
      <c r="JU70" s="238">
        <v>4650</v>
      </c>
      <c r="JV70" s="238" t="s">
        <v>1628</v>
      </c>
      <c r="JW70" s="245"/>
      <c r="JX70" s="245"/>
      <c r="JY70" s="245"/>
      <c r="KA70" s="738">
        <v>46023</v>
      </c>
    </row>
    <row r="71" spans="1:287">
      <c r="B71" s="423" t="s">
        <v>1773</v>
      </c>
      <c r="C71" s="393">
        <v>1650</v>
      </c>
      <c r="D71" s="394" t="s">
        <v>1774</v>
      </c>
      <c r="E71" s="377" t="s">
        <v>1762</v>
      </c>
      <c r="F71" s="483" t="s">
        <v>1763</v>
      </c>
      <c r="G71" s="483" t="s">
        <v>1764</v>
      </c>
      <c r="H71" s="406" t="s">
        <v>88</v>
      </c>
      <c r="I71" s="406" t="s">
        <v>89</v>
      </c>
      <c r="J71" s="406" t="s">
        <v>282</v>
      </c>
      <c r="K71" s="484" t="s">
        <v>1637</v>
      </c>
      <c r="L71" s="484" t="s">
        <v>1637</v>
      </c>
      <c r="M71" s="799"/>
      <c r="N71" s="245"/>
      <c r="O71" s="245"/>
      <c r="P71" s="245"/>
      <c r="Q71" s="499" t="s">
        <v>93</v>
      </c>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485">
        <v>881</v>
      </c>
      <c r="AP71" s="485">
        <v>1016</v>
      </c>
      <c r="AQ71" s="485">
        <v>1177</v>
      </c>
      <c r="AR71" s="485">
        <v>1270</v>
      </c>
      <c r="AS71" s="485">
        <v>1652</v>
      </c>
      <c r="AT71" s="485">
        <v>4067</v>
      </c>
      <c r="AU71" s="485">
        <v>4638</v>
      </c>
      <c r="AV71" s="485">
        <v>9435</v>
      </c>
      <c r="AW71" s="485">
        <v>11013</v>
      </c>
      <c r="AX71" s="485">
        <v>12340</v>
      </c>
      <c r="AY71" s="245"/>
      <c r="AZ71" s="245"/>
      <c r="BA71" s="245"/>
      <c r="BB71" s="245"/>
      <c r="BC71" s="245"/>
      <c r="BD71" s="245"/>
      <c r="BE71" s="245"/>
      <c r="BF71" s="485">
        <v>3048</v>
      </c>
      <c r="BG71" s="485">
        <v>3473</v>
      </c>
      <c r="BH71" s="500"/>
      <c r="BI71" s="502" t="s">
        <v>1637</v>
      </c>
      <c r="BJ71" s="245"/>
      <c r="BK71" s="502" t="s">
        <v>1637</v>
      </c>
      <c r="BL71" s="500"/>
      <c r="BM71" s="503" t="s">
        <v>1637</v>
      </c>
      <c r="BN71" s="500"/>
      <c r="BO71" s="503" t="s">
        <v>1637</v>
      </c>
      <c r="BP71" s="484" t="s">
        <v>1637</v>
      </c>
      <c r="BQ71" s="484" t="s">
        <v>434</v>
      </c>
      <c r="BR71" s="504" t="s">
        <v>529</v>
      </c>
      <c r="BS71" s="484" t="s">
        <v>499</v>
      </c>
      <c r="BT71" s="484">
        <v>98</v>
      </c>
      <c r="BU71" s="484">
        <v>89</v>
      </c>
      <c r="BV71" s="245"/>
      <c r="BW71" s="484">
        <v>6058</v>
      </c>
      <c r="BX71" s="484">
        <v>2438</v>
      </c>
      <c r="BY71" s="245"/>
      <c r="BZ71" s="245"/>
      <c r="CA71" s="245"/>
      <c r="CB71" s="245"/>
      <c r="CC71" s="245"/>
      <c r="CD71" s="245"/>
      <c r="CE71" s="245" t="s">
        <v>93</v>
      </c>
      <c r="CF71" s="485">
        <v>13603</v>
      </c>
      <c r="CG71" s="245"/>
      <c r="CH71" s="245"/>
      <c r="CI71" s="245"/>
      <c r="CJ71" s="245"/>
      <c r="CK71" s="245"/>
      <c r="CL71" s="245"/>
      <c r="CM71" s="245"/>
      <c r="CN71" s="245"/>
      <c r="CO71" s="245"/>
      <c r="CP71" s="245"/>
      <c r="CQ71" s="245"/>
      <c r="CR71" s="245"/>
      <c r="CS71" s="245"/>
      <c r="CT71" s="245"/>
      <c r="CU71" s="489">
        <v>11000</v>
      </c>
      <c r="CV71" s="489">
        <v>16838</v>
      </c>
      <c r="CW71" s="489"/>
      <c r="CX71" s="489"/>
      <c r="CY71" s="489"/>
      <c r="CZ71" s="490"/>
      <c r="DA71" s="245"/>
      <c r="DB71" s="245"/>
      <c r="DC71" s="245"/>
      <c r="DD71" s="245"/>
      <c r="DE71" s="245"/>
      <c r="DF71" s="245"/>
      <c r="DG71" s="245"/>
      <c r="DH71" s="245"/>
      <c r="DI71" s="245"/>
      <c r="DJ71" s="245"/>
      <c r="DK71" s="245"/>
      <c r="DL71" s="245"/>
      <c r="DM71" s="245"/>
      <c r="DN71" s="245"/>
      <c r="DO71" s="245"/>
      <c r="DP71" s="245"/>
      <c r="DQ71" s="245"/>
      <c r="DR71" s="245"/>
      <c r="DS71" s="245"/>
      <c r="DT71" s="245"/>
      <c r="DU71" s="245"/>
      <c r="DV71" s="245"/>
      <c r="DW71" s="245"/>
      <c r="DX71" s="245"/>
      <c r="DY71" s="245"/>
      <c r="DZ71" s="245"/>
      <c r="EA71" s="245"/>
      <c r="EB71" s="245"/>
      <c r="EC71" s="245"/>
      <c r="ED71" s="245"/>
      <c r="EE71" s="245"/>
      <c r="EF71" s="245"/>
      <c r="EG71" s="245"/>
      <c r="EH71" s="245"/>
      <c r="EI71" s="245"/>
      <c r="EJ71" s="245"/>
      <c r="EK71" s="245"/>
      <c r="EL71" s="245"/>
      <c r="EM71" s="245"/>
      <c r="EN71" s="245"/>
      <c r="EO71" s="245"/>
      <c r="EP71" s="245"/>
      <c r="EQ71" s="245"/>
      <c r="ER71" s="245"/>
      <c r="ES71" s="245"/>
      <c r="ET71" s="245"/>
      <c r="EU71" s="245"/>
      <c r="EV71" s="245"/>
      <c r="EW71" s="245"/>
      <c r="EX71" s="245"/>
      <c r="EY71" s="245"/>
      <c r="EZ71" s="245"/>
      <c r="FA71" s="245"/>
      <c r="FB71" s="245"/>
      <c r="FC71" s="245"/>
      <c r="FD71" s="245"/>
      <c r="FE71" s="245"/>
      <c r="FF71" s="245"/>
      <c r="FG71" s="245"/>
      <c r="FH71" s="245"/>
      <c r="FI71" s="245"/>
      <c r="FJ71" s="245"/>
      <c r="FK71" s="245"/>
      <c r="FL71" s="245"/>
      <c r="FM71" s="245"/>
      <c r="FN71" s="245"/>
      <c r="FO71" s="245"/>
      <c r="FP71" s="245"/>
      <c r="FQ71" s="245"/>
      <c r="FR71" s="245"/>
      <c r="FS71" s="245"/>
      <c r="FT71" s="245"/>
      <c r="FU71" s="245"/>
      <c r="FV71" s="245"/>
      <c r="FW71" s="245"/>
      <c r="FX71" s="245"/>
      <c r="FY71" s="245"/>
      <c r="FZ71" s="245"/>
      <c r="GA71" s="245"/>
      <c r="GB71" s="245"/>
      <c r="GC71" s="245"/>
      <c r="GD71" s="245"/>
      <c r="GE71" s="245"/>
      <c r="GF71" s="245"/>
      <c r="GG71" s="245"/>
      <c r="GH71" s="245"/>
      <c r="GI71" s="245"/>
      <c r="GJ71" s="245"/>
      <c r="GK71" s="245"/>
      <c r="GL71" s="245"/>
      <c r="GM71" s="245"/>
      <c r="GN71" s="245"/>
      <c r="GO71" s="245"/>
      <c r="GP71" s="245"/>
      <c r="GQ71" s="245"/>
      <c r="GR71" s="245"/>
      <c r="GS71" s="245"/>
      <c r="GT71" s="245"/>
      <c r="GU71" s="245"/>
      <c r="GV71" s="245"/>
      <c r="GW71" s="245"/>
      <c r="GX71" s="245"/>
      <c r="GY71" s="245"/>
      <c r="GZ71" s="245"/>
      <c r="HA71" s="245"/>
      <c r="HB71" s="245"/>
      <c r="HC71" s="245"/>
      <c r="HD71" s="245"/>
      <c r="HE71" s="245"/>
      <c r="HF71" s="245"/>
      <c r="HG71" s="245"/>
      <c r="HH71" s="245"/>
      <c r="HI71" s="245"/>
      <c r="HJ71" s="245"/>
      <c r="HK71" s="245"/>
      <c r="HL71" s="245"/>
      <c r="HM71" s="245"/>
      <c r="HN71" s="245"/>
      <c r="HO71" s="245"/>
      <c r="HP71" s="245"/>
      <c r="HQ71" s="245"/>
      <c r="HR71" s="245"/>
      <c r="HS71" s="245"/>
      <c r="HT71" s="245"/>
      <c r="HU71" s="245"/>
      <c r="HV71" s="245"/>
      <c r="HW71" s="252">
        <v>51</v>
      </c>
      <c r="HX71" s="252">
        <v>51</v>
      </c>
      <c r="HY71" s="252">
        <v>51</v>
      </c>
      <c r="HZ71" s="252">
        <v>51</v>
      </c>
      <c r="IA71" s="252">
        <v>51</v>
      </c>
      <c r="IB71" s="252">
        <v>51</v>
      </c>
      <c r="IC71" s="252">
        <v>51</v>
      </c>
      <c r="ID71" s="252">
        <v>51</v>
      </c>
      <c r="IE71" s="252">
        <v>51</v>
      </c>
      <c r="IF71" s="252">
        <v>51</v>
      </c>
      <c r="IG71" s="252">
        <v>51</v>
      </c>
      <c r="IH71" s="252">
        <v>51</v>
      </c>
      <c r="II71" s="252">
        <v>51</v>
      </c>
      <c r="IJ71" s="252">
        <v>51</v>
      </c>
      <c r="IK71" s="252">
        <v>51</v>
      </c>
      <c r="IL71" s="252">
        <v>51</v>
      </c>
      <c r="IM71" s="252">
        <v>51</v>
      </c>
      <c r="IN71" s="252">
        <v>51</v>
      </c>
      <c r="IO71" s="252">
        <v>51</v>
      </c>
      <c r="IP71" s="252">
        <v>51</v>
      </c>
      <c r="IQ71" s="252">
        <v>51</v>
      </c>
      <c r="IR71" s="252">
        <v>51</v>
      </c>
      <c r="IS71" s="485">
        <v>36000</v>
      </c>
      <c r="IT71" s="485">
        <v>37232</v>
      </c>
      <c r="IU71" s="485">
        <v>42157</v>
      </c>
      <c r="IV71" s="485">
        <v>993</v>
      </c>
      <c r="IW71" s="485">
        <v>1127</v>
      </c>
      <c r="IX71" s="485">
        <v>1288</v>
      </c>
      <c r="IY71" s="485">
        <v>1382</v>
      </c>
      <c r="IZ71" s="485">
        <v>1764</v>
      </c>
      <c r="JA71" s="485">
        <v>3048</v>
      </c>
      <c r="JB71" s="485">
        <v>3511</v>
      </c>
      <c r="JC71" s="485">
        <v>4095</v>
      </c>
      <c r="JD71" s="485">
        <v>4603</v>
      </c>
      <c r="JE71" s="485">
        <v>9349</v>
      </c>
      <c r="JF71" s="485">
        <v>10848</v>
      </c>
      <c r="JG71" s="485">
        <v>12010</v>
      </c>
      <c r="JH71" s="485">
        <v>13149</v>
      </c>
      <c r="JI71" s="485">
        <v>33276</v>
      </c>
      <c r="JJ71" s="485">
        <v>35121</v>
      </c>
      <c r="JK71" s="485">
        <v>39571</v>
      </c>
      <c r="JL71" s="238">
        <v>0</v>
      </c>
      <c r="JM71" s="238">
        <v>207</v>
      </c>
      <c r="JN71" s="238">
        <v>216</v>
      </c>
      <c r="JO71" s="238">
        <v>207</v>
      </c>
      <c r="JP71" s="238">
        <v>209</v>
      </c>
      <c r="JQ71" s="238">
        <v>27</v>
      </c>
      <c r="JR71" s="238">
        <v>20</v>
      </c>
      <c r="JS71" s="238">
        <v>0.25</v>
      </c>
      <c r="JT71" s="238">
        <v>350</v>
      </c>
      <c r="JU71" s="238">
        <v>5717</v>
      </c>
      <c r="JV71" s="238" t="s">
        <v>1628</v>
      </c>
      <c r="JW71" s="245"/>
      <c r="JX71" s="245"/>
      <c r="JY71" s="245"/>
      <c r="KA71" s="738">
        <v>46023</v>
      </c>
    </row>
    <row r="72" spans="1:287">
      <c r="B72" s="423" t="s">
        <v>1760</v>
      </c>
      <c r="C72" s="393">
        <v>1650</v>
      </c>
      <c r="D72" s="394" t="s">
        <v>1761</v>
      </c>
      <c r="E72" s="377" t="s">
        <v>1762</v>
      </c>
      <c r="F72" s="483" t="s">
        <v>1763</v>
      </c>
      <c r="G72" s="483" t="s">
        <v>1764</v>
      </c>
      <c r="H72" s="406" t="s">
        <v>88</v>
      </c>
      <c r="I72" s="406" t="s">
        <v>89</v>
      </c>
      <c r="J72" s="406" t="s">
        <v>282</v>
      </c>
      <c r="K72" s="484" t="s">
        <v>1637</v>
      </c>
      <c r="L72" s="484" t="s">
        <v>1637</v>
      </c>
      <c r="M72" s="799"/>
      <c r="N72" s="245"/>
      <c r="O72" s="245"/>
      <c r="P72" s="245"/>
      <c r="Q72" s="499" t="s">
        <v>93</v>
      </c>
      <c r="R72" s="245"/>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485">
        <v>881</v>
      </c>
      <c r="AP72" s="485">
        <v>1016</v>
      </c>
      <c r="AQ72" s="485">
        <v>1177</v>
      </c>
      <c r="AR72" s="485">
        <v>1270</v>
      </c>
      <c r="AS72" s="485">
        <v>1652</v>
      </c>
      <c r="AT72" s="485">
        <v>4067</v>
      </c>
      <c r="AU72" s="485">
        <v>4638</v>
      </c>
      <c r="AV72" s="485">
        <v>9435</v>
      </c>
      <c r="AW72" s="485">
        <v>11013</v>
      </c>
      <c r="AX72" s="485">
        <v>12340</v>
      </c>
      <c r="AY72" s="245"/>
      <c r="AZ72" s="245"/>
      <c r="BA72" s="245"/>
      <c r="BB72" s="245"/>
      <c r="BC72" s="245"/>
      <c r="BD72" s="245"/>
      <c r="BE72" s="245"/>
      <c r="BF72" s="485">
        <v>3048</v>
      </c>
      <c r="BG72" s="485">
        <v>3473</v>
      </c>
      <c r="BH72" s="500"/>
      <c r="BI72" s="502" t="s">
        <v>1637</v>
      </c>
      <c r="BJ72" s="245"/>
      <c r="BK72" s="502" t="s">
        <v>1637</v>
      </c>
      <c r="BL72" s="500"/>
      <c r="BM72" s="503" t="s">
        <v>1637</v>
      </c>
      <c r="BN72" s="500"/>
      <c r="BO72" s="503" t="s">
        <v>1637</v>
      </c>
      <c r="BP72" s="484" t="s">
        <v>1765</v>
      </c>
      <c r="BQ72" s="484" t="s">
        <v>1766</v>
      </c>
      <c r="BR72" s="504" t="s">
        <v>529</v>
      </c>
      <c r="BS72" s="484" t="s">
        <v>499</v>
      </c>
      <c r="BT72" s="484">
        <v>98</v>
      </c>
      <c r="BU72" s="484">
        <v>89</v>
      </c>
      <c r="BV72" s="245"/>
      <c r="BW72" s="484">
        <v>6058</v>
      </c>
      <c r="BX72" s="484">
        <v>2438</v>
      </c>
      <c r="BY72" s="245"/>
      <c r="BZ72" s="245"/>
      <c r="CA72" s="245"/>
      <c r="CB72" s="245"/>
      <c r="CC72" s="245"/>
      <c r="CD72" s="245"/>
      <c r="CE72" s="245" t="s">
        <v>93</v>
      </c>
      <c r="CF72" s="485">
        <v>13603</v>
      </c>
      <c r="CG72" s="245"/>
      <c r="CH72" s="245"/>
      <c r="CI72" s="245"/>
      <c r="CJ72" s="245"/>
      <c r="CK72" s="245"/>
      <c r="CL72" s="245"/>
      <c r="CM72" s="245"/>
      <c r="CN72" s="245"/>
      <c r="CO72" s="245"/>
      <c r="CP72" s="245"/>
      <c r="CQ72" s="245"/>
      <c r="CR72" s="245"/>
      <c r="CS72" s="245"/>
      <c r="CT72" s="245"/>
      <c r="CU72" s="489">
        <v>12153</v>
      </c>
      <c r="CV72" s="489">
        <v>16910</v>
      </c>
      <c r="CW72" s="489"/>
      <c r="CX72" s="489"/>
      <c r="CY72" s="489"/>
      <c r="CZ72" s="490"/>
      <c r="DA72" s="245"/>
      <c r="DB72" s="245"/>
      <c r="DC72" s="245"/>
      <c r="DD72" s="245"/>
      <c r="DE72" s="245"/>
      <c r="DF72" s="245"/>
      <c r="DG72" s="245"/>
      <c r="DH72" s="245"/>
      <c r="DI72" s="245"/>
      <c r="DJ72" s="245"/>
      <c r="DK72" s="245"/>
      <c r="DL72" s="245"/>
      <c r="DM72" s="245"/>
      <c r="DN72" s="245"/>
      <c r="DO72" s="245"/>
      <c r="DP72" s="245"/>
      <c r="DQ72" s="245"/>
      <c r="DR72" s="245"/>
      <c r="DS72" s="245"/>
      <c r="DT72" s="245"/>
      <c r="DU72" s="245"/>
      <c r="DV72" s="245"/>
      <c r="DW72" s="245"/>
      <c r="DX72" s="245"/>
      <c r="DY72" s="245"/>
      <c r="DZ72" s="245"/>
      <c r="EA72" s="245"/>
      <c r="EB72" s="245"/>
      <c r="EC72" s="245"/>
      <c r="ED72" s="245"/>
      <c r="EE72" s="245"/>
      <c r="EF72" s="245"/>
      <c r="EG72" s="245"/>
      <c r="EH72" s="245"/>
      <c r="EI72" s="245"/>
      <c r="EJ72" s="245"/>
      <c r="EK72" s="245"/>
      <c r="EL72" s="245"/>
      <c r="EM72" s="245"/>
      <c r="EN72" s="245"/>
      <c r="EO72" s="245"/>
      <c r="EP72" s="245"/>
      <c r="EQ72" s="245"/>
      <c r="ER72" s="245"/>
      <c r="ES72" s="245"/>
      <c r="ET72" s="245"/>
      <c r="EU72" s="245"/>
      <c r="EV72" s="245"/>
      <c r="EW72" s="245"/>
      <c r="EX72" s="245"/>
      <c r="EY72" s="245"/>
      <c r="EZ72" s="245"/>
      <c r="FA72" s="245"/>
      <c r="FB72" s="245"/>
      <c r="FC72" s="245"/>
      <c r="FD72" s="245"/>
      <c r="FE72" s="245"/>
      <c r="FF72" s="245"/>
      <c r="FG72" s="245"/>
      <c r="FH72" s="245"/>
      <c r="FI72" s="245"/>
      <c r="FJ72" s="245"/>
      <c r="FK72" s="245"/>
      <c r="FL72" s="245"/>
      <c r="FM72" s="245"/>
      <c r="FN72" s="245"/>
      <c r="FO72" s="245"/>
      <c r="FP72" s="245"/>
      <c r="FQ72" s="245"/>
      <c r="FR72" s="245"/>
      <c r="FS72" s="245"/>
      <c r="FT72" s="245"/>
      <c r="FU72" s="245"/>
      <c r="FV72" s="245"/>
      <c r="FW72" s="245"/>
      <c r="FX72" s="245"/>
      <c r="FY72" s="245"/>
      <c r="FZ72" s="245"/>
      <c r="GA72" s="245"/>
      <c r="GB72" s="245"/>
      <c r="GC72" s="245"/>
      <c r="GD72" s="245"/>
      <c r="GE72" s="245"/>
      <c r="GF72" s="245"/>
      <c r="GG72" s="245"/>
      <c r="GH72" s="245"/>
      <c r="GI72" s="245"/>
      <c r="GJ72" s="245"/>
      <c r="GK72" s="245"/>
      <c r="GL72" s="245"/>
      <c r="GM72" s="245"/>
      <c r="GN72" s="245"/>
      <c r="GO72" s="245"/>
      <c r="GP72" s="245"/>
      <c r="GQ72" s="245"/>
      <c r="GR72" s="245"/>
      <c r="GS72" s="245"/>
      <c r="GT72" s="245"/>
      <c r="GU72" s="245"/>
      <c r="GV72" s="245"/>
      <c r="GW72" s="245"/>
      <c r="GX72" s="245"/>
      <c r="GY72" s="245"/>
      <c r="GZ72" s="245"/>
      <c r="HA72" s="245"/>
      <c r="HB72" s="245"/>
      <c r="HC72" s="245"/>
      <c r="HD72" s="245"/>
      <c r="HE72" s="245"/>
      <c r="HF72" s="245"/>
      <c r="HG72" s="245"/>
      <c r="HH72" s="245"/>
      <c r="HI72" s="245"/>
      <c r="HJ72" s="245"/>
      <c r="HK72" s="245"/>
      <c r="HL72" s="245"/>
      <c r="HM72" s="245"/>
      <c r="HN72" s="245"/>
      <c r="HO72" s="245"/>
      <c r="HP72" s="245"/>
      <c r="HQ72" s="245"/>
      <c r="HR72" s="245"/>
      <c r="HS72" s="245"/>
      <c r="HT72" s="245"/>
      <c r="HU72" s="245"/>
      <c r="HV72" s="245"/>
      <c r="HW72" s="252">
        <v>51</v>
      </c>
      <c r="HX72" s="252">
        <v>51</v>
      </c>
      <c r="HY72" s="252">
        <v>51</v>
      </c>
      <c r="HZ72" s="252">
        <v>51</v>
      </c>
      <c r="IA72" s="252">
        <v>51</v>
      </c>
      <c r="IB72" s="252">
        <v>51</v>
      </c>
      <c r="IC72" s="252">
        <v>51</v>
      </c>
      <c r="ID72" s="252">
        <v>51</v>
      </c>
      <c r="IE72" s="252">
        <v>51</v>
      </c>
      <c r="IF72" s="252">
        <v>51</v>
      </c>
      <c r="IG72" s="252">
        <v>51</v>
      </c>
      <c r="IH72" s="252">
        <v>51</v>
      </c>
      <c r="II72" s="252">
        <v>51</v>
      </c>
      <c r="IJ72" s="252">
        <v>51</v>
      </c>
      <c r="IK72" s="252">
        <v>51</v>
      </c>
      <c r="IL72" s="252">
        <v>51</v>
      </c>
      <c r="IM72" s="252">
        <v>51</v>
      </c>
      <c r="IN72" s="252">
        <v>51</v>
      </c>
      <c r="IO72" s="252">
        <v>51</v>
      </c>
      <c r="IP72" s="252">
        <v>51</v>
      </c>
      <c r="IQ72" s="252">
        <v>51</v>
      </c>
      <c r="IR72" s="252">
        <v>51</v>
      </c>
      <c r="IS72" s="485">
        <v>36000</v>
      </c>
      <c r="IT72" s="485">
        <v>37232</v>
      </c>
      <c r="IU72" s="485">
        <v>42157</v>
      </c>
      <c r="IV72" s="485">
        <v>993</v>
      </c>
      <c r="IW72" s="485">
        <v>1127</v>
      </c>
      <c r="IX72" s="485">
        <v>1288</v>
      </c>
      <c r="IY72" s="485">
        <v>1382</v>
      </c>
      <c r="IZ72" s="485">
        <v>1764</v>
      </c>
      <c r="JA72" s="485">
        <v>3048</v>
      </c>
      <c r="JB72" s="485">
        <v>3511</v>
      </c>
      <c r="JC72" s="485">
        <v>4095</v>
      </c>
      <c r="JD72" s="485">
        <v>4603</v>
      </c>
      <c r="JE72" s="485">
        <v>9349</v>
      </c>
      <c r="JF72" s="485">
        <v>10848</v>
      </c>
      <c r="JG72" s="485">
        <v>12010</v>
      </c>
      <c r="JH72" s="485">
        <v>13149</v>
      </c>
      <c r="JI72" s="485">
        <v>33276</v>
      </c>
      <c r="JJ72" s="485">
        <v>35121</v>
      </c>
      <c r="JK72" s="485">
        <v>39571</v>
      </c>
      <c r="JL72" s="238">
        <v>0</v>
      </c>
      <c r="JM72" s="238">
        <v>212</v>
      </c>
      <c r="JN72" s="238">
        <v>211</v>
      </c>
      <c r="JO72" s="238">
        <v>206</v>
      </c>
      <c r="JP72" s="238">
        <v>210</v>
      </c>
      <c r="JQ72" s="238">
        <v>25.3</v>
      </c>
      <c r="JR72" s="238">
        <v>20</v>
      </c>
      <c r="JS72" s="238">
        <v>0.25</v>
      </c>
      <c r="JT72" s="238">
        <v>498</v>
      </c>
      <c r="JU72" s="238">
        <v>5767</v>
      </c>
      <c r="JV72" s="238" t="s">
        <v>1628</v>
      </c>
      <c r="JW72" s="245"/>
      <c r="JX72" s="245"/>
      <c r="JY72" s="245"/>
      <c r="KA72" s="738">
        <v>46023</v>
      </c>
    </row>
    <row r="73" spans="1:287">
      <c r="B73" s="423" t="s">
        <v>1767</v>
      </c>
      <c r="C73" s="393" t="s">
        <v>1768</v>
      </c>
      <c r="D73" s="394" t="s">
        <v>1769</v>
      </c>
      <c r="E73" s="377" t="s">
        <v>1770</v>
      </c>
      <c r="F73" s="483" t="s">
        <v>1763</v>
      </c>
      <c r="G73" s="483" t="s">
        <v>1764</v>
      </c>
      <c r="H73" s="406" t="s">
        <v>88</v>
      </c>
      <c r="I73" s="406" t="s">
        <v>89</v>
      </c>
      <c r="J73" s="406" t="s">
        <v>282</v>
      </c>
      <c r="K73" s="484" t="s">
        <v>1637</v>
      </c>
      <c r="L73" s="484" t="s">
        <v>1637</v>
      </c>
      <c r="M73" s="799"/>
      <c r="N73" s="245"/>
      <c r="O73" s="245"/>
      <c r="P73" s="245"/>
      <c r="Q73" s="499" t="s">
        <v>93</v>
      </c>
      <c r="R73" s="245"/>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485">
        <v>881</v>
      </c>
      <c r="AP73" s="485">
        <v>1016</v>
      </c>
      <c r="AQ73" s="485">
        <v>1177</v>
      </c>
      <c r="AR73" s="485">
        <v>1270</v>
      </c>
      <c r="AS73" s="485">
        <v>1652</v>
      </c>
      <c r="AT73" s="485">
        <v>4067</v>
      </c>
      <c r="AU73" s="485">
        <v>4638</v>
      </c>
      <c r="AV73" s="485">
        <v>9435</v>
      </c>
      <c r="AW73" s="485">
        <v>11013</v>
      </c>
      <c r="AX73" s="485">
        <v>12340</v>
      </c>
      <c r="AY73" s="245"/>
      <c r="AZ73" s="245"/>
      <c r="BA73" s="245"/>
      <c r="BB73" s="245"/>
      <c r="BC73" s="245"/>
      <c r="BD73" s="245"/>
      <c r="BE73" s="245"/>
      <c r="BF73" s="485">
        <v>3048</v>
      </c>
      <c r="BG73" s="485">
        <v>3473</v>
      </c>
      <c r="BH73" s="500"/>
      <c r="BI73" s="502" t="s">
        <v>1637</v>
      </c>
      <c r="BJ73" s="245"/>
      <c r="BK73" s="502" t="s">
        <v>1637</v>
      </c>
      <c r="BL73" s="500"/>
      <c r="BM73" s="503" t="s">
        <v>1637</v>
      </c>
      <c r="BN73" s="500"/>
      <c r="BO73" s="503" t="s">
        <v>1637</v>
      </c>
      <c r="BP73" s="484" t="s">
        <v>1637</v>
      </c>
      <c r="BQ73" s="484" t="s">
        <v>434</v>
      </c>
      <c r="BR73" s="484" t="s">
        <v>1650</v>
      </c>
      <c r="BS73" s="484" t="s">
        <v>499</v>
      </c>
      <c r="BT73" s="484">
        <v>97</v>
      </c>
      <c r="BU73" s="484">
        <v>88</v>
      </c>
      <c r="BV73" s="245"/>
      <c r="BW73" s="484">
        <v>6058</v>
      </c>
      <c r="BX73" s="484">
        <v>2438</v>
      </c>
      <c r="BY73" s="245"/>
      <c r="BZ73" s="245"/>
      <c r="CA73" s="245"/>
      <c r="CB73" s="245"/>
      <c r="CC73" s="245"/>
      <c r="CD73" s="245"/>
      <c r="CE73" s="245" t="s">
        <v>93</v>
      </c>
      <c r="CF73" s="485">
        <v>13603</v>
      </c>
      <c r="CG73" s="245"/>
      <c r="CH73" s="245"/>
      <c r="CI73" s="245"/>
      <c r="CJ73" s="245"/>
      <c r="CK73" s="245"/>
      <c r="CL73" s="245"/>
      <c r="CM73" s="245"/>
      <c r="CN73" s="245"/>
      <c r="CO73" s="245"/>
      <c r="CP73" s="245"/>
      <c r="CQ73" s="245"/>
      <c r="CR73" s="245"/>
      <c r="CS73" s="245"/>
      <c r="CT73" s="245"/>
      <c r="CU73" s="489">
        <v>10100</v>
      </c>
      <c r="CV73" s="489">
        <v>15900</v>
      </c>
      <c r="CW73" s="489"/>
      <c r="CX73" s="489"/>
      <c r="CY73" s="489"/>
      <c r="CZ73" s="490"/>
      <c r="DA73" s="245"/>
      <c r="DB73" s="245"/>
      <c r="DC73" s="245"/>
      <c r="DD73" s="245"/>
      <c r="DE73" s="245"/>
      <c r="DF73" s="245"/>
      <c r="DG73" s="245"/>
      <c r="DH73" s="245"/>
      <c r="DI73" s="245"/>
      <c r="DJ73" s="245"/>
      <c r="DK73" s="245"/>
      <c r="DL73" s="245"/>
      <c r="DM73" s="245"/>
      <c r="DN73" s="245"/>
      <c r="DO73" s="245"/>
      <c r="DP73" s="245"/>
      <c r="DQ73" s="245"/>
      <c r="DR73" s="245"/>
      <c r="DS73" s="245"/>
      <c r="DT73" s="245"/>
      <c r="DU73" s="245"/>
      <c r="DV73" s="245"/>
      <c r="DW73" s="245"/>
      <c r="DX73" s="245"/>
      <c r="DY73" s="245"/>
      <c r="DZ73" s="245"/>
      <c r="EA73" s="245"/>
      <c r="EB73" s="245"/>
      <c r="EC73" s="245"/>
      <c r="ED73" s="245"/>
      <c r="EE73" s="245"/>
      <c r="EF73" s="245"/>
      <c r="EG73" s="245"/>
      <c r="EH73" s="245"/>
      <c r="EI73" s="245"/>
      <c r="EJ73" s="245"/>
      <c r="EK73" s="245"/>
      <c r="EL73" s="245"/>
      <c r="EM73" s="245"/>
      <c r="EN73" s="245"/>
      <c r="EO73" s="245"/>
      <c r="EP73" s="245"/>
      <c r="EQ73" s="245"/>
      <c r="ER73" s="245"/>
      <c r="ES73" s="245"/>
      <c r="ET73" s="245"/>
      <c r="EU73" s="245"/>
      <c r="EV73" s="245"/>
      <c r="EW73" s="245"/>
      <c r="EX73" s="245"/>
      <c r="EY73" s="245"/>
      <c r="EZ73" s="245"/>
      <c r="FA73" s="245"/>
      <c r="FB73" s="245"/>
      <c r="FC73" s="245"/>
      <c r="FD73" s="245"/>
      <c r="FE73" s="245"/>
      <c r="FF73" s="245"/>
      <c r="FG73" s="245"/>
      <c r="FH73" s="245"/>
      <c r="FI73" s="245"/>
      <c r="FJ73" s="245"/>
      <c r="FK73" s="245"/>
      <c r="FL73" s="245"/>
      <c r="FM73" s="245"/>
      <c r="FN73" s="245"/>
      <c r="FO73" s="245"/>
      <c r="FP73" s="245"/>
      <c r="FQ73" s="245"/>
      <c r="FR73" s="245"/>
      <c r="FS73" s="245"/>
      <c r="FT73" s="245"/>
      <c r="FU73" s="245"/>
      <c r="FV73" s="245"/>
      <c r="FW73" s="245"/>
      <c r="FX73" s="245"/>
      <c r="FY73" s="245"/>
      <c r="FZ73" s="245"/>
      <c r="GA73" s="245"/>
      <c r="GB73" s="245"/>
      <c r="GC73" s="245"/>
      <c r="GD73" s="245"/>
      <c r="GE73" s="245"/>
      <c r="GF73" s="245"/>
      <c r="GG73" s="245"/>
      <c r="GH73" s="245"/>
      <c r="GI73" s="245"/>
      <c r="GJ73" s="245"/>
      <c r="GK73" s="245"/>
      <c r="GL73" s="245"/>
      <c r="GM73" s="245"/>
      <c r="GN73" s="245"/>
      <c r="GO73" s="245"/>
      <c r="GP73" s="245"/>
      <c r="GQ73" s="245"/>
      <c r="GR73" s="245"/>
      <c r="GS73" s="245"/>
      <c r="GT73" s="245"/>
      <c r="GU73" s="245"/>
      <c r="GV73" s="245"/>
      <c r="GW73" s="245"/>
      <c r="GX73" s="245"/>
      <c r="GY73" s="245"/>
      <c r="GZ73" s="245"/>
      <c r="HA73" s="245"/>
      <c r="HB73" s="245"/>
      <c r="HC73" s="245"/>
      <c r="HD73" s="245"/>
      <c r="HE73" s="245"/>
      <c r="HF73" s="245"/>
      <c r="HG73" s="245"/>
      <c r="HH73" s="245"/>
      <c r="HI73" s="245"/>
      <c r="HJ73" s="245"/>
      <c r="HK73" s="245"/>
      <c r="HL73" s="245"/>
      <c r="HM73" s="245"/>
      <c r="HN73" s="245"/>
      <c r="HO73" s="245"/>
      <c r="HP73" s="245"/>
      <c r="HQ73" s="245"/>
      <c r="HR73" s="245"/>
      <c r="HS73" s="245"/>
      <c r="HT73" s="245"/>
      <c r="HU73" s="245"/>
      <c r="HV73" s="245"/>
      <c r="HW73" s="252">
        <v>51</v>
      </c>
      <c r="HX73" s="252">
        <v>51</v>
      </c>
      <c r="HY73" s="252">
        <v>51</v>
      </c>
      <c r="HZ73" s="252">
        <v>51</v>
      </c>
      <c r="IA73" s="252">
        <v>51</v>
      </c>
      <c r="IB73" s="252">
        <v>51</v>
      </c>
      <c r="IC73" s="252">
        <v>51</v>
      </c>
      <c r="ID73" s="252">
        <v>51</v>
      </c>
      <c r="IE73" s="252">
        <v>51</v>
      </c>
      <c r="IF73" s="252">
        <v>51</v>
      </c>
      <c r="IG73" s="252">
        <v>51</v>
      </c>
      <c r="IH73" s="252">
        <v>51</v>
      </c>
      <c r="II73" s="252">
        <v>51</v>
      </c>
      <c r="IJ73" s="252">
        <v>51</v>
      </c>
      <c r="IK73" s="252">
        <v>51</v>
      </c>
      <c r="IL73" s="252">
        <v>51</v>
      </c>
      <c r="IM73" s="252">
        <v>51</v>
      </c>
      <c r="IN73" s="252">
        <v>51</v>
      </c>
      <c r="IO73" s="252">
        <v>51</v>
      </c>
      <c r="IP73" s="252">
        <v>51</v>
      </c>
      <c r="IQ73" s="252">
        <v>51</v>
      </c>
      <c r="IR73" s="252">
        <v>51</v>
      </c>
      <c r="IS73" s="485">
        <v>36000</v>
      </c>
      <c r="IT73" s="485">
        <v>37232</v>
      </c>
      <c r="IU73" s="485">
        <v>42157</v>
      </c>
      <c r="IV73" s="485">
        <v>993</v>
      </c>
      <c r="IW73" s="485">
        <v>1127</v>
      </c>
      <c r="IX73" s="485">
        <v>1288</v>
      </c>
      <c r="IY73" s="485">
        <v>1382</v>
      </c>
      <c r="IZ73" s="485">
        <v>1764</v>
      </c>
      <c r="JA73" s="485">
        <v>3048</v>
      </c>
      <c r="JB73" s="485">
        <v>3511</v>
      </c>
      <c r="JC73" s="485">
        <v>4095</v>
      </c>
      <c r="JD73" s="485">
        <v>4603</v>
      </c>
      <c r="JE73" s="485">
        <v>9349</v>
      </c>
      <c r="JF73" s="485">
        <v>10848</v>
      </c>
      <c r="JG73" s="485">
        <v>12010</v>
      </c>
      <c r="JH73" s="485">
        <v>13149</v>
      </c>
      <c r="JI73" s="485">
        <v>33276</v>
      </c>
      <c r="JJ73" s="485">
        <v>35121</v>
      </c>
      <c r="JK73" s="485">
        <v>39571</v>
      </c>
      <c r="JL73" s="238">
        <v>0</v>
      </c>
      <c r="JM73" s="238">
        <v>0</v>
      </c>
      <c r="JN73" s="238">
        <v>190.6</v>
      </c>
      <c r="JO73" s="238">
        <v>270.60000000000002</v>
      </c>
      <c r="JP73" s="238">
        <v>335.6</v>
      </c>
      <c r="JQ73" s="238">
        <v>26</v>
      </c>
      <c r="JR73" s="238">
        <v>30</v>
      </c>
      <c r="JS73" s="238">
        <v>0.25</v>
      </c>
      <c r="JT73" s="238">
        <v>286</v>
      </c>
      <c r="JU73" s="238">
        <v>4218</v>
      </c>
      <c r="JV73" s="238" t="s">
        <v>1628</v>
      </c>
      <c r="JW73" s="245"/>
      <c r="JX73" s="245"/>
      <c r="JY73" s="245"/>
      <c r="KA73" s="738">
        <v>46023</v>
      </c>
    </row>
    <row r="74" spans="1:287">
      <c r="B74" s="423" t="s">
        <v>1771</v>
      </c>
      <c r="C74" s="393" t="s">
        <v>1768</v>
      </c>
      <c r="D74" s="394" t="s">
        <v>1772</v>
      </c>
      <c r="E74" s="377" t="s">
        <v>1770</v>
      </c>
      <c r="F74" s="483" t="s">
        <v>1763</v>
      </c>
      <c r="G74" s="483" t="s">
        <v>1764</v>
      </c>
      <c r="H74" s="406" t="s">
        <v>88</v>
      </c>
      <c r="I74" s="406" t="s">
        <v>89</v>
      </c>
      <c r="J74" s="406" t="s">
        <v>282</v>
      </c>
      <c r="K74" s="484" t="s">
        <v>1637</v>
      </c>
      <c r="L74" s="484" t="s">
        <v>1637</v>
      </c>
      <c r="M74" s="799"/>
      <c r="N74" s="245"/>
      <c r="O74" s="245"/>
      <c r="P74" s="245"/>
      <c r="Q74" s="499" t="s">
        <v>93</v>
      </c>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485">
        <v>881</v>
      </c>
      <c r="AP74" s="485">
        <v>1016</v>
      </c>
      <c r="AQ74" s="485">
        <v>1177</v>
      </c>
      <c r="AR74" s="485">
        <v>1270</v>
      </c>
      <c r="AS74" s="485">
        <v>1652</v>
      </c>
      <c r="AT74" s="485">
        <v>4067</v>
      </c>
      <c r="AU74" s="485">
        <v>4638</v>
      </c>
      <c r="AV74" s="485">
        <v>9435</v>
      </c>
      <c r="AW74" s="485">
        <v>11013</v>
      </c>
      <c r="AX74" s="485">
        <v>12340</v>
      </c>
      <c r="AY74" s="245"/>
      <c r="AZ74" s="245"/>
      <c r="BA74" s="245"/>
      <c r="BB74" s="245"/>
      <c r="BC74" s="245"/>
      <c r="BD74" s="245"/>
      <c r="BE74" s="245"/>
      <c r="BF74" s="485">
        <v>3048</v>
      </c>
      <c r="BG74" s="485">
        <v>3473</v>
      </c>
      <c r="BH74" s="500"/>
      <c r="BI74" s="502" t="s">
        <v>1637</v>
      </c>
      <c r="BJ74" s="245"/>
      <c r="BK74" s="502" t="s">
        <v>1637</v>
      </c>
      <c r="BL74" s="500"/>
      <c r="BM74" s="503" t="s">
        <v>1637</v>
      </c>
      <c r="BN74" s="500"/>
      <c r="BO74" s="503" t="s">
        <v>1637</v>
      </c>
      <c r="BP74" s="484" t="s">
        <v>1637</v>
      </c>
      <c r="BQ74" s="484" t="s">
        <v>434</v>
      </c>
      <c r="BR74" s="484" t="s">
        <v>1650</v>
      </c>
      <c r="BS74" s="484" t="s">
        <v>499</v>
      </c>
      <c r="BT74" s="484">
        <v>97</v>
      </c>
      <c r="BU74" s="484">
        <v>88</v>
      </c>
      <c r="BV74" s="245"/>
      <c r="BW74" s="484">
        <v>6058</v>
      </c>
      <c r="BX74" s="484">
        <v>2438</v>
      </c>
      <c r="BY74" s="245"/>
      <c r="BZ74" s="245"/>
      <c r="CA74" s="245"/>
      <c r="CB74" s="245"/>
      <c r="CC74" s="245"/>
      <c r="CD74" s="245"/>
      <c r="CE74" s="245" t="s">
        <v>93</v>
      </c>
      <c r="CF74" s="485">
        <v>13603</v>
      </c>
      <c r="CG74" s="245"/>
      <c r="CH74" s="245"/>
      <c r="CI74" s="245"/>
      <c r="CJ74" s="245"/>
      <c r="CK74" s="245"/>
      <c r="CL74" s="245"/>
      <c r="CM74" s="245"/>
      <c r="CN74" s="245"/>
      <c r="CO74" s="245"/>
      <c r="CP74" s="245"/>
      <c r="CQ74" s="245"/>
      <c r="CR74" s="245"/>
      <c r="CS74" s="245"/>
      <c r="CT74" s="245"/>
      <c r="CU74" s="489">
        <v>10100</v>
      </c>
      <c r="CV74" s="489">
        <v>15900</v>
      </c>
      <c r="CW74" s="489"/>
      <c r="CX74" s="489"/>
      <c r="CY74" s="489"/>
      <c r="CZ74" s="490"/>
      <c r="DA74" s="245"/>
      <c r="DB74" s="245"/>
      <c r="DC74" s="245"/>
      <c r="DD74" s="245"/>
      <c r="DE74" s="245"/>
      <c r="DF74" s="245"/>
      <c r="DG74" s="245"/>
      <c r="DH74" s="245"/>
      <c r="DI74" s="245"/>
      <c r="DJ74" s="245"/>
      <c r="DK74" s="245"/>
      <c r="DL74" s="245"/>
      <c r="DM74" s="245"/>
      <c r="DN74" s="245"/>
      <c r="DO74" s="245"/>
      <c r="DP74" s="245"/>
      <c r="DQ74" s="245"/>
      <c r="DR74" s="245"/>
      <c r="DS74" s="245"/>
      <c r="DT74" s="245"/>
      <c r="DU74" s="245"/>
      <c r="DV74" s="245"/>
      <c r="DW74" s="245"/>
      <c r="DX74" s="245"/>
      <c r="DY74" s="245"/>
      <c r="DZ74" s="245"/>
      <c r="EA74" s="245"/>
      <c r="EB74" s="245"/>
      <c r="EC74" s="245"/>
      <c r="ED74" s="245"/>
      <c r="EE74" s="245"/>
      <c r="EF74" s="245"/>
      <c r="EG74" s="245"/>
      <c r="EH74" s="245"/>
      <c r="EI74" s="245"/>
      <c r="EJ74" s="245"/>
      <c r="EK74" s="245"/>
      <c r="EL74" s="245"/>
      <c r="EM74" s="245"/>
      <c r="EN74" s="245"/>
      <c r="EO74" s="245"/>
      <c r="EP74" s="245"/>
      <c r="EQ74" s="245"/>
      <c r="ER74" s="245"/>
      <c r="ES74" s="245"/>
      <c r="ET74" s="245"/>
      <c r="EU74" s="245"/>
      <c r="EV74" s="245"/>
      <c r="EW74" s="245"/>
      <c r="EX74" s="245"/>
      <c r="EY74" s="245"/>
      <c r="EZ74" s="245"/>
      <c r="FA74" s="245"/>
      <c r="FB74" s="245"/>
      <c r="FC74" s="245"/>
      <c r="FD74" s="245"/>
      <c r="FE74" s="245"/>
      <c r="FF74" s="245"/>
      <c r="FG74" s="245"/>
      <c r="FH74" s="245"/>
      <c r="FI74" s="245"/>
      <c r="FJ74" s="245"/>
      <c r="FK74" s="245"/>
      <c r="FL74" s="245"/>
      <c r="FM74" s="245"/>
      <c r="FN74" s="245"/>
      <c r="FO74" s="245"/>
      <c r="FP74" s="245"/>
      <c r="FQ74" s="245"/>
      <c r="FR74" s="245"/>
      <c r="FS74" s="245"/>
      <c r="FT74" s="245"/>
      <c r="FU74" s="245"/>
      <c r="FV74" s="245"/>
      <c r="FW74" s="245"/>
      <c r="FX74" s="245"/>
      <c r="FY74" s="245"/>
      <c r="FZ74" s="245"/>
      <c r="GA74" s="245"/>
      <c r="GB74" s="245"/>
      <c r="GC74" s="245"/>
      <c r="GD74" s="245"/>
      <c r="GE74" s="245"/>
      <c r="GF74" s="245"/>
      <c r="GG74" s="245"/>
      <c r="GH74" s="245"/>
      <c r="GI74" s="245"/>
      <c r="GJ74" s="245"/>
      <c r="GK74" s="245"/>
      <c r="GL74" s="245"/>
      <c r="GM74" s="245"/>
      <c r="GN74" s="245"/>
      <c r="GO74" s="245"/>
      <c r="GP74" s="245"/>
      <c r="GQ74" s="245"/>
      <c r="GR74" s="245"/>
      <c r="GS74" s="245"/>
      <c r="GT74" s="245"/>
      <c r="GU74" s="245"/>
      <c r="GV74" s="245"/>
      <c r="GW74" s="245"/>
      <c r="GX74" s="245"/>
      <c r="GY74" s="245"/>
      <c r="GZ74" s="245"/>
      <c r="HA74" s="245"/>
      <c r="HB74" s="245"/>
      <c r="HC74" s="245"/>
      <c r="HD74" s="245"/>
      <c r="HE74" s="245"/>
      <c r="HF74" s="245"/>
      <c r="HG74" s="245"/>
      <c r="HH74" s="245"/>
      <c r="HI74" s="245"/>
      <c r="HJ74" s="245"/>
      <c r="HK74" s="245"/>
      <c r="HL74" s="245"/>
      <c r="HM74" s="245"/>
      <c r="HN74" s="245"/>
      <c r="HO74" s="245"/>
      <c r="HP74" s="245"/>
      <c r="HQ74" s="245"/>
      <c r="HR74" s="245"/>
      <c r="HS74" s="245"/>
      <c r="HT74" s="245"/>
      <c r="HU74" s="245"/>
      <c r="HV74" s="245"/>
      <c r="HW74" s="252">
        <v>51</v>
      </c>
      <c r="HX74" s="252">
        <v>51</v>
      </c>
      <c r="HY74" s="252">
        <v>51</v>
      </c>
      <c r="HZ74" s="252">
        <v>51</v>
      </c>
      <c r="IA74" s="252">
        <v>51</v>
      </c>
      <c r="IB74" s="252">
        <v>51</v>
      </c>
      <c r="IC74" s="252">
        <v>51</v>
      </c>
      <c r="ID74" s="252">
        <v>51</v>
      </c>
      <c r="IE74" s="252">
        <v>51</v>
      </c>
      <c r="IF74" s="252">
        <v>51</v>
      </c>
      <c r="IG74" s="252">
        <v>51</v>
      </c>
      <c r="IH74" s="252">
        <v>51</v>
      </c>
      <c r="II74" s="252">
        <v>51</v>
      </c>
      <c r="IJ74" s="252">
        <v>51</v>
      </c>
      <c r="IK74" s="252">
        <v>51</v>
      </c>
      <c r="IL74" s="252">
        <v>51</v>
      </c>
      <c r="IM74" s="252">
        <v>51</v>
      </c>
      <c r="IN74" s="252">
        <v>51</v>
      </c>
      <c r="IO74" s="252">
        <v>51</v>
      </c>
      <c r="IP74" s="252">
        <v>51</v>
      </c>
      <c r="IQ74" s="252">
        <v>51</v>
      </c>
      <c r="IR74" s="252">
        <v>51</v>
      </c>
      <c r="IS74" s="485">
        <v>36000</v>
      </c>
      <c r="IT74" s="485">
        <v>37232</v>
      </c>
      <c r="IU74" s="485">
        <v>42157</v>
      </c>
      <c r="IV74" s="485">
        <v>993</v>
      </c>
      <c r="IW74" s="485">
        <v>1127</v>
      </c>
      <c r="IX74" s="485">
        <v>1288</v>
      </c>
      <c r="IY74" s="485">
        <v>1382</v>
      </c>
      <c r="IZ74" s="485">
        <v>1764</v>
      </c>
      <c r="JA74" s="485">
        <v>3048</v>
      </c>
      <c r="JB74" s="485">
        <v>3511</v>
      </c>
      <c r="JC74" s="485">
        <v>4095</v>
      </c>
      <c r="JD74" s="485">
        <v>4603</v>
      </c>
      <c r="JE74" s="485">
        <v>9349</v>
      </c>
      <c r="JF74" s="485">
        <v>10848</v>
      </c>
      <c r="JG74" s="485">
        <v>12010</v>
      </c>
      <c r="JH74" s="485">
        <v>13149</v>
      </c>
      <c r="JI74" s="485">
        <v>33276</v>
      </c>
      <c r="JJ74" s="485">
        <v>35121</v>
      </c>
      <c r="JK74" s="485">
        <v>39571</v>
      </c>
      <c r="JL74" s="238">
        <v>0</v>
      </c>
      <c r="JM74" s="238">
        <v>0</v>
      </c>
      <c r="JN74" s="238">
        <v>171.3</v>
      </c>
      <c r="JO74" s="238">
        <v>252.1</v>
      </c>
      <c r="JP74" s="238">
        <v>335.6</v>
      </c>
      <c r="JQ74" s="238">
        <v>26</v>
      </c>
      <c r="JR74" s="238">
        <v>30</v>
      </c>
      <c r="JS74" s="238">
        <v>0.25</v>
      </c>
      <c r="JT74" s="238">
        <v>286</v>
      </c>
      <c r="JU74" s="238">
        <v>4096</v>
      </c>
      <c r="JV74" s="238" t="s">
        <v>1628</v>
      </c>
      <c r="JW74" s="245"/>
      <c r="JX74" s="245"/>
      <c r="JY74" s="245"/>
      <c r="KA74" s="738">
        <v>46023</v>
      </c>
    </row>
    <row r="75" spans="1:287">
      <c r="B75" s="423" t="s">
        <v>1775</v>
      </c>
      <c r="C75" s="393" t="s">
        <v>1776</v>
      </c>
      <c r="D75" s="394" t="s">
        <v>1777</v>
      </c>
      <c r="E75" s="377" t="s">
        <v>1778</v>
      </c>
      <c r="F75" s="483" t="s">
        <v>1779</v>
      </c>
      <c r="G75" s="483" t="s">
        <v>1780</v>
      </c>
      <c r="H75" s="406" t="s">
        <v>88</v>
      </c>
      <c r="I75" s="406" t="s">
        <v>89</v>
      </c>
      <c r="J75" s="406" t="s">
        <v>282</v>
      </c>
      <c r="K75" s="484" t="s">
        <v>1637</v>
      </c>
      <c r="L75" s="484" t="s">
        <v>1637</v>
      </c>
      <c r="M75" s="799"/>
      <c r="N75" s="245"/>
      <c r="O75" s="245"/>
      <c r="P75" s="245"/>
      <c r="Q75" s="499" t="s">
        <v>93</v>
      </c>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485">
        <v>881</v>
      </c>
      <c r="AP75" s="485">
        <v>1016</v>
      </c>
      <c r="AQ75" s="485">
        <v>1177</v>
      </c>
      <c r="AR75" s="485">
        <v>1270</v>
      </c>
      <c r="AS75" s="485">
        <v>1652</v>
      </c>
      <c r="AT75" s="485">
        <v>4067</v>
      </c>
      <c r="AU75" s="485">
        <v>4638</v>
      </c>
      <c r="AV75" s="485">
        <v>9435</v>
      </c>
      <c r="AW75" s="485">
        <v>11013</v>
      </c>
      <c r="AX75" s="485">
        <v>12340</v>
      </c>
      <c r="AY75" s="245"/>
      <c r="AZ75" s="245"/>
      <c r="BA75" s="245"/>
      <c r="BB75" s="245"/>
      <c r="BC75" s="245"/>
      <c r="BD75" s="245"/>
      <c r="BE75" s="245"/>
      <c r="BF75" s="485">
        <v>3048</v>
      </c>
      <c r="BG75" s="485">
        <v>3473</v>
      </c>
      <c r="BH75" s="500"/>
      <c r="BI75" s="502" t="s">
        <v>1637</v>
      </c>
      <c r="BJ75" s="245"/>
      <c r="BK75" s="502" t="s">
        <v>1637</v>
      </c>
      <c r="BL75" s="500"/>
      <c r="BM75" s="503" t="s">
        <v>1637</v>
      </c>
      <c r="BN75" s="500"/>
      <c r="BO75" s="503" t="s">
        <v>1637</v>
      </c>
      <c r="BP75" s="484" t="s">
        <v>1637</v>
      </c>
      <c r="BQ75" s="484" t="s">
        <v>1781</v>
      </c>
      <c r="BR75" s="484" t="s">
        <v>1650</v>
      </c>
      <c r="BS75" s="484" t="s">
        <v>499</v>
      </c>
      <c r="BT75" s="484">
        <v>97</v>
      </c>
      <c r="BU75" s="484">
        <v>88</v>
      </c>
      <c r="BV75" s="245"/>
      <c r="BW75" s="484">
        <v>6058</v>
      </c>
      <c r="BX75" s="484">
        <v>2438</v>
      </c>
      <c r="BY75" s="245"/>
      <c r="BZ75" s="245"/>
      <c r="CA75" s="245"/>
      <c r="CB75" s="245"/>
      <c r="CC75" s="245"/>
      <c r="CD75" s="245"/>
      <c r="CE75" s="245" t="s">
        <v>93</v>
      </c>
      <c r="CF75" s="485">
        <v>13603</v>
      </c>
      <c r="CG75" s="245"/>
      <c r="CH75" s="245"/>
      <c r="CI75" s="245"/>
      <c r="CJ75" s="245"/>
      <c r="CK75" s="245"/>
      <c r="CL75" s="245"/>
      <c r="CM75" s="245"/>
      <c r="CN75" s="245"/>
      <c r="CO75" s="245"/>
      <c r="CP75" s="245"/>
      <c r="CQ75" s="245"/>
      <c r="CR75" s="245"/>
      <c r="CS75" s="245"/>
      <c r="CT75" s="245"/>
      <c r="CU75" s="489">
        <v>10700</v>
      </c>
      <c r="CV75" s="489">
        <v>16400</v>
      </c>
      <c r="CW75" s="489"/>
      <c r="CX75" s="489"/>
      <c r="CY75" s="489"/>
      <c r="CZ75" s="490"/>
      <c r="DA75" s="245"/>
      <c r="DB75" s="245"/>
      <c r="DC75" s="245"/>
      <c r="DD75" s="245"/>
      <c r="DE75" s="245"/>
      <c r="DF75" s="245"/>
      <c r="DG75" s="245"/>
      <c r="DH75" s="245"/>
      <c r="DI75" s="245"/>
      <c r="DJ75" s="245"/>
      <c r="DK75" s="245"/>
      <c r="DL75" s="245"/>
      <c r="DM75" s="245"/>
      <c r="DN75" s="245"/>
      <c r="DO75" s="245"/>
      <c r="DP75" s="245"/>
      <c r="DQ75" s="245"/>
      <c r="DR75" s="245"/>
      <c r="DS75" s="245"/>
      <c r="DT75" s="245"/>
      <c r="DU75" s="245"/>
      <c r="DV75" s="245"/>
      <c r="DW75" s="245"/>
      <c r="DX75" s="245"/>
      <c r="DY75" s="245"/>
      <c r="DZ75" s="245"/>
      <c r="EA75" s="245"/>
      <c r="EB75" s="245"/>
      <c r="EC75" s="245"/>
      <c r="ED75" s="245"/>
      <c r="EE75" s="245"/>
      <c r="EF75" s="245"/>
      <c r="EG75" s="245"/>
      <c r="EH75" s="245"/>
      <c r="EI75" s="245"/>
      <c r="EJ75" s="245"/>
      <c r="EK75" s="245"/>
      <c r="EL75" s="245"/>
      <c r="EM75" s="245"/>
      <c r="EN75" s="245"/>
      <c r="EO75" s="245"/>
      <c r="EP75" s="245"/>
      <c r="EQ75" s="245"/>
      <c r="ER75" s="245"/>
      <c r="ES75" s="245"/>
      <c r="ET75" s="245"/>
      <c r="EU75" s="245"/>
      <c r="EV75" s="245"/>
      <c r="EW75" s="245"/>
      <c r="EX75" s="245"/>
      <c r="EY75" s="245"/>
      <c r="EZ75" s="245"/>
      <c r="FA75" s="245"/>
      <c r="FB75" s="245"/>
      <c r="FC75" s="245"/>
      <c r="FD75" s="245"/>
      <c r="FE75" s="245"/>
      <c r="FF75" s="245"/>
      <c r="FG75" s="245"/>
      <c r="FH75" s="245"/>
      <c r="FI75" s="245"/>
      <c r="FJ75" s="245"/>
      <c r="FK75" s="245"/>
      <c r="FL75" s="245"/>
      <c r="FM75" s="245"/>
      <c r="FN75" s="245"/>
      <c r="FO75" s="245"/>
      <c r="FP75" s="245"/>
      <c r="FQ75" s="245"/>
      <c r="FR75" s="245"/>
      <c r="FS75" s="245"/>
      <c r="FT75" s="245"/>
      <c r="FU75" s="245"/>
      <c r="FV75" s="245"/>
      <c r="FW75" s="245"/>
      <c r="FX75" s="245"/>
      <c r="FY75" s="245"/>
      <c r="FZ75" s="245"/>
      <c r="GA75" s="245"/>
      <c r="GB75" s="245"/>
      <c r="GC75" s="245"/>
      <c r="GD75" s="245"/>
      <c r="GE75" s="245"/>
      <c r="GF75" s="245"/>
      <c r="GG75" s="245"/>
      <c r="GH75" s="245"/>
      <c r="GI75" s="245"/>
      <c r="GJ75" s="245"/>
      <c r="GK75" s="245"/>
      <c r="GL75" s="245"/>
      <c r="GM75" s="245"/>
      <c r="GN75" s="245"/>
      <c r="GO75" s="245"/>
      <c r="GP75" s="245"/>
      <c r="GQ75" s="245"/>
      <c r="GR75" s="245"/>
      <c r="GS75" s="245"/>
      <c r="GT75" s="245"/>
      <c r="GU75" s="245"/>
      <c r="GV75" s="245"/>
      <c r="GW75" s="245"/>
      <c r="GX75" s="245"/>
      <c r="GY75" s="245"/>
      <c r="GZ75" s="245"/>
      <c r="HA75" s="245"/>
      <c r="HB75" s="245"/>
      <c r="HC75" s="245"/>
      <c r="HD75" s="245"/>
      <c r="HE75" s="245"/>
      <c r="HF75" s="245"/>
      <c r="HG75" s="245"/>
      <c r="HH75" s="245"/>
      <c r="HI75" s="245"/>
      <c r="HJ75" s="245"/>
      <c r="HK75" s="245"/>
      <c r="HL75" s="245"/>
      <c r="HM75" s="245"/>
      <c r="HN75" s="245"/>
      <c r="HO75" s="245"/>
      <c r="HP75" s="245"/>
      <c r="HQ75" s="245"/>
      <c r="HR75" s="245"/>
      <c r="HS75" s="245"/>
      <c r="HT75" s="245"/>
      <c r="HU75" s="245"/>
      <c r="HV75" s="245"/>
      <c r="HW75" s="252">
        <v>51</v>
      </c>
      <c r="HX75" s="252">
        <v>51</v>
      </c>
      <c r="HY75" s="252">
        <v>51</v>
      </c>
      <c r="HZ75" s="252">
        <v>51</v>
      </c>
      <c r="IA75" s="252">
        <v>51</v>
      </c>
      <c r="IB75" s="252">
        <v>51</v>
      </c>
      <c r="IC75" s="252">
        <v>51</v>
      </c>
      <c r="ID75" s="252">
        <v>51</v>
      </c>
      <c r="IE75" s="252">
        <v>51</v>
      </c>
      <c r="IF75" s="252">
        <v>51</v>
      </c>
      <c r="IG75" s="252">
        <v>51</v>
      </c>
      <c r="IH75" s="252">
        <v>51</v>
      </c>
      <c r="II75" s="252">
        <v>51</v>
      </c>
      <c r="IJ75" s="252">
        <v>51</v>
      </c>
      <c r="IK75" s="252">
        <v>51</v>
      </c>
      <c r="IL75" s="252">
        <v>51</v>
      </c>
      <c r="IM75" s="252">
        <v>51</v>
      </c>
      <c r="IN75" s="252">
        <v>51</v>
      </c>
      <c r="IO75" s="252">
        <v>51</v>
      </c>
      <c r="IP75" s="252">
        <v>51</v>
      </c>
      <c r="IQ75" s="252">
        <v>51</v>
      </c>
      <c r="IR75" s="252">
        <v>51</v>
      </c>
      <c r="IS75" s="485">
        <v>36000</v>
      </c>
      <c r="IT75" s="485">
        <v>37232</v>
      </c>
      <c r="IU75" s="485">
        <v>42157</v>
      </c>
      <c r="IV75" s="485">
        <v>993</v>
      </c>
      <c r="IW75" s="485">
        <v>1127</v>
      </c>
      <c r="IX75" s="485">
        <v>1288</v>
      </c>
      <c r="IY75" s="485">
        <v>1382</v>
      </c>
      <c r="IZ75" s="485">
        <v>1764</v>
      </c>
      <c r="JA75" s="485">
        <v>3048</v>
      </c>
      <c r="JB75" s="485">
        <v>3511</v>
      </c>
      <c r="JC75" s="485">
        <v>4095</v>
      </c>
      <c r="JD75" s="485">
        <v>4603</v>
      </c>
      <c r="JE75" s="485">
        <v>9349</v>
      </c>
      <c r="JF75" s="485">
        <v>10848</v>
      </c>
      <c r="JG75" s="485">
        <v>12010</v>
      </c>
      <c r="JH75" s="485">
        <v>13149</v>
      </c>
      <c r="JI75" s="485">
        <v>33276</v>
      </c>
      <c r="JJ75" s="485">
        <v>35121</v>
      </c>
      <c r="JK75" s="485">
        <v>39571</v>
      </c>
      <c r="JL75" s="238">
        <v>0</v>
      </c>
      <c r="JM75" s="238">
        <v>0</v>
      </c>
      <c r="JN75" s="238">
        <v>198.9</v>
      </c>
      <c r="JO75" s="238">
        <v>280</v>
      </c>
      <c r="JP75" s="238">
        <v>356.7</v>
      </c>
      <c r="JQ75" s="238">
        <v>26</v>
      </c>
      <c r="JR75" s="238">
        <v>30</v>
      </c>
      <c r="JS75" s="238">
        <v>0.25</v>
      </c>
      <c r="JT75" s="238">
        <v>286</v>
      </c>
      <c r="JU75" s="238">
        <v>4379</v>
      </c>
      <c r="JV75" s="238" t="s">
        <v>1628</v>
      </c>
      <c r="JW75" s="245"/>
      <c r="JX75" s="245"/>
      <c r="JY75" s="245"/>
      <c r="KA75" s="738">
        <v>46023</v>
      </c>
    </row>
    <row r="76" spans="1:287">
      <c r="B76" s="423" t="s">
        <v>1782</v>
      </c>
      <c r="C76" s="393" t="s">
        <v>1776</v>
      </c>
      <c r="D76" s="394" t="s">
        <v>1783</v>
      </c>
      <c r="E76" s="377" t="s">
        <v>1778</v>
      </c>
      <c r="F76" s="483" t="s">
        <v>1779</v>
      </c>
      <c r="G76" s="483" t="s">
        <v>1780</v>
      </c>
      <c r="H76" s="406" t="s">
        <v>88</v>
      </c>
      <c r="I76" s="406" t="s">
        <v>89</v>
      </c>
      <c r="J76" s="406" t="s">
        <v>282</v>
      </c>
      <c r="K76" s="484" t="s">
        <v>1637</v>
      </c>
      <c r="L76" s="484" t="s">
        <v>1637</v>
      </c>
      <c r="M76" s="799"/>
      <c r="N76" s="245"/>
      <c r="O76" s="245"/>
      <c r="P76" s="245"/>
      <c r="Q76" s="499" t="s">
        <v>93</v>
      </c>
      <c r="R76" s="245"/>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485">
        <v>881</v>
      </c>
      <c r="AP76" s="485">
        <v>1016</v>
      </c>
      <c r="AQ76" s="485">
        <v>1177</v>
      </c>
      <c r="AR76" s="485">
        <v>1270</v>
      </c>
      <c r="AS76" s="485">
        <v>1652</v>
      </c>
      <c r="AT76" s="485">
        <v>4067</v>
      </c>
      <c r="AU76" s="485">
        <v>4638</v>
      </c>
      <c r="AV76" s="485">
        <v>9435</v>
      </c>
      <c r="AW76" s="485">
        <v>11013</v>
      </c>
      <c r="AX76" s="485">
        <v>12340</v>
      </c>
      <c r="AY76" s="245"/>
      <c r="AZ76" s="245"/>
      <c r="BA76" s="245"/>
      <c r="BB76" s="245"/>
      <c r="BC76" s="245"/>
      <c r="BD76" s="245"/>
      <c r="BE76" s="245"/>
      <c r="BF76" s="485">
        <v>3048</v>
      </c>
      <c r="BG76" s="485">
        <v>3473</v>
      </c>
      <c r="BH76" s="500"/>
      <c r="BI76" s="502" t="s">
        <v>1637</v>
      </c>
      <c r="BJ76" s="245"/>
      <c r="BK76" s="502" t="s">
        <v>1637</v>
      </c>
      <c r="BL76" s="500"/>
      <c r="BM76" s="503" t="s">
        <v>1637</v>
      </c>
      <c r="BN76" s="500"/>
      <c r="BO76" s="503" t="s">
        <v>1637</v>
      </c>
      <c r="BP76" s="484" t="s">
        <v>1637</v>
      </c>
      <c r="BQ76" s="484" t="s">
        <v>1781</v>
      </c>
      <c r="BR76" s="484" t="s">
        <v>1650</v>
      </c>
      <c r="BS76" s="484" t="s">
        <v>499</v>
      </c>
      <c r="BT76" s="484">
        <v>97</v>
      </c>
      <c r="BU76" s="484">
        <v>88</v>
      </c>
      <c r="BV76" s="245"/>
      <c r="BW76" s="484">
        <v>6058</v>
      </c>
      <c r="BX76" s="484">
        <v>2438</v>
      </c>
      <c r="BY76" s="245"/>
      <c r="BZ76" s="245"/>
      <c r="CA76" s="245"/>
      <c r="CB76" s="245"/>
      <c r="CC76" s="245"/>
      <c r="CD76" s="245"/>
      <c r="CE76" s="245" t="s">
        <v>93</v>
      </c>
      <c r="CF76" s="485">
        <v>13603</v>
      </c>
      <c r="CG76" s="245"/>
      <c r="CH76" s="245"/>
      <c r="CI76" s="245"/>
      <c r="CJ76" s="245"/>
      <c r="CK76" s="245"/>
      <c r="CL76" s="245"/>
      <c r="CM76" s="245"/>
      <c r="CN76" s="245"/>
      <c r="CO76" s="245"/>
      <c r="CP76" s="245"/>
      <c r="CQ76" s="245"/>
      <c r="CR76" s="245"/>
      <c r="CS76" s="245"/>
      <c r="CT76" s="245"/>
      <c r="CU76" s="489">
        <v>10700</v>
      </c>
      <c r="CV76" s="489">
        <v>16400</v>
      </c>
      <c r="CW76" s="489"/>
      <c r="CX76" s="489"/>
      <c r="CY76" s="489"/>
      <c r="CZ76" s="490"/>
      <c r="DA76" s="245"/>
      <c r="DB76" s="245"/>
      <c r="DC76" s="245"/>
      <c r="DD76" s="245"/>
      <c r="DE76" s="245"/>
      <c r="DF76" s="245"/>
      <c r="DG76" s="245"/>
      <c r="DH76" s="245"/>
      <c r="DI76" s="245"/>
      <c r="DJ76" s="245"/>
      <c r="DK76" s="245"/>
      <c r="DL76" s="245"/>
      <c r="DM76" s="245"/>
      <c r="DN76" s="245"/>
      <c r="DO76" s="245"/>
      <c r="DP76" s="245"/>
      <c r="DQ76" s="245"/>
      <c r="DR76" s="245"/>
      <c r="DS76" s="245"/>
      <c r="DT76" s="245"/>
      <c r="DU76" s="245"/>
      <c r="DV76" s="245"/>
      <c r="DW76" s="245"/>
      <c r="DX76" s="245"/>
      <c r="DY76" s="245"/>
      <c r="DZ76" s="245"/>
      <c r="EA76" s="245"/>
      <c r="EB76" s="245"/>
      <c r="EC76" s="245"/>
      <c r="ED76" s="245"/>
      <c r="EE76" s="245"/>
      <c r="EF76" s="245"/>
      <c r="EG76" s="245"/>
      <c r="EH76" s="245"/>
      <c r="EI76" s="245"/>
      <c r="EJ76" s="245"/>
      <c r="EK76" s="245"/>
      <c r="EL76" s="245"/>
      <c r="EM76" s="245"/>
      <c r="EN76" s="245"/>
      <c r="EO76" s="245"/>
      <c r="EP76" s="245"/>
      <c r="EQ76" s="245"/>
      <c r="ER76" s="245"/>
      <c r="ES76" s="245"/>
      <c r="ET76" s="245"/>
      <c r="EU76" s="245"/>
      <c r="EV76" s="245"/>
      <c r="EW76" s="245"/>
      <c r="EX76" s="245"/>
      <c r="EY76" s="245"/>
      <c r="EZ76" s="245"/>
      <c r="FA76" s="245"/>
      <c r="FB76" s="245"/>
      <c r="FC76" s="245"/>
      <c r="FD76" s="245"/>
      <c r="FE76" s="245"/>
      <c r="FF76" s="245"/>
      <c r="FG76" s="245"/>
      <c r="FH76" s="245"/>
      <c r="FI76" s="245"/>
      <c r="FJ76" s="245"/>
      <c r="FK76" s="245"/>
      <c r="FL76" s="245"/>
      <c r="FM76" s="245"/>
      <c r="FN76" s="245"/>
      <c r="FO76" s="245"/>
      <c r="FP76" s="245"/>
      <c r="FQ76" s="245"/>
      <c r="FR76" s="245"/>
      <c r="FS76" s="245"/>
      <c r="FT76" s="245"/>
      <c r="FU76" s="245"/>
      <c r="FV76" s="245"/>
      <c r="FW76" s="245"/>
      <c r="FX76" s="245"/>
      <c r="FY76" s="245"/>
      <c r="FZ76" s="245"/>
      <c r="GA76" s="245"/>
      <c r="GB76" s="245"/>
      <c r="GC76" s="245"/>
      <c r="GD76" s="245"/>
      <c r="GE76" s="245"/>
      <c r="GF76" s="245"/>
      <c r="GG76" s="245"/>
      <c r="GH76" s="245"/>
      <c r="GI76" s="245"/>
      <c r="GJ76" s="245"/>
      <c r="GK76" s="245"/>
      <c r="GL76" s="245"/>
      <c r="GM76" s="245"/>
      <c r="GN76" s="245"/>
      <c r="GO76" s="245"/>
      <c r="GP76" s="245"/>
      <c r="GQ76" s="245"/>
      <c r="GR76" s="245"/>
      <c r="GS76" s="245"/>
      <c r="GT76" s="245"/>
      <c r="GU76" s="245"/>
      <c r="GV76" s="245"/>
      <c r="GW76" s="245"/>
      <c r="GX76" s="245"/>
      <c r="GY76" s="245"/>
      <c r="GZ76" s="245"/>
      <c r="HA76" s="245"/>
      <c r="HB76" s="245"/>
      <c r="HC76" s="245"/>
      <c r="HD76" s="245"/>
      <c r="HE76" s="245"/>
      <c r="HF76" s="245"/>
      <c r="HG76" s="245"/>
      <c r="HH76" s="245"/>
      <c r="HI76" s="245"/>
      <c r="HJ76" s="245"/>
      <c r="HK76" s="245"/>
      <c r="HL76" s="245"/>
      <c r="HM76" s="245"/>
      <c r="HN76" s="245"/>
      <c r="HO76" s="245"/>
      <c r="HP76" s="245"/>
      <c r="HQ76" s="245"/>
      <c r="HR76" s="245"/>
      <c r="HS76" s="245"/>
      <c r="HT76" s="245"/>
      <c r="HU76" s="245"/>
      <c r="HV76" s="245"/>
      <c r="HW76" s="252">
        <v>51</v>
      </c>
      <c r="HX76" s="252">
        <v>51</v>
      </c>
      <c r="HY76" s="252">
        <v>51</v>
      </c>
      <c r="HZ76" s="252">
        <v>51</v>
      </c>
      <c r="IA76" s="252">
        <v>51</v>
      </c>
      <c r="IB76" s="252">
        <v>51</v>
      </c>
      <c r="IC76" s="252">
        <v>51</v>
      </c>
      <c r="ID76" s="252">
        <v>51</v>
      </c>
      <c r="IE76" s="252">
        <v>51</v>
      </c>
      <c r="IF76" s="252">
        <v>51</v>
      </c>
      <c r="IG76" s="252">
        <v>51</v>
      </c>
      <c r="IH76" s="252">
        <v>51</v>
      </c>
      <c r="II76" s="252">
        <v>51</v>
      </c>
      <c r="IJ76" s="252">
        <v>51</v>
      </c>
      <c r="IK76" s="252">
        <v>51</v>
      </c>
      <c r="IL76" s="252">
        <v>51</v>
      </c>
      <c r="IM76" s="252">
        <v>51</v>
      </c>
      <c r="IN76" s="252">
        <v>51</v>
      </c>
      <c r="IO76" s="252">
        <v>51</v>
      </c>
      <c r="IP76" s="252">
        <v>51</v>
      </c>
      <c r="IQ76" s="252">
        <v>51</v>
      </c>
      <c r="IR76" s="252">
        <v>51</v>
      </c>
      <c r="IS76" s="485">
        <v>36000</v>
      </c>
      <c r="IT76" s="485">
        <v>37232</v>
      </c>
      <c r="IU76" s="485">
        <v>42157</v>
      </c>
      <c r="IV76" s="485">
        <v>993</v>
      </c>
      <c r="IW76" s="485">
        <v>1127</v>
      </c>
      <c r="IX76" s="485">
        <v>1288</v>
      </c>
      <c r="IY76" s="485">
        <v>1382</v>
      </c>
      <c r="IZ76" s="485">
        <v>1764</v>
      </c>
      <c r="JA76" s="485">
        <v>3048</v>
      </c>
      <c r="JB76" s="485">
        <v>3511</v>
      </c>
      <c r="JC76" s="485">
        <v>4095</v>
      </c>
      <c r="JD76" s="485">
        <v>4603</v>
      </c>
      <c r="JE76" s="485">
        <v>9349</v>
      </c>
      <c r="JF76" s="485">
        <v>10848</v>
      </c>
      <c r="JG76" s="485">
        <v>12010</v>
      </c>
      <c r="JH76" s="485">
        <v>13149</v>
      </c>
      <c r="JI76" s="485">
        <v>33276</v>
      </c>
      <c r="JJ76" s="485">
        <v>35121</v>
      </c>
      <c r="JK76" s="485">
        <v>39571</v>
      </c>
      <c r="JL76" s="238">
        <v>0</v>
      </c>
      <c r="JM76" s="238">
        <v>0</v>
      </c>
      <c r="JN76" s="238">
        <v>180.2</v>
      </c>
      <c r="JO76" s="238">
        <v>264.8</v>
      </c>
      <c r="JP76" s="238">
        <v>354.9</v>
      </c>
      <c r="JQ76" s="238">
        <v>26</v>
      </c>
      <c r="JR76" s="238">
        <v>30</v>
      </c>
      <c r="JS76" s="238">
        <v>0.25</v>
      </c>
      <c r="JT76" s="238">
        <v>286</v>
      </c>
      <c r="JU76" s="238">
        <v>4298</v>
      </c>
      <c r="JV76" s="238" t="s">
        <v>1628</v>
      </c>
      <c r="JW76" s="245"/>
      <c r="JX76" s="245"/>
      <c r="JY76" s="245"/>
      <c r="KA76" s="738">
        <v>46023</v>
      </c>
    </row>
    <row r="77" spans="1:287">
      <c r="B77" s="423" t="s">
        <v>1784</v>
      </c>
      <c r="C77" s="393">
        <v>1900</v>
      </c>
      <c r="D77" s="394" t="s">
        <v>1785</v>
      </c>
      <c r="E77" s="377" t="s">
        <v>1786</v>
      </c>
      <c r="F77" s="483" t="s">
        <v>1787</v>
      </c>
      <c r="G77" s="483" t="s">
        <v>1788</v>
      </c>
      <c r="H77" s="406" t="s">
        <v>88</v>
      </c>
      <c r="I77" s="406" t="s">
        <v>89</v>
      </c>
      <c r="J77" s="406" t="s">
        <v>282</v>
      </c>
      <c r="K77" s="484" t="s">
        <v>1637</v>
      </c>
      <c r="L77" s="484" t="s">
        <v>1637</v>
      </c>
      <c r="M77" s="799"/>
      <c r="N77" s="245"/>
      <c r="O77" s="245"/>
      <c r="P77" s="245"/>
      <c r="Q77" s="499" t="s">
        <v>93</v>
      </c>
      <c r="R77" s="245"/>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485">
        <v>881</v>
      </c>
      <c r="AP77" s="485">
        <v>1016</v>
      </c>
      <c r="AQ77" s="485">
        <v>1177</v>
      </c>
      <c r="AR77" s="485">
        <v>1270</v>
      </c>
      <c r="AS77" s="485">
        <v>1652</v>
      </c>
      <c r="AT77" s="485">
        <v>4067</v>
      </c>
      <c r="AU77" s="485">
        <v>4638</v>
      </c>
      <c r="AV77" s="485">
        <v>9435</v>
      </c>
      <c r="AW77" s="485">
        <v>11013</v>
      </c>
      <c r="AX77" s="485">
        <v>12340</v>
      </c>
      <c r="AY77" s="245"/>
      <c r="AZ77" s="245"/>
      <c r="BA77" s="245"/>
      <c r="BB77" s="245"/>
      <c r="BC77" s="245"/>
      <c r="BD77" s="245"/>
      <c r="BE77" s="245"/>
      <c r="BF77" s="485">
        <v>3048</v>
      </c>
      <c r="BG77" s="485">
        <v>3473</v>
      </c>
      <c r="BH77" s="500"/>
      <c r="BI77" s="502" t="s">
        <v>1637</v>
      </c>
      <c r="BJ77" s="245"/>
      <c r="BK77" s="502" t="s">
        <v>1637</v>
      </c>
      <c r="BL77" s="500"/>
      <c r="BM77" s="503" t="s">
        <v>1637</v>
      </c>
      <c r="BN77" s="500"/>
      <c r="BO77" s="503" t="s">
        <v>1637</v>
      </c>
      <c r="BP77" s="484" t="s">
        <v>1637</v>
      </c>
      <c r="BQ77" s="484" t="s">
        <v>1766</v>
      </c>
      <c r="BR77" s="504" t="s">
        <v>529</v>
      </c>
      <c r="BS77" s="484" t="s">
        <v>499</v>
      </c>
      <c r="BT77" s="484">
        <v>91</v>
      </c>
      <c r="BU77" s="484">
        <v>83</v>
      </c>
      <c r="BV77" s="245"/>
      <c r="BW77" s="484">
        <v>12192</v>
      </c>
      <c r="BX77" s="484">
        <v>2438</v>
      </c>
      <c r="BY77" s="245"/>
      <c r="BZ77" s="245"/>
      <c r="CA77" s="245"/>
      <c r="CB77" s="245"/>
      <c r="CC77" s="245"/>
      <c r="CD77" s="245"/>
      <c r="CE77" s="245" t="s">
        <v>93</v>
      </c>
      <c r="CF77" s="485">
        <v>13603</v>
      </c>
      <c r="CG77" s="245"/>
      <c r="CH77" s="245"/>
      <c r="CI77" s="245"/>
      <c r="CJ77" s="245"/>
      <c r="CK77" s="245"/>
      <c r="CL77" s="245"/>
      <c r="CM77" s="245"/>
      <c r="CN77" s="245"/>
      <c r="CO77" s="245"/>
      <c r="CP77" s="245"/>
      <c r="CQ77" s="245"/>
      <c r="CR77" s="245"/>
      <c r="CS77" s="245"/>
      <c r="CT77" s="245"/>
      <c r="CU77" s="489">
        <v>12979</v>
      </c>
      <c r="CV77" s="489"/>
      <c r="CW77" s="489"/>
      <c r="CX77" s="489"/>
      <c r="CY77" s="489"/>
      <c r="CZ77" s="490"/>
      <c r="DA77" s="245"/>
      <c r="DB77" s="245"/>
      <c r="DC77" s="245"/>
      <c r="DD77" s="245"/>
      <c r="DE77" s="245"/>
      <c r="DF77" s="245"/>
      <c r="DG77" s="245"/>
      <c r="DH77" s="245"/>
      <c r="DI77" s="245"/>
      <c r="DJ77" s="245"/>
      <c r="DK77" s="245"/>
      <c r="DL77" s="245"/>
      <c r="DM77" s="245"/>
      <c r="DN77" s="245"/>
      <c r="DO77" s="245"/>
      <c r="DP77" s="245"/>
      <c r="DQ77" s="245"/>
      <c r="DR77" s="245"/>
      <c r="DS77" s="245"/>
      <c r="DT77" s="245"/>
      <c r="DU77" s="245"/>
      <c r="DV77" s="245"/>
      <c r="DW77" s="245"/>
      <c r="DX77" s="245"/>
      <c r="DY77" s="245"/>
      <c r="DZ77" s="245"/>
      <c r="EA77" s="245"/>
      <c r="EB77" s="245"/>
      <c r="EC77" s="245"/>
      <c r="ED77" s="245"/>
      <c r="EE77" s="245"/>
      <c r="EF77" s="245"/>
      <c r="EG77" s="245"/>
      <c r="EH77" s="245"/>
      <c r="EI77" s="245"/>
      <c r="EJ77" s="245"/>
      <c r="EK77" s="245"/>
      <c r="EL77" s="245"/>
      <c r="EM77" s="245"/>
      <c r="EN77" s="245"/>
      <c r="EO77" s="245"/>
      <c r="EP77" s="245"/>
      <c r="EQ77" s="245"/>
      <c r="ER77" s="245"/>
      <c r="ES77" s="245"/>
      <c r="ET77" s="245"/>
      <c r="EU77" s="245"/>
      <c r="EV77" s="245"/>
      <c r="EW77" s="245"/>
      <c r="EX77" s="245"/>
      <c r="EY77" s="245"/>
      <c r="EZ77" s="245"/>
      <c r="FA77" s="245"/>
      <c r="FB77" s="245"/>
      <c r="FC77" s="245"/>
      <c r="FD77" s="245"/>
      <c r="FE77" s="245"/>
      <c r="FF77" s="245"/>
      <c r="FG77" s="245"/>
      <c r="FH77" s="245"/>
      <c r="FI77" s="245"/>
      <c r="FJ77" s="245"/>
      <c r="FK77" s="245"/>
      <c r="FL77" s="245"/>
      <c r="FM77" s="245"/>
      <c r="FN77" s="245"/>
      <c r="FO77" s="245"/>
      <c r="FP77" s="245"/>
      <c r="FQ77" s="245"/>
      <c r="FR77" s="245"/>
      <c r="FS77" s="245"/>
      <c r="FT77" s="245"/>
      <c r="FU77" s="245"/>
      <c r="FV77" s="245"/>
      <c r="FW77" s="245"/>
      <c r="FX77" s="245"/>
      <c r="FY77" s="245"/>
      <c r="FZ77" s="245"/>
      <c r="GA77" s="245"/>
      <c r="GB77" s="245"/>
      <c r="GC77" s="245"/>
      <c r="GD77" s="245"/>
      <c r="GE77" s="245"/>
      <c r="GF77" s="245"/>
      <c r="GG77" s="245"/>
      <c r="GH77" s="245"/>
      <c r="GI77" s="245"/>
      <c r="GJ77" s="245"/>
      <c r="GK77" s="245"/>
      <c r="GL77" s="245"/>
      <c r="GM77" s="245"/>
      <c r="GN77" s="245"/>
      <c r="GO77" s="245"/>
      <c r="GP77" s="245"/>
      <c r="GQ77" s="245"/>
      <c r="GR77" s="245"/>
      <c r="GS77" s="245"/>
      <c r="GT77" s="245"/>
      <c r="GU77" s="245"/>
      <c r="GV77" s="245"/>
      <c r="GW77" s="245"/>
      <c r="GX77" s="245"/>
      <c r="GY77" s="245"/>
      <c r="GZ77" s="245"/>
      <c r="HA77" s="245"/>
      <c r="HB77" s="245"/>
      <c r="HC77" s="245"/>
      <c r="HD77" s="245"/>
      <c r="HE77" s="245"/>
      <c r="HF77" s="245"/>
      <c r="HG77" s="245"/>
      <c r="HH77" s="245"/>
      <c r="HI77" s="245"/>
      <c r="HJ77" s="245"/>
      <c r="HK77" s="245"/>
      <c r="HL77" s="245"/>
      <c r="HM77" s="245"/>
      <c r="HN77" s="245"/>
      <c r="HO77" s="245"/>
      <c r="HP77" s="245"/>
      <c r="HQ77" s="245"/>
      <c r="HR77" s="245"/>
      <c r="HS77" s="245"/>
      <c r="HT77" s="245"/>
      <c r="HU77" s="245"/>
      <c r="HV77" s="245"/>
      <c r="HW77" s="252">
        <v>51</v>
      </c>
      <c r="HX77" s="252">
        <v>51</v>
      </c>
      <c r="HY77" s="252">
        <v>51</v>
      </c>
      <c r="HZ77" s="252">
        <v>51</v>
      </c>
      <c r="IA77" s="252">
        <v>51</v>
      </c>
      <c r="IB77" s="252">
        <v>51</v>
      </c>
      <c r="IC77" s="252">
        <v>51</v>
      </c>
      <c r="ID77" s="252">
        <v>51</v>
      </c>
      <c r="IE77" s="252">
        <v>51</v>
      </c>
      <c r="IF77" s="252">
        <v>51</v>
      </c>
      <c r="IG77" s="252">
        <v>51</v>
      </c>
      <c r="IH77" s="252">
        <v>51</v>
      </c>
      <c r="II77" s="252">
        <v>51</v>
      </c>
      <c r="IJ77" s="252">
        <v>51</v>
      </c>
      <c r="IK77" s="252">
        <v>51</v>
      </c>
      <c r="IL77" s="252">
        <v>51</v>
      </c>
      <c r="IM77" s="252">
        <v>51</v>
      </c>
      <c r="IN77" s="252">
        <v>51</v>
      </c>
      <c r="IO77" s="252">
        <v>51</v>
      </c>
      <c r="IP77" s="252">
        <v>51</v>
      </c>
      <c r="IQ77" s="252">
        <v>51</v>
      </c>
      <c r="IR77" s="252">
        <v>51</v>
      </c>
      <c r="IS77" s="485">
        <v>36000</v>
      </c>
      <c r="IT77" s="485">
        <v>37232</v>
      </c>
      <c r="IU77" s="485">
        <v>42157</v>
      </c>
      <c r="IV77" s="485">
        <v>993</v>
      </c>
      <c r="IW77" s="485">
        <v>1127</v>
      </c>
      <c r="IX77" s="485">
        <v>1288</v>
      </c>
      <c r="IY77" s="485">
        <v>1382</v>
      </c>
      <c r="IZ77" s="485">
        <v>1764</v>
      </c>
      <c r="JA77" s="485">
        <v>3048</v>
      </c>
      <c r="JB77" s="485">
        <v>3511</v>
      </c>
      <c r="JC77" s="485">
        <v>4095</v>
      </c>
      <c r="JD77" s="485">
        <v>4603</v>
      </c>
      <c r="JE77" s="485">
        <v>9349</v>
      </c>
      <c r="JF77" s="485">
        <v>10848</v>
      </c>
      <c r="JG77" s="485">
        <v>12010</v>
      </c>
      <c r="JH77" s="485">
        <v>13149</v>
      </c>
      <c r="JI77" s="485">
        <v>33276</v>
      </c>
      <c r="JJ77" s="485">
        <v>35121</v>
      </c>
      <c r="JK77" s="485">
        <v>39571</v>
      </c>
      <c r="JL77" s="238">
        <v>0</v>
      </c>
      <c r="JM77" s="238">
        <v>197</v>
      </c>
      <c r="JN77" s="238">
        <v>207</v>
      </c>
      <c r="JO77" s="238">
        <v>199</v>
      </c>
      <c r="JP77" s="238">
        <v>198</v>
      </c>
      <c r="JQ77" s="238">
        <v>33.5</v>
      </c>
      <c r="JR77" s="238">
        <v>20</v>
      </c>
      <c r="JS77" s="238">
        <v>0.25</v>
      </c>
      <c r="JT77" s="238">
        <v>420</v>
      </c>
      <c r="JU77" s="238">
        <v>5650</v>
      </c>
      <c r="JV77" s="238" t="s">
        <v>1628</v>
      </c>
      <c r="JW77" s="245"/>
      <c r="JX77" s="245"/>
      <c r="JY77" s="245"/>
      <c r="KA77" s="738">
        <v>46023</v>
      </c>
    </row>
    <row r="78" spans="1:287">
      <c r="B78" s="423" t="s">
        <v>1789</v>
      </c>
      <c r="C78" s="393" t="s">
        <v>1790</v>
      </c>
      <c r="D78" s="394" t="s">
        <v>1791</v>
      </c>
      <c r="E78" s="377" t="s">
        <v>1792</v>
      </c>
      <c r="F78" s="483" t="s">
        <v>1793</v>
      </c>
      <c r="G78" s="483" t="s">
        <v>1794</v>
      </c>
      <c r="H78" s="406" t="s">
        <v>88</v>
      </c>
      <c r="I78" s="406" t="s">
        <v>89</v>
      </c>
      <c r="J78" s="406" t="s">
        <v>282</v>
      </c>
      <c r="K78" s="484" t="s">
        <v>1637</v>
      </c>
      <c r="L78" s="484" t="s">
        <v>1637</v>
      </c>
      <c r="M78" s="799"/>
      <c r="N78" s="245"/>
      <c r="O78" s="245"/>
      <c r="P78" s="245"/>
      <c r="Q78" s="499" t="s">
        <v>93</v>
      </c>
      <c r="R78" s="245"/>
      <c r="S78" s="245"/>
      <c r="T78" s="245"/>
      <c r="U78" s="245"/>
      <c r="V78" s="245"/>
      <c r="W78" s="245"/>
      <c r="X78" s="245"/>
      <c r="Y78" s="245"/>
      <c r="Z78" s="245"/>
      <c r="AA78" s="245"/>
      <c r="AB78" s="245"/>
      <c r="AC78" s="245"/>
      <c r="AD78" s="245"/>
      <c r="AE78" s="245"/>
      <c r="AF78" s="245"/>
      <c r="AG78" s="245"/>
      <c r="AH78" s="245"/>
      <c r="AI78" s="245"/>
      <c r="AJ78" s="245"/>
      <c r="AK78" s="245"/>
      <c r="AL78" s="245"/>
      <c r="AM78" s="245"/>
      <c r="AN78" s="245"/>
      <c r="AO78" s="485">
        <v>881</v>
      </c>
      <c r="AP78" s="485">
        <v>1016</v>
      </c>
      <c r="AQ78" s="485">
        <v>1177</v>
      </c>
      <c r="AR78" s="485">
        <v>1270</v>
      </c>
      <c r="AS78" s="485">
        <v>1652</v>
      </c>
      <c r="AT78" s="485">
        <v>4067</v>
      </c>
      <c r="AU78" s="485">
        <v>4638</v>
      </c>
      <c r="AV78" s="485">
        <v>9435</v>
      </c>
      <c r="AW78" s="485">
        <v>11013</v>
      </c>
      <c r="AX78" s="485">
        <v>12340</v>
      </c>
      <c r="AY78" s="245"/>
      <c r="AZ78" s="245"/>
      <c r="BA78" s="245"/>
      <c r="BB78" s="245"/>
      <c r="BC78" s="245"/>
      <c r="BD78" s="245"/>
      <c r="BE78" s="245"/>
      <c r="BF78" s="485">
        <v>3048</v>
      </c>
      <c r="BG78" s="485">
        <v>3473</v>
      </c>
      <c r="BH78" s="500"/>
      <c r="BI78" s="502" t="s">
        <v>1637</v>
      </c>
      <c r="BJ78" s="245"/>
      <c r="BK78" s="502" t="s">
        <v>1637</v>
      </c>
      <c r="BL78" s="500"/>
      <c r="BM78" s="503" t="s">
        <v>1637</v>
      </c>
      <c r="BN78" s="500"/>
      <c r="BO78" s="503" t="s">
        <v>1637</v>
      </c>
      <c r="BP78" s="484" t="s">
        <v>1637</v>
      </c>
      <c r="BQ78" s="484" t="s">
        <v>1637</v>
      </c>
      <c r="BR78" s="484" t="s">
        <v>1650</v>
      </c>
      <c r="BS78" s="484" t="s">
        <v>499</v>
      </c>
      <c r="BT78" s="484"/>
      <c r="BU78" s="484"/>
      <c r="BV78" s="245"/>
      <c r="BW78" s="484">
        <v>4566</v>
      </c>
      <c r="BX78" s="484">
        <v>2442</v>
      </c>
      <c r="BY78" s="245"/>
      <c r="BZ78" s="245"/>
      <c r="CA78" s="245"/>
      <c r="CB78" s="245"/>
      <c r="CC78" s="245"/>
      <c r="CD78" s="245"/>
      <c r="CE78" s="245" t="s">
        <v>93</v>
      </c>
      <c r="CF78" s="485">
        <v>13603</v>
      </c>
      <c r="CG78" s="245"/>
      <c r="CH78" s="245"/>
      <c r="CI78" s="245"/>
      <c r="CJ78" s="245"/>
      <c r="CK78" s="245"/>
      <c r="CL78" s="245"/>
      <c r="CM78" s="245"/>
      <c r="CN78" s="245"/>
      <c r="CO78" s="245"/>
      <c r="CP78" s="245"/>
      <c r="CQ78" s="245"/>
      <c r="CR78" s="245"/>
      <c r="CS78" s="245"/>
      <c r="CT78" s="245"/>
      <c r="CU78" s="489">
        <v>14719</v>
      </c>
      <c r="CV78" s="489"/>
      <c r="CW78" s="489"/>
      <c r="CX78" s="489"/>
      <c r="CY78" s="489"/>
      <c r="CZ78" s="490"/>
      <c r="DA78" s="245"/>
      <c r="DB78" s="245"/>
      <c r="DC78" s="245"/>
      <c r="DD78" s="245"/>
      <c r="DE78" s="245"/>
      <c r="DF78" s="245"/>
      <c r="DG78" s="245"/>
      <c r="DH78" s="245"/>
      <c r="DI78" s="245"/>
      <c r="DJ78" s="245"/>
      <c r="DK78" s="245"/>
      <c r="DL78" s="245"/>
      <c r="DM78" s="245"/>
      <c r="DN78" s="245"/>
      <c r="DO78" s="245"/>
      <c r="DP78" s="245"/>
      <c r="DQ78" s="245"/>
      <c r="DR78" s="245"/>
      <c r="DS78" s="245"/>
      <c r="DT78" s="245"/>
      <c r="DU78" s="245"/>
      <c r="DV78" s="245"/>
      <c r="DW78" s="245"/>
      <c r="DX78" s="245"/>
      <c r="DY78" s="245"/>
      <c r="DZ78" s="245"/>
      <c r="EA78" s="245"/>
      <c r="EB78" s="245"/>
      <c r="EC78" s="245"/>
      <c r="ED78" s="245"/>
      <c r="EE78" s="245"/>
      <c r="EF78" s="245"/>
      <c r="EG78" s="245"/>
      <c r="EH78" s="245"/>
      <c r="EI78" s="245"/>
      <c r="EJ78" s="245"/>
      <c r="EK78" s="245"/>
      <c r="EL78" s="245"/>
      <c r="EM78" s="245"/>
      <c r="EN78" s="245"/>
      <c r="EO78" s="245"/>
      <c r="EP78" s="245"/>
      <c r="EQ78" s="245"/>
      <c r="ER78" s="245"/>
      <c r="ES78" s="245"/>
      <c r="ET78" s="245"/>
      <c r="EU78" s="245"/>
      <c r="EV78" s="245"/>
      <c r="EW78" s="245"/>
      <c r="EX78" s="245"/>
      <c r="EY78" s="245"/>
      <c r="EZ78" s="245"/>
      <c r="FA78" s="245"/>
      <c r="FB78" s="245"/>
      <c r="FC78" s="245"/>
      <c r="FD78" s="245"/>
      <c r="FE78" s="245"/>
      <c r="FF78" s="245"/>
      <c r="FG78" s="245"/>
      <c r="FH78" s="245"/>
      <c r="FI78" s="245"/>
      <c r="FJ78" s="245"/>
      <c r="FK78" s="245"/>
      <c r="FL78" s="245"/>
      <c r="FM78" s="245"/>
      <c r="FN78" s="245"/>
      <c r="FO78" s="245"/>
      <c r="FP78" s="245"/>
      <c r="FQ78" s="245"/>
      <c r="FR78" s="245"/>
      <c r="FS78" s="245"/>
      <c r="FT78" s="245"/>
      <c r="FU78" s="245"/>
      <c r="FV78" s="245"/>
      <c r="FW78" s="245"/>
      <c r="FX78" s="245"/>
      <c r="FY78" s="245"/>
      <c r="FZ78" s="245"/>
      <c r="GA78" s="245"/>
      <c r="GB78" s="245"/>
      <c r="GC78" s="245"/>
      <c r="GD78" s="245"/>
      <c r="GE78" s="245"/>
      <c r="GF78" s="245"/>
      <c r="GG78" s="245"/>
      <c r="GH78" s="245"/>
      <c r="GI78" s="245"/>
      <c r="GJ78" s="245"/>
      <c r="GK78" s="245"/>
      <c r="GL78" s="245"/>
      <c r="GM78" s="245"/>
      <c r="GN78" s="245"/>
      <c r="GO78" s="245"/>
      <c r="GP78" s="245"/>
      <c r="GQ78" s="245"/>
      <c r="GR78" s="245"/>
      <c r="GS78" s="245"/>
      <c r="GT78" s="245"/>
      <c r="GU78" s="245"/>
      <c r="GV78" s="245"/>
      <c r="GW78" s="245"/>
      <c r="GX78" s="245"/>
      <c r="GY78" s="245"/>
      <c r="GZ78" s="245"/>
      <c r="HA78" s="245"/>
      <c r="HB78" s="245"/>
      <c r="HC78" s="245"/>
      <c r="HD78" s="245"/>
      <c r="HE78" s="245"/>
      <c r="HF78" s="245"/>
      <c r="HG78" s="245"/>
      <c r="HH78" s="245"/>
      <c r="HI78" s="245"/>
      <c r="HJ78" s="245"/>
      <c r="HK78" s="245"/>
      <c r="HL78" s="245"/>
      <c r="HM78" s="245"/>
      <c r="HN78" s="245"/>
      <c r="HO78" s="245"/>
      <c r="HP78" s="245"/>
      <c r="HQ78" s="245"/>
      <c r="HR78" s="245"/>
      <c r="HS78" s="245"/>
      <c r="HT78" s="245"/>
      <c r="HU78" s="245"/>
      <c r="HV78" s="245"/>
      <c r="HW78" s="252">
        <v>51</v>
      </c>
      <c r="HX78" s="252">
        <v>51</v>
      </c>
      <c r="HY78" s="252">
        <v>51</v>
      </c>
      <c r="HZ78" s="252">
        <v>51</v>
      </c>
      <c r="IA78" s="252">
        <v>51</v>
      </c>
      <c r="IB78" s="252">
        <v>51</v>
      </c>
      <c r="IC78" s="252">
        <v>51</v>
      </c>
      <c r="ID78" s="252">
        <v>51</v>
      </c>
      <c r="IE78" s="252">
        <v>51</v>
      </c>
      <c r="IF78" s="252">
        <v>51</v>
      </c>
      <c r="IG78" s="252">
        <v>51</v>
      </c>
      <c r="IH78" s="252">
        <v>51</v>
      </c>
      <c r="II78" s="252">
        <v>51</v>
      </c>
      <c r="IJ78" s="252">
        <v>51</v>
      </c>
      <c r="IK78" s="252">
        <v>51</v>
      </c>
      <c r="IL78" s="252">
        <v>51</v>
      </c>
      <c r="IM78" s="252">
        <v>51</v>
      </c>
      <c r="IN78" s="252">
        <v>51</v>
      </c>
      <c r="IO78" s="252">
        <v>51</v>
      </c>
      <c r="IP78" s="252">
        <v>51</v>
      </c>
      <c r="IQ78" s="252">
        <v>51</v>
      </c>
      <c r="IR78" s="252">
        <v>51</v>
      </c>
      <c r="IS78" s="485">
        <v>36000</v>
      </c>
      <c r="IT78" s="485">
        <v>37232</v>
      </c>
      <c r="IU78" s="485">
        <v>42157</v>
      </c>
      <c r="IV78" s="485">
        <v>993</v>
      </c>
      <c r="IW78" s="485">
        <v>1127</v>
      </c>
      <c r="IX78" s="485">
        <v>1288</v>
      </c>
      <c r="IY78" s="485">
        <v>1382</v>
      </c>
      <c r="IZ78" s="485">
        <v>1764</v>
      </c>
      <c r="JA78" s="485">
        <v>3048</v>
      </c>
      <c r="JB78" s="485">
        <v>3511</v>
      </c>
      <c r="JC78" s="485">
        <v>4095</v>
      </c>
      <c r="JD78" s="485">
        <v>4603</v>
      </c>
      <c r="JE78" s="485">
        <v>9349</v>
      </c>
      <c r="JF78" s="485">
        <v>10848</v>
      </c>
      <c r="JG78" s="485">
        <v>12010</v>
      </c>
      <c r="JH78" s="485">
        <v>13149</v>
      </c>
      <c r="JI78" s="485">
        <v>33276</v>
      </c>
      <c r="JJ78" s="485">
        <v>35121</v>
      </c>
      <c r="JK78" s="485">
        <v>39571</v>
      </c>
      <c r="JL78" s="238">
        <v>0</v>
      </c>
      <c r="JM78" s="238">
        <v>0</v>
      </c>
      <c r="JN78" s="238">
        <v>239.2</v>
      </c>
      <c r="JO78" s="238">
        <v>352.5</v>
      </c>
      <c r="JP78" s="238">
        <v>482.4</v>
      </c>
      <c r="JQ78" s="238" t="s">
        <v>1637</v>
      </c>
      <c r="JR78" s="238" t="s">
        <v>1637</v>
      </c>
      <c r="JS78" s="238">
        <v>0.25</v>
      </c>
      <c r="JT78" s="238" t="s">
        <v>1637</v>
      </c>
      <c r="JU78" s="238">
        <v>6832</v>
      </c>
      <c r="JV78" s="238" t="s">
        <v>1628</v>
      </c>
      <c r="JW78" s="245"/>
      <c r="JX78" s="245"/>
      <c r="JY78" s="245"/>
      <c r="KA78" s="738">
        <v>46023</v>
      </c>
    </row>
    <row r="79" spans="1:287">
      <c r="B79" s="423" t="s">
        <v>1795</v>
      </c>
      <c r="C79" s="393" t="s">
        <v>1790</v>
      </c>
      <c r="D79" s="394" t="s">
        <v>1796</v>
      </c>
      <c r="E79" s="377" t="s">
        <v>1792</v>
      </c>
      <c r="F79" s="483" t="s">
        <v>1793</v>
      </c>
      <c r="G79" s="483" t="s">
        <v>1794</v>
      </c>
      <c r="H79" s="406" t="s">
        <v>88</v>
      </c>
      <c r="I79" s="406" t="s">
        <v>89</v>
      </c>
      <c r="J79" s="406" t="s">
        <v>282</v>
      </c>
      <c r="K79" s="484" t="s">
        <v>1637</v>
      </c>
      <c r="L79" s="484" t="s">
        <v>1637</v>
      </c>
      <c r="M79" s="799"/>
      <c r="N79" s="245"/>
      <c r="O79" s="245"/>
      <c r="P79" s="245"/>
      <c r="Q79" s="499" t="s">
        <v>93</v>
      </c>
      <c r="R79" s="245"/>
      <c r="S79" s="245"/>
      <c r="T79" s="245"/>
      <c r="U79" s="245"/>
      <c r="V79" s="245"/>
      <c r="W79" s="245"/>
      <c r="X79" s="245"/>
      <c r="Y79" s="245"/>
      <c r="Z79" s="245"/>
      <c r="AA79" s="245"/>
      <c r="AB79" s="245"/>
      <c r="AC79" s="245"/>
      <c r="AD79" s="245"/>
      <c r="AE79" s="245"/>
      <c r="AF79" s="245"/>
      <c r="AG79" s="245"/>
      <c r="AH79" s="245"/>
      <c r="AI79" s="245"/>
      <c r="AJ79" s="245"/>
      <c r="AK79" s="245"/>
      <c r="AL79" s="245"/>
      <c r="AM79" s="245"/>
      <c r="AN79" s="245"/>
      <c r="AO79" s="485">
        <v>881</v>
      </c>
      <c r="AP79" s="485">
        <v>1016</v>
      </c>
      <c r="AQ79" s="485">
        <v>1177</v>
      </c>
      <c r="AR79" s="485">
        <v>1270</v>
      </c>
      <c r="AS79" s="485">
        <v>1652</v>
      </c>
      <c r="AT79" s="485">
        <v>4067</v>
      </c>
      <c r="AU79" s="485">
        <v>4638</v>
      </c>
      <c r="AV79" s="485">
        <v>9435</v>
      </c>
      <c r="AW79" s="485">
        <v>11013</v>
      </c>
      <c r="AX79" s="485">
        <v>12340</v>
      </c>
      <c r="AY79" s="245"/>
      <c r="AZ79" s="245"/>
      <c r="BA79" s="245"/>
      <c r="BB79" s="245"/>
      <c r="BC79" s="245"/>
      <c r="BD79" s="245"/>
      <c r="BE79" s="245"/>
      <c r="BF79" s="485">
        <v>3048</v>
      </c>
      <c r="BG79" s="485">
        <v>3473</v>
      </c>
      <c r="BH79" s="500"/>
      <c r="BI79" s="502" t="s">
        <v>1637</v>
      </c>
      <c r="BJ79" s="245"/>
      <c r="BK79" s="502" t="s">
        <v>1637</v>
      </c>
      <c r="BL79" s="500"/>
      <c r="BM79" s="503" t="s">
        <v>1637</v>
      </c>
      <c r="BN79" s="500"/>
      <c r="BO79" s="503" t="s">
        <v>1637</v>
      </c>
      <c r="BP79" s="484" t="s">
        <v>1637</v>
      </c>
      <c r="BQ79" s="484" t="s">
        <v>1637</v>
      </c>
      <c r="BR79" s="484" t="s">
        <v>1650</v>
      </c>
      <c r="BS79" s="484" t="s">
        <v>499</v>
      </c>
      <c r="BT79" s="484"/>
      <c r="BU79" s="484"/>
      <c r="BV79" s="245"/>
      <c r="BW79" s="484">
        <v>4566</v>
      </c>
      <c r="BX79" s="484">
        <v>2442</v>
      </c>
      <c r="BY79" s="245"/>
      <c r="BZ79" s="245"/>
      <c r="CA79" s="245"/>
      <c r="CB79" s="245"/>
      <c r="CC79" s="245"/>
      <c r="CD79" s="245"/>
      <c r="CE79" s="245" t="s">
        <v>93</v>
      </c>
      <c r="CF79" s="485">
        <v>13603</v>
      </c>
      <c r="CG79" s="245"/>
      <c r="CH79" s="245"/>
      <c r="CI79" s="245"/>
      <c r="CJ79" s="245"/>
      <c r="CK79" s="245"/>
      <c r="CL79" s="245"/>
      <c r="CM79" s="245"/>
      <c r="CN79" s="245"/>
      <c r="CO79" s="245"/>
      <c r="CP79" s="245"/>
      <c r="CQ79" s="245"/>
      <c r="CR79" s="245"/>
      <c r="CS79" s="245"/>
      <c r="CT79" s="245"/>
      <c r="CU79" s="489">
        <v>14719</v>
      </c>
      <c r="CV79" s="489"/>
      <c r="CW79" s="489"/>
      <c r="CX79" s="489"/>
      <c r="CY79" s="489"/>
      <c r="CZ79" s="490"/>
      <c r="DA79" s="245"/>
      <c r="DB79" s="245"/>
      <c r="DC79" s="245"/>
      <c r="DD79" s="245"/>
      <c r="DE79" s="245"/>
      <c r="DF79" s="245"/>
      <c r="DG79" s="245"/>
      <c r="DH79" s="245"/>
      <c r="DI79" s="245"/>
      <c r="DJ79" s="245"/>
      <c r="DK79" s="245"/>
      <c r="DL79" s="245"/>
      <c r="DM79" s="245"/>
      <c r="DN79" s="245"/>
      <c r="DO79" s="245"/>
      <c r="DP79" s="245"/>
      <c r="DQ79" s="245"/>
      <c r="DR79" s="245"/>
      <c r="DS79" s="245"/>
      <c r="DT79" s="245"/>
      <c r="DU79" s="245"/>
      <c r="DV79" s="245"/>
      <c r="DW79" s="245"/>
      <c r="DX79" s="245"/>
      <c r="DY79" s="245"/>
      <c r="DZ79" s="245"/>
      <c r="EA79" s="245"/>
      <c r="EB79" s="245"/>
      <c r="EC79" s="245"/>
      <c r="ED79" s="245"/>
      <c r="EE79" s="245"/>
      <c r="EF79" s="245"/>
      <c r="EG79" s="245"/>
      <c r="EH79" s="245"/>
      <c r="EI79" s="245"/>
      <c r="EJ79" s="245"/>
      <c r="EK79" s="245"/>
      <c r="EL79" s="245"/>
      <c r="EM79" s="245"/>
      <c r="EN79" s="245"/>
      <c r="EO79" s="245"/>
      <c r="EP79" s="245"/>
      <c r="EQ79" s="245"/>
      <c r="ER79" s="245"/>
      <c r="ES79" s="245"/>
      <c r="ET79" s="245"/>
      <c r="EU79" s="245"/>
      <c r="EV79" s="245"/>
      <c r="EW79" s="245"/>
      <c r="EX79" s="245"/>
      <c r="EY79" s="245"/>
      <c r="EZ79" s="245"/>
      <c r="FA79" s="245"/>
      <c r="FB79" s="245"/>
      <c r="FC79" s="245"/>
      <c r="FD79" s="245"/>
      <c r="FE79" s="245"/>
      <c r="FF79" s="245"/>
      <c r="FG79" s="245"/>
      <c r="FH79" s="245"/>
      <c r="FI79" s="245"/>
      <c r="FJ79" s="245"/>
      <c r="FK79" s="245"/>
      <c r="FL79" s="245"/>
      <c r="FM79" s="245"/>
      <c r="FN79" s="245"/>
      <c r="FO79" s="245"/>
      <c r="FP79" s="245"/>
      <c r="FQ79" s="245"/>
      <c r="FR79" s="245"/>
      <c r="FS79" s="245"/>
      <c r="FT79" s="245"/>
      <c r="FU79" s="245"/>
      <c r="FV79" s="245"/>
      <c r="FW79" s="245"/>
      <c r="FX79" s="245"/>
      <c r="FY79" s="245"/>
      <c r="FZ79" s="245"/>
      <c r="GA79" s="245"/>
      <c r="GB79" s="245"/>
      <c r="GC79" s="245"/>
      <c r="GD79" s="245"/>
      <c r="GE79" s="245"/>
      <c r="GF79" s="245"/>
      <c r="GG79" s="245"/>
      <c r="GH79" s="245"/>
      <c r="GI79" s="245"/>
      <c r="GJ79" s="245"/>
      <c r="GK79" s="245"/>
      <c r="GL79" s="245"/>
      <c r="GM79" s="245"/>
      <c r="GN79" s="245"/>
      <c r="GO79" s="245"/>
      <c r="GP79" s="245"/>
      <c r="GQ79" s="245"/>
      <c r="GR79" s="245"/>
      <c r="GS79" s="245"/>
      <c r="GT79" s="245"/>
      <c r="GU79" s="245"/>
      <c r="GV79" s="245"/>
      <c r="GW79" s="245"/>
      <c r="GX79" s="245"/>
      <c r="GY79" s="245"/>
      <c r="GZ79" s="245"/>
      <c r="HA79" s="245"/>
      <c r="HB79" s="245"/>
      <c r="HC79" s="245"/>
      <c r="HD79" s="245"/>
      <c r="HE79" s="245"/>
      <c r="HF79" s="245"/>
      <c r="HG79" s="245"/>
      <c r="HH79" s="245"/>
      <c r="HI79" s="245"/>
      <c r="HJ79" s="245"/>
      <c r="HK79" s="245"/>
      <c r="HL79" s="245"/>
      <c r="HM79" s="245"/>
      <c r="HN79" s="245"/>
      <c r="HO79" s="245"/>
      <c r="HP79" s="245"/>
      <c r="HQ79" s="245"/>
      <c r="HR79" s="245"/>
      <c r="HS79" s="245"/>
      <c r="HT79" s="245"/>
      <c r="HU79" s="245"/>
      <c r="HV79" s="245"/>
      <c r="HW79" s="252">
        <v>51</v>
      </c>
      <c r="HX79" s="252">
        <v>51</v>
      </c>
      <c r="HY79" s="252">
        <v>51</v>
      </c>
      <c r="HZ79" s="252">
        <v>51</v>
      </c>
      <c r="IA79" s="252">
        <v>51</v>
      </c>
      <c r="IB79" s="252">
        <v>51</v>
      </c>
      <c r="IC79" s="252">
        <v>51</v>
      </c>
      <c r="ID79" s="252">
        <v>51</v>
      </c>
      <c r="IE79" s="252">
        <v>51</v>
      </c>
      <c r="IF79" s="252">
        <v>51</v>
      </c>
      <c r="IG79" s="252">
        <v>51</v>
      </c>
      <c r="IH79" s="252">
        <v>51</v>
      </c>
      <c r="II79" s="252">
        <v>51</v>
      </c>
      <c r="IJ79" s="252">
        <v>51</v>
      </c>
      <c r="IK79" s="252">
        <v>51</v>
      </c>
      <c r="IL79" s="252">
        <v>51</v>
      </c>
      <c r="IM79" s="252">
        <v>51</v>
      </c>
      <c r="IN79" s="252">
        <v>51</v>
      </c>
      <c r="IO79" s="252">
        <v>51</v>
      </c>
      <c r="IP79" s="252">
        <v>51</v>
      </c>
      <c r="IQ79" s="252">
        <v>51</v>
      </c>
      <c r="IR79" s="252">
        <v>51</v>
      </c>
      <c r="IS79" s="485">
        <v>36000</v>
      </c>
      <c r="IT79" s="485">
        <v>37232</v>
      </c>
      <c r="IU79" s="485">
        <v>42157</v>
      </c>
      <c r="IV79" s="485">
        <v>993</v>
      </c>
      <c r="IW79" s="485">
        <v>1127</v>
      </c>
      <c r="IX79" s="485">
        <v>1288</v>
      </c>
      <c r="IY79" s="485">
        <v>1382</v>
      </c>
      <c r="IZ79" s="485">
        <v>1764</v>
      </c>
      <c r="JA79" s="485">
        <v>3048</v>
      </c>
      <c r="JB79" s="485">
        <v>3511</v>
      </c>
      <c r="JC79" s="485">
        <v>4095</v>
      </c>
      <c r="JD79" s="485">
        <v>4603</v>
      </c>
      <c r="JE79" s="485">
        <v>9349</v>
      </c>
      <c r="JF79" s="485">
        <v>10848</v>
      </c>
      <c r="JG79" s="485">
        <v>12010</v>
      </c>
      <c r="JH79" s="485">
        <v>13149</v>
      </c>
      <c r="JI79" s="485">
        <v>33276</v>
      </c>
      <c r="JJ79" s="485">
        <v>35121</v>
      </c>
      <c r="JK79" s="485">
        <v>39571</v>
      </c>
      <c r="JL79" s="238">
        <v>0</v>
      </c>
      <c r="JM79" s="238">
        <v>0</v>
      </c>
      <c r="JN79" s="238">
        <v>212.2</v>
      </c>
      <c r="JO79" s="238">
        <v>304.39999999999998</v>
      </c>
      <c r="JP79" s="238">
        <v>405.8</v>
      </c>
      <c r="JQ79" s="238" t="s">
        <v>1637</v>
      </c>
      <c r="JR79" s="238" t="s">
        <v>1637</v>
      </c>
      <c r="JS79" s="238">
        <v>0.25</v>
      </c>
      <c r="JT79" s="238" t="s">
        <v>1637</v>
      </c>
      <c r="JU79" s="238">
        <v>5392</v>
      </c>
      <c r="JV79" s="238" t="s">
        <v>1628</v>
      </c>
      <c r="JW79" s="245"/>
      <c r="JX79" s="245"/>
      <c r="JY79" s="245"/>
      <c r="KA79" s="738">
        <v>46023</v>
      </c>
    </row>
    <row r="80" spans="1:287">
      <c r="B80" s="423" t="s">
        <v>1810</v>
      </c>
      <c r="C80" s="393">
        <v>2200</v>
      </c>
      <c r="D80" s="394" t="s">
        <v>1811</v>
      </c>
      <c r="E80" s="377" t="s">
        <v>1812</v>
      </c>
      <c r="F80" s="483" t="s">
        <v>1806</v>
      </c>
      <c r="G80" s="483" t="s">
        <v>1807</v>
      </c>
      <c r="H80" s="406" t="s">
        <v>88</v>
      </c>
      <c r="I80" s="406" t="s">
        <v>89</v>
      </c>
      <c r="J80" s="406" t="s">
        <v>282</v>
      </c>
      <c r="K80" s="484" t="s">
        <v>1637</v>
      </c>
      <c r="L80" s="484" t="s">
        <v>1637</v>
      </c>
      <c r="M80" s="799"/>
      <c r="N80" s="245"/>
      <c r="O80" s="245"/>
      <c r="P80" s="245"/>
      <c r="Q80" s="499" t="s">
        <v>93</v>
      </c>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485">
        <v>881</v>
      </c>
      <c r="AP80" s="485">
        <v>1016</v>
      </c>
      <c r="AQ80" s="485">
        <v>1177</v>
      </c>
      <c r="AR80" s="485">
        <v>1270</v>
      </c>
      <c r="AS80" s="485">
        <v>1652</v>
      </c>
      <c r="AT80" s="485">
        <v>4067</v>
      </c>
      <c r="AU80" s="485">
        <v>4638</v>
      </c>
      <c r="AV80" s="485">
        <v>9435</v>
      </c>
      <c r="AW80" s="485">
        <v>11013</v>
      </c>
      <c r="AX80" s="485">
        <v>12340</v>
      </c>
      <c r="AY80" s="245"/>
      <c r="AZ80" s="245"/>
      <c r="BA80" s="245"/>
      <c r="BB80" s="245"/>
      <c r="BC80" s="245"/>
      <c r="BD80" s="245"/>
      <c r="BE80" s="245"/>
      <c r="BF80" s="485">
        <v>3048</v>
      </c>
      <c r="BG80" s="485">
        <v>3473</v>
      </c>
      <c r="BH80" s="500"/>
      <c r="BI80" s="502" t="s">
        <v>1637</v>
      </c>
      <c r="BJ80" s="245"/>
      <c r="BK80" s="502" t="s">
        <v>1637</v>
      </c>
      <c r="BL80" s="500"/>
      <c r="BM80" s="503" t="s">
        <v>1637</v>
      </c>
      <c r="BN80" s="500"/>
      <c r="BO80" s="503" t="s">
        <v>1637</v>
      </c>
      <c r="BP80" s="484" t="s">
        <v>1637</v>
      </c>
      <c r="BQ80" s="484" t="s">
        <v>434</v>
      </c>
      <c r="BR80" s="504" t="s">
        <v>529</v>
      </c>
      <c r="BS80" s="484" t="s">
        <v>499</v>
      </c>
      <c r="BT80" s="484">
        <v>93</v>
      </c>
      <c r="BU80" s="484">
        <v>85</v>
      </c>
      <c r="BV80" s="245"/>
      <c r="BW80" s="484">
        <v>5971</v>
      </c>
      <c r="BX80" s="484">
        <v>2200</v>
      </c>
      <c r="BY80" s="245"/>
      <c r="BZ80" s="245"/>
      <c r="CA80" s="245"/>
      <c r="CB80" s="245"/>
      <c r="CC80" s="245"/>
      <c r="CD80" s="245"/>
      <c r="CE80" s="245" t="s">
        <v>93</v>
      </c>
      <c r="CF80" s="485">
        <v>13603</v>
      </c>
      <c r="CG80" s="245"/>
      <c r="CH80" s="245"/>
      <c r="CI80" s="245"/>
      <c r="CJ80" s="245"/>
      <c r="CK80" s="245"/>
      <c r="CL80" s="245"/>
      <c r="CM80" s="245"/>
      <c r="CN80" s="245"/>
      <c r="CO80" s="245"/>
      <c r="CP80" s="245"/>
      <c r="CQ80" s="245"/>
      <c r="CR80" s="245"/>
      <c r="CS80" s="245"/>
      <c r="CT80" s="245"/>
      <c r="CU80" s="489">
        <v>14346</v>
      </c>
      <c r="CV80" s="489"/>
      <c r="CW80" s="489"/>
      <c r="CX80" s="489"/>
      <c r="CY80" s="489"/>
      <c r="CZ80" s="490"/>
      <c r="DA80" s="245"/>
      <c r="DB80" s="245"/>
      <c r="DC80" s="245"/>
      <c r="DD80" s="245"/>
      <c r="DE80" s="245"/>
      <c r="DF80" s="245"/>
      <c r="DG80" s="245"/>
      <c r="DH80" s="245"/>
      <c r="DI80" s="245"/>
      <c r="DJ80" s="245"/>
      <c r="DK80" s="245"/>
      <c r="DL80" s="245"/>
      <c r="DM80" s="245"/>
      <c r="DN80" s="245"/>
      <c r="DO80" s="245"/>
      <c r="DP80" s="245"/>
      <c r="DQ80" s="245"/>
      <c r="DR80" s="245"/>
      <c r="DS80" s="245"/>
      <c r="DT80" s="245"/>
      <c r="DU80" s="245"/>
      <c r="DV80" s="245"/>
      <c r="DW80" s="245"/>
      <c r="DX80" s="245"/>
      <c r="DY80" s="245"/>
      <c r="DZ80" s="245"/>
      <c r="EA80" s="245"/>
      <c r="EB80" s="245"/>
      <c r="EC80" s="245"/>
      <c r="ED80" s="245"/>
      <c r="EE80" s="245"/>
      <c r="EF80" s="245"/>
      <c r="EG80" s="245"/>
      <c r="EH80" s="245"/>
      <c r="EI80" s="245"/>
      <c r="EJ80" s="245"/>
      <c r="EK80" s="245"/>
      <c r="EL80" s="245"/>
      <c r="EM80" s="245"/>
      <c r="EN80" s="245"/>
      <c r="EO80" s="245"/>
      <c r="EP80" s="245"/>
      <c r="EQ80" s="245"/>
      <c r="ER80" s="245"/>
      <c r="ES80" s="245"/>
      <c r="ET80" s="245"/>
      <c r="EU80" s="245"/>
      <c r="EV80" s="245"/>
      <c r="EW80" s="245"/>
      <c r="EX80" s="245"/>
      <c r="EY80" s="245"/>
      <c r="EZ80" s="245"/>
      <c r="FA80" s="245"/>
      <c r="FB80" s="245"/>
      <c r="FC80" s="245"/>
      <c r="FD80" s="245"/>
      <c r="FE80" s="245"/>
      <c r="FF80" s="245"/>
      <c r="FG80" s="245"/>
      <c r="FH80" s="245"/>
      <c r="FI80" s="245"/>
      <c r="FJ80" s="245"/>
      <c r="FK80" s="245"/>
      <c r="FL80" s="245"/>
      <c r="FM80" s="245"/>
      <c r="FN80" s="245"/>
      <c r="FO80" s="245"/>
      <c r="FP80" s="245"/>
      <c r="FQ80" s="245"/>
      <c r="FR80" s="245"/>
      <c r="FS80" s="245"/>
      <c r="FT80" s="245"/>
      <c r="FU80" s="245"/>
      <c r="FV80" s="245"/>
      <c r="FW80" s="245"/>
      <c r="FX80" s="245"/>
      <c r="FY80" s="245"/>
      <c r="FZ80" s="245"/>
      <c r="GA80" s="245"/>
      <c r="GB80" s="245"/>
      <c r="GC80" s="245"/>
      <c r="GD80" s="245"/>
      <c r="GE80" s="245"/>
      <c r="GF80" s="245"/>
      <c r="GG80" s="245"/>
      <c r="GH80" s="245"/>
      <c r="GI80" s="245"/>
      <c r="GJ80" s="245"/>
      <c r="GK80" s="245"/>
      <c r="GL80" s="245"/>
      <c r="GM80" s="245"/>
      <c r="GN80" s="245"/>
      <c r="GO80" s="245"/>
      <c r="GP80" s="245"/>
      <c r="GQ80" s="245"/>
      <c r="GR80" s="245"/>
      <c r="GS80" s="245"/>
      <c r="GT80" s="245"/>
      <c r="GU80" s="245"/>
      <c r="GV80" s="245"/>
      <c r="GW80" s="245"/>
      <c r="GX80" s="245"/>
      <c r="GY80" s="245"/>
      <c r="GZ80" s="245"/>
      <c r="HA80" s="245"/>
      <c r="HB80" s="245"/>
      <c r="HC80" s="245"/>
      <c r="HD80" s="245"/>
      <c r="HE80" s="245"/>
      <c r="HF80" s="245"/>
      <c r="HG80" s="245"/>
      <c r="HH80" s="245"/>
      <c r="HI80" s="245"/>
      <c r="HJ80" s="245"/>
      <c r="HK80" s="245"/>
      <c r="HL80" s="245"/>
      <c r="HM80" s="245"/>
      <c r="HN80" s="245"/>
      <c r="HO80" s="245"/>
      <c r="HP80" s="245"/>
      <c r="HQ80" s="245"/>
      <c r="HR80" s="245"/>
      <c r="HS80" s="245"/>
      <c r="HT80" s="245"/>
      <c r="HU80" s="245"/>
      <c r="HV80" s="245"/>
      <c r="HW80" s="252">
        <v>51</v>
      </c>
      <c r="HX80" s="252">
        <v>51</v>
      </c>
      <c r="HY80" s="252">
        <v>51</v>
      </c>
      <c r="HZ80" s="252">
        <v>51</v>
      </c>
      <c r="IA80" s="252">
        <v>51</v>
      </c>
      <c r="IB80" s="252">
        <v>51</v>
      </c>
      <c r="IC80" s="252">
        <v>51</v>
      </c>
      <c r="ID80" s="252">
        <v>51</v>
      </c>
      <c r="IE80" s="252">
        <v>51</v>
      </c>
      <c r="IF80" s="252">
        <v>51</v>
      </c>
      <c r="IG80" s="252">
        <v>51</v>
      </c>
      <c r="IH80" s="252">
        <v>51</v>
      </c>
      <c r="II80" s="252">
        <v>51</v>
      </c>
      <c r="IJ80" s="252">
        <v>51</v>
      </c>
      <c r="IK80" s="252">
        <v>51</v>
      </c>
      <c r="IL80" s="252">
        <v>51</v>
      </c>
      <c r="IM80" s="252">
        <v>51</v>
      </c>
      <c r="IN80" s="252">
        <v>51</v>
      </c>
      <c r="IO80" s="252">
        <v>51</v>
      </c>
      <c r="IP80" s="252">
        <v>51</v>
      </c>
      <c r="IQ80" s="252">
        <v>51</v>
      </c>
      <c r="IR80" s="252">
        <v>51</v>
      </c>
      <c r="IS80" s="485">
        <v>36000</v>
      </c>
      <c r="IT80" s="485">
        <v>37232</v>
      </c>
      <c r="IU80" s="485">
        <v>42157</v>
      </c>
      <c r="IV80" s="485">
        <v>993</v>
      </c>
      <c r="IW80" s="485">
        <v>1127</v>
      </c>
      <c r="IX80" s="485">
        <v>1288</v>
      </c>
      <c r="IY80" s="485">
        <v>1382</v>
      </c>
      <c r="IZ80" s="485">
        <v>1764</v>
      </c>
      <c r="JA80" s="485">
        <v>3048</v>
      </c>
      <c r="JB80" s="485">
        <v>3511</v>
      </c>
      <c r="JC80" s="485">
        <v>4095</v>
      </c>
      <c r="JD80" s="485">
        <v>4603</v>
      </c>
      <c r="JE80" s="485">
        <v>9349</v>
      </c>
      <c r="JF80" s="485">
        <v>10848</v>
      </c>
      <c r="JG80" s="485">
        <v>12010</v>
      </c>
      <c r="JH80" s="485">
        <v>13149</v>
      </c>
      <c r="JI80" s="485">
        <v>33276</v>
      </c>
      <c r="JJ80" s="485">
        <v>35121</v>
      </c>
      <c r="JK80" s="485">
        <v>39571</v>
      </c>
      <c r="JL80" s="238">
        <v>0</v>
      </c>
      <c r="JM80" s="238">
        <v>207</v>
      </c>
      <c r="JN80" s="238">
        <v>219</v>
      </c>
      <c r="JO80" s="238">
        <v>208</v>
      </c>
      <c r="JP80" s="238">
        <v>207</v>
      </c>
      <c r="JQ80" s="238">
        <v>35</v>
      </c>
      <c r="JR80" s="238">
        <v>20</v>
      </c>
      <c r="JS80" s="238">
        <v>0.25</v>
      </c>
      <c r="JT80" s="238">
        <v>401</v>
      </c>
      <c r="JU80" s="238">
        <v>7550</v>
      </c>
      <c r="JV80" s="238" t="s">
        <v>1628</v>
      </c>
      <c r="JW80" s="245"/>
      <c r="JX80" s="245"/>
      <c r="JY80" s="245"/>
      <c r="KA80" s="738">
        <v>46023</v>
      </c>
    </row>
    <row r="81" spans="2:287">
      <c r="B81" s="423" t="s">
        <v>1797</v>
      </c>
      <c r="C81" s="393">
        <v>2200</v>
      </c>
      <c r="D81" s="394" t="s">
        <v>1798</v>
      </c>
      <c r="E81" s="377" t="s">
        <v>1799</v>
      </c>
      <c r="F81" s="483" t="s">
        <v>1800</v>
      </c>
      <c r="G81" s="483" t="s">
        <v>1801</v>
      </c>
      <c r="H81" s="406" t="s">
        <v>88</v>
      </c>
      <c r="I81" s="406" t="s">
        <v>89</v>
      </c>
      <c r="J81" s="406" t="s">
        <v>282</v>
      </c>
      <c r="K81" s="484" t="s">
        <v>1637</v>
      </c>
      <c r="L81" s="484" t="s">
        <v>1637</v>
      </c>
      <c r="M81" s="799"/>
      <c r="N81" s="245"/>
      <c r="O81" s="245"/>
      <c r="P81" s="245"/>
      <c r="Q81" s="499" t="s">
        <v>93</v>
      </c>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485">
        <v>881</v>
      </c>
      <c r="AP81" s="485">
        <v>1016</v>
      </c>
      <c r="AQ81" s="485">
        <v>1177</v>
      </c>
      <c r="AR81" s="485">
        <v>1270</v>
      </c>
      <c r="AS81" s="485">
        <v>1652</v>
      </c>
      <c r="AT81" s="485">
        <v>4067</v>
      </c>
      <c r="AU81" s="485">
        <v>4638</v>
      </c>
      <c r="AV81" s="485">
        <v>9435</v>
      </c>
      <c r="AW81" s="485">
        <v>11013</v>
      </c>
      <c r="AX81" s="485">
        <v>12340</v>
      </c>
      <c r="AY81" s="245"/>
      <c r="AZ81" s="245"/>
      <c r="BA81" s="245"/>
      <c r="BB81" s="245"/>
      <c r="BC81" s="245"/>
      <c r="BD81" s="245"/>
      <c r="BE81" s="245"/>
      <c r="BF81" s="485">
        <v>3048</v>
      </c>
      <c r="BG81" s="485">
        <v>3473</v>
      </c>
      <c r="BH81" s="500"/>
      <c r="BI81" s="502" t="s">
        <v>1637</v>
      </c>
      <c r="BJ81" s="245"/>
      <c r="BK81" s="502" t="s">
        <v>1637</v>
      </c>
      <c r="BL81" s="500"/>
      <c r="BM81" s="503" t="s">
        <v>1637</v>
      </c>
      <c r="BN81" s="500"/>
      <c r="BO81" s="503" t="s">
        <v>1637</v>
      </c>
      <c r="BP81" s="484" t="s">
        <v>1637</v>
      </c>
      <c r="BQ81" s="484" t="s">
        <v>434</v>
      </c>
      <c r="BR81" s="504" t="s">
        <v>529</v>
      </c>
      <c r="BS81" s="484" t="s">
        <v>499</v>
      </c>
      <c r="BT81" s="484">
        <v>93</v>
      </c>
      <c r="BU81" s="484">
        <v>85</v>
      </c>
      <c r="BV81" s="245"/>
      <c r="BW81" s="484">
        <v>4576</v>
      </c>
      <c r="BX81" s="484">
        <v>2153</v>
      </c>
      <c r="BY81" s="245"/>
      <c r="BZ81" s="245"/>
      <c r="CA81" s="245"/>
      <c r="CB81" s="245"/>
      <c r="CC81" s="245"/>
      <c r="CD81" s="245"/>
      <c r="CE81" s="245" t="s">
        <v>93</v>
      </c>
      <c r="CF81" s="485">
        <v>13603</v>
      </c>
      <c r="CG81" s="245"/>
      <c r="CH81" s="245"/>
      <c r="CI81" s="245"/>
      <c r="CJ81" s="245"/>
      <c r="CK81" s="245"/>
      <c r="CL81" s="245"/>
      <c r="CM81" s="245"/>
      <c r="CN81" s="245"/>
      <c r="CO81" s="245"/>
      <c r="CP81" s="245"/>
      <c r="CQ81" s="245"/>
      <c r="CR81" s="245"/>
      <c r="CS81" s="245"/>
      <c r="CT81" s="245"/>
      <c r="CU81" s="489">
        <v>12160</v>
      </c>
      <c r="CV81" s="489"/>
      <c r="CW81" s="489"/>
      <c r="CX81" s="489"/>
      <c r="CY81" s="489"/>
      <c r="CZ81" s="490"/>
      <c r="DA81" s="245"/>
      <c r="DB81" s="245"/>
      <c r="DC81" s="245"/>
      <c r="DD81" s="245"/>
      <c r="DE81" s="245"/>
      <c r="DF81" s="245"/>
      <c r="DG81" s="245"/>
      <c r="DH81" s="245"/>
      <c r="DI81" s="245"/>
      <c r="DJ81" s="245"/>
      <c r="DK81" s="245"/>
      <c r="DL81" s="245"/>
      <c r="DM81" s="245"/>
      <c r="DN81" s="245"/>
      <c r="DO81" s="245"/>
      <c r="DP81" s="245"/>
      <c r="DQ81" s="245"/>
      <c r="DR81" s="245"/>
      <c r="DS81" s="245"/>
      <c r="DT81" s="245"/>
      <c r="DU81" s="245"/>
      <c r="DV81" s="245"/>
      <c r="DW81" s="245"/>
      <c r="DX81" s="245"/>
      <c r="DY81" s="245"/>
      <c r="DZ81" s="245"/>
      <c r="EA81" s="245"/>
      <c r="EB81" s="245"/>
      <c r="EC81" s="245"/>
      <c r="ED81" s="245"/>
      <c r="EE81" s="245"/>
      <c r="EF81" s="245"/>
      <c r="EG81" s="245"/>
      <c r="EH81" s="245"/>
      <c r="EI81" s="245"/>
      <c r="EJ81" s="245"/>
      <c r="EK81" s="245"/>
      <c r="EL81" s="245"/>
      <c r="EM81" s="245"/>
      <c r="EN81" s="245"/>
      <c r="EO81" s="245"/>
      <c r="EP81" s="245"/>
      <c r="EQ81" s="245"/>
      <c r="ER81" s="245"/>
      <c r="ES81" s="245"/>
      <c r="ET81" s="245"/>
      <c r="EU81" s="245"/>
      <c r="EV81" s="245"/>
      <c r="EW81" s="245"/>
      <c r="EX81" s="245"/>
      <c r="EY81" s="245"/>
      <c r="EZ81" s="245"/>
      <c r="FA81" s="245"/>
      <c r="FB81" s="245"/>
      <c r="FC81" s="245"/>
      <c r="FD81" s="245"/>
      <c r="FE81" s="245"/>
      <c r="FF81" s="245"/>
      <c r="FG81" s="245"/>
      <c r="FH81" s="245"/>
      <c r="FI81" s="245"/>
      <c r="FJ81" s="245"/>
      <c r="FK81" s="245"/>
      <c r="FL81" s="245"/>
      <c r="FM81" s="245"/>
      <c r="FN81" s="245"/>
      <c r="FO81" s="245"/>
      <c r="FP81" s="245"/>
      <c r="FQ81" s="245"/>
      <c r="FR81" s="245"/>
      <c r="FS81" s="245"/>
      <c r="FT81" s="245"/>
      <c r="FU81" s="245"/>
      <c r="FV81" s="245"/>
      <c r="FW81" s="245"/>
      <c r="FX81" s="245"/>
      <c r="FY81" s="245"/>
      <c r="FZ81" s="245"/>
      <c r="GA81" s="245"/>
      <c r="GB81" s="245"/>
      <c r="GC81" s="245"/>
      <c r="GD81" s="245"/>
      <c r="GE81" s="245"/>
      <c r="GF81" s="245"/>
      <c r="GG81" s="245"/>
      <c r="GH81" s="245"/>
      <c r="GI81" s="245"/>
      <c r="GJ81" s="245"/>
      <c r="GK81" s="245"/>
      <c r="GL81" s="245"/>
      <c r="GM81" s="245"/>
      <c r="GN81" s="245"/>
      <c r="GO81" s="245"/>
      <c r="GP81" s="245"/>
      <c r="GQ81" s="245"/>
      <c r="GR81" s="245"/>
      <c r="GS81" s="245"/>
      <c r="GT81" s="245"/>
      <c r="GU81" s="245"/>
      <c r="GV81" s="245"/>
      <c r="GW81" s="245"/>
      <c r="GX81" s="245"/>
      <c r="GY81" s="245"/>
      <c r="GZ81" s="245"/>
      <c r="HA81" s="245"/>
      <c r="HB81" s="245"/>
      <c r="HC81" s="245"/>
      <c r="HD81" s="245"/>
      <c r="HE81" s="245"/>
      <c r="HF81" s="245"/>
      <c r="HG81" s="245"/>
      <c r="HH81" s="245"/>
      <c r="HI81" s="245"/>
      <c r="HJ81" s="245"/>
      <c r="HK81" s="245"/>
      <c r="HL81" s="245"/>
      <c r="HM81" s="245"/>
      <c r="HN81" s="245"/>
      <c r="HO81" s="245"/>
      <c r="HP81" s="245"/>
      <c r="HQ81" s="245"/>
      <c r="HR81" s="245"/>
      <c r="HS81" s="245"/>
      <c r="HT81" s="245"/>
      <c r="HU81" s="245"/>
      <c r="HV81" s="245"/>
      <c r="HW81" s="252">
        <v>51</v>
      </c>
      <c r="HX81" s="252">
        <v>51</v>
      </c>
      <c r="HY81" s="252">
        <v>51</v>
      </c>
      <c r="HZ81" s="252">
        <v>51</v>
      </c>
      <c r="IA81" s="252">
        <v>51</v>
      </c>
      <c r="IB81" s="252">
        <v>51</v>
      </c>
      <c r="IC81" s="252">
        <v>51</v>
      </c>
      <c r="ID81" s="252">
        <v>51</v>
      </c>
      <c r="IE81" s="252">
        <v>51</v>
      </c>
      <c r="IF81" s="252">
        <v>51</v>
      </c>
      <c r="IG81" s="252">
        <v>51</v>
      </c>
      <c r="IH81" s="252">
        <v>51</v>
      </c>
      <c r="II81" s="252">
        <v>51</v>
      </c>
      <c r="IJ81" s="252">
        <v>51</v>
      </c>
      <c r="IK81" s="252">
        <v>51</v>
      </c>
      <c r="IL81" s="252">
        <v>51</v>
      </c>
      <c r="IM81" s="252">
        <v>51</v>
      </c>
      <c r="IN81" s="252">
        <v>51</v>
      </c>
      <c r="IO81" s="252">
        <v>51</v>
      </c>
      <c r="IP81" s="252">
        <v>51</v>
      </c>
      <c r="IQ81" s="252">
        <v>51</v>
      </c>
      <c r="IR81" s="252">
        <v>51</v>
      </c>
      <c r="IS81" s="485">
        <v>36000</v>
      </c>
      <c r="IT81" s="485">
        <v>37232</v>
      </c>
      <c r="IU81" s="485">
        <v>42157</v>
      </c>
      <c r="IV81" s="485">
        <v>993</v>
      </c>
      <c r="IW81" s="485">
        <v>1127</v>
      </c>
      <c r="IX81" s="485">
        <v>1288</v>
      </c>
      <c r="IY81" s="485">
        <v>1382</v>
      </c>
      <c r="IZ81" s="485">
        <v>1764</v>
      </c>
      <c r="JA81" s="485">
        <v>3048</v>
      </c>
      <c r="JB81" s="485">
        <v>3511</v>
      </c>
      <c r="JC81" s="485">
        <v>4095</v>
      </c>
      <c r="JD81" s="485">
        <v>4603</v>
      </c>
      <c r="JE81" s="485">
        <v>9349</v>
      </c>
      <c r="JF81" s="485">
        <v>10848</v>
      </c>
      <c r="JG81" s="485">
        <v>12010</v>
      </c>
      <c r="JH81" s="485">
        <v>13149</v>
      </c>
      <c r="JI81" s="485">
        <v>33276</v>
      </c>
      <c r="JJ81" s="485">
        <v>35121</v>
      </c>
      <c r="JK81" s="485">
        <v>39571</v>
      </c>
      <c r="JL81" s="238">
        <v>0</v>
      </c>
      <c r="JM81" s="238">
        <v>215</v>
      </c>
      <c r="JN81" s="238">
        <v>213</v>
      </c>
      <c r="JO81" s="238">
        <v>209</v>
      </c>
      <c r="JP81" s="238">
        <v>212</v>
      </c>
      <c r="JQ81" s="238">
        <v>36.1</v>
      </c>
      <c r="JR81" s="238">
        <v>20</v>
      </c>
      <c r="JS81" s="238">
        <v>0.25</v>
      </c>
      <c r="JT81" s="238">
        <v>1122</v>
      </c>
      <c r="JU81" s="238">
        <v>7850</v>
      </c>
      <c r="JV81" s="238" t="s">
        <v>1628</v>
      </c>
      <c r="JW81" s="245"/>
      <c r="JX81" s="245"/>
      <c r="JY81" s="245"/>
      <c r="KA81" s="738">
        <v>46023</v>
      </c>
    </row>
    <row r="82" spans="2:287">
      <c r="B82" s="423" t="s">
        <v>1802</v>
      </c>
      <c r="C82" s="393" t="s">
        <v>1803</v>
      </c>
      <c r="D82" s="394" t="s">
        <v>1804</v>
      </c>
      <c r="E82" s="377" t="s">
        <v>1805</v>
      </c>
      <c r="F82" s="483" t="s">
        <v>1806</v>
      </c>
      <c r="G82" s="483" t="s">
        <v>1807</v>
      </c>
      <c r="H82" s="406" t="s">
        <v>88</v>
      </c>
      <c r="I82" s="406" t="s">
        <v>89</v>
      </c>
      <c r="J82" s="406" t="s">
        <v>282</v>
      </c>
      <c r="K82" s="484" t="s">
        <v>1637</v>
      </c>
      <c r="L82" s="484" t="s">
        <v>1637</v>
      </c>
      <c r="M82" s="799"/>
      <c r="N82" s="245"/>
      <c r="O82" s="245"/>
      <c r="P82" s="245"/>
      <c r="Q82" s="499" t="s">
        <v>93</v>
      </c>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485">
        <v>881</v>
      </c>
      <c r="AP82" s="485">
        <v>1016</v>
      </c>
      <c r="AQ82" s="485">
        <v>1177</v>
      </c>
      <c r="AR82" s="485">
        <v>1270</v>
      </c>
      <c r="AS82" s="485">
        <v>1652</v>
      </c>
      <c r="AT82" s="485">
        <v>4067</v>
      </c>
      <c r="AU82" s="485">
        <v>4638</v>
      </c>
      <c r="AV82" s="485">
        <v>9435</v>
      </c>
      <c r="AW82" s="485">
        <v>11013</v>
      </c>
      <c r="AX82" s="485">
        <v>12340</v>
      </c>
      <c r="AY82" s="245"/>
      <c r="AZ82" s="245"/>
      <c r="BA82" s="245"/>
      <c r="BB82" s="245"/>
      <c r="BC82" s="245"/>
      <c r="BD82" s="245"/>
      <c r="BE82" s="245"/>
      <c r="BF82" s="485">
        <v>3048</v>
      </c>
      <c r="BG82" s="485">
        <v>3473</v>
      </c>
      <c r="BH82" s="500"/>
      <c r="BI82" s="502" t="s">
        <v>1637</v>
      </c>
      <c r="BJ82" s="245"/>
      <c r="BK82" s="502" t="s">
        <v>1637</v>
      </c>
      <c r="BL82" s="500"/>
      <c r="BM82" s="503" t="s">
        <v>1637</v>
      </c>
      <c r="BN82" s="500"/>
      <c r="BO82" s="503" t="s">
        <v>1637</v>
      </c>
      <c r="BP82" s="484" t="s">
        <v>1637</v>
      </c>
      <c r="BQ82" s="484" t="s">
        <v>1637</v>
      </c>
      <c r="BR82" s="484" t="s">
        <v>1650</v>
      </c>
      <c r="BS82" s="484" t="s">
        <v>499</v>
      </c>
      <c r="BT82" s="484" t="s">
        <v>1637</v>
      </c>
      <c r="BU82" s="484" t="s">
        <v>1637</v>
      </c>
      <c r="BV82" s="245"/>
      <c r="BW82" s="484">
        <v>4566</v>
      </c>
      <c r="BX82" s="484">
        <v>2442</v>
      </c>
      <c r="BY82" s="245"/>
      <c r="BZ82" s="245"/>
      <c r="CA82" s="245"/>
      <c r="CB82" s="245"/>
      <c r="CC82" s="245"/>
      <c r="CD82" s="245"/>
      <c r="CE82" s="245" t="s">
        <v>93</v>
      </c>
      <c r="CF82" s="485">
        <v>13603</v>
      </c>
      <c r="CG82" s="245"/>
      <c r="CH82" s="245"/>
      <c r="CI82" s="245"/>
      <c r="CJ82" s="245"/>
      <c r="CK82" s="245"/>
      <c r="CL82" s="245"/>
      <c r="CM82" s="245"/>
      <c r="CN82" s="245"/>
      <c r="CO82" s="245"/>
      <c r="CP82" s="245"/>
      <c r="CQ82" s="245"/>
      <c r="CR82" s="245"/>
      <c r="CS82" s="245"/>
      <c r="CT82" s="245"/>
      <c r="CU82" s="489">
        <v>15236</v>
      </c>
      <c r="CV82" s="489"/>
      <c r="CW82" s="489"/>
      <c r="CX82" s="489"/>
      <c r="CY82" s="489"/>
      <c r="CZ82" s="490"/>
      <c r="DA82" s="245"/>
      <c r="DB82" s="245"/>
      <c r="DC82" s="245"/>
      <c r="DD82" s="245"/>
      <c r="DE82" s="245"/>
      <c r="DF82" s="245"/>
      <c r="DG82" s="245"/>
      <c r="DH82" s="245"/>
      <c r="DI82" s="245"/>
      <c r="DJ82" s="245"/>
      <c r="DK82" s="245"/>
      <c r="DL82" s="245"/>
      <c r="DM82" s="245"/>
      <c r="DN82" s="245"/>
      <c r="DO82" s="245"/>
      <c r="DP82" s="245"/>
      <c r="DQ82" s="245"/>
      <c r="DR82" s="245"/>
      <c r="DS82" s="245"/>
      <c r="DT82" s="245"/>
      <c r="DU82" s="245"/>
      <c r="DV82" s="245"/>
      <c r="DW82" s="245"/>
      <c r="DX82" s="245"/>
      <c r="DY82" s="245"/>
      <c r="DZ82" s="245"/>
      <c r="EA82" s="245"/>
      <c r="EB82" s="245"/>
      <c r="EC82" s="245"/>
      <c r="ED82" s="245"/>
      <c r="EE82" s="245"/>
      <c r="EF82" s="245"/>
      <c r="EG82" s="245"/>
      <c r="EH82" s="245"/>
      <c r="EI82" s="245"/>
      <c r="EJ82" s="245"/>
      <c r="EK82" s="245"/>
      <c r="EL82" s="245"/>
      <c r="EM82" s="245"/>
      <c r="EN82" s="245"/>
      <c r="EO82" s="245"/>
      <c r="EP82" s="245"/>
      <c r="EQ82" s="245"/>
      <c r="ER82" s="245"/>
      <c r="ES82" s="245"/>
      <c r="ET82" s="245"/>
      <c r="EU82" s="245"/>
      <c r="EV82" s="245"/>
      <c r="EW82" s="245"/>
      <c r="EX82" s="245"/>
      <c r="EY82" s="245"/>
      <c r="EZ82" s="245"/>
      <c r="FA82" s="245"/>
      <c r="FB82" s="245"/>
      <c r="FC82" s="245"/>
      <c r="FD82" s="245"/>
      <c r="FE82" s="245"/>
      <c r="FF82" s="245"/>
      <c r="FG82" s="245"/>
      <c r="FH82" s="245"/>
      <c r="FI82" s="245"/>
      <c r="FJ82" s="245"/>
      <c r="FK82" s="245"/>
      <c r="FL82" s="245"/>
      <c r="FM82" s="245"/>
      <c r="FN82" s="245"/>
      <c r="FO82" s="245"/>
      <c r="FP82" s="245"/>
      <c r="FQ82" s="245"/>
      <c r="FR82" s="245"/>
      <c r="FS82" s="245"/>
      <c r="FT82" s="245"/>
      <c r="FU82" s="245"/>
      <c r="FV82" s="245"/>
      <c r="FW82" s="245"/>
      <c r="FX82" s="245"/>
      <c r="FY82" s="245"/>
      <c r="FZ82" s="245"/>
      <c r="GA82" s="245"/>
      <c r="GB82" s="245"/>
      <c r="GC82" s="245"/>
      <c r="GD82" s="245"/>
      <c r="GE82" s="245"/>
      <c r="GF82" s="245"/>
      <c r="GG82" s="245"/>
      <c r="GH82" s="245"/>
      <c r="GI82" s="245"/>
      <c r="GJ82" s="245"/>
      <c r="GK82" s="245"/>
      <c r="GL82" s="245"/>
      <c r="GM82" s="245"/>
      <c r="GN82" s="245"/>
      <c r="GO82" s="245"/>
      <c r="GP82" s="245"/>
      <c r="GQ82" s="245"/>
      <c r="GR82" s="245"/>
      <c r="GS82" s="245"/>
      <c r="GT82" s="245"/>
      <c r="GU82" s="245"/>
      <c r="GV82" s="245"/>
      <c r="GW82" s="245"/>
      <c r="GX82" s="245"/>
      <c r="GY82" s="245"/>
      <c r="GZ82" s="245"/>
      <c r="HA82" s="245"/>
      <c r="HB82" s="245"/>
      <c r="HC82" s="245"/>
      <c r="HD82" s="245"/>
      <c r="HE82" s="245"/>
      <c r="HF82" s="245"/>
      <c r="HG82" s="245"/>
      <c r="HH82" s="245"/>
      <c r="HI82" s="245"/>
      <c r="HJ82" s="245"/>
      <c r="HK82" s="245"/>
      <c r="HL82" s="245"/>
      <c r="HM82" s="245"/>
      <c r="HN82" s="245"/>
      <c r="HO82" s="245"/>
      <c r="HP82" s="245"/>
      <c r="HQ82" s="245"/>
      <c r="HR82" s="245"/>
      <c r="HS82" s="245"/>
      <c r="HT82" s="245"/>
      <c r="HU82" s="245"/>
      <c r="HV82" s="245"/>
      <c r="HW82" s="252">
        <v>51</v>
      </c>
      <c r="HX82" s="252">
        <v>51</v>
      </c>
      <c r="HY82" s="252">
        <v>51</v>
      </c>
      <c r="HZ82" s="252">
        <v>51</v>
      </c>
      <c r="IA82" s="252">
        <v>51</v>
      </c>
      <c r="IB82" s="252">
        <v>51</v>
      </c>
      <c r="IC82" s="252">
        <v>51</v>
      </c>
      <c r="ID82" s="252">
        <v>51</v>
      </c>
      <c r="IE82" s="252">
        <v>51</v>
      </c>
      <c r="IF82" s="252">
        <v>51</v>
      </c>
      <c r="IG82" s="252">
        <v>51</v>
      </c>
      <c r="IH82" s="252">
        <v>51</v>
      </c>
      <c r="II82" s="252">
        <v>51</v>
      </c>
      <c r="IJ82" s="252">
        <v>51</v>
      </c>
      <c r="IK82" s="252">
        <v>51</v>
      </c>
      <c r="IL82" s="252">
        <v>51</v>
      </c>
      <c r="IM82" s="252">
        <v>51</v>
      </c>
      <c r="IN82" s="252">
        <v>51</v>
      </c>
      <c r="IO82" s="252">
        <v>51</v>
      </c>
      <c r="IP82" s="252">
        <v>51</v>
      </c>
      <c r="IQ82" s="252">
        <v>51</v>
      </c>
      <c r="IR82" s="252">
        <v>51</v>
      </c>
      <c r="IS82" s="485">
        <v>36000</v>
      </c>
      <c r="IT82" s="485">
        <v>37232</v>
      </c>
      <c r="IU82" s="485">
        <v>42157</v>
      </c>
      <c r="IV82" s="485">
        <v>993</v>
      </c>
      <c r="IW82" s="485">
        <v>1127</v>
      </c>
      <c r="IX82" s="485">
        <v>1288</v>
      </c>
      <c r="IY82" s="485">
        <v>1382</v>
      </c>
      <c r="IZ82" s="485">
        <v>1764</v>
      </c>
      <c r="JA82" s="485">
        <v>3048</v>
      </c>
      <c r="JB82" s="485">
        <v>3511</v>
      </c>
      <c r="JC82" s="485">
        <v>4095</v>
      </c>
      <c r="JD82" s="485">
        <v>4603</v>
      </c>
      <c r="JE82" s="485">
        <v>9349</v>
      </c>
      <c r="JF82" s="485">
        <v>10848</v>
      </c>
      <c r="JG82" s="485">
        <v>12010</v>
      </c>
      <c r="JH82" s="485">
        <v>13149</v>
      </c>
      <c r="JI82" s="485">
        <v>33276</v>
      </c>
      <c r="JJ82" s="485">
        <v>35121</v>
      </c>
      <c r="JK82" s="485">
        <v>39571</v>
      </c>
      <c r="JL82" s="238">
        <v>0</v>
      </c>
      <c r="JM82" s="238">
        <v>0</v>
      </c>
      <c r="JN82" s="238">
        <v>260.7</v>
      </c>
      <c r="JO82" s="238">
        <v>384.1</v>
      </c>
      <c r="JP82" s="238">
        <v>528.4</v>
      </c>
      <c r="JQ82" s="238" t="s">
        <v>1637</v>
      </c>
      <c r="JR82" s="238" t="s">
        <v>1637</v>
      </c>
      <c r="JS82" s="238">
        <v>0.25</v>
      </c>
      <c r="JT82" s="238" t="s">
        <v>1637</v>
      </c>
      <c r="JU82" s="238">
        <v>7660</v>
      </c>
      <c r="JV82" s="238" t="s">
        <v>1628</v>
      </c>
      <c r="JW82" s="245"/>
      <c r="JX82" s="245"/>
      <c r="JY82" s="245"/>
      <c r="KA82" s="738">
        <v>46023</v>
      </c>
    </row>
    <row r="83" spans="2:287">
      <c r="B83" s="423" t="s">
        <v>1808</v>
      </c>
      <c r="C83" s="393" t="s">
        <v>1803</v>
      </c>
      <c r="D83" s="394" t="s">
        <v>1809</v>
      </c>
      <c r="E83" s="377" t="s">
        <v>1805</v>
      </c>
      <c r="F83" s="483" t="s">
        <v>1806</v>
      </c>
      <c r="G83" s="483" t="s">
        <v>1807</v>
      </c>
      <c r="H83" s="406" t="s">
        <v>88</v>
      </c>
      <c r="I83" s="406" t="s">
        <v>89</v>
      </c>
      <c r="J83" s="406" t="s">
        <v>282</v>
      </c>
      <c r="K83" s="484" t="s">
        <v>1637</v>
      </c>
      <c r="L83" s="484" t="s">
        <v>1637</v>
      </c>
      <c r="M83" s="799"/>
      <c r="N83" s="245"/>
      <c r="O83" s="245"/>
      <c r="P83" s="245"/>
      <c r="Q83" s="499" t="s">
        <v>93</v>
      </c>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485">
        <v>881</v>
      </c>
      <c r="AP83" s="485">
        <v>1016</v>
      </c>
      <c r="AQ83" s="485">
        <v>1177</v>
      </c>
      <c r="AR83" s="485">
        <v>1270</v>
      </c>
      <c r="AS83" s="485">
        <v>1652</v>
      </c>
      <c r="AT83" s="485">
        <v>4067</v>
      </c>
      <c r="AU83" s="485">
        <v>4638</v>
      </c>
      <c r="AV83" s="485">
        <v>9435</v>
      </c>
      <c r="AW83" s="485">
        <v>11013</v>
      </c>
      <c r="AX83" s="485">
        <v>12340</v>
      </c>
      <c r="AY83" s="245"/>
      <c r="AZ83" s="245"/>
      <c r="BA83" s="245"/>
      <c r="BB83" s="245"/>
      <c r="BC83" s="245"/>
      <c r="BD83" s="245"/>
      <c r="BE83" s="245"/>
      <c r="BF83" s="485">
        <v>3048</v>
      </c>
      <c r="BG83" s="485">
        <v>3473</v>
      </c>
      <c r="BH83" s="500"/>
      <c r="BI83" s="502" t="s">
        <v>1637</v>
      </c>
      <c r="BJ83" s="245"/>
      <c r="BK83" s="502" t="s">
        <v>1637</v>
      </c>
      <c r="BL83" s="500"/>
      <c r="BM83" s="503" t="s">
        <v>1637</v>
      </c>
      <c r="BN83" s="500"/>
      <c r="BO83" s="503" t="s">
        <v>1637</v>
      </c>
      <c r="BP83" s="484" t="s">
        <v>1637</v>
      </c>
      <c r="BQ83" s="484" t="s">
        <v>1637</v>
      </c>
      <c r="BR83" s="484" t="s">
        <v>1650</v>
      </c>
      <c r="BS83" s="484" t="s">
        <v>499</v>
      </c>
      <c r="BT83" s="484"/>
      <c r="BU83" s="484"/>
      <c r="BV83" s="245"/>
      <c r="BW83" s="484">
        <v>4566</v>
      </c>
      <c r="BX83" s="484">
        <v>2442</v>
      </c>
      <c r="BY83" s="245"/>
      <c r="BZ83" s="245"/>
      <c r="CA83" s="245"/>
      <c r="CB83" s="245"/>
      <c r="CC83" s="245"/>
      <c r="CD83" s="245"/>
      <c r="CE83" s="245" t="s">
        <v>93</v>
      </c>
      <c r="CF83" s="485">
        <v>13603</v>
      </c>
      <c r="CG83" s="245"/>
      <c r="CH83" s="245"/>
      <c r="CI83" s="245"/>
      <c r="CJ83" s="245"/>
      <c r="CK83" s="245"/>
      <c r="CL83" s="245"/>
      <c r="CM83" s="245"/>
      <c r="CN83" s="245"/>
      <c r="CO83" s="245"/>
      <c r="CP83" s="245"/>
      <c r="CQ83" s="245"/>
      <c r="CR83" s="245"/>
      <c r="CS83" s="245"/>
      <c r="CT83" s="245"/>
      <c r="CU83" s="489">
        <v>15236</v>
      </c>
      <c r="CV83" s="489"/>
      <c r="CW83" s="489"/>
      <c r="CX83" s="489"/>
      <c r="CY83" s="489"/>
      <c r="CZ83" s="490"/>
      <c r="DA83" s="245"/>
      <c r="DB83" s="245"/>
      <c r="DC83" s="245"/>
      <c r="DD83" s="245"/>
      <c r="DE83" s="245"/>
      <c r="DF83" s="245"/>
      <c r="DG83" s="245"/>
      <c r="DH83" s="245"/>
      <c r="DI83" s="245"/>
      <c r="DJ83" s="245"/>
      <c r="DK83" s="245"/>
      <c r="DL83" s="245"/>
      <c r="DM83" s="245"/>
      <c r="DN83" s="245"/>
      <c r="DO83" s="245"/>
      <c r="DP83" s="245"/>
      <c r="DQ83" s="245"/>
      <c r="DR83" s="245"/>
      <c r="DS83" s="245"/>
      <c r="DT83" s="245"/>
      <c r="DU83" s="245"/>
      <c r="DV83" s="245"/>
      <c r="DW83" s="245"/>
      <c r="DX83" s="245"/>
      <c r="DY83" s="245"/>
      <c r="DZ83" s="245"/>
      <c r="EA83" s="245"/>
      <c r="EB83" s="245"/>
      <c r="EC83" s="245"/>
      <c r="ED83" s="245"/>
      <c r="EE83" s="245"/>
      <c r="EF83" s="245"/>
      <c r="EG83" s="245"/>
      <c r="EH83" s="245"/>
      <c r="EI83" s="245"/>
      <c r="EJ83" s="245"/>
      <c r="EK83" s="245"/>
      <c r="EL83" s="245"/>
      <c r="EM83" s="245"/>
      <c r="EN83" s="245"/>
      <c r="EO83" s="245"/>
      <c r="EP83" s="245"/>
      <c r="EQ83" s="245"/>
      <c r="ER83" s="245"/>
      <c r="ES83" s="245"/>
      <c r="ET83" s="245"/>
      <c r="EU83" s="245"/>
      <c r="EV83" s="245"/>
      <c r="EW83" s="245"/>
      <c r="EX83" s="245"/>
      <c r="EY83" s="245"/>
      <c r="EZ83" s="245"/>
      <c r="FA83" s="245"/>
      <c r="FB83" s="245"/>
      <c r="FC83" s="245"/>
      <c r="FD83" s="245"/>
      <c r="FE83" s="245"/>
      <c r="FF83" s="245"/>
      <c r="FG83" s="245"/>
      <c r="FH83" s="245"/>
      <c r="FI83" s="245"/>
      <c r="FJ83" s="245"/>
      <c r="FK83" s="245"/>
      <c r="FL83" s="245"/>
      <c r="FM83" s="245"/>
      <c r="FN83" s="245"/>
      <c r="FO83" s="245"/>
      <c r="FP83" s="245"/>
      <c r="FQ83" s="245"/>
      <c r="FR83" s="245"/>
      <c r="FS83" s="245"/>
      <c r="FT83" s="245"/>
      <c r="FU83" s="245"/>
      <c r="FV83" s="245"/>
      <c r="FW83" s="245"/>
      <c r="FX83" s="245"/>
      <c r="FY83" s="245"/>
      <c r="FZ83" s="245"/>
      <c r="GA83" s="245"/>
      <c r="GB83" s="245"/>
      <c r="GC83" s="245"/>
      <c r="GD83" s="245"/>
      <c r="GE83" s="245"/>
      <c r="GF83" s="245"/>
      <c r="GG83" s="245"/>
      <c r="GH83" s="245"/>
      <c r="GI83" s="245"/>
      <c r="GJ83" s="245"/>
      <c r="GK83" s="245"/>
      <c r="GL83" s="245"/>
      <c r="GM83" s="245"/>
      <c r="GN83" s="245"/>
      <c r="GO83" s="245"/>
      <c r="GP83" s="245"/>
      <c r="GQ83" s="245"/>
      <c r="GR83" s="245"/>
      <c r="GS83" s="245"/>
      <c r="GT83" s="245"/>
      <c r="GU83" s="245"/>
      <c r="GV83" s="245"/>
      <c r="GW83" s="245"/>
      <c r="GX83" s="245"/>
      <c r="GY83" s="245"/>
      <c r="GZ83" s="245"/>
      <c r="HA83" s="245"/>
      <c r="HB83" s="245"/>
      <c r="HC83" s="245"/>
      <c r="HD83" s="245"/>
      <c r="HE83" s="245"/>
      <c r="HF83" s="245"/>
      <c r="HG83" s="245"/>
      <c r="HH83" s="245"/>
      <c r="HI83" s="245"/>
      <c r="HJ83" s="245"/>
      <c r="HK83" s="245"/>
      <c r="HL83" s="245"/>
      <c r="HM83" s="245"/>
      <c r="HN83" s="245"/>
      <c r="HO83" s="245"/>
      <c r="HP83" s="245"/>
      <c r="HQ83" s="245"/>
      <c r="HR83" s="245"/>
      <c r="HS83" s="245"/>
      <c r="HT83" s="245"/>
      <c r="HU83" s="245"/>
      <c r="HV83" s="245"/>
      <c r="HW83" s="252">
        <v>51</v>
      </c>
      <c r="HX83" s="252">
        <v>51</v>
      </c>
      <c r="HY83" s="252">
        <v>51</v>
      </c>
      <c r="HZ83" s="252">
        <v>51</v>
      </c>
      <c r="IA83" s="252">
        <v>51</v>
      </c>
      <c r="IB83" s="252">
        <v>51</v>
      </c>
      <c r="IC83" s="252">
        <v>51</v>
      </c>
      <c r="ID83" s="252">
        <v>51</v>
      </c>
      <c r="IE83" s="252">
        <v>51</v>
      </c>
      <c r="IF83" s="252">
        <v>51</v>
      </c>
      <c r="IG83" s="252">
        <v>51</v>
      </c>
      <c r="IH83" s="252">
        <v>51</v>
      </c>
      <c r="II83" s="252">
        <v>51</v>
      </c>
      <c r="IJ83" s="252">
        <v>51</v>
      </c>
      <c r="IK83" s="252">
        <v>51</v>
      </c>
      <c r="IL83" s="252">
        <v>51</v>
      </c>
      <c r="IM83" s="252">
        <v>51</v>
      </c>
      <c r="IN83" s="252">
        <v>51</v>
      </c>
      <c r="IO83" s="252">
        <v>51</v>
      </c>
      <c r="IP83" s="252">
        <v>51</v>
      </c>
      <c r="IQ83" s="252">
        <v>51</v>
      </c>
      <c r="IR83" s="252">
        <v>51</v>
      </c>
      <c r="IS83" s="485">
        <v>36000</v>
      </c>
      <c r="IT83" s="485">
        <v>37232</v>
      </c>
      <c r="IU83" s="485">
        <v>42157</v>
      </c>
      <c r="IV83" s="485">
        <v>993</v>
      </c>
      <c r="IW83" s="485">
        <v>1127</v>
      </c>
      <c r="IX83" s="485">
        <v>1288</v>
      </c>
      <c r="IY83" s="485">
        <v>1382</v>
      </c>
      <c r="IZ83" s="485">
        <v>1764</v>
      </c>
      <c r="JA83" s="485">
        <v>3048</v>
      </c>
      <c r="JB83" s="485">
        <v>3511</v>
      </c>
      <c r="JC83" s="485">
        <v>4095</v>
      </c>
      <c r="JD83" s="485">
        <v>4603</v>
      </c>
      <c r="JE83" s="485">
        <v>9349</v>
      </c>
      <c r="JF83" s="485">
        <v>10848</v>
      </c>
      <c r="JG83" s="485">
        <v>12010</v>
      </c>
      <c r="JH83" s="485">
        <v>13149</v>
      </c>
      <c r="JI83" s="485">
        <v>33276</v>
      </c>
      <c r="JJ83" s="485">
        <v>35121</v>
      </c>
      <c r="JK83" s="485">
        <v>39571</v>
      </c>
      <c r="JL83" s="238">
        <v>0</v>
      </c>
      <c r="JM83" s="238">
        <v>0</v>
      </c>
      <c r="JN83" s="238">
        <v>234.1</v>
      </c>
      <c r="JO83" s="238">
        <v>339</v>
      </c>
      <c r="JP83" s="238">
        <v>461.2</v>
      </c>
      <c r="JQ83" s="238" t="s">
        <v>1637</v>
      </c>
      <c r="JR83" s="238" t="s">
        <v>1637</v>
      </c>
      <c r="JS83" s="238">
        <v>0.25</v>
      </c>
      <c r="JT83" s="238" t="s">
        <v>1637</v>
      </c>
      <c r="JU83" s="238">
        <v>6014</v>
      </c>
      <c r="JV83" s="238" t="s">
        <v>1628</v>
      </c>
      <c r="JW83" s="245"/>
      <c r="JX83" s="245"/>
      <c r="JY83" s="245"/>
      <c r="KA83" s="738">
        <v>46023</v>
      </c>
    </row>
    <row r="84" spans="2:287">
      <c r="B84" s="423" t="s">
        <v>1813</v>
      </c>
      <c r="C84" s="393" t="s">
        <v>1814</v>
      </c>
      <c r="D84" s="394" t="s">
        <v>1815</v>
      </c>
      <c r="E84" s="377" t="s">
        <v>1816</v>
      </c>
      <c r="F84" s="483" t="s">
        <v>1817</v>
      </c>
      <c r="G84" s="483" t="s">
        <v>1818</v>
      </c>
      <c r="H84" s="406" t="s">
        <v>88</v>
      </c>
      <c r="I84" s="406" t="s">
        <v>89</v>
      </c>
      <c r="J84" s="406" t="s">
        <v>282</v>
      </c>
      <c r="K84" s="484" t="s">
        <v>1637</v>
      </c>
      <c r="L84" s="484" t="s">
        <v>1637</v>
      </c>
      <c r="M84" s="799"/>
      <c r="N84" s="245"/>
      <c r="O84" s="245"/>
      <c r="P84" s="245"/>
      <c r="Q84" s="499" t="s">
        <v>93</v>
      </c>
      <c r="R84" s="245"/>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485">
        <v>881</v>
      </c>
      <c r="AP84" s="485">
        <v>1016</v>
      </c>
      <c r="AQ84" s="485">
        <v>1177</v>
      </c>
      <c r="AR84" s="485">
        <v>1270</v>
      </c>
      <c r="AS84" s="485">
        <v>1652</v>
      </c>
      <c r="AT84" s="485">
        <v>4067</v>
      </c>
      <c r="AU84" s="485">
        <v>4638</v>
      </c>
      <c r="AV84" s="485">
        <v>9435</v>
      </c>
      <c r="AW84" s="485">
        <v>11013</v>
      </c>
      <c r="AX84" s="485">
        <v>12340</v>
      </c>
      <c r="AY84" s="245"/>
      <c r="AZ84" s="245"/>
      <c r="BA84" s="245"/>
      <c r="BB84" s="245"/>
      <c r="BC84" s="245"/>
      <c r="BD84" s="245"/>
      <c r="BE84" s="245"/>
      <c r="BF84" s="485">
        <v>3048</v>
      </c>
      <c r="BG84" s="485">
        <v>3473</v>
      </c>
      <c r="BH84" s="500"/>
      <c r="BI84" s="502" t="s">
        <v>1637</v>
      </c>
      <c r="BJ84" s="245"/>
      <c r="BK84" s="502" t="s">
        <v>1637</v>
      </c>
      <c r="BL84" s="500"/>
      <c r="BM84" s="503" t="s">
        <v>1637</v>
      </c>
      <c r="BN84" s="500"/>
      <c r="BO84" s="503" t="s">
        <v>1637</v>
      </c>
      <c r="BP84" s="484" t="s">
        <v>1637</v>
      </c>
      <c r="BQ84" s="484" t="s">
        <v>1637</v>
      </c>
      <c r="BR84" s="484" t="s">
        <v>1650</v>
      </c>
      <c r="BS84" s="484" t="s">
        <v>499</v>
      </c>
      <c r="BT84" s="484" t="s">
        <v>1637</v>
      </c>
      <c r="BU84" s="484" t="s">
        <v>1637</v>
      </c>
      <c r="BV84" s="245"/>
      <c r="BW84" s="484">
        <v>4566</v>
      </c>
      <c r="BX84" s="484">
        <v>2442</v>
      </c>
      <c r="BY84" s="245"/>
      <c r="BZ84" s="245"/>
      <c r="CA84" s="245"/>
      <c r="CB84" s="245"/>
      <c r="CC84" s="245"/>
      <c r="CD84" s="245"/>
      <c r="CE84" s="245" t="s">
        <v>93</v>
      </c>
      <c r="CF84" s="485">
        <v>13603</v>
      </c>
      <c r="CG84" s="245"/>
      <c r="CH84" s="245"/>
      <c r="CI84" s="245"/>
      <c r="CJ84" s="245"/>
      <c r="CK84" s="245"/>
      <c r="CL84" s="245"/>
      <c r="CM84" s="245"/>
      <c r="CN84" s="245"/>
      <c r="CO84" s="245"/>
      <c r="CP84" s="245"/>
      <c r="CQ84" s="245"/>
      <c r="CR84" s="245"/>
      <c r="CS84" s="245"/>
      <c r="CT84" s="245"/>
      <c r="CU84" s="489">
        <v>15817</v>
      </c>
      <c r="CV84" s="489"/>
      <c r="CW84" s="489"/>
      <c r="CX84" s="489"/>
      <c r="CY84" s="489"/>
      <c r="CZ84" s="490"/>
      <c r="DA84" s="245"/>
      <c r="DB84" s="245"/>
      <c r="DC84" s="245"/>
      <c r="DD84" s="245"/>
      <c r="DE84" s="245"/>
      <c r="DF84" s="245"/>
      <c r="DG84" s="245"/>
      <c r="DH84" s="245"/>
      <c r="DI84" s="245"/>
      <c r="DJ84" s="245"/>
      <c r="DK84" s="245"/>
      <c r="DL84" s="245"/>
      <c r="DM84" s="245"/>
      <c r="DN84" s="245"/>
      <c r="DO84" s="245"/>
      <c r="DP84" s="245"/>
      <c r="DQ84" s="245"/>
      <c r="DR84" s="245"/>
      <c r="DS84" s="245"/>
      <c r="DT84" s="245"/>
      <c r="DU84" s="245"/>
      <c r="DV84" s="245"/>
      <c r="DW84" s="245"/>
      <c r="DX84" s="245"/>
      <c r="DY84" s="245"/>
      <c r="DZ84" s="245"/>
      <c r="EA84" s="245"/>
      <c r="EB84" s="245"/>
      <c r="EC84" s="245"/>
      <c r="ED84" s="245"/>
      <c r="EE84" s="245"/>
      <c r="EF84" s="245"/>
      <c r="EG84" s="245"/>
      <c r="EH84" s="245"/>
      <c r="EI84" s="245"/>
      <c r="EJ84" s="245"/>
      <c r="EK84" s="245"/>
      <c r="EL84" s="245"/>
      <c r="EM84" s="245"/>
      <c r="EN84" s="245"/>
      <c r="EO84" s="245"/>
      <c r="EP84" s="245"/>
      <c r="EQ84" s="245"/>
      <c r="ER84" s="245"/>
      <c r="ES84" s="245"/>
      <c r="ET84" s="245"/>
      <c r="EU84" s="245"/>
      <c r="EV84" s="245"/>
      <c r="EW84" s="245"/>
      <c r="EX84" s="245"/>
      <c r="EY84" s="245"/>
      <c r="EZ84" s="245"/>
      <c r="FA84" s="245"/>
      <c r="FB84" s="245"/>
      <c r="FC84" s="245"/>
      <c r="FD84" s="245"/>
      <c r="FE84" s="245"/>
      <c r="FF84" s="245"/>
      <c r="FG84" s="245"/>
      <c r="FH84" s="245"/>
      <c r="FI84" s="245"/>
      <c r="FJ84" s="245"/>
      <c r="FK84" s="245"/>
      <c r="FL84" s="245"/>
      <c r="FM84" s="245"/>
      <c r="FN84" s="245"/>
      <c r="FO84" s="245"/>
      <c r="FP84" s="245"/>
      <c r="FQ84" s="245"/>
      <c r="FR84" s="245"/>
      <c r="FS84" s="245"/>
      <c r="FT84" s="245"/>
      <c r="FU84" s="245"/>
      <c r="FV84" s="245"/>
      <c r="FW84" s="245"/>
      <c r="FX84" s="245"/>
      <c r="FY84" s="245"/>
      <c r="FZ84" s="245"/>
      <c r="GA84" s="245"/>
      <c r="GB84" s="245"/>
      <c r="GC84" s="245"/>
      <c r="GD84" s="245"/>
      <c r="GE84" s="245"/>
      <c r="GF84" s="245"/>
      <c r="GG84" s="245"/>
      <c r="GH84" s="245"/>
      <c r="GI84" s="245"/>
      <c r="GJ84" s="245"/>
      <c r="GK84" s="245"/>
      <c r="GL84" s="245"/>
      <c r="GM84" s="245"/>
      <c r="GN84" s="245"/>
      <c r="GO84" s="245"/>
      <c r="GP84" s="245"/>
      <c r="GQ84" s="245"/>
      <c r="GR84" s="245"/>
      <c r="GS84" s="245"/>
      <c r="GT84" s="245"/>
      <c r="GU84" s="245"/>
      <c r="GV84" s="245"/>
      <c r="GW84" s="245"/>
      <c r="GX84" s="245"/>
      <c r="GY84" s="245"/>
      <c r="GZ84" s="245"/>
      <c r="HA84" s="245"/>
      <c r="HB84" s="245"/>
      <c r="HC84" s="245"/>
      <c r="HD84" s="245"/>
      <c r="HE84" s="245"/>
      <c r="HF84" s="245"/>
      <c r="HG84" s="245"/>
      <c r="HH84" s="245"/>
      <c r="HI84" s="245"/>
      <c r="HJ84" s="245"/>
      <c r="HK84" s="245"/>
      <c r="HL84" s="245"/>
      <c r="HM84" s="245"/>
      <c r="HN84" s="245"/>
      <c r="HO84" s="245"/>
      <c r="HP84" s="245"/>
      <c r="HQ84" s="245"/>
      <c r="HR84" s="245"/>
      <c r="HS84" s="245"/>
      <c r="HT84" s="245"/>
      <c r="HU84" s="245"/>
      <c r="HV84" s="245"/>
      <c r="HW84" s="252">
        <v>51</v>
      </c>
      <c r="HX84" s="252">
        <v>51</v>
      </c>
      <c r="HY84" s="252">
        <v>51</v>
      </c>
      <c r="HZ84" s="252">
        <v>51</v>
      </c>
      <c r="IA84" s="252">
        <v>51</v>
      </c>
      <c r="IB84" s="252">
        <v>51</v>
      </c>
      <c r="IC84" s="252">
        <v>51</v>
      </c>
      <c r="ID84" s="252">
        <v>51</v>
      </c>
      <c r="IE84" s="252">
        <v>51</v>
      </c>
      <c r="IF84" s="252">
        <v>51</v>
      </c>
      <c r="IG84" s="252">
        <v>51</v>
      </c>
      <c r="IH84" s="252">
        <v>51</v>
      </c>
      <c r="II84" s="252">
        <v>51</v>
      </c>
      <c r="IJ84" s="252">
        <v>51</v>
      </c>
      <c r="IK84" s="252">
        <v>51</v>
      </c>
      <c r="IL84" s="252">
        <v>51</v>
      </c>
      <c r="IM84" s="252">
        <v>51</v>
      </c>
      <c r="IN84" s="252">
        <v>51</v>
      </c>
      <c r="IO84" s="252">
        <v>51</v>
      </c>
      <c r="IP84" s="252">
        <v>51</v>
      </c>
      <c r="IQ84" s="252">
        <v>51</v>
      </c>
      <c r="IR84" s="252">
        <v>51</v>
      </c>
      <c r="IS84" s="485">
        <v>36000</v>
      </c>
      <c r="IT84" s="485">
        <v>37232</v>
      </c>
      <c r="IU84" s="485">
        <v>42157</v>
      </c>
      <c r="IV84" s="485">
        <v>993</v>
      </c>
      <c r="IW84" s="485">
        <v>1127</v>
      </c>
      <c r="IX84" s="485">
        <v>1288</v>
      </c>
      <c r="IY84" s="485">
        <v>1382</v>
      </c>
      <c r="IZ84" s="485">
        <v>1764</v>
      </c>
      <c r="JA84" s="485">
        <v>3048</v>
      </c>
      <c r="JB84" s="485">
        <v>3511</v>
      </c>
      <c r="JC84" s="485">
        <v>4095</v>
      </c>
      <c r="JD84" s="485">
        <v>4603</v>
      </c>
      <c r="JE84" s="485">
        <v>9349</v>
      </c>
      <c r="JF84" s="485">
        <v>10848</v>
      </c>
      <c r="JG84" s="485">
        <v>12010</v>
      </c>
      <c r="JH84" s="485">
        <v>13149</v>
      </c>
      <c r="JI84" s="485">
        <v>33276</v>
      </c>
      <c r="JJ84" s="485">
        <v>35121</v>
      </c>
      <c r="JK84" s="485">
        <v>39571</v>
      </c>
      <c r="JL84" s="238">
        <v>0</v>
      </c>
      <c r="JM84" s="238">
        <v>0</v>
      </c>
      <c r="JN84" s="238">
        <v>287.89999999999998</v>
      </c>
      <c r="JO84" s="238">
        <v>428.9</v>
      </c>
      <c r="JP84" s="238">
        <v>574.5</v>
      </c>
      <c r="JQ84" s="238" t="s">
        <v>1637</v>
      </c>
      <c r="JR84" s="238" t="s">
        <v>1637</v>
      </c>
      <c r="JS84" s="238">
        <v>0.25</v>
      </c>
      <c r="JT84" s="238" t="s">
        <v>1637</v>
      </c>
      <c r="JU84" s="238">
        <v>8152</v>
      </c>
      <c r="JV84" s="238" t="s">
        <v>1628</v>
      </c>
      <c r="JW84" s="245"/>
      <c r="JX84" s="245"/>
      <c r="JY84" s="245"/>
      <c r="KA84" s="738">
        <v>46023</v>
      </c>
    </row>
    <row r="85" spans="2:287">
      <c r="B85" s="423" t="s">
        <v>1819</v>
      </c>
      <c r="C85" s="393" t="s">
        <v>1814</v>
      </c>
      <c r="D85" s="394" t="s">
        <v>1820</v>
      </c>
      <c r="E85" s="377" t="s">
        <v>1816</v>
      </c>
      <c r="F85" s="483" t="s">
        <v>1817</v>
      </c>
      <c r="G85" s="483" t="s">
        <v>1818</v>
      </c>
      <c r="H85" s="406" t="s">
        <v>88</v>
      </c>
      <c r="I85" s="406" t="s">
        <v>89</v>
      </c>
      <c r="J85" s="406" t="s">
        <v>282</v>
      </c>
      <c r="K85" s="484" t="s">
        <v>1637</v>
      </c>
      <c r="L85" s="484" t="s">
        <v>1637</v>
      </c>
      <c r="M85" s="799"/>
      <c r="N85" s="245"/>
      <c r="O85" s="245"/>
      <c r="P85" s="245"/>
      <c r="Q85" s="499" t="s">
        <v>93</v>
      </c>
      <c r="R85" s="245"/>
      <c r="S85" s="245"/>
      <c r="T85" s="245"/>
      <c r="U85" s="245"/>
      <c r="V85" s="245"/>
      <c r="W85" s="245"/>
      <c r="X85" s="245"/>
      <c r="Y85" s="245"/>
      <c r="Z85" s="245"/>
      <c r="AA85" s="245"/>
      <c r="AB85" s="245"/>
      <c r="AC85" s="245"/>
      <c r="AD85" s="245"/>
      <c r="AE85" s="245"/>
      <c r="AF85" s="245"/>
      <c r="AG85" s="245"/>
      <c r="AH85" s="245"/>
      <c r="AI85" s="245"/>
      <c r="AJ85" s="245"/>
      <c r="AK85" s="245"/>
      <c r="AL85" s="245"/>
      <c r="AM85" s="245"/>
      <c r="AN85" s="245"/>
      <c r="AO85" s="485">
        <v>881</v>
      </c>
      <c r="AP85" s="485">
        <v>1016</v>
      </c>
      <c r="AQ85" s="485">
        <v>1177</v>
      </c>
      <c r="AR85" s="485">
        <v>1270</v>
      </c>
      <c r="AS85" s="485">
        <v>1652</v>
      </c>
      <c r="AT85" s="485">
        <v>4067</v>
      </c>
      <c r="AU85" s="485">
        <v>4638</v>
      </c>
      <c r="AV85" s="485">
        <v>9435</v>
      </c>
      <c r="AW85" s="485">
        <v>11013</v>
      </c>
      <c r="AX85" s="485">
        <v>12340</v>
      </c>
      <c r="AY85" s="245"/>
      <c r="AZ85" s="245"/>
      <c r="BA85" s="245"/>
      <c r="BB85" s="245"/>
      <c r="BC85" s="245"/>
      <c r="BD85" s="245"/>
      <c r="BE85" s="245"/>
      <c r="BF85" s="485">
        <v>3048</v>
      </c>
      <c r="BG85" s="485">
        <v>3473</v>
      </c>
      <c r="BH85" s="500"/>
      <c r="BI85" s="502" t="s">
        <v>1637</v>
      </c>
      <c r="BJ85" s="245"/>
      <c r="BK85" s="502" t="s">
        <v>1637</v>
      </c>
      <c r="BL85" s="500"/>
      <c r="BM85" s="503" t="s">
        <v>1637</v>
      </c>
      <c r="BN85" s="500"/>
      <c r="BO85" s="503" t="s">
        <v>1637</v>
      </c>
      <c r="BP85" s="484" t="s">
        <v>1637</v>
      </c>
      <c r="BQ85" s="484" t="s">
        <v>1637</v>
      </c>
      <c r="BR85" s="484" t="s">
        <v>1650</v>
      </c>
      <c r="BS85" s="484" t="s">
        <v>499</v>
      </c>
      <c r="BT85" s="484" t="s">
        <v>1637</v>
      </c>
      <c r="BU85" s="484" t="s">
        <v>1637</v>
      </c>
      <c r="BV85" s="245"/>
      <c r="BW85" s="484">
        <v>4566</v>
      </c>
      <c r="BX85" s="484">
        <v>2442</v>
      </c>
      <c r="BY85" s="245"/>
      <c r="BZ85" s="245"/>
      <c r="CA85" s="245"/>
      <c r="CB85" s="245"/>
      <c r="CC85" s="245"/>
      <c r="CD85" s="245"/>
      <c r="CE85" s="245" t="s">
        <v>93</v>
      </c>
      <c r="CF85" s="485">
        <v>13603</v>
      </c>
      <c r="CG85" s="245"/>
      <c r="CH85" s="245"/>
      <c r="CI85" s="245"/>
      <c r="CJ85" s="245"/>
      <c r="CK85" s="245"/>
      <c r="CL85" s="245"/>
      <c r="CM85" s="245"/>
      <c r="CN85" s="245"/>
      <c r="CO85" s="245"/>
      <c r="CP85" s="245"/>
      <c r="CQ85" s="245"/>
      <c r="CR85" s="245"/>
      <c r="CS85" s="245"/>
      <c r="CT85" s="245"/>
      <c r="CU85" s="489">
        <v>15817</v>
      </c>
      <c r="CV85" s="489"/>
      <c r="CW85" s="489"/>
      <c r="CX85" s="489"/>
      <c r="CY85" s="489"/>
      <c r="CZ85" s="490"/>
      <c r="DA85" s="245"/>
      <c r="DB85" s="245"/>
      <c r="DC85" s="245"/>
      <c r="DD85" s="245"/>
      <c r="DE85" s="245"/>
      <c r="DF85" s="245"/>
      <c r="DG85" s="245"/>
      <c r="DH85" s="245"/>
      <c r="DI85" s="245"/>
      <c r="DJ85" s="245"/>
      <c r="DK85" s="245"/>
      <c r="DL85" s="245"/>
      <c r="DM85" s="245"/>
      <c r="DN85" s="245"/>
      <c r="DO85" s="245"/>
      <c r="DP85" s="245"/>
      <c r="DQ85" s="245"/>
      <c r="DR85" s="245"/>
      <c r="DS85" s="245"/>
      <c r="DT85" s="245"/>
      <c r="DU85" s="245"/>
      <c r="DV85" s="245"/>
      <c r="DW85" s="245"/>
      <c r="DX85" s="245"/>
      <c r="DY85" s="245"/>
      <c r="DZ85" s="245"/>
      <c r="EA85" s="245"/>
      <c r="EB85" s="245"/>
      <c r="EC85" s="245"/>
      <c r="ED85" s="245"/>
      <c r="EE85" s="245"/>
      <c r="EF85" s="245"/>
      <c r="EG85" s="245"/>
      <c r="EH85" s="245"/>
      <c r="EI85" s="245"/>
      <c r="EJ85" s="245"/>
      <c r="EK85" s="245"/>
      <c r="EL85" s="245"/>
      <c r="EM85" s="245"/>
      <c r="EN85" s="245"/>
      <c r="EO85" s="245"/>
      <c r="EP85" s="245"/>
      <c r="EQ85" s="245"/>
      <c r="ER85" s="245"/>
      <c r="ES85" s="245"/>
      <c r="ET85" s="245"/>
      <c r="EU85" s="245"/>
      <c r="EV85" s="245"/>
      <c r="EW85" s="245"/>
      <c r="EX85" s="245"/>
      <c r="EY85" s="245"/>
      <c r="EZ85" s="245"/>
      <c r="FA85" s="245"/>
      <c r="FB85" s="245"/>
      <c r="FC85" s="245"/>
      <c r="FD85" s="245"/>
      <c r="FE85" s="245"/>
      <c r="FF85" s="245"/>
      <c r="FG85" s="245"/>
      <c r="FH85" s="245"/>
      <c r="FI85" s="245"/>
      <c r="FJ85" s="245"/>
      <c r="FK85" s="245"/>
      <c r="FL85" s="245"/>
      <c r="FM85" s="245"/>
      <c r="FN85" s="245"/>
      <c r="FO85" s="245"/>
      <c r="FP85" s="245"/>
      <c r="FQ85" s="245"/>
      <c r="FR85" s="245"/>
      <c r="FS85" s="245"/>
      <c r="FT85" s="245"/>
      <c r="FU85" s="245"/>
      <c r="FV85" s="245"/>
      <c r="FW85" s="245"/>
      <c r="FX85" s="245"/>
      <c r="FY85" s="245"/>
      <c r="FZ85" s="245"/>
      <c r="GA85" s="245"/>
      <c r="GB85" s="245"/>
      <c r="GC85" s="245"/>
      <c r="GD85" s="245"/>
      <c r="GE85" s="245"/>
      <c r="GF85" s="245"/>
      <c r="GG85" s="245"/>
      <c r="GH85" s="245"/>
      <c r="GI85" s="245"/>
      <c r="GJ85" s="245"/>
      <c r="GK85" s="245"/>
      <c r="GL85" s="245"/>
      <c r="GM85" s="245"/>
      <c r="GN85" s="245"/>
      <c r="GO85" s="245"/>
      <c r="GP85" s="245"/>
      <c r="GQ85" s="245"/>
      <c r="GR85" s="245"/>
      <c r="GS85" s="245"/>
      <c r="GT85" s="245"/>
      <c r="GU85" s="245"/>
      <c r="GV85" s="245"/>
      <c r="GW85" s="245"/>
      <c r="GX85" s="245"/>
      <c r="GY85" s="245"/>
      <c r="GZ85" s="245"/>
      <c r="HA85" s="245"/>
      <c r="HB85" s="245"/>
      <c r="HC85" s="245"/>
      <c r="HD85" s="245"/>
      <c r="HE85" s="245"/>
      <c r="HF85" s="245"/>
      <c r="HG85" s="245"/>
      <c r="HH85" s="245"/>
      <c r="HI85" s="245"/>
      <c r="HJ85" s="245"/>
      <c r="HK85" s="245"/>
      <c r="HL85" s="245"/>
      <c r="HM85" s="245"/>
      <c r="HN85" s="245"/>
      <c r="HO85" s="245"/>
      <c r="HP85" s="245"/>
      <c r="HQ85" s="245"/>
      <c r="HR85" s="245"/>
      <c r="HS85" s="245"/>
      <c r="HT85" s="245"/>
      <c r="HU85" s="245"/>
      <c r="HV85" s="245"/>
      <c r="HW85" s="252">
        <v>51</v>
      </c>
      <c r="HX85" s="252">
        <v>51</v>
      </c>
      <c r="HY85" s="252">
        <v>51</v>
      </c>
      <c r="HZ85" s="252">
        <v>51</v>
      </c>
      <c r="IA85" s="252">
        <v>51</v>
      </c>
      <c r="IB85" s="252">
        <v>51</v>
      </c>
      <c r="IC85" s="252">
        <v>51</v>
      </c>
      <c r="ID85" s="252">
        <v>51</v>
      </c>
      <c r="IE85" s="252">
        <v>51</v>
      </c>
      <c r="IF85" s="252">
        <v>51</v>
      </c>
      <c r="IG85" s="252">
        <v>51</v>
      </c>
      <c r="IH85" s="252">
        <v>51</v>
      </c>
      <c r="II85" s="252">
        <v>51</v>
      </c>
      <c r="IJ85" s="252">
        <v>51</v>
      </c>
      <c r="IK85" s="252">
        <v>51</v>
      </c>
      <c r="IL85" s="252">
        <v>51</v>
      </c>
      <c r="IM85" s="252">
        <v>51</v>
      </c>
      <c r="IN85" s="252">
        <v>51</v>
      </c>
      <c r="IO85" s="252">
        <v>51</v>
      </c>
      <c r="IP85" s="252">
        <v>51</v>
      </c>
      <c r="IQ85" s="252">
        <v>51</v>
      </c>
      <c r="IR85" s="252">
        <v>51</v>
      </c>
      <c r="IS85" s="485">
        <v>36000</v>
      </c>
      <c r="IT85" s="485">
        <v>37232</v>
      </c>
      <c r="IU85" s="485">
        <v>42157</v>
      </c>
      <c r="IV85" s="485">
        <v>993</v>
      </c>
      <c r="IW85" s="485">
        <v>1127</v>
      </c>
      <c r="IX85" s="485">
        <v>1288</v>
      </c>
      <c r="IY85" s="485">
        <v>1382</v>
      </c>
      <c r="IZ85" s="485">
        <v>1764</v>
      </c>
      <c r="JA85" s="485">
        <v>3048</v>
      </c>
      <c r="JB85" s="485">
        <v>3511</v>
      </c>
      <c r="JC85" s="485">
        <v>4095</v>
      </c>
      <c r="JD85" s="485">
        <v>4603</v>
      </c>
      <c r="JE85" s="485">
        <v>9349</v>
      </c>
      <c r="JF85" s="485">
        <v>10848</v>
      </c>
      <c r="JG85" s="485">
        <v>12010</v>
      </c>
      <c r="JH85" s="485">
        <v>13149</v>
      </c>
      <c r="JI85" s="485">
        <v>33276</v>
      </c>
      <c r="JJ85" s="485">
        <v>35121</v>
      </c>
      <c r="JK85" s="485">
        <v>39571</v>
      </c>
      <c r="JL85" s="238">
        <v>0</v>
      </c>
      <c r="JM85" s="238">
        <v>0</v>
      </c>
      <c r="JN85" s="238">
        <v>265.39999999999998</v>
      </c>
      <c r="JO85" s="238">
        <v>378.9</v>
      </c>
      <c r="JP85" s="238">
        <v>492.4</v>
      </c>
      <c r="JQ85" s="238" t="s">
        <v>1637</v>
      </c>
      <c r="JR85" s="238" t="s">
        <v>1637</v>
      </c>
      <c r="JS85" s="238">
        <v>0.25</v>
      </c>
      <c r="JT85" s="238" t="s">
        <v>1637</v>
      </c>
      <c r="JU85" s="238">
        <v>6439</v>
      </c>
      <c r="JV85" s="238" t="s">
        <v>1628</v>
      </c>
      <c r="JW85" s="245"/>
      <c r="JX85" s="245"/>
      <c r="JY85" s="245"/>
      <c r="KA85" s="738">
        <v>46023</v>
      </c>
    </row>
    <row r="86" spans="2:287">
      <c r="B86" s="423" t="s">
        <v>1821</v>
      </c>
      <c r="C86" s="393">
        <v>2500</v>
      </c>
      <c r="D86" s="394" t="s">
        <v>1822</v>
      </c>
      <c r="E86" s="377" t="s">
        <v>1823</v>
      </c>
      <c r="F86" s="483" t="s">
        <v>1824</v>
      </c>
      <c r="G86" s="483" t="s">
        <v>1825</v>
      </c>
      <c r="H86" s="406" t="s">
        <v>88</v>
      </c>
      <c r="I86" s="406" t="s">
        <v>89</v>
      </c>
      <c r="J86" s="406" t="s">
        <v>282</v>
      </c>
      <c r="K86" s="484" t="s">
        <v>1637</v>
      </c>
      <c r="L86" s="484" t="s">
        <v>1637</v>
      </c>
      <c r="M86" s="799"/>
      <c r="N86" s="245"/>
      <c r="O86" s="245"/>
      <c r="P86" s="245"/>
      <c r="Q86" s="499" t="s">
        <v>93</v>
      </c>
      <c r="R86" s="245"/>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485">
        <v>881</v>
      </c>
      <c r="AP86" s="485">
        <v>1016</v>
      </c>
      <c r="AQ86" s="485">
        <v>1177</v>
      </c>
      <c r="AR86" s="485">
        <v>1270</v>
      </c>
      <c r="AS86" s="485">
        <v>1652</v>
      </c>
      <c r="AT86" s="485">
        <v>4067</v>
      </c>
      <c r="AU86" s="485">
        <v>4638</v>
      </c>
      <c r="AV86" s="485">
        <v>9435</v>
      </c>
      <c r="AW86" s="485">
        <v>11013</v>
      </c>
      <c r="AX86" s="485">
        <v>12340</v>
      </c>
      <c r="AY86" s="245"/>
      <c r="AZ86" s="245"/>
      <c r="BA86" s="245"/>
      <c r="BB86" s="245"/>
      <c r="BC86" s="245"/>
      <c r="BD86" s="245"/>
      <c r="BE86" s="245"/>
      <c r="BF86" s="485">
        <v>3048</v>
      </c>
      <c r="BG86" s="485">
        <v>3473</v>
      </c>
      <c r="BH86" s="500"/>
      <c r="BI86" s="502" t="s">
        <v>1637</v>
      </c>
      <c r="BJ86" s="245"/>
      <c r="BK86" s="502" t="s">
        <v>1637</v>
      </c>
      <c r="BL86" s="500"/>
      <c r="BM86" s="503" t="s">
        <v>1637</v>
      </c>
      <c r="BN86" s="500"/>
      <c r="BO86" s="503" t="s">
        <v>1637</v>
      </c>
      <c r="BP86" s="484" t="s">
        <v>1637</v>
      </c>
      <c r="BQ86" s="484" t="s">
        <v>1637</v>
      </c>
      <c r="BR86" s="504" t="s">
        <v>529</v>
      </c>
      <c r="BS86" s="484" t="s">
        <v>499</v>
      </c>
      <c r="BT86" s="484" t="s">
        <v>1637</v>
      </c>
      <c r="BU86" s="484" t="s">
        <v>1637</v>
      </c>
      <c r="BV86" s="245"/>
      <c r="BW86" s="484">
        <v>6085</v>
      </c>
      <c r="BX86" s="484">
        <v>2355</v>
      </c>
      <c r="BY86" s="245"/>
      <c r="BZ86" s="245"/>
      <c r="CA86" s="245"/>
      <c r="CB86" s="245"/>
      <c r="CC86" s="245"/>
      <c r="CD86" s="245"/>
      <c r="CE86" s="245" t="s">
        <v>93</v>
      </c>
      <c r="CF86" s="485">
        <v>13603</v>
      </c>
      <c r="CG86" s="245"/>
      <c r="CH86" s="245"/>
      <c r="CI86" s="245"/>
      <c r="CJ86" s="245"/>
      <c r="CK86" s="245"/>
      <c r="CL86" s="245"/>
      <c r="CM86" s="245"/>
      <c r="CN86" s="245"/>
      <c r="CO86" s="245"/>
      <c r="CP86" s="245"/>
      <c r="CQ86" s="245"/>
      <c r="CR86" s="245"/>
      <c r="CS86" s="245"/>
      <c r="CT86" s="245"/>
      <c r="CU86" s="489">
        <v>15500</v>
      </c>
      <c r="CV86" s="489"/>
      <c r="CW86" s="489"/>
      <c r="CX86" s="489"/>
      <c r="CY86" s="489"/>
      <c r="CZ86" s="490"/>
      <c r="DA86" s="245"/>
      <c r="DB86" s="245"/>
      <c r="DC86" s="245"/>
      <c r="DD86" s="245"/>
      <c r="DE86" s="245"/>
      <c r="DF86" s="245"/>
      <c r="DG86" s="245"/>
      <c r="DH86" s="245"/>
      <c r="DI86" s="245"/>
      <c r="DJ86" s="245"/>
      <c r="DK86" s="245"/>
      <c r="DL86" s="245"/>
      <c r="DM86" s="245"/>
      <c r="DN86" s="245"/>
      <c r="DO86" s="245"/>
      <c r="DP86" s="245"/>
      <c r="DQ86" s="245"/>
      <c r="DR86" s="245"/>
      <c r="DS86" s="245"/>
      <c r="DT86" s="245"/>
      <c r="DU86" s="245"/>
      <c r="DV86" s="245"/>
      <c r="DW86" s="245"/>
      <c r="DX86" s="245"/>
      <c r="DY86" s="245"/>
      <c r="DZ86" s="245"/>
      <c r="EA86" s="245"/>
      <c r="EB86" s="245"/>
      <c r="EC86" s="245"/>
      <c r="ED86" s="245"/>
      <c r="EE86" s="245"/>
      <c r="EF86" s="245"/>
      <c r="EG86" s="245"/>
      <c r="EH86" s="245"/>
      <c r="EI86" s="245"/>
      <c r="EJ86" s="245"/>
      <c r="EK86" s="245"/>
      <c r="EL86" s="245"/>
      <c r="EM86" s="245"/>
      <c r="EN86" s="245"/>
      <c r="EO86" s="245"/>
      <c r="EP86" s="245"/>
      <c r="EQ86" s="245"/>
      <c r="ER86" s="245"/>
      <c r="ES86" s="245"/>
      <c r="ET86" s="245"/>
      <c r="EU86" s="245"/>
      <c r="EV86" s="245"/>
      <c r="EW86" s="245"/>
      <c r="EX86" s="245"/>
      <c r="EY86" s="245"/>
      <c r="EZ86" s="245"/>
      <c r="FA86" s="245"/>
      <c r="FB86" s="245"/>
      <c r="FC86" s="245"/>
      <c r="FD86" s="245"/>
      <c r="FE86" s="245"/>
      <c r="FF86" s="245"/>
      <c r="FG86" s="245"/>
      <c r="FH86" s="245"/>
      <c r="FI86" s="245"/>
      <c r="FJ86" s="245"/>
      <c r="FK86" s="245"/>
      <c r="FL86" s="245"/>
      <c r="FM86" s="245"/>
      <c r="FN86" s="245"/>
      <c r="FO86" s="245"/>
      <c r="FP86" s="245"/>
      <c r="FQ86" s="245"/>
      <c r="FR86" s="245"/>
      <c r="FS86" s="245"/>
      <c r="FT86" s="245"/>
      <c r="FU86" s="245"/>
      <c r="FV86" s="245"/>
      <c r="FW86" s="245"/>
      <c r="FX86" s="245"/>
      <c r="FY86" s="245"/>
      <c r="FZ86" s="245"/>
      <c r="GA86" s="245"/>
      <c r="GB86" s="245"/>
      <c r="GC86" s="245"/>
      <c r="GD86" s="245"/>
      <c r="GE86" s="245"/>
      <c r="GF86" s="245"/>
      <c r="GG86" s="245"/>
      <c r="GH86" s="245"/>
      <c r="GI86" s="245"/>
      <c r="GJ86" s="245"/>
      <c r="GK86" s="245"/>
      <c r="GL86" s="245"/>
      <c r="GM86" s="245"/>
      <c r="GN86" s="245"/>
      <c r="GO86" s="245"/>
      <c r="GP86" s="245"/>
      <c r="GQ86" s="245"/>
      <c r="GR86" s="245"/>
      <c r="GS86" s="245"/>
      <c r="GT86" s="245"/>
      <c r="GU86" s="245"/>
      <c r="GV86" s="245"/>
      <c r="GW86" s="245"/>
      <c r="GX86" s="245"/>
      <c r="GY86" s="245"/>
      <c r="GZ86" s="245"/>
      <c r="HA86" s="245"/>
      <c r="HB86" s="245"/>
      <c r="HC86" s="245"/>
      <c r="HD86" s="245"/>
      <c r="HE86" s="245"/>
      <c r="HF86" s="245"/>
      <c r="HG86" s="245"/>
      <c r="HH86" s="245"/>
      <c r="HI86" s="245"/>
      <c r="HJ86" s="245"/>
      <c r="HK86" s="245"/>
      <c r="HL86" s="245"/>
      <c r="HM86" s="245"/>
      <c r="HN86" s="245"/>
      <c r="HO86" s="245"/>
      <c r="HP86" s="245"/>
      <c r="HQ86" s="245"/>
      <c r="HR86" s="245"/>
      <c r="HS86" s="245"/>
      <c r="HT86" s="245"/>
      <c r="HU86" s="245"/>
      <c r="HV86" s="245"/>
      <c r="HW86" s="252">
        <v>51</v>
      </c>
      <c r="HX86" s="252">
        <v>51</v>
      </c>
      <c r="HY86" s="252">
        <v>51</v>
      </c>
      <c r="HZ86" s="252">
        <v>51</v>
      </c>
      <c r="IA86" s="252">
        <v>51</v>
      </c>
      <c r="IB86" s="252">
        <v>51</v>
      </c>
      <c r="IC86" s="252">
        <v>51</v>
      </c>
      <c r="ID86" s="252">
        <v>51</v>
      </c>
      <c r="IE86" s="252">
        <v>51</v>
      </c>
      <c r="IF86" s="252">
        <v>51</v>
      </c>
      <c r="IG86" s="252">
        <v>51</v>
      </c>
      <c r="IH86" s="252">
        <v>51</v>
      </c>
      <c r="II86" s="252">
        <v>51</v>
      </c>
      <c r="IJ86" s="252">
        <v>51</v>
      </c>
      <c r="IK86" s="252">
        <v>51</v>
      </c>
      <c r="IL86" s="252">
        <v>51</v>
      </c>
      <c r="IM86" s="252">
        <v>51</v>
      </c>
      <c r="IN86" s="252">
        <v>51</v>
      </c>
      <c r="IO86" s="252">
        <v>51</v>
      </c>
      <c r="IP86" s="252">
        <v>51</v>
      </c>
      <c r="IQ86" s="252">
        <v>51</v>
      </c>
      <c r="IR86" s="252">
        <v>51</v>
      </c>
      <c r="IS86" s="485">
        <v>36000</v>
      </c>
      <c r="IT86" s="485">
        <v>37232</v>
      </c>
      <c r="IU86" s="485">
        <v>42157</v>
      </c>
      <c r="IV86" s="485">
        <v>993</v>
      </c>
      <c r="IW86" s="485">
        <v>1127</v>
      </c>
      <c r="IX86" s="485">
        <v>1288</v>
      </c>
      <c r="IY86" s="485">
        <v>1382</v>
      </c>
      <c r="IZ86" s="485">
        <v>1764</v>
      </c>
      <c r="JA86" s="485">
        <v>3048</v>
      </c>
      <c r="JB86" s="485">
        <v>3511</v>
      </c>
      <c r="JC86" s="485">
        <v>4095</v>
      </c>
      <c r="JD86" s="485">
        <v>4603</v>
      </c>
      <c r="JE86" s="485">
        <v>9349</v>
      </c>
      <c r="JF86" s="485">
        <v>10848</v>
      </c>
      <c r="JG86" s="485">
        <v>12010</v>
      </c>
      <c r="JH86" s="485">
        <v>13149</v>
      </c>
      <c r="JI86" s="485">
        <v>33276</v>
      </c>
      <c r="JJ86" s="485">
        <v>35121</v>
      </c>
      <c r="JK86" s="485">
        <v>39571</v>
      </c>
      <c r="JL86" s="238">
        <v>0</v>
      </c>
      <c r="JM86" s="238">
        <v>208</v>
      </c>
      <c r="JN86" s="238">
        <v>207</v>
      </c>
      <c r="JO86" s="238">
        <v>202</v>
      </c>
      <c r="JP86" s="238">
        <v>206</v>
      </c>
      <c r="JQ86" s="238">
        <v>36</v>
      </c>
      <c r="JR86" s="238">
        <v>20</v>
      </c>
      <c r="JS86" s="238">
        <v>0.25</v>
      </c>
      <c r="JT86" s="238">
        <v>567</v>
      </c>
      <c r="JU86" s="238">
        <v>8434</v>
      </c>
      <c r="JV86" s="238" t="s">
        <v>1628</v>
      </c>
      <c r="JW86" s="245"/>
      <c r="JX86" s="245"/>
      <c r="JY86" s="245"/>
      <c r="KA86" s="738">
        <v>46023</v>
      </c>
    </row>
    <row r="87" spans="2:287">
      <c r="B87" s="423" t="s">
        <v>1826</v>
      </c>
      <c r="C87" s="393">
        <v>2500</v>
      </c>
      <c r="D87" s="238"/>
      <c r="E87" s="238"/>
      <c r="F87" s="406"/>
      <c r="G87" s="406"/>
      <c r="H87" s="406"/>
      <c r="I87" s="406"/>
      <c r="J87" s="406"/>
      <c r="K87" s="406"/>
      <c r="L87" s="484"/>
      <c r="M87" s="799"/>
      <c r="N87" s="245"/>
      <c r="O87" s="245"/>
      <c r="P87" s="245"/>
      <c r="Q87" s="499" t="s">
        <v>93</v>
      </c>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485">
        <v>881</v>
      </c>
      <c r="AP87" s="485">
        <v>1016</v>
      </c>
      <c r="AQ87" s="485">
        <v>1177</v>
      </c>
      <c r="AR87" s="485">
        <v>1270</v>
      </c>
      <c r="AS87" s="485">
        <v>1652</v>
      </c>
      <c r="AT87" s="485">
        <v>4067</v>
      </c>
      <c r="AU87" s="485">
        <v>4638</v>
      </c>
      <c r="AV87" s="485">
        <v>9435</v>
      </c>
      <c r="AW87" s="485">
        <v>11013</v>
      </c>
      <c r="AX87" s="485">
        <v>12340</v>
      </c>
      <c r="AY87" s="245"/>
      <c r="AZ87" s="245"/>
      <c r="BA87" s="245"/>
      <c r="BB87" s="245"/>
      <c r="BC87" s="245"/>
      <c r="BD87" s="245"/>
      <c r="BE87" s="245"/>
      <c r="BF87" s="485">
        <v>3048</v>
      </c>
      <c r="BG87" s="485">
        <v>3473</v>
      </c>
      <c r="BH87" s="245"/>
      <c r="BI87" s="484"/>
      <c r="BJ87" s="245"/>
      <c r="BK87" s="484"/>
      <c r="BL87" s="245"/>
      <c r="BM87" s="484"/>
      <c r="BN87" s="245"/>
      <c r="BO87" s="484"/>
      <c r="BP87" s="484"/>
      <c r="BQ87" s="484"/>
      <c r="BR87" s="484"/>
      <c r="BS87" s="484"/>
      <c r="BT87" s="484"/>
      <c r="BU87" s="484"/>
      <c r="BV87" s="245"/>
      <c r="BW87" s="484"/>
      <c r="BX87" s="484"/>
      <c r="BY87" s="245"/>
      <c r="BZ87" s="245"/>
      <c r="CA87" s="245"/>
      <c r="CB87" s="245"/>
      <c r="CC87" s="245"/>
      <c r="CD87" s="245"/>
      <c r="CE87" s="245" t="s">
        <v>93</v>
      </c>
      <c r="CF87" s="485">
        <v>13603</v>
      </c>
      <c r="CG87" s="245"/>
      <c r="CH87" s="245"/>
      <c r="CI87" s="245"/>
      <c r="CJ87" s="245"/>
      <c r="CK87" s="245"/>
      <c r="CL87" s="245"/>
      <c r="CM87" s="245"/>
      <c r="CN87" s="245"/>
      <c r="CO87" s="245"/>
      <c r="CP87" s="245"/>
      <c r="CQ87" s="245"/>
      <c r="CR87" s="245"/>
      <c r="CS87" s="245"/>
      <c r="CT87" s="245"/>
      <c r="CU87" s="489"/>
      <c r="CV87" s="489"/>
      <c r="CW87" s="489"/>
      <c r="CX87" s="489"/>
      <c r="CY87" s="489"/>
      <c r="CZ87" s="490"/>
      <c r="DA87" s="245"/>
      <c r="DB87" s="245"/>
      <c r="DC87" s="245"/>
      <c r="DD87" s="245"/>
      <c r="DE87" s="245"/>
      <c r="DF87" s="245"/>
      <c r="DG87" s="245"/>
      <c r="DH87" s="245"/>
      <c r="DI87" s="245"/>
      <c r="DJ87" s="245"/>
      <c r="DK87" s="245"/>
      <c r="DL87" s="245"/>
      <c r="DM87" s="245"/>
      <c r="DN87" s="245"/>
      <c r="DO87" s="245"/>
      <c r="DP87" s="245"/>
      <c r="DQ87" s="245"/>
      <c r="DR87" s="245"/>
      <c r="DS87" s="245"/>
      <c r="DT87" s="245"/>
      <c r="DU87" s="245"/>
      <c r="DV87" s="245"/>
      <c r="DW87" s="245"/>
      <c r="DX87" s="245"/>
      <c r="DY87" s="245"/>
      <c r="DZ87" s="245"/>
      <c r="EA87" s="245"/>
      <c r="EB87" s="245"/>
      <c r="EC87" s="245"/>
      <c r="ED87" s="245"/>
      <c r="EE87" s="245"/>
      <c r="EF87" s="245"/>
      <c r="EG87" s="245"/>
      <c r="EH87" s="245"/>
      <c r="EI87" s="245"/>
      <c r="EJ87" s="245"/>
      <c r="EK87" s="245"/>
      <c r="EL87" s="245"/>
      <c r="EM87" s="245"/>
      <c r="EN87" s="245"/>
      <c r="EO87" s="245"/>
      <c r="EP87" s="245"/>
      <c r="EQ87" s="245"/>
      <c r="ER87" s="245"/>
      <c r="ES87" s="245"/>
      <c r="ET87" s="245"/>
      <c r="EU87" s="245"/>
      <c r="EV87" s="245"/>
      <c r="EW87" s="245"/>
      <c r="EX87" s="245"/>
      <c r="EY87" s="245"/>
      <c r="EZ87" s="245"/>
      <c r="FA87" s="245"/>
      <c r="FB87" s="245"/>
      <c r="FC87" s="245"/>
      <c r="FD87" s="245"/>
      <c r="FE87" s="245"/>
      <c r="FF87" s="245"/>
      <c r="FG87" s="245"/>
      <c r="FH87" s="245"/>
      <c r="FI87" s="245"/>
      <c r="FJ87" s="245"/>
      <c r="FK87" s="245"/>
      <c r="FL87" s="245"/>
      <c r="FM87" s="245"/>
      <c r="FN87" s="245"/>
      <c r="FO87" s="245"/>
      <c r="FP87" s="245"/>
      <c r="FQ87" s="245"/>
      <c r="FR87" s="245"/>
      <c r="FS87" s="245"/>
      <c r="FT87" s="245"/>
      <c r="FU87" s="245"/>
      <c r="FV87" s="245"/>
      <c r="FW87" s="245"/>
      <c r="FX87" s="245"/>
      <c r="FY87" s="245"/>
      <c r="FZ87" s="245"/>
      <c r="GA87" s="245"/>
      <c r="GB87" s="245"/>
      <c r="GC87" s="245"/>
      <c r="GD87" s="245"/>
      <c r="GE87" s="245"/>
      <c r="GF87" s="245"/>
      <c r="GG87" s="245"/>
      <c r="GH87" s="245"/>
      <c r="GI87" s="245"/>
      <c r="GJ87" s="245"/>
      <c r="GK87" s="245"/>
      <c r="GL87" s="245"/>
      <c r="GM87" s="245"/>
      <c r="GN87" s="245"/>
      <c r="GO87" s="245"/>
      <c r="GP87" s="245"/>
      <c r="GQ87" s="245"/>
      <c r="GR87" s="245"/>
      <c r="GS87" s="245"/>
      <c r="GT87" s="245"/>
      <c r="GU87" s="245"/>
      <c r="GV87" s="245"/>
      <c r="GW87" s="245"/>
      <c r="GX87" s="245"/>
      <c r="GY87" s="245"/>
      <c r="GZ87" s="245"/>
      <c r="HA87" s="245"/>
      <c r="HB87" s="245"/>
      <c r="HC87" s="245"/>
      <c r="HD87" s="245"/>
      <c r="HE87" s="245"/>
      <c r="HF87" s="245"/>
      <c r="HG87" s="245"/>
      <c r="HH87" s="245"/>
      <c r="HI87" s="245"/>
      <c r="HJ87" s="245"/>
      <c r="HK87" s="245"/>
      <c r="HL87" s="245"/>
      <c r="HM87" s="245"/>
      <c r="HN87" s="245"/>
      <c r="HO87" s="245"/>
      <c r="HP87" s="245"/>
      <c r="HQ87" s="245"/>
      <c r="HR87" s="245"/>
      <c r="HS87" s="245"/>
      <c r="HT87" s="245"/>
      <c r="HU87" s="245"/>
      <c r="HV87" s="245"/>
      <c r="HW87" s="252">
        <v>51</v>
      </c>
      <c r="HX87" s="252">
        <v>51</v>
      </c>
      <c r="HY87" s="252">
        <v>51</v>
      </c>
      <c r="HZ87" s="252">
        <v>51</v>
      </c>
      <c r="IA87" s="252">
        <v>51</v>
      </c>
      <c r="IB87" s="252">
        <v>51</v>
      </c>
      <c r="IC87" s="252">
        <v>51</v>
      </c>
      <c r="ID87" s="252">
        <v>51</v>
      </c>
      <c r="IE87" s="252">
        <v>51</v>
      </c>
      <c r="IF87" s="252">
        <v>51</v>
      </c>
      <c r="IG87" s="252">
        <v>51</v>
      </c>
      <c r="IH87" s="252">
        <v>51</v>
      </c>
      <c r="II87" s="252">
        <v>51</v>
      </c>
      <c r="IJ87" s="252">
        <v>51</v>
      </c>
      <c r="IK87" s="252">
        <v>51</v>
      </c>
      <c r="IL87" s="252">
        <v>51</v>
      </c>
      <c r="IM87" s="252">
        <v>51</v>
      </c>
      <c r="IN87" s="252">
        <v>51</v>
      </c>
      <c r="IO87" s="252">
        <v>51</v>
      </c>
      <c r="IP87" s="252">
        <v>51</v>
      </c>
      <c r="IQ87" s="252">
        <v>51</v>
      </c>
      <c r="IR87" s="252">
        <v>51</v>
      </c>
      <c r="IS87" s="485">
        <v>36000</v>
      </c>
      <c r="IT87" s="485">
        <v>37232</v>
      </c>
      <c r="IU87" s="485">
        <v>42157</v>
      </c>
      <c r="IV87" s="485">
        <v>993</v>
      </c>
      <c r="IW87" s="485">
        <v>1127</v>
      </c>
      <c r="IX87" s="485">
        <v>1288</v>
      </c>
      <c r="IY87" s="485">
        <v>1382</v>
      </c>
      <c r="IZ87" s="485">
        <v>1764</v>
      </c>
      <c r="JA87" s="485">
        <v>3048</v>
      </c>
      <c r="JB87" s="485">
        <v>3511</v>
      </c>
      <c r="JC87" s="485">
        <v>4095</v>
      </c>
      <c r="JD87" s="485">
        <v>4603</v>
      </c>
      <c r="JE87" s="485">
        <v>9349</v>
      </c>
      <c r="JF87" s="485">
        <v>10848</v>
      </c>
      <c r="JG87" s="485">
        <v>12010</v>
      </c>
      <c r="JH87" s="485">
        <v>13149</v>
      </c>
      <c r="JI87" s="485">
        <v>33276</v>
      </c>
      <c r="JJ87" s="485">
        <v>35121</v>
      </c>
      <c r="JK87" s="485">
        <v>39571</v>
      </c>
      <c r="JL87" s="238">
        <v>0</v>
      </c>
      <c r="JM87" s="238">
        <v>0</v>
      </c>
      <c r="JN87" s="238">
        <v>0</v>
      </c>
      <c r="JO87" s="238">
        <v>0</v>
      </c>
      <c r="JP87" s="238">
        <v>0</v>
      </c>
      <c r="JQ87" s="238">
        <v>0</v>
      </c>
      <c r="JR87" s="238">
        <v>0</v>
      </c>
      <c r="JS87" s="238">
        <v>0</v>
      </c>
      <c r="JT87" s="238">
        <v>0</v>
      </c>
      <c r="JU87" s="238">
        <v>0</v>
      </c>
      <c r="JV87" s="238">
        <v>0</v>
      </c>
      <c r="JW87" s="245"/>
      <c r="JX87" s="245"/>
      <c r="JY87" s="245"/>
      <c r="KA87" s="738">
        <v>46023</v>
      </c>
    </row>
    <row r="88" spans="2:287">
      <c r="B88" s="423" t="s">
        <v>1827</v>
      </c>
      <c r="C88" s="393" t="s">
        <v>1828</v>
      </c>
      <c r="D88" s="401" t="s">
        <v>1829</v>
      </c>
      <c r="E88" s="377" t="s">
        <v>1830</v>
      </c>
      <c r="F88" s="483" t="s">
        <v>1831</v>
      </c>
      <c r="G88" s="483" t="s">
        <v>1832</v>
      </c>
      <c r="H88" s="406" t="s">
        <v>88</v>
      </c>
      <c r="I88" s="406" t="s">
        <v>89</v>
      </c>
      <c r="J88" s="406" t="s">
        <v>282</v>
      </c>
      <c r="K88" s="484" t="s">
        <v>1637</v>
      </c>
      <c r="L88" s="484" t="s">
        <v>1637</v>
      </c>
      <c r="M88" s="799"/>
      <c r="N88" s="245"/>
      <c r="O88" s="245"/>
      <c r="P88" s="245"/>
      <c r="Q88" s="499" t="s">
        <v>93</v>
      </c>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485">
        <v>881</v>
      </c>
      <c r="AP88" s="485">
        <v>1016</v>
      </c>
      <c r="AQ88" s="485">
        <v>1177</v>
      </c>
      <c r="AR88" s="485">
        <v>1270</v>
      </c>
      <c r="AS88" s="485">
        <v>1652</v>
      </c>
      <c r="AT88" s="485">
        <v>4067</v>
      </c>
      <c r="AU88" s="485">
        <v>4638</v>
      </c>
      <c r="AV88" s="485">
        <v>9435</v>
      </c>
      <c r="AW88" s="485">
        <v>11013</v>
      </c>
      <c r="AX88" s="485">
        <v>12340</v>
      </c>
      <c r="AY88" s="245"/>
      <c r="AZ88" s="245"/>
      <c r="BA88" s="245"/>
      <c r="BB88" s="245"/>
      <c r="BC88" s="245"/>
      <c r="BD88" s="245"/>
      <c r="BE88" s="245"/>
      <c r="BF88" s="485">
        <v>3048</v>
      </c>
      <c r="BG88" s="485">
        <v>3473</v>
      </c>
      <c r="BH88" s="500"/>
      <c r="BI88" s="502" t="s">
        <v>1637</v>
      </c>
      <c r="BJ88" s="245"/>
      <c r="BK88" s="502" t="s">
        <v>1637</v>
      </c>
      <c r="BL88" s="500"/>
      <c r="BM88" s="503" t="s">
        <v>1637</v>
      </c>
      <c r="BN88" s="500"/>
      <c r="BO88" s="503" t="s">
        <v>1637</v>
      </c>
      <c r="BP88" s="484" t="s">
        <v>1637</v>
      </c>
      <c r="BQ88" s="484" t="s">
        <v>1765</v>
      </c>
      <c r="BR88" s="484" t="s">
        <v>1650</v>
      </c>
      <c r="BS88" s="484" t="s">
        <v>499</v>
      </c>
      <c r="BT88" s="484"/>
      <c r="BU88" s="484"/>
      <c r="BV88" s="245"/>
      <c r="BW88" s="484"/>
      <c r="BX88" s="484"/>
      <c r="BY88" s="245"/>
      <c r="BZ88" s="245"/>
      <c r="CA88" s="245"/>
      <c r="CB88" s="245"/>
      <c r="CC88" s="245"/>
      <c r="CD88" s="245"/>
      <c r="CE88" s="245" t="s">
        <v>93</v>
      </c>
      <c r="CF88" s="485">
        <v>13603</v>
      </c>
      <c r="CG88" s="245"/>
      <c r="CH88" s="245"/>
      <c r="CI88" s="245"/>
      <c r="CJ88" s="245"/>
      <c r="CK88" s="245"/>
      <c r="CL88" s="245"/>
      <c r="CM88" s="245"/>
      <c r="CN88" s="245"/>
      <c r="CO88" s="245"/>
      <c r="CP88" s="245"/>
      <c r="CQ88" s="245"/>
      <c r="CR88" s="245"/>
      <c r="CS88" s="245"/>
      <c r="CT88" s="245"/>
      <c r="CU88" s="489"/>
      <c r="CV88" s="489"/>
      <c r="CW88" s="489"/>
      <c r="CX88" s="489"/>
      <c r="CY88" s="489"/>
      <c r="CZ88" s="490"/>
      <c r="DA88" s="245"/>
      <c r="DB88" s="245"/>
      <c r="DC88" s="245"/>
      <c r="DD88" s="245"/>
      <c r="DE88" s="245"/>
      <c r="DF88" s="245"/>
      <c r="DG88" s="245"/>
      <c r="DH88" s="245"/>
      <c r="DI88" s="245"/>
      <c r="DJ88" s="245"/>
      <c r="DK88" s="245"/>
      <c r="DL88" s="245"/>
      <c r="DM88" s="245"/>
      <c r="DN88" s="245"/>
      <c r="DO88" s="245"/>
      <c r="DP88" s="245"/>
      <c r="DQ88" s="245"/>
      <c r="DR88" s="245"/>
      <c r="DS88" s="245"/>
      <c r="DT88" s="245"/>
      <c r="DU88" s="245"/>
      <c r="DV88" s="245"/>
      <c r="DW88" s="245"/>
      <c r="DX88" s="245"/>
      <c r="DY88" s="245"/>
      <c r="DZ88" s="245"/>
      <c r="EA88" s="245"/>
      <c r="EB88" s="245"/>
      <c r="EC88" s="245"/>
      <c r="ED88" s="245"/>
      <c r="EE88" s="245"/>
      <c r="EF88" s="245"/>
      <c r="EG88" s="245"/>
      <c r="EH88" s="245"/>
      <c r="EI88" s="245"/>
      <c r="EJ88" s="245"/>
      <c r="EK88" s="245"/>
      <c r="EL88" s="245"/>
      <c r="EM88" s="245"/>
      <c r="EN88" s="245"/>
      <c r="EO88" s="245"/>
      <c r="EP88" s="245"/>
      <c r="EQ88" s="245"/>
      <c r="ER88" s="245"/>
      <c r="ES88" s="245"/>
      <c r="ET88" s="245"/>
      <c r="EU88" s="245"/>
      <c r="EV88" s="245"/>
      <c r="EW88" s="245"/>
      <c r="EX88" s="245"/>
      <c r="EY88" s="245"/>
      <c r="EZ88" s="245"/>
      <c r="FA88" s="245"/>
      <c r="FB88" s="245"/>
      <c r="FC88" s="245"/>
      <c r="FD88" s="245"/>
      <c r="FE88" s="245"/>
      <c r="FF88" s="245"/>
      <c r="FG88" s="245"/>
      <c r="FH88" s="245"/>
      <c r="FI88" s="245"/>
      <c r="FJ88" s="245"/>
      <c r="FK88" s="245"/>
      <c r="FL88" s="245"/>
      <c r="FM88" s="245"/>
      <c r="FN88" s="245"/>
      <c r="FO88" s="245"/>
      <c r="FP88" s="245"/>
      <c r="FQ88" s="245"/>
      <c r="FR88" s="245"/>
      <c r="FS88" s="245"/>
      <c r="FT88" s="245"/>
      <c r="FU88" s="245"/>
      <c r="FV88" s="245"/>
      <c r="FW88" s="245"/>
      <c r="FX88" s="245"/>
      <c r="FY88" s="245"/>
      <c r="FZ88" s="245"/>
      <c r="GA88" s="245"/>
      <c r="GB88" s="245"/>
      <c r="GC88" s="245"/>
      <c r="GD88" s="245"/>
      <c r="GE88" s="245"/>
      <c r="GF88" s="245"/>
      <c r="GG88" s="245"/>
      <c r="GH88" s="245"/>
      <c r="GI88" s="245"/>
      <c r="GJ88" s="245"/>
      <c r="GK88" s="245"/>
      <c r="GL88" s="245"/>
      <c r="GM88" s="245"/>
      <c r="GN88" s="245"/>
      <c r="GO88" s="245"/>
      <c r="GP88" s="245"/>
      <c r="GQ88" s="245"/>
      <c r="GR88" s="245"/>
      <c r="GS88" s="245"/>
      <c r="GT88" s="245"/>
      <c r="GU88" s="245"/>
      <c r="GV88" s="245"/>
      <c r="GW88" s="245"/>
      <c r="GX88" s="245"/>
      <c r="GY88" s="245"/>
      <c r="GZ88" s="245"/>
      <c r="HA88" s="245"/>
      <c r="HB88" s="245"/>
      <c r="HC88" s="245"/>
      <c r="HD88" s="245"/>
      <c r="HE88" s="245"/>
      <c r="HF88" s="245"/>
      <c r="HG88" s="245"/>
      <c r="HH88" s="245"/>
      <c r="HI88" s="245"/>
      <c r="HJ88" s="245"/>
      <c r="HK88" s="245"/>
      <c r="HL88" s="245"/>
      <c r="HM88" s="245"/>
      <c r="HN88" s="245"/>
      <c r="HO88" s="245"/>
      <c r="HP88" s="245"/>
      <c r="HQ88" s="245"/>
      <c r="HR88" s="245"/>
      <c r="HS88" s="245"/>
      <c r="HT88" s="245"/>
      <c r="HU88" s="245"/>
      <c r="HV88" s="245"/>
      <c r="HW88" s="252">
        <v>51</v>
      </c>
      <c r="HX88" s="252">
        <v>51</v>
      </c>
      <c r="HY88" s="252">
        <v>51</v>
      </c>
      <c r="HZ88" s="252">
        <v>51</v>
      </c>
      <c r="IA88" s="252">
        <v>51</v>
      </c>
      <c r="IB88" s="252">
        <v>51</v>
      </c>
      <c r="IC88" s="252">
        <v>51</v>
      </c>
      <c r="ID88" s="252">
        <v>51</v>
      </c>
      <c r="IE88" s="252">
        <v>51</v>
      </c>
      <c r="IF88" s="252">
        <v>51</v>
      </c>
      <c r="IG88" s="252">
        <v>51</v>
      </c>
      <c r="IH88" s="252">
        <v>51</v>
      </c>
      <c r="II88" s="252">
        <v>51</v>
      </c>
      <c r="IJ88" s="252">
        <v>51</v>
      </c>
      <c r="IK88" s="252">
        <v>51</v>
      </c>
      <c r="IL88" s="252">
        <v>51</v>
      </c>
      <c r="IM88" s="252">
        <v>51</v>
      </c>
      <c r="IN88" s="252">
        <v>51</v>
      </c>
      <c r="IO88" s="252">
        <v>51</v>
      </c>
      <c r="IP88" s="252">
        <v>51</v>
      </c>
      <c r="IQ88" s="252">
        <v>51</v>
      </c>
      <c r="IR88" s="252">
        <v>51</v>
      </c>
      <c r="IS88" s="485">
        <v>36000</v>
      </c>
      <c r="IT88" s="485">
        <v>37232</v>
      </c>
      <c r="IU88" s="485">
        <v>42157</v>
      </c>
      <c r="IV88" s="485">
        <v>993</v>
      </c>
      <c r="IW88" s="485">
        <v>1127</v>
      </c>
      <c r="IX88" s="485">
        <v>1288</v>
      </c>
      <c r="IY88" s="485">
        <v>1382</v>
      </c>
      <c r="IZ88" s="485">
        <v>1764</v>
      </c>
      <c r="JA88" s="485">
        <v>3048</v>
      </c>
      <c r="JB88" s="485">
        <v>3511</v>
      </c>
      <c r="JC88" s="485">
        <v>4095</v>
      </c>
      <c r="JD88" s="485">
        <v>4603</v>
      </c>
      <c r="JE88" s="485">
        <v>9349</v>
      </c>
      <c r="JF88" s="485">
        <v>10848</v>
      </c>
      <c r="JG88" s="485">
        <v>12010</v>
      </c>
      <c r="JH88" s="485">
        <v>13149</v>
      </c>
      <c r="JI88" s="485">
        <v>33276</v>
      </c>
      <c r="JJ88" s="485">
        <v>35121</v>
      </c>
      <c r="JK88" s="485">
        <v>39571</v>
      </c>
      <c r="JL88" s="238">
        <v>0</v>
      </c>
      <c r="JM88" s="238">
        <v>0</v>
      </c>
      <c r="JN88" s="238">
        <v>314.2</v>
      </c>
      <c r="JO88" s="238">
        <v>477.7</v>
      </c>
      <c r="JP88" s="238">
        <v>585.9</v>
      </c>
      <c r="JQ88" s="238" t="s">
        <v>1637</v>
      </c>
      <c r="JR88" s="238" t="s">
        <v>1637</v>
      </c>
      <c r="JS88" s="238">
        <v>0.25</v>
      </c>
      <c r="JT88" s="238" t="s">
        <v>1637</v>
      </c>
      <c r="JU88" s="238">
        <v>8068</v>
      </c>
      <c r="JV88" s="238" t="s">
        <v>1628</v>
      </c>
      <c r="JW88" s="245"/>
      <c r="JX88" s="245"/>
      <c r="JY88" s="245"/>
      <c r="KA88" s="738">
        <v>46023</v>
      </c>
    </row>
    <row r="89" spans="2:287">
      <c r="B89" s="423" t="s">
        <v>1833</v>
      </c>
      <c r="C89" s="393" t="s">
        <v>1828</v>
      </c>
      <c r="D89" s="394" t="s">
        <v>1834</v>
      </c>
      <c r="E89" s="377" t="s">
        <v>1830</v>
      </c>
      <c r="F89" s="483" t="s">
        <v>1831</v>
      </c>
      <c r="G89" s="483" t="s">
        <v>1832</v>
      </c>
      <c r="H89" s="406" t="s">
        <v>88</v>
      </c>
      <c r="I89" s="406" t="s">
        <v>89</v>
      </c>
      <c r="J89" s="406" t="s">
        <v>282</v>
      </c>
      <c r="K89" s="484" t="s">
        <v>1637</v>
      </c>
      <c r="L89" s="484" t="s">
        <v>1637</v>
      </c>
      <c r="M89" s="799"/>
      <c r="N89" s="245"/>
      <c r="O89" s="245"/>
      <c r="P89" s="245"/>
      <c r="Q89" s="499" t="s">
        <v>93</v>
      </c>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485">
        <v>881</v>
      </c>
      <c r="AP89" s="485">
        <v>1016</v>
      </c>
      <c r="AQ89" s="485">
        <v>1177</v>
      </c>
      <c r="AR89" s="485">
        <v>1270</v>
      </c>
      <c r="AS89" s="485">
        <v>1652</v>
      </c>
      <c r="AT89" s="485">
        <v>4067</v>
      </c>
      <c r="AU89" s="485">
        <v>4638</v>
      </c>
      <c r="AV89" s="485">
        <v>9435</v>
      </c>
      <c r="AW89" s="485">
        <v>11013</v>
      </c>
      <c r="AX89" s="485">
        <v>12340</v>
      </c>
      <c r="AY89" s="245"/>
      <c r="AZ89" s="245"/>
      <c r="BA89" s="245"/>
      <c r="BB89" s="245"/>
      <c r="BC89" s="245"/>
      <c r="BD89" s="245"/>
      <c r="BE89" s="245"/>
      <c r="BF89" s="485">
        <v>3048</v>
      </c>
      <c r="BG89" s="485">
        <v>3473</v>
      </c>
      <c r="BH89" s="500"/>
      <c r="BI89" s="502" t="s">
        <v>1637</v>
      </c>
      <c r="BJ89" s="245"/>
      <c r="BK89" s="502" t="s">
        <v>1637</v>
      </c>
      <c r="BL89" s="500"/>
      <c r="BM89" s="503" t="s">
        <v>1637</v>
      </c>
      <c r="BN89" s="500"/>
      <c r="BO89" s="503" t="s">
        <v>1637</v>
      </c>
      <c r="BP89" s="484" t="s">
        <v>1637</v>
      </c>
      <c r="BQ89" s="484" t="s">
        <v>1637</v>
      </c>
      <c r="BR89" s="484" t="s">
        <v>1650</v>
      </c>
      <c r="BS89" s="484" t="s">
        <v>499</v>
      </c>
      <c r="BT89" s="484"/>
      <c r="BU89" s="484"/>
      <c r="BV89" s="245"/>
      <c r="BW89" s="484"/>
      <c r="BX89" s="484"/>
      <c r="BY89" s="245"/>
      <c r="BZ89" s="245"/>
      <c r="CA89" s="245"/>
      <c r="CB89" s="245"/>
      <c r="CC89" s="245"/>
      <c r="CD89" s="245"/>
      <c r="CE89" s="245" t="s">
        <v>93</v>
      </c>
      <c r="CF89" s="485">
        <v>13603</v>
      </c>
      <c r="CG89" s="245"/>
      <c r="CH89" s="245"/>
      <c r="CI89" s="245"/>
      <c r="CJ89" s="245"/>
      <c r="CK89" s="245"/>
      <c r="CL89" s="245"/>
      <c r="CM89" s="245"/>
      <c r="CN89" s="245"/>
      <c r="CO89" s="245"/>
      <c r="CP89" s="245"/>
      <c r="CQ89" s="245"/>
      <c r="CR89" s="245"/>
      <c r="CS89" s="245"/>
      <c r="CT89" s="245"/>
      <c r="CU89" s="489"/>
      <c r="CV89" s="489"/>
      <c r="CW89" s="489"/>
      <c r="CX89" s="489"/>
      <c r="CY89" s="489"/>
      <c r="CZ89" s="490"/>
      <c r="DA89" s="245"/>
      <c r="DB89" s="245"/>
      <c r="DC89" s="245"/>
      <c r="DD89" s="245"/>
      <c r="DE89" s="245"/>
      <c r="DF89" s="245"/>
      <c r="DG89" s="245"/>
      <c r="DH89" s="245"/>
      <c r="DI89" s="245"/>
      <c r="DJ89" s="245"/>
      <c r="DK89" s="245"/>
      <c r="DL89" s="245"/>
      <c r="DM89" s="245"/>
      <c r="DN89" s="245"/>
      <c r="DO89" s="245"/>
      <c r="DP89" s="245"/>
      <c r="DQ89" s="245"/>
      <c r="DR89" s="245"/>
      <c r="DS89" s="245"/>
      <c r="DT89" s="245"/>
      <c r="DU89" s="245"/>
      <c r="DV89" s="245"/>
      <c r="DW89" s="245"/>
      <c r="DX89" s="245"/>
      <c r="DY89" s="245"/>
      <c r="DZ89" s="245"/>
      <c r="EA89" s="245"/>
      <c r="EB89" s="245"/>
      <c r="EC89" s="245"/>
      <c r="ED89" s="245"/>
      <c r="EE89" s="245"/>
      <c r="EF89" s="245"/>
      <c r="EG89" s="245"/>
      <c r="EH89" s="245"/>
      <c r="EI89" s="245"/>
      <c r="EJ89" s="245"/>
      <c r="EK89" s="245"/>
      <c r="EL89" s="245"/>
      <c r="EM89" s="245"/>
      <c r="EN89" s="245"/>
      <c r="EO89" s="245"/>
      <c r="EP89" s="245"/>
      <c r="EQ89" s="245"/>
      <c r="ER89" s="245"/>
      <c r="ES89" s="245"/>
      <c r="ET89" s="245"/>
      <c r="EU89" s="245"/>
      <c r="EV89" s="245"/>
      <c r="EW89" s="245"/>
      <c r="EX89" s="245"/>
      <c r="EY89" s="245"/>
      <c r="EZ89" s="245"/>
      <c r="FA89" s="245"/>
      <c r="FB89" s="245"/>
      <c r="FC89" s="245"/>
      <c r="FD89" s="245"/>
      <c r="FE89" s="245"/>
      <c r="FF89" s="245"/>
      <c r="FG89" s="245"/>
      <c r="FH89" s="245"/>
      <c r="FI89" s="245"/>
      <c r="FJ89" s="245"/>
      <c r="FK89" s="245"/>
      <c r="FL89" s="245"/>
      <c r="FM89" s="245"/>
      <c r="FN89" s="245"/>
      <c r="FO89" s="245"/>
      <c r="FP89" s="245"/>
      <c r="FQ89" s="245"/>
      <c r="FR89" s="245"/>
      <c r="FS89" s="245"/>
      <c r="FT89" s="245"/>
      <c r="FU89" s="245"/>
      <c r="FV89" s="245"/>
      <c r="FW89" s="245"/>
      <c r="FX89" s="245"/>
      <c r="FY89" s="245"/>
      <c r="FZ89" s="245"/>
      <c r="GA89" s="245"/>
      <c r="GB89" s="245"/>
      <c r="GC89" s="245"/>
      <c r="GD89" s="245"/>
      <c r="GE89" s="245"/>
      <c r="GF89" s="245"/>
      <c r="GG89" s="245"/>
      <c r="GH89" s="245"/>
      <c r="GI89" s="245"/>
      <c r="GJ89" s="245"/>
      <c r="GK89" s="245"/>
      <c r="GL89" s="245"/>
      <c r="GM89" s="245"/>
      <c r="GN89" s="245"/>
      <c r="GO89" s="245"/>
      <c r="GP89" s="245"/>
      <c r="GQ89" s="245"/>
      <c r="GR89" s="245"/>
      <c r="GS89" s="245"/>
      <c r="GT89" s="245"/>
      <c r="GU89" s="245"/>
      <c r="GV89" s="245"/>
      <c r="GW89" s="245"/>
      <c r="GX89" s="245"/>
      <c r="GY89" s="245"/>
      <c r="GZ89" s="245"/>
      <c r="HA89" s="245"/>
      <c r="HB89" s="245"/>
      <c r="HC89" s="245"/>
      <c r="HD89" s="245"/>
      <c r="HE89" s="245"/>
      <c r="HF89" s="245"/>
      <c r="HG89" s="245"/>
      <c r="HH89" s="245"/>
      <c r="HI89" s="245"/>
      <c r="HJ89" s="245"/>
      <c r="HK89" s="245"/>
      <c r="HL89" s="245"/>
      <c r="HM89" s="245"/>
      <c r="HN89" s="245"/>
      <c r="HO89" s="245"/>
      <c r="HP89" s="245"/>
      <c r="HQ89" s="245"/>
      <c r="HR89" s="245"/>
      <c r="HS89" s="245"/>
      <c r="HT89" s="245"/>
      <c r="HU89" s="245"/>
      <c r="HV89" s="245"/>
      <c r="HW89" s="252">
        <v>51</v>
      </c>
      <c r="HX89" s="252">
        <v>51</v>
      </c>
      <c r="HY89" s="252">
        <v>51</v>
      </c>
      <c r="HZ89" s="252">
        <v>51</v>
      </c>
      <c r="IA89" s="252">
        <v>51</v>
      </c>
      <c r="IB89" s="252">
        <v>51</v>
      </c>
      <c r="IC89" s="252">
        <v>51</v>
      </c>
      <c r="ID89" s="252">
        <v>51</v>
      </c>
      <c r="IE89" s="252">
        <v>51</v>
      </c>
      <c r="IF89" s="252">
        <v>51</v>
      </c>
      <c r="IG89" s="252">
        <v>51</v>
      </c>
      <c r="IH89" s="252">
        <v>51</v>
      </c>
      <c r="II89" s="252">
        <v>51</v>
      </c>
      <c r="IJ89" s="252">
        <v>51</v>
      </c>
      <c r="IK89" s="252">
        <v>51</v>
      </c>
      <c r="IL89" s="252">
        <v>51</v>
      </c>
      <c r="IM89" s="252">
        <v>51</v>
      </c>
      <c r="IN89" s="252">
        <v>51</v>
      </c>
      <c r="IO89" s="252">
        <v>51</v>
      </c>
      <c r="IP89" s="252">
        <v>51</v>
      </c>
      <c r="IQ89" s="252">
        <v>51</v>
      </c>
      <c r="IR89" s="252">
        <v>51</v>
      </c>
      <c r="IS89" s="485">
        <v>36000</v>
      </c>
      <c r="IT89" s="485">
        <v>37232</v>
      </c>
      <c r="IU89" s="485">
        <v>42157</v>
      </c>
      <c r="IV89" s="485">
        <v>993</v>
      </c>
      <c r="IW89" s="485">
        <v>1127</v>
      </c>
      <c r="IX89" s="485">
        <v>1288</v>
      </c>
      <c r="IY89" s="485">
        <v>1382</v>
      </c>
      <c r="IZ89" s="485">
        <v>1764</v>
      </c>
      <c r="JA89" s="485">
        <v>3048</v>
      </c>
      <c r="JB89" s="485">
        <v>3511</v>
      </c>
      <c r="JC89" s="485">
        <v>4095</v>
      </c>
      <c r="JD89" s="485">
        <v>4603</v>
      </c>
      <c r="JE89" s="485">
        <v>9349</v>
      </c>
      <c r="JF89" s="485">
        <v>10848</v>
      </c>
      <c r="JG89" s="485">
        <v>12010</v>
      </c>
      <c r="JH89" s="485">
        <v>13149</v>
      </c>
      <c r="JI89" s="485">
        <v>33276</v>
      </c>
      <c r="JJ89" s="485">
        <v>35121</v>
      </c>
      <c r="JK89" s="485">
        <v>39571</v>
      </c>
      <c r="JL89" s="238">
        <v>0</v>
      </c>
      <c r="JM89" s="238">
        <v>0</v>
      </c>
      <c r="JN89" s="238">
        <v>288.7</v>
      </c>
      <c r="JO89" s="238">
        <v>414</v>
      </c>
      <c r="JP89" s="238">
        <v>552</v>
      </c>
      <c r="JQ89" s="238" t="s">
        <v>1637</v>
      </c>
      <c r="JR89" s="238" t="s">
        <v>1637</v>
      </c>
      <c r="JS89" s="238">
        <v>0.25</v>
      </c>
      <c r="JT89" s="238" t="s">
        <v>1637</v>
      </c>
      <c r="JU89" s="238">
        <v>7338</v>
      </c>
      <c r="JV89" s="238" t="s">
        <v>1628</v>
      </c>
      <c r="JW89" s="245"/>
      <c r="JX89" s="245"/>
      <c r="JY89" s="245"/>
      <c r="KA89" s="738">
        <v>46023</v>
      </c>
    </row>
    <row r="90" spans="2:287">
      <c r="B90" s="423" t="s">
        <v>1835</v>
      </c>
      <c r="C90" s="393" t="s">
        <v>1828</v>
      </c>
      <c r="D90" s="401" t="s">
        <v>1836</v>
      </c>
      <c r="E90" s="401" t="s">
        <v>1837</v>
      </c>
      <c r="F90" s="483" t="s">
        <v>1831</v>
      </c>
      <c r="G90" s="483" t="s">
        <v>1838</v>
      </c>
      <c r="H90" s="406" t="s">
        <v>88</v>
      </c>
      <c r="I90" s="406" t="s">
        <v>89</v>
      </c>
      <c r="J90" s="406" t="s">
        <v>282</v>
      </c>
      <c r="K90" s="484" t="s">
        <v>1637</v>
      </c>
      <c r="L90" s="484" t="s">
        <v>1637</v>
      </c>
      <c r="M90" s="799"/>
      <c r="N90" s="245"/>
      <c r="O90" s="245"/>
      <c r="P90" s="245"/>
      <c r="Q90" s="499" t="s">
        <v>93</v>
      </c>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485">
        <v>881</v>
      </c>
      <c r="AP90" s="485">
        <v>1016</v>
      </c>
      <c r="AQ90" s="485">
        <v>1177</v>
      </c>
      <c r="AR90" s="485">
        <v>1270</v>
      </c>
      <c r="AS90" s="485">
        <v>1652</v>
      </c>
      <c r="AT90" s="485">
        <v>4067</v>
      </c>
      <c r="AU90" s="485">
        <v>4638</v>
      </c>
      <c r="AV90" s="485">
        <v>9435</v>
      </c>
      <c r="AW90" s="485">
        <v>11013</v>
      </c>
      <c r="AX90" s="485">
        <v>12340</v>
      </c>
      <c r="AY90" s="245"/>
      <c r="AZ90" s="245"/>
      <c r="BA90" s="245"/>
      <c r="BB90" s="245"/>
      <c r="BC90" s="245"/>
      <c r="BD90" s="245"/>
      <c r="BE90" s="245"/>
      <c r="BF90" s="485">
        <v>3048</v>
      </c>
      <c r="BG90" s="485">
        <v>3473</v>
      </c>
      <c r="BH90" s="500"/>
      <c r="BI90" s="502" t="s">
        <v>1637</v>
      </c>
      <c r="BJ90" s="245"/>
      <c r="BK90" s="502" t="s">
        <v>1637</v>
      </c>
      <c r="BL90" s="500"/>
      <c r="BM90" s="503" t="s">
        <v>1637</v>
      </c>
      <c r="BN90" s="500"/>
      <c r="BO90" s="503" t="s">
        <v>1637</v>
      </c>
      <c r="BP90" s="484" t="s">
        <v>1637</v>
      </c>
      <c r="BQ90" s="484" t="s">
        <v>1637</v>
      </c>
      <c r="BR90" s="484"/>
      <c r="BS90" s="484"/>
      <c r="BT90" s="484"/>
      <c r="BU90" s="484"/>
      <c r="BV90" s="245"/>
      <c r="BW90" s="484"/>
      <c r="BX90" s="484"/>
      <c r="BY90" s="245"/>
      <c r="BZ90" s="245"/>
      <c r="CA90" s="245"/>
      <c r="CB90" s="245"/>
      <c r="CC90" s="245"/>
      <c r="CD90" s="245"/>
      <c r="CE90" s="245" t="s">
        <v>93</v>
      </c>
      <c r="CF90" s="485">
        <v>13603</v>
      </c>
      <c r="CG90" s="245"/>
      <c r="CH90" s="245"/>
      <c r="CI90" s="245"/>
      <c r="CJ90" s="245"/>
      <c r="CK90" s="245"/>
      <c r="CL90" s="245"/>
      <c r="CM90" s="245"/>
      <c r="CN90" s="245"/>
      <c r="CO90" s="245"/>
      <c r="CP90" s="245"/>
      <c r="CQ90" s="245"/>
      <c r="CR90" s="245"/>
      <c r="CS90" s="245"/>
      <c r="CT90" s="245"/>
      <c r="CU90" s="489"/>
      <c r="CV90" s="489"/>
      <c r="CW90" s="489"/>
      <c r="CX90" s="489"/>
      <c r="CY90" s="489"/>
      <c r="CZ90" s="490"/>
      <c r="DA90" s="245"/>
      <c r="DB90" s="245"/>
      <c r="DC90" s="245"/>
      <c r="DD90" s="245"/>
      <c r="DE90" s="245"/>
      <c r="DF90" s="245"/>
      <c r="DG90" s="245"/>
      <c r="DH90" s="245"/>
      <c r="DI90" s="245"/>
      <c r="DJ90" s="245"/>
      <c r="DK90" s="245"/>
      <c r="DL90" s="245"/>
      <c r="DM90" s="245"/>
      <c r="DN90" s="245"/>
      <c r="DO90" s="245"/>
      <c r="DP90" s="245"/>
      <c r="DQ90" s="245"/>
      <c r="DR90" s="245"/>
      <c r="DS90" s="245"/>
      <c r="DT90" s="245"/>
      <c r="DU90" s="245"/>
      <c r="DV90" s="245"/>
      <c r="DW90" s="245"/>
      <c r="DX90" s="245"/>
      <c r="DY90" s="245"/>
      <c r="DZ90" s="245"/>
      <c r="EA90" s="245"/>
      <c r="EB90" s="245"/>
      <c r="EC90" s="245"/>
      <c r="ED90" s="245"/>
      <c r="EE90" s="245"/>
      <c r="EF90" s="245"/>
      <c r="EG90" s="245"/>
      <c r="EH90" s="245"/>
      <c r="EI90" s="245"/>
      <c r="EJ90" s="245"/>
      <c r="EK90" s="245"/>
      <c r="EL90" s="245"/>
      <c r="EM90" s="245"/>
      <c r="EN90" s="245"/>
      <c r="EO90" s="245"/>
      <c r="EP90" s="245"/>
      <c r="EQ90" s="245"/>
      <c r="ER90" s="245"/>
      <c r="ES90" s="245"/>
      <c r="ET90" s="245"/>
      <c r="EU90" s="245"/>
      <c r="EV90" s="245"/>
      <c r="EW90" s="245"/>
      <c r="EX90" s="245"/>
      <c r="EY90" s="245"/>
      <c r="EZ90" s="245"/>
      <c r="FA90" s="245"/>
      <c r="FB90" s="245"/>
      <c r="FC90" s="245"/>
      <c r="FD90" s="245"/>
      <c r="FE90" s="245"/>
      <c r="FF90" s="245"/>
      <c r="FG90" s="245"/>
      <c r="FH90" s="245"/>
      <c r="FI90" s="245"/>
      <c r="FJ90" s="245"/>
      <c r="FK90" s="245"/>
      <c r="FL90" s="245"/>
      <c r="FM90" s="245"/>
      <c r="FN90" s="245"/>
      <c r="FO90" s="245"/>
      <c r="FP90" s="245"/>
      <c r="FQ90" s="245"/>
      <c r="FR90" s="245"/>
      <c r="FS90" s="245"/>
      <c r="FT90" s="245"/>
      <c r="FU90" s="245"/>
      <c r="FV90" s="245"/>
      <c r="FW90" s="245"/>
      <c r="FX90" s="245"/>
      <c r="FY90" s="245"/>
      <c r="FZ90" s="245"/>
      <c r="GA90" s="245"/>
      <c r="GB90" s="245"/>
      <c r="GC90" s="245"/>
      <c r="GD90" s="245"/>
      <c r="GE90" s="245"/>
      <c r="GF90" s="245"/>
      <c r="GG90" s="245"/>
      <c r="GH90" s="245"/>
      <c r="GI90" s="245"/>
      <c r="GJ90" s="245"/>
      <c r="GK90" s="245"/>
      <c r="GL90" s="245"/>
      <c r="GM90" s="245"/>
      <c r="GN90" s="245"/>
      <c r="GO90" s="245"/>
      <c r="GP90" s="245"/>
      <c r="GQ90" s="245"/>
      <c r="GR90" s="245"/>
      <c r="GS90" s="245"/>
      <c r="GT90" s="245"/>
      <c r="GU90" s="245"/>
      <c r="GV90" s="245"/>
      <c r="GW90" s="245"/>
      <c r="GX90" s="245"/>
      <c r="GY90" s="245"/>
      <c r="GZ90" s="245"/>
      <c r="HA90" s="245"/>
      <c r="HB90" s="245"/>
      <c r="HC90" s="245"/>
      <c r="HD90" s="245"/>
      <c r="HE90" s="245"/>
      <c r="HF90" s="245"/>
      <c r="HG90" s="245"/>
      <c r="HH90" s="245"/>
      <c r="HI90" s="245"/>
      <c r="HJ90" s="245"/>
      <c r="HK90" s="245"/>
      <c r="HL90" s="245"/>
      <c r="HM90" s="245"/>
      <c r="HN90" s="245"/>
      <c r="HO90" s="245"/>
      <c r="HP90" s="245"/>
      <c r="HQ90" s="245"/>
      <c r="HR90" s="245"/>
      <c r="HS90" s="245"/>
      <c r="HT90" s="245"/>
      <c r="HU90" s="245"/>
      <c r="HV90" s="245"/>
      <c r="HW90" s="252">
        <v>51</v>
      </c>
      <c r="HX90" s="252">
        <v>51</v>
      </c>
      <c r="HY90" s="252">
        <v>51</v>
      </c>
      <c r="HZ90" s="252">
        <v>51</v>
      </c>
      <c r="IA90" s="252">
        <v>51</v>
      </c>
      <c r="IB90" s="252">
        <v>51</v>
      </c>
      <c r="IC90" s="252">
        <v>51</v>
      </c>
      <c r="ID90" s="252">
        <v>51</v>
      </c>
      <c r="IE90" s="252">
        <v>51</v>
      </c>
      <c r="IF90" s="252">
        <v>51</v>
      </c>
      <c r="IG90" s="252">
        <v>51</v>
      </c>
      <c r="IH90" s="252">
        <v>51</v>
      </c>
      <c r="II90" s="252">
        <v>51</v>
      </c>
      <c r="IJ90" s="252">
        <v>51</v>
      </c>
      <c r="IK90" s="252">
        <v>51</v>
      </c>
      <c r="IL90" s="252">
        <v>51</v>
      </c>
      <c r="IM90" s="252">
        <v>51</v>
      </c>
      <c r="IN90" s="252">
        <v>51</v>
      </c>
      <c r="IO90" s="252">
        <v>51</v>
      </c>
      <c r="IP90" s="252">
        <v>51</v>
      </c>
      <c r="IQ90" s="252">
        <v>51</v>
      </c>
      <c r="IR90" s="252">
        <v>51</v>
      </c>
      <c r="IS90" s="485">
        <v>36000</v>
      </c>
      <c r="IT90" s="485">
        <v>37232</v>
      </c>
      <c r="IU90" s="485">
        <v>42157</v>
      </c>
      <c r="IV90" s="485">
        <v>993</v>
      </c>
      <c r="IW90" s="485">
        <v>1127</v>
      </c>
      <c r="IX90" s="485">
        <v>1288</v>
      </c>
      <c r="IY90" s="485">
        <v>1382</v>
      </c>
      <c r="IZ90" s="485">
        <v>1764</v>
      </c>
      <c r="JA90" s="485">
        <v>3048</v>
      </c>
      <c r="JB90" s="485">
        <v>3511</v>
      </c>
      <c r="JC90" s="485">
        <v>4095</v>
      </c>
      <c r="JD90" s="485">
        <v>4603</v>
      </c>
      <c r="JE90" s="485">
        <v>9349</v>
      </c>
      <c r="JF90" s="485">
        <v>10848</v>
      </c>
      <c r="JG90" s="485">
        <v>12010</v>
      </c>
      <c r="JH90" s="485">
        <v>13149</v>
      </c>
      <c r="JI90" s="485">
        <v>33276</v>
      </c>
      <c r="JJ90" s="485">
        <v>35121</v>
      </c>
      <c r="JK90" s="485">
        <v>39571</v>
      </c>
      <c r="JL90" s="238">
        <v>0</v>
      </c>
      <c r="JM90" s="238">
        <v>593</v>
      </c>
      <c r="JN90" s="238">
        <v>278</v>
      </c>
      <c r="JO90" s="238">
        <v>398</v>
      </c>
      <c r="JP90" s="238">
        <v>532</v>
      </c>
      <c r="JQ90" s="238">
        <v>48</v>
      </c>
      <c r="JR90" s="238">
        <v>20</v>
      </c>
      <c r="JS90" s="238">
        <v>0.25</v>
      </c>
      <c r="JT90" s="238" t="s">
        <v>1637</v>
      </c>
      <c r="JU90" s="238">
        <v>9367</v>
      </c>
      <c r="JV90" s="238" t="s">
        <v>1637</v>
      </c>
      <c r="JW90" s="245"/>
      <c r="JX90" s="245"/>
      <c r="JY90" s="245"/>
      <c r="KA90" s="738">
        <v>46023</v>
      </c>
    </row>
    <row r="91" spans="2:287">
      <c r="B91" s="423" t="s">
        <v>1839</v>
      </c>
      <c r="C91" s="393" t="s">
        <v>1840</v>
      </c>
      <c r="D91" s="394" t="s">
        <v>1841</v>
      </c>
      <c r="E91" s="377" t="s">
        <v>1842</v>
      </c>
      <c r="F91" s="484"/>
      <c r="G91" s="406"/>
      <c r="H91" s="406"/>
      <c r="I91" s="406"/>
      <c r="J91" s="406"/>
      <c r="K91" s="406"/>
      <c r="L91" s="484"/>
      <c r="M91" s="800" t="s">
        <v>54</v>
      </c>
      <c r="N91" s="245"/>
      <c r="O91" s="245"/>
      <c r="P91" s="245"/>
      <c r="Q91" s="499" t="s">
        <v>93</v>
      </c>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485">
        <v>881</v>
      </c>
      <c r="AP91" s="485">
        <v>1016</v>
      </c>
      <c r="AQ91" s="485">
        <v>1177</v>
      </c>
      <c r="AR91" s="485">
        <v>1270</v>
      </c>
      <c r="AS91" s="485">
        <v>1652</v>
      </c>
      <c r="AT91" s="485">
        <v>4067</v>
      </c>
      <c r="AU91" s="485">
        <v>4638</v>
      </c>
      <c r="AV91" s="485">
        <v>9435</v>
      </c>
      <c r="AW91" s="485">
        <v>11013</v>
      </c>
      <c r="AX91" s="485">
        <v>12340</v>
      </c>
      <c r="AY91" s="245"/>
      <c r="AZ91" s="245"/>
      <c r="BA91" s="245"/>
      <c r="BB91" s="245"/>
      <c r="BC91" s="245"/>
      <c r="BD91" s="245"/>
      <c r="BE91" s="245"/>
      <c r="BF91" s="485">
        <v>3048</v>
      </c>
      <c r="BG91" s="485">
        <v>3473</v>
      </c>
      <c r="BH91" s="500"/>
      <c r="BI91" s="505"/>
      <c r="BJ91" s="245"/>
      <c r="BK91" s="505"/>
      <c r="BL91" s="245"/>
      <c r="BM91" s="484"/>
      <c r="BN91" s="245"/>
      <c r="BO91" s="484"/>
      <c r="BP91" s="484"/>
      <c r="BQ91" s="484"/>
      <c r="BR91" s="484"/>
      <c r="BS91" s="484"/>
      <c r="BT91" s="484"/>
      <c r="BU91" s="484"/>
      <c r="BV91" s="245"/>
      <c r="BW91" s="484"/>
      <c r="BX91" s="484"/>
      <c r="BY91" s="245"/>
      <c r="BZ91" s="245"/>
      <c r="CA91" s="245"/>
      <c r="CB91" s="245"/>
      <c r="CC91" s="245"/>
      <c r="CD91" s="245"/>
      <c r="CE91" s="245" t="s">
        <v>93</v>
      </c>
      <c r="CF91" s="485">
        <v>13603</v>
      </c>
      <c r="CG91" s="245"/>
      <c r="CH91" s="245"/>
      <c r="CI91" s="245"/>
      <c r="CJ91" s="245"/>
      <c r="CK91" s="245"/>
      <c r="CL91" s="245"/>
      <c r="CM91" s="245"/>
      <c r="CN91" s="245"/>
      <c r="CO91" s="245"/>
      <c r="CP91" s="245"/>
      <c r="CQ91" s="245"/>
      <c r="CR91" s="245"/>
      <c r="CS91" s="245"/>
      <c r="CT91" s="245"/>
      <c r="CU91" s="489"/>
      <c r="CV91" s="489"/>
      <c r="CW91" s="489"/>
      <c r="CX91" s="489"/>
      <c r="CY91" s="489"/>
      <c r="CZ91" s="490"/>
      <c r="DA91" s="245"/>
      <c r="DB91" s="245"/>
      <c r="DC91" s="245"/>
      <c r="DD91" s="245"/>
      <c r="DE91" s="245"/>
      <c r="DF91" s="245"/>
      <c r="DG91" s="245"/>
      <c r="DH91" s="245"/>
      <c r="DI91" s="245"/>
      <c r="DJ91" s="245"/>
      <c r="DK91" s="245"/>
      <c r="DL91" s="245"/>
      <c r="DM91" s="245"/>
      <c r="DN91" s="245"/>
      <c r="DO91" s="245"/>
      <c r="DP91" s="245"/>
      <c r="DQ91" s="245"/>
      <c r="DR91" s="245"/>
      <c r="DS91" s="245"/>
      <c r="DT91" s="245"/>
      <c r="DU91" s="245"/>
      <c r="DV91" s="245"/>
      <c r="DW91" s="245"/>
      <c r="DX91" s="245"/>
      <c r="DY91" s="245"/>
      <c r="DZ91" s="245"/>
      <c r="EA91" s="245"/>
      <c r="EB91" s="245"/>
      <c r="EC91" s="245"/>
      <c r="ED91" s="245"/>
      <c r="EE91" s="245"/>
      <c r="EF91" s="245"/>
      <c r="EG91" s="245"/>
      <c r="EH91" s="245"/>
      <c r="EI91" s="245"/>
      <c r="EJ91" s="245"/>
      <c r="EK91" s="245"/>
      <c r="EL91" s="245"/>
      <c r="EM91" s="245"/>
      <c r="EN91" s="245"/>
      <c r="EO91" s="245"/>
      <c r="EP91" s="245"/>
      <c r="EQ91" s="245"/>
      <c r="ER91" s="245"/>
      <c r="ES91" s="245"/>
      <c r="ET91" s="245"/>
      <c r="EU91" s="245"/>
      <c r="EV91" s="245"/>
      <c r="EW91" s="245"/>
      <c r="EX91" s="245"/>
      <c r="EY91" s="245"/>
      <c r="EZ91" s="245"/>
      <c r="FA91" s="245"/>
      <c r="FB91" s="245"/>
      <c r="FC91" s="245"/>
      <c r="FD91" s="245"/>
      <c r="FE91" s="245"/>
      <c r="FF91" s="245"/>
      <c r="FG91" s="245"/>
      <c r="FH91" s="245"/>
      <c r="FI91" s="245"/>
      <c r="FJ91" s="245"/>
      <c r="FK91" s="245"/>
      <c r="FL91" s="245"/>
      <c r="FM91" s="245"/>
      <c r="FN91" s="245"/>
      <c r="FO91" s="245"/>
      <c r="FP91" s="245"/>
      <c r="FQ91" s="245"/>
      <c r="FR91" s="245"/>
      <c r="FS91" s="245"/>
      <c r="FT91" s="245"/>
      <c r="FU91" s="245"/>
      <c r="FV91" s="245"/>
      <c r="FW91" s="245"/>
      <c r="FX91" s="245"/>
      <c r="FY91" s="245"/>
      <c r="FZ91" s="245"/>
      <c r="GA91" s="245"/>
      <c r="GB91" s="245"/>
      <c r="GC91" s="245"/>
      <c r="GD91" s="245"/>
      <c r="GE91" s="245"/>
      <c r="GF91" s="245"/>
      <c r="GG91" s="245"/>
      <c r="GH91" s="245"/>
      <c r="GI91" s="245"/>
      <c r="GJ91" s="245"/>
      <c r="GK91" s="245"/>
      <c r="GL91" s="245"/>
      <c r="GM91" s="245"/>
      <c r="GN91" s="245"/>
      <c r="GO91" s="245"/>
      <c r="GP91" s="245"/>
      <c r="GQ91" s="245"/>
      <c r="GR91" s="245"/>
      <c r="GS91" s="245"/>
      <c r="GT91" s="245"/>
      <c r="GU91" s="245"/>
      <c r="GV91" s="245"/>
      <c r="GW91" s="245"/>
      <c r="GX91" s="245"/>
      <c r="GY91" s="245"/>
      <c r="GZ91" s="245"/>
      <c r="HA91" s="245"/>
      <c r="HB91" s="245"/>
      <c r="HC91" s="245"/>
      <c r="HD91" s="245"/>
      <c r="HE91" s="245"/>
      <c r="HF91" s="245"/>
      <c r="HG91" s="245"/>
      <c r="HH91" s="245"/>
      <c r="HI91" s="245"/>
      <c r="HJ91" s="245"/>
      <c r="HK91" s="245"/>
      <c r="HL91" s="245"/>
      <c r="HM91" s="245"/>
      <c r="HN91" s="245"/>
      <c r="HO91" s="245"/>
      <c r="HP91" s="245"/>
      <c r="HQ91" s="245"/>
      <c r="HR91" s="245"/>
      <c r="HS91" s="245"/>
      <c r="HT91" s="245"/>
      <c r="HU91" s="245"/>
      <c r="HV91" s="245"/>
      <c r="HW91" s="252">
        <v>51</v>
      </c>
      <c r="HX91" s="252">
        <v>51</v>
      </c>
      <c r="HY91" s="252">
        <v>51</v>
      </c>
      <c r="HZ91" s="252">
        <v>51</v>
      </c>
      <c r="IA91" s="252">
        <v>51</v>
      </c>
      <c r="IB91" s="252">
        <v>51</v>
      </c>
      <c r="IC91" s="252">
        <v>51</v>
      </c>
      <c r="ID91" s="252">
        <v>51</v>
      </c>
      <c r="IE91" s="252">
        <v>51</v>
      </c>
      <c r="IF91" s="252">
        <v>51</v>
      </c>
      <c r="IG91" s="252">
        <v>51</v>
      </c>
      <c r="IH91" s="252">
        <v>51</v>
      </c>
      <c r="II91" s="252">
        <v>51</v>
      </c>
      <c r="IJ91" s="252">
        <v>51</v>
      </c>
      <c r="IK91" s="252">
        <v>51</v>
      </c>
      <c r="IL91" s="252">
        <v>51</v>
      </c>
      <c r="IM91" s="252">
        <v>51</v>
      </c>
      <c r="IN91" s="252">
        <v>51</v>
      </c>
      <c r="IO91" s="252">
        <v>51</v>
      </c>
      <c r="IP91" s="252">
        <v>51</v>
      </c>
      <c r="IQ91" s="252">
        <v>51</v>
      </c>
      <c r="IR91" s="252">
        <v>51</v>
      </c>
      <c r="IS91" s="485">
        <v>36000</v>
      </c>
      <c r="IT91" s="485">
        <v>37232</v>
      </c>
      <c r="IU91" s="485">
        <v>42157</v>
      </c>
      <c r="IV91" s="485">
        <v>993</v>
      </c>
      <c r="IW91" s="485">
        <v>1127</v>
      </c>
      <c r="IX91" s="485">
        <v>1288</v>
      </c>
      <c r="IY91" s="485">
        <v>1382</v>
      </c>
      <c r="IZ91" s="485">
        <v>1764</v>
      </c>
      <c r="JA91" s="485">
        <v>3048</v>
      </c>
      <c r="JB91" s="485">
        <v>3511</v>
      </c>
      <c r="JC91" s="485">
        <v>4095</v>
      </c>
      <c r="JD91" s="485">
        <v>4603</v>
      </c>
      <c r="JE91" s="485">
        <v>9349</v>
      </c>
      <c r="JF91" s="485">
        <v>10848</v>
      </c>
      <c r="JG91" s="485">
        <v>12010</v>
      </c>
      <c r="JH91" s="485">
        <v>13149</v>
      </c>
      <c r="JI91" s="485">
        <v>33276</v>
      </c>
      <c r="JJ91" s="485">
        <v>35121</v>
      </c>
      <c r="JK91" s="485">
        <v>39571</v>
      </c>
      <c r="JL91" s="238">
        <v>0</v>
      </c>
      <c r="JM91" s="238">
        <v>0</v>
      </c>
      <c r="JN91" s="238">
        <v>341.7</v>
      </c>
      <c r="JO91" s="238">
        <v>510.2</v>
      </c>
      <c r="JP91" s="238">
        <v>689.4</v>
      </c>
      <c r="JQ91" s="238" t="s">
        <v>1637</v>
      </c>
      <c r="JR91" s="238" t="s">
        <v>1637</v>
      </c>
      <c r="JS91" s="238">
        <v>0.25</v>
      </c>
      <c r="JT91" s="238" t="s">
        <v>1637</v>
      </c>
      <c r="JU91" s="238">
        <v>10012</v>
      </c>
      <c r="JV91" s="238" t="s">
        <v>1628</v>
      </c>
      <c r="JW91" s="245"/>
      <c r="JX91" s="245"/>
      <c r="JY91" s="245"/>
      <c r="KA91" s="738">
        <v>46023</v>
      </c>
    </row>
    <row r="92" spans="2:287">
      <c r="B92" s="423" t="s">
        <v>1843</v>
      </c>
      <c r="C92" s="393" t="s">
        <v>1840</v>
      </c>
      <c r="D92" s="394" t="s">
        <v>1844</v>
      </c>
      <c r="E92" s="377" t="s">
        <v>1842</v>
      </c>
      <c r="F92" s="484"/>
      <c r="G92" s="406"/>
      <c r="H92" s="406"/>
      <c r="I92" s="406"/>
      <c r="J92" s="406"/>
      <c r="K92" s="406"/>
      <c r="L92" s="484"/>
      <c r="M92" s="800"/>
      <c r="N92" s="245"/>
      <c r="O92" s="245"/>
      <c r="P92" s="245"/>
      <c r="Q92" s="499" t="s">
        <v>93</v>
      </c>
      <c r="R92" s="245"/>
      <c r="S92" s="245"/>
      <c r="T92" s="245"/>
      <c r="U92" s="245"/>
      <c r="V92" s="245"/>
      <c r="W92" s="245"/>
      <c r="X92" s="245"/>
      <c r="Y92" s="245"/>
      <c r="Z92" s="245"/>
      <c r="AA92" s="245"/>
      <c r="AB92" s="245"/>
      <c r="AC92" s="245"/>
      <c r="AD92" s="245"/>
      <c r="AE92" s="245"/>
      <c r="AF92" s="245"/>
      <c r="AG92" s="245"/>
      <c r="AH92" s="245"/>
      <c r="AI92" s="245"/>
      <c r="AJ92" s="245"/>
      <c r="AK92" s="245"/>
      <c r="AL92" s="245"/>
      <c r="AM92" s="245"/>
      <c r="AN92" s="245"/>
      <c r="AO92" s="485">
        <v>881</v>
      </c>
      <c r="AP92" s="485">
        <v>1016</v>
      </c>
      <c r="AQ92" s="485">
        <v>1177</v>
      </c>
      <c r="AR92" s="485">
        <v>1270</v>
      </c>
      <c r="AS92" s="485">
        <v>1652</v>
      </c>
      <c r="AT92" s="485">
        <v>4067</v>
      </c>
      <c r="AU92" s="485">
        <v>4638</v>
      </c>
      <c r="AV92" s="485">
        <v>9435</v>
      </c>
      <c r="AW92" s="485">
        <v>11013</v>
      </c>
      <c r="AX92" s="485">
        <v>12340</v>
      </c>
      <c r="AY92" s="245"/>
      <c r="AZ92" s="245"/>
      <c r="BA92" s="245"/>
      <c r="BB92" s="245"/>
      <c r="BC92" s="245"/>
      <c r="BD92" s="245"/>
      <c r="BE92" s="245"/>
      <c r="BF92" s="485">
        <v>3048</v>
      </c>
      <c r="BG92" s="485">
        <v>3473</v>
      </c>
      <c r="BH92" s="500"/>
      <c r="BI92" s="505"/>
      <c r="BJ92" s="245"/>
      <c r="BK92" s="505"/>
      <c r="BL92" s="245"/>
      <c r="BM92" s="484"/>
      <c r="BN92" s="245"/>
      <c r="BO92" s="484"/>
      <c r="BP92" s="484"/>
      <c r="BQ92" s="484"/>
      <c r="BR92" s="484"/>
      <c r="BS92" s="484"/>
      <c r="BT92" s="484"/>
      <c r="BU92" s="484"/>
      <c r="BV92" s="245"/>
      <c r="BW92" s="484"/>
      <c r="BX92" s="484"/>
      <c r="BY92" s="245"/>
      <c r="BZ92" s="245"/>
      <c r="CA92" s="245"/>
      <c r="CB92" s="245"/>
      <c r="CC92" s="245"/>
      <c r="CD92" s="245"/>
      <c r="CE92" s="245" t="s">
        <v>93</v>
      </c>
      <c r="CF92" s="485">
        <v>13603</v>
      </c>
      <c r="CG92" s="245"/>
      <c r="CH92" s="245"/>
      <c r="CI92" s="245"/>
      <c r="CJ92" s="245"/>
      <c r="CK92" s="245"/>
      <c r="CL92" s="245"/>
      <c r="CM92" s="245"/>
      <c r="CN92" s="245"/>
      <c r="CO92" s="245"/>
      <c r="CP92" s="245"/>
      <c r="CQ92" s="245"/>
      <c r="CR92" s="245"/>
      <c r="CS92" s="245"/>
      <c r="CT92" s="245"/>
      <c r="CU92" s="489"/>
      <c r="CV92" s="489"/>
      <c r="CW92" s="489"/>
      <c r="CX92" s="489"/>
      <c r="CY92" s="489"/>
      <c r="CZ92" s="490"/>
      <c r="DA92" s="245"/>
      <c r="DB92" s="245"/>
      <c r="DC92" s="245"/>
      <c r="DD92" s="245"/>
      <c r="DE92" s="245"/>
      <c r="DF92" s="245"/>
      <c r="DG92" s="245"/>
      <c r="DH92" s="245"/>
      <c r="DI92" s="245"/>
      <c r="DJ92" s="245"/>
      <c r="DK92" s="245"/>
      <c r="DL92" s="245"/>
      <c r="DM92" s="245"/>
      <c r="DN92" s="245"/>
      <c r="DO92" s="245"/>
      <c r="DP92" s="245"/>
      <c r="DQ92" s="245"/>
      <c r="DR92" s="245"/>
      <c r="DS92" s="245"/>
      <c r="DT92" s="245"/>
      <c r="DU92" s="245"/>
      <c r="DV92" s="245"/>
      <c r="DW92" s="245"/>
      <c r="DX92" s="245"/>
      <c r="DY92" s="245"/>
      <c r="DZ92" s="245"/>
      <c r="EA92" s="245"/>
      <c r="EB92" s="245"/>
      <c r="EC92" s="245"/>
      <c r="ED92" s="245"/>
      <c r="EE92" s="245"/>
      <c r="EF92" s="245"/>
      <c r="EG92" s="245"/>
      <c r="EH92" s="245"/>
      <c r="EI92" s="245"/>
      <c r="EJ92" s="245"/>
      <c r="EK92" s="245"/>
      <c r="EL92" s="245"/>
      <c r="EM92" s="245"/>
      <c r="EN92" s="245"/>
      <c r="EO92" s="245"/>
      <c r="EP92" s="245"/>
      <c r="EQ92" s="245"/>
      <c r="ER92" s="245"/>
      <c r="ES92" s="245"/>
      <c r="ET92" s="245"/>
      <c r="EU92" s="245"/>
      <c r="EV92" s="245"/>
      <c r="EW92" s="245"/>
      <c r="EX92" s="245"/>
      <c r="EY92" s="245"/>
      <c r="EZ92" s="245"/>
      <c r="FA92" s="245"/>
      <c r="FB92" s="245"/>
      <c r="FC92" s="245"/>
      <c r="FD92" s="245"/>
      <c r="FE92" s="245"/>
      <c r="FF92" s="245"/>
      <c r="FG92" s="245"/>
      <c r="FH92" s="245"/>
      <c r="FI92" s="245"/>
      <c r="FJ92" s="245"/>
      <c r="FK92" s="245"/>
      <c r="FL92" s="245"/>
      <c r="FM92" s="245"/>
      <c r="FN92" s="245"/>
      <c r="FO92" s="245"/>
      <c r="FP92" s="245"/>
      <c r="FQ92" s="245"/>
      <c r="FR92" s="245"/>
      <c r="FS92" s="245"/>
      <c r="FT92" s="245"/>
      <c r="FU92" s="245"/>
      <c r="FV92" s="245"/>
      <c r="FW92" s="245"/>
      <c r="FX92" s="245"/>
      <c r="FY92" s="245"/>
      <c r="FZ92" s="245"/>
      <c r="GA92" s="245"/>
      <c r="GB92" s="245"/>
      <c r="GC92" s="245"/>
      <c r="GD92" s="245"/>
      <c r="GE92" s="245"/>
      <c r="GF92" s="245"/>
      <c r="GG92" s="245"/>
      <c r="GH92" s="245"/>
      <c r="GI92" s="245"/>
      <c r="GJ92" s="245"/>
      <c r="GK92" s="245"/>
      <c r="GL92" s="245"/>
      <c r="GM92" s="245"/>
      <c r="GN92" s="245"/>
      <c r="GO92" s="245"/>
      <c r="GP92" s="245"/>
      <c r="GQ92" s="245"/>
      <c r="GR92" s="245"/>
      <c r="GS92" s="245"/>
      <c r="GT92" s="245"/>
      <c r="GU92" s="245"/>
      <c r="GV92" s="245"/>
      <c r="GW92" s="245"/>
      <c r="GX92" s="245"/>
      <c r="GY92" s="245"/>
      <c r="GZ92" s="245"/>
      <c r="HA92" s="245"/>
      <c r="HB92" s="245"/>
      <c r="HC92" s="245"/>
      <c r="HD92" s="245"/>
      <c r="HE92" s="245"/>
      <c r="HF92" s="245"/>
      <c r="HG92" s="245"/>
      <c r="HH92" s="245"/>
      <c r="HI92" s="245"/>
      <c r="HJ92" s="245"/>
      <c r="HK92" s="245"/>
      <c r="HL92" s="245"/>
      <c r="HM92" s="245"/>
      <c r="HN92" s="245"/>
      <c r="HO92" s="245"/>
      <c r="HP92" s="245"/>
      <c r="HQ92" s="245"/>
      <c r="HR92" s="245"/>
      <c r="HS92" s="245"/>
      <c r="HT92" s="245"/>
      <c r="HU92" s="245"/>
      <c r="HV92" s="245"/>
      <c r="HW92" s="252">
        <v>51</v>
      </c>
      <c r="HX92" s="252">
        <v>51</v>
      </c>
      <c r="HY92" s="252">
        <v>51</v>
      </c>
      <c r="HZ92" s="252">
        <v>51</v>
      </c>
      <c r="IA92" s="252">
        <v>51</v>
      </c>
      <c r="IB92" s="252">
        <v>51</v>
      </c>
      <c r="IC92" s="252">
        <v>51</v>
      </c>
      <c r="ID92" s="252">
        <v>51</v>
      </c>
      <c r="IE92" s="252">
        <v>51</v>
      </c>
      <c r="IF92" s="252">
        <v>51</v>
      </c>
      <c r="IG92" s="252">
        <v>51</v>
      </c>
      <c r="IH92" s="252">
        <v>51</v>
      </c>
      <c r="II92" s="252">
        <v>51</v>
      </c>
      <c r="IJ92" s="252">
        <v>51</v>
      </c>
      <c r="IK92" s="252">
        <v>51</v>
      </c>
      <c r="IL92" s="252">
        <v>51</v>
      </c>
      <c r="IM92" s="252">
        <v>51</v>
      </c>
      <c r="IN92" s="252">
        <v>51</v>
      </c>
      <c r="IO92" s="252">
        <v>51</v>
      </c>
      <c r="IP92" s="252">
        <v>51</v>
      </c>
      <c r="IQ92" s="252">
        <v>51</v>
      </c>
      <c r="IR92" s="252">
        <v>51</v>
      </c>
      <c r="IS92" s="485">
        <v>36000</v>
      </c>
      <c r="IT92" s="485">
        <v>37232</v>
      </c>
      <c r="IU92" s="485">
        <v>42157</v>
      </c>
      <c r="IV92" s="485">
        <v>993</v>
      </c>
      <c r="IW92" s="485">
        <v>1127</v>
      </c>
      <c r="IX92" s="485">
        <v>1288</v>
      </c>
      <c r="IY92" s="485">
        <v>1382</v>
      </c>
      <c r="IZ92" s="485">
        <v>1764</v>
      </c>
      <c r="JA92" s="485">
        <v>3048</v>
      </c>
      <c r="JB92" s="485">
        <v>3511</v>
      </c>
      <c r="JC92" s="485">
        <v>4095</v>
      </c>
      <c r="JD92" s="485">
        <v>4603</v>
      </c>
      <c r="JE92" s="485">
        <v>9349</v>
      </c>
      <c r="JF92" s="485">
        <v>10848</v>
      </c>
      <c r="JG92" s="485">
        <v>12010</v>
      </c>
      <c r="JH92" s="485">
        <v>13149</v>
      </c>
      <c r="JI92" s="485">
        <v>33276</v>
      </c>
      <c r="JJ92" s="485">
        <v>35121</v>
      </c>
      <c r="JK92" s="485">
        <v>39571</v>
      </c>
      <c r="JL92" s="238">
        <v>0</v>
      </c>
      <c r="JM92" s="238">
        <v>0</v>
      </c>
      <c r="JN92" s="238">
        <v>303.89999999999998</v>
      </c>
      <c r="JO92" s="238">
        <v>435.4</v>
      </c>
      <c r="JP92" s="238">
        <v>583.5</v>
      </c>
      <c r="JQ92" s="238" t="s">
        <v>1637</v>
      </c>
      <c r="JR92" s="238" t="s">
        <v>1637</v>
      </c>
      <c r="JS92" s="238">
        <v>0.25</v>
      </c>
      <c r="JT92" s="238" t="s">
        <v>1637</v>
      </c>
      <c r="JU92" s="238">
        <v>7850</v>
      </c>
      <c r="JV92" s="238" t="s">
        <v>1628</v>
      </c>
      <c r="JW92" s="245"/>
      <c r="JX92" s="245"/>
      <c r="JY92" s="245"/>
      <c r="KA92" s="738">
        <v>46023</v>
      </c>
    </row>
    <row r="93" spans="2:287">
      <c r="B93" s="423" t="s">
        <v>1845</v>
      </c>
      <c r="C93" s="393" t="s">
        <v>1846</v>
      </c>
      <c r="D93" s="394" t="s">
        <v>1847</v>
      </c>
      <c r="E93" s="377" t="s">
        <v>1848</v>
      </c>
      <c r="F93" s="483" t="s">
        <v>1849</v>
      </c>
      <c r="G93" s="483" t="s">
        <v>1850</v>
      </c>
      <c r="H93" s="406" t="s">
        <v>88</v>
      </c>
      <c r="I93" s="406" t="s">
        <v>89</v>
      </c>
      <c r="J93" s="406" t="s">
        <v>282</v>
      </c>
      <c r="K93" s="406"/>
      <c r="L93" s="484"/>
      <c r="M93" s="800" t="s">
        <v>54</v>
      </c>
      <c r="N93" s="245"/>
      <c r="O93" s="245"/>
      <c r="P93" s="245"/>
      <c r="Q93" s="499" t="s">
        <v>93</v>
      </c>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485">
        <v>881</v>
      </c>
      <c r="AP93" s="485">
        <v>1016</v>
      </c>
      <c r="AQ93" s="485">
        <v>1177</v>
      </c>
      <c r="AR93" s="485">
        <v>1270</v>
      </c>
      <c r="AS93" s="485">
        <v>1652</v>
      </c>
      <c r="AT93" s="485">
        <v>4067</v>
      </c>
      <c r="AU93" s="485">
        <v>4638</v>
      </c>
      <c r="AV93" s="485">
        <v>9435</v>
      </c>
      <c r="AW93" s="485">
        <v>11013</v>
      </c>
      <c r="AX93" s="485">
        <v>12340</v>
      </c>
      <c r="AY93" s="245"/>
      <c r="AZ93" s="245"/>
      <c r="BA93" s="245"/>
      <c r="BB93" s="245"/>
      <c r="BC93" s="245"/>
      <c r="BD93" s="245"/>
      <c r="BE93" s="245"/>
      <c r="BF93" s="485">
        <v>3048</v>
      </c>
      <c r="BG93" s="485">
        <v>3473</v>
      </c>
      <c r="BH93" s="500"/>
      <c r="BI93" s="505"/>
      <c r="BJ93" s="245"/>
      <c r="BK93" s="505"/>
      <c r="BL93" s="245"/>
      <c r="BM93" s="484"/>
      <c r="BN93" s="245"/>
      <c r="BO93" s="484"/>
      <c r="BP93" s="484"/>
      <c r="BQ93" s="484"/>
      <c r="BR93" s="484"/>
      <c r="BS93" s="484"/>
      <c r="BT93" s="484"/>
      <c r="BU93" s="484"/>
      <c r="BV93" s="245"/>
      <c r="BW93" s="484">
        <v>5300</v>
      </c>
      <c r="BX93" s="484">
        <v>2442</v>
      </c>
      <c r="BY93" s="245"/>
      <c r="BZ93" s="245"/>
      <c r="CA93" s="245"/>
      <c r="CB93" s="245"/>
      <c r="CC93" s="245"/>
      <c r="CD93" s="245"/>
      <c r="CE93" s="245" t="s">
        <v>93</v>
      </c>
      <c r="CF93" s="485">
        <v>13603</v>
      </c>
      <c r="CG93" s="245"/>
      <c r="CH93" s="245"/>
      <c r="CI93" s="245"/>
      <c r="CJ93" s="245"/>
      <c r="CK93" s="245"/>
      <c r="CL93" s="245"/>
      <c r="CM93" s="245"/>
      <c r="CN93" s="245"/>
      <c r="CO93" s="245"/>
      <c r="CP93" s="245"/>
      <c r="CQ93" s="245"/>
      <c r="CR93" s="245"/>
      <c r="CS93" s="245"/>
      <c r="CT93" s="245"/>
      <c r="CU93" s="489">
        <v>19800</v>
      </c>
      <c r="CV93" s="489"/>
      <c r="CW93" s="489"/>
      <c r="CX93" s="489"/>
      <c r="CY93" s="489"/>
      <c r="CZ93" s="490"/>
      <c r="DA93" s="245"/>
      <c r="DB93" s="245"/>
      <c r="DC93" s="245"/>
      <c r="DD93" s="245"/>
      <c r="DE93" s="245"/>
      <c r="DF93" s="245"/>
      <c r="DG93" s="245"/>
      <c r="DH93" s="245"/>
      <c r="DI93" s="245"/>
      <c r="DJ93" s="245"/>
      <c r="DK93" s="245"/>
      <c r="DL93" s="245"/>
      <c r="DM93" s="245"/>
      <c r="DN93" s="245"/>
      <c r="DO93" s="245"/>
      <c r="DP93" s="245"/>
      <c r="DQ93" s="245"/>
      <c r="DR93" s="245"/>
      <c r="DS93" s="245"/>
      <c r="DT93" s="245"/>
      <c r="DU93" s="245"/>
      <c r="DV93" s="245"/>
      <c r="DW93" s="245"/>
      <c r="DX93" s="245"/>
      <c r="DY93" s="245"/>
      <c r="DZ93" s="245"/>
      <c r="EA93" s="245"/>
      <c r="EB93" s="245"/>
      <c r="EC93" s="245"/>
      <c r="ED93" s="245"/>
      <c r="EE93" s="245"/>
      <c r="EF93" s="245"/>
      <c r="EG93" s="245"/>
      <c r="EH93" s="245"/>
      <c r="EI93" s="245"/>
      <c r="EJ93" s="245"/>
      <c r="EK93" s="245"/>
      <c r="EL93" s="245"/>
      <c r="EM93" s="245"/>
      <c r="EN93" s="245"/>
      <c r="EO93" s="245"/>
      <c r="EP93" s="245"/>
      <c r="EQ93" s="245"/>
      <c r="ER93" s="245"/>
      <c r="ES93" s="245"/>
      <c r="ET93" s="245"/>
      <c r="EU93" s="245"/>
      <c r="EV93" s="245"/>
      <c r="EW93" s="245"/>
      <c r="EX93" s="245"/>
      <c r="EY93" s="245"/>
      <c r="EZ93" s="245"/>
      <c r="FA93" s="245"/>
      <c r="FB93" s="245"/>
      <c r="FC93" s="245"/>
      <c r="FD93" s="245"/>
      <c r="FE93" s="245"/>
      <c r="FF93" s="245"/>
      <c r="FG93" s="245"/>
      <c r="FH93" s="245"/>
      <c r="FI93" s="245"/>
      <c r="FJ93" s="245"/>
      <c r="FK93" s="245"/>
      <c r="FL93" s="245"/>
      <c r="FM93" s="245"/>
      <c r="FN93" s="245"/>
      <c r="FO93" s="245"/>
      <c r="FP93" s="245"/>
      <c r="FQ93" s="245"/>
      <c r="FR93" s="245"/>
      <c r="FS93" s="245"/>
      <c r="FT93" s="245"/>
      <c r="FU93" s="245"/>
      <c r="FV93" s="245"/>
      <c r="FW93" s="245"/>
      <c r="FX93" s="245"/>
      <c r="FY93" s="245"/>
      <c r="FZ93" s="245"/>
      <c r="GA93" s="245"/>
      <c r="GB93" s="245"/>
      <c r="GC93" s="245"/>
      <c r="GD93" s="245"/>
      <c r="GE93" s="245"/>
      <c r="GF93" s="245"/>
      <c r="GG93" s="245"/>
      <c r="GH93" s="245"/>
      <c r="GI93" s="245"/>
      <c r="GJ93" s="245"/>
      <c r="GK93" s="245"/>
      <c r="GL93" s="245"/>
      <c r="GM93" s="245"/>
      <c r="GN93" s="245"/>
      <c r="GO93" s="245"/>
      <c r="GP93" s="245"/>
      <c r="GQ93" s="245"/>
      <c r="GR93" s="245"/>
      <c r="GS93" s="245"/>
      <c r="GT93" s="245"/>
      <c r="GU93" s="245"/>
      <c r="GV93" s="245"/>
      <c r="GW93" s="245"/>
      <c r="GX93" s="245"/>
      <c r="GY93" s="245"/>
      <c r="GZ93" s="245"/>
      <c r="HA93" s="245"/>
      <c r="HB93" s="245"/>
      <c r="HC93" s="245"/>
      <c r="HD93" s="245"/>
      <c r="HE93" s="245"/>
      <c r="HF93" s="245"/>
      <c r="HG93" s="245"/>
      <c r="HH93" s="245"/>
      <c r="HI93" s="245"/>
      <c r="HJ93" s="245"/>
      <c r="HK93" s="245"/>
      <c r="HL93" s="245"/>
      <c r="HM93" s="245"/>
      <c r="HN93" s="245"/>
      <c r="HO93" s="245"/>
      <c r="HP93" s="245"/>
      <c r="HQ93" s="245"/>
      <c r="HR93" s="245"/>
      <c r="HS93" s="245"/>
      <c r="HT93" s="245"/>
      <c r="HU93" s="245"/>
      <c r="HV93" s="245"/>
      <c r="HW93" s="252">
        <v>51</v>
      </c>
      <c r="HX93" s="252">
        <v>51</v>
      </c>
      <c r="HY93" s="252">
        <v>51</v>
      </c>
      <c r="HZ93" s="252">
        <v>51</v>
      </c>
      <c r="IA93" s="252">
        <v>51</v>
      </c>
      <c r="IB93" s="252">
        <v>51</v>
      </c>
      <c r="IC93" s="252">
        <v>51</v>
      </c>
      <c r="ID93" s="252">
        <v>51</v>
      </c>
      <c r="IE93" s="252">
        <v>51</v>
      </c>
      <c r="IF93" s="252">
        <v>51</v>
      </c>
      <c r="IG93" s="252">
        <v>51</v>
      </c>
      <c r="IH93" s="252">
        <v>51</v>
      </c>
      <c r="II93" s="252">
        <v>51</v>
      </c>
      <c r="IJ93" s="252">
        <v>51</v>
      </c>
      <c r="IK93" s="252">
        <v>51</v>
      </c>
      <c r="IL93" s="252">
        <v>51</v>
      </c>
      <c r="IM93" s="252">
        <v>51</v>
      </c>
      <c r="IN93" s="252">
        <v>51</v>
      </c>
      <c r="IO93" s="252">
        <v>51</v>
      </c>
      <c r="IP93" s="252">
        <v>51</v>
      </c>
      <c r="IQ93" s="252">
        <v>51</v>
      </c>
      <c r="IR93" s="252">
        <v>51</v>
      </c>
      <c r="IS93" s="485">
        <v>36000</v>
      </c>
      <c r="IT93" s="485">
        <v>37232</v>
      </c>
      <c r="IU93" s="485">
        <v>42157</v>
      </c>
      <c r="IV93" s="485">
        <v>993</v>
      </c>
      <c r="IW93" s="485">
        <v>1127</v>
      </c>
      <c r="IX93" s="485">
        <v>1288</v>
      </c>
      <c r="IY93" s="485">
        <v>1382</v>
      </c>
      <c r="IZ93" s="485">
        <v>1764</v>
      </c>
      <c r="JA93" s="485">
        <v>3048</v>
      </c>
      <c r="JB93" s="485">
        <v>3511</v>
      </c>
      <c r="JC93" s="485">
        <v>4095</v>
      </c>
      <c r="JD93" s="485">
        <v>4603</v>
      </c>
      <c r="JE93" s="485">
        <v>9349</v>
      </c>
      <c r="JF93" s="485">
        <v>10848</v>
      </c>
      <c r="JG93" s="485">
        <v>12010</v>
      </c>
      <c r="JH93" s="485">
        <v>13149</v>
      </c>
      <c r="JI93" s="485">
        <v>33276</v>
      </c>
      <c r="JJ93" s="485">
        <v>35121</v>
      </c>
      <c r="JK93" s="485">
        <v>39571</v>
      </c>
      <c r="JL93" s="238">
        <v>0</v>
      </c>
      <c r="JM93" s="238">
        <v>0</v>
      </c>
      <c r="JN93" s="238">
        <v>378.6</v>
      </c>
      <c r="JO93" s="238">
        <v>560.29999999999995</v>
      </c>
      <c r="JP93" s="238">
        <v>740.4</v>
      </c>
      <c r="JQ93" s="238" t="s">
        <v>1637</v>
      </c>
      <c r="JR93" s="238" t="s">
        <v>1637</v>
      </c>
      <c r="JS93" s="238">
        <v>0.25</v>
      </c>
      <c r="JT93" s="238" t="s">
        <v>1637</v>
      </c>
      <c r="JU93" s="238">
        <v>10739</v>
      </c>
      <c r="JV93" s="238" t="s">
        <v>1628</v>
      </c>
      <c r="JW93" s="245"/>
      <c r="JX93" s="245"/>
      <c r="JY93" s="245"/>
      <c r="KA93" s="738">
        <v>46023</v>
      </c>
    </row>
    <row r="94" spans="2:287">
      <c r="B94" s="423" t="s">
        <v>1851</v>
      </c>
      <c r="C94" s="393" t="s">
        <v>1846</v>
      </c>
      <c r="D94" s="401" t="s">
        <v>1852</v>
      </c>
      <c r="E94" s="377" t="s">
        <v>1848</v>
      </c>
      <c r="F94" s="483" t="s">
        <v>1849</v>
      </c>
      <c r="G94" s="483" t="s">
        <v>1850</v>
      </c>
      <c r="H94" s="406" t="s">
        <v>88</v>
      </c>
      <c r="I94" s="406" t="s">
        <v>89</v>
      </c>
      <c r="J94" s="406" t="s">
        <v>282</v>
      </c>
      <c r="K94" s="406"/>
      <c r="L94" s="484"/>
      <c r="M94" s="800"/>
      <c r="N94" s="245"/>
      <c r="O94" s="245"/>
      <c r="P94" s="245"/>
      <c r="Q94" s="499" t="s">
        <v>93</v>
      </c>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485">
        <v>881</v>
      </c>
      <c r="AP94" s="485">
        <v>1016</v>
      </c>
      <c r="AQ94" s="485">
        <v>1177</v>
      </c>
      <c r="AR94" s="485">
        <v>1270</v>
      </c>
      <c r="AS94" s="485">
        <v>1652</v>
      </c>
      <c r="AT94" s="485">
        <v>4067</v>
      </c>
      <c r="AU94" s="485">
        <v>4638</v>
      </c>
      <c r="AV94" s="485">
        <v>9435</v>
      </c>
      <c r="AW94" s="485">
        <v>11013</v>
      </c>
      <c r="AX94" s="485">
        <v>12340</v>
      </c>
      <c r="AY94" s="245"/>
      <c r="AZ94" s="245"/>
      <c r="BA94" s="245"/>
      <c r="BB94" s="245"/>
      <c r="BC94" s="245"/>
      <c r="BD94" s="245"/>
      <c r="BE94" s="245"/>
      <c r="BF94" s="485">
        <v>3048</v>
      </c>
      <c r="BG94" s="485">
        <v>3473</v>
      </c>
      <c r="BH94" s="500"/>
      <c r="BI94" s="505"/>
      <c r="BJ94" s="245"/>
      <c r="BK94" s="505"/>
      <c r="BL94" s="245"/>
      <c r="BM94" s="484"/>
      <c r="BN94" s="245"/>
      <c r="BO94" s="484"/>
      <c r="BP94" s="484"/>
      <c r="BQ94" s="484"/>
      <c r="BR94" s="484"/>
      <c r="BS94" s="484"/>
      <c r="BT94" s="484"/>
      <c r="BU94" s="484"/>
      <c r="BV94" s="245"/>
      <c r="BW94" s="484"/>
      <c r="BX94" s="484"/>
      <c r="BY94" s="245"/>
      <c r="BZ94" s="245"/>
      <c r="CA94" s="245"/>
      <c r="CB94" s="245"/>
      <c r="CC94" s="245"/>
      <c r="CD94" s="245"/>
      <c r="CE94" s="245" t="s">
        <v>93</v>
      </c>
      <c r="CF94" s="485">
        <v>13603</v>
      </c>
      <c r="CG94" s="245"/>
      <c r="CH94" s="245"/>
      <c r="CI94" s="245"/>
      <c r="CJ94" s="245"/>
      <c r="CK94" s="245"/>
      <c r="CL94" s="245"/>
      <c r="CM94" s="245"/>
      <c r="CN94" s="245"/>
      <c r="CO94" s="245"/>
      <c r="CP94" s="245"/>
      <c r="CQ94" s="245"/>
      <c r="CR94" s="245"/>
      <c r="CS94" s="245"/>
      <c r="CT94" s="245"/>
      <c r="CU94" s="489"/>
      <c r="CV94" s="489"/>
      <c r="CW94" s="489"/>
      <c r="CX94" s="489"/>
      <c r="CY94" s="489"/>
      <c r="CZ94" s="490"/>
      <c r="DA94" s="245"/>
      <c r="DB94" s="245"/>
      <c r="DC94" s="245"/>
      <c r="DD94" s="245"/>
      <c r="DE94" s="245"/>
      <c r="DF94" s="245"/>
      <c r="DG94" s="245"/>
      <c r="DH94" s="245"/>
      <c r="DI94" s="245"/>
      <c r="DJ94" s="245"/>
      <c r="DK94" s="245"/>
      <c r="DL94" s="245"/>
      <c r="DM94" s="245"/>
      <c r="DN94" s="245"/>
      <c r="DO94" s="245"/>
      <c r="DP94" s="245"/>
      <c r="DQ94" s="245"/>
      <c r="DR94" s="245"/>
      <c r="DS94" s="245"/>
      <c r="DT94" s="245"/>
      <c r="DU94" s="245"/>
      <c r="DV94" s="245"/>
      <c r="DW94" s="245"/>
      <c r="DX94" s="245"/>
      <c r="DY94" s="245"/>
      <c r="DZ94" s="245"/>
      <c r="EA94" s="245"/>
      <c r="EB94" s="245"/>
      <c r="EC94" s="245"/>
      <c r="ED94" s="245"/>
      <c r="EE94" s="245"/>
      <c r="EF94" s="245"/>
      <c r="EG94" s="245"/>
      <c r="EH94" s="245"/>
      <c r="EI94" s="245"/>
      <c r="EJ94" s="245"/>
      <c r="EK94" s="245"/>
      <c r="EL94" s="245"/>
      <c r="EM94" s="245"/>
      <c r="EN94" s="245"/>
      <c r="EO94" s="245"/>
      <c r="EP94" s="245"/>
      <c r="EQ94" s="245"/>
      <c r="ER94" s="245"/>
      <c r="ES94" s="245"/>
      <c r="ET94" s="245"/>
      <c r="EU94" s="245"/>
      <c r="EV94" s="245"/>
      <c r="EW94" s="245"/>
      <c r="EX94" s="245"/>
      <c r="EY94" s="245"/>
      <c r="EZ94" s="245"/>
      <c r="FA94" s="245"/>
      <c r="FB94" s="245"/>
      <c r="FC94" s="245"/>
      <c r="FD94" s="245"/>
      <c r="FE94" s="245"/>
      <c r="FF94" s="245"/>
      <c r="FG94" s="245"/>
      <c r="FH94" s="245"/>
      <c r="FI94" s="245"/>
      <c r="FJ94" s="245"/>
      <c r="FK94" s="245"/>
      <c r="FL94" s="245"/>
      <c r="FM94" s="245"/>
      <c r="FN94" s="245"/>
      <c r="FO94" s="245"/>
      <c r="FP94" s="245"/>
      <c r="FQ94" s="245"/>
      <c r="FR94" s="245"/>
      <c r="FS94" s="245"/>
      <c r="FT94" s="245"/>
      <c r="FU94" s="245"/>
      <c r="FV94" s="245"/>
      <c r="FW94" s="245"/>
      <c r="FX94" s="245"/>
      <c r="FY94" s="245"/>
      <c r="FZ94" s="245"/>
      <c r="GA94" s="245"/>
      <c r="GB94" s="245"/>
      <c r="GC94" s="245"/>
      <c r="GD94" s="245"/>
      <c r="GE94" s="245"/>
      <c r="GF94" s="245"/>
      <c r="GG94" s="245"/>
      <c r="GH94" s="245"/>
      <c r="GI94" s="245"/>
      <c r="GJ94" s="245"/>
      <c r="GK94" s="245"/>
      <c r="GL94" s="245"/>
      <c r="GM94" s="245"/>
      <c r="GN94" s="245"/>
      <c r="GO94" s="245"/>
      <c r="GP94" s="245"/>
      <c r="GQ94" s="245"/>
      <c r="GR94" s="245"/>
      <c r="GS94" s="245"/>
      <c r="GT94" s="245"/>
      <c r="GU94" s="245"/>
      <c r="GV94" s="245"/>
      <c r="GW94" s="245"/>
      <c r="GX94" s="245"/>
      <c r="GY94" s="245"/>
      <c r="GZ94" s="245"/>
      <c r="HA94" s="245"/>
      <c r="HB94" s="245"/>
      <c r="HC94" s="245"/>
      <c r="HD94" s="245"/>
      <c r="HE94" s="245"/>
      <c r="HF94" s="245"/>
      <c r="HG94" s="245"/>
      <c r="HH94" s="245"/>
      <c r="HI94" s="245"/>
      <c r="HJ94" s="245"/>
      <c r="HK94" s="245"/>
      <c r="HL94" s="245"/>
      <c r="HM94" s="245"/>
      <c r="HN94" s="245"/>
      <c r="HO94" s="245"/>
      <c r="HP94" s="245"/>
      <c r="HQ94" s="245"/>
      <c r="HR94" s="245"/>
      <c r="HS94" s="245"/>
      <c r="HT94" s="245"/>
      <c r="HU94" s="245"/>
      <c r="HV94" s="245"/>
      <c r="HW94" s="252">
        <v>51</v>
      </c>
      <c r="HX94" s="252">
        <v>51</v>
      </c>
      <c r="HY94" s="252">
        <v>51</v>
      </c>
      <c r="HZ94" s="252">
        <v>51</v>
      </c>
      <c r="IA94" s="252">
        <v>51</v>
      </c>
      <c r="IB94" s="252">
        <v>51</v>
      </c>
      <c r="IC94" s="252">
        <v>51</v>
      </c>
      <c r="ID94" s="252">
        <v>51</v>
      </c>
      <c r="IE94" s="252">
        <v>51</v>
      </c>
      <c r="IF94" s="252">
        <v>51</v>
      </c>
      <c r="IG94" s="252">
        <v>51</v>
      </c>
      <c r="IH94" s="252">
        <v>51</v>
      </c>
      <c r="II94" s="252">
        <v>51</v>
      </c>
      <c r="IJ94" s="252">
        <v>51</v>
      </c>
      <c r="IK94" s="252">
        <v>51</v>
      </c>
      <c r="IL94" s="252">
        <v>51</v>
      </c>
      <c r="IM94" s="252">
        <v>51</v>
      </c>
      <c r="IN94" s="252">
        <v>51</v>
      </c>
      <c r="IO94" s="252">
        <v>51</v>
      </c>
      <c r="IP94" s="252">
        <v>51</v>
      </c>
      <c r="IQ94" s="252">
        <v>51</v>
      </c>
      <c r="IR94" s="252">
        <v>51</v>
      </c>
      <c r="IS94" s="485">
        <v>36000</v>
      </c>
      <c r="IT94" s="485">
        <v>37232</v>
      </c>
      <c r="IU94" s="485">
        <v>42157</v>
      </c>
      <c r="IV94" s="485">
        <v>993</v>
      </c>
      <c r="IW94" s="485">
        <v>1127</v>
      </c>
      <c r="IX94" s="485">
        <v>1288</v>
      </c>
      <c r="IY94" s="485">
        <v>1382</v>
      </c>
      <c r="IZ94" s="485">
        <v>1764</v>
      </c>
      <c r="JA94" s="485">
        <v>3048</v>
      </c>
      <c r="JB94" s="485">
        <v>3511</v>
      </c>
      <c r="JC94" s="485">
        <v>4095</v>
      </c>
      <c r="JD94" s="485">
        <v>4603</v>
      </c>
      <c r="JE94" s="485">
        <v>9349</v>
      </c>
      <c r="JF94" s="485">
        <v>10848</v>
      </c>
      <c r="JG94" s="485">
        <v>12010</v>
      </c>
      <c r="JH94" s="485">
        <v>13149</v>
      </c>
      <c r="JI94" s="485">
        <v>33276</v>
      </c>
      <c r="JJ94" s="485">
        <v>35121</v>
      </c>
      <c r="JK94" s="485">
        <v>39571</v>
      </c>
      <c r="JL94" s="238">
        <v>0</v>
      </c>
      <c r="JM94" s="238">
        <v>0</v>
      </c>
      <c r="JN94" s="238">
        <v>341.9</v>
      </c>
      <c r="JO94" s="238">
        <v>487.8</v>
      </c>
      <c r="JP94" s="238">
        <v>633.70000000000005</v>
      </c>
      <c r="JQ94" s="238" t="s">
        <v>1637</v>
      </c>
      <c r="JR94" s="238" t="s">
        <v>1637</v>
      </c>
      <c r="JS94" s="238">
        <v>0.25</v>
      </c>
      <c r="JT94" s="238" t="s">
        <v>1637</v>
      </c>
      <c r="JU94" s="238">
        <v>7850</v>
      </c>
      <c r="JV94" s="238" t="s">
        <v>1628</v>
      </c>
      <c r="JW94" s="245"/>
      <c r="JX94" s="245"/>
      <c r="JY94" s="245"/>
      <c r="KA94" s="738">
        <v>46023</v>
      </c>
    </row>
    <row r="95" spans="2:287">
      <c r="B95" s="423" t="s">
        <v>1853</v>
      </c>
      <c r="C95" s="393">
        <v>3500</v>
      </c>
      <c r="D95" s="394" t="s">
        <v>1854</v>
      </c>
      <c r="E95" s="377" t="s">
        <v>1855</v>
      </c>
      <c r="F95" s="483" t="s">
        <v>1856</v>
      </c>
      <c r="G95" s="483" t="s">
        <v>1857</v>
      </c>
      <c r="H95" s="406" t="s">
        <v>88</v>
      </c>
      <c r="I95" s="406" t="s">
        <v>89</v>
      </c>
      <c r="J95" s="406" t="s">
        <v>282</v>
      </c>
      <c r="K95" s="406"/>
      <c r="L95" s="484"/>
      <c r="M95" s="800" t="s">
        <v>54</v>
      </c>
      <c r="N95" s="245"/>
      <c r="O95" s="245"/>
      <c r="P95" s="245"/>
      <c r="Q95" s="499" t="s">
        <v>93</v>
      </c>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485">
        <v>881</v>
      </c>
      <c r="AP95" s="485">
        <v>1016</v>
      </c>
      <c r="AQ95" s="485">
        <v>1177</v>
      </c>
      <c r="AR95" s="485">
        <v>1270</v>
      </c>
      <c r="AS95" s="485">
        <v>1652</v>
      </c>
      <c r="AT95" s="485">
        <v>4067</v>
      </c>
      <c r="AU95" s="485">
        <v>4638</v>
      </c>
      <c r="AV95" s="485">
        <v>9435</v>
      </c>
      <c r="AW95" s="485">
        <v>11013</v>
      </c>
      <c r="AX95" s="485">
        <v>12340</v>
      </c>
      <c r="AY95" s="245"/>
      <c r="AZ95" s="245"/>
      <c r="BA95" s="245"/>
      <c r="BB95" s="245"/>
      <c r="BC95" s="245"/>
      <c r="BD95" s="245"/>
      <c r="BE95" s="245"/>
      <c r="BF95" s="485">
        <v>3048</v>
      </c>
      <c r="BG95" s="485">
        <v>3473</v>
      </c>
      <c r="BH95" s="500"/>
      <c r="BI95" s="505"/>
      <c r="BJ95" s="245"/>
      <c r="BK95" s="505"/>
      <c r="BL95" s="245"/>
      <c r="BM95" s="484"/>
      <c r="BN95" s="245"/>
      <c r="BO95" s="484"/>
      <c r="BP95" s="484"/>
      <c r="BQ95" s="484"/>
      <c r="BR95" s="484"/>
      <c r="BS95" s="484"/>
      <c r="BT95" s="484"/>
      <c r="BU95" s="484"/>
      <c r="BV95" s="245"/>
      <c r="BW95" s="484"/>
      <c r="BX95" s="484"/>
      <c r="BY95" s="245"/>
      <c r="BZ95" s="245"/>
      <c r="CA95" s="245"/>
      <c r="CB95" s="245"/>
      <c r="CC95" s="245"/>
      <c r="CD95" s="245"/>
      <c r="CE95" s="245" t="s">
        <v>93</v>
      </c>
      <c r="CF95" s="485">
        <v>13603</v>
      </c>
      <c r="CG95" s="245"/>
      <c r="CH95" s="245"/>
      <c r="CI95" s="245"/>
      <c r="CJ95" s="245"/>
      <c r="CK95" s="245"/>
      <c r="CL95" s="245"/>
      <c r="CM95" s="245"/>
      <c r="CN95" s="245"/>
      <c r="CO95" s="245"/>
      <c r="CP95" s="245"/>
      <c r="CQ95" s="245"/>
      <c r="CR95" s="245"/>
      <c r="CS95" s="245"/>
      <c r="CT95" s="245"/>
      <c r="CU95" s="489"/>
      <c r="CV95" s="489"/>
      <c r="CW95" s="489"/>
      <c r="CX95" s="489"/>
      <c r="CY95" s="489"/>
      <c r="CZ95" s="490"/>
      <c r="DA95" s="245"/>
      <c r="DB95" s="245"/>
      <c r="DC95" s="245"/>
      <c r="DD95" s="245"/>
      <c r="DE95" s="245"/>
      <c r="DF95" s="245"/>
      <c r="DG95" s="245"/>
      <c r="DH95" s="245"/>
      <c r="DI95" s="245"/>
      <c r="DJ95" s="245"/>
      <c r="DK95" s="245"/>
      <c r="DL95" s="245"/>
      <c r="DM95" s="245"/>
      <c r="DN95" s="245"/>
      <c r="DO95" s="245"/>
      <c r="DP95" s="245"/>
      <c r="DQ95" s="245"/>
      <c r="DR95" s="245"/>
      <c r="DS95" s="245"/>
      <c r="DT95" s="245"/>
      <c r="DU95" s="245"/>
      <c r="DV95" s="245"/>
      <c r="DW95" s="245"/>
      <c r="DX95" s="245"/>
      <c r="DY95" s="245"/>
      <c r="DZ95" s="245"/>
      <c r="EA95" s="245"/>
      <c r="EB95" s="245"/>
      <c r="EC95" s="245"/>
      <c r="ED95" s="245"/>
      <c r="EE95" s="245"/>
      <c r="EF95" s="245"/>
      <c r="EG95" s="245"/>
      <c r="EH95" s="245"/>
      <c r="EI95" s="245"/>
      <c r="EJ95" s="245"/>
      <c r="EK95" s="245"/>
      <c r="EL95" s="245"/>
      <c r="EM95" s="245"/>
      <c r="EN95" s="245"/>
      <c r="EO95" s="245"/>
      <c r="EP95" s="245"/>
      <c r="EQ95" s="245"/>
      <c r="ER95" s="245"/>
      <c r="ES95" s="245"/>
      <c r="ET95" s="245"/>
      <c r="EU95" s="245"/>
      <c r="EV95" s="245"/>
      <c r="EW95" s="245"/>
      <c r="EX95" s="245"/>
      <c r="EY95" s="245"/>
      <c r="EZ95" s="245"/>
      <c r="FA95" s="245"/>
      <c r="FB95" s="245"/>
      <c r="FC95" s="245"/>
      <c r="FD95" s="245"/>
      <c r="FE95" s="245"/>
      <c r="FF95" s="245"/>
      <c r="FG95" s="245"/>
      <c r="FH95" s="245"/>
      <c r="FI95" s="245"/>
      <c r="FJ95" s="245"/>
      <c r="FK95" s="245"/>
      <c r="FL95" s="245"/>
      <c r="FM95" s="245"/>
      <c r="FN95" s="245"/>
      <c r="FO95" s="245"/>
      <c r="FP95" s="245"/>
      <c r="FQ95" s="245"/>
      <c r="FR95" s="245"/>
      <c r="FS95" s="245"/>
      <c r="FT95" s="245"/>
      <c r="FU95" s="245"/>
      <c r="FV95" s="245"/>
      <c r="FW95" s="245"/>
      <c r="FX95" s="245"/>
      <c r="FY95" s="245"/>
      <c r="FZ95" s="245"/>
      <c r="GA95" s="245"/>
      <c r="GB95" s="245"/>
      <c r="GC95" s="245"/>
      <c r="GD95" s="245"/>
      <c r="GE95" s="245"/>
      <c r="GF95" s="245"/>
      <c r="GG95" s="245"/>
      <c r="GH95" s="245"/>
      <c r="GI95" s="245"/>
      <c r="GJ95" s="245"/>
      <c r="GK95" s="245"/>
      <c r="GL95" s="245"/>
      <c r="GM95" s="245"/>
      <c r="GN95" s="245"/>
      <c r="GO95" s="245"/>
      <c r="GP95" s="245"/>
      <c r="GQ95" s="245"/>
      <c r="GR95" s="245"/>
      <c r="GS95" s="245"/>
      <c r="GT95" s="245"/>
      <c r="GU95" s="245"/>
      <c r="GV95" s="245"/>
      <c r="GW95" s="245"/>
      <c r="GX95" s="245"/>
      <c r="GY95" s="245"/>
      <c r="GZ95" s="245"/>
      <c r="HA95" s="245"/>
      <c r="HB95" s="245"/>
      <c r="HC95" s="245"/>
      <c r="HD95" s="245"/>
      <c r="HE95" s="245"/>
      <c r="HF95" s="245"/>
      <c r="HG95" s="245"/>
      <c r="HH95" s="245"/>
      <c r="HI95" s="245"/>
      <c r="HJ95" s="245"/>
      <c r="HK95" s="245"/>
      <c r="HL95" s="245"/>
      <c r="HM95" s="245"/>
      <c r="HN95" s="245"/>
      <c r="HO95" s="245"/>
      <c r="HP95" s="245"/>
      <c r="HQ95" s="245"/>
      <c r="HR95" s="245"/>
      <c r="HS95" s="245"/>
      <c r="HT95" s="245"/>
      <c r="HU95" s="245"/>
      <c r="HV95" s="245"/>
      <c r="HW95" s="252">
        <v>51</v>
      </c>
      <c r="HX95" s="252">
        <v>51</v>
      </c>
      <c r="HY95" s="252">
        <v>51</v>
      </c>
      <c r="HZ95" s="252">
        <v>51</v>
      </c>
      <c r="IA95" s="252">
        <v>51</v>
      </c>
      <c r="IB95" s="252">
        <v>51</v>
      </c>
      <c r="IC95" s="252">
        <v>51</v>
      </c>
      <c r="ID95" s="252">
        <v>51</v>
      </c>
      <c r="IE95" s="252">
        <v>51</v>
      </c>
      <c r="IF95" s="252">
        <v>51</v>
      </c>
      <c r="IG95" s="252">
        <v>51</v>
      </c>
      <c r="IH95" s="252">
        <v>51</v>
      </c>
      <c r="II95" s="252">
        <v>51</v>
      </c>
      <c r="IJ95" s="252">
        <v>51</v>
      </c>
      <c r="IK95" s="252">
        <v>51</v>
      </c>
      <c r="IL95" s="252">
        <v>51</v>
      </c>
      <c r="IM95" s="252">
        <v>51</v>
      </c>
      <c r="IN95" s="252">
        <v>51</v>
      </c>
      <c r="IO95" s="252">
        <v>51</v>
      </c>
      <c r="IP95" s="252">
        <v>51</v>
      </c>
      <c r="IQ95" s="252">
        <v>51</v>
      </c>
      <c r="IR95" s="252">
        <v>51</v>
      </c>
      <c r="IS95" s="485">
        <v>36000</v>
      </c>
      <c r="IT95" s="485">
        <v>37232</v>
      </c>
      <c r="IU95" s="485">
        <v>42157</v>
      </c>
      <c r="IV95" s="485">
        <v>993</v>
      </c>
      <c r="IW95" s="485">
        <v>1127</v>
      </c>
      <c r="IX95" s="485">
        <v>1288</v>
      </c>
      <c r="IY95" s="485">
        <v>1382</v>
      </c>
      <c r="IZ95" s="485">
        <v>1764</v>
      </c>
      <c r="JA95" s="485">
        <v>3048</v>
      </c>
      <c r="JB95" s="485">
        <v>3511</v>
      </c>
      <c r="JC95" s="485">
        <v>4095</v>
      </c>
      <c r="JD95" s="485">
        <v>4603</v>
      </c>
      <c r="JE95" s="485">
        <v>9349</v>
      </c>
      <c r="JF95" s="485">
        <v>10848</v>
      </c>
      <c r="JG95" s="485">
        <v>12010</v>
      </c>
      <c r="JH95" s="485">
        <v>13149</v>
      </c>
      <c r="JI95" s="485">
        <v>33276</v>
      </c>
      <c r="JJ95" s="485">
        <v>35121</v>
      </c>
      <c r="JK95" s="485">
        <v>39571</v>
      </c>
      <c r="JL95" s="238">
        <v>0</v>
      </c>
      <c r="JM95" s="238">
        <v>0</v>
      </c>
      <c r="JN95" s="238">
        <v>399.8</v>
      </c>
      <c r="JO95" s="238">
        <v>599.6</v>
      </c>
      <c r="JP95" s="238">
        <v>760.6</v>
      </c>
      <c r="JQ95" s="238" t="s">
        <v>1637</v>
      </c>
      <c r="JR95" s="238" t="s">
        <v>1637</v>
      </c>
      <c r="JS95" s="238">
        <v>0.25</v>
      </c>
      <c r="JT95" s="238" t="s">
        <v>1637</v>
      </c>
      <c r="JU95" s="238">
        <v>10815</v>
      </c>
      <c r="JV95" s="238" t="s">
        <v>1628</v>
      </c>
      <c r="JW95" s="245"/>
      <c r="JX95" s="245"/>
      <c r="JY95" s="245"/>
      <c r="KA95" s="738">
        <v>46023</v>
      </c>
    </row>
    <row r="96" spans="2:287">
      <c r="B96" s="423" t="s">
        <v>1858</v>
      </c>
      <c r="C96" s="393" t="s">
        <v>1859</v>
      </c>
      <c r="D96" s="394" t="s">
        <v>1860</v>
      </c>
      <c r="E96" s="377" t="s">
        <v>1855</v>
      </c>
      <c r="F96" s="483" t="s">
        <v>1856</v>
      </c>
      <c r="G96" s="483" t="s">
        <v>1857</v>
      </c>
      <c r="H96" s="406" t="s">
        <v>88</v>
      </c>
      <c r="I96" s="406" t="s">
        <v>89</v>
      </c>
      <c r="J96" s="406" t="s">
        <v>282</v>
      </c>
      <c r="K96" s="406"/>
      <c r="L96" s="484"/>
      <c r="M96" s="800"/>
      <c r="N96" s="245"/>
      <c r="O96" s="245"/>
      <c r="P96" s="245"/>
      <c r="Q96" s="499" t="s">
        <v>93</v>
      </c>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485">
        <v>881</v>
      </c>
      <c r="AP96" s="485">
        <v>1016</v>
      </c>
      <c r="AQ96" s="485">
        <v>1177</v>
      </c>
      <c r="AR96" s="485">
        <v>1270</v>
      </c>
      <c r="AS96" s="485">
        <v>1652</v>
      </c>
      <c r="AT96" s="485">
        <v>4067</v>
      </c>
      <c r="AU96" s="485">
        <v>4638</v>
      </c>
      <c r="AV96" s="485">
        <v>9435</v>
      </c>
      <c r="AW96" s="485">
        <v>11013</v>
      </c>
      <c r="AX96" s="485">
        <v>12340</v>
      </c>
      <c r="AY96" s="245"/>
      <c r="AZ96" s="245"/>
      <c r="BA96" s="245"/>
      <c r="BB96" s="245"/>
      <c r="BC96" s="245"/>
      <c r="BD96" s="245"/>
      <c r="BE96" s="245"/>
      <c r="BF96" s="485">
        <v>3048</v>
      </c>
      <c r="BG96" s="485">
        <v>3473</v>
      </c>
      <c r="BH96" s="500"/>
      <c r="BI96" s="505"/>
      <c r="BJ96" s="245"/>
      <c r="BK96" s="505"/>
      <c r="BL96" s="245"/>
      <c r="BM96" s="484"/>
      <c r="BN96" s="245"/>
      <c r="BO96" s="484"/>
      <c r="BP96" s="484"/>
      <c r="BQ96" s="484"/>
      <c r="BR96" s="484"/>
      <c r="BS96" s="484"/>
      <c r="BT96" s="484"/>
      <c r="BU96" s="484"/>
      <c r="BV96" s="245"/>
      <c r="BW96" s="484"/>
      <c r="BX96" s="484"/>
      <c r="BY96" s="245"/>
      <c r="BZ96" s="245"/>
      <c r="CA96" s="245"/>
      <c r="CB96" s="245"/>
      <c r="CC96" s="245"/>
      <c r="CD96" s="245"/>
      <c r="CE96" s="245" t="s">
        <v>93</v>
      </c>
      <c r="CF96" s="485">
        <v>13603</v>
      </c>
      <c r="CG96" s="245"/>
      <c r="CH96" s="245"/>
      <c r="CI96" s="245"/>
      <c r="CJ96" s="245"/>
      <c r="CK96" s="245"/>
      <c r="CL96" s="245"/>
      <c r="CM96" s="245"/>
      <c r="CN96" s="245"/>
      <c r="CO96" s="245"/>
      <c r="CP96" s="245"/>
      <c r="CQ96" s="245"/>
      <c r="CR96" s="245"/>
      <c r="CS96" s="245"/>
      <c r="CT96" s="245"/>
      <c r="CU96" s="489"/>
      <c r="CV96" s="489"/>
      <c r="CW96" s="489"/>
      <c r="CX96" s="489"/>
      <c r="CY96" s="489"/>
      <c r="CZ96" s="490"/>
      <c r="DA96" s="245"/>
      <c r="DB96" s="245"/>
      <c r="DC96" s="245"/>
      <c r="DD96" s="245"/>
      <c r="DE96" s="245"/>
      <c r="DF96" s="245"/>
      <c r="DG96" s="245"/>
      <c r="DH96" s="245"/>
      <c r="DI96" s="245"/>
      <c r="DJ96" s="245"/>
      <c r="DK96" s="245"/>
      <c r="DL96" s="245"/>
      <c r="DM96" s="245"/>
      <c r="DN96" s="245"/>
      <c r="DO96" s="245"/>
      <c r="DP96" s="245"/>
      <c r="DQ96" s="245"/>
      <c r="DR96" s="245"/>
      <c r="DS96" s="245"/>
      <c r="DT96" s="245"/>
      <c r="DU96" s="245"/>
      <c r="DV96" s="245"/>
      <c r="DW96" s="245"/>
      <c r="DX96" s="245"/>
      <c r="DY96" s="245"/>
      <c r="DZ96" s="245"/>
      <c r="EA96" s="245"/>
      <c r="EB96" s="245"/>
      <c r="EC96" s="245"/>
      <c r="ED96" s="245"/>
      <c r="EE96" s="245"/>
      <c r="EF96" s="245"/>
      <c r="EG96" s="245"/>
      <c r="EH96" s="245"/>
      <c r="EI96" s="245"/>
      <c r="EJ96" s="245"/>
      <c r="EK96" s="245"/>
      <c r="EL96" s="245"/>
      <c r="EM96" s="245"/>
      <c r="EN96" s="245"/>
      <c r="EO96" s="245"/>
      <c r="EP96" s="245"/>
      <c r="EQ96" s="245"/>
      <c r="ER96" s="245"/>
      <c r="ES96" s="245"/>
      <c r="ET96" s="245"/>
      <c r="EU96" s="245"/>
      <c r="EV96" s="245"/>
      <c r="EW96" s="245"/>
      <c r="EX96" s="245"/>
      <c r="EY96" s="245"/>
      <c r="EZ96" s="245"/>
      <c r="FA96" s="245"/>
      <c r="FB96" s="245"/>
      <c r="FC96" s="245"/>
      <c r="FD96" s="245"/>
      <c r="FE96" s="245"/>
      <c r="FF96" s="245"/>
      <c r="FG96" s="245"/>
      <c r="FH96" s="245"/>
      <c r="FI96" s="245"/>
      <c r="FJ96" s="245"/>
      <c r="FK96" s="245"/>
      <c r="FL96" s="245"/>
      <c r="FM96" s="245"/>
      <c r="FN96" s="245"/>
      <c r="FO96" s="245"/>
      <c r="FP96" s="245"/>
      <c r="FQ96" s="245"/>
      <c r="FR96" s="245"/>
      <c r="FS96" s="245"/>
      <c r="FT96" s="245"/>
      <c r="FU96" s="245"/>
      <c r="FV96" s="245"/>
      <c r="FW96" s="245"/>
      <c r="FX96" s="245"/>
      <c r="FY96" s="245"/>
      <c r="FZ96" s="245"/>
      <c r="GA96" s="245"/>
      <c r="GB96" s="245"/>
      <c r="GC96" s="245"/>
      <c r="GD96" s="245"/>
      <c r="GE96" s="245"/>
      <c r="GF96" s="245"/>
      <c r="GG96" s="245"/>
      <c r="GH96" s="245"/>
      <c r="GI96" s="245"/>
      <c r="GJ96" s="245"/>
      <c r="GK96" s="245"/>
      <c r="GL96" s="245"/>
      <c r="GM96" s="245"/>
      <c r="GN96" s="245"/>
      <c r="GO96" s="245"/>
      <c r="GP96" s="245"/>
      <c r="GQ96" s="245"/>
      <c r="GR96" s="245"/>
      <c r="GS96" s="245"/>
      <c r="GT96" s="245"/>
      <c r="GU96" s="245"/>
      <c r="GV96" s="245"/>
      <c r="GW96" s="245"/>
      <c r="GX96" s="245"/>
      <c r="GY96" s="245"/>
      <c r="GZ96" s="245"/>
      <c r="HA96" s="245"/>
      <c r="HB96" s="245"/>
      <c r="HC96" s="245"/>
      <c r="HD96" s="245"/>
      <c r="HE96" s="245"/>
      <c r="HF96" s="245"/>
      <c r="HG96" s="245"/>
      <c r="HH96" s="245"/>
      <c r="HI96" s="245"/>
      <c r="HJ96" s="245"/>
      <c r="HK96" s="245"/>
      <c r="HL96" s="245"/>
      <c r="HM96" s="245"/>
      <c r="HN96" s="245"/>
      <c r="HO96" s="245"/>
      <c r="HP96" s="245"/>
      <c r="HQ96" s="245"/>
      <c r="HR96" s="245"/>
      <c r="HS96" s="245"/>
      <c r="HT96" s="245"/>
      <c r="HU96" s="245"/>
      <c r="HV96" s="245"/>
      <c r="HW96" s="252">
        <v>51</v>
      </c>
      <c r="HX96" s="252">
        <v>51</v>
      </c>
      <c r="HY96" s="252">
        <v>51</v>
      </c>
      <c r="HZ96" s="252">
        <v>51</v>
      </c>
      <c r="IA96" s="252">
        <v>51</v>
      </c>
      <c r="IB96" s="252">
        <v>51</v>
      </c>
      <c r="IC96" s="252">
        <v>51</v>
      </c>
      <c r="ID96" s="252">
        <v>51</v>
      </c>
      <c r="IE96" s="252">
        <v>51</v>
      </c>
      <c r="IF96" s="252">
        <v>51</v>
      </c>
      <c r="IG96" s="252">
        <v>51</v>
      </c>
      <c r="IH96" s="252">
        <v>51</v>
      </c>
      <c r="II96" s="252">
        <v>51</v>
      </c>
      <c r="IJ96" s="252">
        <v>51</v>
      </c>
      <c r="IK96" s="252">
        <v>51</v>
      </c>
      <c r="IL96" s="252">
        <v>51</v>
      </c>
      <c r="IM96" s="252">
        <v>51</v>
      </c>
      <c r="IN96" s="252">
        <v>51</v>
      </c>
      <c r="IO96" s="252">
        <v>51</v>
      </c>
      <c r="IP96" s="252">
        <v>51</v>
      </c>
      <c r="IQ96" s="252">
        <v>51</v>
      </c>
      <c r="IR96" s="252">
        <v>51</v>
      </c>
      <c r="IS96" s="485">
        <v>36000</v>
      </c>
      <c r="IT96" s="485">
        <v>37232</v>
      </c>
      <c r="IU96" s="485">
        <v>42157</v>
      </c>
      <c r="IV96" s="485">
        <v>993</v>
      </c>
      <c r="IW96" s="485">
        <v>1127</v>
      </c>
      <c r="IX96" s="485">
        <v>1288</v>
      </c>
      <c r="IY96" s="485">
        <v>1382</v>
      </c>
      <c r="IZ96" s="485">
        <v>1764</v>
      </c>
      <c r="JA96" s="485">
        <v>3048</v>
      </c>
      <c r="JB96" s="485">
        <v>3511</v>
      </c>
      <c r="JC96" s="485">
        <v>4095</v>
      </c>
      <c r="JD96" s="485">
        <v>4603</v>
      </c>
      <c r="JE96" s="485">
        <v>9349</v>
      </c>
      <c r="JF96" s="485">
        <v>10848</v>
      </c>
      <c r="JG96" s="485">
        <v>12010</v>
      </c>
      <c r="JH96" s="485">
        <v>13149</v>
      </c>
      <c r="JI96" s="485">
        <v>33276</v>
      </c>
      <c r="JJ96" s="485">
        <v>35121</v>
      </c>
      <c r="JK96" s="485">
        <v>39571</v>
      </c>
      <c r="JL96" s="238">
        <v>0</v>
      </c>
      <c r="JM96" s="238">
        <v>0</v>
      </c>
      <c r="JN96" s="238">
        <v>359.1</v>
      </c>
      <c r="JO96" s="238">
        <v>514.70000000000005</v>
      </c>
      <c r="JP96" s="238">
        <v>675.7</v>
      </c>
      <c r="JQ96" s="238" t="s">
        <v>1637</v>
      </c>
      <c r="JR96" s="238" t="s">
        <v>1637</v>
      </c>
      <c r="JS96" s="238">
        <v>0.25</v>
      </c>
      <c r="JT96" s="238" t="s">
        <v>1637</v>
      </c>
      <c r="JU96" s="238">
        <v>8952</v>
      </c>
      <c r="JV96" s="238" t="s">
        <v>1628</v>
      </c>
      <c r="JW96" s="245"/>
      <c r="JX96" s="245"/>
      <c r="JY96" s="245"/>
      <c r="KA96" s="738">
        <v>46023</v>
      </c>
    </row>
    <row r="97" spans="1:287">
      <c r="B97" s="423" t="s">
        <v>1861</v>
      </c>
      <c r="C97" s="393" t="s">
        <v>1862</v>
      </c>
      <c r="D97" s="394" t="s">
        <v>1863</v>
      </c>
      <c r="E97" s="377" t="s">
        <v>1864</v>
      </c>
      <c r="F97" s="483" t="s">
        <v>1856</v>
      </c>
      <c r="G97" s="483" t="s">
        <v>1857</v>
      </c>
      <c r="H97" s="406" t="s">
        <v>88</v>
      </c>
      <c r="I97" s="406" t="s">
        <v>89</v>
      </c>
      <c r="J97" s="406" t="s">
        <v>282</v>
      </c>
      <c r="K97" s="406"/>
      <c r="L97" s="484"/>
      <c r="M97" s="800" t="s">
        <v>54</v>
      </c>
      <c r="N97" s="245"/>
      <c r="O97" s="245"/>
      <c r="P97" s="245"/>
      <c r="Q97" s="499" t="s">
        <v>93</v>
      </c>
      <c r="R97" s="245"/>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485">
        <v>881</v>
      </c>
      <c r="AP97" s="485">
        <v>1016</v>
      </c>
      <c r="AQ97" s="485">
        <v>1177</v>
      </c>
      <c r="AR97" s="485">
        <v>1270</v>
      </c>
      <c r="AS97" s="485">
        <v>1652</v>
      </c>
      <c r="AT97" s="485">
        <v>4067</v>
      </c>
      <c r="AU97" s="485">
        <v>4638</v>
      </c>
      <c r="AV97" s="485">
        <v>9435</v>
      </c>
      <c r="AW97" s="485">
        <v>11013</v>
      </c>
      <c r="AX97" s="485">
        <v>12340</v>
      </c>
      <c r="AY97" s="245"/>
      <c r="AZ97" s="245"/>
      <c r="BA97" s="245"/>
      <c r="BB97" s="245"/>
      <c r="BC97" s="245"/>
      <c r="BD97" s="245"/>
      <c r="BE97" s="245"/>
      <c r="BF97" s="485">
        <v>3048</v>
      </c>
      <c r="BG97" s="485">
        <v>3473</v>
      </c>
      <c r="BH97" s="500"/>
      <c r="BI97" s="505"/>
      <c r="BJ97" s="245"/>
      <c r="BK97" s="505"/>
      <c r="BL97" s="245"/>
      <c r="BM97" s="484"/>
      <c r="BN97" s="245"/>
      <c r="BO97" s="484"/>
      <c r="BP97" s="484"/>
      <c r="BQ97" s="484"/>
      <c r="BR97" s="484"/>
      <c r="BS97" s="484"/>
      <c r="BT97" s="484"/>
      <c r="BU97" s="484"/>
      <c r="BV97" s="245"/>
      <c r="BW97" s="484">
        <v>5350</v>
      </c>
      <c r="BX97" s="484">
        <v>2442</v>
      </c>
      <c r="BY97" s="245"/>
      <c r="BZ97" s="245"/>
      <c r="CA97" s="245"/>
      <c r="CB97" s="245"/>
      <c r="CC97" s="245"/>
      <c r="CD97" s="245"/>
      <c r="CE97" s="245" t="s">
        <v>93</v>
      </c>
      <c r="CF97" s="485">
        <v>13603</v>
      </c>
      <c r="CG97" s="245"/>
      <c r="CH97" s="245"/>
      <c r="CI97" s="245"/>
      <c r="CJ97" s="245"/>
      <c r="CK97" s="245"/>
      <c r="CL97" s="245"/>
      <c r="CM97" s="245"/>
      <c r="CN97" s="245"/>
      <c r="CO97" s="245"/>
      <c r="CP97" s="245"/>
      <c r="CQ97" s="245"/>
      <c r="CR97" s="245"/>
      <c r="CS97" s="245"/>
      <c r="CT97" s="245"/>
      <c r="CU97" s="489">
        <v>21180</v>
      </c>
      <c r="CV97" s="489"/>
      <c r="CW97" s="489"/>
      <c r="CX97" s="489"/>
      <c r="CY97" s="489"/>
      <c r="CZ97" s="490"/>
      <c r="DA97" s="245"/>
      <c r="DB97" s="245"/>
      <c r="DC97" s="245"/>
      <c r="DD97" s="245"/>
      <c r="DE97" s="245"/>
      <c r="DF97" s="245"/>
      <c r="DG97" s="245"/>
      <c r="DH97" s="245"/>
      <c r="DI97" s="245"/>
      <c r="DJ97" s="245"/>
      <c r="DK97" s="245"/>
      <c r="DL97" s="245"/>
      <c r="DM97" s="245"/>
      <c r="DN97" s="245"/>
      <c r="DO97" s="245"/>
      <c r="DP97" s="245"/>
      <c r="DQ97" s="245"/>
      <c r="DR97" s="245"/>
      <c r="DS97" s="245"/>
      <c r="DT97" s="245"/>
      <c r="DU97" s="245"/>
      <c r="DV97" s="245"/>
      <c r="DW97" s="245"/>
      <c r="DX97" s="245"/>
      <c r="DY97" s="245"/>
      <c r="DZ97" s="245"/>
      <c r="EA97" s="245"/>
      <c r="EB97" s="245"/>
      <c r="EC97" s="245"/>
      <c r="ED97" s="245"/>
      <c r="EE97" s="245"/>
      <c r="EF97" s="245"/>
      <c r="EG97" s="245"/>
      <c r="EH97" s="245"/>
      <c r="EI97" s="245"/>
      <c r="EJ97" s="245"/>
      <c r="EK97" s="245"/>
      <c r="EL97" s="245"/>
      <c r="EM97" s="245"/>
      <c r="EN97" s="245"/>
      <c r="EO97" s="245"/>
      <c r="EP97" s="245"/>
      <c r="EQ97" s="245"/>
      <c r="ER97" s="245"/>
      <c r="ES97" s="245"/>
      <c r="ET97" s="245"/>
      <c r="EU97" s="245"/>
      <c r="EV97" s="245"/>
      <c r="EW97" s="245"/>
      <c r="EX97" s="245"/>
      <c r="EY97" s="245"/>
      <c r="EZ97" s="245"/>
      <c r="FA97" s="245"/>
      <c r="FB97" s="245"/>
      <c r="FC97" s="245"/>
      <c r="FD97" s="245"/>
      <c r="FE97" s="245"/>
      <c r="FF97" s="245"/>
      <c r="FG97" s="245"/>
      <c r="FH97" s="245"/>
      <c r="FI97" s="245"/>
      <c r="FJ97" s="245"/>
      <c r="FK97" s="245"/>
      <c r="FL97" s="245"/>
      <c r="FM97" s="245"/>
      <c r="FN97" s="245"/>
      <c r="FO97" s="245"/>
      <c r="FP97" s="245"/>
      <c r="FQ97" s="245"/>
      <c r="FR97" s="245"/>
      <c r="FS97" s="245"/>
      <c r="FT97" s="245"/>
      <c r="FU97" s="245"/>
      <c r="FV97" s="245"/>
      <c r="FW97" s="245"/>
      <c r="FX97" s="245"/>
      <c r="FY97" s="245"/>
      <c r="FZ97" s="245"/>
      <c r="GA97" s="245"/>
      <c r="GB97" s="245"/>
      <c r="GC97" s="245"/>
      <c r="GD97" s="245"/>
      <c r="GE97" s="245"/>
      <c r="GF97" s="245"/>
      <c r="GG97" s="245"/>
      <c r="GH97" s="245"/>
      <c r="GI97" s="245"/>
      <c r="GJ97" s="245"/>
      <c r="GK97" s="245"/>
      <c r="GL97" s="245"/>
      <c r="GM97" s="245"/>
      <c r="GN97" s="245"/>
      <c r="GO97" s="245"/>
      <c r="GP97" s="245"/>
      <c r="GQ97" s="245"/>
      <c r="GR97" s="245"/>
      <c r="GS97" s="245"/>
      <c r="GT97" s="245"/>
      <c r="GU97" s="245"/>
      <c r="GV97" s="245"/>
      <c r="GW97" s="245"/>
      <c r="GX97" s="245"/>
      <c r="GY97" s="245"/>
      <c r="GZ97" s="245"/>
      <c r="HA97" s="245"/>
      <c r="HB97" s="245"/>
      <c r="HC97" s="245"/>
      <c r="HD97" s="245"/>
      <c r="HE97" s="245"/>
      <c r="HF97" s="245"/>
      <c r="HG97" s="245"/>
      <c r="HH97" s="245"/>
      <c r="HI97" s="245"/>
      <c r="HJ97" s="245"/>
      <c r="HK97" s="245"/>
      <c r="HL97" s="245"/>
      <c r="HM97" s="245"/>
      <c r="HN97" s="245"/>
      <c r="HO97" s="245"/>
      <c r="HP97" s="245"/>
      <c r="HQ97" s="245"/>
      <c r="HR97" s="245"/>
      <c r="HS97" s="245"/>
      <c r="HT97" s="245"/>
      <c r="HU97" s="245"/>
      <c r="HV97" s="245"/>
      <c r="HW97" s="252">
        <v>51</v>
      </c>
      <c r="HX97" s="252">
        <v>51</v>
      </c>
      <c r="HY97" s="252">
        <v>51</v>
      </c>
      <c r="HZ97" s="252">
        <v>51</v>
      </c>
      <c r="IA97" s="252">
        <v>51</v>
      </c>
      <c r="IB97" s="252">
        <v>51</v>
      </c>
      <c r="IC97" s="252">
        <v>51</v>
      </c>
      <c r="ID97" s="252">
        <v>51</v>
      </c>
      <c r="IE97" s="252">
        <v>51</v>
      </c>
      <c r="IF97" s="252">
        <v>51</v>
      </c>
      <c r="IG97" s="252">
        <v>51</v>
      </c>
      <c r="IH97" s="252">
        <v>51</v>
      </c>
      <c r="II97" s="252">
        <v>51</v>
      </c>
      <c r="IJ97" s="252">
        <v>51</v>
      </c>
      <c r="IK97" s="252">
        <v>51</v>
      </c>
      <c r="IL97" s="252">
        <v>51</v>
      </c>
      <c r="IM97" s="252">
        <v>51</v>
      </c>
      <c r="IN97" s="252">
        <v>51</v>
      </c>
      <c r="IO97" s="252">
        <v>51</v>
      </c>
      <c r="IP97" s="252">
        <v>51</v>
      </c>
      <c r="IQ97" s="252">
        <v>51</v>
      </c>
      <c r="IR97" s="252">
        <v>51</v>
      </c>
      <c r="IS97" s="485">
        <v>36000</v>
      </c>
      <c r="IT97" s="485">
        <v>37232</v>
      </c>
      <c r="IU97" s="485">
        <v>42157</v>
      </c>
      <c r="IV97" s="485">
        <v>993</v>
      </c>
      <c r="IW97" s="485">
        <v>1127</v>
      </c>
      <c r="IX97" s="485">
        <v>1288</v>
      </c>
      <c r="IY97" s="485">
        <v>1382</v>
      </c>
      <c r="IZ97" s="485">
        <v>1764</v>
      </c>
      <c r="JA97" s="485">
        <v>3048</v>
      </c>
      <c r="JB97" s="485">
        <v>3511</v>
      </c>
      <c r="JC97" s="485">
        <v>4095</v>
      </c>
      <c r="JD97" s="485">
        <v>4603</v>
      </c>
      <c r="JE97" s="485">
        <v>9349</v>
      </c>
      <c r="JF97" s="485">
        <v>10848</v>
      </c>
      <c r="JG97" s="485">
        <v>12010</v>
      </c>
      <c r="JH97" s="485">
        <v>13149</v>
      </c>
      <c r="JI97" s="485">
        <v>33276</v>
      </c>
      <c r="JJ97" s="485">
        <v>35121</v>
      </c>
      <c r="JK97" s="485">
        <v>39571</v>
      </c>
      <c r="JL97" s="238">
        <v>0</v>
      </c>
      <c r="JM97" s="238">
        <v>0</v>
      </c>
      <c r="JN97" s="238">
        <v>425.6</v>
      </c>
      <c r="JO97" s="238">
        <v>644.1</v>
      </c>
      <c r="JP97" s="238">
        <v>779</v>
      </c>
      <c r="JQ97" s="238" t="s">
        <v>1637</v>
      </c>
      <c r="JR97" s="238" t="s">
        <v>1637</v>
      </c>
      <c r="JS97" s="238">
        <v>0.25</v>
      </c>
      <c r="JT97" s="238" t="s">
        <v>1637</v>
      </c>
      <c r="JU97" s="238">
        <v>10691</v>
      </c>
      <c r="JV97" s="238" t="s">
        <v>1628</v>
      </c>
      <c r="JW97" s="245"/>
      <c r="JX97" s="245"/>
      <c r="JY97" s="245"/>
      <c r="KA97" s="738">
        <v>46023</v>
      </c>
    </row>
    <row r="98" spans="1:287">
      <c r="B98" s="423" t="s">
        <v>1865</v>
      </c>
      <c r="C98" s="393" t="s">
        <v>1862</v>
      </c>
      <c r="D98" s="394" t="s">
        <v>1866</v>
      </c>
      <c r="E98" s="377" t="s">
        <v>1864</v>
      </c>
      <c r="F98" s="483" t="s">
        <v>1856</v>
      </c>
      <c r="G98" s="483" t="s">
        <v>1857</v>
      </c>
      <c r="H98" s="406" t="s">
        <v>88</v>
      </c>
      <c r="I98" s="406" t="s">
        <v>89</v>
      </c>
      <c r="J98" s="406" t="s">
        <v>282</v>
      </c>
      <c r="K98" s="406"/>
      <c r="L98" s="484"/>
      <c r="M98" s="800"/>
      <c r="N98" s="245"/>
      <c r="O98" s="245"/>
      <c r="P98" s="245"/>
      <c r="Q98" s="499" t="s">
        <v>93</v>
      </c>
      <c r="R98" s="245"/>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485">
        <v>881</v>
      </c>
      <c r="AP98" s="485">
        <v>1016</v>
      </c>
      <c r="AQ98" s="485">
        <v>1177</v>
      </c>
      <c r="AR98" s="485">
        <v>1270</v>
      </c>
      <c r="AS98" s="485">
        <v>1652</v>
      </c>
      <c r="AT98" s="485">
        <v>4067</v>
      </c>
      <c r="AU98" s="485">
        <v>4638</v>
      </c>
      <c r="AV98" s="485">
        <v>9435</v>
      </c>
      <c r="AW98" s="485">
        <v>11013</v>
      </c>
      <c r="AX98" s="485">
        <v>12340</v>
      </c>
      <c r="AY98" s="245"/>
      <c r="AZ98" s="245"/>
      <c r="BA98" s="245"/>
      <c r="BB98" s="245"/>
      <c r="BC98" s="245"/>
      <c r="BD98" s="245"/>
      <c r="BE98" s="245"/>
      <c r="BF98" s="485">
        <v>3048</v>
      </c>
      <c r="BG98" s="485">
        <v>3473</v>
      </c>
      <c r="BH98" s="500"/>
      <c r="BI98" s="505"/>
      <c r="BJ98" s="245"/>
      <c r="BK98" s="505"/>
      <c r="BL98" s="245"/>
      <c r="BM98" s="484"/>
      <c r="BN98" s="245"/>
      <c r="BO98" s="484"/>
      <c r="BP98" s="484"/>
      <c r="BQ98" s="484"/>
      <c r="BR98" s="484"/>
      <c r="BS98" s="484"/>
      <c r="BT98" s="484"/>
      <c r="BU98" s="484"/>
      <c r="BV98" s="245"/>
      <c r="BW98" s="484">
        <v>5350</v>
      </c>
      <c r="BX98" s="484">
        <v>2442</v>
      </c>
      <c r="BY98" s="245"/>
      <c r="BZ98" s="245"/>
      <c r="CA98" s="245"/>
      <c r="CB98" s="245"/>
      <c r="CC98" s="245"/>
      <c r="CD98" s="245"/>
      <c r="CE98" s="245" t="s">
        <v>93</v>
      </c>
      <c r="CF98" s="485">
        <v>13603</v>
      </c>
      <c r="CG98" s="245"/>
      <c r="CH98" s="245"/>
      <c r="CI98" s="245"/>
      <c r="CJ98" s="245"/>
      <c r="CK98" s="245"/>
      <c r="CL98" s="245"/>
      <c r="CM98" s="245"/>
      <c r="CN98" s="245"/>
      <c r="CO98" s="245"/>
      <c r="CP98" s="245"/>
      <c r="CQ98" s="245"/>
      <c r="CR98" s="245"/>
      <c r="CS98" s="245"/>
      <c r="CT98" s="245"/>
      <c r="CU98" s="489">
        <v>21180</v>
      </c>
      <c r="CV98" s="489"/>
      <c r="CW98" s="489"/>
      <c r="CX98" s="489"/>
      <c r="CY98" s="489"/>
      <c r="CZ98" s="490"/>
      <c r="DA98" s="245"/>
      <c r="DB98" s="245"/>
      <c r="DC98" s="245"/>
      <c r="DD98" s="245"/>
      <c r="DE98" s="245"/>
      <c r="DF98" s="245"/>
      <c r="DG98" s="245"/>
      <c r="DH98" s="245"/>
      <c r="DI98" s="245"/>
      <c r="DJ98" s="245"/>
      <c r="DK98" s="245"/>
      <c r="DL98" s="245"/>
      <c r="DM98" s="245"/>
      <c r="DN98" s="245"/>
      <c r="DO98" s="245"/>
      <c r="DP98" s="245"/>
      <c r="DQ98" s="245"/>
      <c r="DR98" s="245"/>
      <c r="DS98" s="245"/>
      <c r="DT98" s="245"/>
      <c r="DU98" s="245"/>
      <c r="DV98" s="245"/>
      <c r="DW98" s="245"/>
      <c r="DX98" s="245"/>
      <c r="DY98" s="245"/>
      <c r="DZ98" s="245"/>
      <c r="EA98" s="245"/>
      <c r="EB98" s="245"/>
      <c r="EC98" s="245"/>
      <c r="ED98" s="245"/>
      <c r="EE98" s="245"/>
      <c r="EF98" s="245"/>
      <c r="EG98" s="245"/>
      <c r="EH98" s="245"/>
      <c r="EI98" s="245"/>
      <c r="EJ98" s="245"/>
      <c r="EK98" s="245"/>
      <c r="EL98" s="245"/>
      <c r="EM98" s="245"/>
      <c r="EN98" s="245"/>
      <c r="EO98" s="245"/>
      <c r="EP98" s="245"/>
      <c r="EQ98" s="245"/>
      <c r="ER98" s="245"/>
      <c r="ES98" s="245"/>
      <c r="ET98" s="245"/>
      <c r="EU98" s="245"/>
      <c r="EV98" s="245"/>
      <c r="EW98" s="245"/>
      <c r="EX98" s="245"/>
      <c r="EY98" s="245"/>
      <c r="EZ98" s="245"/>
      <c r="FA98" s="245"/>
      <c r="FB98" s="245"/>
      <c r="FC98" s="245"/>
      <c r="FD98" s="245"/>
      <c r="FE98" s="245"/>
      <c r="FF98" s="245"/>
      <c r="FG98" s="245"/>
      <c r="FH98" s="245"/>
      <c r="FI98" s="245"/>
      <c r="FJ98" s="245"/>
      <c r="FK98" s="245"/>
      <c r="FL98" s="245"/>
      <c r="FM98" s="245"/>
      <c r="FN98" s="245"/>
      <c r="FO98" s="245"/>
      <c r="FP98" s="245"/>
      <c r="FQ98" s="245"/>
      <c r="FR98" s="245"/>
      <c r="FS98" s="245"/>
      <c r="FT98" s="245"/>
      <c r="FU98" s="245"/>
      <c r="FV98" s="245"/>
      <c r="FW98" s="245"/>
      <c r="FX98" s="245"/>
      <c r="FY98" s="245"/>
      <c r="FZ98" s="245"/>
      <c r="GA98" s="245"/>
      <c r="GB98" s="245"/>
      <c r="GC98" s="245"/>
      <c r="GD98" s="245"/>
      <c r="GE98" s="245"/>
      <c r="GF98" s="245"/>
      <c r="GG98" s="245"/>
      <c r="GH98" s="245"/>
      <c r="GI98" s="245"/>
      <c r="GJ98" s="245"/>
      <c r="GK98" s="245"/>
      <c r="GL98" s="245"/>
      <c r="GM98" s="245"/>
      <c r="GN98" s="245"/>
      <c r="GO98" s="245"/>
      <c r="GP98" s="245"/>
      <c r="GQ98" s="245"/>
      <c r="GR98" s="245"/>
      <c r="GS98" s="245"/>
      <c r="GT98" s="245"/>
      <c r="GU98" s="245"/>
      <c r="GV98" s="245"/>
      <c r="GW98" s="245"/>
      <c r="GX98" s="245"/>
      <c r="GY98" s="245"/>
      <c r="GZ98" s="245"/>
      <c r="HA98" s="245"/>
      <c r="HB98" s="245"/>
      <c r="HC98" s="245"/>
      <c r="HD98" s="245"/>
      <c r="HE98" s="245"/>
      <c r="HF98" s="245"/>
      <c r="HG98" s="245"/>
      <c r="HH98" s="245"/>
      <c r="HI98" s="245"/>
      <c r="HJ98" s="245"/>
      <c r="HK98" s="245"/>
      <c r="HL98" s="245"/>
      <c r="HM98" s="245"/>
      <c r="HN98" s="245"/>
      <c r="HO98" s="245"/>
      <c r="HP98" s="245"/>
      <c r="HQ98" s="245"/>
      <c r="HR98" s="245"/>
      <c r="HS98" s="245"/>
      <c r="HT98" s="245"/>
      <c r="HU98" s="245"/>
      <c r="HV98" s="245"/>
      <c r="HW98" s="252">
        <v>51</v>
      </c>
      <c r="HX98" s="252">
        <v>51</v>
      </c>
      <c r="HY98" s="252">
        <v>51</v>
      </c>
      <c r="HZ98" s="252">
        <v>51</v>
      </c>
      <c r="IA98" s="252">
        <v>51</v>
      </c>
      <c r="IB98" s="252">
        <v>51</v>
      </c>
      <c r="IC98" s="252">
        <v>51</v>
      </c>
      <c r="ID98" s="252">
        <v>51</v>
      </c>
      <c r="IE98" s="252">
        <v>51</v>
      </c>
      <c r="IF98" s="252">
        <v>51</v>
      </c>
      <c r="IG98" s="252">
        <v>51</v>
      </c>
      <c r="IH98" s="252">
        <v>51</v>
      </c>
      <c r="II98" s="252">
        <v>51</v>
      </c>
      <c r="IJ98" s="252">
        <v>51</v>
      </c>
      <c r="IK98" s="252">
        <v>51</v>
      </c>
      <c r="IL98" s="252">
        <v>51</v>
      </c>
      <c r="IM98" s="252">
        <v>51</v>
      </c>
      <c r="IN98" s="252">
        <v>51</v>
      </c>
      <c r="IO98" s="252">
        <v>51</v>
      </c>
      <c r="IP98" s="252">
        <v>51</v>
      </c>
      <c r="IQ98" s="252">
        <v>51</v>
      </c>
      <c r="IR98" s="252">
        <v>51</v>
      </c>
      <c r="IS98" s="485">
        <v>36000</v>
      </c>
      <c r="IT98" s="485">
        <v>37232</v>
      </c>
      <c r="IU98" s="485">
        <v>42157</v>
      </c>
      <c r="IV98" s="485">
        <v>993</v>
      </c>
      <c r="IW98" s="485">
        <v>1127</v>
      </c>
      <c r="IX98" s="485">
        <v>1288</v>
      </c>
      <c r="IY98" s="485">
        <v>1382</v>
      </c>
      <c r="IZ98" s="485">
        <v>1764</v>
      </c>
      <c r="JA98" s="485">
        <v>3048</v>
      </c>
      <c r="JB98" s="485">
        <v>3511</v>
      </c>
      <c r="JC98" s="485">
        <v>4095</v>
      </c>
      <c r="JD98" s="485">
        <v>4603</v>
      </c>
      <c r="JE98" s="485">
        <v>9349</v>
      </c>
      <c r="JF98" s="485">
        <v>10848</v>
      </c>
      <c r="JG98" s="485">
        <v>12010</v>
      </c>
      <c r="JH98" s="485">
        <v>13149</v>
      </c>
      <c r="JI98" s="485">
        <v>33276</v>
      </c>
      <c r="JJ98" s="485">
        <v>35121</v>
      </c>
      <c r="JK98" s="485">
        <v>39571</v>
      </c>
      <c r="JL98" s="238">
        <v>0</v>
      </c>
      <c r="JM98" s="238">
        <v>0</v>
      </c>
      <c r="JN98" s="238">
        <v>381.9</v>
      </c>
      <c r="JO98" s="238">
        <v>547.20000000000005</v>
      </c>
      <c r="JP98" s="238">
        <v>737.2</v>
      </c>
      <c r="JQ98" s="238" t="s">
        <v>1637</v>
      </c>
      <c r="JR98" s="238" t="s">
        <v>1637</v>
      </c>
      <c r="JS98" s="238">
        <v>0.25</v>
      </c>
      <c r="JT98" s="238" t="s">
        <v>1637</v>
      </c>
      <c r="JU98" s="238">
        <v>9833</v>
      </c>
      <c r="JV98" s="238" t="s">
        <v>1628</v>
      </c>
      <c r="JW98" s="245"/>
      <c r="JX98" s="245"/>
      <c r="JY98" s="245"/>
      <c r="KA98" s="738">
        <v>46023</v>
      </c>
    </row>
    <row r="99" spans="1:287">
      <c r="B99" s="423" t="s">
        <v>1867</v>
      </c>
      <c r="C99" s="393" t="s">
        <v>1868</v>
      </c>
      <c r="D99" s="393"/>
      <c r="E99" s="377"/>
      <c r="F99" s="484"/>
      <c r="G99" s="483"/>
      <c r="H99" s="406"/>
      <c r="I99" s="406"/>
      <c r="J99" s="406"/>
      <c r="K99" s="406"/>
      <c r="L99" s="484"/>
      <c r="M99" s="800" t="s">
        <v>54</v>
      </c>
      <c r="N99" s="245"/>
      <c r="O99" s="245"/>
      <c r="P99" s="245"/>
      <c r="Q99" s="499" t="s">
        <v>93</v>
      </c>
      <c r="R99" s="245"/>
      <c r="S99" s="245"/>
      <c r="T99" s="245"/>
      <c r="U99" s="245"/>
      <c r="V99" s="245"/>
      <c r="W99" s="245"/>
      <c r="X99" s="245"/>
      <c r="Y99" s="245"/>
      <c r="Z99" s="245"/>
      <c r="AA99" s="245"/>
      <c r="AB99" s="245"/>
      <c r="AC99" s="245"/>
      <c r="AD99" s="245"/>
      <c r="AE99" s="245"/>
      <c r="AF99" s="245"/>
      <c r="AG99" s="245"/>
      <c r="AH99" s="245"/>
      <c r="AI99" s="245"/>
      <c r="AJ99" s="245"/>
      <c r="AK99" s="245"/>
      <c r="AL99" s="245"/>
      <c r="AM99" s="245"/>
      <c r="AN99" s="245"/>
      <c r="AO99" s="485">
        <v>881</v>
      </c>
      <c r="AP99" s="485">
        <v>1016</v>
      </c>
      <c r="AQ99" s="485">
        <v>1177</v>
      </c>
      <c r="AR99" s="485">
        <v>1270</v>
      </c>
      <c r="AS99" s="485">
        <v>1652</v>
      </c>
      <c r="AT99" s="485">
        <v>4067</v>
      </c>
      <c r="AU99" s="485">
        <v>4638</v>
      </c>
      <c r="AV99" s="485">
        <v>9435</v>
      </c>
      <c r="AW99" s="485">
        <v>11013</v>
      </c>
      <c r="AX99" s="485">
        <v>12340</v>
      </c>
      <c r="AY99" s="245"/>
      <c r="AZ99" s="245"/>
      <c r="BA99" s="245"/>
      <c r="BB99" s="245"/>
      <c r="BC99" s="245"/>
      <c r="BD99" s="245"/>
      <c r="BE99" s="245"/>
      <c r="BF99" s="485">
        <v>3048</v>
      </c>
      <c r="BG99" s="485">
        <v>3473</v>
      </c>
      <c r="BH99" s="500"/>
      <c r="BI99" s="505"/>
      <c r="BJ99" s="245"/>
      <c r="BK99" s="505"/>
      <c r="BL99" s="245"/>
      <c r="BM99" s="484"/>
      <c r="BN99" s="245"/>
      <c r="BO99" s="484"/>
      <c r="BP99" s="484"/>
      <c r="BQ99" s="484"/>
      <c r="BR99" s="484"/>
      <c r="BS99" s="484"/>
      <c r="BT99" s="484"/>
      <c r="BU99" s="484"/>
      <c r="BV99" s="245"/>
      <c r="BW99" s="484"/>
      <c r="BX99" s="484"/>
      <c r="BY99" s="245"/>
      <c r="BZ99" s="245"/>
      <c r="CA99" s="245"/>
      <c r="CB99" s="245"/>
      <c r="CC99" s="245"/>
      <c r="CD99" s="245"/>
      <c r="CE99" s="245" t="s">
        <v>93</v>
      </c>
      <c r="CF99" s="485">
        <v>13603</v>
      </c>
      <c r="CG99" s="245"/>
      <c r="CH99" s="245"/>
      <c r="CI99" s="245"/>
      <c r="CJ99" s="245"/>
      <c r="CK99" s="245"/>
      <c r="CL99" s="245"/>
      <c r="CM99" s="245"/>
      <c r="CN99" s="245"/>
      <c r="CO99" s="245"/>
      <c r="CP99" s="245"/>
      <c r="CQ99" s="245"/>
      <c r="CR99" s="245"/>
      <c r="CS99" s="245"/>
      <c r="CT99" s="245"/>
      <c r="CU99" s="489"/>
      <c r="CV99" s="489"/>
      <c r="CW99" s="489"/>
      <c r="CX99" s="489"/>
      <c r="CY99" s="489"/>
      <c r="CZ99" s="490"/>
      <c r="DA99" s="245"/>
      <c r="DB99" s="245"/>
      <c r="DC99" s="245"/>
      <c r="DD99" s="245"/>
      <c r="DE99" s="245"/>
      <c r="DF99" s="245"/>
      <c r="DG99" s="245"/>
      <c r="DH99" s="245"/>
      <c r="DI99" s="245"/>
      <c r="DJ99" s="245"/>
      <c r="DK99" s="245"/>
      <c r="DL99" s="245"/>
      <c r="DM99" s="245"/>
      <c r="DN99" s="245"/>
      <c r="DO99" s="245"/>
      <c r="DP99" s="245"/>
      <c r="DQ99" s="245"/>
      <c r="DR99" s="245"/>
      <c r="DS99" s="245"/>
      <c r="DT99" s="245"/>
      <c r="DU99" s="245"/>
      <c r="DV99" s="245"/>
      <c r="DW99" s="245"/>
      <c r="DX99" s="245"/>
      <c r="DY99" s="245"/>
      <c r="DZ99" s="245"/>
      <c r="EA99" s="245"/>
      <c r="EB99" s="245"/>
      <c r="EC99" s="245"/>
      <c r="ED99" s="245"/>
      <c r="EE99" s="245"/>
      <c r="EF99" s="245"/>
      <c r="EG99" s="245"/>
      <c r="EH99" s="245"/>
      <c r="EI99" s="245"/>
      <c r="EJ99" s="245"/>
      <c r="EK99" s="245"/>
      <c r="EL99" s="245"/>
      <c r="EM99" s="245"/>
      <c r="EN99" s="245"/>
      <c r="EO99" s="245"/>
      <c r="EP99" s="245"/>
      <c r="EQ99" s="245"/>
      <c r="ER99" s="245"/>
      <c r="ES99" s="245"/>
      <c r="ET99" s="245"/>
      <c r="EU99" s="245"/>
      <c r="EV99" s="245"/>
      <c r="EW99" s="245"/>
      <c r="EX99" s="245"/>
      <c r="EY99" s="245"/>
      <c r="EZ99" s="245"/>
      <c r="FA99" s="245"/>
      <c r="FB99" s="245"/>
      <c r="FC99" s="245"/>
      <c r="FD99" s="245"/>
      <c r="FE99" s="245"/>
      <c r="FF99" s="245"/>
      <c r="FG99" s="245"/>
      <c r="FH99" s="245"/>
      <c r="FI99" s="245"/>
      <c r="FJ99" s="245"/>
      <c r="FK99" s="245"/>
      <c r="FL99" s="245"/>
      <c r="FM99" s="245"/>
      <c r="FN99" s="245"/>
      <c r="FO99" s="245"/>
      <c r="FP99" s="245"/>
      <c r="FQ99" s="245"/>
      <c r="FR99" s="245"/>
      <c r="FS99" s="245"/>
      <c r="FT99" s="245"/>
      <c r="FU99" s="245"/>
      <c r="FV99" s="245"/>
      <c r="FW99" s="245"/>
      <c r="FX99" s="245"/>
      <c r="FY99" s="245"/>
      <c r="FZ99" s="245"/>
      <c r="GA99" s="245"/>
      <c r="GB99" s="245"/>
      <c r="GC99" s="245"/>
      <c r="GD99" s="245"/>
      <c r="GE99" s="245"/>
      <c r="GF99" s="245"/>
      <c r="GG99" s="245"/>
      <c r="GH99" s="245"/>
      <c r="GI99" s="245"/>
      <c r="GJ99" s="245"/>
      <c r="GK99" s="245"/>
      <c r="GL99" s="245"/>
      <c r="GM99" s="245"/>
      <c r="GN99" s="245"/>
      <c r="GO99" s="245"/>
      <c r="GP99" s="245"/>
      <c r="GQ99" s="245"/>
      <c r="GR99" s="245"/>
      <c r="GS99" s="245"/>
      <c r="GT99" s="245"/>
      <c r="GU99" s="245"/>
      <c r="GV99" s="245"/>
      <c r="GW99" s="245"/>
      <c r="GX99" s="245"/>
      <c r="GY99" s="245"/>
      <c r="GZ99" s="245"/>
      <c r="HA99" s="245"/>
      <c r="HB99" s="245"/>
      <c r="HC99" s="245"/>
      <c r="HD99" s="245"/>
      <c r="HE99" s="245"/>
      <c r="HF99" s="245"/>
      <c r="HG99" s="245"/>
      <c r="HH99" s="245"/>
      <c r="HI99" s="245"/>
      <c r="HJ99" s="245"/>
      <c r="HK99" s="245"/>
      <c r="HL99" s="245"/>
      <c r="HM99" s="245"/>
      <c r="HN99" s="245"/>
      <c r="HO99" s="245"/>
      <c r="HP99" s="245"/>
      <c r="HQ99" s="245"/>
      <c r="HR99" s="245"/>
      <c r="HS99" s="245"/>
      <c r="HT99" s="245"/>
      <c r="HU99" s="245"/>
      <c r="HV99" s="245"/>
      <c r="HW99" s="252">
        <v>51</v>
      </c>
      <c r="HX99" s="252">
        <v>51</v>
      </c>
      <c r="HY99" s="252">
        <v>51</v>
      </c>
      <c r="HZ99" s="252">
        <v>51</v>
      </c>
      <c r="IA99" s="252">
        <v>51</v>
      </c>
      <c r="IB99" s="252">
        <v>51</v>
      </c>
      <c r="IC99" s="252">
        <v>51</v>
      </c>
      <c r="ID99" s="252">
        <v>51</v>
      </c>
      <c r="IE99" s="252">
        <v>51</v>
      </c>
      <c r="IF99" s="252">
        <v>51</v>
      </c>
      <c r="IG99" s="252">
        <v>51</v>
      </c>
      <c r="IH99" s="252">
        <v>51</v>
      </c>
      <c r="II99" s="252">
        <v>51</v>
      </c>
      <c r="IJ99" s="252">
        <v>51</v>
      </c>
      <c r="IK99" s="252">
        <v>51</v>
      </c>
      <c r="IL99" s="252">
        <v>51</v>
      </c>
      <c r="IM99" s="252">
        <v>51</v>
      </c>
      <c r="IN99" s="252">
        <v>51</v>
      </c>
      <c r="IO99" s="252">
        <v>51</v>
      </c>
      <c r="IP99" s="252">
        <v>51</v>
      </c>
      <c r="IQ99" s="252">
        <v>51</v>
      </c>
      <c r="IR99" s="252">
        <v>51</v>
      </c>
      <c r="IS99" s="485">
        <v>36000</v>
      </c>
      <c r="IT99" s="485">
        <v>37232</v>
      </c>
      <c r="IU99" s="485">
        <v>42157</v>
      </c>
      <c r="IV99" s="485">
        <v>993</v>
      </c>
      <c r="IW99" s="485">
        <v>1127</v>
      </c>
      <c r="IX99" s="485">
        <v>1288</v>
      </c>
      <c r="IY99" s="485">
        <v>1382</v>
      </c>
      <c r="IZ99" s="485">
        <v>1764</v>
      </c>
      <c r="JA99" s="485">
        <v>3048</v>
      </c>
      <c r="JB99" s="485">
        <v>3511</v>
      </c>
      <c r="JC99" s="485">
        <v>4095</v>
      </c>
      <c r="JD99" s="485">
        <v>4603</v>
      </c>
      <c r="JE99" s="485">
        <v>9349</v>
      </c>
      <c r="JF99" s="485">
        <v>10848</v>
      </c>
      <c r="JG99" s="485">
        <v>12010</v>
      </c>
      <c r="JH99" s="485">
        <v>13149</v>
      </c>
      <c r="JI99" s="485">
        <v>33276</v>
      </c>
      <c r="JJ99" s="485">
        <v>35121</v>
      </c>
      <c r="JK99" s="485">
        <v>39571</v>
      </c>
      <c r="JL99" s="238">
        <v>0</v>
      </c>
      <c r="JM99" s="238">
        <v>0</v>
      </c>
      <c r="JN99" s="238">
        <v>0</v>
      </c>
      <c r="JO99" s="238">
        <v>0</v>
      </c>
      <c r="JP99" s="238">
        <v>0</v>
      </c>
      <c r="JQ99" s="238">
        <v>0</v>
      </c>
      <c r="JR99" s="238">
        <v>0</v>
      </c>
      <c r="JS99" s="238">
        <v>0</v>
      </c>
      <c r="JT99" s="238">
        <v>0</v>
      </c>
      <c r="JU99" s="238">
        <v>0</v>
      </c>
      <c r="JV99" s="238">
        <v>0</v>
      </c>
      <c r="JW99" s="245"/>
      <c r="JX99" s="245"/>
      <c r="JY99" s="245"/>
      <c r="KA99" s="738">
        <v>46023</v>
      </c>
    </row>
    <row r="100" spans="1:287">
      <c r="B100" s="423" t="s">
        <v>1869</v>
      </c>
      <c r="C100" s="393" t="s">
        <v>1870</v>
      </c>
      <c r="D100" s="393"/>
      <c r="E100" s="377"/>
      <c r="F100" s="484"/>
      <c r="G100" s="406"/>
      <c r="H100" s="406"/>
      <c r="I100" s="406"/>
      <c r="J100" s="406"/>
      <c r="K100" s="406"/>
      <c r="L100" s="484"/>
      <c r="M100" s="800" t="s">
        <v>54</v>
      </c>
      <c r="N100" s="245"/>
      <c r="O100" s="245"/>
      <c r="P100" s="245"/>
      <c r="Q100" s="499" t="s">
        <v>93</v>
      </c>
      <c r="R100" s="245"/>
      <c r="S100" s="245"/>
      <c r="T100" s="245"/>
      <c r="U100" s="245"/>
      <c r="V100" s="245"/>
      <c r="W100" s="245"/>
      <c r="X100" s="245"/>
      <c r="Y100" s="245"/>
      <c r="Z100" s="245"/>
      <c r="AA100" s="245"/>
      <c r="AB100" s="245"/>
      <c r="AC100" s="245"/>
      <c r="AD100" s="245"/>
      <c r="AE100" s="245"/>
      <c r="AF100" s="245"/>
      <c r="AG100" s="245"/>
      <c r="AH100" s="245"/>
      <c r="AI100" s="245"/>
      <c r="AJ100" s="245"/>
      <c r="AK100" s="245"/>
      <c r="AL100" s="245"/>
      <c r="AM100" s="245"/>
      <c r="AN100" s="245"/>
      <c r="AO100" s="485">
        <v>881</v>
      </c>
      <c r="AP100" s="485">
        <v>1016</v>
      </c>
      <c r="AQ100" s="485">
        <v>1177</v>
      </c>
      <c r="AR100" s="485">
        <v>1270</v>
      </c>
      <c r="AS100" s="485">
        <v>1652</v>
      </c>
      <c r="AT100" s="485">
        <v>4067</v>
      </c>
      <c r="AU100" s="485">
        <v>4638</v>
      </c>
      <c r="AV100" s="485">
        <v>9435</v>
      </c>
      <c r="AW100" s="485">
        <v>11013</v>
      </c>
      <c r="AX100" s="485">
        <v>12340</v>
      </c>
      <c r="AY100" s="245"/>
      <c r="AZ100" s="245"/>
      <c r="BA100" s="245"/>
      <c r="BB100" s="245"/>
      <c r="BC100" s="245"/>
      <c r="BD100" s="245"/>
      <c r="BE100" s="245"/>
      <c r="BF100" s="485">
        <v>3048</v>
      </c>
      <c r="BG100" s="485">
        <v>3473</v>
      </c>
      <c r="BH100" s="500"/>
      <c r="BI100" s="505"/>
      <c r="BJ100" s="245"/>
      <c r="BK100" s="505"/>
      <c r="BL100" s="245"/>
      <c r="BM100" s="484"/>
      <c r="BN100" s="245"/>
      <c r="BO100" s="484"/>
      <c r="BP100" s="484"/>
      <c r="BQ100" s="484"/>
      <c r="BR100" s="484"/>
      <c r="BS100" s="484"/>
      <c r="BT100" s="484"/>
      <c r="BU100" s="484"/>
      <c r="BV100" s="245"/>
      <c r="BW100" s="484"/>
      <c r="BX100" s="484"/>
      <c r="BY100" s="245"/>
      <c r="BZ100" s="245"/>
      <c r="CA100" s="245"/>
      <c r="CB100" s="245"/>
      <c r="CC100" s="245"/>
      <c r="CD100" s="245"/>
      <c r="CE100" s="245" t="s">
        <v>93</v>
      </c>
      <c r="CF100" s="485">
        <v>13603</v>
      </c>
      <c r="CG100" s="245"/>
      <c r="CH100" s="245"/>
      <c r="CI100" s="245"/>
      <c r="CJ100" s="245"/>
      <c r="CK100" s="245"/>
      <c r="CL100" s="245"/>
      <c r="CM100" s="245"/>
      <c r="CN100" s="245"/>
      <c r="CO100" s="245"/>
      <c r="CP100" s="245"/>
      <c r="CQ100" s="245"/>
      <c r="CR100" s="245"/>
      <c r="CS100" s="245"/>
      <c r="CT100" s="245"/>
      <c r="CU100" s="489"/>
      <c r="CV100" s="489"/>
      <c r="CW100" s="489"/>
      <c r="CX100" s="489"/>
      <c r="CY100" s="489"/>
      <c r="CZ100" s="490"/>
      <c r="DA100" s="245"/>
      <c r="DB100" s="245"/>
      <c r="DC100" s="245"/>
      <c r="DD100" s="245"/>
      <c r="DE100" s="245"/>
      <c r="DF100" s="245"/>
      <c r="DG100" s="245"/>
      <c r="DH100" s="245"/>
      <c r="DI100" s="245"/>
      <c r="DJ100" s="245"/>
      <c r="DK100" s="245"/>
      <c r="DL100" s="245"/>
      <c r="DM100" s="245"/>
      <c r="DN100" s="245"/>
      <c r="DO100" s="245"/>
      <c r="DP100" s="245"/>
      <c r="DQ100" s="245"/>
      <c r="DR100" s="245"/>
      <c r="DS100" s="245"/>
      <c r="DT100" s="245"/>
      <c r="DU100" s="245"/>
      <c r="DV100" s="245"/>
      <c r="DW100" s="245"/>
      <c r="DX100" s="245"/>
      <c r="DY100" s="245"/>
      <c r="DZ100" s="245"/>
      <c r="EA100" s="245"/>
      <c r="EB100" s="245"/>
      <c r="EC100" s="245"/>
      <c r="ED100" s="245"/>
      <c r="EE100" s="245"/>
      <c r="EF100" s="245"/>
      <c r="EG100" s="245"/>
      <c r="EH100" s="245"/>
      <c r="EI100" s="245"/>
      <c r="EJ100" s="245"/>
      <c r="EK100" s="245"/>
      <c r="EL100" s="245"/>
      <c r="EM100" s="245"/>
      <c r="EN100" s="245"/>
      <c r="EO100" s="245"/>
      <c r="EP100" s="245"/>
      <c r="EQ100" s="245"/>
      <c r="ER100" s="245"/>
      <c r="ES100" s="245"/>
      <c r="ET100" s="245"/>
      <c r="EU100" s="245"/>
      <c r="EV100" s="245"/>
      <c r="EW100" s="245"/>
      <c r="EX100" s="245"/>
      <c r="EY100" s="245"/>
      <c r="EZ100" s="245"/>
      <c r="FA100" s="245"/>
      <c r="FB100" s="245"/>
      <c r="FC100" s="245"/>
      <c r="FD100" s="245"/>
      <c r="FE100" s="245"/>
      <c r="FF100" s="245"/>
      <c r="FG100" s="245"/>
      <c r="FH100" s="245"/>
      <c r="FI100" s="245"/>
      <c r="FJ100" s="245"/>
      <c r="FK100" s="245"/>
      <c r="FL100" s="245"/>
      <c r="FM100" s="245"/>
      <c r="FN100" s="245"/>
      <c r="FO100" s="245"/>
      <c r="FP100" s="245"/>
      <c r="FQ100" s="245"/>
      <c r="FR100" s="245"/>
      <c r="FS100" s="245"/>
      <c r="FT100" s="245"/>
      <c r="FU100" s="245"/>
      <c r="FV100" s="245"/>
      <c r="FW100" s="245"/>
      <c r="FX100" s="245"/>
      <c r="FY100" s="245"/>
      <c r="FZ100" s="245"/>
      <c r="GA100" s="245"/>
      <c r="GB100" s="245"/>
      <c r="GC100" s="245"/>
      <c r="GD100" s="245"/>
      <c r="GE100" s="245"/>
      <c r="GF100" s="245"/>
      <c r="GG100" s="245"/>
      <c r="GH100" s="245"/>
      <c r="GI100" s="245"/>
      <c r="GJ100" s="245"/>
      <c r="GK100" s="245"/>
      <c r="GL100" s="245"/>
      <c r="GM100" s="245"/>
      <c r="GN100" s="245"/>
      <c r="GO100" s="245"/>
      <c r="GP100" s="245"/>
      <c r="GQ100" s="245"/>
      <c r="GR100" s="245"/>
      <c r="GS100" s="245"/>
      <c r="GT100" s="245"/>
      <c r="GU100" s="245"/>
      <c r="GV100" s="245"/>
      <c r="GW100" s="245"/>
      <c r="GX100" s="245"/>
      <c r="GY100" s="245"/>
      <c r="GZ100" s="245"/>
      <c r="HA100" s="245"/>
      <c r="HB100" s="245"/>
      <c r="HC100" s="245"/>
      <c r="HD100" s="245"/>
      <c r="HE100" s="245"/>
      <c r="HF100" s="245"/>
      <c r="HG100" s="245"/>
      <c r="HH100" s="245"/>
      <c r="HI100" s="245"/>
      <c r="HJ100" s="245"/>
      <c r="HK100" s="245"/>
      <c r="HL100" s="245"/>
      <c r="HM100" s="245"/>
      <c r="HN100" s="245"/>
      <c r="HO100" s="245"/>
      <c r="HP100" s="245"/>
      <c r="HQ100" s="245"/>
      <c r="HR100" s="245"/>
      <c r="HS100" s="245"/>
      <c r="HT100" s="245"/>
      <c r="HU100" s="245"/>
      <c r="HV100" s="245"/>
      <c r="HW100" s="252">
        <v>51</v>
      </c>
      <c r="HX100" s="252">
        <v>51</v>
      </c>
      <c r="HY100" s="252">
        <v>51</v>
      </c>
      <c r="HZ100" s="252">
        <v>51</v>
      </c>
      <c r="IA100" s="252">
        <v>51</v>
      </c>
      <c r="IB100" s="252">
        <v>51</v>
      </c>
      <c r="IC100" s="252">
        <v>51</v>
      </c>
      <c r="ID100" s="252">
        <v>51</v>
      </c>
      <c r="IE100" s="252">
        <v>51</v>
      </c>
      <c r="IF100" s="252">
        <v>51</v>
      </c>
      <c r="IG100" s="252">
        <v>51</v>
      </c>
      <c r="IH100" s="252">
        <v>51</v>
      </c>
      <c r="II100" s="252">
        <v>51</v>
      </c>
      <c r="IJ100" s="252">
        <v>51</v>
      </c>
      <c r="IK100" s="252">
        <v>51</v>
      </c>
      <c r="IL100" s="252">
        <v>51</v>
      </c>
      <c r="IM100" s="252">
        <v>51</v>
      </c>
      <c r="IN100" s="252">
        <v>51</v>
      </c>
      <c r="IO100" s="252">
        <v>51</v>
      </c>
      <c r="IP100" s="252">
        <v>51</v>
      </c>
      <c r="IQ100" s="252">
        <v>51</v>
      </c>
      <c r="IR100" s="252">
        <v>51</v>
      </c>
      <c r="IS100" s="485">
        <v>36000</v>
      </c>
      <c r="IT100" s="485">
        <v>37232</v>
      </c>
      <c r="IU100" s="485">
        <v>42157</v>
      </c>
      <c r="IV100" s="485">
        <v>993</v>
      </c>
      <c r="IW100" s="485">
        <v>1127</v>
      </c>
      <c r="IX100" s="485">
        <v>1288</v>
      </c>
      <c r="IY100" s="485">
        <v>1382</v>
      </c>
      <c r="IZ100" s="485">
        <v>1764</v>
      </c>
      <c r="JA100" s="485">
        <v>3048</v>
      </c>
      <c r="JB100" s="485">
        <v>3511</v>
      </c>
      <c r="JC100" s="485">
        <v>4095</v>
      </c>
      <c r="JD100" s="485">
        <v>4603</v>
      </c>
      <c r="JE100" s="485">
        <v>9349</v>
      </c>
      <c r="JF100" s="485">
        <v>10848</v>
      </c>
      <c r="JG100" s="485">
        <v>12010</v>
      </c>
      <c r="JH100" s="485">
        <v>13149</v>
      </c>
      <c r="JI100" s="485">
        <v>33276</v>
      </c>
      <c r="JJ100" s="485">
        <v>35121</v>
      </c>
      <c r="JK100" s="485">
        <v>39571</v>
      </c>
      <c r="JL100" s="238">
        <v>0</v>
      </c>
      <c r="JM100" s="238">
        <v>0</v>
      </c>
      <c r="JN100" s="238">
        <v>0</v>
      </c>
      <c r="JO100" s="238">
        <v>0</v>
      </c>
      <c r="JP100" s="238">
        <v>0</v>
      </c>
      <c r="JQ100" s="238">
        <v>0</v>
      </c>
      <c r="JR100" s="238">
        <v>0</v>
      </c>
      <c r="JS100" s="238">
        <v>0</v>
      </c>
      <c r="JT100" s="238">
        <v>0</v>
      </c>
      <c r="JU100" s="238">
        <v>0</v>
      </c>
      <c r="JV100" s="238">
        <v>0</v>
      </c>
      <c r="JW100" s="245"/>
      <c r="JX100" s="245"/>
      <c r="JY100" s="245"/>
      <c r="KA100" s="738">
        <v>46023</v>
      </c>
    </row>
    <row r="101" spans="1:287">
      <c r="A101" s="239" t="s">
        <v>1180</v>
      </c>
      <c r="B101" s="423" t="s">
        <v>771</v>
      </c>
      <c r="C101" s="374" t="s">
        <v>1871</v>
      </c>
      <c r="D101" s="377" t="s">
        <v>767</v>
      </c>
      <c r="E101" s="377" t="s">
        <v>768</v>
      </c>
      <c r="F101" s="483" t="s">
        <v>223</v>
      </c>
      <c r="G101" s="483" t="s">
        <v>224</v>
      </c>
      <c r="H101" s="406" t="s">
        <v>88</v>
      </c>
      <c r="I101" s="406" t="s">
        <v>89</v>
      </c>
      <c r="J101" s="406" t="s">
        <v>90</v>
      </c>
      <c r="K101" s="406" t="s">
        <v>225</v>
      </c>
      <c r="L101" s="484" t="s">
        <v>1186</v>
      </c>
      <c r="M101" s="798"/>
      <c r="N101" s="245"/>
      <c r="O101" s="245"/>
      <c r="P101" s="245"/>
      <c r="Q101" s="245"/>
      <c r="R101" s="245"/>
      <c r="S101" s="245"/>
      <c r="T101" s="245"/>
      <c r="U101" s="245"/>
      <c r="V101" s="245"/>
      <c r="W101" s="245"/>
      <c r="X101" s="245"/>
      <c r="Y101" s="245"/>
      <c r="Z101" s="245"/>
      <c r="AA101" s="245" t="s">
        <v>93</v>
      </c>
      <c r="AB101" s="245" t="s">
        <v>93</v>
      </c>
      <c r="AC101" s="245" t="s">
        <v>93</v>
      </c>
      <c r="AD101" s="245"/>
      <c r="AE101" s="245"/>
      <c r="AF101" s="245"/>
      <c r="AG101" s="245"/>
      <c r="AH101" s="245"/>
      <c r="AI101" s="245"/>
      <c r="AJ101" s="245" t="s">
        <v>93</v>
      </c>
      <c r="AK101" s="245"/>
      <c r="AL101" s="245"/>
      <c r="AM101" s="245"/>
      <c r="AN101" s="245"/>
      <c r="AO101" s="485">
        <v>881</v>
      </c>
      <c r="AP101" s="485">
        <v>1016</v>
      </c>
      <c r="AQ101" s="485">
        <v>1177</v>
      </c>
      <c r="AR101" s="485">
        <v>1270</v>
      </c>
      <c r="AS101" s="485">
        <v>1652</v>
      </c>
      <c r="AT101" s="485">
        <v>4067</v>
      </c>
      <c r="AU101" s="485">
        <v>4638</v>
      </c>
      <c r="AV101" s="485">
        <v>9435</v>
      </c>
      <c r="AW101" s="485">
        <v>11013</v>
      </c>
      <c r="AX101" s="485">
        <v>12340</v>
      </c>
      <c r="AY101" s="245"/>
      <c r="AZ101" s="245"/>
      <c r="BA101" s="245"/>
      <c r="BB101" s="245"/>
      <c r="BC101" s="245"/>
      <c r="BD101" s="245" t="s">
        <v>93</v>
      </c>
      <c r="BE101" s="245"/>
      <c r="BF101" s="485">
        <v>3048</v>
      </c>
      <c r="BG101" s="485">
        <v>3473</v>
      </c>
      <c r="BH101" s="245"/>
      <c r="BI101" s="484" t="s">
        <v>434</v>
      </c>
      <c r="BJ101" s="245"/>
      <c r="BK101" s="484" t="s">
        <v>417</v>
      </c>
      <c r="BL101" s="245"/>
      <c r="BM101" s="484"/>
      <c r="BN101" s="245"/>
      <c r="BO101" s="484"/>
      <c r="BP101" s="484" t="s">
        <v>781</v>
      </c>
      <c r="BQ101" s="484" t="s">
        <v>437</v>
      </c>
      <c r="BR101" s="484" t="s">
        <v>495</v>
      </c>
      <c r="BS101" s="484" t="s">
        <v>499</v>
      </c>
      <c r="BT101" s="484">
        <v>80</v>
      </c>
      <c r="BU101" s="484">
        <v>68</v>
      </c>
      <c r="BV101" s="245"/>
      <c r="BW101" s="484">
        <v>2572</v>
      </c>
      <c r="BX101" s="484">
        <v>1126</v>
      </c>
      <c r="BY101" s="245"/>
      <c r="BZ101" s="245"/>
      <c r="CA101" s="245"/>
      <c r="CB101" s="245"/>
      <c r="CC101" s="245"/>
      <c r="CD101" s="245"/>
      <c r="CE101" s="245" t="s">
        <v>93</v>
      </c>
      <c r="CF101" s="485">
        <v>13603</v>
      </c>
      <c r="CG101" s="245"/>
      <c r="CH101" s="245"/>
      <c r="CI101" s="245"/>
      <c r="CJ101" s="245"/>
      <c r="CK101" s="245"/>
      <c r="CL101" s="245"/>
      <c r="CM101" s="245" t="s">
        <v>93</v>
      </c>
      <c r="CN101" s="245"/>
      <c r="CO101" s="245"/>
      <c r="CP101" s="245"/>
      <c r="CQ101" s="245"/>
      <c r="CR101" s="245"/>
      <c r="CS101" s="245"/>
      <c r="CT101" s="245"/>
      <c r="CU101" s="489">
        <v>1010</v>
      </c>
      <c r="CV101" s="489">
        <v>1335</v>
      </c>
      <c r="CW101" s="489">
        <v>1630</v>
      </c>
      <c r="CX101" s="489">
        <v>1740</v>
      </c>
      <c r="CY101" s="489"/>
      <c r="CZ101" s="490"/>
      <c r="DA101" s="245"/>
      <c r="DB101" s="245"/>
      <c r="DC101" s="245"/>
      <c r="DD101" s="245"/>
      <c r="DE101" s="245"/>
      <c r="DF101" s="245"/>
      <c r="DG101" s="245"/>
      <c r="DH101" s="245"/>
      <c r="DI101" s="245"/>
      <c r="DJ101" s="245"/>
      <c r="DK101" s="245"/>
      <c r="DL101" s="245"/>
      <c r="DM101" s="245"/>
      <c r="DN101" s="245"/>
      <c r="DO101" s="245"/>
      <c r="DP101" s="245"/>
      <c r="DQ101" s="245"/>
      <c r="DR101" s="245"/>
      <c r="DS101" s="245"/>
      <c r="DT101" s="245"/>
      <c r="DU101" s="245"/>
      <c r="DV101" s="245"/>
      <c r="DW101" s="245"/>
      <c r="DX101" s="245"/>
      <c r="DY101" s="245"/>
      <c r="DZ101" s="245"/>
      <c r="EA101" s="245"/>
      <c r="EB101" s="245"/>
      <c r="EC101" s="245"/>
      <c r="ED101" s="245"/>
      <c r="EE101" s="245"/>
      <c r="EF101" s="245"/>
      <c r="EG101" s="245"/>
      <c r="EH101" s="245"/>
      <c r="EI101" s="245"/>
      <c r="EJ101" s="245"/>
      <c r="EK101" s="245"/>
      <c r="EL101" s="245"/>
      <c r="EM101" s="245"/>
      <c r="EN101" s="245"/>
      <c r="EO101" s="245"/>
      <c r="EP101" s="245"/>
      <c r="EQ101" s="245"/>
      <c r="ER101" s="245"/>
      <c r="ES101" s="245"/>
      <c r="ET101" s="245"/>
      <c r="EU101" s="245"/>
      <c r="EV101" s="245"/>
      <c r="EW101" s="245"/>
      <c r="EX101" s="245"/>
      <c r="EY101" s="245"/>
      <c r="EZ101" s="245"/>
      <c r="FA101" s="245"/>
      <c r="FB101" s="245"/>
      <c r="FC101" s="245"/>
      <c r="FD101" s="245"/>
      <c r="FE101" s="245"/>
      <c r="FF101" s="245"/>
      <c r="FG101" s="245"/>
      <c r="FH101" s="245"/>
      <c r="FI101" s="245"/>
      <c r="FJ101" s="245"/>
      <c r="FK101" s="245"/>
      <c r="FL101" s="245"/>
      <c r="FM101" s="245"/>
      <c r="FN101" s="245"/>
      <c r="FO101" s="245"/>
      <c r="FP101" s="245"/>
      <c r="FQ101" s="245"/>
      <c r="FR101" s="245"/>
      <c r="FS101" s="245"/>
      <c r="FT101" s="245"/>
      <c r="FU101" s="245"/>
      <c r="FV101" s="245"/>
      <c r="FW101" s="245"/>
      <c r="FX101" s="245"/>
      <c r="FY101" s="245"/>
      <c r="FZ101" s="245"/>
      <c r="GA101" s="245"/>
      <c r="GB101" s="245"/>
      <c r="GC101" s="245"/>
      <c r="GD101" s="245"/>
      <c r="GE101" s="245"/>
      <c r="GF101" s="245"/>
      <c r="GG101" s="245"/>
      <c r="GH101" s="245"/>
      <c r="GI101" s="245"/>
      <c r="GJ101" s="245"/>
      <c r="GK101" s="245"/>
      <c r="GL101" s="245"/>
      <c r="GM101" s="245"/>
      <c r="GN101" s="245"/>
      <c r="GO101" s="245"/>
      <c r="GP101" s="245"/>
      <c r="GQ101" s="245"/>
      <c r="GR101" s="245"/>
      <c r="GS101" s="245"/>
      <c r="GT101" s="245"/>
      <c r="GU101" s="245"/>
      <c r="GV101" s="245"/>
      <c r="GW101" s="245"/>
      <c r="GX101" s="245"/>
      <c r="GY101" s="245"/>
      <c r="GZ101" s="245"/>
      <c r="HA101" s="245"/>
      <c r="HB101" s="245"/>
      <c r="HC101" s="245"/>
      <c r="HD101" s="245"/>
      <c r="HE101" s="245"/>
      <c r="HF101" s="245"/>
      <c r="HG101" s="245"/>
      <c r="HH101" s="245"/>
      <c r="HI101" s="245"/>
      <c r="HJ101" s="245"/>
      <c r="HK101" s="245"/>
      <c r="HL101" s="245"/>
      <c r="HM101" s="245"/>
      <c r="HN101" s="245"/>
      <c r="HO101" s="245"/>
      <c r="HP101" s="245"/>
      <c r="HQ101" s="245"/>
      <c r="HR101" s="245"/>
      <c r="HS101" s="245"/>
      <c r="HT101" s="245"/>
      <c r="HU101" s="245"/>
      <c r="HV101" s="245"/>
      <c r="HW101" s="245"/>
      <c r="HX101" s="245"/>
      <c r="HY101" s="245"/>
      <c r="HZ101" s="245"/>
      <c r="IA101" s="245"/>
      <c r="IB101" s="245"/>
      <c r="IC101" s="245"/>
      <c r="ID101" s="245"/>
      <c r="IE101" s="245"/>
      <c r="IF101" s="245"/>
      <c r="IG101" s="245"/>
      <c r="IH101" s="245"/>
      <c r="II101" s="245"/>
      <c r="IJ101" s="245"/>
      <c r="IK101" s="245"/>
      <c r="IL101" s="245"/>
      <c r="IM101" s="245"/>
      <c r="IN101" s="245"/>
      <c r="IO101" s="245"/>
      <c r="IP101" s="245"/>
      <c r="IQ101" s="245"/>
      <c r="IR101" s="245"/>
      <c r="IS101" s="485">
        <v>36000</v>
      </c>
      <c r="IT101" s="485">
        <v>37232</v>
      </c>
      <c r="IU101" s="485">
        <v>42157</v>
      </c>
      <c r="IV101" s="485">
        <v>993</v>
      </c>
      <c r="IW101" s="485">
        <v>1127</v>
      </c>
      <c r="IX101" s="485">
        <v>1288</v>
      </c>
      <c r="IY101" s="485">
        <v>1382</v>
      </c>
      <c r="IZ101" s="485">
        <v>1764</v>
      </c>
      <c r="JA101" s="485">
        <v>3048</v>
      </c>
      <c r="JB101" s="485">
        <v>3511</v>
      </c>
      <c r="JC101" s="485">
        <v>4095</v>
      </c>
      <c r="JD101" s="485">
        <v>4603</v>
      </c>
      <c r="JE101" s="485">
        <v>9349</v>
      </c>
      <c r="JF101" s="485">
        <v>10848</v>
      </c>
      <c r="JG101" s="485">
        <v>12010</v>
      </c>
      <c r="JH101" s="485">
        <v>13149</v>
      </c>
      <c r="JI101" s="485">
        <v>33276</v>
      </c>
      <c r="JJ101" s="485">
        <v>35121</v>
      </c>
      <c r="JK101" s="485">
        <v>39571</v>
      </c>
      <c r="JL101" s="238">
        <v>0</v>
      </c>
      <c r="JM101" s="238">
        <v>25.5</v>
      </c>
      <c r="JN101" s="238">
        <v>12.6</v>
      </c>
      <c r="JO101" s="238">
        <v>17.899999999999999</v>
      </c>
      <c r="JP101" s="238">
        <v>23.8</v>
      </c>
      <c r="JQ101" s="238">
        <v>3.7</v>
      </c>
      <c r="JR101" s="238">
        <v>20</v>
      </c>
      <c r="JS101" s="238">
        <v>2.5</v>
      </c>
      <c r="JT101" s="238">
        <v>20.2</v>
      </c>
      <c r="JU101" s="238">
        <v>313.3</v>
      </c>
      <c r="JV101" s="238" t="s">
        <v>1628</v>
      </c>
      <c r="JW101" s="245"/>
      <c r="JX101" s="245"/>
      <c r="JY101" s="245"/>
      <c r="KA101" s="738">
        <v>46023</v>
      </c>
    </row>
    <row r="102" spans="1:287">
      <c r="A102" s="239" t="s">
        <v>1180</v>
      </c>
      <c r="B102" s="423" t="s">
        <v>576</v>
      </c>
      <c r="C102" s="374" t="s">
        <v>1871</v>
      </c>
      <c r="D102" s="377" t="s">
        <v>1872</v>
      </c>
      <c r="E102" s="377" t="s">
        <v>768</v>
      </c>
      <c r="F102" s="483" t="s">
        <v>223</v>
      </c>
      <c r="G102" s="483" t="s">
        <v>224</v>
      </c>
      <c r="H102" s="406" t="s">
        <v>88</v>
      </c>
      <c r="I102" s="406" t="s">
        <v>89</v>
      </c>
      <c r="J102" s="406" t="s">
        <v>90</v>
      </c>
      <c r="K102" s="406" t="s">
        <v>225</v>
      </c>
      <c r="L102" s="484" t="s">
        <v>1186</v>
      </c>
      <c r="M102" s="798"/>
      <c r="N102" s="245"/>
      <c r="O102" s="245"/>
      <c r="P102" s="245"/>
      <c r="Q102" s="245" t="s">
        <v>93</v>
      </c>
      <c r="R102" s="245"/>
      <c r="S102" s="245"/>
      <c r="T102" s="245" t="s">
        <v>93</v>
      </c>
      <c r="U102" s="245"/>
      <c r="V102" s="245"/>
      <c r="W102" s="245"/>
      <c r="X102" s="245"/>
      <c r="Y102" s="245"/>
      <c r="Z102" s="245"/>
      <c r="AA102" s="245" t="s">
        <v>93</v>
      </c>
      <c r="AB102" s="245" t="s">
        <v>93</v>
      </c>
      <c r="AC102" s="245" t="s">
        <v>93</v>
      </c>
      <c r="AD102" s="245"/>
      <c r="AE102" s="245"/>
      <c r="AF102" s="245"/>
      <c r="AG102" s="245"/>
      <c r="AH102" s="245"/>
      <c r="AI102" s="245"/>
      <c r="AJ102" s="245" t="s">
        <v>93</v>
      </c>
      <c r="AK102" s="245"/>
      <c r="AL102" s="245"/>
      <c r="AM102" s="245"/>
      <c r="AN102" s="245"/>
      <c r="AO102" s="485">
        <v>881</v>
      </c>
      <c r="AP102" s="485">
        <v>1016</v>
      </c>
      <c r="AQ102" s="485">
        <v>1177</v>
      </c>
      <c r="AR102" s="485">
        <v>1270</v>
      </c>
      <c r="AS102" s="485">
        <v>1652</v>
      </c>
      <c r="AT102" s="485">
        <v>4067</v>
      </c>
      <c r="AU102" s="485">
        <v>4638</v>
      </c>
      <c r="AV102" s="485">
        <v>9435</v>
      </c>
      <c r="AW102" s="485">
        <v>11013</v>
      </c>
      <c r="AX102" s="485">
        <v>12340</v>
      </c>
      <c r="AY102" s="245"/>
      <c r="AZ102" s="245"/>
      <c r="BA102" s="245"/>
      <c r="BB102" s="245"/>
      <c r="BC102" s="245"/>
      <c r="BD102" s="245" t="s">
        <v>93</v>
      </c>
      <c r="BE102" s="245"/>
      <c r="BF102" s="485">
        <v>3048</v>
      </c>
      <c r="BG102" s="485">
        <v>3473</v>
      </c>
      <c r="BH102" s="245"/>
      <c r="BI102" s="484" t="s">
        <v>434</v>
      </c>
      <c r="BJ102" s="245"/>
      <c r="BK102" s="506" t="s">
        <v>417</v>
      </c>
      <c r="BL102" s="245"/>
      <c r="BM102" s="484"/>
      <c r="BN102" s="245"/>
      <c r="BO102" s="484"/>
      <c r="BP102" s="484" t="s">
        <v>781</v>
      </c>
      <c r="BQ102" s="484" t="s">
        <v>437</v>
      </c>
      <c r="BR102" s="484" t="s">
        <v>495</v>
      </c>
      <c r="BS102" s="484" t="s">
        <v>499</v>
      </c>
      <c r="BT102" s="484">
        <v>77</v>
      </c>
      <c r="BU102" s="484">
        <v>66</v>
      </c>
      <c r="BV102" s="245"/>
      <c r="BW102" s="484">
        <v>2572</v>
      </c>
      <c r="BX102" s="484">
        <v>1126</v>
      </c>
      <c r="BY102" s="245"/>
      <c r="BZ102" s="245"/>
      <c r="CA102" s="245"/>
      <c r="CB102" s="245"/>
      <c r="CC102" s="245"/>
      <c r="CD102" s="245"/>
      <c r="CE102" s="245" t="s">
        <v>93</v>
      </c>
      <c r="CF102" s="485">
        <v>13603</v>
      </c>
      <c r="CG102" s="245"/>
      <c r="CH102" s="245"/>
      <c r="CI102" s="245"/>
      <c r="CJ102" s="245"/>
      <c r="CK102" s="245"/>
      <c r="CL102" s="245"/>
      <c r="CM102" s="245" t="s">
        <v>93</v>
      </c>
      <c r="CN102" s="245"/>
      <c r="CO102" s="245"/>
      <c r="CP102" s="245"/>
      <c r="CQ102" s="245"/>
      <c r="CR102" s="245"/>
      <c r="CS102" s="245"/>
      <c r="CT102" s="245"/>
      <c r="CU102" s="489">
        <v>1020</v>
      </c>
      <c r="CV102" s="489">
        <v>1345</v>
      </c>
      <c r="CW102" s="489">
        <v>1640</v>
      </c>
      <c r="CX102" s="489">
        <v>1680</v>
      </c>
      <c r="CY102" s="489"/>
      <c r="CZ102" s="490"/>
      <c r="DA102" s="245"/>
      <c r="DB102" s="245"/>
      <c r="DC102" s="245"/>
      <c r="DD102" s="245"/>
      <c r="DE102" s="245"/>
      <c r="DF102" s="245"/>
      <c r="DG102" s="245"/>
      <c r="DH102" s="245"/>
      <c r="DI102" s="245"/>
      <c r="DJ102" s="245"/>
      <c r="DK102" s="245"/>
      <c r="DL102" s="245"/>
      <c r="DM102" s="245"/>
      <c r="DN102" s="245"/>
      <c r="DO102" s="245"/>
      <c r="DP102" s="245"/>
      <c r="DQ102" s="245"/>
      <c r="DR102" s="245"/>
      <c r="DS102" s="245"/>
      <c r="DT102" s="245"/>
      <c r="DU102" s="245"/>
      <c r="DV102" s="245"/>
      <c r="DW102" s="245"/>
      <c r="DX102" s="245"/>
      <c r="DY102" s="245"/>
      <c r="DZ102" s="245"/>
      <c r="EA102" s="245"/>
      <c r="EB102" s="245"/>
      <c r="EC102" s="245"/>
      <c r="ED102" s="245"/>
      <c r="EE102" s="245"/>
      <c r="EF102" s="245"/>
      <c r="EG102" s="245"/>
      <c r="EH102" s="245"/>
      <c r="EI102" s="245"/>
      <c r="EJ102" s="245"/>
      <c r="EK102" s="245"/>
      <c r="EL102" s="245"/>
      <c r="EM102" s="245"/>
      <c r="EN102" s="245"/>
      <c r="EO102" s="245"/>
      <c r="EP102" s="245"/>
      <c r="EQ102" s="245"/>
      <c r="ER102" s="245"/>
      <c r="ES102" s="245"/>
      <c r="ET102" s="245"/>
      <c r="EU102" s="245"/>
      <c r="EV102" s="245"/>
      <c r="EW102" s="245"/>
      <c r="EX102" s="245"/>
      <c r="EY102" s="245"/>
      <c r="EZ102" s="245"/>
      <c r="FA102" s="245"/>
      <c r="FB102" s="245"/>
      <c r="FC102" s="245"/>
      <c r="FD102" s="245"/>
      <c r="FE102" s="245"/>
      <c r="FF102" s="245"/>
      <c r="FG102" s="245"/>
      <c r="FH102" s="245"/>
      <c r="FI102" s="245"/>
      <c r="FJ102" s="245"/>
      <c r="FK102" s="245"/>
      <c r="FL102" s="245"/>
      <c r="FM102" s="245"/>
      <c r="FN102" s="245"/>
      <c r="FO102" s="245"/>
      <c r="FP102" s="245"/>
      <c r="FQ102" s="245"/>
      <c r="FR102" s="245"/>
      <c r="FS102" s="245"/>
      <c r="FT102" s="245"/>
      <c r="FU102" s="245"/>
      <c r="FV102" s="245"/>
      <c r="FW102" s="245"/>
      <c r="FX102" s="245"/>
      <c r="FY102" s="245"/>
      <c r="FZ102" s="245"/>
      <c r="GA102" s="245"/>
      <c r="GB102" s="245"/>
      <c r="GC102" s="245"/>
      <c r="GD102" s="245"/>
      <c r="GE102" s="245"/>
      <c r="GF102" s="245"/>
      <c r="GG102" s="245"/>
      <c r="GH102" s="245"/>
      <c r="GI102" s="245"/>
      <c r="GJ102" s="245"/>
      <c r="GK102" s="245"/>
      <c r="GL102" s="245"/>
      <c r="GM102" s="245"/>
      <c r="GN102" s="245"/>
      <c r="GO102" s="245"/>
      <c r="GP102" s="245"/>
      <c r="GQ102" s="245"/>
      <c r="GR102" s="245"/>
      <c r="GS102" s="245"/>
      <c r="GT102" s="245"/>
      <c r="GU102" s="245"/>
      <c r="GV102" s="245"/>
      <c r="GW102" s="245"/>
      <c r="GX102" s="245"/>
      <c r="GY102" s="245"/>
      <c r="GZ102" s="245"/>
      <c r="HA102" s="245"/>
      <c r="HB102" s="245"/>
      <c r="HC102" s="245"/>
      <c r="HD102" s="245"/>
      <c r="HE102" s="245"/>
      <c r="HF102" s="245"/>
      <c r="HG102" s="245"/>
      <c r="HH102" s="245"/>
      <c r="HI102" s="245"/>
      <c r="HJ102" s="245"/>
      <c r="HK102" s="245"/>
      <c r="HL102" s="245"/>
      <c r="HM102" s="245"/>
      <c r="HN102" s="245"/>
      <c r="HO102" s="245"/>
      <c r="HP102" s="245"/>
      <c r="HQ102" s="245"/>
      <c r="HR102" s="245"/>
      <c r="HS102" s="245"/>
      <c r="HT102" s="245"/>
      <c r="HU102" s="245"/>
      <c r="HV102" s="245"/>
      <c r="HW102" s="245"/>
      <c r="HX102" s="245"/>
      <c r="HY102" s="245"/>
      <c r="HZ102" s="245"/>
      <c r="IA102" s="245"/>
      <c r="IB102" s="245"/>
      <c r="IC102" s="245"/>
      <c r="ID102" s="245"/>
      <c r="IE102" s="245"/>
      <c r="IF102" s="245"/>
      <c r="IG102" s="245"/>
      <c r="IH102" s="245"/>
      <c r="II102" s="245"/>
      <c r="IJ102" s="245"/>
      <c r="IK102" s="245"/>
      <c r="IL102" s="245"/>
      <c r="IM102" s="245"/>
      <c r="IN102" s="245"/>
      <c r="IO102" s="245"/>
      <c r="IP102" s="245"/>
      <c r="IQ102" s="245"/>
      <c r="IR102" s="245"/>
      <c r="IS102" s="485">
        <v>36000</v>
      </c>
      <c r="IT102" s="485">
        <v>37232</v>
      </c>
      <c r="IU102" s="485">
        <v>42157</v>
      </c>
      <c r="IV102" s="485">
        <v>993</v>
      </c>
      <c r="IW102" s="485">
        <v>1127</v>
      </c>
      <c r="IX102" s="485">
        <v>1288</v>
      </c>
      <c r="IY102" s="485">
        <v>1382</v>
      </c>
      <c r="IZ102" s="485">
        <v>1764</v>
      </c>
      <c r="JA102" s="485">
        <v>3048</v>
      </c>
      <c r="JB102" s="485">
        <v>3511</v>
      </c>
      <c r="JC102" s="485">
        <v>4095</v>
      </c>
      <c r="JD102" s="485">
        <v>4603</v>
      </c>
      <c r="JE102" s="485">
        <v>9349</v>
      </c>
      <c r="JF102" s="485">
        <v>10848</v>
      </c>
      <c r="JG102" s="485">
        <v>12010</v>
      </c>
      <c r="JH102" s="485">
        <v>13149</v>
      </c>
      <c r="JI102" s="485">
        <v>33276</v>
      </c>
      <c r="JJ102" s="485">
        <v>35121</v>
      </c>
      <c r="JK102" s="485">
        <v>39571</v>
      </c>
      <c r="JL102" s="238">
        <v>0</v>
      </c>
      <c r="JM102" s="238">
        <v>25.3</v>
      </c>
      <c r="JN102" s="238">
        <v>13.1</v>
      </c>
      <c r="JO102" s="238">
        <v>18.399999999999999</v>
      </c>
      <c r="JP102" s="238">
        <v>23.4</v>
      </c>
      <c r="JQ102" s="238">
        <v>3.2</v>
      </c>
      <c r="JR102" s="238">
        <v>25</v>
      </c>
      <c r="JS102" s="238">
        <v>0.25</v>
      </c>
      <c r="JT102" s="238">
        <v>17</v>
      </c>
      <c r="JU102" s="238">
        <v>317</v>
      </c>
      <c r="JV102" s="238" t="s">
        <v>1628</v>
      </c>
      <c r="JW102" s="245"/>
      <c r="JX102" s="245"/>
      <c r="JY102" s="245"/>
      <c r="KA102" s="738">
        <v>46023</v>
      </c>
    </row>
    <row r="103" spans="1:287">
      <c r="A103" s="239" t="s">
        <v>1180</v>
      </c>
      <c r="B103" s="423" t="s">
        <v>932</v>
      </c>
      <c r="C103" s="374" t="s">
        <v>1873</v>
      </c>
      <c r="D103" s="377" t="s">
        <v>933</v>
      </c>
      <c r="E103" s="377" t="s">
        <v>769</v>
      </c>
      <c r="F103" s="483" t="s">
        <v>934</v>
      </c>
      <c r="G103" s="483" t="s">
        <v>935</v>
      </c>
      <c r="H103" s="406" t="s">
        <v>88</v>
      </c>
      <c r="I103" s="406" t="s">
        <v>89</v>
      </c>
      <c r="J103" s="405" t="s">
        <v>90</v>
      </c>
      <c r="K103" s="406" t="s">
        <v>205</v>
      </c>
      <c r="L103" s="484" t="s">
        <v>1187</v>
      </c>
      <c r="M103" s="798"/>
      <c r="N103" s="245"/>
      <c r="O103" s="245"/>
      <c r="P103" s="245"/>
      <c r="Q103" s="245"/>
      <c r="R103" s="245"/>
      <c r="S103" s="245"/>
      <c r="T103" s="245"/>
      <c r="U103" s="245"/>
      <c r="V103" s="245"/>
      <c r="W103" s="245"/>
      <c r="X103" s="245"/>
      <c r="Y103" s="245"/>
      <c r="Z103" s="245"/>
      <c r="AA103" s="245" t="s">
        <v>93</v>
      </c>
      <c r="AB103" s="245" t="s">
        <v>93</v>
      </c>
      <c r="AC103" s="245" t="s">
        <v>93</v>
      </c>
      <c r="AD103" s="245"/>
      <c r="AE103" s="245"/>
      <c r="AF103" s="245"/>
      <c r="AG103" s="245"/>
      <c r="AH103" s="245"/>
      <c r="AI103" s="245"/>
      <c r="AJ103" s="245" t="s">
        <v>93</v>
      </c>
      <c r="AK103" s="245"/>
      <c r="AL103" s="245"/>
      <c r="AM103" s="245"/>
      <c r="AN103" s="245"/>
      <c r="AO103" s="485">
        <v>881</v>
      </c>
      <c r="AP103" s="485">
        <v>1016</v>
      </c>
      <c r="AQ103" s="485">
        <v>1177</v>
      </c>
      <c r="AR103" s="485">
        <v>1270</v>
      </c>
      <c r="AS103" s="485">
        <v>1652</v>
      </c>
      <c r="AT103" s="485">
        <v>4067</v>
      </c>
      <c r="AU103" s="485">
        <v>4638</v>
      </c>
      <c r="AV103" s="485">
        <v>9435</v>
      </c>
      <c r="AW103" s="485">
        <v>11013</v>
      </c>
      <c r="AX103" s="485">
        <v>12340</v>
      </c>
      <c r="AY103" s="245"/>
      <c r="AZ103" s="245"/>
      <c r="BA103" s="245"/>
      <c r="BB103" s="245"/>
      <c r="BC103" s="245"/>
      <c r="BD103" s="245" t="s">
        <v>93</v>
      </c>
      <c r="BE103" s="245"/>
      <c r="BF103" s="485">
        <v>3048</v>
      </c>
      <c r="BG103" s="485">
        <v>3473</v>
      </c>
      <c r="BH103" s="245"/>
      <c r="BI103" s="484" t="s">
        <v>434</v>
      </c>
      <c r="BJ103" s="245"/>
      <c r="BK103" s="484" t="s">
        <v>417</v>
      </c>
      <c r="BL103" s="245"/>
      <c r="BM103" s="484" t="s">
        <v>615</v>
      </c>
      <c r="BN103" s="245"/>
      <c r="BO103" s="484" t="s">
        <v>423</v>
      </c>
      <c r="BP103" s="484" t="s">
        <v>781</v>
      </c>
      <c r="BQ103" s="484" t="s">
        <v>437</v>
      </c>
      <c r="BR103" s="484" t="s">
        <v>495</v>
      </c>
      <c r="BS103" s="484" t="s">
        <v>499</v>
      </c>
      <c r="BT103" s="484">
        <v>79</v>
      </c>
      <c r="BU103" s="484">
        <v>67</v>
      </c>
      <c r="BV103" s="245"/>
      <c r="BW103" s="484">
        <v>2572</v>
      </c>
      <c r="BX103" s="484">
        <v>1126</v>
      </c>
      <c r="BY103" s="245"/>
      <c r="BZ103" s="245"/>
      <c r="CA103" s="245"/>
      <c r="CB103" s="245"/>
      <c r="CC103" s="245"/>
      <c r="CD103" s="245"/>
      <c r="CE103" s="245" t="s">
        <v>93</v>
      </c>
      <c r="CF103" s="485">
        <v>13603</v>
      </c>
      <c r="CG103" s="245"/>
      <c r="CH103" s="245"/>
      <c r="CI103" s="245"/>
      <c r="CJ103" s="245"/>
      <c r="CK103" s="245"/>
      <c r="CL103" s="245"/>
      <c r="CM103" s="245" t="s">
        <v>93</v>
      </c>
      <c r="CN103" s="245"/>
      <c r="CO103" s="245"/>
      <c r="CP103" s="245"/>
      <c r="CQ103" s="245"/>
      <c r="CR103" s="245"/>
      <c r="CS103" s="245"/>
      <c r="CT103" s="245"/>
      <c r="CU103" s="489">
        <v>1083</v>
      </c>
      <c r="CV103" s="489">
        <v>1405</v>
      </c>
      <c r="CW103" s="489">
        <v>1705</v>
      </c>
      <c r="CX103" s="489">
        <v>1740</v>
      </c>
      <c r="CY103" s="489"/>
      <c r="CZ103" s="490"/>
      <c r="DA103" s="245"/>
      <c r="DB103" s="245"/>
      <c r="DC103" s="245"/>
      <c r="DD103" s="245"/>
      <c r="DE103" s="245"/>
      <c r="DF103" s="245"/>
      <c r="DG103" s="245"/>
      <c r="DH103" s="245"/>
      <c r="DI103" s="245"/>
      <c r="DJ103" s="245"/>
      <c r="DK103" s="245"/>
      <c r="DL103" s="245"/>
      <c r="DM103" s="245"/>
      <c r="DN103" s="245"/>
      <c r="DO103" s="245"/>
      <c r="DP103" s="245"/>
      <c r="DQ103" s="245"/>
      <c r="DR103" s="245"/>
      <c r="DS103" s="245"/>
      <c r="DT103" s="245"/>
      <c r="DU103" s="245"/>
      <c r="DV103" s="245"/>
      <c r="DW103" s="245"/>
      <c r="DX103" s="245"/>
      <c r="DY103" s="245"/>
      <c r="DZ103" s="245"/>
      <c r="EA103" s="245"/>
      <c r="EB103" s="245"/>
      <c r="EC103" s="245"/>
      <c r="ED103" s="245"/>
      <c r="EE103" s="245"/>
      <c r="EF103" s="245"/>
      <c r="EG103" s="245"/>
      <c r="EH103" s="245"/>
      <c r="EI103" s="245"/>
      <c r="EJ103" s="245"/>
      <c r="EK103" s="245"/>
      <c r="EL103" s="245"/>
      <c r="EM103" s="245"/>
      <c r="EN103" s="245"/>
      <c r="EO103" s="245"/>
      <c r="EP103" s="245"/>
      <c r="EQ103" s="245"/>
      <c r="ER103" s="245"/>
      <c r="ES103" s="245"/>
      <c r="ET103" s="245"/>
      <c r="EU103" s="245"/>
      <c r="EV103" s="245"/>
      <c r="EW103" s="245"/>
      <c r="EX103" s="245"/>
      <c r="EY103" s="245"/>
      <c r="EZ103" s="245"/>
      <c r="FA103" s="245"/>
      <c r="FB103" s="245"/>
      <c r="FC103" s="245"/>
      <c r="FD103" s="245"/>
      <c r="FE103" s="245"/>
      <c r="FF103" s="245"/>
      <c r="FG103" s="245"/>
      <c r="FH103" s="245"/>
      <c r="FI103" s="245"/>
      <c r="FJ103" s="245"/>
      <c r="FK103" s="245"/>
      <c r="FL103" s="245"/>
      <c r="FM103" s="245"/>
      <c r="FN103" s="245"/>
      <c r="FO103" s="245"/>
      <c r="FP103" s="245"/>
      <c r="FQ103" s="245"/>
      <c r="FR103" s="245"/>
      <c r="FS103" s="245"/>
      <c r="FT103" s="245"/>
      <c r="FU103" s="245"/>
      <c r="FV103" s="245"/>
      <c r="FW103" s="245"/>
      <c r="FX103" s="245"/>
      <c r="FY103" s="245"/>
      <c r="FZ103" s="245"/>
      <c r="GA103" s="245"/>
      <c r="GB103" s="245"/>
      <c r="GC103" s="245"/>
      <c r="GD103" s="245"/>
      <c r="GE103" s="245"/>
      <c r="GF103" s="245"/>
      <c r="GG103" s="245"/>
      <c r="GH103" s="245"/>
      <c r="GI103" s="245"/>
      <c r="GJ103" s="245"/>
      <c r="GK103" s="245"/>
      <c r="GL103" s="245"/>
      <c r="GM103" s="245"/>
      <c r="GN103" s="245"/>
      <c r="GO103" s="245"/>
      <c r="GP103" s="245"/>
      <c r="GQ103" s="245"/>
      <c r="GR103" s="245"/>
      <c r="GS103" s="245"/>
      <c r="GT103" s="245"/>
      <c r="GU103" s="245"/>
      <c r="GV103" s="245"/>
      <c r="GW103" s="245"/>
      <c r="GX103" s="245"/>
      <c r="GY103" s="245"/>
      <c r="GZ103" s="245"/>
      <c r="HA103" s="245"/>
      <c r="HB103" s="245"/>
      <c r="HC103" s="245"/>
      <c r="HD103" s="245"/>
      <c r="HE103" s="245"/>
      <c r="HF103" s="245"/>
      <c r="HG103" s="245"/>
      <c r="HH103" s="245"/>
      <c r="HI103" s="245"/>
      <c r="HJ103" s="245"/>
      <c r="HK103" s="245"/>
      <c r="HL103" s="245"/>
      <c r="HM103" s="245"/>
      <c r="HN103" s="245"/>
      <c r="HO103" s="245"/>
      <c r="HP103" s="245"/>
      <c r="HQ103" s="245"/>
      <c r="HR103" s="245"/>
      <c r="HS103" s="245"/>
      <c r="HT103" s="245"/>
      <c r="HU103" s="245"/>
      <c r="HV103" s="245"/>
      <c r="HW103" s="245"/>
      <c r="HX103" s="245"/>
      <c r="HY103" s="245"/>
      <c r="HZ103" s="245"/>
      <c r="IA103" s="245"/>
      <c r="IB103" s="245"/>
      <c r="IC103" s="245"/>
      <c r="ID103" s="245"/>
      <c r="IE103" s="245"/>
      <c r="IF103" s="245"/>
      <c r="IG103" s="245"/>
      <c r="IH103" s="245"/>
      <c r="II103" s="245"/>
      <c r="IJ103" s="245"/>
      <c r="IK103" s="245"/>
      <c r="IL103" s="245"/>
      <c r="IM103" s="245"/>
      <c r="IN103" s="245"/>
      <c r="IO103" s="245"/>
      <c r="IP103" s="245"/>
      <c r="IQ103" s="245"/>
      <c r="IR103" s="245"/>
      <c r="IS103" s="485">
        <v>36000</v>
      </c>
      <c r="IT103" s="485">
        <v>37232</v>
      </c>
      <c r="IU103" s="485">
        <v>42157</v>
      </c>
      <c r="IV103" s="485">
        <v>993</v>
      </c>
      <c r="IW103" s="485">
        <v>1127</v>
      </c>
      <c r="IX103" s="485">
        <v>1288</v>
      </c>
      <c r="IY103" s="485">
        <v>1382</v>
      </c>
      <c r="IZ103" s="485">
        <v>1764</v>
      </c>
      <c r="JA103" s="485">
        <v>3048</v>
      </c>
      <c r="JB103" s="485">
        <v>3511</v>
      </c>
      <c r="JC103" s="485">
        <v>4095</v>
      </c>
      <c r="JD103" s="485">
        <v>4603</v>
      </c>
      <c r="JE103" s="485">
        <v>9349</v>
      </c>
      <c r="JF103" s="485">
        <v>10848</v>
      </c>
      <c r="JG103" s="485">
        <v>12010</v>
      </c>
      <c r="JH103" s="485">
        <v>13149</v>
      </c>
      <c r="JI103" s="485">
        <v>33276</v>
      </c>
      <c r="JJ103" s="485">
        <v>35121</v>
      </c>
      <c r="JK103" s="485">
        <v>39571</v>
      </c>
      <c r="JL103" s="238">
        <v>0</v>
      </c>
      <c r="JM103" s="238">
        <v>31.1</v>
      </c>
      <c r="JN103" s="238">
        <v>15</v>
      </c>
      <c r="JO103" s="238">
        <v>21.4</v>
      </c>
      <c r="JP103" s="238">
        <v>28.1</v>
      </c>
      <c r="JQ103" s="238">
        <v>3.8</v>
      </c>
      <c r="JR103" s="238">
        <v>20</v>
      </c>
      <c r="JS103" s="238">
        <v>2.5</v>
      </c>
      <c r="JT103" s="238">
        <v>15.2</v>
      </c>
      <c r="JU103" s="238">
        <v>393</v>
      </c>
      <c r="JV103" s="238" t="s">
        <v>1628</v>
      </c>
      <c r="JW103" s="245"/>
      <c r="JX103" s="245"/>
      <c r="JY103" s="245"/>
      <c r="KA103" s="738">
        <v>46023</v>
      </c>
    </row>
    <row r="104" spans="1:287">
      <c r="A104" s="239" t="s">
        <v>1180</v>
      </c>
      <c r="B104" s="423" t="s">
        <v>936</v>
      </c>
      <c r="C104" s="374" t="s">
        <v>1874</v>
      </c>
      <c r="D104" s="377" t="s">
        <v>937</v>
      </c>
      <c r="E104" s="377" t="s">
        <v>938</v>
      </c>
      <c r="F104" s="483" t="s">
        <v>237</v>
      </c>
      <c r="G104" s="483" t="s">
        <v>238</v>
      </c>
      <c r="H104" s="406" t="s">
        <v>88</v>
      </c>
      <c r="I104" s="406" t="s">
        <v>89</v>
      </c>
      <c r="J104" s="406" t="s">
        <v>90</v>
      </c>
      <c r="K104" s="406" t="s">
        <v>205</v>
      </c>
      <c r="L104" s="484" t="s">
        <v>1187</v>
      </c>
      <c r="M104" s="798"/>
      <c r="N104" s="245"/>
      <c r="O104" s="245"/>
      <c r="P104" s="245"/>
      <c r="Q104" s="245"/>
      <c r="R104" s="245"/>
      <c r="S104" s="245"/>
      <c r="T104" s="245"/>
      <c r="U104" s="245"/>
      <c r="V104" s="245"/>
      <c r="W104" s="245"/>
      <c r="X104" s="245"/>
      <c r="Y104" s="245"/>
      <c r="Z104" s="245"/>
      <c r="AA104" s="245" t="s">
        <v>93</v>
      </c>
      <c r="AB104" s="245" t="s">
        <v>93</v>
      </c>
      <c r="AC104" s="245" t="s">
        <v>93</v>
      </c>
      <c r="AD104" s="245"/>
      <c r="AE104" s="245"/>
      <c r="AF104" s="245"/>
      <c r="AG104" s="245"/>
      <c r="AH104" s="245"/>
      <c r="AI104" s="245"/>
      <c r="AJ104" s="245" t="s">
        <v>93</v>
      </c>
      <c r="AK104" s="245"/>
      <c r="AL104" s="245"/>
      <c r="AM104" s="245"/>
      <c r="AN104" s="245"/>
      <c r="AO104" s="485">
        <v>881</v>
      </c>
      <c r="AP104" s="485">
        <v>1016</v>
      </c>
      <c r="AQ104" s="485">
        <v>1177</v>
      </c>
      <c r="AR104" s="485">
        <v>1270</v>
      </c>
      <c r="AS104" s="485">
        <v>1652</v>
      </c>
      <c r="AT104" s="485">
        <v>4067</v>
      </c>
      <c r="AU104" s="485">
        <v>4638</v>
      </c>
      <c r="AV104" s="485">
        <v>9435</v>
      </c>
      <c r="AW104" s="485">
        <v>11013</v>
      </c>
      <c r="AX104" s="485">
        <v>12340</v>
      </c>
      <c r="AY104" s="245"/>
      <c r="AZ104" s="245"/>
      <c r="BA104" s="245"/>
      <c r="BB104" s="245"/>
      <c r="BC104" s="245"/>
      <c r="BD104" s="245" t="s">
        <v>93</v>
      </c>
      <c r="BE104" s="245"/>
      <c r="BF104" s="485">
        <v>3048</v>
      </c>
      <c r="BG104" s="485">
        <v>3473</v>
      </c>
      <c r="BH104" s="245"/>
      <c r="BI104" s="484" t="s">
        <v>420</v>
      </c>
      <c r="BJ104" s="245"/>
      <c r="BK104" s="484" t="s">
        <v>972</v>
      </c>
      <c r="BL104" s="245"/>
      <c r="BM104" s="484" t="s">
        <v>1152</v>
      </c>
      <c r="BN104" s="245"/>
      <c r="BO104" s="484" t="s">
        <v>423</v>
      </c>
      <c r="BP104" s="484" t="s">
        <v>883</v>
      </c>
      <c r="BQ104" s="484" t="s">
        <v>947</v>
      </c>
      <c r="BR104" s="484" t="s">
        <v>495</v>
      </c>
      <c r="BS104" s="484" t="s">
        <v>499</v>
      </c>
      <c r="BT104" s="484">
        <v>81</v>
      </c>
      <c r="BU104" s="484">
        <v>70</v>
      </c>
      <c r="BV104" s="245"/>
      <c r="BW104" s="484">
        <v>3590</v>
      </c>
      <c r="BX104" s="484">
        <v>1200</v>
      </c>
      <c r="BY104" s="245"/>
      <c r="BZ104" s="245"/>
      <c r="CA104" s="245"/>
      <c r="CB104" s="245"/>
      <c r="CC104" s="245"/>
      <c r="CD104" s="245"/>
      <c r="CE104" s="245" t="s">
        <v>93</v>
      </c>
      <c r="CF104" s="485">
        <v>13603</v>
      </c>
      <c r="CG104" s="245"/>
      <c r="CH104" s="245"/>
      <c r="CI104" s="245"/>
      <c r="CJ104" s="245"/>
      <c r="CK104" s="245"/>
      <c r="CL104" s="245"/>
      <c r="CM104" s="245" t="s">
        <v>93</v>
      </c>
      <c r="CN104" s="245"/>
      <c r="CO104" s="245"/>
      <c r="CP104" s="245"/>
      <c r="CQ104" s="245"/>
      <c r="CR104" s="245"/>
      <c r="CS104" s="245"/>
      <c r="CT104" s="245"/>
      <c r="CU104" s="489">
        <v>1375</v>
      </c>
      <c r="CV104" s="489">
        <v>2065</v>
      </c>
      <c r="CW104" s="489">
        <v>2590</v>
      </c>
      <c r="CX104" s="489">
        <v>2632</v>
      </c>
      <c r="CY104" s="489"/>
      <c r="CZ104" s="490"/>
      <c r="DA104" s="245"/>
      <c r="DB104" s="245"/>
      <c r="DC104" s="245"/>
      <c r="DD104" s="245"/>
      <c r="DE104" s="245"/>
      <c r="DF104" s="245"/>
      <c r="DG104" s="245"/>
      <c r="DH104" s="245"/>
      <c r="DI104" s="245"/>
      <c r="DJ104" s="245"/>
      <c r="DK104" s="245"/>
      <c r="DL104" s="245"/>
      <c r="DM104" s="245"/>
      <c r="DN104" s="245"/>
      <c r="DO104" s="245"/>
      <c r="DP104" s="245"/>
      <c r="DQ104" s="245"/>
      <c r="DR104" s="245"/>
      <c r="DS104" s="245"/>
      <c r="DT104" s="245"/>
      <c r="DU104" s="245"/>
      <c r="DV104" s="245"/>
      <c r="DW104" s="245"/>
      <c r="DX104" s="245"/>
      <c r="DY104" s="245"/>
      <c r="DZ104" s="245"/>
      <c r="EA104" s="245"/>
      <c r="EB104" s="245"/>
      <c r="EC104" s="245"/>
      <c r="ED104" s="245"/>
      <c r="EE104" s="245"/>
      <c r="EF104" s="245"/>
      <c r="EG104" s="245"/>
      <c r="EH104" s="245"/>
      <c r="EI104" s="245"/>
      <c r="EJ104" s="245"/>
      <c r="EK104" s="245"/>
      <c r="EL104" s="245"/>
      <c r="EM104" s="245"/>
      <c r="EN104" s="245"/>
      <c r="EO104" s="245"/>
      <c r="EP104" s="245"/>
      <c r="EQ104" s="245"/>
      <c r="ER104" s="245"/>
      <c r="ES104" s="245"/>
      <c r="ET104" s="245"/>
      <c r="EU104" s="245"/>
      <c r="EV104" s="245"/>
      <c r="EW104" s="245"/>
      <c r="EX104" s="245"/>
      <c r="EY104" s="245"/>
      <c r="EZ104" s="245"/>
      <c r="FA104" s="245"/>
      <c r="FB104" s="245"/>
      <c r="FC104" s="245"/>
      <c r="FD104" s="245"/>
      <c r="FE104" s="245"/>
      <c r="FF104" s="245"/>
      <c r="FG104" s="245"/>
      <c r="FH104" s="245"/>
      <c r="FI104" s="245"/>
      <c r="FJ104" s="245"/>
      <c r="FK104" s="245"/>
      <c r="FL104" s="245"/>
      <c r="FM104" s="245"/>
      <c r="FN104" s="245"/>
      <c r="FO104" s="245"/>
      <c r="FP104" s="245"/>
      <c r="FQ104" s="245"/>
      <c r="FR104" s="245"/>
      <c r="FS104" s="245"/>
      <c r="FT104" s="245"/>
      <c r="FU104" s="245"/>
      <c r="FV104" s="245"/>
      <c r="FW104" s="245"/>
      <c r="FX104" s="245"/>
      <c r="FY104" s="245"/>
      <c r="FZ104" s="245"/>
      <c r="GA104" s="245"/>
      <c r="GB104" s="245"/>
      <c r="GC104" s="245"/>
      <c r="GD104" s="245"/>
      <c r="GE104" s="245"/>
      <c r="GF104" s="245"/>
      <c r="GG104" s="245"/>
      <c r="GH104" s="245"/>
      <c r="GI104" s="245"/>
      <c r="GJ104" s="245"/>
      <c r="GK104" s="245"/>
      <c r="GL104" s="245"/>
      <c r="GM104" s="245"/>
      <c r="GN104" s="245"/>
      <c r="GO104" s="245"/>
      <c r="GP104" s="245"/>
      <c r="GQ104" s="245"/>
      <c r="GR104" s="245"/>
      <c r="GS104" s="245"/>
      <c r="GT104" s="245"/>
      <c r="GU104" s="245"/>
      <c r="GV104" s="245"/>
      <c r="GW104" s="245"/>
      <c r="GX104" s="245"/>
      <c r="GY104" s="245"/>
      <c r="GZ104" s="245"/>
      <c r="HA104" s="245"/>
      <c r="HB104" s="245"/>
      <c r="HC104" s="245"/>
      <c r="HD104" s="245"/>
      <c r="HE104" s="245"/>
      <c r="HF104" s="245"/>
      <c r="HG104" s="245"/>
      <c r="HH104" s="245"/>
      <c r="HI104" s="245"/>
      <c r="HJ104" s="245"/>
      <c r="HK104" s="245"/>
      <c r="HL104" s="245"/>
      <c r="HM104" s="245"/>
      <c r="HN104" s="245"/>
      <c r="HO104" s="245"/>
      <c r="HP104" s="245"/>
      <c r="HQ104" s="245"/>
      <c r="HR104" s="245"/>
      <c r="HS104" s="245"/>
      <c r="HT104" s="245"/>
      <c r="HU104" s="245"/>
      <c r="HV104" s="245"/>
      <c r="HW104" s="245"/>
      <c r="HX104" s="245"/>
      <c r="HY104" s="245"/>
      <c r="HZ104" s="245"/>
      <c r="IA104" s="245"/>
      <c r="IB104" s="245"/>
      <c r="IC104" s="245"/>
      <c r="ID104" s="245"/>
      <c r="IE104" s="245"/>
      <c r="IF104" s="245"/>
      <c r="IG104" s="245"/>
      <c r="IH104" s="245"/>
      <c r="II104" s="245"/>
      <c r="IJ104" s="245"/>
      <c r="IK104" s="245"/>
      <c r="IL104" s="245"/>
      <c r="IM104" s="245"/>
      <c r="IN104" s="245"/>
      <c r="IO104" s="245"/>
      <c r="IP104" s="245"/>
      <c r="IQ104" s="245"/>
      <c r="IR104" s="245"/>
      <c r="IS104" s="485">
        <v>36000</v>
      </c>
      <c r="IT104" s="485">
        <v>37232</v>
      </c>
      <c r="IU104" s="485">
        <v>42157</v>
      </c>
      <c r="IV104" s="485">
        <v>993</v>
      </c>
      <c r="IW104" s="485">
        <v>1127</v>
      </c>
      <c r="IX104" s="485">
        <v>1288</v>
      </c>
      <c r="IY104" s="485">
        <v>1382</v>
      </c>
      <c r="IZ104" s="485">
        <v>1764</v>
      </c>
      <c r="JA104" s="485">
        <v>3048</v>
      </c>
      <c r="JB104" s="485">
        <v>3511</v>
      </c>
      <c r="JC104" s="485">
        <v>4095</v>
      </c>
      <c r="JD104" s="485">
        <v>4603</v>
      </c>
      <c r="JE104" s="485">
        <v>9349</v>
      </c>
      <c r="JF104" s="485">
        <v>10848</v>
      </c>
      <c r="JG104" s="485">
        <v>12010</v>
      </c>
      <c r="JH104" s="485">
        <v>13149</v>
      </c>
      <c r="JI104" s="485">
        <v>33276</v>
      </c>
      <c r="JJ104" s="485">
        <v>35121</v>
      </c>
      <c r="JK104" s="485">
        <v>39571</v>
      </c>
      <c r="JL104" s="238">
        <v>0</v>
      </c>
      <c r="JM104" s="238">
        <v>37</v>
      </c>
      <c r="JN104" s="238">
        <v>17.7</v>
      </c>
      <c r="JO104" s="238">
        <v>26.1</v>
      </c>
      <c r="JP104" s="238">
        <v>33.799999999999997</v>
      </c>
      <c r="JQ104" s="238">
        <v>3.5</v>
      </c>
      <c r="JR104" s="238">
        <v>20</v>
      </c>
      <c r="JS104" s="238" t="s">
        <v>1637</v>
      </c>
      <c r="JT104" s="238">
        <v>25.8</v>
      </c>
      <c r="JU104" s="238">
        <v>346.7</v>
      </c>
      <c r="JV104" s="238" t="s">
        <v>1628</v>
      </c>
      <c r="JW104" s="245"/>
      <c r="JX104" s="245"/>
      <c r="JY104" s="245"/>
      <c r="KA104" s="738">
        <v>46023</v>
      </c>
    </row>
    <row r="105" spans="1:287">
      <c r="A105" s="239" t="s">
        <v>1180</v>
      </c>
      <c r="B105" s="423" t="s">
        <v>241</v>
      </c>
      <c r="C105" s="374" t="s">
        <v>1874</v>
      </c>
      <c r="D105" s="377" t="s">
        <v>1875</v>
      </c>
      <c r="E105" s="377" t="s">
        <v>938</v>
      </c>
      <c r="F105" s="483" t="s">
        <v>969</v>
      </c>
      <c r="G105" s="483" t="s">
        <v>970</v>
      </c>
      <c r="H105" s="406" t="s">
        <v>88</v>
      </c>
      <c r="I105" s="406" t="s">
        <v>89</v>
      </c>
      <c r="J105" s="406" t="s">
        <v>90</v>
      </c>
      <c r="K105" s="406" t="s">
        <v>205</v>
      </c>
      <c r="L105" s="484" t="s">
        <v>1187</v>
      </c>
      <c r="M105" s="798"/>
      <c r="N105" s="245"/>
      <c r="O105" s="245"/>
      <c r="P105" s="245"/>
      <c r="Q105" s="245"/>
      <c r="R105" s="245"/>
      <c r="S105" s="245"/>
      <c r="T105" s="245"/>
      <c r="U105" s="245"/>
      <c r="V105" s="245"/>
      <c r="W105" s="245"/>
      <c r="X105" s="245"/>
      <c r="Y105" s="245"/>
      <c r="Z105" s="245"/>
      <c r="AA105" s="245" t="s">
        <v>93</v>
      </c>
      <c r="AB105" s="245" t="s">
        <v>93</v>
      </c>
      <c r="AC105" s="245" t="s">
        <v>93</v>
      </c>
      <c r="AD105" s="245"/>
      <c r="AE105" s="245"/>
      <c r="AF105" s="245"/>
      <c r="AG105" s="245"/>
      <c r="AH105" s="245"/>
      <c r="AI105" s="245"/>
      <c r="AJ105" s="245" t="s">
        <v>93</v>
      </c>
      <c r="AK105" s="245"/>
      <c r="AL105" s="245"/>
      <c r="AM105" s="245"/>
      <c r="AN105" s="245"/>
      <c r="AO105" s="485">
        <v>881</v>
      </c>
      <c r="AP105" s="485">
        <v>1016</v>
      </c>
      <c r="AQ105" s="485">
        <v>1177</v>
      </c>
      <c r="AR105" s="485">
        <v>1270</v>
      </c>
      <c r="AS105" s="485">
        <v>1652</v>
      </c>
      <c r="AT105" s="485">
        <v>4067</v>
      </c>
      <c r="AU105" s="485">
        <v>4638</v>
      </c>
      <c r="AV105" s="485">
        <v>9435</v>
      </c>
      <c r="AW105" s="485">
        <v>11013</v>
      </c>
      <c r="AX105" s="485">
        <v>12340</v>
      </c>
      <c r="AY105" s="245"/>
      <c r="AZ105" s="245"/>
      <c r="BA105" s="245"/>
      <c r="BB105" s="245"/>
      <c r="BC105" s="245"/>
      <c r="BD105" s="245" t="s">
        <v>93</v>
      </c>
      <c r="BE105" s="245"/>
      <c r="BF105" s="485">
        <v>3048</v>
      </c>
      <c r="BG105" s="485">
        <v>3473</v>
      </c>
      <c r="BH105" s="245"/>
      <c r="BI105" s="484" t="s">
        <v>420</v>
      </c>
      <c r="BJ105" s="245"/>
      <c r="BK105" s="484" t="s">
        <v>972</v>
      </c>
      <c r="BL105" s="245"/>
      <c r="BM105" s="484" t="s">
        <v>1152</v>
      </c>
      <c r="BN105" s="245"/>
      <c r="BO105" s="484" t="s">
        <v>423</v>
      </c>
      <c r="BP105" s="484" t="s">
        <v>883</v>
      </c>
      <c r="BQ105" s="484" t="s">
        <v>947</v>
      </c>
      <c r="BR105" s="484" t="s">
        <v>495</v>
      </c>
      <c r="BS105" s="484" t="s">
        <v>499</v>
      </c>
      <c r="BT105" s="484">
        <v>78</v>
      </c>
      <c r="BU105" s="484">
        <v>67</v>
      </c>
      <c r="BV105" s="245"/>
      <c r="BW105" s="484">
        <v>3590</v>
      </c>
      <c r="BX105" s="484">
        <v>1200</v>
      </c>
      <c r="BY105" s="245"/>
      <c r="BZ105" s="245"/>
      <c r="CA105" s="245"/>
      <c r="CB105" s="245"/>
      <c r="CC105" s="245"/>
      <c r="CD105" s="245"/>
      <c r="CE105" s="245" t="s">
        <v>93</v>
      </c>
      <c r="CF105" s="485">
        <v>13603</v>
      </c>
      <c r="CG105" s="245"/>
      <c r="CH105" s="245"/>
      <c r="CI105" s="245"/>
      <c r="CJ105" s="245"/>
      <c r="CK105" s="245"/>
      <c r="CL105" s="245"/>
      <c r="CM105" s="245" t="s">
        <v>93</v>
      </c>
      <c r="CN105" s="245"/>
      <c r="CO105" s="245"/>
      <c r="CP105" s="245"/>
      <c r="CQ105" s="245"/>
      <c r="CR105" s="245"/>
      <c r="CS105" s="245"/>
      <c r="CT105" s="245"/>
      <c r="CU105" s="489">
        <v>1450</v>
      </c>
      <c r="CV105" s="489">
        <v>2035</v>
      </c>
      <c r="CW105" s="489">
        <v>2560</v>
      </c>
      <c r="CX105" s="489">
        <v>2605</v>
      </c>
      <c r="CY105" s="489"/>
      <c r="CZ105" s="490"/>
      <c r="DA105" s="245"/>
      <c r="DB105" s="245"/>
      <c r="DC105" s="245"/>
      <c r="DD105" s="245"/>
      <c r="DE105" s="245"/>
      <c r="DF105" s="245"/>
      <c r="DG105" s="245"/>
      <c r="DH105" s="245"/>
      <c r="DI105" s="245"/>
      <c r="DJ105" s="245"/>
      <c r="DK105" s="245"/>
      <c r="DL105" s="245"/>
      <c r="DM105" s="245"/>
      <c r="DN105" s="245"/>
      <c r="DO105" s="245"/>
      <c r="DP105" s="245"/>
      <c r="DQ105" s="245"/>
      <c r="DR105" s="245"/>
      <c r="DS105" s="245"/>
      <c r="DT105" s="245"/>
      <c r="DU105" s="245"/>
      <c r="DV105" s="245"/>
      <c r="DW105" s="245"/>
      <c r="DX105" s="245"/>
      <c r="DY105" s="245"/>
      <c r="DZ105" s="245"/>
      <c r="EA105" s="245"/>
      <c r="EB105" s="245"/>
      <c r="EC105" s="245"/>
      <c r="ED105" s="245"/>
      <c r="EE105" s="245"/>
      <c r="EF105" s="245"/>
      <c r="EG105" s="245"/>
      <c r="EH105" s="245"/>
      <c r="EI105" s="245"/>
      <c r="EJ105" s="245"/>
      <c r="EK105" s="245"/>
      <c r="EL105" s="245"/>
      <c r="EM105" s="245"/>
      <c r="EN105" s="245"/>
      <c r="EO105" s="245"/>
      <c r="EP105" s="245"/>
      <c r="EQ105" s="245"/>
      <c r="ER105" s="245"/>
      <c r="ES105" s="245"/>
      <c r="ET105" s="245"/>
      <c r="EU105" s="245"/>
      <c r="EV105" s="245"/>
      <c r="EW105" s="245"/>
      <c r="EX105" s="245"/>
      <c r="EY105" s="245"/>
      <c r="EZ105" s="245"/>
      <c r="FA105" s="245"/>
      <c r="FB105" s="245"/>
      <c r="FC105" s="245"/>
      <c r="FD105" s="245"/>
      <c r="FE105" s="245"/>
      <c r="FF105" s="245"/>
      <c r="FG105" s="245"/>
      <c r="FH105" s="245"/>
      <c r="FI105" s="245"/>
      <c r="FJ105" s="245"/>
      <c r="FK105" s="245"/>
      <c r="FL105" s="245"/>
      <c r="FM105" s="245"/>
      <c r="FN105" s="245"/>
      <c r="FO105" s="245"/>
      <c r="FP105" s="245"/>
      <c r="FQ105" s="245"/>
      <c r="FR105" s="245"/>
      <c r="FS105" s="245"/>
      <c r="FT105" s="245"/>
      <c r="FU105" s="245"/>
      <c r="FV105" s="245"/>
      <c r="FW105" s="245"/>
      <c r="FX105" s="245"/>
      <c r="FY105" s="245"/>
      <c r="FZ105" s="245"/>
      <c r="GA105" s="245"/>
      <c r="GB105" s="245"/>
      <c r="GC105" s="245"/>
      <c r="GD105" s="245"/>
      <c r="GE105" s="245"/>
      <c r="GF105" s="245"/>
      <c r="GG105" s="245"/>
      <c r="GH105" s="245"/>
      <c r="GI105" s="245"/>
      <c r="GJ105" s="245"/>
      <c r="GK105" s="245"/>
      <c r="GL105" s="245"/>
      <c r="GM105" s="245"/>
      <c r="GN105" s="245"/>
      <c r="GO105" s="245"/>
      <c r="GP105" s="245"/>
      <c r="GQ105" s="245"/>
      <c r="GR105" s="245"/>
      <c r="GS105" s="245"/>
      <c r="GT105" s="245"/>
      <c r="GU105" s="245"/>
      <c r="GV105" s="245"/>
      <c r="GW105" s="245"/>
      <c r="GX105" s="245"/>
      <c r="GY105" s="245"/>
      <c r="GZ105" s="245"/>
      <c r="HA105" s="245"/>
      <c r="HB105" s="245"/>
      <c r="HC105" s="245"/>
      <c r="HD105" s="245"/>
      <c r="HE105" s="245"/>
      <c r="HF105" s="245"/>
      <c r="HG105" s="245"/>
      <c r="HH105" s="245"/>
      <c r="HI105" s="245"/>
      <c r="HJ105" s="245"/>
      <c r="HK105" s="245"/>
      <c r="HL105" s="245"/>
      <c r="HM105" s="245"/>
      <c r="HN105" s="245"/>
      <c r="HO105" s="245"/>
      <c r="HP105" s="245"/>
      <c r="HQ105" s="245"/>
      <c r="HR105" s="245"/>
      <c r="HS105" s="245"/>
      <c r="HT105" s="245"/>
      <c r="HU105" s="245"/>
      <c r="HV105" s="245"/>
      <c r="HW105" s="245"/>
      <c r="HX105" s="245"/>
      <c r="HY105" s="245"/>
      <c r="HZ105" s="245"/>
      <c r="IA105" s="245"/>
      <c r="IB105" s="245"/>
      <c r="IC105" s="245"/>
      <c r="ID105" s="245"/>
      <c r="IE105" s="245"/>
      <c r="IF105" s="245"/>
      <c r="IG105" s="245"/>
      <c r="IH105" s="245"/>
      <c r="II105" s="245"/>
      <c r="IJ105" s="245"/>
      <c r="IK105" s="245"/>
      <c r="IL105" s="245"/>
      <c r="IM105" s="245"/>
      <c r="IN105" s="245"/>
      <c r="IO105" s="245"/>
      <c r="IP105" s="245"/>
      <c r="IQ105" s="245"/>
      <c r="IR105" s="245"/>
      <c r="IS105" s="485">
        <v>36000</v>
      </c>
      <c r="IT105" s="485">
        <v>37232</v>
      </c>
      <c r="IU105" s="485">
        <v>42157</v>
      </c>
      <c r="IV105" s="485">
        <v>993</v>
      </c>
      <c r="IW105" s="485">
        <v>1127</v>
      </c>
      <c r="IX105" s="485">
        <v>1288</v>
      </c>
      <c r="IY105" s="485">
        <v>1382</v>
      </c>
      <c r="IZ105" s="485">
        <v>1764</v>
      </c>
      <c r="JA105" s="485">
        <v>3048</v>
      </c>
      <c r="JB105" s="485">
        <v>3511</v>
      </c>
      <c r="JC105" s="485">
        <v>4095</v>
      </c>
      <c r="JD105" s="485">
        <v>4603</v>
      </c>
      <c r="JE105" s="485">
        <v>9349</v>
      </c>
      <c r="JF105" s="485">
        <v>10848</v>
      </c>
      <c r="JG105" s="485">
        <v>12010</v>
      </c>
      <c r="JH105" s="485">
        <v>13149</v>
      </c>
      <c r="JI105" s="485">
        <v>33276</v>
      </c>
      <c r="JJ105" s="485">
        <v>35121</v>
      </c>
      <c r="JK105" s="485">
        <v>39571</v>
      </c>
      <c r="JL105" s="238">
        <v>0</v>
      </c>
      <c r="JM105" s="238">
        <v>34.299999999999997</v>
      </c>
      <c r="JN105" s="238">
        <v>18</v>
      </c>
      <c r="JO105" s="238">
        <v>24.5</v>
      </c>
      <c r="JP105" s="238">
        <v>34.9</v>
      </c>
      <c r="JQ105" s="238">
        <v>4.9000000000000004</v>
      </c>
      <c r="JR105" s="238" t="s">
        <v>1637</v>
      </c>
      <c r="JS105" s="238">
        <v>0.25</v>
      </c>
      <c r="JT105" s="238">
        <v>27.6</v>
      </c>
      <c r="JU105" s="238">
        <v>433</v>
      </c>
      <c r="JV105" s="238" t="s">
        <v>1628</v>
      </c>
      <c r="JW105" s="245"/>
      <c r="JX105" s="245"/>
      <c r="JY105" s="245"/>
      <c r="KA105" s="738">
        <v>46023</v>
      </c>
    </row>
    <row r="106" spans="1:287">
      <c r="A106" s="239" t="s">
        <v>1180</v>
      </c>
      <c r="B106" s="423" t="s">
        <v>939</v>
      </c>
      <c r="C106" s="374" t="s">
        <v>1876</v>
      </c>
      <c r="D106" s="377" t="s">
        <v>940</v>
      </c>
      <c r="E106" s="377" t="s">
        <v>941</v>
      </c>
      <c r="F106" s="483" t="s">
        <v>249</v>
      </c>
      <c r="G106" s="483" t="s">
        <v>250</v>
      </c>
      <c r="H106" s="406" t="s">
        <v>88</v>
      </c>
      <c r="I106" s="406" t="s">
        <v>89</v>
      </c>
      <c r="J106" s="406" t="s">
        <v>90</v>
      </c>
      <c r="K106" s="406" t="s">
        <v>227</v>
      </c>
      <c r="L106" s="484" t="s">
        <v>1189</v>
      </c>
      <c r="M106" s="798"/>
      <c r="N106" s="245"/>
      <c r="O106" s="245"/>
      <c r="P106" s="245"/>
      <c r="Q106" s="245"/>
      <c r="R106" s="245"/>
      <c r="S106" s="245"/>
      <c r="T106" s="245"/>
      <c r="U106" s="245"/>
      <c r="V106" s="245"/>
      <c r="W106" s="245"/>
      <c r="X106" s="245"/>
      <c r="Y106" s="245"/>
      <c r="Z106" s="245"/>
      <c r="AA106" s="245" t="s">
        <v>93</v>
      </c>
      <c r="AB106" s="245" t="s">
        <v>93</v>
      </c>
      <c r="AC106" s="245" t="s">
        <v>93</v>
      </c>
      <c r="AD106" s="245"/>
      <c r="AE106" s="245"/>
      <c r="AF106" s="245"/>
      <c r="AG106" s="245"/>
      <c r="AH106" s="245"/>
      <c r="AI106" s="245"/>
      <c r="AJ106" s="245" t="s">
        <v>93</v>
      </c>
      <c r="AK106" s="245"/>
      <c r="AL106" s="245"/>
      <c r="AM106" s="245"/>
      <c r="AN106" s="245"/>
      <c r="AO106" s="485">
        <v>881</v>
      </c>
      <c r="AP106" s="485">
        <v>1016</v>
      </c>
      <c r="AQ106" s="485">
        <v>1177</v>
      </c>
      <c r="AR106" s="485">
        <v>1270</v>
      </c>
      <c r="AS106" s="485">
        <v>1652</v>
      </c>
      <c r="AT106" s="485">
        <v>4067</v>
      </c>
      <c r="AU106" s="485">
        <v>4638</v>
      </c>
      <c r="AV106" s="485">
        <v>9435</v>
      </c>
      <c r="AW106" s="485">
        <v>11013</v>
      </c>
      <c r="AX106" s="485">
        <v>12340</v>
      </c>
      <c r="AY106" s="245"/>
      <c r="AZ106" s="245"/>
      <c r="BA106" s="245"/>
      <c r="BB106" s="245"/>
      <c r="BC106" s="245"/>
      <c r="BD106" s="245" t="s">
        <v>93</v>
      </c>
      <c r="BE106" s="245"/>
      <c r="BF106" s="485">
        <v>3048</v>
      </c>
      <c r="BG106" s="485">
        <v>3473</v>
      </c>
      <c r="BH106" s="245"/>
      <c r="BI106" s="484" t="s">
        <v>420</v>
      </c>
      <c r="BJ106" s="245"/>
      <c r="BK106" s="484" t="s">
        <v>972</v>
      </c>
      <c r="BL106" s="245"/>
      <c r="BM106" s="484" t="s">
        <v>1152</v>
      </c>
      <c r="BN106" s="245"/>
      <c r="BO106" s="484" t="s">
        <v>423</v>
      </c>
      <c r="BP106" s="484" t="s">
        <v>883</v>
      </c>
      <c r="BQ106" s="484" t="s">
        <v>947</v>
      </c>
      <c r="BR106" s="484" t="s">
        <v>495</v>
      </c>
      <c r="BS106" s="484" t="s">
        <v>499</v>
      </c>
      <c r="BT106" s="484">
        <v>80</v>
      </c>
      <c r="BU106" s="484">
        <v>69</v>
      </c>
      <c r="BV106" s="245"/>
      <c r="BW106" s="484">
        <v>3590</v>
      </c>
      <c r="BX106" s="484">
        <v>1200</v>
      </c>
      <c r="BY106" s="245"/>
      <c r="BZ106" s="245"/>
      <c r="CA106" s="245"/>
      <c r="CB106" s="245"/>
      <c r="CC106" s="245"/>
      <c r="CD106" s="245"/>
      <c r="CE106" s="245" t="s">
        <v>93</v>
      </c>
      <c r="CF106" s="485">
        <v>13603</v>
      </c>
      <c r="CG106" s="245"/>
      <c r="CH106" s="245"/>
      <c r="CI106" s="245"/>
      <c r="CJ106" s="245"/>
      <c r="CK106" s="245"/>
      <c r="CL106" s="245"/>
      <c r="CM106" s="245" t="s">
        <v>93</v>
      </c>
      <c r="CN106" s="245"/>
      <c r="CO106" s="245"/>
      <c r="CP106" s="245"/>
      <c r="CQ106" s="245"/>
      <c r="CR106" s="245"/>
      <c r="CS106" s="245"/>
      <c r="CT106" s="245"/>
      <c r="CU106" s="489">
        <v>1535</v>
      </c>
      <c r="CV106" s="489">
        <v>2230</v>
      </c>
      <c r="CW106" s="489">
        <v>2760</v>
      </c>
      <c r="CX106" s="489">
        <v>2800</v>
      </c>
      <c r="CY106" s="489"/>
      <c r="CZ106" s="490"/>
      <c r="DA106" s="245"/>
      <c r="DB106" s="245"/>
      <c r="DC106" s="245"/>
      <c r="DD106" s="245"/>
      <c r="DE106" s="245"/>
      <c r="DF106" s="245"/>
      <c r="DG106" s="245"/>
      <c r="DH106" s="245"/>
      <c r="DI106" s="245"/>
      <c r="DJ106" s="245"/>
      <c r="DK106" s="245"/>
      <c r="DL106" s="245"/>
      <c r="DM106" s="245"/>
      <c r="DN106" s="245"/>
      <c r="DO106" s="245"/>
      <c r="DP106" s="245"/>
      <c r="DQ106" s="245"/>
      <c r="DR106" s="245"/>
      <c r="DS106" s="245"/>
      <c r="DT106" s="245"/>
      <c r="DU106" s="245"/>
      <c r="DV106" s="245"/>
      <c r="DW106" s="245"/>
      <c r="DX106" s="245"/>
      <c r="DY106" s="245"/>
      <c r="DZ106" s="245"/>
      <c r="EA106" s="245"/>
      <c r="EB106" s="245"/>
      <c r="EC106" s="245"/>
      <c r="ED106" s="245"/>
      <c r="EE106" s="245"/>
      <c r="EF106" s="245"/>
      <c r="EG106" s="245"/>
      <c r="EH106" s="245"/>
      <c r="EI106" s="245"/>
      <c r="EJ106" s="245"/>
      <c r="EK106" s="245"/>
      <c r="EL106" s="245"/>
      <c r="EM106" s="245"/>
      <c r="EN106" s="245"/>
      <c r="EO106" s="245"/>
      <c r="EP106" s="245"/>
      <c r="EQ106" s="245"/>
      <c r="ER106" s="245"/>
      <c r="ES106" s="245"/>
      <c r="ET106" s="245"/>
      <c r="EU106" s="245"/>
      <c r="EV106" s="245"/>
      <c r="EW106" s="245"/>
      <c r="EX106" s="245"/>
      <c r="EY106" s="245"/>
      <c r="EZ106" s="245"/>
      <c r="FA106" s="245"/>
      <c r="FB106" s="245"/>
      <c r="FC106" s="245"/>
      <c r="FD106" s="245"/>
      <c r="FE106" s="245"/>
      <c r="FF106" s="245"/>
      <c r="FG106" s="245"/>
      <c r="FH106" s="245"/>
      <c r="FI106" s="245"/>
      <c r="FJ106" s="245"/>
      <c r="FK106" s="245"/>
      <c r="FL106" s="245"/>
      <c r="FM106" s="245"/>
      <c r="FN106" s="245"/>
      <c r="FO106" s="245"/>
      <c r="FP106" s="245"/>
      <c r="FQ106" s="245"/>
      <c r="FR106" s="245"/>
      <c r="FS106" s="245"/>
      <c r="FT106" s="245"/>
      <c r="FU106" s="245"/>
      <c r="FV106" s="245"/>
      <c r="FW106" s="245"/>
      <c r="FX106" s="245"/>
      <c r="FY106" s="245"/>
      <c r="FZ106" s="245"/>
      <c r="GA106" s="245"/>
      <c r="GB106" s="245"/>
      <c r="GC106" s="245"/>
      <c r="GD106" s="245"/>
      <c r="GE106" s="245"/>
      <c r="GF106" s="245"/>
      <c r="GG106" s="245"/>
      <c r="GH106" s="245"/>
      <c r="GI106" s="245"/>
      <c r="GJ106" s="245"/>
      <c r="GK106" s="245"/>
      <c r="GL106" s="245"/>
      <c r="GM106" s="245"/>
      <c r="GN106" s="245"/>
      <c r="GO106" s="245"/>
      <c r="GP106" s="245"/>
      <c r="GQ106" s="245"/>
      <c r="GR106" s="245"/>
      <c r="GS106" s="245"/>
      <c r="GT106" s="245"/>
      <c r="GU106" s="245"/>
      <c r="GV106" s="245"/>
      <c r="GW106" s="245"/>
      <c r="GX106" s="245"/>
      <c r="GY106" s="245"/>
      <c r="GZ106" s="245"/>
      <c r="HA106" s="245"/>
      <c r="HB106" s="245"/>
      <c r="HC106" s="245"/>
      <c r="HD106" s="245"/>
      <c r="HE106" s="245"/>
      <c r="HF106" s="245"/>
      <c r="HG106" s="245"/>
      <c r="HH106" s="245"/>
      <c r="HI106" s="245"/>
      <c r="HJ106" s="245"/>
      <c r="HK106" s="245"/>
      <c r="HL106" s="245"/>
      <c r="HM106" s="245"/>
      <c r="HN106" s="245"/>
      <c r="HO106" s="245"/>
      <c r="HP106" s="245"/>
      <c r="HQ106" s="245"/>
      <c r="HR106" s="245"/>
      <c r="HS106" s="245"/>
      <c r="HT106" s="245"/>
      <c r="HU106" s="245"/>
      <c r="HV106" s="245"/>
      <c r="HW106" s="245"/>
      <c r="HX106" s="245"/>
      <c r="HY106" s="245"/>
      <c r="HZ106" s="245"/>
      <c r="IA106" s="245"/>
      <c r="IB106" s="245"/>
      <c r="IC106" s="245"/>
      <c r="ID106" s="245"/>
      <c r="IE106" s="245"/>
      <c r="IF106" s="245"/>
      <c r="IG106" s="245"/>
      <c r="IH106" s="245"/>
      <c r="II106" s="245"/>
      <c r="IJ106" s="245"/>
      <c r="IK106" s="245"/>
      <c r="IL106" s="245"/>
      <c r="IM106" s="245"/>
      <c r="IN106" s="245"/>
      <c r="IO106" s="245"/>
      <c r="IP106" s="245"/>
      <c r="IQ106" s="245"/>
      <c r="IR106" s="245"/>
      <c r="IS106" s="485">
        <v>36000</v>
      </c>
      <c r="IT106" s="485">
        <v>37232</v>
      </c>
      <c r="IU106" s="485">
        <v>42157</v>
      </c>
      <c r="IV106" s="485">
        <v>993</v>
      </c>
      <c r="IW106" s="485">
        <v>1127</v>
      </c>
      <c r="IX106" s="485">
        <v>1288</v>
      </c>
      <c r="IY106" s="485">
        <v>1382</v>
      </c>
      <c r="IZ106" s="485">
        <v>1764</v>
      </c>
      <c r="JA106" s="485">
        <v>3048</v>
      </c>
      <c r="JB106" s="485">
        <v>3511</v>
      </c>
      <c r="JC106" s="485">
        <v>4095</v>
      </c>
      <c r="JD106" s="485">
        <v>4603</v>
      </c>
      <c r="JE106" s="485">
        <v>9349</v>
      </c>
      <c r="JF106" s="485">
        <v>10848</v>
      </c>
      <c r="JG106" s="485">
        <v>12010</v>
      </c>
      <c r="JH106" s="485">
        <v>13149</v>
      </c>
      <c r="JI106" s="485">
        <v>33276</v>
      </c>
      <c r="JJ106" s="485">
        <v>35121</v>
      </c>
      <c r="JK106" s="485">
        <v>39571</v>
      </c>
      <c r="JL106" s="238">
        <v>0</v>
      </c>
      <c r="JM106" s="238">
        <v>44.1</v>
      </c>
      <c r="JN106" s="238">
        <v>20.5</v>
      </c>
      <c r="JO106" s="238">
        <v>30.6</v>
      </c>
      <c r="JP106" s="238">
        <v>40.799999999999997</v>
      </c>
      <c r="JQ106" s="238">
        <v>4.4000000000000004</v>
      </c>
      <c r="JR106" s="238">
        <v>20</v>
      </c>
      <c r="JS106" s="238">
        <v>0.75</v>
      </c>
      <c r="JT106" s="238">
        <v>25.8</v>
      </c>
      <c r="JU106" s="238">
        <v>545</v>
      </c>
      <c r="JV106" s="238" t="s">
        <v>1628</v>
      </c>
      <c r="JW106" s="245"/>
      <c r="JX106" s="245"/>
      <c r="JY106" s="245"/>
      <c r="KA106" s="738">
        <v>46023</v>
      </c>
    </row>
    <row r="107" spans="1:287">
      <c r="A107" s="239" t="s">
        <v>1180</v>
      </c>
      <c r="B107" s="481" t="s">
        <v>23</v>
      </c>
      <c r="C107" s="374" t="s">
        <v>1877</v>
      </c>
      <c r="D107" s="377" t="s">
        <v>759</v>
      </c>
      <c r="E107" s="377" t="s">
        <v>2659</v>
      </c>
      <c r="F107" s="483" t="s">
        <v>148</v>
      </c>
      <c r="G107" s="483" t="s">
        <v>149</v>
      </c>
      <c r="H107" s="406" t="s">
        <v>88</v>
      </c>
      <c r="I107" s="406" t="s">
        <v>89</v>
      </c>
      <c r="J107" s="406" t="s">
        <v>90</v>
      </c>
      <c r="K107" s="406" t="s">
        <v>964</v>
      </c>
      <c r="L107" s="484" t="s">
        <v>964</v>
      </c>
      <c r="M107" s="797">
        <v>17330</v>
      </c>
      <c r="N107" s="245"/>
      <c r="O107" s="252">
        <v>2739</v>
      </c>
      <c r="P107" s="245"/>
      <c r="Q107" s="252">
        <v>1693</v>
      </c>
      <c r="R107" s="245"/>
      <c r="S107" s="245"/>
      <c r="T107" s="245"/>
      <c r="U107" s="245"/>
      <c r="V107" s="245"/>
      <c r="W107" s="245"/>
      <c r="X107" s="252">
        <v>199</v>
      </c>
      <c r="Y107" s="245"/>
      <c r="Z107" s="245"/>
      <c r="AA107" s="245" t="s">
        <v>93</v>
      </c>
      <c r="AB107" s="245" t="s">
        <v>93</v>
      </c>
      <c r="AC107" s="245" t="s">
        <v>93</v>
      </c>
      <c r="AD107" s="252">
        <v>420</v>
      </c>
      <c r="AE107" s="245"/>
      <c r="AF107" s="245"/>
      <c r="AG107" s="245"/>
      <c r="AH107" s="245"/>
      <c r="AI107" s="252">
        <v>555</v>
      </c>
      <c r="AJ107" s="252">
        <v>89</v>
      </c>
      <c r="AK107" s="252">
        <v>177</v>
      </c>
      <c r="AL107" s="245"/>
      <c r="AM107" s="245"/>
      <c r="AN107" s="245"/>
      <c r="AO107" s="485">
        <v>881</v>
      </c>
      <c r="AP107" s="485">
        <v>1016</v>
      </c>
      <c r="AQ107" s="485">
        <v>1177</v>
      </c>
      <c r="AR107" s="485">
        <v>1270</v>
      </c>
      <c r="AS107" s="485">
        <v>1652</v>
      </c>
      <c r="AT107" s="485">
        <v>4067</v>
      </c>
      <c r="AU107" s="485">
        <v>4638</v>
      </c>
      <c r="AV107" s="485">
        <v>9435</v>
      </c>
      <c r="AW107" s="485">
        <v>11013</v>
      </c>
      <c r="AX107" s="485">
        <v>12340</v>
      </c>
      <c r="AY107" s="245"/>
      <c r="AZ107" s="245"/>
      <c r="BA107" s="245"/>
      <c r="BB107" s="245"/>
      <c r="BC107" s="245"/>
      <c r="BD107" s="245" t="s">
        <v>93</v>
      </c>
      <c r="BE107" s="486" t="s">
        <v>93</v>
      </c>
      <c r="BF107" s="485">
        <v>3048</v>
      </c>
      <c r="BG107" s="485">
        <v>3473</v>
      </c>
      <c r="BH107" s="252">
        <v>2793</v>
      </c>
      <c r="BI107" s="238" t="s">
        <v>780</v>
      </c>
      <c r="BJ107" s="245"/>
      <c r="BK107" s="484" t="s">
        <v>435</v>
      </c>
      <c r="BL107" s="245"/>
      <c r="BM107" s="484" t="s">
        <v>410</v>
      </c>
      <c r="BN107" s="245"/>
      <c r="BO107" s="484" t="s">
        <v>419</v>
      </c>
      <c r="BP107" s="484" t="s">
        <v>609</v>
      </c>
      <c r="BQ107" s="484" t="s">
        <v>439</v>
      </c>
      <c r="BR107" s="484" t="s">
        <v>495</v>
      </c>
      <c r="BS107" s="484" t="s">
        <v>499</v>
      </c>
      <c r="BT107" s="484">
        <v>78</v>
      </c>
      <c r="BU107" s="484">
        <v>68</v>
      </c>
      <c r="BV107" s="252">
        <v>443</v>
      </c>
      <c r="BW107" s="484">
        <v>2100</v>
      </c>
      <c r="BX107" s="484">
        <v>938</v>
      </c>
      <c r="BY107" s="245"/>
      <c r="BZ107" s="245"/>
      <c r="CA107" s="245"/>
      <c r="CB107" s="245"/>
      <c r="CC107" s="245"/>
      <c r="CD107" s="245"/>
      <c r="CE107" s="245" t="s">
        <v>93</v>
      </c>
      <c r="CF107" s="485">
        <v>13603</v>
      </c>
      <c r="CG107" s="245"/>
      <c r="CH107" s="245"/>
      <c r="CI107" s="245"/>
      <c r="CJ107" s="245"/>
      <c r="CK107" s="245"/>
      <c r="CL107" s="245"/>
      <c r="CM107" s="245" t="s">
        <v>93</v>
      </c>
      <c r="CN107" s="245"/>
      <c r="CO107" s="245"/>
      <c r="CP107" s="252">
        <v>451</v>
      </c>
      <c r="CQ107" s="245"/>
      <c r="CR107" s="245"/>
      <c r="CS107" s="245"/>
      <c r="CT107" s="245"/>
      <c r="CU107" s="489">
        <v>680</v>
      </c>
      <c r="CV107" s="489">
        <v>800</v>
      </c>
      <c r="CW107" s="489">
        <v>1090</v>
      </c>
      <c r="CX107" s="489">
        <v>1100</v>
      </c>
      <c r="CY107" s="489"/>
      <c r="CZ107" s="490"/>
      <c r="DA107" s="245"/>
      <c r="DB107" s="245"/>
      <c r="DC107" s="245"/>
      <c r="DD107" s="245"/>
      <c r="DE107" s="245"/>
      <c r="DF107" s="245"/>
      <c r="DG107" s="245"/>
      <c r="DH107" s="245"/>
      <c r="DI107" s="245"/>
      <c r="DJ107" s="245"/>
      <c r="DK107" s="245"/>
      <c r="DL107" s="245"/>
      <c r="DM107" s="245"/>
      <c r="DN107" s="245"/>
      <c r="DO107" s="245"/>
      <c r="DP107" s="245"/>
      <c r="DQ107" s="245"/>
      <c r="DR107" s="245"/>
      <c r="DS107" s="245"/>
      <c r="DT107" s="245"/>
      <c r="DU107" s="245"/>
      <c r="DV107" s="245"/>
      <c r="DW107" s="245"/>
      <c r="DX107" s="245"/>
      <c r="DY107" s="245"/>
      <c r="DZ107" s="245"/>
      <c r="EA107" s="245"/>
      <c r="EB107" s="245"/>
      <c r="EC107" s="245"/>
      <c r="ED107" s="245"/>
      <c r="EE107" s="245"/>
      <c r="EF107" s="245"/>
      <c r="EG107" s="245"/>
      <c r="EH107" s="245"/>
      <c r="EI107" s="245"/>
      <c r="EJ107" s="245"/>
      <c r="EK107" s="245"/>
      <c r="EL107" s="245"/>
      <c r="EM107" s="245"/>
      <c r="EN107" s="245"/>
      <c r="EO107" s="245"/>
      <c r="EP107" s="245"/>
      <c r="EQ107" s="245"/>
      <c r="ER107" s="245"/>
      <c r="ES107" s="245"/>
      <c r="ET107" s="245"/>
      <c r="EU107" s="245"/>
      <c r="EV107" s="245"/>
      <c r="EW107" s="245"/>
      <c r="EX107" s="245"/>
      <c r="EY107" s="245"/>
      <c r="EZ107" s="245"/>
      <c r="FA107" s="245"/>
      <c r="FB107" s="245"/>
      <c r="FC107" s="245"/>
      <c r="FD107" s="245"/>
      <c r="FE107" s="245"/>
      <c r="FF107" s="245"/>
      <c r="FG107" s="245"/>
      <c r="FH107" s="245"/>
      <c r="FI107" s="245"/>
      <c r="FJ107" s="245"/>
      <c r="FK107" s="245"/>
      <c r="FL107" s="245"/>
      <c r="FM107" s="245"/>
      <c r="FN107" s="245"/>
      <c r="FO107" s="245"/>
      <c r="FP107" s="245"/>
      <c r="FQ107" s="245"/>
      <c r="FR107" s="245"/>
      <c r="FS107" s="245"/>
      <c r="FT107" s="245"/>
      <c r="FU107" s="245"/>
      <c r="FV107" s="245"/>
      <c r="FW107" s="245"/>
      <c r="FX107" s="245"/>
      <c r="FY107" s="245"/>
      <c r="FZ107" s="245"/>
      <c r="GA107" s="245"/>
      <c r="GB107" s="245"/>
      <c r="GC107" s="245"/>
      <c r="GD107" s="245"/>
      <c r="GE107" s="245"/>
      <c r="GF107" s="245"/>
      <c r="GG107" s="245"/>
      <c r="GH107" s="245"/>
      <c r="GI107" s="245"/>
      <c r="GJ107" s="245"/>
      <c r="GK107" s="245"/>
      <c r="GL107" s="245"/>
      <c r="GM107" s="245"/>
      <c r="GN107" s="245"/>
      <c r="GO107" s="245"/>
      <c r="GP107" s="245"/>
      <c r="GQ107" s="245"/>
      <c r="GR107" s="245"/>
      <c r="GS107" s="245"/>
      <c r="GT107" s="245"/>
      <c r="GU107" s="245"/>
      <c r="GV107" s="245"/>
      <c r="GW107" s="245"/>
      <c r="GX107" s="245"/>
      <c r="GY107" s="245"/>
      <c r="GZ107" s="245"/>
      <c r="HA107" s="245"/>
      <c r="HB107" s="245"/>
      <c r="HC107" s="245"/>
      <c r="HD107" s="245"/>
      <c r="HE107" s="245"/>
      <c r="HF107" s="245"/>
      <c r="HG107" s="245"/>
      <c r="HH107" s="245"/>
      <c r="HI107" s="245"/>
      <c r="HJ107" s="245"/>
      <c r="HK107" s="245"/>
      <c r="HL107" s="245"/>
      <c r="HM107" s="245"/>
      <c r="HN107" s="245"/>
      <c r="HO107" s="245"/>
      <c r="HP107" s="245"/>
      <c r="HQ107" s="245"/>
      <c r="HR107" s="245"/>
      <c r="HS107" s="245"/>
      <c r="HT107" s="245"/>
      <c r="HU107" s="245"/>
      <c r="HV107" s="245"/>
      <c r="HW107" s="245"/>
      <c r="HX107" s="245"/>
      <c r="HY107" s="245"/>
      <c r="HZ107" s="245"/>
      <c r="IA107" s="245"/>
      <c r="IB107" s="245"/>
      <c r="IC107" s="245"/>
      <c r="ID107" s="245"/>
      <c r="IE107" s="245"/>
      <c r="IF107" s="245"/>
      <c r="IG107" s="245"/>
      <c r="IH107" s="245"/>
      <c r="II107" s="245"/>
      <c r="IJ107" s="245"/>
      <c r="IK107" s="245"/>
      <c r="IL107" s="245"/>
      <c r="IM107" s="245"/>
      <c r="IN107" s="245"/>
      <c r="IO107" s="245"/>
      <c r="IP107" s="245"/>
      <c r="IQ107" s="245"/>
      <c r="IR107" s="245"/>
      <c r="IS107" s="485">
        <v>36000</v>
      </c>
      <c r="IT107" s="485">
        <v>37232</v>
      </c>
      <c r="IU107" s="485">
        <v>42157</v>
      </c>
      <c r="IV107" s="485">
        <v>993</v>
      </c>
      <c r="IW107" s="485">
        <v>1127</v>
      </c>
      <c r="IX107" s="485">
        <v>1288</v>
      </c>
      <c r="IY107" s="485">
        <v>1382</v>
      </c>
      <c r="IZ107" s="485">
        <v>1764</v>
      </c>
      <c r="JA107" s="485">
        <v>3048</v>
      </c>
      <c r="JB107" s="485">
        <v>3511</v>
      </c>
      <c r="JC107" s="485">
        <v>4095</v>
      </c>
      <c r="JD107" s="485">
        <v>4603</v>
      </c>
      <c r="JE107" s="485">
        <v>9349</v>
      </c>
      <c r="JF107" s="485">
        <v>10848</v>
      </c>
      <c r="JG107" s="485">
        <v>12010</v>
      </c>
      <c r="JH107" s="485">
        <v>13149</v>
      </c>
      <c r="JI107" s="485">
        <v>33276</v>
      </c>
      <c r="JJ107" s="485">
        <v>35121</v>
      </c>
      <c r="JK107" s="485">
        <v>39571</v>
      </c>
      <c r="JL107" s="238">
        <v>0</v>
      </c>
      <c r="JM107" s="238">
        <v>8.6</v>
      </c>
      <c r="JN107" s="238">
        <v>4</v>
      </c>
      <c r="JO107" s="238">
        <v>5.5</v>
      </c>
      <c r="JP107" s="238">
        <v>7.5</v>
      </c>
      <c r="JQ107" s="238" t="s">
        <v>1637</v>
      </c>
      <c r="JR107" s="238" t="s">
        <v>1637</v>
      </c>
      <c r="JS107" s="238">
        <v>2.5</v>
      </c>
      <c r="JT107" s="238" t="s">
        <v>1637</v>
      </c>
      <c r="JU107" s="238">
        <v>87</v>
      </c>
      <c r="JV107" s="238" t="s">
        <v>1641</v>
      </c>
      <c r="JW107" s="245"/>
      <c r="JX107" s="245"/>
      <c r="JY107" s="245"/>
      <c r="JZ107" s="545">
        <v>56</v>
      </c>
      <c r="KA107" s="759">
        <v>46070</v>
      </c>
    </row>
    <row r="108" spans="1:287">
      <c r="A108" s="239" t="s">
        <v>1180</v>
      </c>
      <c r="B108" s="423" t="s">
        <v>879</v>
      </c>
      <c r="C108" s="374" t="s">
        <v>1878</v>
      </c>
      <c r="D108" s="377" t="s">
        <v>881</v>
      </c>
      <c r="E108" s="377" t="s">
        <v>880</v>
      </c>
      <c r="F108" s="483" t="s">
        <v>254</v>
      </c>
      <c r="G108" s="483" t="s">
        <v>249</v>
      </c>
      <c r="H108" s="406" t="s">
        <v>88</v>
      </c>
      <c r="I108" s="406" t="s">
        <v>89</v>
      </c>
      <c r="J108" s="406" t="s">
        <v>90</v>
      </c>
      <c r="K108" s="406" t="s">
        <v>227</v>
      </c>
      <c r="L108" s="484" t="s">
        <v>1189</v>
      </c>
      <c r="M108" s="798"/>
      <c r="N108" s="245"/>
      <c r="O108" s="245"/>
      <c r="P108" s="245"/>
      <c r="Q108" s="245"/>
      <c r="R108" s="245"/>
      <c r="S108" s="245"/>
      <c r="T108" s="245"/>
      <c r="U108" s="245"/>
      <c r="V108" s="245"/>
      <c r="W108" s="245"/>
      <c r="X108" s="245"/>
      <c r="Y108" s="245"/>
      <c r="Z108" s="245"/>
      <c r="AA108" s="245" t="s">
        <v>93</v>
      </c>
      <c r="AB108" s="245" t="s">
        <v>93</v>
      </c>
      <c r="AC108" s="245" t="s">
        <v>93</v>
      </c>
      <c r="AD108" s="245"/>
      <c r="AE108" s="245"/>
      <c r="AF108" s="245"/>
      <c r="AG108" s="245"/>
      <c r="AH108" s="245"/>
      <c r="AI108" s="245"/>
      <c r="AJ108" s="245" t="s">
        <v>93</v>
      </c>
      <c r="AK108" s="245"/>
      <c r="AL108" s="245"/>
      <c r="AM108" s="245"/>
      <c r="AN108" s="245"/>
      <c r="AO108" s="485">
        <v>881</v>
      </c>
      <c r="AP108" s="485">
        <v>1016</v>
      </c>
      <c r="AQ108" s="485">
        <v>1177</v>
      </c>
      <c r="AR108" s="485">
        <v>1270</v>
      </c>
      <c r="AS108" s="485">
        <v>1652</v>
      </c>
      <c r="AT108" s="485">
        <v>4067</v>
      </c>
      <c r="AU108" s="485">
        <v>4638</v>
      </c>
      <c r="AV108" s="485">
        <v>9435</v>
      </c>
      <c r="AW108" s="485">
        <v>11013</v>
      </c>
      <c r="AX108" s="485">
        <v>12340</v>
      </c>
      <c r="AY108" s="245"/>
      <c r="AZ108" s="245"/>
      <c r="BA108" s="245"/>
      <c r="BB108" s="245"/>
      <c r="BC108" s="245"/>
      <c r="BD108" s="245" t="s">
        <v>93</v>
      </c>
      <c r="BE108" s="245"/>
      <c r="BF108" s="485">
        <v>3048</v>
      </c>
      <c r="BG108" s="485">
        <v>3473</v>
      </c>
      <c r="BH108" s="245"/>
      <c r="BI108" s="484" t="s">
        <v>420</v>
      </c>
      <c r="BJ108" s="245"/>
      <c r="BK108" s="484" t="s">
        <v>972</v>
      </c>
      <c r="BL108" s="245"/>
      <c r="BM108" s="484" t="s">
        <v>1152</v>
      </c>
      <c r="BN108" s="245"/>
      <c r="BO108" s="484" t="s">
        <v>423</v>
      </c>
      <c r="BP108" s="484" t="s">
        <v>883</v>
      </c>
      <c r="BQ108" s="484" t="s">
        <v>947</v>
      </c>
      <c r="BR108" s="484" t="s">
        <v>495</v>
      </c>
      <c r="BS108" s="484" t="s">
        <v>499</v>
      </c>
      <c r="BT108" s="484">
        <v>79</v>
      </c>
      <c r="BU108" s="484">
        <v>68</v>
      </c>
      <c r="BV108" s="245"/>
      <c r="BW108" s="484">
        <v>3590</v>
      </c>
      <c r="BX108" s="484">
        <v>1200</v>
      </c>
      <c r="BY108" s="245"/>
      <c r="BZ108" s="245"/>
      <c r="CA108" s="245"/>
      <c r="CB108" s="245"/>
      <c r="CC108" s="245"/>
      <c r="CD108" s="245"/>
      <c r="CE108" s="245" t="s">
        <v>93</v>
      </c>
      <c r="CF108" s="485">
        <v>13603</v>
      </c>
      <c r="CG108" s="245"/>
      <c r="CH108" s="245"/>
      <c r="CI108" s="245"/>
      <c r="CJ108" s="245"/>
      <c r="CK108" s="245"/>
      <c r="CL108" s="245"/>
      <c r="CM108" s="245" t="s">
        <v>93</v>
      </c>
      <c r="CN108" s="245"/>
      <c r="CO108" s="245"/>
      <c r="CP108" s="245"/>
      <c r="CQ108" s="245"/>
      <c r="CR108" s="245"/>
      <c r="CS108" s="245"/>
      <c r="CT108" s="245"/>
      <c r="CU108" s="489">
        <v>1825</v>
      </c>
      <c r="CV108" s="489">
        <v>2405</v>
      </c>
      <c r="CW108" s="489">
        <v>2930</v>
      </c>
      <c r="CX108" s="489">
        <v>3100</v>
      </c>
      <c r="CY108" s="489"/>
      <c r="CZ108" s="490"/>
      <c r="DA108" s="245"/>
      <c r="DB108" s="245"/>
      <c r="DC108" s="245"/>
      <c r="DD108" s="245"/>
      <c r="DE108" s="245"/>
      <c r="DF108" s="245"/>
      <c r="DG108" s="245"/>
      <c r="DH108" s="245"/>
      <c r="DI108" s="245"/>
      <c r="DJ108" s="245"/>
      <c r="DK108" s="245"/>
      <c r="DL108" s="245"/>
      <c r="DM108" s="245"/>
      <c r="DN108" s="245"/>
      <c r="DO108" s="245"/>
      <c r="DP108" s="245"/>
      <c r="DQ108" s="245"/>
      <c r="DR108" s="245"/>
      <c r="DS108" s="245"/>
      <c r="DT108" s="245"/>
      <c r="DU108" s="245"/>
      <c r="DV108" s="245"/>
      <c r="DW108" s="245"/>
      <c r="DX108" s="245"/>
      <c r="DY108" s="245"/>
      <c r="DZ108" s="245"/>
      <c r="EA108" s="245"/>
      <c r="EB108" s="245"/>
      <c r="EC108" s="245"/>
      <c r="ED108" s="245"/>
      <c r="EE108" s="245"/>
      <c r="EF108" s="245"/>
      <c r="EG108" s="245"/>
      <c r="EH108" s="245"/>
      <c r="EI108" s="245"/>
      <c r="EJ108" s="245"/>
      <c r="EK108" s="245"/>
      <c r="EL108" s="245"/>
      <c r="EM108" s="245"/>
      <c r="EN108" s="245"/>
      <c r="EO108" s="245"/>
      <c r="EP108" s="245"/>
      <c r="EQ108" s="245"/>
      <c r="ER108" s="245"/>
      <c r="ES108" s="245"/>
      <c r="ET108" s="245"/>
      <c r="EU108" s="245"/>
      <c r="EV108" s="245"/>
      <c r="EW108" s="245"/>
      <c r="EX108" s="245"/>
      <c r="EY108" s="245"/>
      <c r="EZ108" s="245"/>
      <c r="FA108" s="245"/>
      <c r="FB108" s="245"/>
      <c r="FC108" s="245"/>
      <c r="FD108" s="245"/>
      <c r="FE108" s="245"/>
      <c r="FF108" s="245"/>
      <c r="FG108" s="245"/>
      <c r="FH108" s="245"/>
      <c r="FI108" s="245"/>
      <c r="FJ108" s="245"/>
      <c r="FK108" s="245"/>
      <c r="FL108" s="245"/>
      <c r="FM108" s="245"/>
      <c r="FN108" s="245"/>
      <c r="FO108" s="245"/>
      <c r="FP108" s="245"/>
      <c r="FQ108" s="245"/>
      <c r="FR108" s="245"/>
      <c r="FS108" s="245"/>
      <c r="FT108" s="245"/>
      <c r="FU108" s="245"/>
      <c r="FV108" s="245"/>
      <c r="FW108" s="245"/>
      <c r="FX108" s="245"/>
      <c r="FY108" s="245"/>
      <c r="FZ108" s="245"/>
      <c r="GA108" s="245"/>
      <c r="GB108" s="245"/>
      <c r="GC108" s="245"/>
      <c r="GD108" s="245"/>
      <c r="GE108" s="245"/>
      <c r="GF108" s="245"/>
      <c r="GG108" s="245"/>
      <c r="GH108" s="245"/>
      <c r="GI108" s="245"/>
      <c r="GJ108" s="245"/>
      <c r="GK108" s="245"/>
      <c r="GL108" s="245"/>
      <c r="GM108" s="245"/>
      <c r="GN108" s="245"/>
      <c r="GO108" s="245"/>
      <c r="GP108" s="245"/>
      <c r="GQ108" s="245"/>
      <c r="GR108" s="245"/>
      <c r="GS108" s="245"/>
      <c r="GT108" s="245"/>
      <c r="GU108" s="245"/>
      <c r="GV108" s="245"/>
      <c r="GW108" s="245"/>
      <c r="GX108" s="245"/>
      <c r="GY108" s="245"/>
      <c r="GZ108" s="245"/>
      <c r="HA108" s="245"/>
      <c r="HB108" s="245"/>
      <c r="HC108" s="245"/>
      <c r="HD108" s="245"/>
      <c r="HE108" s="245"/>
      <c r="HF108" s="245"/>
      <c r="HG108" s="245"/>
      <c r="HH108" s="245"/>
      <c r="HI108" s="245"/>
      <c r="HJ108" s="245"/>
      <c r="HK108" s="245"/>
      <c r="HL108" s="245"/>
      <c r="HM108" s="245"/>
      <c r="HN108" s="245"/>
      <c r="HO108" s="245"/>
      <c r="HP108" s="245"/>
      <c r="HQ108" s="245"/>
      <c r="HR108" s="245"/>
      <c r="HS108" s="245"/>
      <c r="HT108" s="245"/>
      <c r="HU108" s="245"/>
      <c r="HV108" s="245"/>
      <c r="HW108" s="245"/>
      <c r="HX108" s="245"/>
      <c r="HY108" s="245"/>
      <c r="HZ108" s="245"/>
      <c r="IA108" s="245"/>
      <c r="IB108" s="245"/>
      <c r="IC108" s="245"/>
      <c r="ID108" s="245"/>
      <c r="IE108" s="245"/>
      <c r="IF108" s="245"/>
      <c r="IG108" s="245"/>
      <c r="IH108" s="245"/>
      <c r="II108" s="245"/>
      <c r="IJ108" s="245"/>
      <c r="IK108" s="245"/>
      <c r="IL108" s="245"/>
      <c r="IM108" s="245"/>
      <c r="IN108" s="245"/>
      <c r="IO108" s="245"/>
      <c r="IP108" s="245"/>
      <c r="IQ108" s="245"/>
      <c r="IR108" s="245"/>
      <c r="IS108" s="485">
        <v>36000</v>
      </c>
      <c r="IT108" s="485">
        <v>37232</v>
      </c>
      <c r="IU108" s="485">
        <v>42157</v>
      </c>
      <c r="IV108" s="485">
        <v>993</v>
      </c>
      <c r="IW108" s="485">
        <v>1127</v>
      </c>
      <c r="IX108" s="485">
        <v>1288</v>
      </c>
      <c r="IY108" s="485">
        <v>1382</v>
      </c>
      <c r="IZ108" s="485">
        <v>1764</v>
      </c>
      <c r="JA108" s="485">
        <v>3048</v>
      </c>
      <c r="JB108" s="485">
        <v>3511</v>
      </c>
      <c r="JC108" s="485">
        <v>4095</v>
      </c>
      <c r="JD108" s="485">
        <v>4603</v>
      </c>
      <c r="JE108" s="485">
        <v>9349</v>
      </c>
      <c r="JF108" s="485">
        <v>10848</v>
      </c>
      <c r="JG108" s="485">
        <v>12010</v>
      </c>
      <c r="JH108" s="485">
        <v>13149</v>
      </c>
      <c r="JI108" s="485">
        <v>33276</v>
      </c>
      <c r="JJ108" s="485">
        <v>35121</v>
      </c>
      <c r="JK108" s="485">
        <v>39571</v>
      </c>
      <c r="JL108" s="238">
        <v>0</v>
      </c>
      <c r="JM108" s="238">
        <v>49.3</v>
      </c>
      <c r="JN108" s="238">
        <v>23.1</v>
      </c>
      <c r="JO108" s="238">
        <v>35.200000000000003</v>
      </c>
      <c r="JP108" s="238">
        <v>44.7</v>
      </c>
      <c r="JQ108" s="238">
        <v>4.0999999999999996</v>
      </c>
      <c r="JR108" s="238">
        <v>20</v>
      </c>
      <c r="JS108" s="238">
        <v>0.75</v>
      </c>
      <c r="JT108" s="238">
        <v>26.3</v>
      </c>
      <c r="JU108" s="238">
        <v>587</v>
      </c>
      <c r="JV108" s="238" t="s">
        <v>1641</v>
      </c>
      <c r="JW108" s="245"/>
      <c r="JX108" s="245"/>
      <c r="JY108" s="245"/>
      <c r="KA108" s="738">
        <v>46023</v>
      </c>
    </row>
    <row r="109" spans="1:287">
      <c r="A109" s="239" t="s">
        <v>1180</v>
      </c>
      <c r="B109" s="423" t="s">
        <v>256</v>
      </c>
      <c r="C109" s="374" t="s">
        <v>1878</v>
      </c>
      <c r="D109" s="377" t="s">
        <v>953</v>
      </c>
      <c r="E109" s="377" t="s">
        <v>880</v>
      </c>
      <c r="F109" s="483" t="s">
        <v>254</v>
      </c>
      <c r="G109" s="483" t="s">
        <v>249</v>
      </c>
      <c r="H109" s="406" t="s">
        <v>88</v>
      </c>
      <c r="I109" s="406" t="s">
        <v>89</v>
      </c>
      <c r="J109" s="406" t="s">
        <v>90</v>
      </c>
      <c r="K109" s="406" t="s">
        <v>227</v>
      </c>
      <c r="L109" s="484" t="s">
        <v>1189</v>
      </c>
      <c r="M109" s="798"/>
      <c r="N109" s="245"/>
      <c r="O109" s="245"/>
      <c r="P109" s="245"/>
      <c r="Q109" s="245"/>
      <c r="R109" s="245"/>
      <c r="S109" s="245"/>
      <c r="T109" s="245"/>
      <c r="U109" s="245"/>
      <c r="V109" s="245"/>
      <c r="W109" s="245"/>
      <c r="X109" s="245"/>
      <c r="Y109" s="245"/>
      <c r="Z109" s="245"/>
      <c r="AA109" s="245" t="s">
        <v>93</v>
      </c>
      <c r="AB109" s="245" t="s">
        <v>93</v>
      </c>
      <c r="AC109" s="245" t="s">
        <v>93</v>
      </c>
      <c r="AD109" s="245"/>
      <c r="AE109" s="245"/>
      <c r="AF109" s="245"/>
      <c r="AG109" s="245"/>
      <c r="AH109" s="245"/>
      <c r="AI109" s="245"/>
      <c r="AJ109" s="245" t="s">
        <v>93</v>
      </c>
      <c r="AK109" s="245"/>
      <c r="AL109" s="245"/>
      <c r="AM109" s="245"/>
      <c r="AN109" s="245"/>
      <c r="AO109" s="485">
        <v>881</v>
      </c>
      <c r="AP109" s="485">
        <v>1016</v>
      </c>
      <c r="AQ109" s="485">
        <v>1177</v>
      </c>
      <c r="AR109" s="485">
        <v>1270</v>
      </c>
      <c r="AS109" s="485">
        <v>1652</v>
      </c>
      <c r="AT109" s="485">
        <v>4067</v>
      </c>
      <c r="AU109" s="485">
        <v>4638</v>
      </c>
      <c r="AV109" s="485">
        <v>9435</v>
      </c>
      <c r="AW109" s="485">
        <v>11013</v>
      </c>
      <c r="AX109" s="485">
        <v>12340</v>
      </c>
      <c r="AY109" s="245"/>
      <c r="AZ109" s="245"/>
      <c r="BA109" s="245"/>
      <c r="BB109" s="245"/>
      <c r="BC109" s="245"/>
      <c r="BD109" s="245" t="s">
        <v>93</v>
      </c>
      <c r="BE109" s="245"/>
      <c r="BF109" s="485">
        <v>3048</v>
      </c>
      <c r="BG109" s="485">
        <v>3473</v>
      </c>
      <c r="BH109" s="245"/>
      <c r="BI109" s="484" t="s">
        <v>420</v>
      </c>
      <c r="BJ109" s="245"/>
      <c r="BK109" s="484" t="s">
        <v>421</v>
      </c>
      <c r="BL109" s="245"/>
      <c r="BM109" s="484" t="s">
        <v>1152</v>
      </c>
      <c r="BN109" s="245"/>
      <c r="BO109" s="484" t="s">
        <v>423</v>
      </c>
      <c r="BP109" s="484" t="s">
        <v>883</v>
      </c>
      <c r="BQ109" s="484" t="s">
        <v>947</v>
      </c>
      <c r="BR109" s="484" t="s">
        <v>495</v>
      </c>
      <c r="BS109" s="484" t="s">
        <v>499</v>
      </c>
      <c r="BT109" s="484">
        <v>78</v>
      </c>
      <c r="BU109" s="484">
        <v>67</v>
      </c>
      <c r="BV109" s="245"/>
      <c r="BW109" s="484">
        <v>3590</v>
      </c>
      <c r="BX109" s="484">
        <v>1145</v>
      </c>
      <c r="BY109" s="245"/>
      <c r="BZ109" s="245"/>
      <c r="CA109" s="245"/>
      <c r="CB109" s="245"/>
      <c r="CC109" s="245"/>
      <c r="CD109" s="245"/>
      <c r="CE109" s="245" t="s">
        <v>93</v>
      </c>
      <c r="CF109" s="485">
        <v>13603</v>
      </c>
      <c r="CG109" s="245"/>
      <c r="CH109" s="245"/>
      <c r="CI109" s="245"/>
      <c r="CJ109" s="245"/>
      <c r="CK109" s="245"/>
      <c r="CL109" s="245"/>
      <c r="CM109" s="245" t="s">
        <v>93</v>
      </c>
      <c r="CN109" s="245"/>
      <c r="CO109" s="245"/>
      <c r="CP109" s="245"/>
      <c r="CQ109" s="245"/>
      <c r="CR109" s="245"/>
      <c r="CS109" s="245"/>
      <c r="CT109" s="245"/>
      <c r="CU109" s="489">
        <v>1745</v>
      </c>
      <c r="CV109" s="489">
        <v>2335</v>
      </c>
      <c r="CW109" s="489">
        <v>2960</v>
      </c>
      <c r="CX109" s="489"/>
      <c r="CY109" s="489"/>
      <c r="CZ109" s="490"/>
      <c r="DA109" s="245"/>
      <c r="DB109" s="245"/>
      <c r="DC109" s="245"/>
      <c r="DD109" s="245"/>
      <c r="DE109" s="245"/>
      <c r="DF109" s="245"/>
      <c r="DG109" s="245"/>
      <c r="DH109" s="245"/>
      <c r="DI109" s="245"/>
      <c r="DJ109" s="245"/>
      <c r="DK109" s="245"/>
      <c r="DL109" s="245"/>
      <c r="DM109" s="245"/>
      <c r="DN109" s="245"/>
      <c r="DO109" s="245"/>
      <c r="DP109" s="245"/>
      <c r="DQ109" s="245"/>
      <c r="DR109" s="245"/>
      <c r="DS109" s="245"/>
      <c r="DT109" s="245"/>
      <c r="DU109" s="245"/>
      <c r="DV109" s="245"/>
      <c r="DW109" s="245"/>
      <c r="DX109" s="245"/>
      <c r="DY109" s="245"/>
      <c r="DZ109" s="245"/>
      <c r="EA109" s="245"/>
      <c r="EB109" s="245"/>
      <c r="EC109" s="245"/>
      <c r="ED109" s="245"/>
      <c r="EE109" s="245"/>
      <c r="EF109" s="245"/>
      <c r="EG109" s="245"/>
      <c r="EH109" s="245"/>
      <c r="EI109" s="245"/>
      <c r="EJ109" s="245"/>
      <c r="EK109" s="245"/>
      <c r="EL109" s="245"/>
      <c r="EM109" s="245"/>
      <c r="EN109" s="245"/>
      <c r="EO109" s="245"/>
      <c r="EP109" s="245"/>
      <c r="EQ109" s="245"/>
      <c r="ER109" s="245"/>
      <c r="ES109" s="245"/>
      <c r="ET109" s="245"/>
      <c r="EU109" s="245"/>
      <c r="EV109" s="245"/>
      <c r="EW109" s="245"/>
      <c r="EX109" s="245"/>
      <c r="EY109" s="245"/>
      <c r="EZ109" s="245"/>
      <c r="FA109" s="245"/>
      <c r="FB109" s="245"/>
      <c r="FC109" s="245"/>
      <c r="FD109" s="245"/>
      <c r="FE109" s="245"/>
      <c r="FF109" s="245"/>
      <c r="FG109" s="245"/>
      <c r="FH109" s="245"/>
      <c r="FI109" s="245"/>
      <c r="FJ109" s="245"/>
      <c r="FK109" s="245"/>
      <c r="FL109" s="245"/>
      <c r="FM109" s="245"/>
      <c r="FN109" s="245"/>
      <c r="FO109" s="245"/>
      <c r="FP109" s="245"/>
      <c r="FQ109" s="245"/>
      <c r="FR109" s="245"/>
      <c r="FS109" s="245"/>
      <c r="FT109" s="245"/>
      <c r="FU109" s="245"/>
      <c r="FV109" s="245"/>
      <c r="FW109" s="245"/>
      <c r="FX109" s="245"/>
      <c r="FY109" s="245"/>
      <c r="FZ109" s="245"/>
      <c r="GA109" s="245"/>
      <c r="GB109" s="245"/>
      <c r="GC109" s="245"/>
      <c r="GD109" s="245"/>
      <c r="GE109" s="245"/>
      <c r="GF109" s="245"/>
      <c r="GG109" s="245"/>
      <c r="GH109" s="245"/>
      <c r="GI109" s="245"/>
      <c r="GJ109" s="245"/>
      <c r="GK109" s="245"/>
      <c r="GL109" s="245"/>
      <c r="GM109" s="245"/>
      <c r="GN109" s="245"/>
      <c r="GO109" s="245"/>
      <c r="GP109" s="245"/>
      <c r="GQ109" s="245"/>
      <c r="GR109" s="245"/>
      <c r="GS109" s="245"/>
      <c r="GT109" s="245"/>
      <c r="GU109" s="245"/>
      <c r="GV109" s="245"/>
      <c r="GW109" s="245"/>
      <c r="GX109" s="245"/>
      <c r="GY109" s="245"/>
      <c r="GZ109" s="245"/>
      <c r="HA109" s="245"/>
      <c r="HB109" s="245"/>
      <c r="HC109" s="245"/>
      <c r="HD109" s="245"/>
      <c r="HE109" s="245"/>
      <c r="HF109" s="245"/>
      <c r="HG109" s="245"/>
      <c r="HH109" s="245"/>
      <c r="HI109" s="245"/>
      <c r="HJ109" s="245"/>
      <c r="HK109" s="245"/>
      <c r="HL109" s="245"/>
      <c r="HM109" s="245"/>
      <c r="HN109" s="245"/>
      <c r="HO109" s="245"/>
      <c r="HP109" s="245"/>
      <c r="HQ109" s="245"/>
      <c r="HR109" s="245"/>
      <c r="HS109" s="245"/>
      <c r="HT109" s="245"/>
      <c r="HU109" s="245"/>
      <c r="HV109" s="245"/>
      <c r="HW109" s="245"/>
      <c r="HX109" s="245"/>
      <c r="HY109" s="245"/>
      <c r="HZ109" s="245"/>
      <c r="IA109" s="245"/>
      <c r="IB109" s="245"/>
      <c r="IC109" s="245"/>
      <c r="ID109" s="245"/>
      <c r="IE109" s="245"/>
      <c r="IF109" s="245"/>
      <c r="IG109" s="245"/>
      <c r="IH109" s="245"/>
      <c r="II109" s="245"/>
      <c r="IJ109" s="245"/>
      <c r="IK109" s="245"/>
      <c r="IL109" s="245"/>
      <c r="IM109" s="245"/>
      <c r="IN109" s="245"/>
      <c r="IO109" s="245"/>
      <c r="IP109" s="245"/>
      <c r="IQ109" s="245"/>
      <c r="IR109" s="245"/>
      <c r="IS109" s="485">
        <v>36000</v>
      </c>
      <c r="IT109" s="485">
        <v>37232</v>
      </c>
      <c r="IU109" s="485">
        <v>42157</v>
      </c>
      <c r="IV109" s="485">
        <v>993</v>
      </c>
      <c r="IW109" s="485">
        <v>1127</v>
      </c>
      <c r="IX109" s="485">
        <v>1288</v>
      </c>
      <c r="IY109" s="485">
        <v>1382</v>
      </c>
      <c r="IZ109" s="485">
        <v>1764</v>
      </c>
      <c r="JA109" s="485">
        <v>3048</v>
      </c>
      <c r="JB109" s="485">
        <v>3511</v>
      </c>
      <c r="JC109" s="485">
        <v>4095</v>
      </c>
      <c r="JD109" s="485">
        <v>4603</v>
      </c>
      <c r="JE109" s="485">
        <v>9349</v>
      </c>
      <c r="JF109" s="485">
        <v>10848</v>
      </c>
      <c r="JG109" s="485">
        <v>12010</v>
      </c>
      <c r="JH109" s="485">
        <v>13149</v>
      </c>
      <c r="JI109" s="485">
        <v>33276</v>
      </c>
      <c r="JJ109" s="485">
        <v>35121</v>
      </c>
      <c r="JK109" s="485">
        <v>39571</v>
      </c>
      <c r="JL109" s="238">
        <v>0</v>
      </c>
      <c r="JM109" s="238">
        <v>0</v>
      </c>
      <c r="JN109" s="238">
        <v>0</v>
      </c>
      <c r="JO109" s="238" t="s">
        <v>758</v>
      </c>
      <c r="JP109" s="238">
        <v>0</v>
      </c>
      <c r="JQ109" s="238">
        <v>0</v>
      </c>
      <c r="JR109" s="238">
        <v>0</v>
      </c>
      <c r="JS109" s="238">
        <v>0</v>
      </c>
      <c r="JT109" s="238">
        <v>0</v>
      </c>
      <c r="JU109" s="238">
        <v>0</v>
      </c>
      <c r="JV109" s="238">
        <v>0</v>
      </c>
      <c r="JW109" s="245"/>
      <c r="JX109" s="245"/>
      <c r="JY109" s="245"/>
      <c r="KA109" s="738">
        <v>46023</v>
      </c>
    </row>
    <row r="110" spans="1:287">
      <c r="A110" s="239" t="s">
        <v>1180</v>
      </c>
      <c r="B110" s="423" t="s">
        <v>882</v>
      </c>
      <c r="C110" s="374" t="s">
        <v>1879</v>
      </c>
      <c r="D110" s="377" t="s">
        <v>259</v>
      </c>
      <c r="E110" s="377" t="s">
        <v>880</v>
      </c>
      <c r="F110" s="483" t="s">
        <v>261</v>
      </c>
      <c r="G110" s="483" t="s">
        <v>262</v>
      </c>
      <c r="H110" s="406" t="s">
        <v>88</v>
      </c>
      <c r="I110" s="406" t="s">
        <v>89</v>
      </c>
      <c r="J110" s="406" t="s">
        <v>90</v>
      </c>
      <c r="K110" s="406" t="s">
        <v>227</v>
      </c>
      <c r="L110" s="484" t="s">
        <v>1189</v>
      </c>
      <c r="M110" s="798"/>
      <c r="N110" s="245"/>
      <c r="O110" s="245"/>
      <c r="P110" s="245"/>
      <c r="Q110" s="245"/>
      <c r="R110" s="245"/>
      <c r="S110" s="245"/>
      <c r="T110" s="245"/>
      <c r="U110" s="245"/>
      <c r="V110" s="245"/>
      <c r="W110" s="245"/>
      <c r="X110" s="245"/>
      <c r="Y110" s="245"/>
      <c r="Z110" s="245"/>
      <c r="AA110" s="245" t="s">
        <v>93</v>
      </c>
      <c r="AB110" s="245" t="s">
        <v>93</v>
      </c>
      <c r="AC110" s="245" t="s">
        <v>93</v>
      </c>
      <c r="AD110" s="245"/>
      <c r="AE110" s="245"/>
      <c r="AF110" s="245"/>
      <c r="AG110" s="245"/>
      <c r="AH110" s="245"/>
      <c r="AI110" s="245"/>
      <c r="AJ110" s="245" t="s">
        <v>93</v>
      </c>
      <c r="AK110" s="245"/>
      <c r="AL110" s="245"/>
      <c r="AM110" s="245"/>
      <c r="AN110" s="245"/>
      <c r="AO110" s="485">
        <v>881</v>
      </c>
      <c r="AP110" s="485">
        <v>1016</v>
      </c>
      <c r="AQ110" s="485">
        <v>1177</v>
      </c>
      <c r="AR110" s="485">
        <v>1270</v>
      </c>
      <c r="AS110" s="485">
        <v>1652</v>
      </c>
      <c r="AT110" s="485">
        <v>4067</v>
      </c>
      <c r="AU110" s="485">
        <v>4638</v>
      </c>
      <c r="AV110" s="485">
        <v>9435</v>
      </c>
      <c r="AW110" s="485">
        <v>11013</v>
      </c>
      <c r="AX110" s="485">
        <v>12340</v>
      </c>
      <c r="AY110" s="245"/>
      <c r="AZ110" s="245"/>
      <c r="BA110" s="245"/>
      <c r="BB110" s="245"/>
      <c r="BC110" s="245"/>
      <c r="BD110" s="245" t="s">
        <v>93</v>
      </c>
      <c r="BE110" s="245"/>
      <c r="BF110" s="485">
        <v>3048</v>
      </c>
      <c r="BG110" s="485">
        <v>3473</v>
      </c>
      <c r="BH110" s="245"/>
      <c r="BI110" s="484" t="s">
        <v>420</v>
      </c>
      <c r="BJ110" s="245"/>
      <c r="BK110" s="484" t="s">
        <v>972</v>
      </c>
      <c r="BL110" s="245"/>
      <c r="BM110" s="484" t="s">
        <v>1152</v>
      </c>
      <c r="BN110" s="245"/>
      <c r="BO110" s="484" t="s">
        <v>423</v>
      </c>
      <c r="BP110" s="484" t="s">
        <v>883</v>
      </c>
      <c r="BQ110" s="484" t="s">
        <v>947</v>
      </c>
      <c r="BR110" s="484" t="s">
        <v>495</v>
      </c>
      <c r="BS110" s="484" t="s">
        <v>499</v>
      </c>
      <c r="BT110" s="484">
        <v>82</v>
      </c>
      <c r="BU110" s="484">
        <v>71</v>
      </c>
      <c r="BV110" s="245"/>
      <c r="BW110" s="484">
        <v>3590</v>
      </c>
      <c r="BX110" s="484">
        <v>1200</v>
      </c>
      <c r="BY110" s="245"/>
      <c r="BZ110" s="245"/>
      <c r="CA110" s="245"/>
      <c r="CB110" s="245"/>
      <c r="CC110" s="245"/>
      <c r="CD110" s="245"/>
      <c r="CE110" s="245" t="s">
        <v>93</v>
      </c>
      <c r="CF110" s="485">
        <v>13603</v>
      </c>
      <c r="CG110" s="245"/>
      <c r="CH110" s="245"/>
      <c r="CI110" s="245"/>
      <c r="CJ110" s="245"/>
      <c r="CK110" s="245"/>
      <c r="CL110" s="245"/>
      <c r="CM110" s="245" t="s">
        <v>93</v>
      </c>
      <c r="CN110" s="245"/>
      <c r="CO110" s="245"/>
      <c r="CP110" s="245"/>
      <c r="CQ110" s="245"/>
      <c r="CR110" s="245"/>
      <c r="CS110" s="245"/>
      <c r="CT110" s="245"/>
      <c r="CU110" s="489">
        <v>1940</v>
      </c>
      <c r="CV110" s="489">
        <v>2515</v>
      </c>
      <c r="CW110" s="489">
        <v>3045</v>
      </c>
      <c r="CX110" s="489">
        <v>3085</v>
      </c>
      <c r="CY110" s="489"/>
      <c r="CZ110" s="490"/>
      <c r="DA110" s="245"/>
      <c r="DB110" s="245"/>
      <c r="DC110" s="245"/>
      <c r="DD110" s="245"/>
      <c r="DE110" s="245"/>
      <c r="DF110" s="245"/>
      <c r="DG110" s="245"/>
      <c r="DH110" s="245"/>
      <c r="DI110" s="245"/>
      <c r="DJ110" s="245"/>
      <c r="DK110" s="245"/>
      <c r="DL110" s="245"/>
      <c r="DM110" s="245"/>
      <c r="DN110" s="245"/>
      <c r="DO110" s="245"/>
      <c r="DP110" s="245"/>
      <c r="DQ110" s="245"/>
      <c r="DR110" s="245"/>
      <c r="DS110" s="245"/>
      <c r="DT110" s="245"/>
      <c r="DU110" s="245"/>
      <c r="DV110" s="245"/>
      <c r="DW110" s="245"/>
      <c r="DX110" s="245"/>
      <c r="DY110" s="245"/>
      <c r="DZ110" s="245"/>
      <c r="EA110" s="245"/>
      <c r="EB110" s="245"/>
      <c r="EC110" s="245"/>
      <c r="ED110" s="245"/>
      <c r="EE110" s="245"/>
      <c r="EF110" s="245"/>
      <c r="EG110" s="245"/>
      <c r="EH110" s="245"/>
      <c r="EI110" s="245"/>
      <c r="EJ110" s="245"/>
      <c r="EK110" s="245"/>
      <c r="EL110" s="245"/>
      <c r="EM110" s="245"/>
      <c r="EN110" s="245"/>
      <c r="EO110" s="245"/>
      <c r="EP110" s="245"/>
      <c r="EQ110" s="245"/>
      <c r="ER110" s="245"/>
      <c r="ES110" s="245"/>
      <c r="ET110" s="245"/>
      <c r="EU110" s="245"/>
      <c r="EV110" s="245"/>
      <c r="EW110" s="245"/>
      <c r="EX110" s="245"/>
      <c r="EY110" s="245"/>
      <c r="EZ110" s="245"/>
      <c r="FA110" s="245"/>
      <c r="FB110" s="245"/>
      <c r="FC110" s="245"/>
      <c r="FD110" s="245"/>
      <c r="FE110" s="245"/>
      <c r="FF110" s="245"/>
      <c r="FG110" s="245"/>
      <c r="FH110" s="245"/>
      <c r="FI110" s="245"/>
      <c r="FJ110" s="245"/>
      <c r="FK110" s="245"/>
      <c r="FL110" s="245"/>
      <c r="FM110" s="245"/>
      <c r="FN110" s="245"/>
      <c r="FO110" s="245"/>
      <c r="FP110" s="245"/>
      <c r="FQ110" s="245"/>
      <c r="FR110" s="245"/>
      <c r="FS110" s="245"/>
      <c r="FT110" s="245"/>
      <c r="FU110" s="245"/>
      <c r="FV110" s="245"/>
      <c r="FW110" s="245"/>
      <c r="FX110" s="245"/>
      <c r="FY110" s="245"/>
      <c r="FZ110" s="245"/>
      <c r="GA110" s="245"/>
      <c r="GB110" s="245"/>
      <c r="GC110" s="245"/>
      <c r="GD110" s="245"/>
      <c r="GE110" s="245"/>
      <c r="GF110" s="245"/>
      <c r="GG110" s="245"/>
      <c r="GH110" s="245"/>
      <c r="GI110" s="245"/>
      <c r="GJ110" s="245"/>
      <c r="GK110" s="245"/>
      <c r="GL110" s="245"/>
      <c r="GM110" s="245"/>
      <c r="GN110" s="245"/>
      <c r="GO110" s="245"/>
      <c r="GP110" s="245"/>
      <c r="GQ110" s="245"/>
      <c r="GR110" s="245"/>
      <c r="GS110" s="245"/>
      <c r="GT110" s="245"/>
      <c r="GU110" s="245"/>
      <c r="GV110" s="245"/>
      <c r="GW110" s="245"/>
      <c r="GX110" s="245"/>
      <c r="GY110" s="245"/>
      <c r="GZ110" s="245"/>
      <c r="HA110" s="245"/>
      <c r="HB110" s="245"/>
      <c r="HC110" s="245"/>
      <c r="HD110" s="245"/>
      <c r="HE110" s="245"/>
      <c r="HF110" s="245"/>
      <c r="HG110" s="245"/>
      <c r="HH110" s="245"/>
      <c r="HI110" s="245"/>
      <c r="HJ110" s="245"/>
      <c r="HK110" s="245"/>
      <c r="HL110" s="245"/>
      <c r="HM110" s="245"/>
      <c r="HN110" s="245"/>
      <c r="HO110" s="245"/>
      <c r="HP110" s="245"/>
      <c r="HQ110" s="245"/>
      <c r="HR110" s="245"/>
      <c r="HS110" s="245"/>
      <c r="HT110" s="245"/>
      <c r="HU110" s="245"/>
      <c r="HV110" s="245"/>
      <c r="HW110" s="245"/>
      <c r="HX110" s="245"/>
      <c r="HY110" s="245"/>
      <c r="HZ110" s="245"/>
      <c r="IA110" s="245"/>
      <c r="IB110" s="245"/>
      <c r="IC110" s="245"/>
      <c r="ID110" s="245"/>
      <c r="IE110" s="245"/>
      <c r="IF110" s="245"/>
      <c r="IG110" s="245"/>
      <c r="IH110" s="245"/>
      <c r="II110" s="245"/>
      <c r="IJ110" s="245"/>
      <c r="IK110" s="245"/>
      <c r="IL110" s="245"/>
      <c r="IM110" s="245"/>
      <c r="IN110" s="245"/>
      <c r="IO110" s="245"/>
      <c r="IP110" s="245"/>
      <c r="IQ110" s="245"/>
      <c r="IR110" s="245"/>
      <c r="IS110" s="485">
        <v>36000</v>
      </c>
      <c r="IT110" s="485">
        <v>37232</v>
      </c>
      <c r="IU110" s="485">
        <v>42157</v>
      </c>
      <c r="IV110" s="485">
        <v>993</v>
      </c>
      <c r="IW110" s="485">
        <v>1127</v>
      </c>
      <c r="IX110" s="485">
        <v>1288</v>
      </c>
      <c r="IY110" s="485">
        <v>1382</v>
      </c>
      <c r="IZ110" s="485">
        <v>1764</v>
      </c>
      <c r="JA110" s="485">
        <v>3048</v>
      </c>
      <c r="JB110" s="485">
        <v>3511</v>
      </c>
      <c r="JC110" s="485">
        <v>4095</v>
      </c>
      <c r="JD110" s="485">
        <v>4603</v>
      </c>
      <c r="JE110" s="485">
        <v>9349</v>
      </c>
      <c r="JF110" s="485">
        <v>10848</v>
      </c>
      <c r="JG110" s="485">
        <v>12010</v>
      </c>
      <c r="JH110" s="485">
        <v>13149</v>
      </c>
      <c r="JI110" s="485">
        <v>33276</v>
      </c>
      <c r="JJ110" s="485">
        <v>35121</v>
      </c>
      <c r="JK110" s="485">
        <v>39571</v>
      </c>
      <c r="JL110" s="238">
        <v>0</v>
      </c>
      <c r="JM110" s="238">
        <v>51.4</v>
      </c>
      <c r="JN110" s="238">
        <v>24.4</v>
      </c>
      <c r="JO110" s="238">
        <v>35.9</v>
      </c>
      <c r="JP110" s="238">
        <v>47.9</v>
      </c>
      <c r="JQ110" s="238">
        <v>4.5999999999999996</v>
      </c>
      <c r="JR110" s="238">
        <v>25</v>
      </c>
      <c r="JS110" s="238">
        <v>0.25</v>
      </c>
      <c r="JT110" s="238">
        <v>27.7</v>
      </c>
      <c r="JU110" s="238">
        <v>577</v>
      </c>
      <c r="JV110" s="238" t="s">
        <v>1628</v>
      </c>
      <c r="JW110" s="245"/>
      <c r="JX110" s="245"/>
      <c r="JY110" s="245"/>
      <c r="KA110" s="738">
        <v>46023</v>
      </c>
    </row>
    <row r="111" spans="1:287">
      <c r="A111" s="239" t="s">
        <v>1180</v>
      </c>
      <c r="B111" s="423" t="s">
        <v>31</v>
      </c>
      <c r="C111" s="374" t="s">
        <v>1880</v>
      </c>
      <c r="D111" s="377" t="s">
        <v>759</v>
      </c>
      <c r="E111" s="377" t="s">
        <v>760</v>
      </c>
      <c r="F111" s="483" t="s">
        <v>174</v>
      </c>
      <c r="G111" s="483" t="s">
        <v>175</v>
      </c>
      <c r="H111" s="406" t="s">
        <v>88</v>
      </c>
      <c r="I111" s="406" t="s">
        <v>89</v>
      </c>
      <c r="J111" s="406" t="s">
        <v>90</v>
      </c>
      <c r="K111" s="406" t="s">
        <v>967</v>
      </c>
      <c r="L111" s="484" t="s">
        <v>967</v>
      </c>
      <c r="M111" s="797">
        <v>17802</v>
      </c>
      <c r="N111" s="245"/>
      <c r="O111" s="252">
        <v>2749</v>
      </c>
      <c r="P111" s="245"/>
      <c r="Q111" s="252">
        <v>1408</v>
      </c>
      <c r="R111" s="245"/>
      <c r="S111" s="245"/>
      <c r="T111" s="245"/>
      <c r="U111" s="245"/>
      <c r="V111" s="245"/>
      <c r="W111" s="245"/>
      <c r="X111" s="252">
        <v>151</v>
      </c>
      <c r="Y111" s="245"/>
      <c r="Z111" s="245"/>
      <c r="AA111" s="245" t="s">
        <v>93</v>
      </c>
      <c r="AB111" s="245" t="s">
        <v>93</v>
      </c>
      <c r="AC111" s="245" t="s">
        <v>93</v>
      </c>
      <c r="AD111" s="252">
        <v>420</v>
      </c>
      <c r="AE111" s="245"/>
      <c r="AF111" s="245"/>
      <c r="AG111" s="245"/>
      <c r="AH111" s="245"/>
      <c r="AI111" s="252">
        <v>555</v>
      </c>
      <c r="AJ111" s="252">
        <v>89</v>
      </c>
      <c r="AK111" s="252">
        <v>177</v>
      </c>
      <c r="AL111" s="245"/>
      <c r="AM111" s="245"/>
      <c r="AN111" s="245"/>
      <c r="AO111" s="485">
        <v>881</v>
      </c>
      <c r="AP111" s="485">
        <v>1016</v>
      </c>
      <c r="AQ111" s="485">
        <v>1177</v>
      </c>
      <c r="AR111" s="485">
        <v>1270</v>
      </c>
      <c r="AS111" s="485">
        <v>1652</v>
      </c>
      <c r="AT111" s="485">
        <v>4067</v>
      </c>
      <c r="AU111" s="485">
        <v>4638</v>
      </c>
      <c r="AV111" s="485">
        <v>9435</v>
      </c>
      <c r="AW111" s="485">
        <v>11013</v>
      </c>
      <c r="AX111" s="485">
        <v>12340</v>
      </c>
      <c r="AY111" s="245"/>
      <c r="AZ111" s="245"/>
      <c r="BA111" s="245"/>
      <c r="BB111" s="245"/>
      <c r="BC111" s="245"/>
      <c r="BD111" s="245" t="s">
        <v>93</v>
      </c>
      <c r="BE111" s="486" t="s">
        <v>93</v>
      </c>
      <c r="BF111" s="485">
        <v>3048</v>
      </c>
      <c r="BG111" s="485">
        <v>3473</v>
      </c>
      <c r="BH111" s="245">
        <v>2856</v>
      </c>
      <c r="BI111" s="238" t="s">
        <v>780</v>
      </c>
      <c r="BJ111" s="252">
        <v>3360</v>
      </c>
      <c r="BK111" s="484" t="s">
        <v>435</v>
      </c>
      <c r="BL111" s="245"/>
      <c r="BM111" s="484" t="s">
        <v>410</v>
      </c>
      <c r="BN111" s="245"/>
      <c r="BO111" s="484" t="s">
        <v>419</v>
      </c>
      <c r="BP111" s="484" t="s">
        <v>609</v>
      </c>
      <c r="BQ111" s="484" t="s">
        <v>439</v>
      </c>
      <c r="BR111" s="484" t="s">
        <v>495</v>
      </c>
      <c r="BS111" s="484" t="s">
        <v>499</v>
      </c>
      <c r="BT111" s="484">
        <v>74</v>
      </c>
      <c r="BU111" s="484">
        <v>62</v>
      </c>
      <c r="BV111" s="252">
        <v>443</v>
      </c>
      <c r="BW111" s="484">
        <v>2100</v>
      </c>
      <c r="BX111" s="484">
        <v>938</v>
      </c>
      <c r="BY111" s="245"/>
      <c r="BZ111" s="245"/>
      <c r="CA111" s="245"/>
      <c r="CB111" s="245"/>
      <c r="CC111" s="245"/>
      <c r="CD111" s="245"/>
      <c r="CE111" s="245" t="s">
        <v>93</v>
      </c>
      <c r="CF111" s="485">
        <v>13603</v>
      </c>
      <c r="CG111" s="245"/>
      <c r="CH111" s="245"/>
      <c r="CI111" s="245"/>
      <c r="CJ111" s="245"/>
      <c r="CK111" s="245"/>
      <c r="CL111" s="245"/>
      <c r="CM111" s="245" t="s">
        <v>93</v>
      </c>
      <c r="CN111" s="245"/>
      <c r="CO111" s="245"/>
      <c r="CP111" s="245"/>
      <c r="CQ111" s="245"/>
      <c r="CR111" s="245"/>
      <c r="CS111" s="245"/>
      <c r="CT111" s="245"/>
      <c r="CU111" s="489">
        <v>629</v>
      </c>
      <c r="CV111" s="489">
        <v>817</v>
      </c>
      <c r="CW111" s="489">
        <v>1025</v>
      </c>
      <c r="CX111" s="489">
        <v>1037</v>
      </c>
      <c r="CY111" s="489"/>
      <c r="CZ111" s="490"/>
      <c r="DA111" s="245"/>
      <c r="DB111" s="245"/>
      <c r="DC111" s="245"/>
      <c r="DD111" s="245"/>
      <c r="DE111" s="245"/>
      <c r="DF111" s="245"/>
      <c r="DG111" s="245"/>
      <c r="DH111" s="245"/>
      <c r="DI111" s="245"/>
      <c r="DJ111" s="245"/>
      <c r="DK111" s="245"/>
      <c r="DL111" s="245"/>
      <c r="DM111" s="245"/>
      <c r="DN111" s="245"/>
      <c r="DO111" s="245"/>
      <c r="DP111" s="245"/>
      <c r="DQ111" s="245"/>
      <c r="DR111" s="245"/>
      <c r="DS111" s="245"/>
      <c r="DT111" s="245"/>
      <c r="DU111" s="245"/>
      <c r="DV111" s="245"/>
      <c r="DW111" s="245"/>
      <c r="DX111" s="245"/>
      <c r="DY111" s="245"/>
      <c r="DZ111" s="245"/>
      <c r="EA111" s="245"/>
      <c r="EB111" s="245"/>
      <c r="EC111" s="245"/>
      <c r="ED111" s="245"/>
      <c r="EE111" s="245"/>
      <c r="EF111" s="245"/>
      <c r="EG111" s="245"/>
      <c r="EH111" s="245"/>
      <c r="EI111" s="245"/>
      <c r="EJ111" s="245"/>
      <c r="EK111" s="245"/>
      <c r="EL111" s="245"/>
      <c r="EM111" s="245"/>
      <c r="EN111" s="245"/>
      <c r="EO111" s="245"/>
      <c r="EP111" s="245"/>
      <c r="EQ111" s="245"/>
      <c r="ER111" s="245"/>
      <c r="ES111" s="245"/>
      <c r="ET111" s="245"/>
      <c r="EU111" s="245"/>
      <c r="EV111" s="245"/>
      <c r="EW111" s="245"/>
      <c r="EX111" s="245"/>
      <c r="EY111" s="245"/>
      <c r="EZ111" s="245"/>
      <c r="FA111" s="245"/>
      <c r="FB111" s="245"/>
      <c r="FC111" s="245"/>
      <c r="FD111" s="245"/>
      <c r="FE111" s="245"/>
      <c r="FF111" s="245"/>
      <c r="FG111" s="245"/>
      <c r="FH111" s="245"/>
      <c r="FI111" s="245"/>
      <c r="FJ111" s="245"/>
      <c r="FK111" s="245"/>
      <c r="FL111" s="245"/>
      <c r="FM111" s="245"/>
      <c r="FN111" s="245"/>
      <c r="FO111" s="245"/>
      <c r="FP111" s="245"/>
      <c r="FQ111" s="245"/>
      <c r="FR111" s="245"/>
      <c r="FS111" s="245"/>
      <c r="FT111" s="245"/>
      <c r="FU111" s="245"/>
      <c r="FV111" s="245"/>
      <c r="FW111" s="245"/>
      <c r="FX111" s="245"/>
      <c r="FY111" s="245"/>
      <c r="FZ111" s="245"/>
      <c r="GA111" s="245"/>
      <c r="GB111" s="245"/>
      <c r="GC111" s="245"/>
      <c r="GD111" s="245"/>
      <c r="GE111" s="245"/>
      <c r="GF111" s="245"/>
      <c r="GG111" s="245"/>
      <c r="GH111" s="245"/>
      <c r="GI111" s="245"/>
      <c r="GJ111" s="245"/>
      <c r="GK111" s="245"/>
      <c r="GL111" s="245"/>
      <c r="GM111" s="245"/>
      <c r="GN111" s="245"/>
      <c r="GO111" s="245"/>
      <c r="GP111" s="245"/>
      <c r="GQ111" s="245"/>
      <c r="GR111" s="245"/>
      <c r="GS111" s="245"/>
      <c r="GT111" s="245"/>
      <c r="GU111" s="245"/>
      <c r="GV111" s="245"/>
      <c r="GW111" s="245"/>
      <c r="GX111" s="245"/>
      <c r="GY111" s="245"/>
      <c r="GZ111" s="245"/>
      <c r="HA111" s="245"/>
      <c r="HB111" s="245"/>
      <c r="HC111" s="245"/>
      <c r="HD111" s="245"/>
      <c r="HE111" s="245"/>
      <c r="HF111" s="245"/>
      <c r="HG111" s="245"/>
      <c r="HH111" s="245"/>
      <c r="HI111" s="245"/>
      <c r="HJ111" s="245"/>
      <c r="HK111" s="245"/>
      <c r="HL111" s="245"/>
      <c r="HM111" s="245"/>
      <c r="HN111" s="245"/>
      <c r="HO111" s="245"/>
      <c r="HP111" s="245"/>
      <c r="HQ111" s="245"/>
      <c r="HR111" s="245"/>
      <c r="HS111" s="245"/>
      <c r="HT111" s="245"/>
      <c r="HU111" s="245"/>
      <c r="HV111" s="245"/>
      <c r="HW111" s="245"/>
      <c r="HX111" s="245"/>
      <c r="HY111" s="245"/>
      <c r="HZ111" s="245"/>
      <c r="IA111" s="245"/>
      <c r="IB111" s="245"/>
      <c r="IC111" s="245"/>
      <c r="ID111" s="245"/>
      <c r="IE111" s="245"/>
      <c r="IF111" s="245"/>
      <c r="IG111" s="245"/>
      <c r="IH111" s="245"/>
      <c r="II111" s="245"/>
      <c r="IJ111" s="245"/>
      <c r="IK111" s="245"/>
      <c r="IL111" s="245"/>
      <c r="IM111" s="245"/>
      <c r="IN111" s="245"/>
      <c r="IO111" s="245"/>
      <c r="IP111" s="245"/>
      <c r="IQ111" s="245"/>
      <c r="IR111" s="245"/>
      <c r="IS111" s="485">
        <v>36000</v>
      </c>
      <c r="IT111" s="485">
        <v>37232</v>
      </c>
      <c r="IU111" s="485">
        <v>42157</v>
      </c>
      <c r="IV111" s="485">
        <v>993</v>
      </c>
      <c r="IW111" s="485">
        <v>1127</v>
      </c>
      <c r="IX111" s="485">
        <v>1288</v>
      </c>
      <c r="IY111" s="485">
        <v>1382</v>
      </c>
      <c r="IZ111" s="485">
        <v>1764</v>
      </c>
      <c r="JA111" s="485">
        <v>3048</v>
      </c>
      <c r="JB111" s="485">
        <v>3511</v>
      </c>
      <c r="JC111" s="485">
        <v>4095</v>
      </c>
      <c r="JD111" s="485">
        <v>4603</v>
      </c>
      <c r="JE111" s="485">
        <v>9349</v>
      </c>
      <c r="JF111" s="485">
        <v>10848</v>
      </c>
      <c r="JG111" s="485">
        <v>12010</v>
      </c>
      <c r="JH111" s="485">
        <v>13149</v>
      </c>
      <c r="JI111" s="485">
        <v>33276</v>
      </c>
      <c r="JJ111" s="485">
        <v>35121</v>
      </c>
      <c r="JK111" s="485">
        <v>39571</v>
      </c>
      <c r="JL111" s="238">
        <v>0</v>
      </c>
      <c r="JM111" s="238">
        <v>8.6</v>
      </c>
      <c r="JN111" s="238">
        <v>4</v>
      </c>
      <c r="JO111" s="238">
        <v>5.5</v>
      </c>
      <c r="JP111" s="238">
        <v>7.5</v>
      </c>
      <c r="JQ111" s="238" t="s">
        <v>1637</v>
      </c>
      <c r="JR111" s="238" t="s">
        <v>1637</v>
      </c>
      <c r="JS111" s="238">
        <v>2.5</v>
      </c>
      <c r="JT111" s="238" t="s">
        <v>1637</v>
      </c>
      <c r="JU111" s="238">
        <v>87</v>
      </c>
      <c r="JV111" s="238" t="s">
        <v>1628</v>
      </c>
      <c r="JW111" s="245"/>
      <c r="JX111" s="245"/>
      <c r="JY111" s="245"/>
      <c r="JZ111" s="545">
        <v>53</v>
      </c>
      <c r="KA111" s="759">
        <v>46058</v>
      </c>
    </row>
    <row r="112" spans="1:287">
      <c r="A112" s="239" t="s">
        <v>1180</v>
      </c>
      <c r="B112" s="423" t="s">
        <v>765</v>
      </c>
      <c r="C112" s="374" t="s">
        <v>1881</v>
      </c>
      <c r="D112" s="377" t="s">
        <v>761</v>
      </c>
      <c r="E112" s="377" t="s">
        <v>762</v>
      </c>
      <c r="F112" s="483" t="s">
        <v>189</v>
      </c>
      <c r="G112" s="483" t="s">
        <v>190</v>
      </c>
      <c r="H112" s="406" t="s">
        <v>88</v>
      </c>
      <c r="I112" s="406" t="s">
        <v>89</v>
      </c>
      <c r="J112" s="406" t="s">
        <v>90</v>
      </c>
      <c r="K112" s="406" t="s">
        <v>966</v>
      </c>
      <c r="L112" s="484" t="s">
        <v>966</v>
      </c>
      <c r="M112" s="798"/>
      <c r="N112" s="245"/>
      <c r="O112" s="245"/>
      <c r="P112" s="245"/>
      <c r="Q112" s="245"/>
      <c r="R112" s="245"/>
      <c r="S112" s="245"/>
      <c r="T112" s="245"/>
      <c r="U112" s="245"/>
      <c r="V112" s="245"/>
      <c r="W112" s="245"/>
      <c r="X112" s="245"/>
      <c r="Y112" s="245"/>
      <c r="Z112" s="245"/>
      <c r="AA112" s="245" t="s">
        <v>93</v>
      </c>
      <c r="AB112" s="245" t="s">
        <v>93</v>
      </c>
      <c r="AC112" s="245" t="s">
        <v>93</v>
      </c>
      <c r="AD112" s="245"/>
      <c r="AE112" s="245"/>
      <c r="AF112" s="245"/>
      <c r="AG112" s="245"/>
      <c r="AH112" s="245"/>
      <c r="AI112" s="245"/>
      <c r="AJ112" s="245"/>
      <c r="AK112" s="245"/>
      <c r="AL112" s="245"/>
      <c r="AM112" s="245"/>
      <c r="AN112" s="245"/>
      <c r="AO112" s="485">
        <v>881</v>
      </c>
      <c r="AP112" s="485">
        <v>1016</v>
      </c>
      <c r="AQ112" s="485">
        <v>1177</v>
      </c>
      <c r="AR112" s="485">
        <v>1270</v>
      </c>
      <c r="AS112" s="485">
        <v>1652</v>
      </c>
      <c r="AT112" s="485">
        <v>4067</v>
      </c>
      <c r="AU112" s="485">
        <v>4638</v>
      </c>
      <c r="AV112" s="485">
        <v>9435</v>
      </c>
      <c r="AW112" s="485">
        <v>11013</v>
      </c>
      <c r="AX112" s="485">
        <v>12340</v>
      </c>
      <c r="AY112" s="245"/>
      <c r="AZ112" s="245"/>
      <c r="BA112" s="245"/>
      <c r="BB112" s="245"/>
      <c r="BC112" s="245"/>
      <c r="BD112" s="245" t="s">
        <v>93</v>
      </c>
      <c r="BE112" s="486" t="s">
        <v>93</v>
      </c>
      <c r="BF112" s="485">
        <v>3048</v>
      </c>
      <c r="BG112" s="485">
        <v>3473</v>
      </c>
      <c r="BH112" s="245">
        <v>2856</v>
      </c>
      <c r="BI112" s="238" t="s">
        <v>780</v>
      </c>
      <c r="BJ112" s="245"/>
      <c r="BK112" s="484" t="s">
        <v>435</v>
      </c>
      <c r="BL112" s="245"/>
      <c r="BM112" s="484" t="s">
        <v>410</v>
      </c>
      <c r="BN112" s="245"/>
      <c r="BO112" s="484" t="s">
        <v>419</v>
      </c>
      <c r="BP112" s="484" t="s">
        <v>609</v>
      </c>
      <c r="BQ112" s="484" t="s">
        <v>439</v>
      </c>
      <c r="BR112" s="484" t="s">
        <v>495</v>
      </c>
      <c r="BS112" s="484" t="s">
        <v>499</v>
      </c>
      <c r="BT112" s="484">
        <v>76</v>
      </c>
      <c r="BU112" s="484">
        <v>63</v>
      </c>
      <c r="BV112" s="245"/>
      <c r="BW112" s="484">
        <v>2100</v>
      </c>
      <c r="BX112" s="484">
        <v>938</v>
      </c>
      <c r="BY112" s="245"/>
      <c r="BZ112" s="245"/>
      <c r="CA112" s="245"/>
      <c r="CB112" s="245"/>
      <c r="CC112" s="245"/>
      <c r="CD112" s="245"/>
      <c r="CE112" s="245" t="s">
        <v>93</v>
      </c>
      <c r="CF112" s="485">
        <v>13603</v>
      </c>
      <c r="CG112" s="245"/>
      <c r="CH112" s="245"/>
      <c r="CI112" s="245"/>
      <c r="CJ112" s="245"/>
      <c r="CK112" s="245"/>
      <c r="CL112" s="245"/>
      <c r="CM112" s="245" t="s">
        <v>93</v>
      </c>
      <c r="CN112" s="245"/>
      <c r="CO112" s="245"/>
      <c r="CP112" s="245"/>
      <c r="CQ112" s="245"/>
      <c r="CR112" s="245"/>
      <c r="CS112" s="245"/>
      <c r="CT112" s="245"/>
      <c r="CU112" s="489">
        <v>680</v>
      </c>
      <c r="CV112" s="489">
        <v>868</v>
      </c>
      <c r="CW112" s="489">
        <v>1076</v>
      </c>
      <c r="CX112" s="489">
        <v>1088</v>
      </c>
      <c r="CY112" s="489"/>
      <c r="CZ112" s="490"/>
      <c r="DA112" s="245"/>
      <c r="DB112" s="245"/>
      <c r="DC112" s="245"/>
      <c r="DD112" s="245"/>
      <c r="DE112" s="245"/>
      <c r="DF112" s="245"/>
      <c r="DG112" s="245"/>
      <c r="DH112" s="245"/>
      <c r="DI112" s="245"/>
      <c r="DJ112" s="245"/>
      <c r="DK112" s="245"/>
      <c r="DL112" s="245"/>
      <c r="DM112" s="245"/>
      <c r="DN112" s="245"/>
      <c r="DO112" s="245"/>
      <c r="DP112" s="245"/>
      <c r="DQ112" s="245"/>
      <c r="DR112" s="245"/>
      <c r="DS112" s="245"/>
      <c r="DT112" s="245"/>
      <c r="DU112" s="245"/>
      <c r="DV112" s="245"/>
      <c r="DW112" s="245"/>
      <c r="DX112" s="245"/>
      <c r="DY112" s="245"/>
      <c r="DZ112" s="245"/>
      <c r="EA112" s="245"/>
      <c r="EB112" s="245"/>
      <c r="EC112" s="245"/>
      <c r="ED112" s="245"/>
      <c r="EE112" s="245"/>
      <c r="EF112" s="245"/>
      <c r="EG112" s="245"/>
      <c r="EH112" s="245"/>
      <c r="EI112" s="245"/>
      <c r="EJ112" s="245"/>
      <c r="EK112" s="245"/>
      <c r="EL112" s="245"/>
      <c r="EM112" s="245"/>
      <c r="EN112" s="245"/>
      <c r="EO112" s="245"/>
      <c r="EP112" s="245"/>
      <c r="EQ112" s="245"/>
      <c r="ER112" s="245"/>
      <c r="ES112" s="245"/>
      <c r="ET112" s="245"/>
      <c r="EU112" s="245"/>
      <c r="EV112" s="245"/>
      <c r="EW112" s="245"/>
      <c r="EX112" s="245"/>
      <c r="EY112" s="245"/>
      <c r="EZ112" s="245"/>
      <c r="FA112" s="245"/>
      <c r="FB112" s="245"/>
      <c r="FC112" s="245"/>
      <c r="FD112" s="245"/>
      <c r="FE112" s="245"/>
      <c r="FF112" s="245"/>
      <c r="FG112" s="245"/>
      <c r="FH112" s="245"/>
      <c r="FI112" s="245"/>
      <c r="FJ112" s="245"/>
      <c r="FK112" s="245"/>
      <c r="FL112" s="245"/>
      <c r="FM112" s="245"/>
      <c r="FN112" s="245"/>
      <c r="FO112" s="245"/>
      <c r="FP112" s="245"/>
      <c r="FQ112" s="245"/>
      <c r="FR112" s="245"/>
      <c r="FS112" s="245"/>
      <c r="FT112" s="245"/>
      <c r="FU112" s="245"/>
      <c r="FV112" s="245"/>
      <c r="FW112" s="245"/>
      <c r="FX112" s="245"/>
      <c r="FY112" s="245"/>
      <c r="FZ112" s="245"/>
      <c r="GA112" s="245"/>
      <c r="GB112" s="245"/>
      <c r="GC112" s="245"/>
      <c r="GD112" s="245"/>
      <c r="GE112" s="245"/>
      <c r="GF112" s="245"/>
      <c r="GG112" s="245"/>
      <c r="GH112" s="245"/>
      <c r="GI112" s="245"/>
      <c r="GJ112" s="245"/>
      <c r="GK112" s="245"/>
      <c r="GL112" s="245"/>
      <c r="GM112" s="245"/>
      <c r="GN112" s="245"/>
      <c r="GO112" s="245"/>
      <c r="GP112" s="245"/>
      <c r="GQ112" s="245"/>
      <c r="GR112" s="245"/>
      <c r="GS112" s="245"/>
      <c r="GT112" s="245"/>
      <c r="GU112" s="245"/>
      <c r="GV112" s="245"/>
      <c r="GW112" s="245"/>
      <c r="GX112" s="245"/>
      <c r="GY112" s="245"/>
      <c r="GZ112" s="245"/>
      <c r="HA112" s="245"/>
      <c r="HB112" s="245"/>
      <c r="HC112" s="245"/>
      <c r="HD112" s="245"/>
      <c r="HE112" s="245"/>
      <c r="HF112" s="245"/>
      <c r="HG112" s="245"/>
      <c r="HH112" s="245"/>
      <c r="HI112" s="245"/>
      <c r="HJ112" s="245"/>
      <c r="HK112" s="245"/>
      <c r="HL112" s="245"/>
      <c r="HM112" s="245"/>
      <c r="HN112" s="245"/>
      <c r="HO112" s="245"/>
      <c r="HP112" s="245"/>
      <c r="HQ112" s="245"/>
      <c r="HR112" s="245"/>
      <c r="HS112" s="245"/>
      <c r="HT112" s="245"/>
      <c r="HU112" s="245"/>
      <c r="HV112" s="245"/>
      <c r="HW112" s="245"/>
      <c r="HX112" s="245"/>
      <c r="HY112" s="245"/>
      <c r="HZ112" s="245"/>
      <c r="IA112" s="245"/>
      <c r="IB112" s="245"/>
      <c r="IC112" s="245"/>
      <c r="ID112" s="245"/>
      <c r="IE112" s="245"/>
      <c r="IF112" s="245"/>
      <c r="IG112" s="245"/>
      <c r="IH112" s="245"/>
      <c r="II112" s="245"/>
      <c r="IJ112" s="245"/>
      <c r="IK112" s="245"/>
      <c r="IL112" s="245"/>
      <c r="IM112" s="245"/>
      <c r="IN112" s="245"/>
      <c r="IO112" s="245"/>
      <c r="IP112" s="245"/>
      <c r="IQ112" s="245"/>
      <c r="IR112" s="245"/>
      <c r="IS112" s="485">
        <v>36000</v>
      </c>
      <c r="IT112" s="485">
        <v>37232</v>
      </c>
      <c r="IU112" s="485">
        <v>42157</v>
      </c>
      <c r="IV112" s="485">
        <v>993</v>
      </c>
      <c r="IW112" s="485">
        <v>1127</v>
      </c>
      <c r="IX112" s="485">
        <v>1288</v>
      </c>
      <c r="IY112" s="485">
        <v>1382</v>
      </c>
      <c r="IZ112" s="485">
        <v>1764</v>
      </c>
      <c r="JA112" s="485">
        <v>3048</v>
      </c>
      <c r="JB112" s="485">
        <v>3511</v>
      </c>
      <c r="JC112" s="485">
        <v>4095</v>
      </c>
      <c r="JD112" s="485">
        <v>4603</v>
      </c>
      <c r="JE112" s="485">
        <v>9349</v>
      </c>
      <c r="JF112" s="485">
        <v>10848</v>
      </c>
      <c r="JG112" s="485">
        <v>12010</v>
      </c>
      <c r="JH112" s="485">
        <v>13149</v>
      </c>
      <c r="JI112" s="485">
        <v>33276</v>
      </c>
      <c r="JJ112" s="485">
        <v>35121</v>
      </c>
      <c r="JK112" s="485">
        <v>39571</v>
      </c>
      <c r="JL112" s="238">
        <v>0</v>
      </c>
      <c r="JM112" s="238">
        <v>11.3</v>
      </c>
      <c r="JN112" s="238">
        <v>5.3</v>
      </c>
      <c r="JO112" s="238">
        <v>7.7</v>
      </c>
      <c r="JP112" s="238">
        <v>10</v>
      </c>
      <c r="JQ112" s="238" t="s">
        <v>1637</v>
      </c>
      <c r="JR112" s="238" t="s">
        <v>1637</v>
      </c>
      <c r="JS112" s="238">
        <v>2.5</v>
      </c>
      <c r="JT112" s="238" t="s">
        <v>1637</v>
      </c>
      <c r="JU112" s="238">
        <v>105.6</v>
      </c>
      <c r="JV112" s="238" t="s">
        <v>1628</v>
      </c>
      <c r="JW112" s="245"/>
      <c r="JX112" s="245"/>
      <c r="JY112" s="245"/>
      <c r="KA112" s="738">
        <v>46023</v>
      </c>
    </row>
    <row r="113" spans="1:287">
      <c r="A113" s="239" t="s">
        <v>1180</v>
      </c>
      <c r="B113" s="423" t="s">
        <v>766</v>
      </c>
      <c r="C113" s="374" t="s">
        <v>1882</v>
      </c>
      <c r="D113" s="377" t="s">
        <v>764</v>
      </c>
      <c r="E113" s="377" t="s">
        <v>720</v>
      </c>
      <c r="F113" s="483" t="s">
        <v>203</v>
      </c>
      <c r="G113" s="483" t="s">
        <v>204</v>
      </c>
      <c r="H113" s="406" t="s">
        <v>88</v>
      </c>
      <c r="I113" s="406" t="s">
        <v>89</v>
      </c>
      <c r="J113" s="406" t="s">
        <v>90</v>
      </c>
      <c r="K113" s="406" t="s">
        <v>965</v>
      </c>
      <c r="L113" s="484" t="s">
        <v>965</v>
      </c>
      <c r="M113" s="491"/>
      <c r="N113" s="245"/>
      <c r="O113" s="245"/>
      <c r="P113" s="245"/>
      <c r="Q113" s="245"/>
      <c r="R113" s="245"/>
      <c r="S113" s="245"/>
      <c r="T113" s="245"/>
      <c r="U113" s="245"/>
      <c r="V113" s="245"/>
      <c r="W113" s="245"/>
      <c r="X113" s="245"/>
      <c r="Y113" s="245"/>
      <c r="Z113" s="245"/>
      <c r="AA113" s="245" t="s">
        <v>93</v>
      </c>
      <c r="AB113" s="245" t="s">
        <v>93</v>
      </c>
      <c r="AC113" s="245" t="s">
        <v>93</v>
      </c>
      <c r="AD113" s="245"/>
      <c r="AE113" s="245"/>
      <c r="AF113" s="245"/>
      <c r="AG113" s="245"/>
      <c r="AH113" s="245"/>
      <c r="AI113" s="245"/>
      <c r="AJ113" s="245"/>
      <c r="AK113" s="245"/>
      <c r="AL113" s="245"/>
      <c r="AM113" s="245"/>
      <c r="AN113" s="245"/>
      <c r="AO113" s="485">
        <v>881</v>
      </c>
      <c r="AP113" s="485">
        <v>1016</v>
      </c>
      <c r="AQ113" s="485">
        <v>1177</v>
      </c>
      <c r="AR113" s="485">
        <v>1270</v>
      </c>
      <c r="AS113" s="485">
        <v>1652</v>
      </c>
      <c r="AT113" s="485">
        <v>4067</v>
      </c>
      <c r="AU113" s="485">
        <v>4638</v>
      </c>
      <c r="AV113" s="485">
        <v>9435</v>
      </c>
      <c r="AW113" s="485">
        <v>11013</v>
      </c>
      <c r="AX113" s="485">
        <v>12340</v>
      </c>
      <c r="AY113" s="245"/>
      <c r="AZ113" s="245"/>
      <c r="BA113" s="245"/>
      <c r="BB113" s="245"/>
      <c r="BC113" s="245"/>
      <c r="BD113" s="245" t="s">
        <v>93</v>
      </c>
      <c r="BE113" s="486" t="s">
        <v>93</v>
      </c>
      <c r="BF113" s="485">
        <v>3048</v>
      </c>
      <c r="BG113" s="485">
        <v>3473</v>
      </c>
      <c r="BH113" s="245">
        <v>3800</v>
      </c>
      <c r="BI113" s="238" t="s">
        <v>434</v>
      </c>
      <c r="BJ113" s="245"/>
      <c r="BK113" s="484" t="s">
        <v>417</v>
      </c>
      <c r="BL113" s="245"/>
      <c r="BM113" s="484"/>
      <c r="BN113" s="245"/>
      <c r="BO113" s="484"/>
      <c r="BP113" s="484" t="s">
        <v>781</v>
      </c>
      <c r="BQ113" s="484" t="s">
        <v>437</v>
      </c>
      <c r="BR113" s="484" t="s">
        <v>495</v>
      </c>
      <c r="BS113" s="484" t="s">
        <v>499</v>
      </c>
      <c r="BT113" s="484">
        <v>78</v>
      </c>
      <c r="BU113" s="484">
        <v>66</v>
      </c>
      <c r="BV113" s="245"/>
      <c r="BW113" s="484">
        <v>2572</v>
      </c>
      <c r="BX113" s="484">
        <v>1126</v>
      </c>
      <c r="BY113" s="245"/>
      <c r="BZ113" s="245"/>
      <c r="CA113" s="245"/>
      <c r="CB113" s="245"/>
      <c r="CC113" s="245"/>
      <c r="CD113" s="245"/>
      <c r="CE113" s="245" t="s">
        <v>93</v>
      </c>
      <c r="CF113" s="485">
        <v>13603</v>
      </c>
      <c r="CG113" s="245"/>
      <c r="CH113" s="245"/>
      <c r="CI113" s="245"/>
      <c r="CJ113" s="245"/>
      <c r="CK113" s="245"/>
      <c r="CL113" s="245"/>
      <c r="CM113" s="245" t="s">
        <v>93</v>
      </c>
      <c r="CN113" s="245"/>
      <c r="CO113" s="245"/>
      <c r="CP113" s="245"/>
      <c r="CQ113" s="245"/>
      <c r="CR113" s="245"/>
      <c r="CS113" s="245"/>
      <c r="CT113" s="245"/>
      <c r="CU113" s="489">
        <v>915</v>
      </c>
      <c r="CV113" s="489">
        <v>1235</v>
      </c>
      <c r="CW113" s="489">
        <v>1540</v>
      </c>
      <c r="CX113" s="489">
        <v>1580</v>
      </c>
      <c r="CY113" s="489"/>
      <c r="CZ113" s="490"/>
      <c r="DA113" s="245"/>
      <c r="DB113" s="245"/>
      <c r="DC113" s="245"/>
      <c r="DD113" s="245"/>
      <c r="DE113" s="245"/>
      <c r="DF113" s="245"/>
      <c r="DG113" s="245"/>
      <c r="DH113" s="245"/>
      <c r="DI113" s="245"/>
      <c r="DJ113" s="245"/>
      <c r="DK113" s="245"/>
      <c r="DL113" s="245"/>
      <c r="DM113" s="245"/>
      <c r="DN113" s="245"/>
      <c r="DO113" s="245"/>
      <c r="DP113" s="245"/>
      <c r="DQ113" s="245"/>
      <c r="DR113" s="245"/>
      <c r="DS113" s="245"/>
      <c r="DT113" s="245"/>
      <c r="DU113" s="245"/>
      <c r="DV113" s="245"/>
      <c r="DW113" s="245"/>
      <c r="DX113" s="245"/>
      <c r="DY113" s="245"/>
      <c r="DZ113" s="245"/>
      <c r="EA113" s="245"/>
      <c r="EB113" s="245"/>
      <c r="EC113" s="245"/>
      <c r="ED113" s="245"/>
      <c r="EE113" s="245"/>
      <c r="EF113" s="245"/>
      <c r="EG113" s="245"/>
      <c r="EH113" s="245"/>
      <c r="EI113" s="245"/>
      <c r="EJ113" s="245"/>
      <c r="EK113" s="245"/>
      <c r="EL113" s="245"/>
      <c r="EM113" s="245"/>
      <c r="EN113" s="245"/>
      <c r="EO113" s="245"/>
      <c r="EP113" s="245"/>
      <c r="EQ113" s="245"/>
      <c r="ER113" s="245"/>
      <c r="ES113" s="245"/>
      <c r="ET113" s="245"/>
      <c r="EU113" s="245"/>
      <c r="EV113" s="245"/>
      <c r="EW113" s="245"/>
      <c r="EX113" s="245"/>
      <c r="EY113" s="245"/>
      <c r="EZ113" s="245"/>
      <c r="FA113" s="245"/>
      <c r="FB113" s="245"/>
      <c r="FC113" s="245"/>
      <c r="FD113" s="245"/>
      <c r="FE113" s="245"/>
      <c r="FF113" s="245"/>
      <c r="FG113" s="245"/>
      <c r="FH113" s="245"/>
      <c r="FI113" s="245"/>
      <c r="FJ113" s="245"/>
      <c r="FK113" s="245"/>
      <c r="FL113" s="245"/>
      <c r="FM113" s="245"/>
      <c r="FN113" s="245"/>
      <c r="FO113" s="245"/>
      <c r="FP113" s="245"/>
      <c r="FQ113" s="245"/>
      <c r="FR113" s="245"/>
      <c r="FS113" s="245"/>
      <c r="FT113" s="245"/>
      <c r="FU113" s="245"/>
      <c r="FV113" s="245"/>
      <c r="FW113" s="245"/>
      <c r="FX113" s="245"/>
      <c r="FY113" s="245"/>
      <c r="FZ113" s="245"/>
      <c r="GA113" s="245"/>
      <c r="GB113" s="245"/>
      <c r="GC113" s="245"/>
      <c r="GD113" s="245"/>
      <c r="GE113" s="245"/>
      <c r="GF113" s="245"/>
      <c r="GG113" s="245"/>
      <c r="GH113" s="245"/>
      <c r="GI113" s="245"/>
      <c r="GJ113" s="245"/>
      <c r="GK113" s="245"/>
      <c r="GL113" s="245"/>
      <c r="GM113" s="245"/>
      <c r="GN113" s="245"/>
      <c r="GO113" s="245"/>
      <c r="GP113" s="245"/>
      <c r="GQ113" s="245"/>
      <c r="GR113" s="245"/>
      <c r="GS113" s="245"/>
      <c r="GT113" s="245"/>
      <c r="GU113" s="245"/>
      <c r="GV113" s="245"/>
      <c r="GW113" s="245"/>
      <c r="GX113" s="245"/>
      <c r="GY113" s="245"/>
      <c r="GZ113" s="245"/>
      <c r="HA113" s="245"/>
      <c r="HB113" s="245"/>
      <c r="HC113" s="245"/>
      <c r="HD113" s="245"/>
      <c r="HE113" s="245"/>
      <c r="HF113" s="245"/>
      <c r="HG113" s="245"/>
      <c r="HH113" s="245"/>
      <c r="HI113" s="245"/>
      <c r="HJ113" s="245"/>
      <c r="HK113" s="245"/>
      <c r="HL113" s="245"/>
      <c r="HM113" s="245"/>
      <c r="HN113" s="245"/>
      <c r="HO113" s="245"/>
      <c r="HP113" s="245"/>
      <c r="HQ113" s="245"/>
      <c r="HR113" s="245"/>
      <c r="HS113" s="245"/>
      <c r="HT113" s="245"/>
      <c r="HU113" s="245"/>
      <c r="HV113" s="245"/>
      <c r="HW113" s="245"/>
      <c r="HX113" s="245"/>
      <c r="HY113" s="245"/>
      <c r="HZ113" s="245"/>
      <c r="IA113" s="245"/>
      <c r="IB113" s="245"/>
      <c r="IC113" s="245"/>
      <c r="ID113" s="245"/>
      <c r="IE113" s="245"/>
      <c r="IF113" s="245"/>
      <c r="IG113" s="245"/>
      <c r="IH113" s="245"/>
      <c r="II113" s="245"/>
      <c r="IJ113" s="245"/>
      <c r="IK113" s="245"/>
      <c r="IL113" s="245"/>
      <c r="IM113" s="245"/>
      <c r="IN113" s="245"/>
      <c r="IO113" s="245"/>
      <c r="IP113" s="245"/>
      <c r="IQ113" s="245"/>
      <c r="IR113" s="245"/>
      <c r="IS113" s="485">
        <v>36000</v>
      </c>
      <c r="IT113" s="485">
        <v>37232</v>
      </c>
      <c r="IU113" s="485">
        <v>42157</v>
      </c>
      <c r="IV113" s="485">
        <v>993</v>
      </c>
      <c r="IW113" s="485">
        <v>1127</v>
      </c>
      <c r="IX113" s="485">
        <v>1288</v>
      </c>
      <c r="IY113" s="485">
        <v>1382</v>
      </c>
      <c r="IZ113" s="485">
        <v>1764</v>
      </c>
      <c r="JA113" s="485">
        <v>3048</v>
      </c>
      <c r="JB113" s="485">
        <v>3511</v>
      </c>
      <c r="JC113" s="485">
        <v>4095</v>
      </c>
      <c r="JD113" s="485">
        <v>4603</v>
      </c>
      <c r="JE113" s="485">
        <v>9349</v>
      </c>
      <c r="JF113" s="485">
        <v>10848</v>
      </c>
      <c r="JG113" s="485">
        <v>12010</v>
      </c>
      <c r="JH113" s="485">
        <v>13149</v>
      </c>
      <c r="JI113" s="485">
        <v>33276</v>
      </c>
      <c r="JJ113" s="485">
        <v>35121</v>
      </c>
      <c r="JK113" s="485">
        <v>39571</v>
      </c>
      <c r="JL113" s="238">
        <v>0</v>
      </c>
      <c r="JM113" s="238">
        <v>21.5</v>
      </c>
      <c r="JN113" s="238">
        <v>10.1</v>
      </c>
      <c r="JO113" s="238">
        <v>14.6</v>
      </c>
      <c r="JP113" s="238">
        <v>19.2</v>
      </c>
      <c r="JQ113" s="238" t="s">
        <v>1637</v>
      </c>
      <c r="JR113" s="238" t="s">
        <v>1637</v>
      </c>
      <c r="JS113" s="238" t="s">
        <v>1637</v>
      </c>
      <c r="JT113" s="238" t="s">
        <v>1637</v>
      </c>
      <c r="JU113" s="238">
        <v>265</v>
      </c>
      <c r="JV113" s="238" t="s">
        <v>1641</v>
      </c>
      <c r="JW113" s="245"/>
      <c r="JX113" s="245"/>
      <c r="JY113" s="245"/>
      <c r="KA113" s="738">
        <v>46023</v>
      </c>
    </row>
    <row r="114" spans="1:287">
      <c r="A114" s="239" t="s">
        <v>1180</v>
      </c>
      <c r="B114" s="423" t="s">
        <v>705</v>
      </c>
      <c r="C114" s="374" t="s">
        <v>1882</v>
      </c>
      <c r="D114" s="377" t="s">
        <v>1883</v>
      </c>
      <c r="E114" s="377" t="s">
        <v>720</v>
      </c>
      <c r="F114" s="483" t="s">
        <v>203</v>
      </c>
      <c r="G114" s="483" t="s">
        <v>204</v>
      </c>
      <c r="H114" s="406" t="s">
        <v>88</v>
      </c>
      <c r="I114" s="406" t="s">
        <v>89</v>
      </c>
      <c r="J114" s="406" t="s">
        <v>90</v>
      </c>
      <c r="K114" s="406" t="s">
        <v>965</v>
      </c>
      <c r="L114" s="484" t="s">
        <v>965</v>
      </c>
      <c r="M114" s="491"/>
      <c r="N114" s="245"/>
      <c r="O114" s="245"/>
      <c r="P114" s="245"/>
      <c r="Q114" s="245"/>
      <c r="R114" s="245"/>
      <c r="S114" s="245"/>
      <c r="T114" s="245" t="s">
        <v>93</v>
      </c>
      <c r="U114" s="245"/>
      <c r="V114" s="245"/>
      <c r="W114" s="245"/>
      <c r="X114" s="245"/>
      <c r="Y114" s="245"/>
      <c r="Z114" s="245"/>
      <c r="AA114" s="245" t="s">
        <v>93</v>
      </c>
      <c r="AB114" s="245" t="s">
        <v>93</v>
      </c>
      <c r="AC114" s="245" t="s">
        <v>93</v>
      </c>
      <c r="AD114" s="245"/>
      <c r="AE114" s="245"/>
      <c r="AF114" s="245"/>
      <c r="AG114" s="245"/>
      <c r="AH114" s="245"/>
      <c r="AI114" s="245"/>
      <c r="AJ114" s="245"/>
      <c r="AK114" s="245"/>
      <c r="AL114" s="245"/>
      <c r="AM114" s="245"/>
      <c r="AN114" s="245"/>
      <c r="AO114" s="485">
        <v>881</v>
      </c>
      <c r="AP114" s="485">
        <v>1016</v>
      </c>
      <c r="AQ114" s="485">
        <v>1177</v>
      </c>
      <c r="AR114" s="485">
        <v>1270</v>
      </c>
      <c r="AS114" s="485">
        <v>1652</v>
      </c>
      <c r="AT114" s="485">
        <v>4067</v>
      </c>
      <c r="AU114" s="485">
        <v>4638</v>
      </c>
      <c r="AV114" s="485">
        <v>9435</v>
      </c>
      <c r="AW114" s="485">
        <v>11013</v>
      </c>
      <c r="AX114" s="485">
        <v>12340</v>
      </c>
      <c r="AY114" s="245"/>
      <c r="AZ114" s="245"/>
      <c r="BA114" s="245"/>
      <c r="BB114" s="245"/>
      <c r="BC114" s="245"/>
      <c r="BD114" s="245" t="s">
        <v>93</v>
      </c>
      <c r="BE114" s="486" t="s">
        <v>93</v>
      </c>
      <c r="BF114" s="485">
        <v>3048</v>
      </c>
      <c r="BG114" s="485">
        <v>3473</v>
      </c>
      <c r="BH114" s="245">
        <v>4571</v>
      </c>
      <c r="BI114" s="238" t="s">
        <v>434</v>
      </c>
      <c r="BJ114" s="245"/>
      <c r="BK114" s="484" t="s">
        <v>417</v>
      </c>
      <c r="BL114" s="245"/>
      <c r="BM114" s="484"/>
      <c r="BN114" s="245"/>
      <c r="BO114" s="484"/>
      <c r="BP114" s="484" t="s">
        <v>781</v>
      </c>
      <c r="BQ114" s="484" t="s">
        <v>437</v>
      </c>
      <c r="BR114" s="484" t="s">
        <v>495</v>
      </c>
      <c r="BS114" s="484" t="s">
        <v>499</v>
      </c>
      <c r="BT114" s="484">
        <v>74</v>
      </c>
      <c r="BU114" s="484">
        <v>62</v>
      </c>
      <c r="BV114" s="245"/>
      <c r="BW114" s="484">
        <v>2572</v>
      </c>
      <c r="BX114" s="484">
        <v>1126</v>
      </c>
      <c r="BY114" s="245"/>
      <c r="BZ114" s="245"/>
      <c r="CA114" s="245"/>
      <c r="CB114" s="245"/>
      <c r="CC114" s="245"/>
      <c r="CD114" s="245"/>
      <c r="CE114" s="245" t="s">
        <v>93</v>
      </c>
      <c r="CF114" s="485">
        <v>13603</v>
      </c>
      <c r="CG114" s="245"/>
      <c r="CH114" s="245"/>
      <c r="CI114" s="245"/>
      <c r="CJ114" s="245"/>
      <c r="CK114" s="245"/>
      <c r="CL114" s="245"/>
      <c r="CM114" s="245" t="s">
        <v>93</v>
      </c>
      <c r="CN114" s="245"/>
      <c r="CO114" s="245"/>
      <c r="CP114" s="245"/>
      <c r="CQ114" s="245"/>
      <c r="CR114" s="245"/>
      <c r="CS114" s="245"/>
      <c r="CT114" s="245"/>
      <c r="CU114" s="489">
        <v>950</v>
      </c>
      <c r="CV114" s="489">
        <v>1230</v>
      </c>
      <c r="CW114" s="489">
        <v>1535</v>
      </c>
      <c r="CX114" s="489">
        <v>1570</v>
      </c>
      <c r="CY114" s="489"/>
      <c r="CZ114" s="490"/>
      <c r="DA114" s="245"/>
      <c r="DB114" s="245"/>
      <c r="DC114" s="245"/>
      <c r="DD114" s="245"/>
      <c r="DE114" s="245"/>
      <c r="DF114" s="245"/>
      <c r="DG114" s="245"/>
      <c r="DH114" s="245"/>
      <c r="DI114" s="245"/>
      <c r="DJ114" s="245"/>
      <c r="DK114" s="245"/>
      <c r="DL114" s="245"/>
      <c r="DM114" s="245"/>
      <c r="DN114" s="245"/>
      <c r="DO114" s="245"/>
      <c r="DP114" s="245"/>
      <c r="DQ114" s="245"/>
      <c r="DR114" s="245"/>
      <c r="DS114" s="245"/>
      <c r="DT114" s="245"/>
      <c r="DU114" s="245"/>
      <c r="DV114" s="245"/>
      <c r="DW114" s="245"/>
      <c r="DX114" s="245"/>
      <c r="DY114" s="245"/>
      <c r="DZ114" s="245"/>
      <c r="EA114" s="245"/>
      <c r="EB114" s="245"/>
      <c r="EC114" s="245"/>
      <c r="ED114" s="245"/>
      <c r="EE114" s="245"/>
      <c r="EF114" s="245"/>
      <c r="EG114" s="245"/>
      <c r="EH114" s="245"/>
      <c r="EI114" s="245"/>
      <c r="EJ114" s="245"/>
      <c r="EK114" s="245"/>
      <c r="EL114" s="245"/>
      <c r="EM114" s="245"/>
      <c r="EN114" s="245"/>
      <c r="EO114" s="245"/>
      <c r="EP114" s="245"/>
      <c r="EQ114" s="245"/>
      <c r="ER114" s="245"/>
      <c r="ES114" s="245"/>
      <c r="ET114" s="245"/>
      <c r="EU114" s="245"/>
      <c r="EV114" s="245"/>
      <c r="EW114" s="245"/>
      <c r="EX114" s="245"/>
      <c r="EY114" s="245"/>
      <c r="EZ114" s="245"/>
      <c r="FA114" s="245"/>
      <c r="FB114" s="245"/>
      <c r="FC114" s="245"/>
      <c r="FD114" s="245"/>
      <c r="FE114" s="245"/>
      <c r="FF114" s="245"/>
      <c r="FG114" s="245"/>
      <c r="FH114" s="245"/>
      <c r="FI114" s="245"/>
      <c r="FJ114" s="245"/>
      <c r="FK114" s="245"/>
      <c r="FL114" s="245"/>
      <c r="FM114" s="245"/>
      <c r="FN114" s="245"/>
      <c r="FO114" s="245"/>
      <c r="FP114" s="245"/>
      <c r="FQ114" s="245"/>
      <c r="FR114" s="245"/>
      <c r="FS114" s="245"/>
      <c r="FT114" s="245"/>
      <c r="FU114" s="245"/>
      <c r="FV114" s="245"/>
      <c r="FW114" s="245"/>
      <c r="FX114" s="245"/>
      <c r="FY114" s="245"/>
      <c r="FZ114" s="245"/>
      <c r="GA114" s="245"/>
      <c r="GB114" s="245"/>
      <c r="GC114" s="245"/>
      <c r="GD114" s="245"/>
      <c r="GE114" s="245"/>
      <c r="GF114" s="245"/>
      <c r="GG114" s="245"/>
      <c r="GH114" s="245"/>
      <c r="GI114" s="245"/>
      <c r="GJ114" s="245"/>
      <c r="GK114" s="245"/>
      <c r="GL114" s="245"/>
      <c r="GM114" s="245"/>
      <c r="GN114" s="245"/>
      <c r="GO114" s="245"/>
      <c r="GP114" s="245"/>
      <c r="GQ114" s="245"/>
      <c r="GR114" s="245"/>
      <c r="GS114" s="245"/>
      <c r="GT114" s="245"/>
      <c r="GU114" s="245"/>
      <c r="GV114" s="245"/>
      <c r="GW114" s="245"/>
      <c r="GX114" s="245"/>
      <c r="GY114" s="245"/>
      <c r="GZ114" s="245"/>
      <c r="HA114" s="245"/>
      <c r="HB114" s="245"/>
      <c r="HC114" s="245"/>
      <c r="HD114" s="245"/>
      <c r="HE114" s="245"/>
      <c r="HF114" s="245"/>
      <c r="HG114" s="245"/>
      <c r="HH114" s="245"/>
      <c r="HI114" s="245"/>
      <c r="HJ114" s="245"/>
      <c r="HK114" s="245"/>
      <c r="HL114" s="245"/>
      <c r="HM114" s="245"/>
      <c r="HN114" s="245"/>
      <c r="HO114" s="245"/>
      <c r="HP114" s="245"/>
      <c r="HQ114" s="245"/>
      <c r="HR114" s="245"/>
      <c r="HS114" s="245"/>
      <c r="HT114" s="245"/>
      <c r="HU114" s="245"/>
      <c r="HV114" s="245"/>
      <c r="HW114" s="245"/>
      <c r="HX114" s="245"/>
      <c r="HY114" s="245"/>
      <c r="HZ114" s="245"/>
      <c r="IA114" s="245"/>
      <c r="IB114" s="245"/>
      <c r="IC114" s="245"/>
      <c r="ID114" s="245"/>
      <c r="IE114" s="245"/>
      <c r="IF114" s="245"/>
      <c r="IG114" s="245"/>
      <c r="IH114" s="245"/>
      <c r="II114" s="245"/>
      <c r="IJ114" s="245"/>
      <c r="IK114" s="245"/>
      <c r="IL114" s="245"/>
      <c r="IM114" s="245"/>
      <c r="IN114" s="245"/>
      <c r="IO114" s="245"/>
      <c r="IP114" s="245"/>
      <c r="IQ114" s="245"/>
      <c r="IR114" s="245"/>
      <c r="IS114" s="485">
        <v>36000</v>
      </c>
      <c r="IT114" s="485">
        <v>37232</v>
      </c>
      <c r="IU114" s="485">
        <v>42157</v>
      </c>
      <c r="IV114" s="485">
        <v>993</v>
      </c>
      <c r="IW114" s="485">
        <v>1127</v>
      </c>
      <c r="IX114" s="485">
        <v>1288</v>
      </c>
      <c r="IY114" s="485">
        <v>1382</v>
      </c>
      <c r="IZ114" s="485">
        <v>1764</v>
      </c>
      <c r="JA114" s="485">
        <v>3048</v>
      </c>
      <c r="JB114" s="485">
        <v>3511</v>
      </c>
      <c r="JC114" s="485">
        <v>4095</v>
      </c>
      <c r="JD114" s="485">
        <v>4603</v>
      </c>
      <c r="JE114" s="485">
        <v>9349</v>
      </c>
      <c r="JF114" s="485">
        <v>10848</v>
      </c>
      <c r="JG114" s="485">
        <v>12010</v>
      </c>
      <c r="JH114" s="485">
        <v>13149</v>
      </c>
      <c r="JI114" s="485">
        <v>33276</v>
      </c>
      <c r="JJ114" s="485">
        <v>35121</v>
      </c>
      <c r="JK114" s="485">
        <v>39571</v>
      </c>
      <c r="JL114" s="238">
        <v>0</v>
      </c>
      <c r="JM114" s="238">
        <v>16.600000000000001</v>
      </c>
      <c r="JN114" s="238">
        <v>8.6</v>
      </c>
      <c r="JO114" s="238">
        <v>11.8</v>
      </c>
      <c r="JP114" s="238">
        <v>14.8</v>
      </c>
      <c r="JQ114" s="238">
        <v>2.8</v>
      </c>
      <c r="JR114" s="238" t="s">
        <v>1637</v>
      </c>
      <c r="JS114" s="238">
        <v>0.5</v>
      </c>
      <c r="JT114" s="238">
        <v>17</v>
      </c>
      <c r="JU114" s="238">
        <v>190</v>
      </c>
      <c r="JV114" s="238" t="s">
        <v>1628</v>
      </c>
      <c r="JW114" s="245"/>
      <c r="JX114" s="245"/>
      <c r="JY114" s="245"/>
      <c r="KA114" s="738">
        <v>46023</v>
      </c>
    </row>
    <row r="115" spans="1:287">
      <c r="A115" s="239" t="s">
        <v>1180</v>
      </c>
      <c r="B115" s="423" t="s">
        <v>770</v>
      </c>
      <c r="C115" s="374" t="s">
        <v>1884</v>
      </c>
      <c r="D115" s="377" t="s">
        <v>764</v>
      </c>
      <c r="E115" s="377" t="s">
        <v>763</v>
      </c>
      <c r="F115" s="483" t="s">
        <v>216</v>
      </c>
      <c r="G115" s="483" t="s">
        <v>217</v>
      </c>
      <c r="H115" s="406" t="s">
        <v>88</v>
      </c>
      <c r="I115" s="406" t="s">
        <v>89</v>
      </c>
      <c r="J115" s="406" t="s">
        <v>90</v>
      </c>
      <c r="K115" s="406" t="s">
        <v>971</v>
      </c>
      <c r="L115" s="484" t="s">
        <v>971</v>
      </c>
      <c r="M115" s="491"/>
      <c r="N115" s="245"/>
      <c r="O115" s="245"/>
      <c r="P115" s="245"/>
      <c r="Q115" s="245"/>
      <c r="R115" s="245"/>
      <c r="S115" s="245"/>
      <c r="T115" s="245"/>
      <c r="U115" s="245"/>
      <c r="V115" s="245"/>
      <c r="W115" s="245"/>
      <c r="X115" s="245"/>
      <c r="Y115" s="245"/>
      <c r="Z115" s="245"/>
      <c r="AA115" s="245" t="s">
        <v>93</v>
      </c>
      <c r="AB115" s="245" t="s">
        <v>93</v>
      </c>
      <c r="AC115" s="245" t="s">
        <v>93</v>
      </c>
      <c r="AD115" s="245"/>
      <c r="AE115" s="245"/>
      <c r="AF115" s="245"/>
      <c r="AG115" s="245"/>
      <c r="AH115" s="245"/>
      <c r="AI115" s="245"/>
      <c r="AJ115" s="245" t="s">
        <v>93</v>
      </c>
      <c r="AK115" s="245"/>
      <c r="AL115" s="245"/>
      <c r="AM115" s="245"/>
      <c r="AN115" s="245"/>
      <c r="AO115" s="485">
        <v>881</v>
      </c>
      <c r="AP115" s="485">
        <v>1016</v>
      </c>
      <c r="AQ115" s="485">
        <v>1177</v>
      </c>
      <c r="AR115" s="485">
        <v>1270</v>
      </c>
      <c r="AS115" s="485">
        <v>1652</v>
      </c>
      <c r="AT115" s="485">
        <v>4067</v>
      </c>
      <c r="AU115" s="485">
        <v>4638</v>
      </c>
      <c r="AV115" s="485">
        <v>9435</v>
      </c>
      <c r="AW115" s="485">
        <v>11013</v>
      </c>
      <c r="AX115" s="485">
        <v>12340</v>
      </c>
      <c r="AY115" s="245"/>
      <c r="AZ115" s="245"/>
      <c r="BA115" s="245"/>
      <c r="BB115" s="245"/>
      <c r="BC115" s="245"/>
      <c r="BD115" s="245" t="s">
        <v>93</v>
      </c>
      <c r="BE115" s="486" t="s">
        <v>93</v>
      </c>
      <c r="BF115" s="485">
        <v>3048</v>
      </c>
      <c r="BG115" s="485">
        <v>3473</v>
      </c>
      <c r="BH115" s="245"/>
      <c r="BI115" s="484" t="s">
        <v>434</v>
      </c>
      <c r="BJ115" s="245"/>
      <c r="BK115" s="484" t="s">
        <v>417</v>
      </c>
      <c r="BL115" s="245"/>
      <c r="BM115" s="484"/>
      <c r="BN115" s="245"/>
      <c r="BO115" s="484"/>
      <c r="BP115" s="484" t="s">
        <v>781</v>
      </c>
      <c r="BQ115" s="484" t="s">
        <v>437</v>
      </c>
      <c r="BR115" s="484" t="s">
        <v>495</v>
      </c>
      <c r="BS115" s="484" t="s">
        <v>499</v>
      </c>
      <c r="BT115" s="484">
        <v>79</v>
      </c>
      <c r="BU115" s="484">
        <v>67</v>
      </c>
      <c r="BV115" s="245"/>
      <c r="BW115" s="484">
        <v>2572</v>
      </c>
      <c r="BX115" s="484">
        <v>1126</v>
      </c>
      <c r="BY115" s="245"/>
      <c r="BZ115" s="245"/>
      <c r="CA115" s="245"/>
      <c r="CB115" s="245"/>
      <c r="CC115" s="245"/>
      <c r="CD115" s="245"/>
      <c r="CE115" s="245" t="s">
        <v>93</v>
      </c>
      <c r="CF115" s="485">
        <v>13603</v>
      </c>
      <c r="CG115" s="245"/>
      <c r="CH115" s="245"/>
      <c r="CI115" s="245"/>
      <c r="CJ115" s="245"/>
      <c r="CK115" s="245"/>
      <c r="CL115" s="245"/>
      <c r="CM115" s="245" t="s">
        <v>93</v>
      </c>
      <c r="CN115" s="245"/>
      <c r="CO115" s="245"/>
      <c r="CP115" s="245"/>
      <c r="CQ115" s="245"/>
      <c r="CR115" s="245"/>
      <c r="CS115" s="245"/>
      <c r="CT115" s="245"/>
      <c r="CU115" s="489">
        <v>985</v>
      </c>
      <c r="CV115" s="489">
        <v>1310</v>
      </c>
      <c r="CW115" s="489">
        <v>1605</v>
      </c>
      <c r="CX115" s="489">
        <v>1645</v>
      </c>
      <c r="CY115" s="489"/>
      <c r="CZ115" s="490"/>
      <c r="DA115" s="245"/>
      <c r="DB115" s="245"/>
      <c r="DC115" s="245"/>
      <c r="DD115" s="245"/>
      <c r="DE115" s="245"/>
      <c r="DF115" s="245"/>
      <c r="DG115" s="245"/>
      <c r="DH115" s="245"/>
      <c r="DI115" s="245"/>
      <c r="DJ115" s="245"/>
      <c r="DK115" s="245"/>
      <c r="DL115" s="245"/>
      <c r="DM115" s="245"/>
      <c r="DN115" s="245"/>
      <c r="DO115" s="245"/>
      <c r="DP115" s="245"/>
      <c r="DQ115" s="245"/>
      <c r="DR115" s="245"/>
      <c r="DS115" s="245"/>
      <c r="DT115" s="245"/>
      <c r="DU115" s="245"/>
      <c r="DV115" s="245"/>
      <c r="DW115" s="245"/>
      <c r="DX115" s="245"/>
      <c r="DY115" s="245"/>
      <c r="DZ115" s="245"/>
      <c r="EA115" s="245"/>
      <c r="EB115" s="245"/>
      <c r="EC115" s="245"/>
      <c r="ED115" s="245"/>
      <c r="EE115" s="245"/>
      <c r="EF115" s="245"/>
      <c r="EG115" s="245"/>
      <c r="EH115" s="245"/>
      <c r="EI115" s="245"/>
      <c r="EJ115" s="245"/>
      <c r="EK115" s="245"/>
      <c r="EL115" s="245"/>
      <c r="EM115" s="245"/>
      <c r="EN115" s="245"/>
      <c r="EO115" s="245"/>
      <c r="EP115" s="245"/>
      <c r="EQ115" s="245"/>
      <c r="ER115" s="245"/>
      <c r="ES115" s="245"/>
      <c r="ET115" s="245"/>
      <c r="EU115" s="245"/>
      <c r="EV115" s="245"/>
      <c r="EW115" s="245"/>
      <c r="EX115" s="245"/>
      <c r="EY115" s="245"/>
      <c r="EZ115" s="245"/>
      <c r="FA115" s="245"/>
      <c r="FB115" s="245"/>
      <c r="FC115" s="245"/>
      <c r="FD115" s="245"/>
      <c r="FE115" s="245"/>
      <c r="FF115" s="245"/>
      <c r="FG115" s="245"/>
      <c r="FH115" s="245"/>
      <c r="FI115" s="245"/>
      <c r="FJ115" s="245"/>
      <c r="FK115" s="245"/>
      <c r="FL115" s="245"/>
      <c r="FM115" s="245"/>
      <c r="FN115" s="245"/>
      <c r="FO115" s="245"/>
      <c r="FP115" s="245"/>
      <c r="FQ115" s="245"/>
      <c r="FR115" s="245"/>
      <c r="FS115" s="245"/>
      <c r="FT115" s="245"/>
      <c r="FU115" s="245"/>
      <c r="FV115" s="245"/>
      <c r="FW115" s="245"/>
      <c r="FX115" s="245"/>
      <c r="FY115" s="245"/>
      <c r="FZ115" s="245"/>
      <c r="GA115" s="245"/>
      <c r="GB115" s="245"/>
      <c r="GC115" s="245"/>
      <c r="GD115" s="245"/>
      <c r="GE115" s="245"/>
      <c r="GF115" s="245"/>
      <c r="GG115" s="245"/>
      <c r="GH115" s="245"/>
      <c r="GI115" s="245"/>
      <c r="GJ115" s="245"/>
      <c r="GK115" s="245"/>
      <c r="GL115" s="245"/>
      <c r="GM115" s="245"/>
      <c r="GN115" s="245"/>
      <c r="GO115" s="245"/>
      <c r="GP115" s="245"/>
      <c r="GQ115" s="245"/>
      <c r="GR115" s="245"/>
      <c r="GS115" s="245"/>
      <c r="GT115" s="245"/>
      <c r="GU115" s="245"/>
      <c r="GV115" s="245"/>
      <c r="GW115" s="245"/>
      <c r="GX115" s="245"/>
      <c r="GY115" s="245"/>
      <c r="GZ115" s="245"/>
      <c r="HA115" s="245"/>
      <c r="HB115" s="245"/>
      <c r="HC115" s="245"/>
      <c r="HD115" s="245"/>
      <c r="HE115" s="245"/>
      <c r="HF115" s="245"/>
      <c r="HG115" s="245"/>
      <c r="HH115" s="245"/>
      <c r="HI115" s="245"/>
      <c r="HJ115" s="245"/>
      <c r="HK115" s="245"/>
      <c r="HL115" s="245"/>
      <c r="HM115" s="245"/>
      <c r="HN115" s="245"/>
      <c r="HO115" s="245"/>
      <c r="HP115" s="245"/>
      <c r="HQ115" s="245"/>
      <c r="HR115" s="245"/>
      <c r="HS115" s="245"/>
      <c r="HT115" s="245"/>
      <c r="HU115" s="245"/>
      <c r="HV115" s="245"/>
      <c r="HW115" s="245"/>
      <c r="HX115" s="245"/>
      <c r="HY115" s="245"/>
      <c r="HZ115" s="245"/>
      <c r="IA115" s="245"/>
      <c r="IB115" s="245"/>
      <c r="IC115" s="245"/>
      <c r="ID115" s="245"/>
      <c r="IE115" s="245"/>
      <c r="IF115" s="245"/>
      <c r="IG115" s="245"/>
      <c r="IH115" s="245"/>
      <c r="II115" s="245"/>
      <c r="IJ115" s="245"/>
      <c r="IK115" s="245"/>
      <c r="IL115" s="245"/>
      <c r="IM115" s="245"/>
      <c r="IN115" s="245"/>
      <c r="IO115" s="245"/>
      <c r="IP115" s="245"/>
      <c r="IQ115" s="245"/>
      <c r="IR115" s="245"/>
      <c r="IS115" s="485">
        <v>36000</v>
      </c>
      <c r="IT115" s="485">
        <v>37232</v>
      </c>
      <c r="IU115" s="485">
        <v>42157</v>
      </c>
      <c r="IV115" s="485">
        <v>993</v>
      </c>
      <c r="IW115" s="485">
        <v>1127</v>
      </c>
      <c r="IX115" s="485">
        <v>1288</v>
      </c>
      <c r="IY115" s="485">
        <v>1382</v>
      </c>
      <c r="IZ115" s="485">
        <v>1764</v>
      </c>
      <c r="JA115" s="485">
        <v>3048</v>
      </c>
      <c r="JB115" s="485">
        <v>3511</v>
      </c>
      <c r="JC115" s="485">
        <v>4095</v>
      </c>
      <c r="JD115" s="485">
        <v>4603</v>
      </c>
      <c r="JE115" s="485">
        <v>9349</v>
      </c>
      <c r="JF115" s="485">
        <v>10848</v>
      </c>
      <c r="JG115" s="485">
        <v>12010</v>
      </c>
      <c r="JH115" s="485">
        <v>13149</v>
      </c>
      <c r="JI115" s="485">
        <v>33276</v>
      </c>
      <c r="JJ115" s="485">
        <v>35121</v>
      </c>
      <c r="JK115" s="485">
        <v>39571</v>
      </c>
      <c r="JL115" s="238">
        <v>0</v>
      </c>
      <c r="JM115" s="238">
        <v>21.5</v>
      </c>
      <c r="JN115" s="238">
        <v>10.1</v>
      </c>
      <c r="JO115" s="238">
        <v>14.6</v>
      </c>
      <c r="JP115" s="238">
        <v>19.2</v>
      </c>
      <c r="JQ115" s="238" t="s">
        <v>1637</v>
      </c>
      <c r="JR115" s="238" t="s">
        <v>1637</v>
      </c>
      <c r="JS115" s="238" t="s">
        <v>1637</v>
      </c>
      <c r="JT115" s="238" t="s">
        <v>1637</v>
      </c>
      <c r="JU115" s="238">
        <v>265</v>
      </c>
      <c r="JV115" s="238" t="s">
        <v>1628</v>
      </c>
      <c r="JW115" s="245"/>
      <c r="JX115" s="245"/>
      <c r="JY115" s="245"/>
      <c r="KA115" s="738">
        <v>46023</v>
      </c>
    </row>
    <row r="116" spans="1:287">
      <c r="A116" s="239" t="s">
        <v>773</v>
      </c>
      <c r="B116" s="423" t="s">
        <v>706</v>
      </c>
      <c r="C116" s="374" t="s">
        <v>1882</v>
      </c>
      <c r="D116" s="377" t="s">
        <v>719</v>
      </c>
      <c r="E116" s="377" t="s">
        <v>720</v>
      </c>
      <c r="F116" s="483" t="s">
        <v>721</v>
      </c>
      <c r="G116" s="483" t="s">
        <v>722</v>
      </c>
      <c r="H116" s="406" t="s">
        <v>88</v>
      </c>
      <c r="I116" s="406" t="s">
        <v>89</v>
      </c>
      <c r="J116" s="406" t="s">
        <v>90</v>
      </c>
      <c r="K116" s="406" t="s">
        <v>965</v>
      </c>
      <c r="L116" s="484" t="s">
        <v>965</v>
      </c>
      <c r="M116" s="491"/>
      <c r="N116" s="245"/>
      <c r="O116" s="245"/>
      <c r="P116" s="245"/>
      <c r="Q116" s="245"/>
      <c r="R116" s="245"/>
      <c r="S116" s="245"/>
      <c r="T116" s="245"/>
      <c r="U116" s="245"/>
      <c r="V116" s="245"/>
      <c r="W116" s="245"/>
      <c r="X116" s="245"/>
      <c r="Y116" s="245"/>
      <c r="Z116" s="245"/>
      <c r="AA116" s="245" t="s">
        <v>93</v>
      </c>
      <c r="AB116" s="245" t="s">
        <v>93</v>
      </c>
      <c r="AC116" s="245" t="s">
        <v>93</v>
      </c>
      <c r="AD116" s="245"/>
      <c r="AE116" s="245"/>
      <c r="AF116" s="245"/>
      <c r="AG116" s="245"/>
      <c r="AH116" s="245"/>
      <c r="AI116" s="245"/>
      <c r="AJ116" s="245"/>
      <c r="AK116" s="245"/>
      <c r="AL116" s="245"/>
      <c r="AM116" s="245"/>
      <c r="AN116" s="245"/>
      <c r="AO116" s="485">
        <v>881</v>
      </c>
      <c r="AP116" s="485">
        <v>1016</v>
      </c>
      <c r="AQ116" s="485">
        <v>1177</v>
      </c>
      <c r="AR116" s="485">
        <v>1270</v>
      </c>
      <c r="AS116" s="485">
        <v>1652</v>
      </c>
      <c r="AT116" s="485">
        <v>4067</v>
      </c>
      <c r="AU116" s="485">
        <v>4638</v>
      </c>
      <c r="AV116" s="485">
        <v>9435</v>
      </c>
      <c r="AW116" s="485">
        <v>11013</v>
      </c>
      <c r="AX116" s="485">
        <v>12340</v>
      </c>
      <c r="AY116" s="245"/>
      <c r="AZ116" s="245"/>
      <c r="BA116" s="245"/>
      <c r="BB116" s="245"/>
      <c r="BC116" s="245"/>
      <c r="BD116" s="245" t="s">
        <v>93</v>
      </c>
      <c r="BE116" s="486" t="s">
        <v>93</v>
      </c>
      <c r="BF116" s="485">
        <v>3048</v>
      </c>
      <c r="BG116" s="485">
        <v>3473</v>
      </c>
      <c r="BH116" s="245"/>
      <c r="BI116" s="238" t="s">
        <v>780</v>
      </c>
      <c r="BJ116" s="245"/>
      <c r="BK116" s="484" t="s">
        <v>435</v>
      </c>
      <c r="BL116" s="245"/>
      <c r="BM116" s="484"/>
      <c r="BN116" s="245"/>
      <c r="BO116" s="484" t="s">
        <v>410</v>
      </c>
      <c r="BP116" s="484" t="s">
        <v>609</v>
      </c>
      <c r="BQ116" s="484" t="s">
        <v>439</v>
      </c>
      <c r="BR116" s="484" t="s">
        <v>528</v>
      </c>
      <c r="BS116" s="484" t="s">
        <v>499</v>
      </c>
      <c r="BT116" s="484">
        <v>79</v>
      </c>
      <c r="BU116" s="484">
        <v>66</v>
      </c>
      <c r="BV116" s="245"/>
      <c r="BW116" s="484">
        <v>2100</v>
      </c>
      <c r="BX116" s="484">
        <v>938</v>
      </c>
      <c r="BY116" s="252">
        <v>476</v>
      </c>
      <c r="BZ116" s="245"/>
      <c r="CA116" s="245"/>
      <c r="CB116" s="245"/>
      <c r="CC116" s="245"/>
      <c r="CD116" s="245"/>
      <c r="CE116" s="245" t="s">
        <v>93</v>
      </c>
      <c r="CF116" s="485">
        <v>13603</v>
      </c>
      <c r="CG116" s="245"/>
      <c r="CH116" s="245"/>
      <c r="CI116" s="245"/>
      <c r="CJ116" s="245"/>
      <c r="CK116" s="245"/>
      <c r="CL116" s="245"/>
      <c r="CM116" s="245" t="s">
        <v>93</v>
      </c>
      <c r="CN116" s="245"/>
      <c r="CO116" s="245"/>
      <c r="CP116" s="245"/>
      <c r="CQ116" s="245"/>
      <c r="CR116" s="245"/>
      <c r="CS116" s="245"/>
      <c r="CT116" s="245"/>
      <c r="CU116" s="489">
        <v>781</v>
      </c>
      <c r="CV116" s="489">
        <v>953</v>
      </c>
      <c r="CW116" s="489">
        <v>1161</v>
      </c>
      <c r="CX116" s="489">
        <v>1197</v>
      </c>
      <c r="CY116" s="489"/>
      <c r="CZ116" s="490"/>
      <c r="DA116" s="245"/>
      <c r="DB116" s="245"/>
      <c r="DC116" s="245"/>
      <c r="DD116" s="245"/>
      <c r="DE116" s="245"/>
      <c r="DF116" s="245"/>
      <c r="DG116" s="245"/>
      <c r="DH116" s="245"/>
      <c r="DI116" s="245"/>
      <c r="DJ116" s="245"/>
      <c r="DK116" s="245"/>
      <c r="DL116" s="245"/>
      <c r="DM116" s="245"/>
      <c r="DN116" s="245"/>
      <c r="DO116" s="245"/>
      <c r="DP116" s="245"/>
      <c r="DQ116" s="245"/>
      <c r="DR116" s="245"/>
      <c r="DS116" s="245"/>
      <c r="DT116" s="245"/>
      <c r="DU116" s="245"/>
      <c r="DV116" s="245"/>
      <c r="DW116" s="245"/>
      <c r="DX116" s="245"/>
      <c r="DY116" s="245"/>
      <c r="DZ116" s="245"/>
      <c r="EA116" s="245"/>
      <c r="EB116" s="245"/>
      <c r="EC116" s="245"/>
      <c r="ED116" s="245"/>
      <c r="EE116" s="245"/>
      <c r="EF116" s="245"/>
      <c r="EG116" s="245"/>
      <c r="EH116" s="245"/>
      <c r="EI116" s="245"/>
      <c r="EJ116" s="245"/>
      <c r="EK116" s="245"/>
      <c r="EL116" s="245"/>
      <c r="EM116" s="245"/>
      <c r="EN116" s="245"/>
      <c r="EO116" s="245"/>
      <c r="EP116" s="245"/>
      <c r="EQ116" s="245"/>
      <c r="ER116" s="245"/>
      <c r="ES116" s="245"/>
      <c r="ET116" s="245"/>
      <c r="EU116" s="245"/>
      <c r="EV116" s="245"/>
      <c r="EW116" s="245"/>
      <c r="EX116" s="245"/>
      <c r="EY116" s="245"/>
      <c r="EZ116" s="245"/>
      <c r="FA116" s="245"/>
      <c r="FB116" s="245"/>
      <c r="FC116" s="245"/>
      <c r="FD116" s="245"/>
      <c r="FE116" s="245"/>
      <c r="FF116" s="245"/>
      <c r="FG116" s="245"/>
      <c r="FH116" s="245"/>
      <c r="FI116" s="245"/>
      <c r="FJ116" s="245"/>
      <c r="FK116" s="245"/>
      <c r="FL116" s="245"/>
      <c r="FM116" s="245"/>
      <c r="FN116" s="245"/>
      <c r="FO116" s="245"/>
      <c r="FP116" s="245"/>
      <c r="FQ116" s="245"/>
      <c r="FR116" s="245"/>
      <c r="FS116" s="245"/>
      <c r="FT116" s="245"/>
      <c r="FU116" s="245"/>
      <c r="FV116" s="245"/>
      <c r="FW116" s="245"/>
      <c r="FX116" s="245"/>
      <c r="FY116" s="245"/>
      <c r="FZ116" s="245"/>
      <c r="GA116" s="245"/>
      <c r="GB116" s="245"/>
      <c r="GC116" s="245"/>
      <c r="GD116" s="245"/>
      <c r="GE116" s="245"/>
      <c r="GF116" s="245"/>
      <c r="GG116" s="245"/>
      <c r="GH116" s="245"/>
      <c r="GI116" s="245"/>
      <c r="GJ116" s="245"/>
      <c r="GK116" s="245"/>
      <c r="GL116" s="245"/>
      <c r="GM116" s="245"/>
      <c r="GN116" s="245"/>
      <c r="GO116" s="245"/>
      <c r="GP116" s="245"/>
      <c r="GQ116" s="245"/>
      <c r="GR116" s="245"/>
      <c r="GS116" s="245"/>
      <c r="GT116" s="245"/>
      <c r="GU116" s="245"/>
      <c r="GV116" s="245"/>
      <c r="GW116" s="245"/>
      <c r="GX116" s="245"/>
      <c r="GY116" s="245"/>
      <c r="GZ116" s="245"/>
      <c r="HA116" s="245"/>
      <c r="HB116" s="245"/>
      <c r="HC116" s="245"/>
      <c r="HD116" s="245"/>
      <c r="HE116" s="245"/>
      <c r="HF116" s="245"/>
      <c r="HG116" s="245"/>
      <c r="HH116" s="245"/>
      <c r="HI116" s="245"/>
      <c r="HJ116" s="245"/>
      <c r="HK116" s="245"/>
      <c r="HL116" s="245"/>
      <c r="HM116" s="245"/>
      <c r="HN116" s="245"/>
      <c r="HO116" s="245"/>
      <c r="HP116" s="245"/>
      <c r="HQ116" s="245"/>
      <c r="HR116" s="245"/>
      <c r="HS116" s="245"/>
      <c r="HT116" s="245"/>
      <c r="HU116" s="245"/>
      <c r="HV116" s="245"/>
      <c r="HW116" s="245"/>
      <c r="HX116" s="245"/>
      <c r="HY116" s="245"/>
      <c r="HZ116" s="245"/>
      <c r="IA116" s="245"/>
      <c r="IB116" s="245"/>
      <c r="IC116" s="245"/>
      <c r="ID116" s="245"/>
      <c r="IE116" s="245"/>
      <c r="IF116" s="245"/>
      <c r="IG116" s="245"/>
      <c r="IH116" s="245"/>
      <c r="II116" s="245"/>
      <c r="IJ116" s="245"/>
      <c r="IK116" s="245"/>
      <c r="IL116" s="245"/>
      <c r="IM116" s="245"/>
      <c r="IN116" s="245"/>
      <c r="IO116" s="245"/>
      <c r="IP116" s="245"/>
      <c r="IQ116" s="245"/>
      <c r="IR116" s="245"/>
      <c r="IS116" s="485">
        <v>36000</v>
      </c>
      <c r="IT116" s="485">
        <v>37232</v>
      </c>
      <c r="IU116" s="485">
        <v>42157</v>
      </c>
      <c r="IV116" s="485">
        <v>993</v>
      </c>
      <c r="IW116" s="485">
        <v>1127</v>
      </c>
      <c r="IX116" s="485">
        <v>1288</v>
      </c>
      <c r="IY116" s="485">
        <v>1382</v>
      </c>
      <c r="IZ116" s="485">
        <v>1764</v>
      </c>
      <c r="JA116" s="485">
        <v>3048</v>
      </c>
      <c r="JB116" s="485">
        <v>3511</v>
      </c>
      <c r="JC116" s="485">
        <v>4095</v>
      </c>
      <c r="JD116" s="485">
        <v>4603</v>
      </c>
      <c r="JE116" s="485">
        <v>9349</v>
      </c>
      <c r="JF116" s="485">
        <v>10848</v>
      </c>
      <c r="JG116" s="485">
        <v>12010</v>
      </c>
      <c r="JH116" s="485">
        <v>13149</v>
      </c>
      <c r="JI116" s="485">
        <v>33276</v>
      </c>
      <c r="JJ116" s="485">
        <v>35121</v>
      </c>
      <c r="JK116" s="485">
        <v>39571</v>
      </c>
      <c r="JL116" s="238">
        <v>0</v>
      </c>
      <c r="JM116" s="238">
        <v>15.9</v>
      </c>
      <c r="JN116" s="238">
        <v>8</v>
      </c>
      <c r="JO116" s="238">
        <v>11.3</v>
      </c>
      <c r="JP116" s="238">
        <v>14.6</v>
      </c>
      <c r="JQ116" s="238">
        <v>1.7</v>
      </c>
      <c r="JR116" s="238">
        <v>15</v>
      </c>
      <c r="JS116" s="238">
        <v>0.75</v>
      </c>
      <c r="JT116" s="238">
        <v>8</v>
      </c>
      <c r="JU116" s="238">
        <v>0.2</v>
      </c>
      <c r="JV116" s="238" t="s">
        <v>1641</v>
      </c>
      <c r="JW116" s="245"/>
      <c r="JX116" s="245"/>
      <c r="JY116" s="245"/>
      <c r="KA116" s="738">
        <v>46023</v>
      </c>
    </row>
    <row r="118" spans="1:287">
      <c r="A118" s="537" t="s">
        <v>2418</v>
      </c>
      <c r="B118" s="538" t="str">
        <f>FC_STD_1_1_Generateur!I12</f>
        <v>KD110</v>
      </c>
      <c r="D118" s="377" t="str">
        <f>FC_STD_1_1_Generateur!I18</f>
        <v>KD39L04T-AA56</v>
      </c>
      <c r="E118" s="377" t="str">
        <f>FC_STD_1_1_Generateur!I19</f>
        <v>KH00754T</v>
      </c>
      <c r="F118" s="377" t="str">
        <f>FC_STD_1_1_Generateur!$I20</f>
        <v>110.0 KVA</v>
      </c>
      <c r="G118" s="377"/>
      <c r="H118" s="377" t="str">
        <f>FC_STD_1_1_Generateur!$I21</f>
        <v>400/230 V</v>
      </c>
      <c r="I118" s="377" t="str">
        <f>FC_STD_1_1_Generateur!$I22</f>
        <v>50 Hz</v>
      </c>
      <c r="J118" s="377"/>
      <c r="K118" s="377" t="str">
        <f>FC_STD_1_1_Generateur!$I24</f>
        <v>TNC</v>
      </c>
      <c r="L118" s="377" t="str">
        <f>FC_STD_1_1_Generateur!$I25</f>
        <v>159.0 A</v>
      </c>
      <c r="M118" s="238">
        <f>IFERROR(VLOOKUP(M1,FC_STD_1_1_Generateur!$B:$J,8,FALSE),"")</f>
        <v>23712</v>
      </c>
      <c r="N118" s="238" t="str">
        <f>IFERROR(VLOOKUP(N1,FC_STD_1_1_Generateur!$B:$J,8,FALSE),"")</f>
        <v/>
      </c>
      <c r="O118" s="238">
        <f>IFERROR(VLOOKUP(O1,FC_STD_1_1_Generateur!$B:$J,8,FALSE),"")</f>
        <v>3246</v>
      </c>
      <c r="P118" s="238">
        <f>IFERROR(VLOOKUP(P1,FC_STD_1_1_Generateur!$B:$J,8,FALSE),"")</f>
        <v>635</v>
      </c>
      <c r="Q118" s="238">
        <f>IFERROR(VLOOKUP(Q1,FC_STD_1_1_Generateur!$B:$J,8,FALSE),"")</f>
        <v>0</v>
      </c>
      <c r="R118" s="238" t="str">
        <f>IFERROR(VLOOKUP(R1,FC_STD_1_1_Generateur!$B:$J,8,FALSE),"")</f>
        <v/>
      </c>
      <c r="S118" s="238" t="str">
        <f>IFERROR(VLOOKUP(S1,FC_STD_1_1_Generateur!$B:$J,8,FALSE),"")</f>
        <v/>
      </c>
      <c r="T118" s="238">
        <f>IFERROR(VLOOKUP(T1,FC_STD_1_1_Generateur!$B:$J,8,FALSE),"")</f>
        <v>0</v>
      </c>
      <c r="U118" s="238" t="str">
        <f>IFERROR(VLOOKUP(U1,FC_STD_1_1_Generateur!$B:$J,8,FALSE),"")</f>
        <v/>
      </c>
      <c r="V118" s="238" t="str">
        <f>IFERROR(VLOOKUP(V1,FC_STD_1_1_Generateur!$B:$J,8,FALSE),"")</f>
        <v/>
      </c>
      <c r="W118" s="238" t="str">
        <f>IFERROR(VLOOKUP(W1,FC_STD_1_1_Generateur!$B:$J,8,FALSE),"")</f>
        <v/>
      </c>
      <c r="X118" s="238">
        <f>IFERROR(VLOOKUP(X1,FC_STD_1_1_Generateur!$B:$J,8,FALSE),"")</f>
        <v>393</v>
      </c>
      <c r="Y118" s="238" t="str">
        <f>IFERROR(VLOOKUP(Y1,FC_STD_1_1_Generateur!$B:$J,8,FALSE),"")</f>
        <v/>
      </c>
      <c r="Z118" s="238" t="str">
        <f>IFERROR(VLOOKUP(Z1,FC_STD_1_1_Generateur!$B:$J,8,FALSE),"")</f>
        <v/>
      </c>
      <c r="AA118" s="238" t="str">
        <f>IFERROR(VLOOKUP(AA1,FC_STD_1_1_Generateur!$B:$J,8,FALSE),"")</f>
        <v/>
      </c>
      <c r="AB118" s="238" t="str">
        <f>IFERROR(VLOOKUP(AB1,FC_STD_1_1_Generateur!$B:$J,8,FALSE),"")</f>
        <v/>
      </c>
      <c r="AC118" s="238" t="str">
        <f>IFERROR(VLOOKUP(AC1,FC_STD_1_1_Generateur!$B:$J,8,FALSE),"")</f>
        <v/>
      </c>
      <c r="AD118" s="238" t="str">
        <f>IFERROR(VLOOKUP(AD1,FC_STD_1_1_Generateur!$B:$J,8,FALSE),"")</f>
        <v/>
      </c>
      <c r="AE118" s="238" t="str">
        <f>IFERROR(VLOOKUP(AE1,FC_STD_1_1_Generateur!$B:$J,8,FALSE),"")</f>
        <v/>
      </c>
      <c r="AF118" s="238" t="str">
        <f>IFERROR(VLOOKUP(AF1,FC_STD_1_1_Generateur!$B:$J,8,FALSE),"")</f>
        <v/>
      </c>
      <c r="AG118" s="238" t="str">
        <f>IFERROR(VLOOKUP(AG1,FC_STD_1_1_Generateur!$B:$J,8,FALSE),"")</f>
        <v/>
      </c>
      <c r="AH118" s="238" t="str">
        <f>IFERROR(VLOOKUP(AH1,FC_STD_1_1_Generateur!$B:$J,8,FALSE),"")</f>
        <v/>
      </c>
      <c r="AI118" s="238" t="str">
        <f>IFERROR(VLOOKUP(AI1,FC_STD_1_1_Generateur!$B:$J,8,FALSE),"")</f>
        <v/>
      </c>
      <c r="AJ118" s="238" t="str">
        <f>IFERROR(VLOOKUP(AJ1,FC_STD_1_1_Generateur!$B:$J,8,FALSE),"")</f>
        <v/>
      </c>
      <c r="AK118" s="238" t="str">
        <f>IFERROR(VLOOKUP(AK1,FC_STD_1_1_Generateur!$B:$J,8,FALSE),"")</f>
        <v/>
      </c>
      <c r="AL118" s="238" t="str">
        <f>IFERROR(VLOOKUP(AL1,FC_STD_1_1_Generateur!$B:$J,8,FALSE),"")</f>
        <v/>
      </c>
      <c r="AM118" s="238" t="str">
        <f>IFERROR(VLOOKUP(AM1,FC_STD_1_1_Generateur!$B:$J,8,FALSE),"")</f>
        <v/>
      </c>
      <c r="AN118" s="238" t="str">
        <f>IFERROR(VLOOKUP(AN1,FC_STD_1_1_Generateur!$B:$J,8,FALSE),"")</f>
        <v/>
      </c>
      <c r="AO118" s="238" t="str">
        <f>IFERROR(VLOOKUP(AO1,FC_STD_1_1_Generateur!$B:$J,8,FALSE),"")</f>
        <v/>
      </c>
      <c r="AP118" s="238" t="str">
        <f>IFERROR(VLOOKUP(AP1,FC_STD_1_1_Generateur!$B:$J,8,FALSE),"")</f>
        <v/>
      </c>
      <c r="AQ118" s="238" t="str">
        <f>IFERROR(VLOOKUP(AQ1,FC_STD_1_1_Generateur!$B:$J,8,FALSE),"")</f>
        <v/>
      </c>
      <c r="AR118" s="238" t="str">
        <f>IFERROR(VLOOKUP(AR1,FC_STD_1_1_Generateur!$B:$J,8,FALSE),"")</f>
        <v/>
      </c>
      <c r="AS118" s="238" t="str">
        <f>IFERROR(VLOOKUP(AS1,FC_STD_1_1_Generateur!$B:$J,8,FALSE),"")</f>
        <v/>
      </c>
      <c r="AT118" s="238" t="str">
        <f>IFERROR(VLOOKUP(AT1,FC_STD_1_1_Generateur!$B:$J,8,FALSE),"")</f>
        <v/>
      </c>
      <c r="AU118" s="238" t="str">
        <f>IFERROR(VLOOKUP(AU1,FC_STD_1_1_Generateur!$B:$J,8,FALSE),"")</f>
        <v/>
      </c>
      <c r="AV118" s="238" t="str">
        <f>IFERROR(VLOOKUP(AV1,FC_STD_1_1_Generateur!$B:$J,8,FALSE),"")</f>
        <v/>
      </c>
      <c r="AW118" s="238" t="str">
        <f>IFERROR(VLOOKUP(AW1,FC_STD_1_1_Generateur!$B:$J,8,FALSE),"")</f>
        <v/>
      </c>
      <c r="AX118" s="238" t="str">
        <f>IFERROR(VLOOKUP(AX1,FC_STD_1_1_Generateur!$B:$J,8,FALSE),"")</f>
        <v/>
      </c>
      <c r="AY118" s="238" t="str">
        <f>IFERROR(VLOOKUP(AY1,FC_STD_1_1_Generateur!$B:$J,8,FALSE),"")</f>
        <v/>
      </c>
      <c r="AZ118" s="238" t="str">
        <f>IFERROR(VLOOKUP(AZ1,FC_STD_1_1_Generateur!$B:$J,8,FALSE),"")</f>
        <v/>
      </c>
      <c r="BA118" s="238" t="str">
        <f>IFERROR(VLOOKUP(BA1,FC_STD_1_1_Generateur!$B:$J,8,FALSE),"")</f>
        <v/>
      </c>
      <c r="BB118" s="238" t="str">
        <f>IFERROR(VLOOKUP(BB1,FC_STD_1_1_Generateur!$B:$J,8,FALSE),"")</f>
        <v/>
      </c>
      <c r="BC118" s="238" t="str">
        <f>IFERROR(VLOOKUP(BC1,FC_STD_1_1_Generateur!$B:$J,8,FALSE),"")</f>
        <v/>
      </c>
      <c r="BD118" s="238" t="str">
        <f>IFERROR(VLOOKUP(BD1,FC_STD_1_1_Generateur!$B:$J,8,FALSE),"")</f>
        <v/>
      </c>
      <c r="BE118" s="238" t="str">
        <f>IFERROR(VLOOKUP(BE1,FC_STD_1_1_Generateur!$B:$J,8,FALSE),"")</f>
        <v/>
      </c>
      <c r="BF118" s="238" t="str">
        <f>IFERROR(VLOOKUP(BF1,FC_STD_1_1_Generateur!$B:$J,8,FALSE),"")</f>
        <v/>
      </c>
      <c r="BG118" s="238" t="str">
        <f>IFERROR(VLOOKUP(BG1,FC_STD_1_1_Generateur!$B:$J,8,FALSE),"")</f>
        <v/>
      </c>
      <c r="BH118" s="238" t="str">
        <f>IFERROR(VLOOKUP(BH1,FC_STD_1_1_Generateur!$B:$J,8,FALSE),"")</f>
        <v/>
      </c>
      <c r="BI118" s="238" t="str">
        <f>IFERROR(VLOOKUP(BI1,FC_STD_1_1_Generateur!$B:$J,8,FALSE),"")</f>
        <v/>
      </c>
      <c r="BJ118" s="238" t="str">
        <f>IFERROR(VLOOKUP(BJ1,FC_STD_1_1_Generateur!$B:$J,8,FALSE),"")</f>
        <v/>
      </c>
      <c r="BK118" s="238" t="str">
        <f>IFERROR(VLOOKUP(BK1,FC_STD_1_1_Generateur!$B:$J,8,FALSE),"")</f>
        <v/>
      </c>
      <c r="BL118" s="238" t="str">
        <f>IFERROR(VLOOKUP(BL1,FC_STD_1_1_Generateur!$B:$J,8,FALSE),"")</f>
        <v/>
      </c>
      <c r="BM118" s="238" t="str">
        <f>IFERROR(VLOOKUP(BM1,FC_STD_1_1_Generateur!$B:$J,8,FALSE),"")</f>
        <v/>
      </c>
      <c r="BN118" s="238" t="str">
        <f>IFERROR(VLOOKUP(BN1,FC_STD_1_1_Generateur!$B:$J,8,FALSE),"")</f>
        <v/>
      </c>
      <c r="BO118" s="238" t="str">
        <f>IFERROR(VLOOKUP(BO1,FC_STD_1_1_Generateur!$B:$J,8,FALSE),"")</f>
        <v/>
      </c>
      <c r="BP118" s="238" t="str">
        <f>IFERROR(VLOOKUP(BP1,FC_STD_1_1_Generateur!$B:$J,8,FALSE),"")</f>
        <v/>
      </c>
      <c r="BQ118" s="238" t="str">
        <f>IFERROR(VLOOKUP(BQ1,FC_STD_1_1_Generateur!$B:$J,8,FALSE),"")</f>
        <v/>
      </c>
      <c r="BR118" s="238" t="str">
        <f>IFERROR(VLOOKUP(BR1,FC_STD_1_1_Generateur!$B:$J,8,FALSE),"")</f>
        <v/>
      </c>
      <c r="BS118" s="238" t="str">
        <f>IFERROR(VLOOKUP(BS1,FC_STD_1_1_Generateur!$B:$J,8,FALSE),"")</f>
        <v/>
      </c>
      <c r="BT118" s="238" t="str">
        <f>IFERROR(VLOOKUP(BT1,FC_STD_1_1_Generateur!$B:$J,8,FALSE),"")</f>
        <v/>
      </c>
      <c r="BU118" s="238" t="str">
        <f>IFERROR(VLOOKUP(BU1,FC_STD_1_1_Generateur!$B:$J,8,FALSE),"")</f>
        <v/>
      </c>
      <c r="BV118" s="238">
        <f>IFERROR(VLOOKUP(BV1,FC_STD_1_1_Generateur!$B:$J,8,FALSE),"")</f>
        <v>794</v>
      </c>
      <c r="BW118" s="238" t="str">
        <f>IFERROR(VLOOKUP(BW1,FC_STD_1_1_Generateur!$B:$J,8,FALSE),"")</f>
        <v/>
      </c>
      <c r="BX118" s="238" t="str">
        <f>IFERROR(VLOOKUP(BX1,FC_STD_1_1_Generateur!$B:$J,8,FALSE),"")</f>
        <v/>
      </c>
      <c r="BY118" s="238">
        <f>IFERROR(VLOOKUP(BY1,FC_STD_1_1_Generateur!$B:$J,8,FALSE),"")</f>
        <v>635</v>
      </c>
      <c r="BZ118" s="238" t="str">
        <f>IFERROR(VLOOKUP(BZ1,FC_STD_1_1_Generateur!$B:$J,8,FALSE),"")</f>
        <v/>
      </c>
      <c r="CA118" s="238" t="str">
        <f>IFERROR(VLOOKUP(CA1,FC_STD_1_1_Generateur!$B:$J,8,FALSE),"")</f>
        <v/>
      </c>
      <c r="CB118" s="238" t="str">
        <f>IFERROR(VLOOKUP(CB1,FC_STD_1_1_Generateur!$B:$J,8,FALSE),"")</f>
        <v/>
      </c>
      <c r="CC118" s="238">
        <f>IFERROR(VLOOKUP(CC1,FC_STD_1_1_Generateur!$B:$J,8,FALSE),"")</f>
        <v>51</v>
      </c>
      <c r="CD118" s="238" t="str">
        <f>IFERROR(VLOOKUP(CD1,FC_STD_1_1_Generateur!$B:$J,8,FALSE),"")</f>
        <v/>
      </c>
      <c r="CE118" s="238">
        <f>IFERROR(VLOOKUP(CE1,FC_STD_1_1_Generateur!$B:$J,8,FALSE),"")</f>
        <v>0</v>
      </c>
      <c r="CF118" s="238" t="str">
        <f>IFERROR(VLOOKUP(CF1,FC_STD_1_1_Generateur!$B:$J,8,FALSE),"")</f>
        <v/>
      </c>
      <c r="CG118" s="238" t="str">
        <f>IFERROR(VLOOKUP(CG1,FC_STD_1_1_Generateur!$B:$J,8,FALSE),"")</f>
        <v/>
      </c>
      <c r="CH118" s="238" t="str">
        <f>IFERROR(VLOOKUP(CH1,FC_STD_1_1_Generateur!$B:$J,8,FALSE),"")</f>
        <v/>
      </c>
      <c r="CI118" s="238" t="str">
        <f>IFERROR(VLOOKUP(CI1,FC_STD_1_1_Generateur!$B:$J,8,FALSE),"")</f>
        <v/>
      </c>
      <c r="CJ118" s="238" t="str">
        <f>IFERROR(VLOOKUP(CJ1,FC_STD_1_1_Generateur!$B:$J,8,FALSE),"")</f>
        <v/>
      </c>
      <c r="CK118" s="238" t="str">
        <f>IFERROR(VLOOKUP(CK1,FC_STD_1_1_Generateur!$B:$J,8,FALSE),"")</f>
        <v/>
      </c>
      <c r="CL118" s="238" t="str">
        <f>IFERROR(VLOOKUP(CL1,FC_STD_1_1_Generateur!$B:$J,8,FALSE),"")</f>
        <v/>
      </c>
      <c r="CM118" s="238" t="str">
        <f>IFERROR(VLOOKUP(CM1,FC_STD_1_1_Generateur!$B:$J,8,FALSE),"")</f>
        <v/>
      </c>
      <c r="CN118" s="238" t="str">
        <f>IFERROR(VLOOKUP(CN1,FC_STD_1_1_Generateur!$B:$J,8,FALSE),"")</f>
        <v/>
      </c>
      <c r="CO118" s="238" t="str">
        <f>IFERROR(VLOOKUP(CO1,FC_STD_1_1_Generateur!$B:$J,8,FALSE),"")</f>
        <v/>
      </c>
      <c r="CP118" s="238" t="str">
        <f>IFERROR(VLOOKUP(CP1,FC_STD_1_1_Generateur!$B:$J,8,FALSE),"")</f>
        <v/>
      </c>
      <c r="CQ118" s="238">
        <f>IFERROR(VLOOKUP(CQ1,FC_STD_1_1_Generateur!$B:$J,8,FALSE),"")</f>
        <v>359</v>
      </c>
      <c r="CR118" s="238" t="str">
        <f>IFERROR(VLOOKUP(CR1,FC_STD_1_1_Generateur!$B:$J,8,FALSE),"")</f>
        <v/>
      </c>
      <c r="CS118" s="238" t="str">
        <f>IFERROR(VLOOKUP(CS1,FC_STD_1_1_Generateur!$B:$J,8,FALSE),"")</f>
        <v/>
      </c>
      <c r="CT118" s="238" t="str">
        <f>IFERROR(VLOOKUP(CT1,FC_STD_1_1_Generateur!$B:$J,8,FALSE),"")</f>
        <v/>
      </c>
      <c r="CU118" s="238" t="str">
        <f>IFERROR(VLOOKUP(CU1,FC_STD_1_1_Generateur!$B:$J,8,FALSE),"")</f>
        <v/>
      </c>
      <c r="CV118" s="238" t="str">
        <f>IFERROR(VLOOKUP(CV1,FC_STD_1_1_Generateur!$B:$J,8,FALSE),"")</f>
        <v/>
      </c>
      <c r="CW118" s="238" t="str">
        <f>IFERROR(VLOOKUP(CW1,FC_STD_1_1_Generateur!$B:$J,8,FALSE),"")</f>
        <v/>
      </c>
      <c r="CX118" s="238" t="str">
        <f>IFERROR(VLOOKUP(CX1,FC_STD_1_1_Generateur!$B:$J,8,FALSE),"")</f>
        <v/>
      </c>
      <c r="CY118" s="238" t="str">
        <f>IFERROR(VLOOKUP(CY1,FC_STD_1_1_Generateur!$B:$J,8,FALSE),"")</f>
        <v/>
      </c>
      <c r="CZ118" s="238" t="str">
        <f>IFERROR(VLOOKUP(CZ1,FC_STD_1_1_Generateur!$B:$J,8,FALSE),"")</f>
        <v/>
      </c>
      <c r="DA118" s="238">
        <f>IFERROR(VLOOKUP(DA1,FC_STD_1_1_Generateur!$B:$J,8,FALSE),"")</f>
        <v>398</v>
      </c>
      <c r="DB118" s="238" t="str">
        <f>IFERROR(VLOOKUP(DB1,FC_STD_1_1_Generateur!$B:$J,8,FALSE),"")</f>
        <v/>
      </c>
      <c r="DC118" s="238" t="str">
        <f>IFERROR(VLOOKUP(DC1,FC_STD_1_1_Generateur!$B:$J,8,FALSE),"")</f>
        <v/>
      </c>
      <c r="DD118" s="238" t="str">
        <f>IFERROR(VLOOKUP(DD1,FC_STD_1_1_Generateur!$B:$J,8,FALSE),"")</f>
        <v/>
      </c>
      <c r="DE118" s="238" t="str">
        <f>IFERROR(VLOOKUP(DE1,FC_STD_1_1_Generateur!$B:$J,8,FALSE),"")</f>
        <v/>
      </c>
      <c r="DF118" s="238" t="str">
        <f>IFERROR(VLOOKUP(DF1,FC_STD_1_1_Generateur!$B:$J,8,FALSE),"")</f>
        <v/>
      </c>
      <c r="DG118" s="238" t="str">
        <f>IFERROR(VLOOKUP(DG1,FC_STD_1_1_Generateur!$B:$J,8,FALSE),"")</f>
        <v/>
      </c>
      <c r="DH118" s="238" t="str">
        <f>IFERROR(VLOOKUP(DH1,FC_STD_1_1_Generateur!$B:$J,8,FALSE),"")</f>
        <v/>
      </c>
      <c r="DI118" s="238" t="str">
        <f>IFERROR(VLOOKUP(DI1,FC_STD_1_1_Generateur!$B:$J,8,FALSE),"")</f>
        <v/>
      </c>
      <c r="DJ118" s="238" t="str">
        <f>IFERROR(VLOOKUP(DJ1,FC_STD_1_1_Generateur!$B:$J,8,FALSE),"")</f>
        <v/>
      </c>
      <c r="DK118" s="238" t="str">
        <f>IFERROR(VLOOKUP(DK1,FC_STD_1_1_Generateur!$B:$J,8,FALSE),"")</f>
        <v/>
      </c>
      <c r="DL118" s="238">
        <f>IFERROR(VLOOKUP(DL1,FC_STD_1_1_Generateur!$B:$J,8,FALSE),"")</f>
        <v>0</v>
      </c>
      <c r="DM118" s="238" t="str">
        <f>IFERROR(VLOOKUP(DM1,FC_STD_1_1_Generateur!$B:$J,8,FALSE),"")</f>
        <v/>
      </c>
      <c r="DN118" s="238">
        <f>IFERROR(VLOOKUP(DN1,FC_STD_1_1_Generateur!$B:$J,8,FALSE),"")</f>
        <v>0</v>
      </c>
      <c r="DO118" s="238" t="str">
        <f>IFERROR(VLOOKUP(DO1,FC_STD_1_1_Generateur!$B:$J,8,FALSE),"")</f>
        <v/>
      </c>
      <c r="DP118" s="238" t="str">
        <f>IFERROR(VLOOKUP(DP1,FC_STD_1_1_Generateur!$B:$J,8,FALSE),"")</f>
        <v/>
      </c>
      <c r="DQ118" s="238" t="str">
        <f>IFERROR(VLOOKUP(DQ1,FC_STD_1_1_Generateur!$B:$J,8,FALSE),"")</f>
        <v/>
      </c>
      <c r="DR118" s="238" t="str">
        <f>IFERROR(VLOOKUP(DR1,FC_STD_1_1_Generateur!$B:$J,8,FALSE),"")</f>
        <v/>
      </c>
      <c r="DS118" s="238" t="str">
        <f>IFERROR(VLOOKUP(DS1,FC_STD_1_1_Generateur!$B:$J,8,FALSE),"")</f>
        <v/>
      </c>
      <c r="DT118" s="238">
        <f>IFERROR(VLOOKUP(DT1,FC_STD_1_1_Generateur!$B:$J,8,FALSE),"")</f>
        <v>4350</v>
      </c>
      <c r="DU118" s="238" t="str">
        <f>IFERROR(VLOOKUP(DU1,FC_STD_1_1_Generateur!$B:$J,8,FALSE),"")</f>
        <v/>
      </c>
      <c r="DV118" s="238" t="str">
        <f>IFERROR(VLOOKUP(DV1,FC_STD_1_1_Generateur!$B:$J,8,FALSE),"")</f>
        <v/>
      </c>
      <c r="DW118" s="238" t="str">
        <f>IFERROR(VLOOKUP(DW1,FC_STD_1_1_Generateur!$B:$J,8,FALSE),"")</f>
        <v/>
      </c>
      <c r="DX118" s="238" t="str">
        <f>IFERROR(VLOOKUP(DX1,FC_STD_1_1_Generateur!$B:$J,8,FALSE),"")</f>
        <v/>
      </c>
      <c r="DY118" s="238" t="str">
        <f>IFERROR(VLOOKUP(DY1,FC_STD_1_1_Generateur!$B:$J,8,FALSE),"")</f>
        <v/>
      </c>
      <c r="DZ118" s="238" t="str">
        <f>IFERROR(VLOOKUP(DZ1,FC_STD_1_1_Generateur!$B:$J,8,FALSE),"")</f>
        <v/>
      </c>
      <c r="EA118" s="238" t="str">
        <f>IFERROR(VLOOKUP(EA1,FC_STD_1_1_Generateur!$B:$J,8,FALSE),"")</f>
        <v/>
      </c>
      <c r="EB118" s="238" t="str">
        <f>IFERROR(VLOOKUP(EB1,FC_STD_1_1_Generateur!$B:$J,8,FALSE),"")</f>
        <v/>
      </c>
      <c r="EC118" s="238" t="str">
        <f>IFERROR(VLOOKUP(EC1,FC_STD_1_1_Generateur!$B:$J,8,FALSE),"")</f>
        <v/>
      </c>
      <c r="ED118" s="238" t="str">
        <f>IFERROR(VLOOKUP(ED1,FC_STD_1_1_Generateur!$B:$J,8,FALSE),"")</f>
        <v/>
      </c>
      <c r="EE118" s="238" t="str">
        <f>IFERROR(VLOOKUP(EE1,FC_STD_1_1_Generateur!$B:$J,8,FALSE),"")</f>
        <v/>
      </c>
      <c r="EF118" s="238">
        <f>IFERROR(VLOOKUP(EF1,FC_STD_1_1_Generateur!$B:$J,8,FALSE),"")</f>
        <v>0</v>
      </c>
      <c r="EG118" s="238" t="str">
        <f>IFERROR(VLOOKUP(EG1,FC_STD_1_1_Generateur!$B:$J,8,FALSE),"")</f>
        <v/>
      </c>
      <c r="EH118" s="238" t="str">
        <f>IFERROR(VLOOKUP(EH1,FC_STD_1_1_Generateur!$B:$J,8,FALSE),"")</f>
        <v/>
      </c>
      <c r="EI118" s="238" t="str">
        <f>IFERROR(VLOOKUP(EI1,FC_STD_1_1_Generateur!$B:$J,8,FALSE),"")</f>
        <v/>
      </c>
      <c r="EJ118" s="238" t="str">
        <f>IFERROR(VLOOKUP(EJ1,FC_STD_1_1_Generateur!$B:$J,8,FALSE),"")</f>
        <v/>
      </c>
      <c r="EK118" s="238" t="str">
        <f>IFERROR(VLOOKUP(EK1,FC_STD_1_1_Generateur!$B:$J,8,FALSE),"")</f>
        <v/>
      </c>
      <c r="EL118" s="238" t="str">
        <f>IFERROR(VLOOKUP(EL1,FC_STD_1_1_Generateur!$B:$J,8,FALSE),"")</f>
        <v/>
      </c>
      <c r="EM118" s="238" t="str">
        <f>IFERROR(VLOOKUP(EM1,FC_STD_1_1_Generateur!$B:$J,8,FALSE),"")</f>
        <v/>
      </c>
      <c r="EN118" s="238" t="str">
        <f>IFERROR(VLOOKUP(EN1,FC_STD_1_1_Generateur!$B:$J,8,FALSE),"")</f>
        <v/>
      </c>
      <c r="EO118" s="238" t="str">
        <f>IFERROR(VLOOKUP(EO1,FC_STD_1_1_Generateur!$B:$J,8,FALSE),"")</f>
        <v/>
      </c>
      <c r="EP118" s="238">
        <f>IFERROR(VLOOKUP(EP1,FC_STD_1_1_Generateur!$B:$J,8,FALSE),"")</f>
        <v>60</v>
      </c>
      <c r="EQ118" s="238">
        <f>IFERROR(VLOOKUP(EQ1,FC_STD_1_1_Generateur!$B:$J,8,FALSE),"")</f>
        <v>0</v>
      </c>
      <c r="ER118" s="238" t="str">
        <f>IFERROR(VLOOKUP(ER1,FC_STD_1_1_Generateur!$B:$J,8,FALSE),"")</f>
        <v/>
      </c>
      <c r="ES118" s="238" t="str">
        <f>IFERROR(VLOOKUP(ES1,FC_STD_1_1_Generateur!$B:$J,8,FALSE),"")</f>
        <v/>
      </c>
      <c r="ET118" s="238" t="str">
        <f>IFERROR(VLOOKUP(ET1,FC_STD_1_1_Generateur!$B:$J,8,FALSE),"")</f>
        <v/>
      </c>
      <c r="EU118" s="238" t="str">
        <f>IFERROR(VLOOKUP(EU1,FC_STD_1_1_Generateur!$B:$J,8,FALSE),"")</f>
        <v/>
      </c>
      <c r="EV118" s="238" t="str">
        <f>IFERROR(VLOOKUP(EV1,FC_STD_1_1_Generateur!$B:$J,8,FALSE),"")</f>
        <v/>
      </c>
      <c r="EW118" s="238" t="str">
        <f>IFERROR(VLOOKUP(EW1,FC_STD_1_1_Generateur!$B:$J,8,FALSE),"")</f>
        <v/>
      </c>
      <c r="EX118" s="238" t="str">
        <f>IFERROR(VLOOKUP(EX1,FC_STD_1_1_Generateur!$B:$J,8,FALSE),"")</f>
        <v/>
      </c>
      <c r="EY118" s="238" t="str">
        <f>IFERROR(VLOOKUP(EY1,FC_STD_1_1_Generateur!$B:$J,8,FALSE),"")</f>
        <v/>
      </c>
      <c r="EZ118" s="238" t="str">
        <f>IFERROR(VLOOKUP(EZ1,FC_STD_1_1_Generateur!$B:$J,8,FALSE),"")</f>
        <v/>
      </c>
      <c r="FA118" s="238" t="str">
        <f>IFERROR(VLOOKUP(FA1,FC_STD_1_1_Generateur!$B:$J,8,FALSE),"")</f>
        <v/>
      </c>
      <c r="FB118" s="238" t="str">
        <f>IFERROR(VLOOKUP(FB1,FC_STD_1_1_Generateur!$B:$J,8,FALSE),"")</f>
        <v/>
      </c>
      <c r="FC118" s="238" t="str">
        <f>IFERROR(VLOOKUP(FC1,FC_STD_1_1_Generateur!$B:$J,8,FALSE),"")</f>
        <v/>
      </c>
      <c r="FD118" s="238" t="str">
        <f>IFERROR(VLOOKUP(FD1,FC_STD_1_1_Generateur!$B:$J,8,FALSE),"")</f>
        <v/>
      </c>
      <c r="FE118" s="238" t="str">
        <f>IFERROR(VLOOKUP(FE1,FC_STD_1_1_Generateur!$B:$J,8,FALSE),"")</f>
        <v/>
      </c>
      <c r="FF118" s="238" t="str">
        <f>IFERROR(VLOOKUP(FF1,FC_STD_1_1_Generateur!$B:$J,8,FALSE),"")</f>
        <v/>
      </c>
      <c r="FG118" s="238" t="str">
        <f>IFERROR(VLOOKUP(FG1,FC_STD_1_1_Generateur!$B:$J,8,FALSE),"")</f>
        <v/>
      </c>
      <c r="FH118" s="238" t="str">
        <f>IFERROR(VLOOKUP(FH1,FC_STD_1_1_Generateur!$B:$J,8,FALSE),"")</f>
        <v/>
      </c>
      <c r="FI118" s="238" t="str">
        <f>IFERROR(VLOOKUP(FI1,FC_STD_1_1_Generateur!$B:$J,8,FALSE),"")</f>
        <v/>
      </c>
      <c r="FJ118" s="238" t="str">
        <f>IFERROR(VLOOKUP(FJ1,FC_STD_1_1_Generateur!$B:$J,8,FALSE),"")</f>
        <v/>
      </c>
      <c r="FK118" s="238" t="str">
        <f>IFERROR(VLOOKUP(FK1,FC_STD_1_1_Generateur!$B:$J,8,FALSE),"")</f>
        <v/>
      </c>
      <c r="FL118" s="238" t="str">
        <f>IFERROR(VLOOKUP(FL1,FC_STD_1_1_Generateur!$B:$J,8,FALSE),"")</f>
        <v/>
      </c>
      <c r="FM118" s="238" t="str">
        <f>IFERROR(VLOOKUP(FM1,FC_STD_1_1_Generateur!$B:$J,8,FALSE),"")</f>
        <v/>
      </c>
      <c r="FN118" s="238" t="str">
        <f>IFERROR(VLOOKUP(FN1,FC_STD_1_1_Generateur!$B:$J,8,FALSE),"")</f>
        <v/>
      </c>
      <c r="FO118" s="238" t="str">
        <f>IFERROR(VLOOKUP(FO1,FC_STD_1_1_Generateur!$B:$J,8,FALSE),"")</f>
        <v/>
      </c>
      <c r="FP118" s="238" t="str">
        <f>IFERROR(VLOOKUP(FP1,FC_STD_1_1_Generateur!$B:$J,8,FALSE),"")</f>
        <v/>
      </c>
      <c r="FQ118" s="238" t="str">
        <f>IFERROR(VLOOKUP(FQ1,FC_STD_1_1_Generateur!$B:$J,8,FALSE),"")</f>
        <v/>
      </c>
      <c r="FR118" s="238" t="str">
        <f>IFERROR(VLOOKUP(FR1,FC_STD_1_1_Generateur!$B:$J,8,FALSE),"")</f>
        <v/>
      </c>
      <c r="FS118" s="238" t="str">
        <f>IFERROR(VLOOKUP(FS1,FC_STD_1_1_Generateur!$B:$J,8,FALSE),"")</f>
        <v/>
      </c>
      <c r="FT118" s="238" t="str">
        <f>IFERROR(VLOOKUP(FT1,FC_STD_1_1_Generateur!$B:$J,8,FALSE),"")</f>
        <v/>
      </c>
      <c r="FU118" s="238" t="str">
        <f>IFERROR(VLOOKUP(FU1,FC_STD_1_1_Generateur!$B:$J,8,FALSE),"")</f>
        <v/>
      </c>
      <c r="FV118" s="238">
        <f>IFERROR(VLOOKUP(FV1,FC_STD_1_1_Generateur!$B:$J,8,FALSE),"")</f>
        <v>406</v>
      </c>
      <c r="FW118" s="238">
        <f>IFERROR(VLOOKUP(FW1,FC_STD_1_1_Generateur!$B:$J,8,FALSE),"")</f>
        <v>0</v>
      </c>
      <c r="FX118" s="238" t="str">
        <f>IFERROR(VLOOKUP(FX1,FC_STD_1_1_Generateur!$B:$J,8,FALSE),"")</f>
        <v/>
      </c>
      <c r="FY118" s="238" t="str">
        <f>IFERROR(VLOOKUP(FY1,FC_STD_1_1_Generateur!$B:$J,8,FALSE),"")</f>
        <v/>
      </c>
      <c r="FZ118" s="238" t="str">
        <f>IFERROR(VLOOKUP(FZ1,FC_STD_1_1_Generateur!$B:$J,8,FALSE),"")</f>
        <v/>
      </c>
      <c r="GA118" s="238" t="str">
        <f>IFERROR(VLOOKUP(GA1,FC_STD_1_1_Generateur!$B:$J,8,FALSE),"")</f>
        <v/>
      </c>
      <c r="GB118" s="238" t="str">
        <f>IFERROR(VLOOKUP(GB1,FC_STD_1_1_Generateur!$B:$J,8,FALSE),"")</f>
        <v/>
      </c>
      <c r="GC118" s="238" t="str">
        <f>IFERROR(VLOOKUP(GC1,FC_STD_1_1_Generateur!$B:$J,8,FALSE),"")</f>
        <v/>
      </c>
      <c r="GD118" s="238" t="str">
        <f>IFERROR(VLOOKUP(GD1,FC_STD_1_1_Generateur!$B:$J,8,FALSE),"")</f>
        <v/>
      </c>
      <c r="GE118" s="238" t="str">
        <f>IFERROR(VLOOKUP(GE1,FC_STD_1_1_Generateur!$B:$J,8,FALSE),"")</f>
        <v/>
      </c>
      <c r="GF118" s="238" t="str">
        <f>IFERROR(VLOOKUP(GF1,FC_STD_1_1_Generateur!$B:$J,8,FALSE),"")</f>
        <v/>
      </c>
      <c r="GG118" s="238" t="str">
        <f>IFERROR(VLOOKUP(GG1,FC_STD_1_1_Generateur!$B:$J,8,FALSE),"")</f>
        <v/>
      </c>
      <c r="GH118" s="238" t="str">
        <f>IFERROR(VLOOKUP(GH1,FC_STD_1_1_Generateur!$B:$J,8,FALSE),"")</f>
        <v/>
      </c>
      <c r="GI118" s="238" t="str">
        <f>IFERROR(VLOOKUP(GI1,FC_STD_1_1_Generateur!$B:$J,8,FALSE),"")</f>
        <v/>
      </c>
      <c r="GJ118" s="238" t="str">
        <f>IFERROR(VLOOKUP(GJ1,FC_STD_1_1_Generateur!$B:$J,8,FALSE),"")</f>
        <v/>
      </c>
      <c r="GK118" s="238" t="str">
        <f>IFERROR(VLOOKUP(GK1,FC_STD_1_1_Generateur!$B:$J,8,FALSE),"")</f>
        <v/>
      </c>
      <c r="GL118" s="238" t="str">
        <f>IFERROR(VLOOKUP(GL1,FC_STD_1_1_Generateur!$B:$J,8,FALSE),"")</f>
        <v/>
      </c>
      <c r="GM118" s="238">
        <f>IFERROR(VLOOKUP(GM1,FC_STD_1_1_Generateur!$B:$J,8,FALSE),"")</f>
        <v>292</v>
      </c>
      <c r="GN118" s="238" t="str">
        <f>IFERROR(VLOOKUP(GN1,FC_STD_1_1_Generateur!$B:$J,8,FALSE),"")</f>
        <v/>
      </c>
      <c r="GO118" s="238" t="str">
        <f>IFERROR(VLOOKUP(GO1,FC_STD_1_1_Generateur!$B:$J,8,FALSE),"")</f>
        <v/>
      </c>
      <c r="GP118" s="238" t="str">
        <f>IFERROR(VLOOKUP(GP1,FC_STD_1_1_Generateur!$B:$J,8,FALSE),"")</f>
        <v/>
      </c>
      <c r="GQ118" s="238" t="str">
        <f>IFERROR(VLOOKUP(GQ1,FC_STD_1_1_Generateur!$B:$J,8,FALSE),"")</f>
        <v/>
      </c>
      <c r="GR118" s="238" t="str">
        <f>IFERROR(VLOOKUP(GR1,FC_STD_1_1_Generateur!$B:$J,8,FALSE),"")</f>
        <v/>
      </c>
      <c r="GS118" s="238" t="str">
        <f>IFERROR(VLOOKUP(GS1,FC_STD_1_1_Generateur!$B:$J,8,FALSE),"")</f>
        <v/>
      </c>
      <c r="GT118" s="238" t="str">
        <f>IFERROR(VLOOKUP(GT1,FC_STD_1_1_Generateur!$B:$J,8,FALSE),"")</f>
        <v/>
      </c>
      <c r="GU118" s="238" t="str">
        <f>IFERROR(VLOOKUP(GU1,FC_STD_1_1_Generateur!$B:$J,8,FALSE),"")</f>
        <v/>
      </c>
      <c r="GV118" s="238" t="str">
        <f>IFERROR(VLOOKUP(GV1,FC_STD_1_1_Generateur!$B:$J,8,FALSE),"")</f>
        <v/>
      </c>
      <c r="GW118" s="238" t="str">
        <f>IFERROR(VLOOKUP(GW1,FC_STD_1_1_Generateur!$B:$J,8,FALSE),"")</f>
        <v/>
      </c>
      <c r="GX118" s="238" t="str">
        <f>IFERROR(VLOOKUP(GX1,FC_STD_1_1_Generateur!$B:$J,8,FALSE),"")</f>
        <v/>
      </c>
      <c r="GY118" s="238" t="str">
        <f>IFERROR(VLOOKUP(GY1,FC_STD_1_1_Generateur!$B:$J,8,FALSE),"")</f>
        <v/>
      </c>
      <c r="GZ118" s="238" t="str">
        <f>IFERROR(VLOOKUP(GZ1,FC_STD_1_1_Generateur!$B:$J,8,FALSE),"")</f>
        <v/>
      </c>
      <c r="HA118" s="238" t="str">
        <f>IFERROR(VLOOKUP(HA1,FC_STD_1_1_Generateur!$B:$J,8,FALSE),"")</f>
        <v/>
      </c>
      <c r="HB118" s="238" t="str">
        <f>IFERROR(VLOOKUP(HB1,FC_STD_1_1_Generateur!$B:$J,8,FALSE),"")</f>
        <v/>
      </c>
      <c r="HC118" s="238" t="str">
        <f>IFERROR(VLOOKUP(HC1,FC_STD_1_1_Generateur!$B:$J,8,FALSE),"")</f>
        <v/>
      </c>
      <c r="HD118" s="238" t="str">
        <f>IFERROR(VLOOKUP(HD1,FC_STD_1_1_Generateur!$B:$J,8,FALSE),"")</f>
        <v/>
      </c>
      <c r="HE118" s="238" t="str">
        <f>IFERROR(VLOOKUP(HE1,FC_STD_1_1_Generateur!$B:$J,8,FALSE),"")</f>
        <v/>
      </c>
      <c r="HF118" s="238" t="str">
        <f>IFERROR(VLOOKUP(HF1,FC_STD_1_1_Generateur!$B:$J,8,FALSE),"")</f>
        <v/>
      </c>
      <c r="HG118" s="238" t="str">
        <f>IFERROR(VLOOKUP(HG1,FC_STD_1_1_Generateur!$B:$J,8,FALSE),"")</f>
        <v/>
      </c>
      <c r="HH118" s="238" t="str">
        <f>IFERROR(VLOOKUP(HH1,FC_STD_1_1_Generateur!$B:$J,8,FALSE),"")</f>
        <v/>
      </c>
      <c r="HI118" s="238" t="str">
        <f>IFERROR(VLOOKUP(HI1,FC_STD_1_1_Generateur!$B:$J,8,FALSE),"")</f>
        <v/>
      </c>
      <c r="HJ118" s="238" t="str">
        <f>IFERROR(VLOOKUP(HJ1,FC_STD_1_1_Generateur!$B:$J,8,FALSE),"")</f>
        <v/>
      </c>
      <c r="HK118" s="238" t="str">
        <f>IFERROR(VLOOKUP(HK1,FC_STD_1_1_Generateur!$B:$J,8,FALSE),"")</f>
        <v/>
      </c>
      <c r="HL118" s="238" t="str">
        <f>IFERROR(VLOOKUP(HL1,FC_STD_1_1_Generateur!$B:$J,8,FALSE),"")</f>
        <v/>
      </c>
      <c r="HM118" s="238" t="str">
        <f>IFERROR(VLOOKUP(HM1,FC_STD_1_1_Generateur!$B:$J,8,FALSE),"")</f>
        <v/>
      </c>
      <c r="HN118" s="238" t="str">
        <f>IFERROR(VLOOKUP(HN1,FC_STD_1_1_Generateur!$B:$J,8,FALSE),"")</f>
        <v/>
      </c>
      <c r="HO118" s="238" t="str">
        <f>IFERROR(VLOOKUP(HO1,FC_STD_1_1_Generateur!$B:$J,8,FALSE),"")</f>
        <v/>
      </c>
      <c r="HP118" s="238" t="str">
        <f>IFERROR(VLOOKUP(HP1,FC_STD_1_1_Generateur!$B:$J,8,FALSE),"")</f>
        <v/>
      </c>
      <c r="HQ118" s="238" t="str">
        <f>IFERROR(VLOOKUP(HQ1,FC_STD_1_1_Generateur!$B:$J,8,FALSE),"")</f>
        <v/>
      </c>
      <c r="HR118" s="238" t="str">
        <f>IFERROR(VLOOKUP(HR1,FC_STD_1_1_Generateur!$B:$J,8,FALSE),"")</f>
        <v/>
      </c>
      <c r="HS118" s="238" t="str">
        <f>IFERROR(VLOOKUP(HS1,FC_STD_1_1_Generateur!$B:$J,8,FALSE),"")</f>
        <v/>
      </c>
      <c r="HT118" s="238" t="str">
        <f>IFERROR(VLOOKUP(HT1,FC_STD_1_1_Generateur!$B:$J,8,FALSE),"")</f>
        <v/>
      </c>
      <c r="HU118" s="238">
        <f>IFERROR(VLOOKUP(HU1,FC_STD_1_1_Generateur!$B:$J,8,FALSE),"")</f>
        <v>175</v>
      </c>
      <c r="HV118" s="238" t="str">
        <f>IFERROR(VLOOKUP(HV1,FC_STD_1_1_Generateur!$B:$J,8,FALSE),"")</f>
        <v/>
      </c>
      <c r="HW118" s="238">
        <f>IFERROR(VLOOKUP(HW1,FC_STD_1_1_Generateur!$B:$J,8,FALSE),"")</f>
        <v>51</v>
      </c>
      <c r="HX118" s="238">
        <f>IFERROR(VLOOKUP(HX1,FC_STD_1_1_Generateur!$B:$J,8,FALSE),"")</f>
        <v>51</v>
      </c>
      <c r="HY118" s="238">
        <f>IFERROR(VLOOKUP(HY1,FC_STD_1_1_Generateur!$B:$J,8,FALSE),"")</f>
        <v>51</v>
      </c>
      <c r="HZ118" s="238">
        <f>IFERROR(VLOOKUP(HZ1,FC_STD_1_1_Generateur!$B:$J,8,FALSE),"")</f>
        <v>51</v>
      </c>
      <c r="IA118" s="238">
        <f>IFERROR(VLOOKUP(IA1,FC_STD_1_1_Generateur!$B:$J,8,FALSE),"")</f>
        <v>51</v>
      </c>
      <c r="IB118" s="238">
        <f>IFERROR(VLOOKUP(IB1,FC_STD_1_1_Generateur!$B:$J,8,FALSE),"")</f>
        <v>51</v>
      </c>
      <c r="IC118" s="238" t="str">
        <f>IFERROR(VLOOKUP(IC1,FC_STD_1_1_Generateur!$B:$J,8,FALSE),"")</f>
        <v/>
      </c>
      <c r="ID118" s="238" t="str">
        <f>IFERROR(VLOOKUP(ID1,FC_STD_1_1_Generateur!$B:$J,8,FALSE),"")</f>
        <v/>
      </c>
      <c r="IE118" s="238" t="str">
        <f>IFERROR(VLOOKUP(IE1,FC_STD_1_1_Generateur!$B:$J,8,FALSE),"")</f>
        <v/>
      </c>
      <c r="IF118" s="238" t="str">
        <f>IFERROR(VLOOKUP(IF1,FC_STD_1_1_Generateur!$B:$J,8,FALSE),"")</f>
        <v/>
      </c>
      <c r="IG118" s="238" t="str">
        <f>IFERROR(VLOOKUP(IG1,FC_STD_1_1_Generateur!$B:$J,8,FALSE),"")</f>
        <v/>
      </c>
      <c r="IH118" s="238" t="str">
        <f>IFERROR(VLOOKUP(IH1,FC_STD_1_1_Generateur!$B:$J,8,FALSE),"")</f>
        <v/>
      </c>
      <c r="II118" s="238" t="str">
        <f>IFERROR(VLOOKUP(II1,FC_STD_1_1_Generateur!$B:$J,8,FALSE),"")</f>
        <v/>
      </c>
      <c r="IJ118" s="238" t="str">
        <f>IFERROR(VLOOKUP(IJ1,FC_STD_1_1_Generateur!$B:$J,8,FALSE),"")</f>
        <v/>
      </c>
      <c r="IK118" s="238" t="str">
        <f>IFERROR(VLOOKUP(IK1,FC_STD_1_1_Generateur!$B:$J,8,FALSE),"")</f>
        <v/>
      </c>
      <c r="IL118" s="238" t="str">
        <f>IFERROR(VLOOKUP(IL1,FC_STD_1_1_Generateur!$B:$J,8,FALSE),"")</f>
        <v/>
      </c>
      <c r="IM118" s="238" t="str">
        <f>IFERROR(VLOOKUP(IM1,FC_STD_1_1_Generateur!$B:$J,8,FALSE),"")</f>
        <v/>
      </c>
      <c r="IN118" s="238" t="str">
        <f>IFERROR(VLOOKUP(IN1,FC_STD_1_1_Generateur!$B:$J,8,FALSE),"")</f>
        <v/>
      </c>
      <c r="IO118" s="238" t="str">
        <f>IFERROR(VLOOKUP(IO1,FC_STD_1_1_Generateur!$B:$J,8,FALSE),"")</f>
        <v/>
      </c>
      <c r="IP118" s="238" t="str">
        <f>IFERROR(VLOOKUP(IP1,FC_STD_1_1_Generateur!$B:$J,8,FALSE),"")</f>
        <v/>
      </c>
      <c r="IQ118" s="238" t="str">
        <f>IFERROR(VLOOKUP(IQ1,FC_STD_1_1_Generateur!$B:$J,8,FALSE),"")</f>
        <v/>
      </c>
      <c r="IR118" s="238" t="str">
        <f>IFERROR(VLOOKUP(IR1,FC_STD_1_1_Generateur!$B:$J,8,FALSE),"")</f>
        <v/>
      </c>
      <c r="IS118" s="238" t="str">
        <f>IFERROR(VLOOKUP(IS1,FC_STD_1_1_Generateur!$B:$J,8,FALSE),"")</f>
        <v/>
      </c>
      <c r="IT118" s="238" t="str">
        <f>IFERROR(VLOOKUP(IT1,FC_STD_1_1_Generateur!$B:$J,8,FALSE),"")</f>
        <v/>
      </c>
      <c r="IU118" s="238" t="str">
        <f>IFERROR(VLOOKUP(IU1,FC_STD_1_1_Generateur!$B:$J,8,FALSE),"")</f>
        <v/>
      </c>
      <c r="IV118" s="238" t="str">
        <f>IFERROR(VLOOKUP(IV1,FC_STD_1_1_Generateur!$B:$J,8,FALSE),"")</f>
        <v/>
      </c>
      <c r="IW118" s="238" t="str">
        <f>IFERROR(VLOOKUP(IW1,FC_STD_1_1_Generateur!$B:$J,8,FALSE),"")</f>
        <v/>
      </c>
      <c r="IX118" s="238" t="str">
        <f>IFERROR(VLOOKUP(IX1,FC_STD_1_1_Generateur!$B:$J,8,FALSE),"")</f>
        <v/>
      </c>
      <c r="IY118" s="238" t="str">
        <f>IFERROR(VLOOKUP(IY1,FC_STD_1_1_Generateur!$B:$J,8,FALSE),"")</f>
        <v/>
      </c>
      <c r="IZ118" s="238" t="str">
        <f>IFERROR(VLOOKUP(IZ1,FC_STD_1_1_Generateur!$B:$J,8,FALSE),"")</f>
        <v/>
      </c>
      <c r="JA118" s="238">
        <f>IFERROR(VLOOKUP(JA1,FC_STD_1_1_Generateur!$B:$J,8,FALSE),"")</f>
        <v>3048</v>
      </c>
      <c r="JB118" s="238" t="str">
        <f>IFERROR(VLOOKUP(JB1,FC_STD_1_1_Generateur!$B:$J,8,FALSE),"")</f>
        <v/>
      </c>
      <c r="JC118" s="238" t="str">
        <f>IFERROR(VLOOKUP(JC1,FC_STD_1_1_Generateur!$B:$J,8,FALSE),"")</f>
        <v/>
      </c>
      <c r="JD118" s="238" t="str">
        <f>IFERROR(VLOOKUP(JD1,FC_STD_1_1_Generateur!$B:$J,8,FALSE),"")</f>
        <v/>
      </c>
      <c r="JE118" s="238" t="str">
        <f>IFERROR(VLOOKUP(JE1,FC_STD_1_1_Generateur!$B:$J,8,FALSE),"")</f>
        <v/>
      </c>
      <c r="JF118" s="238" t="str">
        <f>IFERROR(VLOOKUP(JF1,FC_STD_1_1_Generateur!$B:$J,8,FALSE),"")</f>
        <v/>
      </c>
      <c r="JG118" s="238" t="str">
        <f>IFERROR(VLOOKUP(JG1,FC_STD_1_1_Generateur!$B:$J,8,FALSE),"")</f>
        <v/>
      </c>
      <c r="JH118" s="238" t="str">
        <f>IFERROR(VLOOKUP(JH1,FC_STD_1_1_Generateur!$B:$J,8,FALSE),"")</f>
        <v/>
      </c>
      <c r="JI118" s="238" t="str">
        <f>IFERROR(VLOOKUP(JI1,FC_STD_1_1_Generateur!$B:$J,8,FALSE),"")</f>
        <v/>
      </c>
      <c r="JJ118" s="238" t="str">
        <f>IFERROR(VLOOKUP(JJ1,FC_STD_1_1_Generateur!$B:$J,8,FALSE),"")</f>
        <v/>
      </c>
      <c r="JK118" s="238" t="str">
        <f>IFERROR(VLOOKUP(JK1,FC_STD_1_1_Generateur!$B:$J,8,FALSE),"")</f>
        <v/>
      </c>
      <c r="JL118" s="238" t="str">
        <f>IFERROR(VLOOKUP(JL1,FC_STD_1_1_Generateur!$B:$J,8,FALSE),"")</f>
        <v/>
      </c>
      <c r="JM118" s="238" t="str">
        <f>IFERROR(VLOOKUP(JM1,FC_STD_1_1_Generateur!$B:$J,8,FALSE),"")</f>
        <v/>
      </c>
      <c r="JN118" s="238" t="str">
        <f>IFERROR(VLOOKUP(JN1,FC_STD_1_1_Generateur!$B:$J,8,FALSE),"")</f>
        <v/>
      </c>
      <c r="JO118" s="238" t="str">
        <f>IFERROR(VLOOKUP(JO1,FC_STD_1_1_Generateur!$B:$J,8,FALSE),"")</f>
        <v/>
      </c>
      <c r="JP118" s="238" t="str">
        <f>IFERROR(VLOOKUP(JP1,FC_STD_1_1_Generateur!$B:$J,8,FALSE),"")</f>
        <v/>
      </c>
      <c r="JQ118" s="238" t="str">
        <f>IFERROR(VLOOKUP(JQ1,FC_STD_1_1_Generateur!$B:$J,8,FALSE),"")</f>
        <v/>
      </c>
      <c r="JR118" s="238" t="str">
        <f>IFERROR(VLOOKUP(JR1,FC_STD_1_1_Generateur!$B:$J,8,FALSE),"")</f>
        <v/>
      </c>
      <c r="JS118" s="238" t="str">
        <f>IFERROR(VLOOKUP(JS1,FC_STD_1_1_Generateur!$B:$J,8,FALSE),"")</f>
        <v/>
      </c>
      <c r="JT118" s="238" t="str">
        <f>IFERROR(VLOOKUP(JT1,FC_STD_1_1_Generateur!$B:$J,8,FALSE),"")</f>
        <v/>
      </c>
      <c r="JU118" s="238" t="str">
        <f>IFERROR(VLOOKUP(JU1,FC_STD_1_1_Generateur!$B:$J,8,FALSE),"")</f>
        <v/>
      </c>
      <c r="JV118" s="238" t="str">
        <f>IFERROR(VLOOKUP(JV1,FC_STD_1_1_Generateur!$B:$J,8,FALSE),"")</f>
        <v/>
      </c>
      <c r="JW118" s="238" t="str">
        <f>IFERROR(VLOOKUP(JW1,FC_STD_1_1_Generateur!$B:$J,8,FALSE),"")</f>
        <v/>
      </c>
      <c r="JX118" s="238" t="str">
        <f>IFERROR(VLOOKUP(JX1,FC_STD_1_1_Generateur!$B:$J,8,FALSE),"")</f>
        <v/>
      </c>
      <c r="JY118" s="238" t="str">
        <f>IFERROR(VLOOKUP(JY1,FC_STD_1_1_Generateur!$B:$J,8,FALSE),"")</f>
        <v/>
      </c>
      <c r="JZ118" s="239" t="e">
        <f>(VLOOKUP(JZ6,FC_STD_1_1_Generateur!B:J,8,FALSE))</f>
        <v>#N/A</v>
      </c>
      <c r="KA118" s="738">
        <f>FC_STD_1_1_Generateur!I2</f>
        <v>46083</v>
      </c>
    </row>
    <row r="119" spans="1:287">
      <c r="A119" s="537" t="s">
        <v>2418</v>
      </c>
      <c r="B119" s="538" t="str">
        <f>B118</f>
        <v>KD110</v>
      </c>
      <c r="D119" s="377"/>
      <c r="E119" s="377"/>
      <c r="L119" s="238"/>
      <c r="M119" s="238" t="str">
        <f>IFERROR(VLOOKUP(M3,FC_STD_1_1_Generateur!$B:$J,8,FALSE),"")</f>
        <v/>
      </c>
      <c r="N119" s="238" t="str">
        <f>IFERROR(VLOOKUP(N3,FC_STD_1_1_Generateur!$B:$J,8,FALSE),"")</f>
        <v/>
      </c>
      <c r="O119" s="238" t="str">
        <f>IFERROR(VLOOKUP(O3,FC_STD_1_1_Generateur!$B:$J,8,FALSE),"")</f>
        <v/>
      </c>
      <c r="P119" s="238" t="str">
        <f>IFERROR(VLOOKUP(P3,FC_STD_1_1_Generateur!$B:$J,8,FALSE),"")</f>
        <v/>
      </c>
      <c r="Q119" s="238" t="str">
        <f>IFERROR(VLOOKUP(Q3,FC_STD_1_1_Generateur!$B:$J,8,FALSE),"")</f>
        <v/>
      </c>
      <c r="R119" s="238" t="str">
        <f>IFERROR(VLOOKUP(R3,FC_STD_1_1_Generateur!$B:$J,8,FALSE),"")</f>
        <v/>
      </c>
      <c r="S119" s="238" t="str">
        <f>IFERROR(VLOOKUP(S3,FC_STD_1_1_Generateur!$B:$J,8,FALSE),"")</f>
        <v/>
      </c>
      <c r="T119" s="238" t="str">
        <f>IFERROR(VLOOKUP(T3,FC_STD_1_1_Generateur!$B:$J,8,FALSE),"")</f>
        <v/>
      </c>
      <c r="U119" s="238" t="str">
        <f>IFERROR(VLOOKUP(U3,FC_STD_1_1_Generateur!$B:$J,8,FALSE),"")</f>
        <v/>
      </c>
      <c r="V119" s="238" t="str">
        <f>IFERROR(VLOOKUP(V3,FC_STD_1_1_Generateur!$B:$J,8,FALSE),"")</f>
        <v/>
      </c>
      <c r="W119" s="238" t="str">
        <f>IFERROR(VLOOKUP(W3,FC_STD_1_1_Generateur!$B:$J,8,FALSE),"")</f>
        <v/>
      </c>
      <c r="X119" s="238" t="str">
        <f>IFERROR(VLOOKUP(X3,FC_STD_1_1_Generateur!$B:$J,8,FALSE),"")</f>
        <v/>
      </c>
      <c r="Y119" s="238" t="str">
        <f>IFERROR(VLOOKUP(Y3,FC_STD_1_1_Generateur!$B:$J,8,FALSE),"")</f>
        <v/>
      </c>
      <c r="Z119" s="238" t="str">
        <f>IFERROR(VLOOKUP(Z3,FC_STD_1_1_Generateur!$B:$J,8,FALSE),"")</f>
        <v/>
      </c>
      <c r="AA119" s="238" t="str">
        <f>IFERROR(VLOOKUP(AA3,FC_STD_1_1_Generateur!$B:$J,8,FALSE),"")</f>
        <v/>
      </c>
      <c r="AB119" s="238" t="str">
        <f>IFERROR(VLOOKUP(AB3,FC_STD_1_1_Generateur!$B:$J,8,FALSE),"")</f>
        <v/>
      </c>
      <c r="AC119" s="238" t="str">
        <f>IFERROR(VLOOKUP(AC3,FC_STD_1_1_Generateur!$B:$J,8,FALSE),"")</f>
        <v/>
      </c>
      <c r="AD119" s="238" t="str">
        <f>IFERROR(VLOOKUP(AD3,FC_STD_1_1_Generateur!$B:$J,8,FALSE),"")</f>
        <v/>
      </c>
      <c r="AE119" s="238" t="str">
        <f>IFERROR(VLOOKUP(AE3,FC_STD_1_1_Generateur!$B:$J,8,FALSE),"")</f>
        <v/>
      </c>
      <c r="AF119" s="238" t="str">
        <f>IFERROR(VLOOKUP(AF3,FC_STD_1_1_Generateur!$B:$J,8,FALSE),"")</f>
        <v/>
      </c>
      <c r="AG119" s="238" t="str">
        <f>IFERROR(VLOOKUP(AG3,FC_STD_1_1_Generateur!$B:$J,8,FALSE),"")</f>
        <v/>
      </c>
      <c r="AH119" s="238" t="str">
        <f>IFERROR(VLOOKUP(AH3,FC_STD_1_1_Generateur!$B:$J,8,FALSE),"")</f>
        <v/>
      </c>
      <c r="AI119" s="238" t="str">
        <f>IFERROR(VLOOKUP(AI2,FC_STD_1_1_Generateur!$B:$J,8,FALSE),"")</f>
        <v/>
      </c>
      <c r="AJ119" s="238" t="str">
        <f>IFERROR(VLOOKUP(AJ2,FC_STD_1_1_Generateur!$B:$J,8,FALSE),"")</f>
        <v/>
      </c>
      <c r="AK119" s="238" t="str">
        <f>IFERROR(VLOOKUP(AK2,FC_STD_1_1_Generateur!$B:$J,8,FALSE),"")</f>
        <v/>
      </c>
      <c r="AL119" s="238" t="str">
        <f>IFERROR(VLOOKUP(AL2,FC_STD_1_1_Generateur!$B:$J,8,FALSE),"")</f>
        <v/>
      </c>
      <c r="AM119" s="238" t="str">
        <f>IFERROR(VLOOKUP(AM2,FC_STD_1_1_Generateur!$B:$J,8,FALSE),"")</f>
        <v/>
      </c>
      <c r="AN119" s="238" t="str">
        <f>IFERROR(VLOOKUP(AN2,FC_STD_1_1_Generateur!$B:$J,8,FALSE),"")</f>
        <v/>
      </c>
      <c r="AO119" s="238" t="str">
        <f>IFERROR(VLOOKUP(AO2,FC_STD_1_1_Generateur!$B:$J,8,FALSE),"")</f>
        <v/>
      </c>
      <c r="AP119" s="238" t="str">
        <f>IFERROR(VLOOKUP(AP2,FC_STD_1_1_Generateur!$B:$J,8,FALSE),"")</f>
        <v/>
      </c>
      <c r="AQ119" s="238" t="str">
        <f>IFERROR(VLOOKUP(AQ2,FC_STD_1_1_Generateur!$B:$J,8,FALSE),"")</f>
        <v/>
      </c>
      <c r="AR119" s="238" t="str">
        <f>IFERROR(VLOOKUP(AR2,FC_STD_1_1_Generateur!$B:$J,8,FALSE),"")</f>
        <v/>
      </c>
      <c r="AS119" s="238" t="str">
        <f>IFERROR(VLOOKUP(AS2,FC_STD_1_1_Generateur!$B:$J,8,FALSE),"")</f>
        <v/>
      </c>
      <c r="AT119" s="238" t="str">
        <f>IFERROR(VLOOKUP(AT2,FC_STD_1_1_Generateur!$B:$J,8,FALSE),"")</f>
        <v/>
      </c>
      <c r="AU119" s="238" t="str">
        <f>IFERROR(VLOOKUP(AU2,FC_STD_1_1_Generateur!$B:$J,8,FALSE),"")</f>
        <v/>
      </c>
      <c r="AV119" s="238" t="str">
        <f>IFERROR(VLOOKUP(AV2,FC_STD_1_1_Generateur!$B:$J,8,FALSE),"")</f>
        <v/>
      </c>
      <c r="AW119" s="238" t="str">
        <f>IFERROR(VLOOKUP(AW2,FC_STD_1_1_Generateur!$B:$J,8,FALSE),"")</f>
        <v/>
      </c>
      <c r="AX119" s="238" t="str">
        <f>IFERROR(VLOOKUP(AX2,FC_STD_1_1_Generateur!$B:$J,8,FALSE),"")</f>
        <v/>
      </c>
      <c r="AY119" s="238" t="str">
        <f>IFERROR(VLOOKUP(AY2,FC_STD_1_1_Generateur!$B:$J,8,FALSE),"")</f>
        <v/>
      </c>
      <c r="AZ119" s="238" t="str">
        <f>IFERROR(VLOOKUP(AZ2,FC_STD_1_1_Generateur!$B:$J,8,FALSE),"")</f>
        <v/>
      </c>
      <c r="BA119" s="238" t="str">
        <f>IFERROR(VLOOKUP(BA2,FC_STD_1_1_Generateur!$B:$J,8,FALSE),"")</f>
        <v/>
      </c>
      <c r="BB119" s="238" t="str">
        <f>IFERROR(VLOOKUP(BB2,FC_STD_1_1_Generateur!$B:$J,8,FALSE),"")</f>
        <v/>
      </c>
      <c r="BC119" s="238" t="str">
        <f>IFERROR(VLOOKUP(BC2,FC_STD_1_1_Generateur!$B:$J,8,FALSE),"")</f>
        <v/>
      </c>
      <c r="BD119" s="238" t="str">
        <f>IFERROR(VLOOKUP(BD2,FC_STD_1_1_Generateur!$B:$J,8,FALSE),"")</f>
        <v/>
      </c>
      <c r="BE119" s="238" t="str">
        <f>IFERROR(VLOOKUP(BE2,FC_STD_1_1_Generateur!$B:$J,8,FALSE),"")</f>
        <v/>
      </c>
      <c r="BF119" s="238" t="str">
        <f>IFERROR(VLOOKUP(BF2,FC_STD_1_1_Generateur!$B:$J,8,FALSE),"")</f>
        <v/>
      </c>
      <c r="BG119" s="238" t="str">
        <f>IFERROR(VLOOKUP(BG2,FC_STD_1_1_Generateur!$B:$J,8,FALSE),"")</f>
        <v/>
      </c>
      <c r="BH119" s="238" t="str">
        <f>IFERROR(VLOOKUP(BH2,FC_STD_1_1_Generateur!$B:$J,8,FALSE),"")</f>
        <v/>
      </c>
      <c r="BI119" s="238" t="str">
        <f>IFERROR(VLOOKUP(BI2,FC_STD_1_1_Generateur!$B:$J,8,FALSE),"")</f>
        <v/>
      </c>
      <c r="BJ119" s="238" t="str">
        <f>IFERROR(VLOOKUP(BJ2,FC_STD_1_1_Generateur!$B:$J,8,FALSE),"")</f>
        <v/>
      </c>
      <c r="BK119" s="238" t="str">
        <f>IFERROR(VLOOKUP(BK2,FC_STD_1_1_Generateur!$B:$J,8,FALSE),"")</f>
        <v/>
      </c>
      <c r="BL119" s="238" t="str">
        <f>IFERROR(VLOOKUP(BL2,FC_STD_1_1_Generateur!$B:$J,8,FALSE),"")</f>
        <v/>
      </c>
      <c r="BM119" s="238" t="str">
        <f>IFERROR(VLOOKUP(BM2,FC_STD_1_1_Generateur!$B:$J,8,FALSE),"")</f>
        <v/>
      </c>
      <c r="BN119" s="238" t="str">
        <f>IFERROR(VLOOKUP(BN2,FC_STD_1_1_Generateur!$B:$J,8,FALSE),"")</f>
        <v/>
      </c>
      <c r="BO119" s="238" t="str">
        <f>IFERROR(VLOOKUP(BO2,FC_STD_1_1_Generateur!$B:$J,8,FALSE),"")</f>
        <v/>
      </c>
      <c r="BP119" s="238" t="str">
        <f>IFERROR(VLOOKUP(BP2,FC_STD_1_1_Generateur!$B:$J,8,FALSE),"")</f>
        <v/>
      </c>
      <c r="BQ119" s="238" t="str">
        <f>IFERROR(VLOOKUP(BQ2,FC_STD_1_1_Generateur!$B:$J,8,FALSE),"")</f>
        <v/>
      </c>
      <c r="BR119" s="238" t="str">
        <f>IFERROR(VLOOKUP(BR2,FC_STD_1_1_Generateur!$B:$J,8,FALSE),"")</f>
        <v/>
      </c>
      <c r="BS119" s="238" t="str">
        <f>IFERROR(VLOOKUP(BS2,FC_STD_1_1_Generateur!$B:$J,8,FALSE),"")</f>
        <v/>
      </c>
      <c r="BT119" s="238" t="str">
        <f>IFERROR(VLOOKUP(BT2,FC_STD_1_1_Generateur!$B:$J,8,FALSE),"")</f>
        <v/>
      </c>
      <c r="BU119" s="238" t="str">
        <f>IFERROR(VLOOKUP(BU2,FC_STD_1_1_Generateur!$B:$J,8,FALSE),"")</f>
        <v/>
      </c>
      <c r="BV119" s="238">
        <f>IFERROR(VLOOKUP(BV2,FC_STD_1_1_Generateur!$B:$J,8,FALSE),"")</f>
        <v>794</v>
      </c>
      <c r="BW119" s="238" t="str">
        <f>IFERROR(VLOOKUP(BW2,FC_STD_1_1_Generateur!$B:$J,8,FALSE),"")</f>
        <v/>
      </c>
      <c r="BX119" s="238" t="str">
        <f>IFERROR(VLOOKUP(BX2,FC_STD_1_1_Generateur!$B:$J,8,FALSE),"")</f>
        <v/>
      </c>
      <c r="BY119" s="238" t="str">
        <f>IFERROR(VLOOKUP(BY2,FC_STD_1_1_Generateur!$B:$J,8,FALSE),"")</f>
        <v/>
      </c>
      <c r="BZ119" s="238" t="str">
        <f>IFERROR(VLOOKUP(BZ2,FC_STD_1_1_Generateur!$B:$J,8,FALSE),"")</f>
        <v/>
      </c>
      <c r="CA119" s="238" t="str">
        <f>IFERROR(VLOOKUP(CA2,FC_STD_1_1_Generateur!$B:$J,8,FALSE),"")</f>
        <v/>
      </c>
      <c r="CB119" s="238" t="str">
        <f>IFERROR(VLOOKUP(CB2,FC_STD_1_1_Generateur!$B:$J,8,FALSE),"")</f>
        <v/>
      </c>
      <c r="CC119" s="238">
        <f>IFERROR(VLOOKUP(CC2,FC_STD_1_1_Generateur!$B:$J,8,FALSE),"")</f>
        <v>51</v>
      </c>
      <c r="CD119" s="238" t="str">
        <f>IFERROR(VLOOKUP(CD2,FC_STD_1_1_Generateur!$B:$J,8,FALSE),"")</f>
        <v/>
      </c>
      <c r="CE119" s="238">
        <f>IFERROR(VLOOKUP(CE2,FC_STD_1_1_Generateur!$B:$J,8,FALSE),"")</f>
        <v>0</v>
      </c>
      <c r="CF119" s="238" t="str">
        <f>IFERROR(VLOOKUP(CF2,FC_STD_1_1_Generateur!$B:$J,8,FALSE),"")</f>
        <v/>
      </c>
      <c r="CG119" s="238" t="str">
        <f>IFERROR(VLOOKUP(CG2,FC_STD_1_1_Generateur!$B:$J,8,FALSE),"")</f>
        <v/>
      </c>
      <c r="CH119" s="238" t="str">
        <f>IFERROR(VLOOKUP(CH2,FC_STD_1_1_Generateur!$B:$J,8,FALSE),"")</f>
        <v/>
      </c>
      <c r="CI119" s="238" t="str">
        <f>IFERROR(VLOOKUP(CI2,FC_STD_1_1_Generateur!$B:$J,8,FALSE),"")</f>
        <v/>
      </c>
      <c r="CJ119" s="238" t="str">
        <f>IFERROR(VLOOKUP(CJ2,FC_STD_1_1_Generateur!$B:$J,8,FALSE),"")</f>
        <v/>
      </c>
      <c r="CK119" s="238" t="str">
        <f>IFERROR(VLOOKUP(CK2,FC_STD_1_1_Generateur!$B:$J,8,FALSE),"")</f>
        <v/>
      </c>
      <c r="CL119" s="238" t="str">
        <f>IFERROR(VLOOKUP(CL2,FC_STD_1_1_Generateur!$B:$J,8,FALSE),"")</f>
        <v/>
      </c>
      <c r="CM119" s="238" t="str">
        <f>IFERROR(VLOOKUP(CM2,FC_STD_1_1_Generateur!$B:$J,8,FALSE),"")</f>
        <v/>
      </c>
      <c r="CN119" s="238" t="str">
        <f>IFERROR(VLOOKUP(CN2,FC_STD_1_1_Generateur!$B:$J,8,FALSE),"")</f>
        <v/>
      </c>
      <c r="CO119" s="238" t="str">
        <f>IFERROR(VLOOKUP(CO2,FC_STD_1_1_Generateur!$B:$J,8,FALSE),"")</f>
        <v/>
      </c>
      <c r="CP119" s="238" t="str">
        <f>IFERROR(VLOOKUP(CP2,FC_STD_1_1_Generateur!$B:$J,8,FALSE),"")</f>
        <v/>
      </c>
      <c r="CQ119" s="238">
        <f>IFERROR(VLOOKUP(CQ2,FC_STD_1_1_Generateur!$B:$J,8,FALSE),"")</f>
        <v>359</v>
      </c>
      <c r="CR119" s="238" t="str">
        <f>IFERROR(VLOOKUP(CR2,FC_STD_1_1_Generateur!$B:$J,8,FALSE),"")</f>
        <v/>
      </c>
      <c r="CS119" s="238" t="str">
        <f>IFERROR(VLOOKUP(CS2,FC_STD_1_1_Generateur!$B:$J,8,FALSE),"")</f>
        <v/>
      </c>
      <c r="CT119" s="238" t="str">
        <f>IFERROR(VLOOKUP(CT2,FC_STD_1_1_Generateur!$B:$J,8,FALSE),"")</f>
        <v/>
      </c>
      <c r="CU119" s="238" t="str">
        <f>IFERROR(VLOOKUP(CU2,FC_STD_1_1_Generateur!$B:$J,8,FALSE),"")</f>
        <v/>
      </c>
      <c r="CV119" s="238" t="str">
        <f>IFERROR(VLOOKUP(CV2,FC_STD_1_1_Generateur!$B:$J,8,FALSE),"")</f>
        <v/>
      </c>
      <c r="CW119" s="238" t="str">
        <f>IFERROR(VLOOKUP(CW2,FC_STD_1_1_Generateur!$B:$J,8,FALSE),"")</f>
        <v/>
      </c>
      <c r="CX119" s="238" t="str">
        <f>IFERROR(VLOOKUP(CX2,FC_STD_1_1_Generateur!$B:$J,8,FALSE),"")</f>
        <v/>
      </c>
      <c r="CY119" s="238" t="str">
        <f>IFERROR(VLOOKUP(CY2,FC_STD_1_1_Generateur!$B:$J,8,FALSE),"")</f>
        <v/>
      </c>
      <c r="CZ119" s="238" t="str">
        <f>IFERROR(VLOOKUP(CZ2,FC_STD_1_1_Generateur!$B:$J,8,FALSE),"")</f>
        <v/>
      </c>
      <c r="DA119" s="238" t="str">
        <f>IFERROR(VLOOKUP(DA2,FC_STD_1_1_Generateur!$B:$J,8,FALSE),"")</f>
        <v/>
      </c>
      <c r="DB119" s="238" t="str">
        <f>IFERROR(VLOOKUP(DB2,FC_STD_1_1_Generateur!$B:$J,8,FALSE),"")</f>
        <v/>
      </c>
      <c r="DC119" s="238" t="str">
        <f>IFERROR(VLOOKUP(DC2,FC_STD_1_1_Generateur!$B:$J,8,FALSE),"")</f>
        <v/>
      </c>
      <c r="DD119" s="238" t="str">
        <f>IFERROR(VLOOKUP(DD2,FC_STD_1_1_Generateur!$B:$J,8,FALSE),"")</f>
        <v/>
      </c>
      <c r="DE119" s="238" t="str">
        <f>IFERROR(VLOOKUP(DE2,FC_STD_1_1_Generateur!$B:$J,8,FALSE),"")</f>
        <v/>
      </c>
      <c r="DF119" s="238" t="str">
        <f>IFERROR(VLOOKUP(DF2,FC_STD_1_1_Generateur!$B:$J,8,FALSE),"")</f>
        <v/>
      </c>
      <c r="DG119" s="238" t="str">
        <f>IFERROR(VLOOKUP(DG2,FC_STD_1_1_Generateur!$B:$J,8,FALSE),"")</f>
        <v/>
      </c>
      <c r="DH119" s="238" t="str">
        <f>IFERROR(VLOOKUP(DH2,FC_STD_1_1_Generateur!$B:$J,8,FALSE),"")</f>
        <v/>
      </c>
      <c r="DI119" s="238" t="str">
        <f>IFERROR(VLOOKUP(DI2,FC_STD_1_1_Generateur!$B:$J,8,FALSE),"")</f>
        <v/>
      </c>
      <c r="DJ119" s="238" t="str">
        <f>IFERROR(VLOOKUP(DJ2,FC_STD_1_1_Generateur!$B:$J,8,FALSE),"")</f>
        <v/>
      </c>
      <c r="DK119" s="238" t="str">
        <f>IFERROR(VLOOKUP(DK2,FC_STD_1_1_Generateur!$B:$J,8,FALSE),"")</f>
        <v/>
      </c>
      <c r="DL119" s="238" t="str">
        <f>IFERROR(VLOOKUP(DL2,FC_STD_1_1_Generateur!$B:$J,8,FALSE),"")</f>
        <v/>
      </c>
      <c r="DM119" s="238" t="str">
        <f>IFERROR(VLOOKUP(DM2,FC_STD_1_1_Generateur!$B:$J,8,FALSE),"")</f>
        <v/>
      </c>
      <c r="DN119" s="238" t="str">
        <f>IFERROR(VLOOKUP(DN2,FC_STD_1_1_Generateur!$B:$J,8,FALSE),"")</f>
        <v/>
      </c>
      <c r="DO119" s="238" t="str">
        <f>IFERROR(VLOOKUP(DO2,FC_STD_1_1_Generateur!$B:$J,8,FALSE),"")</f>
        <v/>
      </c>
      <c r="DP119" s="238" t="str">
        <f>IFERROR(VLOOKUP(DP2,FC_STD_1_1_Generateur!$B:$J,8,FALSE),"")</f>
        <v/>
      </c>
      <c r="DQ119" s="238" t="str">
        <f>IFERROR(VLOOKUP(DQ2,FC_STD_1_1_Generateur!$B:$J,8,FALSE),"")</f>
        <v/>
      </c>
      <c r="DR119" s="238" t="str">
        <f>IFERROR(VLOOKUP(DR2,FC_STD_1_1_Generateur!$B:$J,8,FALSE),"")</f>
        <v/>
      </c>
      <c r="DS119" s="238" t="str">
        <f>IFERROR(VLOOKUP(DS2,FC_STD_1_1_Generateur!$B:$J,8,FALSE),"")</f>
        <v/>
      </c>
      <c r="DT119" s="238" t="str">
        <f>IFERROR(VLOOKUP(DT2,FC_STD_1_1_Generateur!$B:$J,8,FALSE),"")</f>
        <v/>
      </c>
      <c r="DU119" s="238" t="str">
        <f>IFERROR(VLOOKUP(DU2,FC_STD_1_1_Generateur!$B:$J,8,FALSE),"")</f>
        <v/>
      </c>
      <c r="DV119" s="238" t="str">
        <f>IFERROR(VLOOKUP(DV2,FC_STD_1_1_Generateur!$B:$J,8,FALSE),"")</f>
        <v/>
      </c>
      <c r="DW119" s="238" t="str">
        <f>IFERROR(VLOOKUP(DW2,FC_STD_1_1_Generateur!$B:$J,8,FALSE),"")</f>
        <v/>
      </c>
      <c r="DX119" s="238" t="str">
        <f>IFERROR(VLOOKUP(DX2,FC_STD_1_1_Generateur!$B:$J,8,FALSE),"")</f>
        <v/>
      </c>
      <c r="DY119" s="238" t="str">
        <f>IFERROR(VLOOKUP(DY2,FC_STD_1_1_Generateur!$B:$J,8,FALSE),"")</f>
        <v/>
      </c>
      <c r="DZ119" s="238" t="str">
        <f>IFERROR(VLOOKUP(DZ2,FC_STD_1_1_Generateur!$B:$J,8,FALSE),"")</f>
        <v/>
      </c>
      <c r="EA119" s="238" t="str">
        <f>IFERROR(VLOOKUP(EA2,FC_STD_1_1_Generateur!$B:$J,8,FALSE),"")</f>
        <v/>
      </c>
      <c r="EB119" s="238" t="str">
        <f>IFERROR(VLOOKUP(EB2,FC_STD_1_1_Generateur!$B:$J,8,FALSE),"")</f>
        <v/>
      </c>
      <c r="EC119" s="238" t="str">
        <f>IFERROR(VLOOKUP(EC2,FC_STD_1_1_Generateur!$B:$J,8,FALSE),"")</f>
        <v/>
      </c>
      <c r="ED119" s="238" t="str">
        <f>IFERROR(VLOOKUP(ED2,FC_STD_1_1_Generateur!$B:$J,8,FALSE),"")</f>
        <v/>
      </c>
      <c r="EE119" s="238" t="str">
        <f>IFERROR(VLOOKUP(EE2,FC_STD_1_1_Generateur!$B:$J,8,FALSE),"")</f>
        <v/>
      </c>
      <c r="EF119" s="238" t="str">
        <f>IFERROR(VLOOKUP(EF2,FC_STD_1_1_Generateur!$B:$J,8,FALSE),"")</f>
        <v/>
      </c>
      <c r="EG119" s="238" t="str">
        <f>IFERROR(VLOOKUP(EG2,FC_STD_1_1_Generateur!$B:$J,8,FALSE),"")</f>
        <v/>
      </c>
      <c r="EH119" s="238" t="str">
        <f>IFERROR(VLOOKUP(EH2,FC_STD_1_1_Generateur!$B:$J,8,FALSE),"")</f>
        <v/>
      </c>
      <c r="EI119" s="238" t="str">
        <f>IFERROR(VLOOKUP(EI2,FC_STD_1_1_Generateur!$B:$J,8,FALSE),"")</f>
        <v/>
      </c>
      <c r="EJ119" s="238" t="str">
        <f>IFERROR(VLOOKUP(EJ2,FC_STD_1_1_Generateur!$B:$J,8,FALSE),"")</f>
        <v/>
      </c>
      <c r="EK119" s="238" t="str">
        <f>IFERROR(VLOOKUP(EK2,FC_STD_1_1_Generateur!$B:$J,8,FALSE),"")</f>
        <v/>
      </c>
      <c r="EL119" s="238" t="str">
        <f>IFERROR(VLOOKUP(EL2,FC_STD_1_1_Generateur!$B:$J,8,FALSE),"")</f>
        <v/>
      </c>
      <c r="EM119" s="238" t="str">
        <f>IFERROR(VLOOKUP(EM2,FC_STD_1_1_Generateur!$B:$J,8,FALSE),"")</f>
        <v/>
      </c>
      <c r="EN119" s="238" t="str">
        <f>IFERROR(VLOOKUP(EN2,FC_STD_1_1_Generateur!$B:$J,8,FALSE),"")</f>
        <v/>
      </c>
      <c r="EO119" s="238" t="str">
        <f>IFERROR(VLOOKUP(EO2,FC_STD_1_1_Generateur!$B:$J,8,FALSE),"")</f>
        <v/>
      </c>
      <c r="EP119" s="238" t="str">
        <f>IFERROR(VLOOKUP(EP2,FC_STD_1_1_Generateur!$B:$J,8,FALSE),"")</f>
        <v/>
      </c>
      <c r="EQ119" s="238" t="str">
        <f>IFERROR(VLOOKUP(EQ2,FC_STD_1_1_Generateur!$B:$J,8,FALSE),"")</f>
        <v/>
      </c>
      <c r="ER119" s="238" t="str">
        <f>IFERROR(VLOOKUP(ER2,FC_STD_1_1_Generateur!$B:$J,8,FALSE),"")</f>
        <v/>
      </c>
      <c r="ES119" s="238" t="str">
        <f>IFERROR(VLOOKUP(ES2,FC_STD_1_1_Generateur!$B:$J,8,FALSE),"")</f>
        <v/>
      </c>
      <c r="ET119" s="238" t="str">
        <f>IFERROR(VLOOKUP(ET2,FC_STD_1_1_Generateur!$B:$J,8,FALSE),"")</f>
        <v/>
      </c>
      <c r="EU119" s="238" t="str">
        <f>IFERROR(VLOOKUP(EU2,FC_STD_1_1_Generateur!$B:$J,8,FALSE),"")</f>
        <v/>
      </c>
      <c r="EV119" s="238" t="str">
        <f>IFERROR(VLOOKUP(EV2,FC_STD_1_1_Generateur!$B:$J,8,FALSE),"")</f>
        <v/>
      </c>
      <c r="EW119" s="238" t="str">
        <f>IFERROR(VLOOKUP(EW2,FC_STD_1_1_Generateur!$B:$J,8,FALSE),"")</f>
        <v/>
      </c>
      <c r="EX119" s="238" t="str">
        <f>IFERROR(VLOOKUP(EX2,FC_STD_1_1_Generateur!$B:$J,8,FALSE),"")</f>
        <v/>
      </c>
      <c r="EY119" s="238" t="str">
        <f>IFERROR(VLOOKUP(EY2,FC_STD_1_1_Generateur!$B:$J,8,FALSE),"")</f>
        <v/>
      </c>
      <c r="EZ119" s="238" t="str">
        <f>IFERROR(VLOOKUP(EZ2,FC_STD_1_1_Generateur!$B:$J,8,FALSE),"")</f>
        <v/>
      </c>
      <c r="FA119" s="238" t="str">
        <f>IFERROR(VLOOKUP(FA2,FC_STD_1_1_Generateur!$B:$J,8,FALSE),"")</f>
        <v/>
      </c>
      <c r="FB119" s="238" t="str">
        <f>IFERROR(VLOOKUP(FB2,FC_STD_1_1_Generateur!$B:$J,8,FALSE),"")</f>
        <v/>
      </c>
      <c r="FC119" s="238" t="str">
        <f>IFERROR(VLOOKUP(FC2,FC_STD_1_1_Generateur!$B:$J,8,FALSE),"")</f>
        <v/>
      </c>
      <c r="FD119" s="238" t="str">
        <f>IFERROR(VLOOKUP(FD2,FC_STD_1_1_Generateur!$B:$J,8,FALSE),"")</f>
        <v/>
      </c>
      <c r="FE119" s="238" t="str">
        <f>IFERROR(VLOOKUP(FE2,FC_STD_1_1_Generateur!$B:$J,8,FALSE),"")</f>
        <v/>
      </c>
      <c r="FF119" s="238" t="str">
        <f>IFERROR(VLOOKUP(FF2,FC_STD_1_1_Generateur!$B:$J,8,FALSE),"")</f>
        <v/>
      </c>
      <c r="FG119" s="238" t="str">
        <f>IFERROR(VLOOKUP(FG2,FC_STD_1_1_Generateur!$B:$J,8,FALSE),"")</f>
        <v/>
      </c>
      <c r="FH119" s="238" t="str">
        <f>IFERROR(VLOOKUP(FH2,FC_STD_1_1_Generateur!$B:$J,8,FALSE),"")</f>
        <v/>
      </c>
      <c r="FI119" s="238" t="str">
        <f>IFERROR(VLOOKUP(FI2,FC_STD_1_1_Generateur!$B:$J,8,FALSE),"")</f>
        <v/>
      </c>
      <c r="FJ119" s="238" t="str">
        <f>IFERROR(VLOOKUP(FJ2,FC_STD_1_1_Generateur!$B:$J,8,FALSE),"")</f>
        <v/>
      </c>
      <c r="FK119" s="238" t="str">
        <f>IFERROR(VLOOKUP(FK2,FC_STD_1_1_Generateur!$B:$J,8,FALSE),"")</f>
        <v/>
      </c>
      <c r="FL119" s="238" t="str">
        <f>IFERROR(VLOOKUP(FL2,FC_STD_1_1_Generateur!$B:$J,8,FALSE),"")</f>
        <v/>
      </c>
      <c r="FM119" s="238" t="str">
        <f>IFERROR(VLOOKUP(FM2,FC_STD_1_1_Generateur!$B:$J,8,FALSE),"")</f>
        <v/>
      </c>
      <c r="FN119" s="238" t="str">
        <f>IFERROR(VLOOKUP(FN2,FC_STD_1_1_Generateur!$B:$J,8,FALSE),"")</f>
        <v/>
      </c>
      <c r="FO119" s="238" t="str">
        <f>IFERROR(VLOOKUP(FO2,FC_STD_1_1_Generateur!$B:$J,8,FALSE),"")</f>
        <v/>
      </c>
      <c r="FP119" s="238" t="str">
        <f>IFERROR(VLOOKUP(FP2,FC_STD_1_1_Generateur!$B:$J,8,FALSE),"")</f>
        <v/>
      </c>
      <c r="FQ119" s="238" t="str">
        <f>IFERROR(VLOOKUP(FQ2,FC_STD_1_1_Generateur!$B:$J,8,FALSE),"")</f>
        <v/>
      </c>
      <c r="FR119" s="238" t="str">
        <f>IFERROR(VLOOKUP(FR2,FC_STD_1_1_Generateur!$B:$J,8,FALSE),"")</f>
        <v/>
      </c>
      <c r="FS119" s="238" t="str">
        <f>IFERROR(VLOOKUP(FS2,FC_STD_1_1_Generateur!$B:$J,8,FALSE),"")</f>
        <v/>
      </c>
      <c r="FT119" s="238" t="str">
        <f>IFERROR(VLOOKUP(FT2,FC_STD_1_1_Generateur!$B:$J,8,FALSE),"")</f>
        <v/>
      </c>
      <c r="FU119" s="238" t="str">
        <f>IFERROR(VLOOKUP(FU2,FC_STD_1_1_Generateur!$B:$J,8,FALSE),"")</f>
        <v/>
      </c>
      <c r="FV119" s="238" t="str">
        <f>IFERROR(VLOOKUP(FV2,FC_STD_1_1_Generateur!$B:$J,8,FALSE),"")</f>
        <v/>
      </c>
      <c r="FW119" s="238" t="str">
        <f>IFERROR(VLOOKUP(FW2,FC_STD_1_1_Generateur!$B:$J,8,FALSE),"")</f>
        <v/>
      </c>
      <c r="FX119" s="238" t="str">
        <f>IFERROR(VLOOKUP(FX2,FC_STD_1_1_Generateur!$B:$J,8,FALSE),"")</f>
        <v/>
      </c>
      <c r="FY119" s="238" t="str">
        <f>IFERROR(VLOOKUP(FY2,FC_STD_1_1_Generateur!$B:$J,8,FALSE),"")</f>
        <v/>
      </c>
      <c r="FZ119" s="238" t="str">
        <f>IFERROR(VLOOKUP(FZ2,FC_STD_1_1_Generateur!$B:$J,8,FALSE),"")</f>
        <v/>
      </c>
      <c r="GA119" s="238" t="str">
        <f>IFERROR(VLOOKUP(GA2,FC_STD_1_1_Generateur!$B:$J,8,FALSE),"")</f>
        <v/>
      </c>
      <c r="GB119" s="238" t="str">
        <f>IFERROR(VLOOKUP(GB2,FC_STD_1_1_Generateur!$B:$J,8,FALSE),"")</f>
        <v/>
      </c>
      <c r="GC119" s="238" t="str">
        <f>IFERROR(VLOOKUP(GC2,FC_STD_1_1_Generateur!$B:$J,8,FALSE),"")</f>
        <v/>
      </c>
      <c r="GD119" s="238" t="str">
        <f>IFERROR(VLOOKUP(GD2,FC_STD_1_1_Generateur!$B:$J,8,FALSE),"")</f>
        <v/>
      </c>
      <c r="GE119" s="238" t="str">
        <f>IFERROR(VLOOKUP(GE2,FC_STD_1_1_Generateur!$B:$J,8,FALSE),"")</f>
        <v/>
      </c>
      <c r="GF119" s="238" t="str">
        <f>IFERROR(VLOOKUP(GF2,FC_STD_1_1_Generateur!$B:$J,8,FALSE),"")</f>
        <v/>
      </c>
      <c r="GG119" s="238" t="str">
        <f>IFERROR(VLOOKUP(GG2,FC_STD_1_1_Generateur!$B:$J,8,FALSE),"")</f>
        <v/>
      </c>
      <c r="GH119" s="238" t="str">
        <f>IFERROR(VLOOKUP(GH2,FC_STD_1_1_Generateur!$B:$J,8,FALSE),"")</f>
        <v/>
      </c>
      <c r="GI119" s="238" t="str">
        <f>IFERROR(VLOOKUP(GI2,FC_STD_1_1_Generateur!$B:$J,8,FALSE),"")</f>
        <v/>
      </c>
      <c r="GJ119" s="238" t="str">
        <f>IFERROR(VLOOKUP(GJ2,FC_STD_1_1_Generateur!$B:$J,8,FALSE),"")</f>
        <v/>
      </c>
      <c r="GK119" s="238" t="str">
        <f>IFERROR(VLOOKUP(GK2,FC_STD_1_1_Generateur!$B:$J,8,FALSE),"")</f>
        <v/>
      </c>
      <c r="GL119" s="238" t="str">
        <f>IFERROR(VLOOKUP(GL2,FC_STD_1_1_Generateur!$B:$J,8,FALSE),"")</f>
        <v/>
      </c>
      <c r="GM119" s="238" t="str">
        <f>IFERROR(VLOOKUP(GM2,FC_STD_1_1_Generateur!$B:$J,8,FALSE),"")</f>
        <v/>
      </c>
      <c r="GN119" s="238" t="str">
        <f>IFERROR(VLOOKUP(GN2,FC_STD_1_1_Generateur!$B:$J,8,FALSE),"")</f>
        <v/>
      </c>
      <c r="GO119" s="238" t="str">
        <f>IFERROR(VLOOKUP(GO2,FC_STD_1_1_Generateur!$B:$J,8,FALSE),"")</f>
        <v/>
      </c>
      <c r="GP119" s="238" t="str">
        <f>IFERROR(VLOOKUP(GP2,FC_STD_1_1_Generateur!$B:$J,8,FALSE),"")</f>
        <v/>
      </c>
      <c r="GQ119" s="238" t="str">
        <f>IFERROR(VLOOKUP(GQ2,FC_STD_1_1_Generateur!$B:$J,8,FALSE),"")</f>
        <v/>
      </c>
      <c r="GR119" s="238" t="str">
        <f>IFERROR(VLOOKUP(GR2,FC_STD_1_1_Generateur!$B:$J,8,FALSE),"")</f>
        <v/>
      </c>
      <c r="GS119" s="238" t="str">
        <f>IFERROR(VLOOKUP(GS2,FC_STD_1_1_Generateur!$B:$J,8,FALSE),"")</f>
        <v/>
      </c>
      <c r="GT119" s="238" t="str">
        <f>IFERROR(VLOOKUP(GT2,FC_STD_1_1_Generateur!$B:$J,8,FALSE),"")</f>
        <v/>
      </c>
      <c r="GU119" s="238" t="str">
        <f>IFERROR(VLOOKUP(GU2,FC_STD_1_1_Generateur!$B:$J,8,FALSE),"")</f>
        <v/>
      </c>
      <c r="GV119" s="238" t="str">
        <f>IFERROR(VLOOKUP(GV2,FC_STD_1_1_Generateur!$B:$J,8,FALSE),"")</f>
        <v/>
      </c>
      <c r="GW119" s="238" t="str">
        <f>IFERROR(VLOOKUP(GW2,FC_STD_1_1_Generateur!$B:$J,8,FALSE),"")</f>
        <v/>
      </c>
      <c r="GX119" s="238" t="str">
        <f>IFERROR(VLOOKUP(GX2,FC_STD_1_1_Generateur!$B:$J,8,FALSE),"")</f>
        <v/>
      </c>
      <c r="GY119" s="238" t="str">
        <f>IFERROR(VLOOKUP(GY2,FC_STD_1_1_Generateur!$B:$J,8,FALSE),"")</f>
        <v/>
      </c>
      <c r="GZ119" s="238" t="str">
        <f>IFERROR(VLOOKUP(GZ2,FC_STD_1_1_Generateur!$B:$J,8,FALSE),"")</f>
        <v/>
      </c>
      <c r="HA119" s="238" t="str">
        <f>IFERROR(VLOOKUP(HA2,FC_STD_1_1_Generateur!$B:$J,8,FALSE),"")</f>
        <v/>
      </c>
      <c r="HB119" s="238" t="str">
        <f>IFERROR(VLOOKUP(HB2,FC_STD_1_1_Generateur!$B:$J,8,FALSE),"")</f>
        <v/>
      </c>
      <c r="HC119" s="238" t="str">
        <f>IFERROR(VLOOKUP(HC2,FC_STD_1_1_Generateur!$B:$J,8,FALSE),"")</f>
        <v/>
      </c>
      <c r="HD119" s="238" t="str">
        <f>IFERROR(VLOOKUP(HD2,FC_STD_1_1_Generateur!$B:$J,8,FALSE),"")</f>
        <v/>
      </c>
      <c r="HE119" s="238" t="str">
        <f>IFERROR(VLOOKUP(HE2,FC_STD_1_1_Generateur!$B:$J,8,FALSE),"")</f>
        <v/>
      </c>
      <c r="HF119" s="238" t="str">
        <f>IFERROR(VLOOKUP(HF2,FC_STD_1_1_Generateur!$B:$J,8,FALSE),"")</f>
        <v/>
      </c>
      <c r="HG119" s="238" t="str">
        <f>IFERROR(VLOOKUP(HG2,FC_STD_1_1_Generateur!$B:$J,8,FALSE),"")</f>
        <v/>
      </c>
      <c r="HH119" s="238" t="str">
        <f>IFERROR(VLOOKUP(HH2,FC_STD_1_1_Generateur!$B:$J,8,FALSE),"")</f>
        <v/>
      </c>
      <c r="HI119" s="238" t="str">
        <f>IFERROR(VLOOKUP(HI2,FC_STD_1_1_Generateur!$B:$J,8,FALSE),"")</f>
        <v/>
      </c>
      <c r="HJ119" s="238" t="str">
        <f>IFERROR(VLOOKUP(HJ2,FC_STD_1_1_Generateur!$B:$J,8,FALSE),"")</f>
        <v/>
      </c>
      <c r="HK119" s="238" t="str">
        <f>IFERROR(VLOOKUP(HK2,FC_STD_1_1_Generateur!$B:$J,8,FALSE),"")</f>
        <v/>
      </c>
      <c r="HL119" s="238" t="str">
        <f>IFERROR(VLOOKUP(HL2,FC_STD_1_1_Generateur!$B:$J,8,FALSE),"")</f>
        <v/>
      </c>
      <c r="HM119" s="238" t="str">
        <f>IFERROR(VLOOKUP(HM2,FC_STD_1_1_Generateur!$B:$J,8,FALSE),"")</f>
        <v/>
      </c>
      <c r="HN119" s="238" t="str">
        <f>IFERROR(VLOOKUP(HN2,FC_STD_1_1_Generateur!$B:$J,8,FALSE),"")</f>
        <v/>
      </c>
      <c r="HO119" s="238" t="str">
        <f>IFERROR(VLOOKUP(HO2,FC_STD_1_1_Generateur!$B:$J,8,FALSE),"")</f>
        <v/>
      </c>
      <c r="HP119" s="238" t="str">
        <f>IFERROR(VLOOKUP(HP2,FC_STD_1_1_Generateur!$B:$J,8,FALSE),"")</f>
        <v/>
      </c>
      <c r="HQ119" s="238" t="str">
        <f>IFERROR(VLOOKUP(HQ2,FC_STD_1_1_Generateur!$B:$J,8,FALSE),"")</f>
        <v/>
      </c>
      <c r="HR119" s="238" t="str">
        <f>IFERROR(VLOOKUP(HR2,FC_STD_1_1_Generateur!$B:$J,8,FALSE),"")</f>
        <v/>
      </c>
      <c r="HS119" s="238" t="str">
        <f>IFERROR(VLOOKUP(HS2,FC_STD_1_1_Generateur!$B:$J,8,FALSE),"")</f>
        <v/>
      </c>
      <c r="HT119" s="238" t="str">
        <f>IFERROR(VLOOKUP(HT2,FC_STD_1_1_Generateur!$B:$J,8,FALSE),"")</f>
        <v/>
      </c>
      <c r="HU119" s="238" t="str">
        <f>IFERROR(VLOOKUP(HU2,FC_STD_1_1_Generateur!$B:$J,8,FALSE),"")</f>
        <v/>
      </c>
      <c r="HV119" s="238" t="str">
        <f>IFERROR(VLOOKUP(HV2,FC_STD_1_1_Generateur!$B:$J,8,FALSE),"")</f>
        <v/>
      </c>
      <c r="HW119" s="238" t="str">
        <f>IFERROR(VLOOKUP(HW2,FC_STD_1_1_Generateur!$B:$J,8,FALSE),"")</f>
        <v/>
      </c>
      <c r="HX119" s="238" t="str">
        <f>IFERROR(VLOOKUP(HX2,FC_STD_1_1_Generateur!$B:$J,8,FALSE),"")</f>
        <v/>
      </c>
      <c r="HY119" s="238" t="str">
        <f>IFERROR(VLOOKUP(HY2,FC_STD_1_1_Generateur!$B:$J,8,FALSE),"")</f>
        <v/>
      </c>
      <c r="HZ119" s="238" t="str">
        <f>IFERROR(VLOOKUP(HZ2,FC_STD_1_1_Generateur!$B:$J,8,FALSE),"")</f>
        <v/>
      </c>
      <c r="IA119" s="238" t="str">
        <f>IFERROR(VLOOKUP(IA2,FC_STD_1_1_Generateur!$B:$J,8,FALSE),"")</f>
        <v/>
      </c>
      <c r="IB119" s="238" t="str">
        <f>IFERROR(VLOOKUP(IB2,FC_STD_1_1_Generateur!$B:$J,8,FALSE),"")</f>
        <v/>
      </c>
      <c r="IC119" s="238" t="str">
        <f>IFERROR(VLOOKUP(IC2,FC_STD_1_1_Generateur!$B:$J,8,FALSE),"")</f>
        <v/>
      </c>
      <c r="ID119" s="238" t="str">
        <f>IFERROR(VLOOKUP(ID2,FC_STD_1_1_Generateur!$B:$J,8,FALSE),"")</f>
        <v/>
      </c>
      <c r="IE119" s="238" t="str">
        <f>IFERROR(VLOOKUP(IE2,FC_STD_1_1_Generateur!$B:$J,8,FALSE),"")</f>
        <v/>
      </c>
      <c r="IF119" s="238" t="str">
        <f>IFERROR(VLOOKUP(IF2,FC_STD_1_1_Generateur!$B:$J,8,FALSE),"")</f>
        <v/>
      </c>
      <c r="IG119" s="238" t="str">
        <f>IFERROR(VLOOKUP(IG2,FC_STD_1_1_Generateur!$B:$J,8,FALSE),"")</f>
        <v/>
      </c>
      <c r="IH119" s="238" t="str">
        <f>IFERROR(VLOOKUP(IH2,FC_STD_1_1_Generateur!$B:$J,8,FALSE),"")</f>
        <v/>
      </c>
      <c r="II119" s="238" t="str">
        <f>IFERROR(VLOOKUP(II2,FC_STD_1_1_Generateur!$B:$J,8,FALSE),"")</f>
        <v/>
      </c>
      <c r="IJ119" s="238" t="str">
        <f>IFERROR(VLOOKUP(IJ2,FC_STD_1_1_Generateur!$B:$J,8,FALSE),"")</f>
        <v/>
      </c>
      <c r="IK119" s="238" t="str">
        <f>IFERROR(VLOOKUP(IK2,FC_STD_1_1_Generateur!$B:$J,8,FALSE),"")</f>
        <v/>
      </c>
      <c r="IL119" s="238" t="str">
        <f>IFERROR(VLOOKUP(IL2,FC_STD_1_1_Generateur!$B:$J,8,FALSE),"")</f>
        <v/>
      </c>
      <c r="IM119" s="238" t="str">
        <f>IFERROR(VLOOKUP(IM2,FC_STD_1_1_Generateur!$B:$J,8,FALSE),"")</f>
        <v/>
      </c>
      <c r="IN119" s="238" t="str">
        <f>IFERROR(VLOOKUP(IN2,FC_STD_1_1_Generateur!$B:$J,8,FALSE),"")</f>
        <v/>
      </c>
      <c r="IO119" s="238" t="str">
        <f>IFERROR(VLOOKUP(IO2,FC_STD_1_1_Generateur!$B:$J,8,FALSE),"")</f>
        <v/>
      </c>
      <c r="IP119" s="238" t="str">
        <f>IFERROR(VLOOKUP(IP2,FC_STD_1_1_Generateur!$B:$J,8,FALSE),"")</f>
        <v/>
      </c>
      <c r="IQ119" s="238" t="str">
        <f>IFERROR(VLOOKUP(IQ2,FC_STD_1_1_Generateur!$B:$J,8,FALSE),"")</f>
        <v/>
      </c>
      <c r="IR119" s="238" t="str">
        <f>IFERROR(VLOOKUP(IR2,FC_STD_1_1_Generateur!$B:$J,8,FALSE),"")</f>
        <v/>
      </c>
      <c r="IS119" s="238" t="str">
        <f>IFERROR(VLOOKUP(IS2,FC_STD_1_1_Generateur!$B:$J,8,FALSE),"")</f>
        <v/>
      </c>
      <c r="IT119" s="238" t="str">
        <f>IFERROR(VLOOKUP(IT2,FC_STD_1_1_Generateur!$B:$J,8,FALSE),"")</f>
        <v/>
      </c>
      <c r="IU119" s="238" t="str">
        <f>IFERROR(VLOOKUP(IU2,FC_STD_1_1_Generateur!$B:$J,8,FALSE),"")</f>
        <v/>
      </c>
      <c r="IV119" s="238" t="str">
        <f>IFERROR(VLOOKUP(IV2,FC_STD_1_1_Generateur!$B:$J,8,FALSE),"")</f>
        <v/>
      </c>
      <c r="IW119" s="238" t="str">
        <f>IFERROR(VLOOKUP(IW2,FC_STD_1_1_Generateur!$B:$J,8,FALSE),"")</f>
        <v/>
      </c>
      <c r="IX119" s="238" t="str">
        <f>IFERROR(VLOOKUP(IX2,FC_STD_1_1_Generateur!$B:$J,8,FALSE),"")</f>
        <v/>
      </c>
      <c r="IY119" s="238" t="str">
        <f>IFERROR(VLOOKUP(IY2,FC_STD_1_1_Generateur!$B:$J,8,FALSE),"")</f>
        <v/>
      </c>
      <c r="IZ119" s="238" t="str">
        <f>IFERROR(VLOOKUP(IZ2,FC_STD_1_1_Generateur!$B:$J,8,FALSE),"")</f>
        <v/>
      </c>
      <c r="JA119" s="238">
        <f>IFERROR(VLOOKUP(JA2,FC_STD_1_1_Generateur!$B:$J,8,FALSE),"")</f>
        <v>3048</v>
      </c>
      <c r="JB119" s="238" t="str">
        <f>IFERROR(VLOOKUP(JB2,FC_STD_1_1_Generateur!$B:$J,8,FALSE),"")</f>
        <v/>
      </c>
      <c r="JC119" s="238" t="str">
        <f>IFERROR(VLOOKUP(JC2,FC_STD_1_1_Generateur!$B:$J,8,FALSE),"")</f>
        <v/>
      </c>
      <c r="JD119" s="238" t="str">
        <f>IFERROR(VLOOKUP(JD2,FC_STD_1_1_Generateur!$B:$J,8,FALSE),"")</f>
        <v/>
      </c>
      <c r="JE119" s="238" t="str">
        <f>IFERROR(VLOOKUP(JE2,FC_STD_1_1_Generateur!$B:$J,8,FALSE),"")</f>
        <v/>
      </c>
      <c r="JF119" s="238" t="str">
        <f>IFERROR(VLOOKUP(JF2,FC_STD_1_1_Generateur!$B:$J,8,FALSE),"")</f>
        <v/>
      </c>
      <c r="JG119" s="238" t="str">
        <f>IFERROR(VLOOKUP(JG2,FC_STD_1_1_Generateur!$B:$J,8,FALSE),"")</f>
        <v/>
      </c>
      <c r="JH119" s="238" t="str">
        <f>IFERROR(VLOOKUP(JH2,FC_STD_1_1_Generateur!$B:$J,8,FALSE),"")</f>
        <v/>
      </c>
      <c r="JI119" s="238" t="str">
        <f>IFERROR(VLOOKUP(JI2,FC_STD_1_1_Generateur!$B:$J,8,FALSE),"")</f>
        <v/>
      </c>
      <c r="JJ119" s="238" t="str">
        <f>IFERROR(VLOOKUP(JJ2,FC_STD_1_1_Generateur!$B:$J,8,FALSE),"")</f>
        <v/>
      </c>
      <c r="JK119" s="238" t="str">
        <f>IFERROR(VLOOKUP(JK2,FC_STD_1_1_Generateur!$B:$J,8,FALSE),"")</f>
        <v/>
      </c>
      <c r="JL119" s="238" t="str">
        <f>IFERROR(VLOOKUP(JL2,FC_STD_1_1_Generateur!$B:$J,8,FALSE),"")</f>
        <v/>
      </c>
      <c r="JM119" s="238" t="str">
        <f>IFERROR(VLOOKUP(JM2,FC_STD_1_1_Generateur!$B:$J,8,FALSE),"")</f>
        <v/>
      </c>
      <c r="JN119" s="238" t="str">
        <f>IFERROR(VLOOKUP(JN2,FC_STD_1_1_Generateur!$B:$J,8,FALSE),"")</f>
        <v/>
      </c>
      <c r="JO119" s="238" t="str">
        <f>IFERROR(VLOOKUP(JO2,FC_STD_1_1_Generateur!$B:$J,8,FALSE),"")</f>
        <v/>
      </c>
      <c r="JP119" s="238" t="str">
        <f>IFERROR(VLOOKUP(JP2,FC_STD_1_1_Generateur!$B:$J,8,FALSE),"")</f>
        <v/>
      </c>
      <c r="JQ119" s="238" t="str">
        <f>IFERROR(VLOOKUP(JQ2,FC_STD_1_1_Generateur!$B:$J,8,FALSE),"")</f>
        <v/>
      </c>
      <c r="JR119" s="238" t="str">
        <f>IFERROR(VLOOKUP(JR2,FC_STD_1_1_Generateur!$B:$J,8,FALSE),"")</f>
        <v/>
      </c>
      <c r="JS119" s="238" t="str">
        <f>IFERROR(VLOOKUP(JS2,FC_STD_1_1_Generateur!$B:$J,8,FALSE),"")</f>
        <v/>
      </c>
      <c r="JT119" s="238" t="str">
        <f>IFERROR(VLOOKUP(JT2,FC_STD_1_1_Generateur!$B:$J,8,FALSE),"")</f>
        <v/>
      </c>
      <c r="JU119" s="238" t="str">
        <f>IFERROR(VLOOKUP(JU2,FC_STD_1_1_Generateur!$B:$J,8,FALSE),"")</f>
        <v/>
      </c>
      <c r="JV119" s="238" t="str">
        <f>IFERROR(VLOOKUP(JV2,FC_STD_1_1_Generateur!$B:$J,8,FALSE),"")</f>
        <v/>
      </c>
      <c r="JW119" s="238" t="str">
        <f>IFERROR(VLOOKUP(JW2,FC_STD_1_1_Generateur!$B:$J,8,FALSE),"")</f>
        <v/>
      </c>
      <c r="JX119" s="238" t="str">
        <f>IFERROR(VLOOKUP(JX2,FC_STD_1_1_Generateur!$B:$J,8,FALSE),"")</f>
        <v/>
      </c>
      <c r="JY119" s="238" t="str">
        <f>IFERROR(VLOOKUP(JY2,FC_STD_1_1_Generateur!$B:$J,8,FALSE),"")</f>
        <v/>
      </c>
      <c r="JZ119" s="238" t="str">
        <f>IFERROR(VLOOKUP(JZ2,FC_STD_1_1_Generateur!$B:$J,8,FALSE),"")</f>
        <v/>
      </c>
      <c r="KA119" s="238" t="str">
        <f>IFERROR(VLOOKUP(KA2,FC_STD_1_1_Generateur!$B:$J,8,FALSE),"")</f>
        <v/>
      </c>
    </row>
    <row r="120" spans="1:287">
      <c r="A120" s="537" t="s">
        <v>2418</v>
      </c>
      <c r="B120" s="538" t="str">
        <f>B119</f>
        <v>KD110</v>
      </c>
      <c r="D120" s="377"/>
      <c r="E120" s="377"/>
      <c r="L120" s="238"/>
      <c r="M120" s="238" t="str">
        <f>IFERROR(VLOOKUP(M4,FC_STD_1_1_Generateur!$B:$J,8,FALSE),"")</f>
        <v/>
      </c>
      <c r="N120" s="238" t="str">
        <f>IFERROR(VLOOKUP(N4,FC_STD_1_1_Generateur!$B:$J,8,FALSE),"")</f>
        <v/>
      </c>
      <c r="O120" s="238">
        <f>IFERROR(VLOOKUP(O4,FC_STD_1_1_Generateur!$B:$J,8,FALSE),"")</f>
        <v>3246</v>
      </c>
      <c r="P120" s="238">
        <f>IFERROR(VLOOKUP(P4,FC_STD_1_1_Generateur!$B:$J,8,FALSE),"")</f>
        <v>635</v>
      </c>
      <c r="Q120" s="238">
        <f>IFERROR(VLOOKUP(Q4,FC_STD_1_1_Generateur!$B:$J,8,FALSE),"")</f>
        <v>0</v>
      </c>
      <c r="R120" s="238" t="str">
        <f>IFERROR(VLOOKUP(R4,FC_STD_1_1_Generateur!$B:$J,8,FALSE),"")</f>
        <v/>
      </c>
      <c r="S120" s="238" t="str">
        <f>IFERROR(VLOOKUP(S4,FC_STD_1_1_Generateur!$B:$J,8,FALSE),"")</f>
        <v/>
      </c>
      <c r="T120" s="238">
        <f>IFERROR(VLOOKUP(T4,FC_STD_1_1_Generateur!$B:$J,8,FALSE),"")</f>
        <v>0</v>
      </c>
      <c r="U120" s="238" t="str">
        <f>IFERROR(VLOOKUP(U4,FC_STD_1_1_Generateur!$B:$J,8,FALSE),"")</f>
        <v/>
      </c>
      <c r="V120" s="238" t="str">
        <f>IFERROR(VLOOKUP(V4,FC_STD_1_1_Generateur!$B:$J,8,FALSE),"")</f>
        <v/>
      </c>
      <c r="W120" s="238" t="str">
        <f>IFERROR(VLOOKUP(W4,FC_STD_1_1_Generateur!$B:$J,8,FALSE),"")</f>
        <v/>
      </c>
      <c r="X120" s="238">
        <f>IFERROR(VLOOKUP(X4,FC_STD_1_1_Generateur!$B:$J,8,FALSE),"")</f>
        <v>393</v>
      </c>
      <c r="Y120" s="238" t="str">
        <f>IFERROR(VLOOKUP(Y4,FC_STD_1_1_Generateur!$B:$J,8,FALSE),"")</f>
        <v/>
      </c>
      <c r="Z120" s="238" t="str">
        <f>IFERROR(VLOOKUP(Z4,FC_STD_1_1_Generateur!$B:$J,8,FALSE),"")</f>
        <v/>
      </c>
      <c r="AA120" s="238" t="str">
        <f>IFERROR(VLOOKUP(AA4,FC_STD_1_1_Generateur!$B:$J,8,FALSE),"")</f>
        <v/>
      </c>
      <c r="AB120" s="238" t="str">
        <f>IFERROR(VLOOKUP(AB4,FC_STD_1_1_Generateur!$B:$J,8,FALSE),"")</f>
        <v/>
      </c>
      <c r="AC120" s="238" t="str">
        <f>IFERROR(VLOOKUP(AC4,FC_STD_1_1_Generateur!$B:$J,8,FALSE),"")</f>
        <v/>
      </c>
      <c r="AD120" s="238" t="str">
        <f>IFERROR(VLOOKUP(AD4,FC_STD_1_1_Generateur!$B:$J,8,FALSE),"")</f>
        <v/>
      </c>
      <c r="AE120" s="238" t="str">
        <f>IFERROR(VLOOKUP(AE4,FC_STD_1_1_Generateur!$B:$J,8,FALSE),"")</f>
        <v/>
      </c>
      <c r="AF120" s="238" t="str">
        <f>IFERROR(VLOOKUP(AF4,FC_STD_1_1_Generateur!$B:$J,8,FALSE),"")</f>
        <v/>
      </c>
      <c r="AG120" s="238" t="str">
        <f>IFERROR(VLOOKUP(AG4,FC_STD_1_1_Generateur!$B:$J,8,FALSE),"")</f>
        <v/>
      </c>
      <c r="AH120" s="238" t="str">
        <f>IFERROR(VLOOKUP(AH4,FC_STD_1_1_Generateur!$B:$J,8,FALSE),"")</f>
        <v/>
      </c>
      <c r="AI120" s="238" t="str">
        <f>IFERROR(VLOOKUP(AI4,FC_STD_1_1_Generateur!$B:$J,8,FALSE),"")</f>
        <v/>
      </c>
      <c r="AJ120" s="238" t="str">
        <f>IFERROR(VLOOKUP(AJ4,FC_STD_1_1_Generateur!$B:$J,8,FALSE),"")</f>
        <v/>
      </c>
      <c r="AK120" s="238" t="str">
        <f>IFERROR(VLOOKUP(AK4,FC_STD_1_1_Generateur!$B:$J,8,FALSE),"")</f>
        <v/>
      </c>
      <c r="AL120" s="238" t="str">
        <f>IFERROR(VLOOKUP(AL4,FC_STD_1_1_Generateur!$B:$J,8,FALSE),"")</f>
        <v/>
      </c>
      <c r="AM120" s="238" t="str">
        <f>IFERROR(VLOOKUP(AM4,FC_STD_1_1_Generateur!$B:$J,8,FALSE),"")</f>
        <v/>
      </c>
      <c r="AN120" s="238" t="str">
        <f>IFERROR(VLOOKUP(AN4,FC_STD_1_1_Generateur!$B:$J,8,FALSE),"")</f>
        <v/>
      </c>
      <c r="AO120" s="238" t="str">
        <f>IFERROR(VLOOKUP(AO4,FC_STD_1_1_Generateur!$B:$J,8,FALSE),"")</f>
        <v/>
      </c>
      <c r="AP120" s="238" t="str">
        <f>IFERROR(VLOOKUP(AP4,FC_STD_1_1_Generateur!$B:$J,8,FALSE),"")</f>
        <v/>
      </c>
      <c r="AQ120" s="238" t="str">
        <f>IFERROR(VLOOKUP(AQ4,FC_STD_1_1_Generateur!$B:$J,8,FALSE),"")</f>
        <v/>
      </c>
      <c r="AR120" s="238" t="str">
        <f>IFERROR(VLOOKUP(AR4,FC_STD_1_1_Generateur!$B:$J,8,FALSE),"")</f>
        <v/>
      </c>
      <c r="AS120" s="238" t="str">
        <f>IFERROR(VLOOKUP(AS4,FC_STD_1_1_Generateur!$B:$J,8,FALSE),"")</f>
        <v/>
      </c>
      <c r="AT120" s="238" t="str">
        <f>IFERROR(VLOOKUP(AT4,FC_STD_1_1_Generateur!$B:$J,8,FALSE),"")</f>
        <v/>
      </c>
      <c r="AU120" s="238" t="str">
        <f>IFERROR(VLOOKUP(AU4,FC_STD_1_1_Generateur!$B:$J,8,FALSE),"")</f>
        <v/>
      </c>
      <c r="AV120" s="238" t="str">
        <f>IFERROR(VLOOKUP(AV4,FC_STD_1_1_Generateur!$B:$J,8,FALSE),"")</f>
        <v/>
      </c>
      <c r="AW120" s="238" t="str">
        <f>IFERROR(VLOOKUP(AW4,FC_STD_1_1_Generateur!$B:$J,8,FALSE),"")</f>
        <v/>
      </c>
      <c r="AX120" s="238" t="str">
        <f>IFERROR(VLOOKUP(AX4,FC_STD_1_1_Generateur!$B:$J,8,FALSE),"")</f>
        <v/>
      </c>
      <c r="AY120" s="238" t="str">
        <f>IFERROR(VLOOKUP(AY4,FC_STD_1_1_Generateur!$B:$J,8,FALSE),"")</f>
        <v/>
      </c>
      <c r="AZ120" s="238" t="str">
        <f>IFERROR(VLOOKUP(AZ4,FC_STD_1_1_Generateur!$B:$J,8,FALSE),"")</f>
        <v/>
      </c>
      <c r="BA120" s="238" t="str">
        <f>IFERROR(VLOOKUP(BA4,FC_STD_1_1_Generateur!$B:$J,8,FALSE),"")</f>
        <v/>
      </c>
      <c r="BB120" s="238" t="str">
        <f>IFERROR(VLOOKUP(BB4,FC_STD_1_1_Generateur!$B:$J,8,FALSE),"")</f>
        <v/>
      </c>
      <c r="BC120" s="238" t="str">
        <f>IFERROR(VLOOKUP(BC4,FC_STD_1_1_Generateur!$B:$J,8,FALSE),"")</f>
        <v/>
      </c>
      <c r="BD120" s="238" t="str">
        <f>IFERROR(VLOOKUP(BD4,FC_STD_1_1_Generateur!$B:$J,8,FALSE),"")</f>
        <v/>
      </c>
      <c r="BE120" s="238" t="str">
        <f>IFERROR(VLOOKUP(BE4,FC_STD_1_1_Generateur!$B:$J,8,FALSE),"")</f>
        <v/>
      </c>
      <c r="BF120" s="238" t="str">
        <f>IFERROR(VLOOKUP(BF4,FC_STD_1_1_Generateur!$B:$J,8,FALSE),"")</f>
        <v/>
      </c>
      <c r="BG120" s="238" t="str">
        <f>IFERROR(VLOOKUP(BG4,FC_STD_1_1_Generateur!$B:$J,8,FALSE),"")</f>
        <v/>
      </c>
      <c r="BH120" s="238" t="str">
        <f>IFERROR(VLOOKUP(BH4,FC_STD_1_1_Generateur!$B:$J,8,FALSE),"")</f>
        <v/>
      </c>
      <c r="BI120" s="238" t="str">
        <f>IFERROR(VLOOKUP(BI4,FC_STD_1_1_Generateur!$B:$J,8,FALSE),"")</f>
        <v/>
      </c>
      <c r="BJ120" s="238" t="str">
        <f>IFERROR(VLOOKUP(BJ4,FC_STD_1_1_Generateur!$B:$J,8,FALSE),"")</f>
        <v/>
      </c>
      <c r="BK120" s="238" t="str">
        <f>IFERROR(VLOOKUP(BK4,FC_STD_1_1_Generateur!$B:$J,8,FALSE),"")</f>
        <v/>
      </c>
      <c r="BL120" s="238" t="str">
        <f>IFERROR(VLOOKUP(BL4,FC_STD_1_1_Generateur!$B:$J,8,FALSE),"")</f>
        <v/>
      </c>
      <c r="BM120" s="238" t="str">
        <f>IFERROR(VLOOKUP(BM4,FC_STD_1_1_Generateur!$B:$J,8,FALSE),"")</f>
        <v/>
      </c>
      <c r="BN120" s="238" t="str">
        <f>IFERROR(VLOOKUP(BN4,FC_STD_1_1_Generateur!$B:$J,8,FALSE),"")</f>
        <v/>
      </c>
      <c r="BO120" s="238" t="str">
        <f>IFERROR(VLOOKUP(BO4,FC_STD_1_1_Generateur!$B:$J,8,FALSE),"")</f>
        <v/>
      </c>
      <c r="BP120" s="238" t="str">
        <f>IFERROR(VLOOKUP(BP4,FC_STD_1_1_Generateur!$B:$J,8,FALSE),"")</f>
        <v/>
      </c>
      <c r="BQ120" s="238" t="str">
        <f>IFERROR(VLOOKUP(BQ4,FC_STD_1_1_Generateur!$B:$J,8,FALSE),"")</f>
        <v/>
      </c>
      <c r="BR120" s="238" t="str">
        <f>IFERROR(VLOOKUP(BR4,FC_STD_1_1_Generateur!$B:$J,8,FALSE),"")</f>
        <v/>
      </c>
      <c r="BS120" s="238" t="str">
        <f>IFERROR(VLOOKUP(BS4,FC_STD_1_1_Generateur!$B:$J,8,FALSE),"")</f>
        <v/>
      </c>
      <c r="BT120" s="238" t="str">
        <f>IFERROR(VLOOKUP(BT4,FC_STD_1_1_Generateur!$B:$J,8,FALSE),"")</f>
        <v/>
      </c>
      <c r="BU120" s="238" t="str">
        <f>IFERROR(VLOOKUP(BU4,FC_STD_1_1_Generateur!$B:$J,8,FALSE),"")</f>
        <v/>
      </c>
      <c r="BV120" s="238">
        <f>IFERROR(VLOOKUP(BV4,FC_STD_1_1_Generateur!$B:$J,8,FALSE),"")</f>
        <v>794</v>
      </c>
      <c r="BW120" s="238" t="str">
        <f>IFERROR(VLOOKUP(BW4,FC_STD_1_1_Generateur!$B:$J,8,FALSE),"")</f>
        <v/>
      </c>
      <c r="BX120" s="238" t="str">
        <f>IFERROR(VLOOKUP(BX4,FC_STD_1_1_Generateur!$B:$J,8,FALSE),"")</f>
        <v/>
      </c>
      <c r="BY120" s="238" t="str">
        <f>IFERROR(VLOOKUP(BY4,FC_STD_1_1_Generateur!$B:$J,8,FALSE),"")</f>
        <v/>
      </c>
      <c r="BZ120" s="238" t="str">
        <f>IFERROR(VLOOKUP(BZ4,FC_STD_1_1_Generateur!$B:$J,8,FALSE),"")</f>
        <v/>
      </c>
      <c r="CA120" s="238" t="str">
        <f>IFERROR(VLOOKUP(CA4,FC_STD_1_1_Generateur!$B:$J,8,FALSE),"")</f>
        <v/>
      </c>
      <c r="CB120" s="238" t="str">
        <f>IFERROR(VLOOKUP(CB4,FC_STD_1_1_Generateur!$B:$J,8,FALSE),"")</f>
        <v/>
      </c>
      <c r="CC120" s="238">
        <f>IFERROR(VLOOKUP(CC4,FC_STD_1_1_Generateur!$B:$J,8,FALSE),"")</f>
        <v>51</v>
      </c>
      <c r="CD120" s="238" t="str">
        <f>IFERROR(VLOOKUP(CD4,FC_STD_1_1_Generateur!$B:$J,8,FALSE),"")</f>
        <v/>
      </c>
      <c r="CE120" s="238">
        <f>IFERROR(VLOOKUP(CE4,FC_STD_1_1_Generateur!$B:$J,8,FALSE),"")</f>
        <v>0</v>
      </c>
      <c r="CF120" s="238" t="str">
        <f>IFERROR(VLOOKUP(CF4,FC_STD_1_1_Generateur!$B:$J,8,FALSE),"")</f>
        <v/>
      </c>
      <c r="CG120" s="238" t="str">
        <f>IFERROR(VLOOKUP(CG4,FC_STD_1_1_Generateur!$B:$J,8,FALSE),"")</f>
        <v/>
      </c>
      <c r="CH120" s="238" t="str">
        <f>IFERROR(VLOOKUP(CH4,FC_STD_1_1_Generateur!$B:$J,8,FALSE),"")</f>
        <v/>
      </c>
      <c r="CI120" s="238" t="str">
        <f>IFERROR(VLOOKUP(CI4,FC_STD_1_1_Generateur!$B:$J,8,FALSE),"")</f>
        <v/>
      </c>
      <c r="CJ120" s="238" t="str">
        <f>IFERROR(VLOOKUP(CJ4,FC_STD_1_1_Generateur!$B:$J,8,FALSE),"")</f>
        <v/>
      </c>
      <c r="CK120" s="238" t="str">
        <f>IFERROR(VLOOKUP(CK4,FC_STD_1_1_Generateur!$B:$J,8,FALSE),"")</f>
        <v/>
      </c>
      <c r="CL120" s="238" t="str">
        <f>IFERROR(VLOOKUP(CL4,FC_STD_1_1_Generateur!$B:$J,8,FALSE),"")</f>
        <v/>
      </c>
      <c r="CM120" s="238" t="str">
        <f>IFERROR(VLOOKUP(CM4,FC_STD_1_1_Generateur!$B:$J,8,FALSE),"")</f>
        <v/>
      </c>
      <c r="CN120" s="238" t="str">
        <f>IFERROR(VLOOKUP(CN4,FC_STD_1_1_Generateur!$B:$J,8,FALSE),"")</f>
        <v/>
      </c>
      <c r="CO120" s="238" t="str">
        <f>IFERROR(VLOOKUP(CO4,FC_STD_1_1_Generateur!$B:$J,8,FALSE),"")</f>
        <v/>
      </c>
      <c r="CP120" s="238" t="str">
        <f>IFERROR(VLOOKUP(CP4,FC_STD_1_1_Generateur!$B:$J,8,FALSE),"")</f>
        <v/>
      </c>
      <c r="CQ120" s="238">
        <f>IFERROR(VLOOKUP(CQ4,FC_STD_1_1_Generateur!$B:$J,8,FALSE),"")</f>
        <v>359</v>
      </c>
      <c r="CR120" s="238" t="str">
        <f>IFERROR(VLOOKUP(CR4,FC_STD_1_1_Generateur!$B:$J,8,FALSE),"")</f>
        <v/>
      </c>
      <c r="CS120" s="238" t="str">
        <f>IFERROR(VLOOKUP(CS4,FC_STD_1_1_Generateur!$B:$J,8,FALSE),"")</f>
        <v/>
      </c>
      <c r="CT120" s="238" t="str">
        <f>IFERROR(VLOOKUP(CT4,FC_STD_1_1_Generateur!$B:$J,8,FALSE),"")</f>
        <v/>
      </c>
      <c r="CU120" s="238" t="str">
        <f>IFERROR(VLOOKUP(CU4,FC_STD_1_1_Generateur!$B:$J,8,FALSE),"")</f>
        <v/>
      </c>
      <c r="CV120" s="238" t="str">
        <f>IFERROR(VLOOKUP(CV4,FC_STD_1_1_Generateur!$B:$J,8,FALSE),"")</f>
        <v/>
      </c>
      <c r="CW120" s="238" t="str">
        <f>IFERROR(VLOOKUP(CW4,FC_STD_1_1_Generateur!$B:$J,8,FALSE),"")</f>
        <v/>
      </c>
      <c r="CX120" s="238" t="str">
        <f>IFERROR(VLOOKUP(CX4,FC_STD_1_1_Generateur!$B:$J,8,FALSE),"")</f>
        <v/>
      </c>
      <c r="CY120" s="238" t="str">
        <f>IFERROR(VLOOKUP(CY4,FC_STD_1_1_Generateur!$B:$J,8,FALSE),"")</f>
        <v/>
      </c>
      <c r="CZ120" s="238" t="str">
        <f>IFERROR(VLOOKUP(CZ4,FC_STD_1_1_Generateur!$B:$J,8,FALSE),"")</f>
        <v/>
      </c>
      <c r="DA120" s="238">
        <f>IFERROR(VLOOKUP(DA4,FC_STD_1_1_Generateur!$B:$J,8,FALSE),"")</f>
        <v>398</v>
      </c>
      <c r="DB120" s="238" t="str">
        <f>IFERROR(VLOOKUP(DB4,FC_STD_1_1_Generateur!$B:$J,8,FALSE),"")</f>
        <v/>
      </c>
      <c r="DC120" s="238" t="str">
        <f>IFERROR(VLOOKUP(DC4,FC_STD_1_1_Generateur!$B:$J,8,FALSE),"")</f>
        <v/>
      </c>
      <c r="DD120" s="238" t="str">
        <f>IFERROR(VLOOKUP(DD4,FC_STD_1_1_Generateur!$B:$J,8,FALSE),"")</f>
        <v/>
      </c>
      <c r="DE120" s="238" t="str">
        <f>IFERROR(VLOOKUP(DE4,FC_STD_1_1_Generateur!$B:$J,8,FALSE),"")</f>
        <v/>
      </c>
      <c r="DF120" s="238" t="str">
        <f>IFERROR(VLOOKUP(DF4,FC_STD_1_1_Generateur!$B:$J,8,FALSE),"")</f>
        <v/>
      </c>
      <c r="DG120" s="238" t="str">
        <f>IFERROR(VLOOKUP(DG4,FC_STD_1_1_Generateur!$B:$J,8,FALSE),"")</f>
        <v/>
      </c>
      <c r="DH120" s="238" t="str">
        <f>IFERROR(VLOOKUP(DH4,FC_STD_1_1_Generateur!$B:$J,8,FALSE),"")</f>
        <v/>
      </c>
      <c r="DI120" s="238" t="str">
        <f>IFERROR(VLOOKUP(DI4,FC_STD_1_1_Generateur!$B:$J,8,FALSE),"")</f>
        <v/>
      </c>
      <c r="DJ120" s="238" t="str">
        <f>IFERROR(VLOOKUP(DJ4,FC_STD_1_1_Generateur!$B:$J,8,FALSE),"")</f>
        <v/>
      </c>
      <c r="DK120" s="238" t="str">
        <f>IFERROR(VLOOKUP(DK4,FC_STD_1_1_Generateur!$B:$J,8,FALSE),"")</f>
        <v/>
      </c>
      <c r="DL120" s="238">
        <f>IFERROR(VLOOKUP(DL4,FC_STD_1_1_Generateur!$B:$J,8,FALSE),"")</f>
        <v>0</v>
      </c>
      <c r="DM120" s="238" t="str">
        <f>IFERROR(VLOOKUP(DM4,FC_STD_1_1_Generateur!$B:$J,8,FALSE),"")</f>
        <v/>
      </c>
      <c r="DN120" s="238">
        <f>IFERROR(VLOOKUP(DN4,FC_STD_1_1_Generateur!$B:$J,8,FALSE),"")</f>
        <v>0</v>
      </c>
      <c r="DO120" s="238" t="str">
        <f>IFERROR(VLOOKUP(DO4,FC_STD_1_1_Generateur!$B:$J,8,FALSE),"")</f>
        <v/>
      </c>
      <c r="DP120" s="238" t="str">
        <f>IFERROR(VLOOKUP(DP4,FC_STD_1_1_Generateur!$B:$J,8,FALSE),"")</f>
        <v/>
      </c>
      <c r="DQ120" s="238" t="str">
        <f>IFERROR(VLOOKUP(DQ4,FC_STD_1_1_Generateur!$B:$J,8,FALSE),"")</f>
        <v/>
      </c>
      <c r="DR120" s="238" t="str">
        <f>IFERROR(VLOOKUP(DR4,FC_STD_1_1_Generateur!$B:$J,8,FALSE),"")</f>
        <v/>
      </c>
      <c r="DS120" s="238" t="str">
        <f>IFERROR(VLOOKUP(DS4,FC_STD_1_1_Generateur!$B:$J,8,FALSE),"")</f>
        <v/>
      </c>
      <c r="DT120" s="238">
        <f>IFERROR(VLOOKUP(DT4,FC_STD_1_1_Generateur!$B:$J,8,FALSE),"")</f>
        <v>4350</v>
      </c>
      <c r="DU120" s="238" t="str">
        <f>IFERROR(VLOOKUP(DU4,FC_STD_1_1_Generateur!$B:$J,8,FALSE),"")</f>
        <v/>
      </c>
      <c r="DV120" s="238" t="str">
        <f>IFERROR(VLOOKUP(DV4,FC_STD_1_1_Generateur!$B:$J,8,FALSE),"")</f>
        <v/>
      </c>
      <c r="DW120" s="238" t="str">
        <f>IFERROR(VLOOKUP(DW4,FC_STD_1_1_Generateur!$B:$J,8,FALSE),"")</f>
        <v/>
      </c>
      <c r="DX120" s="238" t="str">
        <f>IFERROR(VLOOKUP(DX4,FC_STD_1_1_Generateur!$B:$J,8,FALSE),"")</f>
        <v/>
      </c>
      <c r="DY120" s="238" t="str">
        <f>IFERROR(VLOOKUP(DY4,FC_STD_1_1_Generateur!$B:$J,8,FALSE),"")</f>
        <v/>
      </c>
      <c r="DZ120" s="238" t="str">
        <f>IFERROR(VLOOKUP(DZ4,FC_STD_1_1_Generateur!$B:$J,8,FALSE),"")</f>
        <v/>
      </c>
      <c r="EA120" s="238" t="str">
        <f>IFERROR(VLOOKUP(EA4,FC_STD_1_1_Generateur!$B:$J,8,FALSE),"")</f>
        <v/>
      </c>
      <c r="EB120" s="238" t="str">
        <f>IFERROR(VLOOKUP(EB4,FC_STD_1_1_Generateur!$B:$J,8,FALSE),"")</f>
        <v/>
      </c>
      <c r="EC120" s="238" t="str">
        <f>IFERROR(VLOOKUP(EC4,FC_STD_1_1_Generateur!$B:$J,8,FALSE),"")</f>
        <v/>
      </c>
      <c r="ED120" s="238" t="str">
        <f>IFERROR(VLOOKUP(ED4,FC_STD_1_1_Generateur!$B:$J,8,FALSE),"")</f>
        <v/>
      </c>
      <c r="EE120" s="238" t="str">
        <f>IFERROR(VLOOKUP(EE4,FC_STD_1_1_Generateur!$B:$J,8,FALSE),"")</f>
        <v/>
      </c>
      <c r="EF120" s="238">
        <f>IFERROR(VLOOKUP(EF4,FC_STD_1_1_Generateur!$B:$J,8,FALSE),"")</f>
        <v>0</v>
      </c>
      <c r="EG120" s="238" t="str">
        <f>IFERROR(VLOOKUP(EG4,FC_STD_1_1_Generateur!$B:$J,8,FALSE),"")</f>
        <v/>
      </c>
      <c r="EH120" s="238" t="str">
        <f>IFERROR(VLOOKUP(EH4,FC_STD_1_1_Generateur!$B:$J,8,FALSE),"")</f>
        <v/>
      </c>
      <c r="EI120" s="238" t="str">
        <f>IFERROR(VLOOKUP(EI4,FC_STD_1_1_Generateur!$B:$J,8,FALSE),"")</f>
        <v/>
      </c>
      <c r="EJ120" s="238" t="str">
        <f>IFERROR(VLOOKUP(EJ4,FC_STD_1_1_Generateur!$B:$J,8,FALSE),"")</f>
        <v/>
      </c>
      <c r="EK120" s="238" t="str">
        <f>IFERROR(VLOOKUP(EK4,FC_STD_1_1_Generateur!$B:$J,8,FALSE),"")</f>
        <v/>
      </c>
      <c r="EL120" s="238" t="str">
        <f>IFERROR(VLOOKUP(EL4,FC_STD_1_1_Generateur!$B:$J,8,FALSE),"")</f>
        <v/>
      </c>
      <c r="EM120" s="238" t="str">
        <f>IFERROR(VLOOKUP(EM4,FC_STD_1_1_Generateur!$B:$J,8,FALSE),"")</f>
        <v/>
      </c>
      <c r="EN120" s="238" t="str">
        <f>IFERROR(VLOOKUP(EN4,FC_STD_1_1_Generateur!$B:$J,8,FALSE),"")</f>
        <v/>
      </c>
      <c r="EO120" s="238" t="str">
        <f>IFERROR(VLOOKUP(EO4,FC_STD_1_1_Generateur!$B:$J,8,FALSE),"")</f>
        <v/>
      </c>
      <c r="EP120" s="238">
        <f>IFERROR(VLOOKUP(EP4,FC_STD_1_1_Generateur!$B:$J,8,FALSE),"")</f>
        <v>60</v>
      </c>
      <c r="EQ120" s="238">
        <f>IFERROR(VLOOKUP(EQ4,FC_STD_1_1_Generateur!$B:$J,8,FALSE),"")</f>
        <v>0</v>
      </c>
      <c r="ER120" s="238" t="str">
        <f>IFERROR(VLOOKUP(ER4,FC_STD_1_1_Generateur!$B:$J,8,FALSE),"")</f>
        <v/>
      </c>
      <c r="ES120" s="238" t="str">
        <f>IFERROR(VLOOKUP(ES4,FC_STD_1_1_Generateur!$B:$J,8,FALSE),"")</f>
        <v/>
      </c>
      <c r="ET120" s="238" t="str">
        <f>IFERROR(VLOOKUP(ET4,FC_STD_1_1_Generateur!$B:$J,8,FALSE),"")</f>
        <v/>
      </c>
      <c r="EU120" s="238" t="str">
        <f>IFERROR(VLOOKUP(EU4,FC_STD_1_1_Generateur!$B:$J,8,FALSE),"")</f>
        <v/>
      </c>
      <c r="EV120" s="238" t="str">
        <f>IFERROR(VLOOKUP(EV4,FC_STD_1_1_Generateur!$B:$J,8,FALSE),"")</f>
        <v/>
      </c>
      <c r="EW120" s="238" t="str">
        <f>IFERROR(VLOOKUP(EW4,FC_STD_1_1_Generateur!$B:$J,8,FALSE),"")</f>
        <v/>
      </c>
      <c r="EX120" s="238" t="str">
        <f>IFERROR(VLOOKUP(EX4,FC_STD_1_1_Generateur!$B:$J,8,FALSE),"")</f>
        <v/>
      </c>
      <c r="EY120" s="238" t="str">
        <f>IFERROR(VLOOKUP(EY4,FC_STD_1_1_Generateur!$B:$J,8,FALSE),"")</f>
        <v/>
      </c>
      <c r="EZ120" s="238" t="str">
        <f>IFERROR(VLOOKUP(EZ4,FC_STD_1_1_Generateur!$B:$J,8,FALSE),"")</f>
        <v/>
      </c>
      <c r="FA120" s="238" t="str">
        <f>IFERROR(VLOOKUP(FA4,FC_STD_1_1_Generateur!$B:$J,8,FALSE),"")</f>
        <v/>
      </c>
      <c r="FB120" s="238" t="str">
        <f>IFERROR(VLOOKUP(FB4,FC_STD_1_1_Generateur!$B:$J,8,FALSE),"")</f>
        <v/>
      </c>
      <c r="FC120" s="238" t="str">
        <f>IFERROR(VLOOKUP(FC4,FC_STD_1_1_Generateur!$B:$J,8,FALSE),"")</f>
        <v/>
      </c>
      <c r="FD120" s="238" t="str">
        <f>IFERROR(VLOOKUP(FD4,FC_STD_1_1_Generateur!$B:$J,8,FALSE),"")</f>
        <v/>
      </c>
      <c r="FE120" s="238" t="str">
        <f>IFERROR(VLOOKUP(FE4,FC_STD_1_1_Generateur!$B:$J,8,FALSE),"")</f>
        <v/>
      </c>
      <c r="FF120" s="238" t="str">
        <f>IFERROR(VLOOKUP(FF4,FC_STD_1_1_Generateur!$B:$J,8,FALSE),"")</f>
        <v/>
      </c>
      <c r="FG120" s="238" t="str">
        <f>IFERROR(VLOOKUP(FG4,FC_STD_1_1_Generateur!$B:$J,8,FALSE),"")</f>
        <v/>
      </c>
      <c r="FH120" s="238" t="str">
        <f>IFERROR(VLOOKUP(FH4,FC_STD_1_1_Generateur!$B:$J,8,FALSE),"")</f>
        <v/>
      </c>
      <c r="FI120" s="238" t="str">
        <f>IFERROR(VLOOKUP(FI4,FC_STD_1_1_Generateur!$B:$J,8,FALSE),"")</f>
        <v/>
      </c>
      <c r="FJ120" s="238" t="str">
        <f>IFERROR(VLOOKUP(FJ4,FC_STD_1_1_Generateur!$B:$J,8,FALSE),"")</f>
        <v/>
      </c>
      <c r="FK120" s="238" t="str">
        <f>IFERROR(VLOOKUP(FK4,FC_STD_1_1_Generateur!$B:$J,8,FALSE),"")</f>
        <v/>
      </c>
      <c r="FL120" s="238" t="str">
        <f>IFERROR(VLOOKUP(FL4,FC_STD_1_1_Generateur!$B:$J,8,FALSE),"")</f>
        <v/>
      </c>
      <c r="FM120" s="238" t="str">
        <f>IFERROR(VLOOKUP(FM4,FC_STD_1_1_Generateur!$B:$J,8,FALSE),"")</f>
        <v/>
      </c>
      <c r="FN120" s="238" t="str">
        <f>IFERROR(VLOOKUP(FN4,FC_STD_1_1_Generateur!$B:$J,8,FALSE),"")</f>
        <v/>
      </c>
      <c r="FO120" s="238" t="str">
        <f>IFERROR(VLOOKUP(FO4,FC_STD_1_1_Generateur!$B:$J,8,FALSE),"")</f>
        <v/>
      </c>
      <c r="FP120" s="238" t="str">
        <f>IFERROR(VLOOKUP(FP4,FC_STD_1_1_Generateur!$B:$J,8,FALSE),"")</f>
        <v/>
      </c>
      <c r="FQ120" s="238" t="str">
        <f>IFERROR(VLOOKUP(FQ4,FC_STD_1_1_Generateur!$B:$J,8,FALSE),"")</f>
        <v/>
      </c>
      <c r="FR120" s="238" t="str">
        <f>IFERROR(VLOOKUP(FR4,FC_STD_1_1_Generateur!$B:$J,8,FALSE),"")</f>
        <v/>
      </c>
      <c r="FS120" s="238" t="str">
        <f>IFERROR(VLOOKUP(FS4,FC_STD_1_1_Generateur!$B:$J,8,FALSE),"")</f>
        <v/>
      </c>
      <c r="FT120" s="238" t="str">
        <f>IFERROR(VLOOKUP(FT4,FC_STD_1_1_Generateur!$B:$J,8,FALSE),"")</f>
        <v/>
      </c>
      <c r="FU120" s="238" t="str">
        <f>IFERROR(VLOOKUP(FU4,FC_STD_1_1_Generateur!$B:$J,8,FALSE),"")</f>
        <v/>
      </c>
      <c r="FV120" s="238">
        <f>IFERROR(VLOOKUP(FV4,FC_STD_1_1_Generateur!$B:$J,8,FALSE),"")</f>
        <v>406</v>
      </c>
      <c r="FW120" s="238">
        <f>IFERROR(VLOOKUP(FW4,FC_STD_1_1_Generateur!$B:$J,8,FALSE),"")</f>
        <v>0</v>
      </c>
      <c r="FX120" s="238" t="str">
        <f>IFERROR(VLOOKUP(FX4,FC_STD_1_1_Generateur!$B:$J,8,FALSE),"")</f>
        <v/>
      </c>
      <c r="FY120" s="238" t="str">
        <f>IFERROR(VLOOKUP(FY4,FC_STD_1_1_Generateur!$B:$J,8,FALSE),"")</f>
        <v/>
      </c>
      <c r="FZ120" s="238" t="str">
        <f>IFERROR(VLOOKUP(FZ4,FC_STD_1_1_Generateur!$B:$J,8,FALSE),"")</f>
        <v/>
      </c>
      <c r="GA120" s="238" t="str">
        <f>IFERROR(VLOOKUP(GA4,FC_STD_1_1_Generateur!$B:$J,8,FALSE),"")</f>
        <v/>
      </c>
      <c r="GB120" s="238" t="str">
        <f>IFERROR(VLOOKUP(GB4,FC_STD_1_1_Generateur!$B:$J,8,FALSE),"")</f>
        <v/>
      </c>
      <c r="GC120" s="238" t="str">
        <f>IFERROR(VLOOKUP(GC4,FC_STD_1_1_Generateur!$B:$J,8,FALSE),"")</f>
        <v/>
      </c>
      <c r="GD120" s="238" t="str">
        <f>IFERROR(VLOOKUP(GD4,FC_STD_1_1_Generateur!$B:$J,8,FALSE),"")</f>
        <v/>
      </c>
      <c r="GE120" s="238" t="str">
        <f>IFERROR(VLOOKUP(GE4,FC_STD_1_1_Generateur!$B:$J,8,FALSE),"")</f>
        <v/>
      </c>
      <c r="GF120" s="238" t="str">
        <f>IFERROR(VLOOKUP(GF4,FC_STD_1_1_Generateur!$B:$J,8,FALSE),"")</f>
        <v/>
      </c>
      <c r="GG120" s="238" t="str">
        <f>IFERROR(VLOOKUP(GG4,FC_STD_1_1_Generateur!$B:$J,8,FALSE),"")</f>
        <v/>
      </c>
      <c r="GH120" s="238" t="str">
        <f>IFERROR(VLOOKUP(GH4,FC_STD_1_1_Generateur!$B:$J,8,FALSE),"")</f>
        <v/>
      </c>
      <c r="GI120" s="238" t="str">
        <f>IFERROR(VLOOKUP(GI4,FC_STD_1_1_Generateur!$B:$J,8,FALSE),"")</f>
        <v/>
      </c>
      <c r="GJ120" s="238" t="str">
        <f>IFERROR(VLOOKUP(GJ4,FC_STD_1_1_Generateur!$B:$J,8,FALSE),"")</f>
        <v/>
      </c>
      <c r="GK120" s="238" t="str">
        <f>IFERROR(VLOOKUP(GK4,FC_STD_1_1_Generateur!$B:$J,8,FALSE),"")</f>
        <v/>
      </c>
      <c r="GL120" s="238" t="str">
        <f>IFERROR(VLOOKUP(GL4,FC_STD_1_1_Generateur!$B:$J,8,FALSE),"")</f>
        <v/>
      </c>
      <c r="GM120" s="238">
        <f>IFERROR(VLOOKUP(GM4,FC_STD_1_1_Generateur!$B:$J,8,FALSE),"")</f>
        <v>292</v>
      </c>
      <c r="GN120" s="238" t="str">
        <f>IFERROR(VLOOKUP(GN4,FC_STD_1_1_Generateur!$B:$J,8,FALSE),"")</f>
        <v/>
      </c>
      <c r="GO120" s="238" t="str">
        <f>IFERROR(VLOOKUP(GO4,FC_STD_1_1_Generateur!$B:$J,8,FALSE),"")</f>
        <v/>
      </c>
      <c r="GP120" s="238" t="str">
        <f>IFERROR(VLOOKUP(GP4,FC_STD_1_1_Generateur!$B:$J,8,FALSE),"")</f>
        <v/>
      </c>
      <c r="GQ120" s="238" t="str">
        <f>IFERROR(VLOOKUP(GQ4,FC_STD_1_1_Generateur!$B:$J,8,FALSE),"")</f>
        <v/>
      </c>
      <c r="GR120" s="238" t="str">
        <f>IFERROR(VLOOKUP(GR4,FC_STD_1_1_Generateur!$B:$J,8,FALSE),"")</f>
        <v/>
      </c>
      <c r="GS120" s="238" t="str">
        <f>IFERROR(VLOOKUP(GS4,FC_STD_1_1_Generateur!$B:$J,8,FALSE),"")</f>
        <v/>
      </c>
      <c r="GT120" s="238" t="str">
        <f>IFERROR(VLOOKUP(GT4,FC_STD_1_1_Generateur!$B:$J,8,FALSE),"")</f>
        <v/>
      </c>
      <c r="GU120" s="238" t="str">
        <f>IFERROR(VLOOKUP(GU4,FC_STD_1_1_Generateur!$B:$J,8,FALSE),"")</f>
        <v/>
      </c>
      <c r="GV120" s="238" t="str">
        <f>IFERROR(VLOOKUP(GV4,FC_STD_1_1_Generateur!$B:$J,8,FALSE),"")</f>
        <v/>
      </c>
      <c r="GW120" s="238" t="str">
        <f>IFERROR(VLOOKUP(GW4,FC_STD_1_1_Generateur!$B:$J,8,FALSE),"")</f>
        <v/>
      </c>
      <c r="GX120" s="238" t="str">
        <f>IFERROR(VLOOKUP(GX4,FC_STD_1_1_Generateur!$B:$J,8,FALSE),"")</f>
        <v/>
      </c>
      <c r="GY120" s="238" t="str">
        <f>IFERROR(VLOOKUP(GY4,FC_STD_1_1_Generateur!$B:$J,8,FALSE),"")</f>
        <v/>
      </c>
      <c r="GZ120" s="238" t="str">
        <f>IFERROR(VLOOKUP(GZ4,FC_STD_1_1_Generateur!$B:$J,8,FALSE),"")</f>
        <v/>
      </c>
      <c r="HA120" s="238" t="str">
        <f>IFERROR(VLOOKUP(HA4,FC_STD_1_1_Generateur!$B:$J,8,FALSE),"")</f>
        <v/>
      </c>
      <c r="HB120" s="238" t="str">
        <f>IFERROR(VLOOKUP(HB4,FC_STD_1_1_Generateur!$B:$J,8,FALSE),"")</f>
        <v/>
      </c>
      <c r="HC120" s="238" t="str">
        <f>IFERROR(VLOOKUP(HC4,FC_STD_1_1_Generateur!$B:$J,8,FALSE),"")</f>
        <v/>
      </c>
      <c r="HD120" s="238" t="str">
        <f>IFERROR(VLOOKUP(HD4,FC_STD_1_1_Generateur!$B:$J,8,FALSE),"")</f>
        <v/>
      </c>
      <c r="HE120" s="238" t="str">
        <f>IFERROR(VLOOKUP(HE4,FC_STD_1_1_Generateur!$B:$J,8,FALSE),"")</f>
        <v/>
      </c>
      <c r="HF120" s="238" t="str">
        <f>IFERROR(VLOOKUP(HF4,FC_STD_1_1_Generateur!$B:$J,8,FALSE),"")</f>
        <v/>
      </c>
      <c r="HG120" s="238" t="str">
        <f>IFERROR(VLOOKUP(HG4,FC_STD_1_1_Generateur!$B:$J,8,FALSE),"")</f>
        <v/>
      </c>
      <c r="HH120" s="238" t="str">
        <f>IFERROR(VLOOKUP(HH4,FC_STD_1_1_Generateur!$B:$J,8,FALSE),"")</f>
        <v/>
      </c>
      <c r="HI120" s="238" t="str">
        <f>IFERROR(VLOOKUP(HI4,FC_STD_1_1_Generateur!$B:$J,8,FALSE),"")</f>
        <v/>
      </c>
      <c r="HJ120" s="238" t="str">
        <f>IFERROR(VLOOKUP(HJ4,FC_STD_1_1_Generateur!$B:$J,8,FALSE),"")</f>
        <v/>
      </c>
      <c r="HK120" s="238" t="str">
        <f>IFERROR(VLOOKUP(HK4,FC_STD_1_1_Generateur!$B:$J,8,FALSE),"")</f>
        <v/>
      </c>
      <c r="HL120" s="238" t="str">
        <f>IFERROR(VLOOKUP(HL4,FC_STD_1_1_Generateur!$B:$J,8,FALSE),"")</f>
        <v/>
      </c>
      <c r="HM120" s="238" t="str">
        <f>IFERROR(VLOOKUP(HM4,FC_STD_1_1_Generateur!$B:$J,8,FALSE),"")</f>
        <v/>
      </c>
      <c r="HN120" s="238" t="str">
        <f>IFERROR(VLOOKUP(HN4,FC_STD_1_1_Generateur!$B:$J,8,FALSE),"")</f>
        <v/>
      </c>
      <c r="HO120" s="238" t="str">
        <f>IFERROR(VLOOKUP(HO4,FC_STD_1_1_Generateur!$B:$J,8,FALSE),"")</f>
        <v/>
      </c>
      <c r="HP120" s="238" t="str">
        <f>IFERROR(VLOOKUP(HP4,FC_STD_1_1_Generateur!$B:$J,8,FALSE),"")</f>
        <v/>
      </c>
      <c r="HQ120" s="238" t="str">
        <f>IFERROR(VLOOKUP(HQ4,FC_STD_1_1_Generateur!$B:$J,8,FALSE),"")</f>
        <v/>
      </c>
      <c r="HR120" s="238" t="str">
        <f>IFERROR(VLOOKUP(HR4,FC_STD_1_1_Generateur!$B:$J,8,FALSE),"")</f>
        <v/>
      </c>
      <c r="HS120" s="238" t="str">
        <f>IFERROR(VLOOKUP(HS4,FC_STD_1_1_Generateur!$B:$J,8,FALSE),"")</f>
        <v/>
      </c>
      <c r="HT120" s="238" t="str">
        <f>IFERROR(VLOOKUP(HT4,FC_STD_1_1_Generateur!$B:$J,8,FALSE),"")</f>
        <v/>
      </c>
      <c r="HU120" s="238">
        <f>IFERROR(VLOOKUP(HU4,FC_STD_1_1_Generateur!$B:$J,8,FALSE),"")</f>
        <v>175</v>
      </c>
      <c r="HV120" s="238" t="str">
        <f>IFERROR(VLOOKUP(HV4,FC_STD_1_1_Generateur!$B:$J,8,FALSE),"")</f>
        <v/>
      </c>
      <c r="HW120" s="238">
        <f>IFERROR(VLOOKUP(HW4,FC_STD_1_1_Generateur!$B:$J,8,FALSE),"")</f>
        <v>51</v>
      </c>
      <c r="HX120" s="238">
        <f>IFERROR(VLOOKUP(HX4,FC_STD_1_1_Generateur!$B:$J,8,FALSE),"")</f>
        <v>51</v>
      </c>
      <c r="HY120" s="238">
        <f>IFERROR(VLOOKUP(HY4,FC_STD_1_1_Generateur!$B:$J,8,FALSE),"")</f>
        <v>51</v>
      </c>
      <c r="HZ120" s="238">
        <f>IFERROR(VLOOKUP(HZ4,FC_STD_1_1_Generateur!$B:$J,8,FALSE),"")</f>
        <v>51</v>
      </c>
      <c r="IA120" s="238">
        <f>IFERROR(VLOOKUP(IA4,FC_STD_1_1_Generateur!$B:$J,8,FALSE),"")</f>
        <v>51</v>
      </c>
      <c r="IB120" s="238">
        <f>IFERROR(VLOOKUP(IB4,FC_STD_1_1_Generateur!$B:$J,8,FALSE),"")</f>
        <v>51</v>
      </c>
      <c r="IC120" s="238" t="str">
        <f>IFERROR(VLOOKUP(IC4,FC_STD_1_1_Generateur!$B:$J,8,FALSE),"")</f>
        <v/>
      </c>
      <c r="ID120" s="238" t="str">
        <f>IFERROR(VLOOKUP(ID4,FC_STD_1_1_Generateur!$B:$J,8,FALSE),"")</f>
        <v/>
      </c>
      <c r="IE120" s="238" t="str">
        <f>IFERROR(VLOOKUP(IE4,FC_STD_1_1_Generateur!$B:$J,8,FALSE),"")</f>
        <v/>
      </c>
      <c r="IF120" s="238" t="str">
        <f>IFERROR(VLOOKUP(IF4,FC_STD_1_1_Generateur!$B:$J,8,FALSE),"")</f>
        <v/>
      </c>
      <c r="IG120" s="238" t="str">
        <f>IFERROR(VLOOKUP(IG4,FC_STD_1_1_Generateur!$B:$J,8,FALSE),"")</f>
        <v/>
      </c>
      <c r="IH120" s="238" t="str">
        <f>IFERROR(VLOOKUP(IH4,FC_STD_1_1_Generateur!$B:$J,8,FALSE),"")</f>
        <v/>
      </c>
      <c r="II120" s="238" t="str">
        <f>IFERROR(VLOOKUP(II4,FC_STD_1_1_Generateur!$B:$J,8,FALSE),"")</f>
        <v/>
      </c>
      <c r="IJ120" s="238" t="str">
        <f>IFERROR(VLOOKUP(IJ4,FC_STD_1_1_Generateur!$B:$J,8,FALSE),"")</f>
        <v/>
      </c>
      <c r="IK120" s="238" t="str">
        <f>IFERROR(VLOOKUP(IK4,FC_STD_1_1_Generateur!$B:$J,8,FALSE),"")</f>
        <v/>
      </c>
      <c r="IL120" s="238" t="str">
        <f>IFERROR(VLOOKUP(IL4,FC_STD_1_1_Generateur!$B:$J,8,FALSE),"")</f>
        <v/>
      </c>
      <c r="IM120" s="238" t="str">
        <f>IFERROR(VLOOKUP(IM4,FC_STD_1_1_Generateur!$B:$J,8,FALSE),"")</f>
        <v/>
      </c>
      <c r="IN120" s="238" t="str">
        <f>IFERROR(VLOOKUP(IN4,FC_STD_1_1_Generateur!$B:$J,8,FALSE),"")</f>
        <v/>
      </c>
      <c r="IO120" s="238" t="str">
        <f>IFERROR(VLOOKUP(IO4,FC_STD_1_1_Generateur!$B:$J,8,FALSE),"")</f>
        <v/>
      </c>
      <c r="IP120" s="238" t="str">
        <f>IFERROR(VLOOKUP(IP4,FC_STD_1_1_Generateur!$B:$J,8,FALSE),"")</f>
        <v/>
      </c>
      <c r="IQ120" s="238" t="str">
        <f>IFERROR(VLOOKUP(IQ4,FC_STD_1_1_Generateur!$B:$J,8,FALSE),"")</f>
        <v/>
      </c>
      <c r="IR120" s="238" t="str">
        <f>IFERROR(VLOOKUP(IR4,FC_STD_1_1_Generateur!$B:$J,8,FALSE),"")</f>
        <v/>
      </c>
      <c r="IS120" s="238" t="str">
        <f>IFERROR(VLOOKUP(IS4,FC_STD_1_1_Generateur!$B:$J,8,FALSE),"")</f>
        <v/>
      </c>
      <c r="IT120" s="238" t="str">
        <f>IFERROR(VLOOKUP(IT4,FC_STD_1_1_Generateur!$B:$J,8,FALSE),"")</f>
        <v/>
      </c>
      <c r="IU120" s="238" t="str">
        <f>IFERROR(VLOOKUP(IU4,FC_STD_1_1_Generateur!$B:$J,8,FALSE),"")</f>
        <v/>
      </c>
      <c r="IV120" s="238" t="str">
        <f>IFERROR(VLOOKUP(IV4,FC_STD_1_1_Generateur!$B:$J,8,FALSE),"")</f>
        <v/>
      </c>
      <c r="IW120" s="238" t="str">
        <f>IFERROR(VLOOKUP(IW4,FC_STD_1_1_Generateur!$B:$J,8,FALSE),"")</f>
        <v/>
      </c>
      <c r="IX120" s="238" t="str">
        <f>IFERROR(VLOOKUP(IX4,FC_STD_1_1_Generateur!$B:$J,8,FALSE),"")</f>
        <v/>
      </c>
      <c r="IY120" s="238" t="str">
        <f>IFERROR(VLOOKUP(IY4,FC_STD_1_1_Generateur!$B:$J,8,FALSE),"")</f>
        <v/>
      </c>
      <c r="IZ120" s="238" t="str">
        <f>IFERROR(VLOOKUP(IZ4,FC_STD_1_1_Generateur!$B:$J,8,FALSE),"")</f>
        <v/>
      </c>
      <c r="JA120" s="238">
        <f>IFERROR(VLOOKUP(JA4,FC_STD_1_1_Generateur!$B:$J,8,FALSE),"")</f>
        <v>3048</v>
      </c>
      <c r="JB120" s="238" t="str">
        <f>IFERROR(VLOOKUP(JB4,FC_STD_1_1_Generateur!$B:$J,8,FALSE),"")</f>
        <v/>
      </c>
      <c r="JC120" s="238" t="str">
        <f>IFERROR(VLOOKUP(JC4,FC_STD_1_1_Generateur!$B:$J,8,FALSE),"")</f>
        <v/>
      </c>
      <c r="JD120" s="238" t="str">
        <f>IFERROR(VLOOKUP(JD4,FC_STD_1_1_Generateur!$B:$J,8,FALSE),"")</f>
        <v/>
      </c>
      <c r="JE120" s="238" t="str">
        <f>IFERROR(VLOOKUP(JE4,FC_STD_1_1_Generateur!$B:$J,8,FALSE),"")</f>
        <v/>
      </c>
      <c r="JF120" s="238" t="str">
        <f>IFERROR(VLOOKUP(JF4,FC_STD_1_1_Generateur!$B:$J,8,FALSE),"")</f>
        <v/>
      </c>
      <c r="JG120" s="238" t="str">
        <f>IFERROR(VLOOKUP(JG4,FC_STD_1_1_Generateur!$B:$J,8,FALSE),"")</f>
        <v/>
      </c>
      <c r="JH120" s="238" t="str">
        <f>IFERROR(VLOOKUP(JH4,FC_STD_1_1_Generateur!$B:$J,8,FALSE),"")</f>
        <v/>
      </c>
      <c r="JI120" s="238" t="str">
        <f>IFERROR(VLOOKUP(JI4,FC_STD_1_1_Generateur!$B:$J,8,FALSE),"")</f>
        <v/>
      </c>
      <c r="JJ120" s="238" t="str">
        <f>IFERROR(VLOOKUP(JJ4,FC_STD_1_1_Generateur!$B:$J,8,FALSE),"")</f>
        <v/>
      </c>
      <c r="JK120" s="238" t="str">
        <f>IFERROR(VLOOKUP(JK4,FC_STD_1_1_Generateur!$B:$J,8,FALSE),"")</f>
        <v/>
      </c>
      <c r="JL120" s="238" t="str">
        <f>IFERROR(VLOOKUP(JL4,FC_STD_1_1_Generateur!$B:$J,8,FALSE),"")</f>
        <v/>
      </c>
      <c r="JM120" s="238" t="str">
        <f>IFERROR(VLOOKUP(JM4,FC_STD_1_1_Generateur!$B:$J,8,FALSE),"")</f>
        <v/>
      </c>
      <c r="JN120" s="238" t="str">
        <f>IFERROR(VLOOKUP(JN4,FC_STD_1_1_Generateur!$B:$J,8,FALSE),"")</f>
        <v/>
      </c>
      <c r="JO120" s="238" t="str">
        <f>IFERROR(VLOOKUP(JO4,FC_STD_1_1_Generateur!$B:$J,8,FALSE),"")</f>
        <v/>
      </c>
      <c r="JP120" s="238" t="str">
        <f>IFERROR(VLOOKUP(JP4,FC_STD_1_1_Generateur!$B:$J,8,FALSE),"")</f>
        <v/>
      </c>
      <c r="JQ120" s="238" t="str">
        <f>IFERROR(VLOOKUP(JQ4,FC_STD_1_1_Generateur!$B:$J,8,FALSE),"")</f>
        <v/>
      </c>
      <c r="JR120" s="238" t="str">
        <f>IFERROR(VLOOKUP(JR4,FC_STD_1_1_Generateur!$B:$J,8,FALSE),"")</f>
        <v/>
      </c>
      <c r="JS120" s="238" t="str">
        <f>IFERROR(VLOOKUP(JS4,FC_STD_1_1_Generateur!$B:$J,8,FALSE),"")</f>
        <v/>
      </c>
      <c r="JT120" s="238" t="str">
        <f>IFERROR(VLOOKUP(JT4,FC_STD_1_1_Generateur!$B:$J,8,FALSE),"")</f>
        <v/>
      </c>
      <c r="JU120" s="238" t="str">
        <f>IFERROR(VLOOKUP(JU4,FC_STD_1_1_Generateur!$B:$J,8,FALSE),"")</f>
        <v/>
      </c>
      <c r="JV120" s="238" t="str">
        <f>IFERROR(VLOOKUP(JV4,FC_STD_1_1_Generateur!$B:$J,8,FALSE),"")</f>
        <v/>
      </c>
      <c r="JW120" s="238" t="str">
        <f>IFERROR(VLOOKUP(JW4,FC_STD_1_1_Generateur!$B:$J,8,FALSE),"")</f>
        <v/>
      </c>
      <c r="JX120" s="238" t="str">
        <f>IFERROR(VLOOKUP(JX4,FC_STD_1_1_Generateur!$B:$J,8,FALSE),"")</f>
        <v/>
      </c>
      <c r="JY120" s="238" t="str">
        <f>IFERROR(VLOOKUP(JY4,FC_STD_1_1_Generateur!$B:$J,8,FALSE),"")</f>
        <v/>
      </c>
      <c r="JZ120" s="238" t="str">
        <f>IFERROR(VLOOKUP(JZ4,FC_STD_1_1_Generateur!$B:$J,8,FALSE),"")</f>
        <v/>
      </c>
      <c r="KA120" s="238" t="str">
        <f>IFERROR(VLOOKUP(KA4,FC_STD_1_1_Generateur!$B:$J,8,FALSE),"")</f>
        <v/>
      </c>
    </row>
    <row r="121" spans="1:287">
      <c r="A121" s="537" t="s">
        <v>2418</v>
      </c>
      <c r="B121" s="538">
        <f>SUBTOTAL(9,M118:JV118)</f>
        <v>38860</v>
      </c>
      <c r="D121" s="377"/>
      <c r="E121" s="377"/>
      <c r="L121" s="238"/>
      <c r="M121" s="377" t="str">
        <f t="shared" ref="M121:N121" si="0">IFERROR(M118-((M119+M120)/2),"")</f>
        <v/>
      </c>
      <c r="N121" s="377" t="str">
        <f t="shared" si="0"/>
        <v/>
      </c>
      <c r="O121" s="377" t="str">
        <f>IFERROR(O118-((O119+O120)/2),"")</f>
        <v/>
      </c>
      <c r="P121" s="377" t="str">
        <f t="shared" ref="P121:CA121" si="1">IFERROR(P118-((P119+P120)/2),"")</f>
        <v/>
      </c>
      <c r="Q121" s="377" t="str">
        <f t="shared" si="1"/>
        <v/>
      </c>
      <c r="R121" s="377" t="str">
        <f t="shared" si="1"/>
        <v/>
      </c>
      <c r="S121" s="377" t="str">
        <f t="shared" si="1"/>
        <v/>
      </c>
      <c r="T121" s="377" t="str">
        <f t="shared" si="1"/>
        <v/>
      </c>
      <c r="U121" s="377" t="str">
        <f t="shared" si="1"/>
        <v/>
      </c>
      <c r="V121" s="377" t="str">
        <f t="shared" si="1"/>
        <v/>
      </c>
      <c r="W121" s="377" t="str">
        <f t="shared" si="1"/>
        <v/>
      </c>
      <c r="X121" s="377" t="str">
        <f t="shared" si="1"/>
        <v/>
      </c>
      <c r="Y121" s="377" t="str">
        <f t="shared" si="1"/>
        <v/>
      </c>
      <c r="Z121" s="377" t="str">
        <f t="shared" si="1"/>
        <v/>
      </c>
      <c r="AA121" s="377" t="str">
        <f t="shared" si="1"/>
        <v/>
      </c>
      <c r="AB121" s="377" t="str">
        <f t="shared" si="1"/>
        <v/>
      </c>
      <c r="AC121" s="377" t="str">
        <f t="shared" si="1"/>
        <v/>
      </c>
      <c r="AD121" s="377" t="str">
        <f t="shared" si="1"/>
        <v/>
      </c>
      <c r="AE121" s="377" t="str">
        <f t="shared" si="1"/>
        <v/>
      </c>
      <c r="AF121" s="377" t="str">
        <f t="shared" si="1"/>
        <v/>
      </c>
      <c r="AG121" s="377" t="str">
        <f t="shared" si="1"/>
        <v/>
      </c>
      <c r="AH121" s="377" t="str">
        <f t="shared" si="1"/>
        <v/>
      </c>
      <c r="AI121" s="377" t="str">
        <f t="shared" si="1"/>
        <v/>
      </c>
      <c r="AJ121" s="377" t="str">
        <f t="shared" si="1"/>
        <v/>
      </c>
      <c r="AK121" s="377" t="str">
        <f t="shared" si="1"/>
        <v/>
      </c>
      <c r="AL121" s="377" t="str">
        <f t="shared" si="1"/>
        <v/>
      </c>
      <c r="AM121" s="377" t="str">
        <f t="shared" si="1"/>
        <v/>
      </c>
      <c r="AN121" s="377" t="str">
        <f t="shared" si="1"/>
        <v/>
      </c>
      <c r="AO121" s="377" t="str">
        <f t="shared" si="1"/>
        <v/>
      </c>
      <c r="AP121" s="377" t="str">
        <f t="shared" si="1"/>
        <v/>
      </c>
      <c r="AQ121" s="377" t="str">
        <f t="shared" si="1"/>
        <v/>
      </c>
      <c r="AR121" s="377" t="str">
        <f t="shared" si="1"/>
        <v/>
      </c>
      <c r="AS121" s="377" t="str">
        <f t="shared" si="1"/>
        <v/>
      </c>
      <c r="AT121" s="377" t="str">
        <f t="shared" si="1"/>
        <v/>
      </c>
      <c r="AU121" s="377" t="str">
        <f t="shared" si="1"/>
        <v/>
      </c>
      <c r="AV121" s="377" t="str">
        <f t="shared" si="1"/>
        <v/>
      </c>
      <c r="AW121" s="377" t="str">
        <f t="shared" si="1"/>
        <v/>
      </c>
      <c r="AX121" s="377" t="str">
        <f t="shared" si="1"/>
        <v/>
      </c>
      <c r="AY121" s="377" t="str">
        <f t="shared" si="1"/>
        <v/>
      </c>
      <c r="AZ121" s="377" t="str">
        <f t="shared" si="1"/>
        <v/>
      </c>
      <c r="BA121" s="377" t="str">
        <f t="shared" si="1"/>
        <v/>
      </c>
      <c r="BB121" s="377" t="str">
        <f t="shared" si="1"/>
        <v/>
      </c>
      <c r="BC121" s="377" t="str">
        <f t="shared" si="1"/>
        <v/>
      </c>
      <c r="BD121" s="377" t="str">
        <f t="shared" si="1"/>
        <v/>
      </c>
      <c r="BE121" s="377" t="str">
        <f t="shared" si="1"/>
        <v/>
      </c>
      <c r="BF121" s="377" t="str">
        <f t="shared" si="1"/>
        <v/>
      </c>
      <c r="BG121" s="377" t="str">
        <f t="shared" si="1"/>
        <v/>
      </c>
      <c r="BH121" s="377" t="str">
        <f t="shared" si="1"/>
        <v/>
      </c>
      <c r="BI121" s="377" t="str">
        <f t="shared" si="1"/>
        <v/>
      </c>
      <c r="BJ121" s="377" t="str">
        <f t="shared" si="1"/>
        <v/>
      </c>
      <c r="BK121" s="377" t="str">
        <f t="shared" si="1"/>
        <v/>
      </c>
      <c r="BL121" s="377" t="str">
        <f t="shared" si="1"/>
        <v/>
      </c>
      <c r="BM121" s="377" t="str">
        <f t="shared" si="1"/>
        <v/>
      </c>
      <c r="BN121" s="377" t="str">
        <f t="shared" si="1"/>
        <v/>
      </c>
      <c r="BO121" s="377" t="str">
        <f t="shared" si="1"/>
        <v/>
      </c>
      <c r="BP121" s="377" t="str">
        <f t="shared" si="1"/>
        <v/>
      </c>
      <c r="BQ121" s="377" t="str">
        <f t="shared" si="1"/>
        <v/>
      </c>
      <c r="BR121" s="377" t="str">
        <f t="shared" si="1"/>
        <v/>
      </c>
      <c r="BS121" s="377" t="str">
        <f t="shared" si="1"/>
        <v/>
      </c>
      <c r="BT121" s="377" t="str">
        <f t="shared" si="1"/>
        <v/>
      </c>
      <c r="BU121" s="377" t="str">
        <f t="shared" si="1"/>
        <v/>
      </c>
      <c r="BV121" s="377">
        <f t="shared" si="1"/>
        <v>0</v>
      </c>
      <c r="BW121" s="377" t="str">
        <f t="shared" si="1"/>
        <v/>
      </c>
      <c r="BX121" s="377" t="str">
        <f t="shared" si="1"/>
        <v/>
      </c>
      <c r="BY121" s="377" t="str">
        <f t="shared" si="1"/>
        <v/>
      </c>
      <c r="BZ121" s="377" t="str">
        <f t="shared" si="1"/>
        <v/>
      </c>
      <c r="CA121" s="377" t="str">
        <f t="shared" si="1"/>
        <v/>
      </c>
      <c r="CB121" s="377" t="str">
        <f t="shared" ref="CB121:EM121" si="2">IFERROR(CB118-((CB119+CB120)/2),"")</f>
        <v/>
      </c>
      <c r="CC121" s="377">
        <f t="shared" si="2"/>
        <v>0</v>
      </c>
      <c r="CD121" s="377" t="str">
        <f t="shared" si="2"/>
        <v/>
      </c>
      <c r="CE121" s="377">
        <f t="shared" si="2"/>
        <v>0</v>
      </c>
      <c r="CF121" s="377" t="str">
        <f t="shared" si="2"/>
        <v/>
      </c>
      <c r="CG121" s="377" t="str">
        <f t="shared" si="2"/>
        <v/>
      </c>
      <c r="CH121" s="377" t="str">
        <f t="shared" si="2"/>
        <v/>
      </c>
      <c r="CI121" s="377" t="str">
        <f t="shared" si="2"/>
        <v/>
      </c>
      <c r="CJ121" s="377" t="str">
        <f t="shared" si="2"/>
        <v/>
      </c>
      <c r="CK121" s="377" t="str">
        <f t="shared" si="2"/>
        <v/>
      </c>
      <c r="CL121" s="377" t="str">
        <f t="shared" si="2"/>
        <v/>
      </c>
      <c r="CM121" s="377" t="str">
        <f t="shared" si="2"/>
        <v/>
      </c>
      <c r="CN121" s="377" t="str">
        <f t="shared" si="2"/>
        <v/>
      </c>
      <c r="CO121" s="377" t="str">
        <f t="shared" si="2"/>
        <v/>
      </c>
      <c r="CP121" s="377" t="str">
        <f t="shared" si="2"/>
        <v/>
      </c>
      <c r="CQ121" s="377">
        <f t="shared" si="2"/>
        <v>0</v>
      </c>
      <c r="CR121" s="377" t="str">
        <f t="shared" si="2"/>
        <v/>
      </c>
      <c r="CS121" s="377" t="str">
        <f t="shared" si="2"/>
        <v/>
      </c>
      <c r="CT121" s="377" t="str">
        <f t="shared" si="2"/>
        <v/>
      </c>
      <c r="CU121" s="539" t="str">
        <f t="shared" si="2"/>
        <v/>
      </c>
      <c r="CV121" s="539" t="str">
        <f t="shared" si="2"/>
        <v/>
      </c>
      <c r="CW121" s="539" t="str">
        <f t="shared" si="2"/>
        <v/>
      </c>
      <c r="CX121" s="539" t="str">
        <f t="shared" si="2"/>
        <v/>
      </c>
      <c r="CY121" s="539" t="str">
        <f t="shared" si="2"/>
        <v/>
      </c>
      <c r="CZ121" s="539" t="str">
        <f t="shared" si="2"/>
        <v/>
      </c>
      <c r="DA121" s="377" t="str">
        <f t="shared" si="2"/>
        <v/>
      </c>
      <c r="DB121" s="377" t="str">
        <f t="shared" si="2"/>
        <v/>
      </c>
      <c r="DC121" s="377" t="str">
        <f t="shared" si="2"/>
        <v/>
      </c>
      <c r="DD121" s="377" t="str">
        <f t="shared" si="2"/>
        <v/>
      </c>
      <c r="DE121" s="377" t="str">
        <f t="shared" si="2"/>
        <v/>
      </c>
      <c r="DF121" s="377" t="str">
        <f t="shared" si="2"/>
        <v/>
      </c>
      <c r="DG121" s="377" t="str">
        <f t="shared" si="2"/>
        <v/>
      </c>
      <c r="DH121" s="377" t="str">
        <f t="shared" si="2"/>
        <v/>
      </c>
      <c r="DI121" s="377" t="str">
        <f t="shared" si="2"/>
        <v/>
      </c>
      <c r="DJ121" s="377" t="str">
        <f t="shared" si="2"/>
        <v/>
      </c>
      <c r="DK121" s="377" t="str">
        <f t="shared" si="2"/>
        <v/>
      </c>
      <c r="DL121" s="377" t="str">
        <f t="shared" si="2"/>
        <v/>
      </c>
      <c r="DM121" s="377" t="str">
        <f t="shared" si="2"/>
        <v/>
      </c>
      <c r="DN121" s="377" t="str">
        <f t="shared" si="2"/>
        <v/>
      </c>
      <c r="DO121" s="377" t="str">
        <f t="shared" si="2"/>
        <v/>
      </c>
      <c r="DP121" s="377" t="str">
        <f t="shared" si="2"/>
        <v/>
      </c>
      <c r="DQ121" s="377" t="str">
        <f t="shared" si="2"/>
        <v/>
      </c>
      <c r="DR121" s="377" t="str">
        <f t="shared" si="2"/>
        <v/>
      </c>
      <c r="DS121" s="377" t="str">
        <f t="shared" si="2"/>
        <v/>
      </c>
      <c r="DT121" s="377" t="str">
        <f t="shared" si="2"/>
        <v/>
      </c>
      <c r="DU121" s="377" t="str">
        <f t="shared" si="2"/>
        <v/>
      </c>
      <c r="DV121" s="377" t="str">
        <f t="shared" si="2"/>
        <v/>
      </c>
      <c r="DW121" s="377" t="str">
        <f t="shared" si="2"/>
        <v/>
      </c>
      <c r="DX121" s="377" t="str">
        <f t="shared" si="2"/>
        <v/>
      </c>
      <c r="DY121" s="377" t="str">
        <f t="shared" si="2"/>
        <v/>
      </c>
      <c r="DZ121" s="377" t="str">
        <f t="shared" si="2"/>
        <v/>
      </c>
      <c r="EA121" s="377" t="str">
        <f t="shared" si="2"/>
        <v/>
      </c>
      <c r="EB121" s="377" t="str">
        <f t="shared" si="2"/>
        <v/>
      </c>
      <c r="EC121" s="377" t="str">
        <f t="shared" si="2"/>
        <v/>
      </c>
      <c r="ED121" s="377" t="str">
        <f t="shared" si="2"/>
        <v/>
      </c>
      <c r="EE121" s="377" t="str">
        <f t="shared" si="2"/>
        <v/>
      </c>
      <c r="EF121" s="377" t="str">
        <f t="shared" si="2"/>
        <v/>
      </c>
      <c r="EG121" s="377" t="str">
        <f t="shared" si="2"/>
        <v/>
      </c>
      <c r="EH121" s="377" t="str">
        <f t="shared" si="2"/>
        <v/>
      </c>
      <c r="EI121" s="377" t="str">
        <f t="shared" si="2"/>
        <v/>
      </c>
      <c r="EJ121" s="377" t="str">
        <f t="shared" si="2"/>
        <v/>
      </c>
      <c r="EK121" s="377" t="str">
        <f t="shared" si="2"/>
        <v/>
      </c>
      <c r="EL121" s="377" t="str">
        <f t="shared" si="2"/>
        <v/>
      </c>
      <c r="EM121" s="377" t="str">
        <f t="shared" si="2"/>
        <v/>
      </c>
      <c r="EN121" s="377" t="str">
        <f t="shared" ref="EN121:GY121" si="3">IFERROR(EN118-((EN119+EN120)/2),"")</f>
        <v/>
      </c>
      <c r="EO121" s="377" t="str">
        <f t="shared" si="3"/>
        <v/>
      </c>
      <c r="EP121" s="377" t="str">
        <f t="shared" si="3"/>
        <v/>
      </c>
      <c r="EQ121" s="377" t="str">
        <f t="shared" si="3"/>
        <v/>
      </c>
      <c r="ER121" s="377" t="str">
        <f t="shared" si="3"/>
        <v/>
      </c>
      <c r="ES121" s="377" t="str">
        <f t="shared" si="3"/>
        <v/>
      </c>
      <c r="ET121" s="377" t="str">
        <f t="shared" si="3"/>
        <v/>
      </c>
      <c r="EU121" s="377" t="str">
        <f t="shared" si="3"/>
        <v/>
      </c>
      <c r="EV121" s="377" t="str">
        <f t="shared" si="3"/>
        <v/>
      </c>
      <c r="EW121" s="377" t="str">
        <f t="shared" si="3"/>
        <v/>
      </c>
      <c r="EX121" s="377" t="str">
        <f t="shared" si="3"/>
        <v/>
      </c>
      <c r="EY121" s="377" t="str">
        <f t="shared" si="3"/>
        <v/>
      </c>
      <c r="EZ121" s="377" t="str">
        <f t="shared" si="3"/>
        <v/>
      </c>
      <c r="FA121" s="377" t="str">
        <f t="shared" si="3"/>
        <v/>
      </c>
      <c r="FB121" s="377" t="str">
        <f t="shared" si="3"/>
        <v/>
      </c>
      <c r="FC121" s="377" t="str">
        <f t="shared" si="3"/>
        <v/>
      </c>
      <c r="FD121" s="377" t="str">
        <f t="shared" si="3"/>
        <v/>
      </c>
      <c r="FE121" s="377" t="str">
        <f t="shared" si="3"/>
        <v/>
      </c>
      <c r="FF121" s="377" t="str">
        <f t="shared" si="3"/>
        <v/>
      </c>
      <c r="FG121" s="377" t="str">
        <f t="shared" si="3"/>
        <v/>
      </c>
      <c r="FH121" s="377" t="str">
        <f t="shared" si="3"/>
        <v/>
      </c>
      <c r="FI121" s="377" t="str">
        <f t="shared" si="3"/>
        <v/>
      </c>
      <c r="FJ121" s="377" t="str">
        <f t="shared" si="3"/>
        <v/>
      </c>
      <c r="FK121" s="377" t="str">
        <f t="shared" si="3"/>
        <v/>
      </c>
      <c r="FL121" s="377" t="str">
        <f t="shared" si="3"/>
        <v/>
      </c>
      <c r="FM121" s="377" t="str">
        <f t="shared" si="3"/>
        <v/>
      </c>
      <c r="FN121" s="377" t="str">
        <f t="shared" si="3"/>
        <v/>
      </c>
      <c r="FO121" s="377" t="str">
        <f t="shared" si="3"/>
        <v/>
      </c>
      <c r="FP121" s="377" t="str">
        <f t="shared" si="3"/>
        <v/>
      </c>
      <c r="FQ121" s="377" t="str">
        <f t="shared" si="3"/>
        <v/>
      </c>
      <c r="FR121" s="377" t="str">
        <f t="shared" si="3"/>
        <v/>
      </c>
      <c r="FS121" s="377" t="str">
        <f t="shared" si="3"/>
        <v/>
      </c>
      <c r="FT121" s="377" t="str">
        <f t="shared" si="3"/>
        <v/>
      </c>
      <c r="FU121" s="377" t="str">
        <f t="shared" si="3"/>
        <v/>
      </c>
      <c r="FV121" s="377" t="str">
        <f t="shared" si="3"/>
        <v/>
      </c>
      <c r="FW121" s="377" t="str">
        <f t="shared" si="3"/>
        <v/>
      </c>
      <c r="FX121" s="377" t="str">
        <f t="shared" si="3"/>
        <v/>
      </c>
      <c r="FY121" s="377" t="str">
        <f t="shared" si="3"/>
        <v/>
      </c>
      <c r="FZ121" s="377" t="str">
        <f t="shared" si="3"/>
        <v/>
      </c>
      <c r="GA121" s="377" t="str">
        <f t="shared" si="3"/>
        <v/>
      </c>
      <c r="GB121" s="377" t="str">
        <f t="shared" si="3"/>
        <v/>
      </c>
      <c r="GC121" s="377" t="str">
        <f t="shared" si="3"/>
        <v/>
      </c>
      <c r="GD121" s="377" t="str">
        <f t="shared" si="3"/>
        <v/>
      </c>
      <c r="GE121" s="377" t="str">
        <f t="shared" si="3"/>
        <v/>
      </c>
      <c r="GF121" s="377" t="str">
        <f t="shared" si="3"/>
        <v/>
      </c>
      <c r="GG121" s="377" t="str">
        <f t="shared" si="3"/>
        <v/>
      </c>
      <c r="GH121" s="377" t="str">
        <f t="shared" si="3"/>
        <v/>
      </c>
      <c r="GI121" s="377" t="str">
        <f t="shared" si="3"/>
        <v/>
      </c>
      <c r="GJ121" s="377" t="str">
        <f t="shared" si="3"/>
        <v/>
      </c>
      <c r="GK121" s="377" t="str">
        <f t="shared" si="3"/>
        <v/>
      </c>
      <c r="GL121" s="377" t="str">
        <f t="shared" si="3"/>
        <v/>
      </c>
      <c r="GM121" s="377" t="str">
        <f t="shared" si="3"/>
        <v/>
      </c>
      <c r="GN121" s="377" t="str">
        <f t="shared" si="3"/>
        <v/>
      </c>
      <c r="GO121" s="377" t="str">
        <f t="shared" si="3"/>
        <v/>
      </c>
      <c r="GP121" s="377" t="str">
        <f t="shared" si="3"/>
        <v/>
      </c>
      <c r="GQ121" s="377" t="str">
        <f t="shared" si="3"/>
        <v/>
      </c>
      <c r="GR121" s="377" t="str">
        <f t="shared" si="3"/>
        <v/>
      </c>
      <c r="GS121" s="377" t="str">
        <f t="shared" si="3"/>
        <v/>
      </c>
      <c r="GT121" s="377" t="str">
        <f t="shared" si="3"/>
        <v/>
      </c>
      <c r="GU121" s="377" t="str">
        <f t="shared" si="3"/>
        <v/>
      </c>
      <c r="GV121" s="377" t="str">
        <f t="shared" si="3"/>
        <v/>
      </c>
      <c r="GW121" s="377" t="str">
        <f t="shared" si="3"/>
        <v/>
      </c>
      <c r="GX121" s="377" t="str">
        <f t="shared" si="3"/>
        <v/>
      </c>
      <c r="GY121" s="377" t="str">
        <f t="shared" si="3"/>
        <v/>
      </c>
      <c r="GZ121" s="377" t="str">
        <f t="shared" ref="GZ121:JK121" si="4">IFERROR(GZ118-((GZ119+GZ120)/2),"")</f>
        <v/>
      </c>
      <c r="HA121" s="377" t="str">
        <f t="shared" si="4"/>
        <v/>
      </c>
      <c r="HB121" s="377" t="str">
        <f t="shared" si="4"/>
        <v/>
      </c>
      <c r="HC121" s="377" t="str">
        <f t="shared" si="4"/>
        <v/>
      </c>
      <c r="HD121" s="377" t="str">
        <f t="shared" si="4"/>
        <v/>
      </c>
      <c r="HE121" s="377" t="str">
        <f t="shared" si="4"/>
        <v/>
      </c>
      <c r="HF121" s="377" t="str">
        <f t="shared" si="4"/>
        <v/>
      </c>
      <c r="HG121" s="377" t="str">
        <f t="shared" si="4"/>
        <v/>
      </c>
      <c r="HH121" s="377" t="str">
        <f t="shared" si="4"/>
        <v/>
      </c>
      <c r="HI121" s="377" t="str">
        <f t="shared" si="4"/>
        <v/>
      </c>
      <c r="HJ121" s="377" t="str">
        <f t="shared" si="4"/>
        <v/>
      </c>
      <c r="HK121" s="377" t="str">
        <f t="shared" si="4"/>
        <v/>
      </c>
      <c r="HL121" s="377" t="str">
        <f t="shared" si="4"/>
        <v/>
      </c>
      <c r="HM121" s="377" t="str">
        <f t="shared" si="4"/>
        <v/>
      </c>
      <c r="HN121" s="377" t="str">
        <f t="shared" si="4"/>
        <v/>
      </c>
      <c r="HO121" s="377" t="str">
        <f t="shared" si="4"/>
        <v/>
      </c>
      <c r="HP121" s="377" t="str">
        <f t="shared" si="4"/>
        <v/>
      </c>
      <c r="HQ121" s="377" t="str">
        <f t="shared" si="4"/>
        <v/>
      </c>
      <c r="HR121" s="377" t="str">
        <f t="shared" si="4"/>
        <v/>
      </c>
      <c r="HS121" s="377" t="str">
        <f t="shared" si="4"/>
        <v/>
      </c>
      <c r="HT121" s="377" t="str">
        <f t="shared" si="4"/>
        <v/>
      </c>
      <c r="HU121" s="377" t="str">
        <f t="shared" si="4"/>
        <v/>
      </c>
      <c r="HV121" s="377" t="str">
        <f t="shared" si="4"/>
        <v/>
      </c>
      <c r="HW121" s="377" t="str">
        <f t="shared" si="4"/>
        <v/>
      </c>
      <c r="HX121" s="377" t="str">
        <f t="shared" si="4"/>
        <v/>
      </c>
      <c r="HY121" s="377" t="str">
        <f t="shared" si="4"/>
        <v/>
      </c>
      <c r="HZ121" s="377" t="str">
        <f t="shared" si="4"/>
        <v/>
      </c>
      <c r="IA121" s="377" t="str">
        <f t="shared" si="4"/>
        <v/>
      </c>
      <c r="IB121" s="377" t="str">
        <f t="shared" si="4"/>
        <v/>
      </c>
      <c r="IC121" s="377" t="str">
        <f t="shared" si="4"/>
        <v/>
      </c>
      <c r="ID121" s="377" t="str">
        <f t="shared" si="4"/>
        <v/>
      </c>
      <c r="IE121" s="377" t="str">
        <f t="shared" si="4"/>
        <v/>
      </c>
      <c r="IF121" s="377" t="str">
        <f t="shared" si="4"/>
        <v/>
      </c>
      <c r="IG121" s="377" t="str">
        <f t="shared" si="4"/>
        <v/>
      </c>
      <c r="IH121" s="377" t="str">
        <f t="shared" si="4"/>
        <v/>
      </c>
      <c r="II121" s="377" t="str">
        <f t="shared" si="4"/>
        <v/>
      </c>
      <c r="IJ121" s="377" t="str">
        <f t="shared" si="4"/>
        <v/>
      </c>
      <c r="IK121" s="377" t="str">
        <f t="shared" si="4"/>
        <v/>
      </c>
      <c r="IL121" s="377" t="str">
        <f t="shared" si="4"/>
        <v/>
      </c>
      <c r="IM121" s="377" t="str">
        <f t="shared" si="4"/>
        <v/>
      </c>
      <c r="IN121" s="377" t="str">
        <f t="shared" si="4"/>
        <v/>
      </c>
      <c r="IO121" s="377" t="str">
        <f t="shared" si="4"/>
        <v/>
      </c>
      <c r="IP121" s="377" t="str">
        <f t="shared" si="4"/>
        <v/>
      </c>
      <c r="IQ121" s="377" t="str">
        <f t="shared" si="4"/>
        <v/>
      </c>
      <c r="IR121" s="377" t="str">
        <f t="shared" si="4"/>
        <v/>
      </c>
      <c r="IS121" s="377" t="str">
        <f t="shared" si="4"/>
        <v/>
      </c>
      <c r="IT121" s="377" t="str">
        <f t="shared" si="4"/>
        <v/>
      </c>
      <c r="IU121" s="377" t="str">
        <f t="shared" si="4"/>
        <v/>
      </c>
      <c r="IV121" s="377" t="str">
        <f t="shared" si="4"/>
        <v/>
      </c>
      <c r="IW121" s="377" t="str">
        <f t="shared" si="4"/>
        <v/>
      </c>
      <c r="IX121" s="377" t="str">
        <f t="shared" si="4"/>
        <v/>
      </c>
      <c r="IY121" s="377" t="str">
        <f t="shared" si="4"/>
        <v/>
      </c>
      <c r="IZ121" s="377" t="str">
        <f t="shared" si="4"/>
        <v/>
      </c>
      <c r="JA121" s="377">
        <f t="shared" si="4"/>
        <v>0</v>
      </c>
      <c r="JB121" s="377" t="str">
        <f t="shared" si="4"/>
        <v/>
      </c>
      <c r="JC121" s="377" t="str">
        <f t="shared" si="4"/>
        <v/>
      </c>
      <c r="JD121" s="377" t="str">
        <f t="shared" si="4"/>
        <v/>
      </c>
      <c r="JE121" s="377" t="str">
        <f t="shared" si="4"/>
        <v/>
      </c>
      <c r="JF121" s="377" t="str">
        <f t="shared" si="4"/>
        <v/>
      </c>
      <c r="JG121" s="377" t="str">
        <f t="shared" si="4"/>
        <v/>
      </c>
      <c r="JH121" s="377" t="str">
        <f t="shared" si="4"/>
        <v/>
      </c>
      <c r="JI121" s="377" t="str">
        <f t="shared" si="4"/>
        <v/>
      </c>
      <c r="JJ121" s="377" t="str">
        <f t="shared" si="4"/>
        <v/>
      </c>
      <c r="JK121" s="377" t="str">
        <f t="shared" si="4"/>
        <v/>
      </c>
      <c r="JL121" s="238"/>
      <c r="JM121" s="238"/>
      <c r="JN121" s="238"/>
      <c r="JO121" s="238"/>
      <c r="JP121" s="238"/>
      <c r="JQ121" s="238"/>
      <c r="JR121" s="238"/>
      <c r="JS121" s="238"/>
      <c r="JT121" s="238"/>
      <c r="JU121" s="238"/>
      <c r="JV121" s="238"/>
      <c r="JW121" s="377" t="str">
        <f t="shared" ref="JW121:JX121" si="5">IFERROR(JW118-((JW119+JW120)/2),"")</f>
        <v/>
      </c>
      <c r="JX121" s="377" t="str">
        <f t="shared" si="5"/>
        <v/>
      </c>
      <c r="JY121" s="377" t="str">
        <f t="shared" ref="JY121:KA121" si="6">IFERROR(JY118-((JY119+JY120)/2),"")</f>
        <v/>
      </c>
      <c r="JZ121" s="377" t="str">
        <f t="shared" si="6"/>
        <v/>
      </c>
      <c r="KA121" s="377" t="str">
        <f t="shared" si="6"/>
        <v/>
      </c>
    </row>
    <row r="122" spans="1:287">
      <c r="A122" s="537" t="s">
        <v>2418</v>
      </c>
      <c r="B122" s="540" t="e">
        <f>B121-(VLOOKUP("PRIX UNITAIRE TARIF, HORS-TAXES",FC_STD_1_1_Generateur!B:J,8,FALSE))</f>
        <v>#N/A</v>
      </c>
      <c r="D122" s="377"/>
      <c r="E122" s="377"/>
      <c r="L122" s="238"/>
      <c r="M122" s="238"/>
      <c r="N122" s="238"/>
      <c r="O122" s="238"/>
      <c r="P122" s="238"/>
      <c r="Q122" s="238"/>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E122" s="357"/>
      <c r="BF122" s="357"/>
      <c r="BG122" s="357"/>
      <c r="BH122" s="357"/>
      <c r="BI122" s="357"/>
      <c r="BJ122" s="357"/>
      <c r="BK122" s="357"/>
      <c r="BL122" s="357"/>
      <c r="BM122" s="357"/>
      <c r="BN122" s="357"/>
      <c r="BO122" s="357"/>
      <c r="BQ122" s="238"/>
      <c r="BR122" s="238"/>
      <c r="BS122" s="238"/>
      <c r="BT122" s="238"/>
      <c r="BU122" s="238"/>
      <c r="BV122" s="238"/>
      <c r="BW122" s="238"/>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472"/>
      <c r="CV122" s="472"/>
      <c r="CW122" s="472"/>
      <c r="CX122" s="472"/>
      <c r="CY122" s="472"/>
      <c r="CZ122" s="472"/>
      <c r="DA122" s="238"/>
      <c r="DB122" s="238"/>
      <c r="DC122" s="238"/>
      <c r="DD122" s="238"/>
      <c r="DE122" s="238"/>
      <c r="DF122" s="238"/>
      <c r="DG122" s="238"/>
      <c r="DH122" s="238"/>
      <c r="DI122" s="238"/>
      <c r="DJ122" s="238"/>
      <c r="DK122" s="238"/>
      <c r="DL122" s="238"/>
      <c r="DM122" s="238"/>
      <c r="DN122" s="238"/>
      <c r="DO122" s="238"/>
      <c r="DP122" s="238"/>
      <c r="DQ122" s="238"/>
      <c r="DR122" s="238"/>
      <c r="DS122" s="238"/>
      <c r="DT122" s="238"/>
      <c r="DU122" s="238"/>
      <c r="DV122" s="238"/>
      <c r="DW122" s="238"/>
      <c r="DX122" s="238"/>
      <c r="DY122" s="238"/>
      <c r="DZ122" s="238"/>
      <c r="EA122" s="238"/>
      <c r="EB122" s="238"/>
      <c r="EC122" s="238"/>
      <c r="ED122" s="238"/>
      <c r="EE122" s="238"/>
      <c r="EF122" s="238"/>
      <c r="EG122" s="238"/>
      <c r="EH122" s="238"/>
      <c r="EI122" s="238"/>
      <c r="EJ122" s="238"/>
      <c r="EK122" s="238"/>
      <c r="EL122" s="238"/>
      <c r="EM122" s="238"/>
      <c r="EN122" s="238"/>
      <c r="EO122" s="238"/>
      <c r="EP122" s="238"/>
      <c r="EQ122" s="238"/>
      <c r="ER122" s="238"/>
      <c r="ES122" s="238"/>
      <c r="ET122" s="238"/>
      <c r="EU122" s="238"/>
      <c r="EV122" s="238"/>
      <c r="EW122" s="238"/>
      <c r="EX122" s="238"/>
      <c r="EY122" s="238"/>
      <c r="EZ122" s="238"/>
      <c r="FA122" s="238"/>
      <c r="FB122" s="238"/>
      <c r="FC122" s="238"/>
      <c r="FD122" s="238"/>
      <c r="FE122" s="238"/>
      <c r="FF122" s="238"/>
      <c r="FG122" s="238"/>
      <c r="FH122" s="238"/>
      <c r="FI122" s="238"/>
      <c r="FJ122" s="238"/>
      <c r="FK122" s="238"/>
      <c r="FL122" s="238"/>
      <c r="FM122" s="238"/>
      <c r="FN122" s="238"/>
      <c r="FO122" s="238"/>
      <c r="FP122" s="238"/>
      <c r="FQ122" s="238"/>
      <c r="FR122" s="238"/>
      <c r="FS122" s="238"/>
      <c r="FT122" s="238"/>
      <c r="FU122" s="238"/>
      <c r="FV122" s="238"/>
      <c r="FW122" s="238"/>
      <c r="FX122" s="238"/>
      <c r="FY122" s="238"/>
      <c r="FZ122" s="238"/>
      <c r="GA122" s="238"/>
      <c r="GB122" s="238"/>
      <c r="GC122" s="238"/>
      <c r="GD122" s="238"/>
      <c r="GE122" s="238"/>
      <c r="GF122" s="238"/>
      <c r="GG122" s="238"/>
      <c r="GH122" s="238"/>
      <c r="GI122" s="238"/>
      <c r="GJ122" s="238"/>
      <c r="GK122" s="238"/>
      <c r="GL122" s="238"/>
      <c r="GM122" s="238"/>
      <c r="GN122" s="238"/>
      <c r="GO122" s="238"/>
      <c r="GP122" s="238"/>
      <c r="GQ122" s="238"/>
      <c r="GR122" s="238"/>
      <c r="GS122" s="238"/>
      <c r="GT122" s="238"/>
      <c r="GU122" s="238"/>
      <c r="GV122" s="238"/>
      <c r="GW122" s="238"/>
      <c r="GX122" s="238"/>
      <c r="GY122" s="238"/>
      <c r="GZ122" s="238"/>
      <c r="HA122" s="238"/>
      <c r="HB122" s="238"/>
      <c r="HC122" s="238"/>
      <c r="HD122" s="238"/>
      <c r="HE122" s="238"/>
      <c r="HF122" s="238"/>
      <c r="HG122" s="238"/>
      <c r="HH122" s="238"/>
      <c r="HI122" s="238"/>
      <c r="HJ122" s="238"/>
      <c r="HK122" s="238"/>
      <c r="HL122" s="238"/>
      <c r="HM122" s="238"/>
      <c r="HN122" s="238"/>
      <c r="HO122" s="238"/>
      <c r="HP122" s="238"/>
      <c r="HQ122" s="238"/>
      <c r="HR122" s="238"/>
      <c r="HS122" s="238"/>
      <c r="HT122" s="238"/>
      <c r="HU122" s="238"/>
      <c r="HV122" s="238"/>
      <c r="HW122" s="238"/>
      <c r="HX122" s="238"/>
      <c r="HY122" s="238"/>
      <c r="HZ122" s="238"/>
      <c r="IA122" s="238"/>
      <c r="IB122" s="238"/>
      <c r="IC122" s="238"/>
      <c r="ID122" s="238"/>
      <c r="IE122" s="238"/>
      <c r="IF122" s="238"/>
      <c r="IG122" s="238"/>
      <c r="IH122" s="238"/>
      <c r="II122" s="238"/>
      <c r="IJ122" s="238"/>
      <c r="IK122" s="238"/>
      <c r="IL122" s="238"/>
      <c r="IM122" s="238"/>
      <c r="IN122" s="238"/>
      <c r="IO122" s="238"/>
      <c r="IP122" s="238"/>
      <c r="IQ122" s="238"/>
      <c r="IR122" s="238"/>
      <c r="IS122" s="238"/>
      <c r="IT122" s="238"/>
      <c r="IU122" s="238"/>
      <c r="IV122" s="238"/>
      <c r="IW122" s="238"/>
      <c r="IX122" s="238"/>
      <c r="IY122" s="238"/>
      <c r="IZ122" s="238"/>
      <c r="JA122" s="238"/>
      <c r="JB122" s="238"/>
      <c r="JC122" s="238"/>
      <c r="JD122" s="238"/>
      <c r="JE122" s="238"/>
      <c r="JF122" s="238"/>
      <c r="JG122" s="238"/>
      <c r="JH122" s="238"/>
      <c r="JI122" s="238"/>
      <c r="JJ122" s="238"/>
      <c r="JK122" s="238"/>
      <c r="JL122" s="238"/>
      <c r="JM122" s="238"/>
      <c r="JN122" s="238"/>
      <c r="JO122" s="238"/>
      <c r="JP122" s="238"/>
      <c r="JQ122" s="238"/>
      <c r="JR122" s="238"/>
      <c r="JS122" s="238"/>
      <c r="JT122" s="238"/>
      <c r="JU122" s="238"/>
      <c r="JV122" s="238"/>
      <c r="JW122" s="238"/>
      <c r="JX122" s="238"/>
      <c r="JY122" s="238"/>
    </row>
  </sheetData>
  <autoFilter ref="A7:KA116" xr:uid="{72890A1D-1627-486E-9085-BB5F53711032}"/>
  <phoneticPr fontId="120" type="noConversion"/>
  <conditionalFormatting sqref="CU1:CU2 CU4">
    <cfRule type="containsText" dxfId="3" priority="1" operator="containsText" text="Dde SDMO">
      <formula>NOT(ISERROR(SEARCH("Dde SDMO",CU1)))</formula>
    </cfRule>
    <cfRule type="cellIs" dxfId="2" priority="2" operator="equal">
      <formula>0</formula>
    </cfRule>
  </conditionalFormatting>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6570-80B1-4ACB-AA87-491CFA7ECE0C}">
  <sheetPr>
    <tabColor rgb="FF00B050"/>
  </sheetPr>
  <dimension ref="A1:ES87"/>
  <sheetViews>
    <sheetView zoomScaleNormal="100" zoomScaleSheetLayoutView="98" workbookViewId="0">
      <pane xSplit="4" ySplit="9" topLeftCell="CP38" activePane="bottomRight" state="frozen"/>
      <selection pane="topRight" activeCell="E1" sqref="E1"/>
      <selection pane="bottomLeft" activeCell="A10" sqref="A10"/>
      <selection pane="bottomRight" activeCell="CQ9" sqref="CQ9"/>
    </sheetView>
  </sheetViews>
  <sheetFormatPr baseColWidth="10" defaultColWidth="11.42578125" defaultRowHeight="15"/>
  <cols>
    <col min="1" max="1" width="15.28515625" style="239" customWidth="1"/>
    <col min="2" max="4" width="18.140625" style="355" customWidth="1"/>
    <col min="5" max="5" width="18.140625" style="238" customWidth="1"/>
    <col min="6" max="6" width="18.85546875" style="355" customWidth="1"/>
    <col min="7" max="7" width="13.5703125" style="355" customWidth="1"/>
    <col min="8" max="14" width="11.42578125" style="239" customWidth="1"/>
    <col min="15" max="15" width="17.5703125" style="239" customWidth="1"/>
    <col min="16" max="16" width="11.42578125" style="239" customWidth="1"/>
    <col min="17" max="80" width="14" style="239" customWidth="1"/>
    <col min="81" max="84" width="11.5703125" style="239" customWidth="1"/>
    <col min="85" max="85" width="12.7109375" style="239" customWidth="1"/>
    <col min="86" max="86" width="12.85546875" style="239" customWidth="1"/>
    <col min="87" max="88" width="12.42578125" style="239" customWidth="1"/>
    <col min="89" max="89" width="13.42578125" style="239" customWidth="1"/>
    <col min="90" max="90" width="12.85546875" style="239" customWidth="1"/>
    <col min="91" max="91" width="12" style="359" customWidth="1"/>
    <col min="92" max="92" width="14.7109375" style="359" customWidth="1"/>
    <col min="93" max="96" width="19.140625" style="359" customWidth="1"/>
    <col min="97" max="98" width="11.42578125" style="238" customWidth="1"/>
    <col min="99" max="99" width="18.42578125" style="239" customWidth="1"/>
    <col min="100" max="100" width="15.140625" style="239" customWidth="1"/>
    <col min="101" max="104" width="11.42578125" style="239" customWidth="1"/>
    <col min="105" max="105" width="12.7109375" style="239" customWidth="1"/>
    <col min="106" max="111" width="14.7109375" style="361" customWidth="1"/>
    <col min="112" max="131" width="11.42578125" style="239"/>
    <col min="132" max="142" width="11.42578125" style="238"/>
    <col min="143" max="16384" width="11.42578125" style="239"/>
  </cols>
  <sheetData>
    <row r="1" spans="1:149">
      <c r="A1" s="354" t="s">
        <v>1369</v>
      </c>
      <c r="L1" s="239" t="s">
        <v>1370</v>
      </c>
      <c r="O1" s="239" t="s">
        <v>1167</v>
      </c>
      <c r="Q1" s="239" t="s">
        <v>580</v>
      </c>
      <c r="CC1" s="239" t="s">
        <v>587</v>
      </c>
      <c r="CD1" s="239" t="s">
        <v>588</v>
      </c>
      <c r="CE1" s="239" t="s">
        <v>589</v>
      </c>
      <c r="CF1" s="239" t="s">
        <v>590</v>
      </c>
      <c r="CG1" s="239" t="s">
        <v>591</v>
      </c>
      <c r="CH1" s="239" t="s">
        <v>592</v>
      </c>
      <c r="CI1" s="239" t="s">
        <v>593</v>
      </c>
      <c r="CJ1" s="239" t="s">
        <v>594</v>
      </c>
      <c r="CK1" s="239" t="s">
        <v>595</v>
      </c>
      <c r="CL1" s="239" t="s">
        <v>596</v>
      </c>
      <c r="CM1" s="359" t="s">
        <v>598</v>
      </c>
      <c r="CN1" s="359" t="s">
        <v>599</v>
      </c>
      <c r="CS1" s="238" t="s">
        <v>388</v>
      </c>
      <c r="CU1" s="358" t="s">
        <v>775</v>
      </c>
      <c r="CV1" s="358" t="s">
        <v>775</v>
      </c>
      <c r="DA1" s="239" t="s">
        <v>723</v>
      </c>
      <c r="DB1" s="360"/>
      <c r="DC1" s="239" t="s">
        <v>1217</v>
      </c>
      <c r="DH1" s="239" t="s">
        <v>1512</v>
      </c>
      <c r="DI1" s="239" t="s">
        <v>1513</v>
      </c>
      <c r="DJ1" s="239" t="s">
        <v>1514</v>
      </c>
      <c r="DK1" s="239" t="s">
        <v>1515</v>
      </c>
      <c r="DL1" s="239" t="s">
        <v>1516</v>
      </c>
      <c r="DM1" s="239" t="s">
        <v>1517</v>
      </c>
      <c r="DN1" s="239" t="s">
        <v>1518</v>
      </c>
      <c r="DO1" s="239" t="s">
        <v>1519</v>
      </c>
      <c r="DP1" s="239" t="s">
        <v>1520</v>
      </c>
      <c r="DQ1" s="239" t="s">
        <v>1521</v>
      </c>
      <c r="DR1" s="239" t="s">
        <v>1522</v>
      </c>
      <c r="DS1" s="239" t="s">
        <v>1523</v>
      </c>
      <c r="DT1" s="239" t="s">
        <v>1524</v>
      </c>
      <c r="DU1" s="239" t="s">
        <v>1525</v>
      </c>
      <c r="DV1" s="239" t="s">
        <v>1526</v>
      </c>
      <c r="DW1" s="239" t="s">
        <v>1527</v>
      </c>
      <c r="DX1" s="239" t="s">
        <v>1528</v>
      </c>
      <c r="DY1" s="239" t="s">
        <v>1529</v>
      </c>
      <c r="DZ1" s="239" t="s">
        <v>1530</v>
      </c>
    </row>
    <row r="2" spans="1:149">
      <c r="A2" s="354" t="s">
        <v>1369</v>
      </c>
      <c r="L2" s="239" t="s">
        <v>1370</v>
      </c>
      <c r="O2" s="239" t="s">
        <v>1167</v>
      </c>
      <c r="Q2" s="239" t="s">
        <v>580</v>
      </c>
      <c r="CC2" s="239" t="s">
        <v>587</v>
      </c>
      <c r="CD2" s="239" t="s">
        <v>588</v>
      </c>
      <c r="CE2" s="239" t="s">
        <v>589</v>
      </c>
      <c r="CF2" s="239" t="s">
        <v>590</v>
      </c>
      <c r="CG2" s="239" t="s">
        <v>591</v>
      </c>
      <c r="CH2" s="239" t="s">
        <v>592</v>
      </c>
      <c r="CI2" s="239" t="s">
        <v>593</v>
      </c>
      <c r="CJ2" s="239" t="s">
        <v>594</v>
      </c>
      <c r="CK2" s="239" t="s">
        <v>595</v>
      </c>
      <c r="CL2" s="239" t="s">
        <v>596</v>
      </c>
      <c r="CM2" s="359" t="s">
        <v>598</v>
      </c>
      <c r="CN2" s="359" t="s">
        <v>599</v>
      </c>
      <c r="CS2" s="238" t="s">
        <v>388</v>
      </c>
      <c r="CU2" s="358" t="s">
        <v>775</v>
      </c>
      <c r="CV2" s="358" t="s">
        <v>775</v>
      </c>
      <c r="DA2" s="239" t="s">
        <v>723</v>
      </c>
      <c r="DB2" s="360"/>
      <c r="DC2" s="239" t="s">
        <v>1217</v>
      </c>
      <c r="DH2" s="239" t="s">
        <v>1512</v>
      </c>
      <c r="DI2" s="239" t="s">
        <v>1513</v>
      </c>
      <c r="DJ2" s="239" t="s">
        <v>1514</v>
      </c>
      <c r="DK2" s="239" t="s">
        <v>1515</v>
      </c>
      <c r="DL2" s="239" t="s">
        <v>1516</v>
      </c>
      <c r="DM2" s="239" t="s">
        <v>1517</v>
      </c>
      <c r="DN2" s="239" t="s">
        <v>1518</v>
      </c>
      <c r="DO2" s="239" t="s">
        <v>1519</v>
      </c>
      <c r="DP2" s="239" t="s">
        <v>1520</v>
      </c>
      <c r="DQ2" s="239" t="s">
        <v>1521</v>
      </c>
      <c r="DR2" s="239" t="s">
        <v>1522</v>
      </c>
      <c r="DS2" s="239" t="s">
        <v>1523</v>
      </c>
      <c r="DT2" s="239" t="s">
        <v>1524</v>
      </c>
      <c r="DU2" s="239" t="s">
        <v>1525</v>
      </c>
      <c r="DV2" s="239" t="s">
        <v>1526</v>
      </c>
      <c r="DW2" s="239" t="s">
        <v>1527</v>
      </c>
      <c r="DX2" s="239" t="s">
        <v>1528</v>
      </c>
      <c r="DY2" s="239" t="s">
        <v>1529</v>
      </c>
      <c r="DZ2" s="239" t="s">
        <v>1530</v>
      </c>
    </row>
    <row r="3" spans="1:149" s="238" customFormat="1">
      <c r="A3" s="354" t="s">
        <v>1369</v>
      </c>
      <c r="B3" s="377">
        <v>1</v>
      </c>
      <c r="C3" s="377">
        <v>2</v>
      </c>
      <c r="D3" s="377">
        <v>3</v>
      </c>
      <c r="E3" s="377">
        <v>4</v>
      </c>
      <c r="F3" s="377">
        <v>5</v>
      </c>
      <c r="G3" s="377">
        <v>6</v>
      </c>
      <c r="H3" s="377">
        <v>7</v>
      </c>
      <c r="I3" s="377">
        <v>8</v>
      </c>
      <c r="J3" s="377">
        <v>9</v>
      </c>
      <c r="K3" s="377">
        <v>10</v>
      </c>
      <c r="L3" s="377">
        <v>11</v>
      </c>
      <c r="M3" s="377">
        <v>12</v>
      </c>
      <c r="N3" s="377">
        <v>13</v>
      </c>
      <c r="O3" s="377">
        <v>14</v>
      </c>
      <c r="P3" s="377">
        <v>15</v>
      </c>
      <c r="Q3" s="377">
        <v>16</v>
      </c>
      <c r="R3" s="377">
        <v>17</v>
      </c>
      <c r="S3" s="377">
        <v>18</v>
      </c>
      <c r="T3" s="377">
        <v>19</v>
      </c>
      <c r="U3" s="377">
        <v>20</v>
      </c>
      <c r="V3" s="377">
        <v>21</v>
      </c>
      <c r="W3" s="377">
        <v>22</v>
      </c>
      <c r="X3" s="377">
        <v>23</v>
      </c>
      <c r="Y3" s="377">
        <v>24</v>
      </c>
      <c r="Z3" s="377">
        <v>25</v>
      </c>
      <c r="AA3" s="377">
        <v>26</v>
      </c>
      <c r="AB3" s="377">
        <v>27</v>
      </c>
      <c r="AC3" s="377">
        <v>28</v>
      </c>
      <c r="AD3" s="377">
        <v>29</v>
      </c>
      <c r="AE3" s="377">
        <v>30</v>
      </c>
      <c r="AF3" s="377">
        <v>31</v>
      </c>
      <c r="AG3" s="377">
        <v>32</v>
      </c>
      <c r="AH3" s="377">
        <v>33</v>
      </c>
      <c r="AI3" s="377">
        <v>34</v>
      </c>
      <c r="AJ3" s="377">
        <v>35</v>
      </c>
      <c r="AK3" s="377">
        <v>36</v>
      </c>
      <c r="AL3" s="377">
        <v>37</v>
      </c>
      <c r="AM3" s="377">
        <v>38</v>
      </c>
      <c r="AN3" s="377">
        <v>39</v>
      </c>
      <c r="AO3" s="377">
        <v>40</v>
      </c>
      <c r="AP3" s="377">
        <v>41</v>
      </c>
      <c r="AQ3" s="377">
        <v>42</v>
      </c>
      <c r="AR3" s="377">
        <v>43</v>
      </c>
      <c r="AS3" s="377">
        <v>44</v>
      </c>
      <c r="AT3" s="377">
        <v>45</v>
      </c>
      <c r="AU3" s="377">
        <v>46</v>
      </c>
      <c r="AV3" s="377">
        <v>47</v>
      </c>
      <c r="AW3" s="377">
        <v>48</v>
      </c>
      <c r="AX3" s="377">
        <v>49</v>
      </c>
      <c r="AY3" s="377">
        <v>50</v>
      </c>
      <c r="AZ3" s="377">
        <v>51</v>
      </c>
      <c r="BA3" s="377">
        <v>52</v>
      </c>
      <c r="BB3" s="377">
        <v>53</v>
      </c>
      <c r="BC3" s="377">
        <v>54</v>
      </c>
      <c r="BD3" s="377">
        <v>55</v>
      </c>
      <c r="BE3" s="377">
        <v>56</v>
      </c>
      <c r="BF3" s="377">
        <v>57</v>
      </c>
      <c r="BG3" s="377">
        <v>58</v>
      </c>
      <c r="BH3" s="377">
        <v>59</v>
      </c>
      <c r="BI3" s="377">
        <v>60</v>
      </c>
      <c r="BJ3" s="377">
        <v>61</v>
      </c>
      <c r="BK3" s="377">
        <v>62</v>
      </c>
      <c r="BL3" s="377">
        <v>63</v>
      </c>
      <c r="BM3" s="377">
        <v>64</v>
      </c>
      <c r="BN3" s="377">
        <v>65</v>
      </c>
      <c r="BO3" s="377">
        <v>66</v>
      </c>
      <c r="BP3" s="377">
        <v>67</v>
      </c>
      <c r="BQ3" s="377">
        <v>68</v>
      </c>
      <c r="BR3" s="377">
        <v>69</v>
      </c>
      <c r="BS3" s="377">
        <v>70</v>
      </c>
      <c r="BT3" s="377">
        <v>71</v>
      </c>
      <c r="BU3" s="377">
        <v>72</v>
      </c>
      <c r="BV3" s="377">
        <v>73</v>
      </c>
      <c r="BW3" s="377">
        <v>74</v>
      </c>
      <c r="BX3" s="377">
        <v>75</v>
      </c>
      <c r="BY3" s="377">
        <v>76</v>
      </c>
      <c r="BZ3" s="377">
        <v>77</v>
      </c>
      <c r="CA3" s="377">
        <v>78</v>
      </c>
      <c r="CB3" s="377">
        <v>79</v>
      </c>
      <c r="CC3" s="377">
        <v>80</v>
      </c>
      <c r="CD3" s="377">
        <v>81</v>
      </c>
      <c r="CE3" s="377">
        <v>82</v>
      </c>
      <c r="CF3" s="377">
        <v>83</v>
      </c>
      <c r="CG3" s="377">
        <v>84</v>
      </c>
      <c r="CH3" s="377">
        <v>85</v>
      </c>
      <c r="CI3" s="377">
        <v>86</v>
      </c>
      <c r="CJ3" s="377">
        <v>87</v>
      </c>
      <c r="CK3" s="377">
        <v>88</v>
      </c>
      <c r="CL3" s="377">
        <v>89</v>
      </c>
      <c r="CM3" s="377">
        <v>90</v>
      </c>
      <c r="CN3" s="377">
        <v>91</v>
      </c>
      <c r="CO3" s="377">
        <v>92</v>
      </c>
      <c r="CP3" s="377">
        <v>93</v>
      </c>
      <c r="CQ3" s="377">
        <v>94</v>
      </c>
      <c r="CR3" s="377">
        <v>95</v>
      </c>
      <c r="CS3" s="377">
        <v>96</v>
      </c>
      <c r="CT3" s="377">
        <v>97</v>
      </c>
      <c r="CU3" s="377">
        <v>98</v>
      </c>
      <c r="CV3" s="377">
        <v>99</v>
      </c>
      <c r="CW3" s="377">
        <v>100</v>
      </c>
      <c r="CX3" s="377">
        <v>101</v>
      </c>
      <c r="CY3" s="377">
        <v>102</v>
      </c>
      <c r="CZ3" s="377">
        <v>103</v>
      </c>
      <c r="DA3" s="377">
        <v>104</v>
      </c>
      <c r="DB3" s="377">
        <v>105</v>
      </c>
      <c r="DC3" s="377">
        <v>106</v>
      </c>
      <c r="DD3" s="377">
        <v>107</v>
      </c>
      <c r="DE3" s="377">
        <v>108</v>
      </c>
      <c r="DF3" s="377">
        <v>109</v>
      </c>
      <c r="DG3" s="377">
        <v>110</v>
      </c>
      <c r="DH3" s="377">
        <v>111</v>
      </c>
      <c r="DI3" s="377">
        <v>112</v>
      </c>
      <c r="DJ3" s="377">
        <v>113</v>
      </c>
      <c r="DK3" s="377">
        <v>114</v>
      </c>
      <c r="DL3" s="377">
        <v>115</v>
      </c>
      <c r="DM3" s="377">
        <v>116</v>
      </c>
      <c r="DN3" s="377">
        <v>117</v>
      </c>
      <c r="DO3" s="377">
        <v>118</v>
      </c>
      <c r="DP3" s="377">
        <v>119</v>
      </c>
      <c r="DQ3" s="377">
        <v>120</v>
      </c>
      <c r="DR3" s="377">
        <v>121</v>
      </c>
      <c r="DS3" s="377">
        <v>122</v>
      </c>
      <c r="DT3" s="377">
        <v>123</v>
      </c>
      <c r="DU3" s="377">
        <v>124</v>
      </c>
      <c r="DV3" s="377">
        <v>125</v>
      </c>
      <c r="DW3" s="377">
        <v>126</v>
      </c>
      <c r="DX3" s="377">
        <v>127</v>
      </c>
      <c r="DY3" s="377">
        <v>128</v>
      </c>
      <c r="DZ3" s="377">
        <v>129</v>
      </c>
      <c r="EA3" s="377">
        <v>130</v>
      </c>
      <c r="EB3" s="377">
        <v>131</v>
      </c>
      <c r="EC3" s="377">
        <v>132</v>
      </c>
      <c r="ED3" s="377">
        <v>133</v>
      </c>
      <c r="EE3" s="377">
        <v>134</v>
      </c>
      <c r="EF3" s="377">
        <v>135</v>
      </c>
      <c r="EG3" s="377">
        <v>136</v>
      </c>
      <c r="EH3" s="377">
        <v>137</v>
      </c>
      <c r="EI3" s="377">
        <v>138</v>
      </c>
      <c r="EJ3" s="377">
        <v>139</v>
      </c>
      <c r="EK3" s="377">
        <v>140</v>
      </c>
      <c r="EL3" s="377">
        <v>141</v>
      </c>
      <c r="EM3" s="377">
        <v>142</v>
      </c>
      <c r="EN3" s="377">
        <v>143</v>
      </c>
      <c r="EO3" s="377">
        <v>144</v>
      </c>
      <c r="EP3" s="377">
        <v>145</v>
      </c>
      <c r="EQ3" s="377">
        <v>146</v>
      </c>
      <c r="ER3" s="377">
        <v>147</v>
      </c>
      <c r="ES3" s="377">
        <v>148</v>
      </c>
    </row>
    <row r="4" spans="1:149">
      <c r="A4" s="354" t="s">
        <v>1369</v>
      </c>
      <c r="O4" s="239" t="s">
        <v>1167</v>
      </c>
      <c r="Q4" s="239" t="s">
        <v>580</v>
      </c>
      <c r="R4" s="239" t="s">
        <v>2022</v>
      </c>
      <c r="S4" s="239" t="s">
        <v>2023</v>
      </c>
      <c r="T4" s="239" t="s">
        <v>2024</v>
      </c>
      <c r="U4" s="239" t="s">
        <v>2025</v>
      </c>
      <c r="V4" s="239" t="s">
        <v>2026</v>
      </c>
      <c r="W4" s="239" t="s">
        <v>2027</v>
      </c>
      <c r="X4" s="239">
        <v>0</v>
      </c>
      <c r="Y4" s="239">
        <v>0</v>
      </c>
      <c r="Z4" s="239">
        <v>0</v>
      </c>
      <c r="AA4" s="239">
        <v>0</v>
      </c>
      <c r="AB4" s="239">
        <v>0</v>
      </c>
      <c r="AC4" s="239">
        <v>0</v>
      </c>
      <c r="AD4" s="239">
        <v>0</v>
      </c>
      <c r="AE4" s="239">
        <v>0</v>
      </c>
      <c r="AF4" s="239">
        <v>0</v>
      </c>
      <c r="AG4" s="239">
        <v>0</v>
      </c>
      <c r="AH4" s="239">
        <v>0</v>
      </c>
      <c r="AI4" s="239">
        <v>0</v>
      </c>
      <c r="AJ4" s="239">
        <v>0</v>
      </c>
      <c r="AK4" s="239">
        <v>0</v>
      </c>
      <c r="AL4" s="239" t="s">
        <v>2028</v>
      </c>
      <c r="AM4" s="239" t="s">
        <v>2029</v>
      </c>
      <c r="AN4" s="239" t="s">
        <v>2030</v>
      </c>
      <c r="AO4" s="239" t="s">
        <v>2031</v>
      </c>
      <c r="AP4" s="239" t="s">
        <v>2032</v>
      </c>
      <c r="AQ4" s="239">
        <v>31309015500</v>
      </c>
      <c r="AR4" s="239" t="s">
        <v>2033</v>
      </c>
      <c r="AS4" s="239" t="s">
        <v>2034</v>
      </c>
      <c r="AT4" s="239">
        <v>32000001400</v>
      </c>
      <c r="AU4" s="239" t="s">
        <v>2035</v>
      </c>
      <c r="AV4" s="239" t="s">
        <v>2036</v>
      </c>
      <c r="AW4" s="239" t="s">
        <v>2037</v>
      </c>
      <c r="AX4" s="239" t="s">
        <v>2038</v>
      </c>
      <c r="AY4" s="239" t="s">
        <v>2039</v>
      </c>
      <c r="AZ4" s="239" t="s">
        <v>2040</v>
      </c>
      <c r="BA4" s="239" t="s">
        <v>2041</v>
      </c>
      <c r="BB4" s="239" t="s">
        <v>2042</v>
      </c>
      <c r="BC4" s="239" t="s">
        <v>2043</v>
      </c>
      <c r="BD4" s="239" t="s">
        <v>2044</v>
      </c>
      <c r="BE4" s="239" t="s">
        <v>2045</v>
      </c>
      <c r="BF4" s="239" t="s">
        <v>2046</v>
      </c>
      <c r="BG4" s="239" t="s">
        <v>2047</v>
      </c>
      <c r="BH4" s="239" t="s">
        <v>2048</v>
      </c>
      <c r="BI4" s="239" t="s">
        <v>2049</v>
      </c>
      <c r="BJ4" s="239" t="s">
        <v>2050</v>
      </c>
      <c r="BK4" s="239" t="s">
        <v>2051</v>
      </c>
      <c r="BL4" s="239" t="s">
        <v>2052</v>
      </c>
      <c r="BM4" s="239" t="s">
        <v>2053</v>
      </c>
      <c r="BN4" s="239" t="s">
        <v>2054</v>
      </c>
      <c r="BO4" s="239" t="s">
        <v>2055</v>
      </c>
      <c r="BP4" s="239" t="s">
        <v>2056</v>
      </c>
      <c r="BQ4" s="239" t="s">
        <v>2056</v>
      </c>
      <c r="BR4" s="239" t="s">
        <v>2057</v>
      </c>
      <c r="BS4" s="239" t="s">
        <v>2058</v>
      </c>
      <c r="BT4" s="239" t="s">
        <v>2059</v>
      </c>
      <c r="BU4" s="239" t="s">
        <v>2060</v>
      </c>
      <c r="BV4" s="239" t="s">
        <v>2061</v>
      </c>
      <c r="BW4" s="239" t="s">
        <v>2062</v>
      </c>
      <c r="BX4" s="239" t="s">
        <v>2063</v>
      </c>
      <c r="BY4" s="239" t="s">
        <v>2064</v>
      </c>
      <c r="BZ4" s="239" t="s">
        <v>2065</v>
      </c>
      <c r="CA4" s="239" t="s">
        <v>2066</v>
      </c>
      <c r="CB4" s="239" t="s">
        <v>2067</v>
      </c>
      <c r="CC4" s="239" t="s">
        <v>587</v>
      </c>
      <c r="CD4" s="239" t="s">
        <v>588</v>
      </c>
      <c r="CE4" s="239" t="s">
        <v>589</v>
      </c>
      <c r="CF4" s="239" t="s">
        <v>590</v>
      </c>
      <c r="CG4" s="239" t="s">
        <v>591</v>
      </c>
      <c r="CH4" s="239" t="s">
        <v>592</v>
      </c>
      <c r="CI4" s="239" t="s">
        <v>593</v>
      </c>
      <c r="CJ4" s="239" t="s">
        <v>594</v>
      </c>
      <c r="CK4" s="239" t="s">
        <v>595</v>
      </c>
      <c r="CL4" s="239" t="s">
        <v>596</v>
      </c>
      <c r="CM4" s="359" t="s">
        <v>598</v>
      </c>
      <c r="CN4" s="359" t="s">
        <v>599</v>
      </c>
      <c r="CU4" s="358" t="s">
        <v>775</v>
      </c>
      <c r="CV4" s="358" t="s">
        <v>775</v>
      </c>
      <c r="DA4" s="239" t="s">
        <v>723</v>
      </c>
      <c r="DB4" s="360"/>
      <c r="DC4" s="239" t="s">
        <v>1217</v>
      </c>
      <c r="DD4" s="362" t="s">
        <v>92</v>
      </c>
      <c r="DE4" s="362" t="s">
        <v>92</v>
      </c>
      <c r="DF4" s="362" t="s">
        <v>92</v>
      </c>
      <c r="DG4" s="362" t="s">
        <v>92</v>
      </c>
      <c r="DH4" s="239" t="s">
        <v>1512</v>
      </c>
      <c r="DI4" s="239" t="s">
        <v>1513</v>
      </c>
      <c r="DJ4" s="239" t="s">
        <v>1514</v>
      </c>
      <c r="DK4" s="239" t="s">
        <v>1515</v>
      </c>
      <c r="DL4" s="239" t="s">
        <v>1516</v>
      </c>
      <c r="DM4" s="239" t="s">
        <v>1517</v>
      </c>
      <c r="DN4" s="239" t="s">
        <v>1518</v>
      </c>
      <c r="DO4" s="239" t="s">
        <v>1519</v>
      </c>
      <c r="DP4" s="239" t="s">
        <v>1520</v>
      </c>
      <c r="DQ4" s="239" t="s">
        <v>1521</v>
      </c>
      <c r="DR4" s="239" t="s">
        <v>1522</v>
      </c>
      <c r="DS4" s="239" t="s">
        <v>1523</v>
      </c>
      <c r="DT4" s="239" t="s">
        <v>1524</v>
      </c>
      <c r="DU4" s="239" t="s">
        <v>1525</v>
      </c>
      <c r="DV4" s="239" t="s">
        <v>1526</v>
      </c>
      <c r="DW4" s="239" t="s">
        <v>1527</v>
      </c>
      <c r="DX4" s="239" t="s">
        <v>1528</v>
      </c>
      <c r="DY4" s="239" t="s">
        <v>1529</v>
      </c>
      <c r="DZ4" s="239" t="s">
        <v>1530</v>
      </c>
    </row>
    <row r="5" spans="1:149">
      <c r="A5" s="367" t="s">
        <v>1532</v>
      </c>
      <c r="B5" s="362" t="s">
        <v>92</v>
      </c>
      <c r="C5" s="362"/>
      <c r="D5" s="362"/>
      <c r="E5" s="362" t="s">
        <v>92</v>
      </c>
      <c r="F5" s="362" t="s">
        <v>92</v>
      </c>
      <c r="G5" s="362" t="s">
        <v>92</v>
      </c>
      <c r="H5" s="362" t="s">
        <v>92</v>
      </c>
      <c r="I5" s="362" t="s">
        <v>92</v>
      </c>
      <c r="J5" s="362" t="s">
        <v>92</v>
      </c>
      <c r="K5" s="362" t="s">
        <v>92</v>
      </c>
      <c r="L5" s="362">
        <v>5</v>
      </c>
      <c r="M5" s="362" t="s">
        <v>92</v>
      </c>
      <c r="N5" s="362" t="s">
        <v>92</v>
      </c>
      <c r="O5" s="362">
        <v>6</v>
      </c>
      <c r="P5" s="362" t="s">
        <v>92</v>
      </c>
      <c r="Q5" s="362">
        <v>51</v>
      </c>
      <c r="R5" s="362">
        <v>7</v>
      </c>
      <c r="S5" s="362">
        <v>8</v>
      </c>
      <c r="T5" s="362">
        <v>9</v>
      </c>
      <c r="U5" s="362">
        <v>10</v>
      </c>
      <c r="V5" s="362">
        <v>11</v>
      </c>
      <c r="W5" s="362">
        <v>12</v>
      </c>
      <c r="X5" s="362">
        <v>24</v>
      </c>
      <c r="Y5" s="362">
        <v>25</v>
      </c>
      <c r="Z5" s="362">
        <v>26</v>
      </c>
      <c r="AA5" s="362">
        <v>27</v>
      </c>
      <c r="AB5" s="362">
        <v>28</v>
      </c>
      <c r="AC5" s="362">
        <v>29</v>
      </c>
      <c r="AD5" s="362">
        <v>30</v>
      </c>
      <c r="AE5" s="362">
        <v>31</v>
      </c>
      <c r="AF5" s="362">
        <v>32</v>
      </c>
      <c r="AG5" s="362">
        <v>33</v>
      </c>
      <c r="AH5" s="362">
        <v>34</v>
      </c>
      <c r="AI5" s="362">
        <v>35</v>
      </c>
      <c r="AJ5" s="362">
        <v>36</v>
      </c>
      <c r="AK5" s="362">
        <v>37</v>
      </c>
      <c r="AL5" s="362">
        <v>38</v>
      </c>
      <c r="AM5" s="362"/>
      <c r="AN5" s="362"/>
      <c r="AO5" s="362"/>
      <c r="AP5" s="362"/>
      <c r="AQ5" s="362"/>
      <c r="AR5" s="362"/>
      <c r="AS5" s="362"/>
      <c r="AT5" s="362"/>
      <c r="AU5" s="362"/>
      <c r="AV5" s="362"/>
      <c r="AW5" s="362"/>
      <c r="AX5" s="362"/>
      <c r="AY5" s="362"/>
      <c r="AZ5" s="362"/>
      <c r="BA5" s="362"/>
      <c r="BB5" s="362"/>
      <c r="BC5" s="362"/>
      <c r="BD5" s="362"/>
      <c r="BE5" s="362"/>
      <c r="BF5" s="362"/>
      <c r="BG5" s="362"/>
      <c r="BH5" s="362"/>
      <c r="BI5" s="362"/>
      <c r="BJ5" s="362"/>
      <c r="BK5" s="362"/>
      <c r="BL5" s="362"/>
      <c r="BM5" s="362"/>
      <c r="BN5" s="362"/>
      <c r="BO5" s="362"/>
      <c r="BP5" s="362"/>
      <c r="BQ5" s="362"/>
      <c r="BR5" s="362"/>
      <c r="BS5" s="362"/>
      <c r="BT5" s="362"/>
      <c r="BU5" s="362"/>
      <c r="BV5" s="362"/>
      <c r="BW5" s="362"/>
      <c r="BX5" s="362"/>
      <c r="BY5" s="362"/>
      <c r="BZ5" s="362"/>
      <c r="CA5" s="362"/>
      <c r="CB5" s="362"/>
      <c r="CC5" s="362" t="s">
        <v>92</v>
      </c>
      <c r="CD5" s="362" t="s">
        <v>92</v>
      </c>
      <c r="CE5" s="362" t="s">
        <v>92</v>
      </c>
      <c r="CF5" s="362" t="s">
        <v>92</v>
      </c>
      <c r="CG5" s="362" t="s">
        <v>92</v>
      </c>
      <c r="CH5" s="362" t="s">
        <v>92</v>
      </c>
      <c r="CI5" s="362" t="s">
        <v>92</v>
      </c>
      <c r="CJ5" s="362" t="s">
        <v>92</v>
      </c>
      <c r="CK5" s="362" t="s">
        <v>92</v>
      </c>
      <c r="CL5" s="362" t="s">
        <v>92</v>
      </c>
      <c r="CM5" s="362" t="s">
        <v>92</v>
      </c>
      <c r="CN5" s="362" t="s">
        <v>92</v>
      </c>
      <c r="CO5" s="362" t="s">
        <v>92</v>
      </c>
      <c r="CP5" s="362" t="s">
        <v>92</v>
      </c>
      <c r="CQ5" s="362" t="s">
        <v>92</v>
      </c>
      <c r="CR5" s="362" t="s">
        <v>92</v>
      </c>
      <c r="CS5" s="362">
        <v>4</v>
      </c>
      <c r="CT5" s="362"/>
      <c r="CU5" s="362" t="s">
        <v>92</v>
      </c>
      <c r="CV5" s="362" t="s">
        <v>92</v>
      </c>
      <c r="CW5" s="362" t="s">
        <v>92</v>
      </c>
      <c r="CX5" s="362" t="s">
        <v>92</v>
      </c>
      <c r="CY5" s="362" t="s">
        <v>92</v>
      </c>
      <c r="CZ5" s="362" t="s">
        <v>92</v>
      </c>
      <c r="DA5" s="362" t="s">
        <v>92</v>
      </c>
      <c r="DB5" s="362" t="s">
        <v>92</v>
      </c>
      <c r="DC5" s="362" t="s">
        <v>92</v>
      </c>
      <c r="DD5" s="362" t="s">
        <v>92</v>
      </c>
      <c r="DE5" s="362" t="s">
        <v>92</v>
      </c>
      <c r="DF5" s="362" t="s">
        <v>92</v>
      </c>
      <c r="DG5" s="362" t="s">
        <v>92</v>
      </c>
      <c r="DH5" s="362" t="s">
        <v>92</v>
      </c>
      <c r="DI5" s="362" t="s">
        <v>92</v>
      </c>
      <c r="DJ5" s="362" t="s">
        <v>92</v>
      </c>
      <c r="EB5" s="238">
        <v>271</v>
      </c>
      <c r="EC5" s="238">
        <v>272</v>
      </c>
      <c r="ED5" s="238">
        <v>273</v>
      </c>
      <c r="EE5" s="238">
        <v>274</v>
      </c>
      <c r="EF5" s="238">
        <v>275</v>
      </c>
      <c r="EG5" s="238">
        <v>276</v>
      </c>
      <c r="EH5" s="238">
        <v>277</v>
      </c>
      <c r="EI5" s="238">
        <v>278</v>
      </c>
      <c r="EJ5" s="238">
        <v>279</v>
      </c>
      <c r="EK5" s="238">
        <v>280</v>
      </c>
      <c r="EL5" s="238">
        <v>281</v>
      </c>
      <c r="EM5" s="239">
        <v>98</v>
      </c>
      <c r="EN5" s="239">
        <v>99</v>
      </c>
      <c r="EO5" s="239">
        <v>100</v>
      </c>
      <c r="EP5" s="239">
        <v>101</v>
      </c>
      <c r="EQ5" s="239">
        <v>102</v>
      </c>
      <c r="ER5" s="239">
        <v>103</v>
      </c>
    </row>
    <row r="6" spans="1:149" s="368" customFormat="1" ht="87.75" customHeight="1">
      <c r="A6" s="367" t="s">
        <v>1532</v>
      </c>
      <c r="B6" s="363" t="s">
        <v>92</v>
      </c>
      <c r="C6" s="363"/>
      <c r="D6" s="363"/>
      <c r="E6" s="363" t="s">
        <v>92</v>
      </c>
      <c r="F6" s="363" t="s">
        <v>92</v>
      </c>
      <c r="G6" s="363" t="s">
        <v>92</v>
      </c>
      <c r="H6" s="363" t="s">
        <v>92</v>
      </c>
      <c r="I6" s="363" t="s">
        <v>92</v>
      </c>
      <c r="J6" s="363" t="s">
        <v>92</v>
      </c>
      <c r="K6" s="363" t="s">
        <v>92</v>
      </c>
      <c r="L6" s="363">
        <v>0</v>
      </c>
      <c r="M6" s="363" t="s">
        <v>92</v>
      </c>
      <c r="N6" s="363" t="s">
        <v>92</v>
      </c>
      <c r="O6" s="363" t="s">
        <v>370</v>
      </c>
      <c r="P6" s="363" t="s">
        <v>92</v>
      </c>
      <c r="Q6" s="363" t="s">
        <v>1155</v>
      </c>
      <c r="R6" s="363" t="s">
        <v>2068</v>
      </c>
      <c r="S6" s="363" t="s">
        <v>2069</v>
      </c>
      <c r="T6" s="363" t="s">
        <v>2070</v>
      </c>
      <c r="U6" s="363" t="s">
        <v>2071</v>
      </c>
      <c r="V6" s="363" t="s">
        <v>2072</v>
      </c>
      <c r="W6" s="363" t="s">
        <v>2073</v>
      </c>
      <c r="X6" s="363" t="s">
        <v>2074</v>
      </c>
      <c r="Y6" s="363" t="s">
        <v>2075</v>
      </c>
      <c r="Z6" s="363" t="s">
        <v>2076</v>
      </c>
      <c r="AA6" s="363" t="s">
        <v>2077</v>
      </c>
      <c r="AB6" s="363" t="s">
        <v>2078</v>
      </c>
      <c r="AC6" s="363" t="s">
        <v>2079</v>
      </c>
      <c r="AD6" s="363" t="s">
        <v>2080</v>
      </c>
      <c r="AE6" s="363" t="s">
        <v>2081</v>
      </c>
      <c r="AF6" s="363" t="s">
        <v>2082</v>
      </c>
      <c r="AG6" s="363" t="s">
        <v>2083</v>
      </c>
      <c r="AH6" s="363" t="s">
        <v>2084</v>
      </c>
      <c r="AI6" s="363" t="s">
        <v>2085</v>
      </c>
      <c r="AJ6" s="363" t="s">
        <v>2086</v>
      </c>
      <c r="AK6" s="363" t="s">
        <v>2087</v>
      </c>
      <c r="AL6" s="407" t="s">
        <v>2088</v>
      </c>
      <c r="AM6" s="407" t="s">
        <v>2088</v>
      </c>
      <c r="AN6" s="407" t="s">
        <v>2088</v>
      </c>
      <c r="AO6" s="407" t="s">
        <v>628</v>
      </c>
      <c r="AP6" s="407" t="s">
        <v>628</v>
      </c>
      <c r="AQ6" s="407" t="s">
        <v>2089</v>
      </c>
      <c r="AR6" s="407" t="s">
        <v>2090</v>
      </c>
      <c r="AS6" s="407" t="s">
        <v>2091</v>
      </c>
      <c r="AT6" s="407" t="s">
        <v>2092</v>
      </c>
      <c r="AU6" s="407" t="s">
        <v>2093</v>
      </c>
      <c r="AV6" s="407" t="s">
        <v>2094</v>
      </c>
      <c r="AW6" s="407" t="s">
        <v>2094</v>
      </c>
      <c r="AX6" s="407" t="s">
        <v>2094</v>
      </c>
      <c r="AY6" s="407" t="s">
        <v>2094</v>
      </c>
      <c r="AZ6" s="407" t="s">
        <v>2094</v>
      </c>
      <c r="BA6" s="407" t="s">
        <v>2094</v>
      </c>
      <c r="BB6" s="407" t="s">
        <v>2095</v>
      </c>
      <c r="BC6" s="407" t="s">
        <v>2095</v>
      </c>
      <c r="BD6" s="407" t="s">
        <v>2095</v>
      </c>
      <c r="BE6" s="407" t="s">
        <v>2095</v>
      </c>
      <c r="BF6" s="407" t="s">
        <v>2096</v>
      </c>
      <c r="BG6" s="407" t="s">
        <v>2097</v>
      </c>
      <c r="BH6" s="407" t="s">
        <v>2097</v>
      </c>
      <c r="BI6" s="407" t="s">
        <v>2097</v>
      </c>
      <c r="BJ6" s="407" t="s">
        <v>2097</v>
      </c>
      <c r="BK6" s="407" t="s">
        <v>2097</v>
      </c>
      <c r="BL6" s="407" t="s">
        <v>2098</v>
      </c>
      <c r="BM6" s="407" t="s">
        <v>2098</v>
      </c>
      <c r="BN6" s="407" t="s">
        <v>2098</v>
      </c>
      <c r="BO6" s="407" t="s">
        <v>2098</v>
      </c>
      <c r="BP6" s="407" t="s">
        <v>2098</v>
      </c>
      <c r="BQ6" s="407" t="s">
        <v>2098</v>
      </c>
      <c r="BR6" s="407" t="s">
        <v>2099</v>
      </c>
      <c r="BS6" s="407" t="s">
        <v>2100</v>
      </c>
      <c r="BT6" s="407" t="s">
        <v>2100</v>
      </c>
      <c r="BU6" s="407" t="s">
        <v>2100</v>
      </c>
      <c r="BV6" s="407" t="s">
        <v>2100</v>
      </c>
      <c r="BW6" s="407" t="s">
        <v>2100</v>
      </c>
      <c r="BX6" s="407" t="s">
        <v>2100</v>
      </c>
      <c r="BY6" s="407" t="s">
        <v>2100</v>
      </c>
      <c r="BZ6" s="407" t="s">
        <v>2100</v>
      </c>
      <c r="CA6" s="407" t="s">
        <v>2100</v>
      </c>
      <c r="CB6" s="407" t="s">
        <v>2100</v>
      </c>
      <c r="CC6" s="368" t="s">
        <v>1533</v>
      </c>
      <c r="CD6" s="368" t="s">
        <v>1534</v>
      </c>
      <c r="CE6" s="368" t="s">
        <v>1535</v>
      </c>
      <c r="CF6" s="368" t="s">
        <v>1536</v>
      </c>
      <c r="CG6" s="368" t="s">
        <v>1885</v>
      </c>
      <c r="CH6" s="368" t="s">
        <v>1538</v>
      </c>
      <c r="CI6" s="368" t="s">
        <v>1539</v>
      </c>
      <c r="CJ6" s="368" t="s">
        <v>1540</v>
      </c>
      <c r="CK6" s="368" t="s">
        <v>1541</v>
      </c>
      <c r="CL6" s="368" t="s">
        <v>1542</v>
      </c>
      <c r="CM6" s="368" t="s">
        <v>1543</v>
      </c>
      <c r="CN6" s="368" t="s">
        <v>1544</v>
      </c>
      <c r="CO6" s="363" t="s">
        <v>92</v>
      </c>
      <c r="CP6" s="363" t="s">
        <v>92</v>
      </c>
      <c r="CQ6" s="363" t="s">
        <v>92</v>
      </c>
      <c r="CR6" s="363" t="s">
        <v>92</v>
      </c>
      <c r="CS6" s="363">
        <v>0</v>
      </c>
      <c r="CT6" s="363"/>
      <c r="CU6" s="363" t="s">
        <v>92</v>
      </c>
      <c r="CV6" s="363" t="s">
        <v>92</v>
      </c>
      <c r="CW6" s="363" t="s">
        <v>92</v>
      </c>
      <c r="CX6" s="363" t="s">
        <v>92</v>
      </c>
      <c r="CY6" s="363" t="s">
        <v>92</v>
      </c>
      <c r="CZ6" s="363" t="s">
        <v>92</v>
      </c>
      <c r="DA6" s="368" t="s">
        <v>1545</v>
      </c>
      <c r="DB6" s="363" t="s">
        <v>92</v>
      </c>
      <c r="DC6" s="363" t="s">
        <v>92</v>
      </c>
      <c r="DD6" s="363" t="s">
        <v>92</v>
      </c>
      <c r="DE6" s="363" t="s">
        <v>92</v>
      </c>
      <c r="DF6" s="363" t="s">
        <v>92</v>
      </c>
      <c r="DG6" s="363" t="s">
        <v>92</v>
      </c>
      <c r="DH6" s="368" t="s">
        <v>1546</v>
      </c>
      <c r="DI6" s="368" t="s">
        <v>1547</v>
      </c>
      <c r="DJ6" s="368" t="s">
        <v>1548</v>
      </c>
      <c r="DK6" s="368" t="s">
        <v>1549</v>
      </c>
      <c r="DL6" s="368" t="s">
        <v>1550</v>
      </c>
      <c r="DM6" s="368" t="s">
        <v>1551</v>
      </c>
      <c r="DN6" s="368" t="s">
        <v>1552</v>
      </c>
      <c r="DO6" s="368" t="s">
        <v>1553</v>
      </c>
      <c r="DP6" s="368" t="s">
        <v>1554</v>
      </c>
      <c r="DQ6" s="368" t="s">
        <v>1555</v>
      </c>
      <c r="DR6" s="368" t="s">
        <v>1556</v>
      </c>
      <c r="DS6" s="368" t="s">
        <v>1557</v>
      </c>
      <c r="DT6" s="368" t="s">
        <v>1558</v>
      </c>
      <c r="DU6" s="368" t="s">
        <v>1559</v>
      </c>
      <c r="DV6" s="368" t="s">
        <v>1560</v>
      </c>
      <c r="DW6" s="368" t="s">
        <v>1561</v>
      </c>
      <c r="DX6" s="368" t="s">
        <v>1562</v>
      </c>
      <c r="DY6" s="368" t="s">
        <v>1563</v>
      </c>
      <c r="DZ6" s="368" t="s">
        <v>1564</v>
      </c>
      <c r="ES6" s="368" t="s">
        <v>2651</v>
      </c>
    </row>
    <row r="7" spans="1:149" s="241" customFormat="1" ht="48.75" customHeight="1">
      <c r="A7" s="123" t="s">
        <v>757</v>
      </c>
      <c r="B7" s="408" t="s">
        <v>45</v>
      </c>
      <c r="C7" s="408"/>
      <c r="D7" s="408"/>
      <c r="E7" s="409" t="s">
        <v>916</v>
      </c>
      <c r="F7" s="408" t="s">
        <v>46</v>
      </c>
      <c r="G7" s="408" t="s">
        <v>47</v>
      </c>
      <c r="H7" s="410" t="s">
        <v>48</v>
      </c>
      <c r="I7" s="410" t="s">
        <v>49</v>
      </c>
      <c r="J7" s="410" t="s">
        <v>50</v>
      </c>
      <c r="K7" s="410" t="s">
        <v>51</v>
      </c>
      <c r="L7" s="410" t="s">
        <v>52</v>
      </c>
      <c r="M7" s="410" t="s">
        <v>53</v>
      </c>
      <c r="N7" s="410"/>
      <c r="O7" s="802" t="s">
        <v>1566</v>
      </c>
      <c r="P7" s="803" t="s">
        <v>56</v>
      </c>
      <c r="Q7" s="803" t="s">
        <v>1155</v>
      </c>
      <c r="R7" s="413" t="s">
        <v>2022</v>
      </c>
      <c r="S7" s="413" t="s">
        <v>2023</v>
      </c>
      <c r="T7" s="413" t="s">
        <v>2024</v>
      </c>
      <c r="U7" s="413" t="s">
        <v>2025</v>
      </c>
      <c r="V7" s="413" t="s">
        <v>2026</v>
      </c>
      <c r="W7" s="413" t="s">
        <v>2027</v>
      </c>
      <c r="X7" s="413"/>
      <c r="Y7" s="413"/>
      <c r="Z7" s="413"/>
      <c r="AA7" s="413"/>
      <c r="AB7" s="413"/>
      <c r="AC7" s="413"/>
      <c r="AD7" s="413"/>
      <c r="AE7" s="413"/>
      <c r="AF7" s="413"/>
      <c r="AG7" s="413"/>
      <c r="AH7" s="413"/>
      <c r="AI7" s="413"/>
      <c r="AJ7" s="413"/>
      <c r="AK7" s="413"/>
      <c r="AL7" s="407" t="s">
        <v>2028</v>
      </c>
      <c r="AM7" s="407" t="s">
        <v>2029</v>
      </c>
      <c r="AN7" s="407" t="s">
        <v>2030</v>
      </c>
      <c r="AO7" s="407" t="s">
        <v>2031</v>
      </c>
      <c r="AP7" s="407" t="s">
        <v>2032</v>
      </c>
      <c r="AQ7" s="407">
        <v>31309015500</v>
      </c>
      <c r="AR7" s="407" t="s">
        <v>2033</v>
      </c>
      <c r="AS7" s="407" t="s">
        <v>2034</v>
      </c>
      <c r="AT7" s="407">
        <v>32000001400</v>
      </c>
      <c r="AU7" s="407" t="s">
        <v>2035</v>
      </c>
      <c r="AV7" s="407" t="s">
        <v>2036</v>
      </c>
      <c r="AW7" s="407" t="s">
        <v>2037</v>
      </c>
      <c r="AX7" s="407" t="s">
        <v>2038</v>
      </c>
      <c r="AY7" s="407" t="s">
        <v>2039</v>
      </c>
      <c r="AZ7" s="407" t="s">
        <v>2040</v>
      </c>
      <c r="BA7" s="407" t="s">
        <v>2041</v>
      </c>
      <c r="BB7" s="407" t="s">
        <v>2042</v>
      </c>
      <c r="BC7" s="407" t="s">
        <v>2043</v>
      </c>
      <c r="BD7" s="407" t="s">
        <v>2044</v>
      </c>
      <c r="BE7" s="407" t="s">
        <v>2045</v>
      </c>
      <c r="BF7" s="407" t="s">
        <v>2046</v>
      </c>
      <c r="BG7" s="407" t="s">
        <v>2047</v>
      </c>
      <c r="BH7" s="407" t="s">
        <v>2048</v>
      </c>
      <c r="BI7" s="407" t="s">
        <v>2049</v>
      </c>
      <c r="BJ7" s="407" t="s">
        <v>2050</v>
      </c>
      <c r="BK7" s="407" t="s">
        <v>2051</v>
      </c>
      <c r="BL7" s="407" t="s">
        <v>2052</v>
      </c>
      <c r="BM7" s="407" t="s">
        <v>2053</v>
      </c>
      <c r="BN7" s="407" t="s">
        <v>2054</v>
      </c>
      <c r="BO7" s="407" t="s">
        <v>2055</v>
      </c>
      <c r="BP7" s="407" t="s">
        <v>2056</v>
      </c>
      <c r="BQ7" s="407" t="s">
        <v>2056</v>
      </c>
      <c r="BR7" s="407" t="s">
        <v>2057</v>
      </c>
      <c r="BS7" s="407" t="s">
        <v>2058</v>
      </c>
      <c r="BT7" s="407" t="s">
        <v>2059</v>
      </c>
      <c r="BU7" s="407" t="s">
        <v>2060</v>
      </c>
      <c r="BV7" s="407" t="s">
        <v>2061</v>
      </c>
      <c r="BW7" s="407" t="s">
        <v>2062</v>
      </c>
      <c r="BX7" s="407" t="s">
        <v>2063</v>
      </c>
      <c r="BY7" s="407" t="s">
        <v>2064</v>
      </c>
      <c r="BZ7" s="407" t="s">
        <v>2065</v>
      </c>
      <c r="CA7" s="407" t="s">
        <v>2066</v>
      </c>
      <c r="CB7" s="407" t="s">
        <v>2067</v>
      </c>
      <c r="CC7" s="412" t="s">
        <v>1583</v>
      </c>
      <c r="CD7" s="412" t="s">
        <v>1584</v>
      </c>
      <c r="CE7" s="412" t="s">
        <v>1585</v>
      </c>
      <c r="CF7" s="412" t="s">
        <v>1586</v>
      </c>
      <c r="CG7" s="412" t="s">
        <v>1587</v>
      </c>
      <c r="CH7" s="412" t="s">
        <v>368</v>
      </c>
      <c r="CI7" s="412" t="s">
        <v>1588</v>
      </c>
      <c r="CJ7" s="412" t="s">
        <v>1589</v>
      </c>
      <c r="CK7" s="412" t="s">
        <v>369</v>
      </c>
      <c r="CL7" s="412" t="s">
        <v>1590</v>
      </c>
      <c r="CM7" s="369" t="s">
        <v>1594</v>
      </c>
      <c r="CN7" s="369" t="s">
        <v>1595</v>
      </c>
      <c r="CO7" s="414" t="s">
        <v>776</v>
      </c>
      <c r="CP7" s="414" t="s">
        <v>777</v>
      </c>
      <c r="CQ7" s="414" t="s">
        <v>779</v>
      </c>
      <c r="CR7" s="414" t="s">
        <v>778</v>
      </c>
      <c r="CS7" s="414" t="s">
        <v>388</v>
      </c>
      <c r="CT7" s="415" t="s">
        <v>1886</v>
      </c>
      <c r="CU7" s="414" t="s">
        <v>526</v>
      </c>
      <c r="CV7" s="414" t="s">
        <v>527</v>
      </c>
      <c r="CW7" s="414" t="s">
        <v>617</v>
      </c>
      <c r="CX7" s="414" t="s">
        <v>618</v>
      </c>
      <c r="CY7" s="416" t="s">
        <v>667</v>
      </c>
      <c r="CZ7" s="416" t="s">
        <v>668</v>
      </c>
      <c r="DA7" s="369" t="s">
        <v>1596</v>
      </c>
      <c r="DB7" s="417" t="s">
        <v>1211</v>
      </c>
      <c r="DC7" s="418" t="s">
        <v>1212</v>
      </c>
      <c r="DD7" s="418" t="s">
        <v>1213</v>
      </c>
      <c r="DE7" s="418" t="s">
        <v>1214</v>
      </c>
      <c r="DF7" s="418" t="s">
        <v>1215</v>
      </c>
      <c r="DG7" s="419" t="s">
        <v>1216</v>
      </c>
      <c r="DH7" s="369" t="s">
        <v>1597</v>
      </c>
      <c r="DI7" s="369" t="s">
        <v>1598</v>
      </c>
      <c r="DJ7" s="369" t="s">
        <v>1599</v>
      </c>
      <c r="DK7" s="369" t="s">
        <v>1600</v>
      </c>
      <c r="DL7" s="369" t="s">
        <v>1601</v>
      </c>
      <c r="DM7" s="369" t="s">
        <v>1602</v>
      </c>
      <c r="DN7" s="369" t="s">
        <v>1603</v>
      </c>
      <c r="DO7" s="369" t="s">
        <v>1604</v>
      </c>
      <c r="DP7" s="369" t="s">
        <v>1605</v>
      </c>
      <c r="DQ7" s="369" t="s">
        <v>1606</v>
      </c>
      <c r="DR7" s="369" t="s">
        <v>1607</v>
      </c>
      <c r="DS7" s="369" t="s">
        <v>1608</v>
      </c>
      <c r="DT7" s="369" t="s">
        <v>1609</v>
      </c>
      <c r="DU7" s="369" t="s">
        <v>1610</v>
      </c>
      <c r="DV7" s="369" t="s">
        <v>1611</v>
      </c>
      <c r="DW7" s="369" t="s">
        <v>1612</v>
      </c>
      <c r="DX7" s="369" t="s">
        <v>1613</v>
      </c>
      <c r="DY7" s="369" t="s">
        <v>1614</v>
      </c>
      <c r="DZ7" s="369" t="s">
        <v>1615</v>
      </c>
      <c r="EA7" s="369"/>
      <c r="EB7" s="480" t="s">
        <v>1616</v>
      </c>
      <c r="EC7" s="373" t="s">
        <v>1617</v>
      </c>
      <c r="ED7" s="373" t="s">
        <v>1618</v>
      </c>
      <c r="EE7" s="373" t="s">
        <v>1619</v>
      </c>
      <c r="EF7" s="373" t="s">
        <v>1620</v>
      </c>
      <c r="EG7" s="373" t="s">
        <v>1621</v>
      </c>
      <c r="EH7" s="373" t="s">
        <v>1622</v>
      </c>
      <c r="EI7" s="373" t="s">
        <v>1623</v>
      </c>
      <c r="EJ7" s="373" t="s">
        <v>1624</v>
      </c>
      <c r="EK7" s="373" t="s">
        <v>1625</v>
      </c>
      <c r="EL7" s="373" t="s">
        <v>1626</v>
      </c>
      <c r="EM7" s="370" t="s">
        <v>1211</v>
      </c>
      <c r="EN7" s="371" t="s">
        <v>1212</v>
      </c>
      <c r="EO7" s="371" t="s">
        <v>1213</v>
      </c>
      <c r="EP7" s="371" t="s">
        <v>1214</v>
      </c>
      <c r="EQ7" s="371" t="s">
        <v>1215</v>
      </c>
      <c r="ER7" s="372" t="s">
        <v>1216</v>
      </c>
    </row>
    <row r="8" spans="1:149" s="241" customFormat="1" ht="46.5" customHeight="1">
      <c r="A8" s="123"/>
      <c r="B8" s="408"/>
      <c r="C8" s="408"/>
      <c r="D8" s="408"/>
      <c r="E8" s="409"/>
      <c r="F8" s="408"/>
      <c r="G8" s="408"/>
      <c r="H8" s="410"/>
      <c r="I8" s="410"/>
      <c r="J8" s="410"/>
      <c r="K8" s="410"/>
      <c r="L8" s="410"/>
      <c r="M8" s="410"/>
      <c r="N8" s="410"/>
      <c r="O8" s="411"/>
      <c r="P8" s="412"/>
      <c r="Q8" s="412"/>
      <c r="R8" s="413"/>
      <c r="S8" s="413"/>
      <c r="T8" s="413"/>
      <c r="U8" s="413"/>
      <c r="V8" s="413"/>
      <c r="W8" s="413"/>
      <c r="X8" s="413"/>
      <c r="Y8" s="413"/>
      <c r="Z8" s="413"/>
      <c r="AA8" s="413"/>
      <c r="AB8" s="413"/>
      <c r="AC8" s="413"/>
      <c r="AD8" s="413"/>
      <c r="AE8" s="413"/>
      <c r="AF8" s="413"/>
      <c r="AG8" s="413"/>
      <c r="AH8" s="413"/>
      <c r="AI8" s="413"/>
      <c r="AJ8" s="413"/>
      <c r="AK8" s="413"/>
      <c r="AL8" s="407" t="s">
        <v>2101</v>
      </c>
      <c r="AM8" s="407" t="s">
        <v>2102</v>
      </c>
      <c r="AN8" s="407" t="s">
        <v>2103</v>
      </c>
      <c r="AO8" s="407" t="s">
        <v>2104</v>
      </c>
      <c r="AP8" s="407" t="s">
        <v>2105</v>
      </c>
      <c r="AQ8" s="407" t="s">
        <v>2106</v>
      </c>
      <c r="AR8" s="407" t="s">
        <v>2106</v>
      </c>
      <c r="AS8" s="407" t="s">
        <v>2106</v>
      </c>
      <c r="AT8" s="407" t="s">
        <v>2107</v>
      </c>
      <c r="AU8" s="407" t="s">
        <v>2108</v>
      </c>
      <c r="AV8" s="407" t="s">
        <v>2109</v>
      </c>
      <c r="AW8" s="407" t="s">
        <v>2110</v>
      </c>
      <c r="AX8" s="407" t="s">
        <v>2111</v>
      </c>
      <c r="AY8" s="407" t="s">
        <v>2112</v>
      </c>
      <c r="AZ8" s="407" t="s">
        <v>2113</v>
      </c>
      <c r="BA8" s="407" t="s">
        <v>2114</v>
      </c>
      <c r="BB8" s="407" t="s">
        <v>2115</v>
      </c>
      <c r="BC8" s="407" t="s">
        <v>2116</v>
      </c>
      <c r="BD8" s="407" t="s">
        <v>2117</v>
      </c>
      <c r="BE8" s="407" t="s">
        <v>2118</v>
      </c>
      <c r="BF8" s="407" t="s">
        <v>2119</v>
      </c>
      <c r="BG8" s="407" t="s">
        <v>2120</v>
      </c>
      <c r="BH8" s="407" t="s">
        <v>2121</v>
      </c>
      <c r="BI8" s="407" t="s">
        <v>2122</v>
      </c>
      <c r="BJ8" s="407" t="s">
        <v>2123</v>
      </c>
      <c r="BK8" s="407" t="s">
        <v>2124</v>
      </c>
      <c r="BL8" s="407" t="s">
        <v>2125</v>
      </c>
      <c r="BM8" s="407" t="s">
        <v>2126</v>
      </c>
      <c r="BN8" s="407" t="s">
        <v>2127</v>
      </c>
      <c r="BO8" s="407" t="s">
        <v>2128</v>
      </c>
      <c r="BP8" s="407" t="s">
        <v>2129</v>
      </c>
      <c r="BQ8" s="407" t="s">
        <v>2129</v>
      </c>
      <c r="BR8" s="407" t="s">
        <v>2130</v>
      </c>
      <c r="BS8" s="407" t="s">
        <v>2131</v>
      </c>
      <c r="BT8" s="407" t="s">
        <v>2132</v>
      </c>
      <c r="BU8" s="407" t="s">
        <v>2133</v>
      </c>
      <c r="BV8" s="407" t="s">
        <v>2134</v>
      </c>
      <c r="BW8" s="407" t="s">
        <v>2135</v>
      </c>
      <c r="BX8" s="407" t="s">
        <v>2136</v>
      </c>
      <c r="BY8" s="407" t="s">
        <v>2137</v>
      </c>
      <c r="BZ8" s="407" t="s">
        <v>2138</v>
      </c>
      <c r="CA8" s="407" t="s">
        <v>2139</v>
      </c>
      <c r="CB8" s="407" t="s">
        <v>2140</v>
      </c>
      <c r="CC8" s="412"/>
      <c r="CD8" s="412"/>
      <c r="CE8" s="412"/>
      <c r="CF8" s="412"/>
      <c r="CG8" s="412"/>
      <c r="CH8" s="412"/>
      <c r="CI8" s="412"/>
      <c r="CJ8" s="412"/>
      <c r="CK8" s="412"/>
      <c r="CL8" s="412"/>
      <c r="CM8" s="369"/>
      <c r="CN8" s="369"/>
      <c r="CO8" s="414"/>
      <c r="CP8" s="414"/>
      <c r="CQ8" s="414"/>
      <c r="CR8" s="414"/>
      <c r="CS8" s="414"/>
      <c r="CT8" s="414"/>
      <c r="CU8" s="414"/>
      <c r="CV8" s="414"/>
      <c r="CW8" s="414"/>
      <c r="CX8" s="414"/>
      <c r="CY8" s="416"/>
      <c r="CZ8" s="416"/>
      <c r="DA8" s="369"/>
      <c r="DB8" s="420"/>
      <c r="DC8" s="420"/>
      <c r="DD8" s="420"/>
      <c r="DE8" s="420"/>
      <c r="DF8" s="420"/>
      <c r="DG8" s="420"/>
      <c r="DH8" s="369"/>
      <c r="DI8" s="369"/>
      <c r="DJ8" s="369"/>
      <c r="DK8" s="369"/>
      <c r="DL8" s="369"/>
      <c r="DM8" s="369"/>
      <c r="DN8" s="369"/>
      <c r="DO8" s="369"/>
      <c r="DP8" s="369"/>
      <c r="DQ8" s="369"/>
      <c r="DR8" s="369"/>
      <c r="DS8" s="369"/>
      <c r="DT8" s="369"/>
      <c r="DU8" s="369"/>
      <c r="DV8" s="369"/>
      <c r="DW8" s="369"/>
      <c r="DX8" s="369"/>
      <c r="DY8" s="369"/>
      <c r="DZ8" s="369"/>
      <c r="EA8" s="369"/>
      <c r="EB8" s="238"/>
      <c r="EC8" s="238"/>
      <c r="ED8" s="238"/>
      <c r="EE8" s="238"/>
      <c r="EF8" s="238"/>
      <c r="EG8" s="238"/>
      <c r="EH8" s="238"/>
      <c r="EI8" s="238"/>
      <c r="EJ8" s="238"/>
      <c r="EK8" s="238"/>
      <c r="EL8" s="238"/>
    </row>
    <row r="9" spans="1:149" ht="15" customHeight="1">
      <c r="B9" s="239"/>
      <c r="C9" s="239"/>
      <c r="D9" s="239"/>
      <c r="E9" s="374" t="s">
        <v>1887</v>
      </c>
      <c r="F9" s="239"/>
      <c r="G9" s="239"/>
      <c r="CM9" s="239"/>
      <c r="CN9" s="239"/>
      <c r="CO9" s="239"/>
      <c r="CP9" s="239"/>
      <c r="CQ9" s="239"/>
      <c r="CR9" s="239"/>
      <c r="CS9" s="239"/>
      <c r="CT9" s="239"/>
      <c r="DB9" s="375"/>
      <c r="DC9" s="375"/>
      <c r="DD9" s="375"/>
      <c r="DE9" s="375"/>
      <c r="DF9" s="376"/>
      <c r="DG9" s="376"/>
    </row>
    <row r="10" spans="1:149" ht="15" customHeight="1">
      <c r="A10" s="239" t="s">
        <v>773</v>
      </c>
      <c r="B10" s="421" t="s">
        <v>1888</v>
      </c>
      <c r="C10" s="421"/>
      <c r="D10" s="421"/>
      <c r="E10" s="403" t="s">
        <v>918</v>
      </c>
      <c r="F10" s="239" t="s">
        <v>113</v>
      </c>
      <c r="G10" s="239" t="s">
        <v>114</v>
      </c>
      <c r="H10" s="239" t="s">
        <v>115</v>
      </c>
      <c r="I10" s="239" t="s">
        <v>116</v>
      </c>
      <c r="J10" s="239" t="s">
        <v>533</v>
      </c>
      <c r="K10" s="239" t="s">
        <v>89</v>
      </c>
      <c r="L10" s="239" t="s">
        <v>90</v>
      </c>
      <c r="M10" s="239" t="s">
        <v>109</v>
      </c>
      <c r="N10" s="239" t="s">
        <v>109</v>
      </c>
      <c r="O10" s="947" t="s">
        <v>442</v>
      </c>
      <c r="P10" s="947" t="s">
        <v>442</v>
      </c>
      <c r="Q10" s="947" t="s">
        <v>442</v>
      </c>
      <c r="R10" s="947" t="s">
        <v>442</v>
      </c>
      <c r="S10" s="947" t="s">
        <v>442</v>
      </c>
      <c r="T10" s="947" t="s">
        <v>442</v>
      </c>
      <c r="U10" s="947" t="s">
        <v>442</v>
      </c>
      <c r="V10" s="947" t="s">
        <v>442</v>
      </c>
      <c r="W10" s="947" t="s">
        <v>442</v>
      </c>
      <c r="X10" s="947" t="s">
        <v>442</v>
      </c>
      <c r="Y10" s="947" t="s">
        <v>442</v>
      </c>
      <c r="Z10" s="947" t="s">
        <v>442</v>
      </c>
      <c r="AA10" s="947" t="s">
        <v>442</v>
      </c>
      <c r="AB10" s="947" t="s">
        <v>442</v>
      </c>
      <c r="AC10" s="947" t="s">
        <v>442</v>
      </c>
      <c r="AD10" s="947" t="s">
        <v>442</v>
      </c>
      <c r="AE10" s="947" t="s">
        <v>442</v>
      </c>
      <c r="AF10" s="947" t="s">
        <v>442</v>
      </c>
      <c r="AG10" s="947" t="s">
        <v>442</v>
      </c>
      <c r="AH10" s="947" t="s">
        <v>442</v>
      </c>
      <c r="AI10" s="947" t="s">
        <v>442</v>
      </c>
      <c r="AJ10" s="947" t="s">
        <v>442</v>
      </c>
      <c r="AK10" s="947" t="s">
        <v>442</v>
      </c>
      <c r="AL10" s="947" t="s">
        <v>442</v>
      </c>
      <c r="AM10" s="947" t="s">
        <v>442</v>
      </c>
      <c r="AN10" s="947" t="s">
        <v>442</v>
      </c>
      <c r="AO10" s="947" t="s">
        <v>442</v>
      </c>
      <c r="AP10" s="947" t="s">
        <v>442</v>
      </c>
      <c r="AQ10" s="947" t="s">
        <v>442</v>
      </c>
      <c r="AR10" s="947" t="s">
        <v>442</v>
      </c>
      <c r="AS10" s="947" t="s">
        <v>442</v>
      </c>
      <c r="AT10" s="947" t="s">
        <v>442</v>
      </c>
      <c r="AU10" s="804">
        <v>652</v>
      </c>
      <c r="AV10" s="948">
        <v>1116</v>
      </c>
      <c r="AW10" s="947" t="s">
        <v>442</v>
      </c>
      <c r="AX10" s="948">
        <v>944</v>
      </c>
      <c r="AY10" s="947" t="s">
        <v>442</v>
      </c>
      <c r="AZ10" s="947" t="s">
        <v>442</v>
      </c>
      <c r="BA10" s="947" t="s">
        <v>442</v>
      </c>
      <c r="BB10" s="947" t="s">
        <v>442</v>
      </c>
      <c r="BC10" s="947" t="s">
        <v>442</v>
      </c>
      <c r="BD10" s="947" t="s">
        <v>442</v>
      </c>
      <c r="BE10" s="947" t="s">
        <v>442</v>
      </c>
      <c r="BF10" s="947" t="s">
        <v>442</v>
      </c>
      <c r="BG10" s="947" t="s">
        <v>442</v>
      </c>
      <c r="BH10" s="948">
        <v>419</v>
      </c>
      <c r="BI10" s="947" t="s">
        <v>442</v>
      </c>
      <c r="BJ10" s="947" t="s">
        <v>442</v>
      </c>
      <c r="BK10" s="947" t="s">
        <v>442</v>
      </c>
      <c r="BL10" s="947" t="s">
        <v>442</v>
      </c>
      <c r="BM10" s="947" t="s">
        <v>442</v>
      </c>
      <c r="BN10" s="947" t="s">
        <v>442</v>
      </c>
      <c r="BO10" s="947" t="s">
        <v>442</v>
      </c>
      <c r="BP10" s="947" t="s">
        <v>442</v>
      </c>
      <c r="BQ10" s="947" t="s">
        <v>442</v>
      </c>
      <c r="BR10" s="947" t="s">
        <v>442</v>
      </c>
      <c r="BS10" s="947" t="s">
        <v>442</v>
      </c>
      <c r="BT10" s="947" t="s">
        <v>442</v>
      </c>
      <c r="BU10" s="947" t="s">
        <v>442</v>
      </c>
      <c r="BV10" s="947" t="s">
        <v>442</v>
      </c>
      <c r="BW10" s="947" t="s">
        <v>442</v>
      </c>
      <c r="BX10" s="947" t="s">
        <v>442</v>
      </c>
      <c r="BY10" s="947" t="s">
        <v>442</v>
      </c>
      <c r="BZ10" s="947" t="s">
        <v>442</v>
      </c>
      <c r="CA10" s="947" t="s">
        <v>442</v>
      </c>
      <c r="CB10" s="947" t="s">
        <v>442</v>
      </c>
      <c r="CC10" s="378">
        <v>881</v>
      </c>
      <c r="CD10" s="378">
        <v>1016</v>
      </c>
      <c r="CE10" s="378">
        <v>1177</v>
      </c>
      <c r="CF10" s="378">
        <v>1270</v>
      </c>
      <c r="CG10" s="378">
        <v>1652</v>
      </c>
      <c r="CH10" s="378">
        <v>4067</v>
      </c>
      <c r="CI10" s="378">
        <v>4638</v>
      </c>
      <c r="CJ10" s="378">
        <v>9435</v>
      </c>
      <c r="CK10" s="378">
        <v>11013</v>
      </c>
      <c r="CL10" s="378">
        <v>12340</v>
      </c>
      <c r="CM10" s="378">
        <v>3048</v>
      </c>
      <c r="CN10" s="378">
        <v>3473</v>
      </c>
      <c r="CO10" s="239" t="s">
        <v>404</v>
      </c>
      <c r="CP10" s="239" t="s">
        <v>408</v>
      </c>
      <c r="CQ10" s="239"/>
      <c r="CR10" s="239" t="s">
        <v>410</v>
      </c>
      <c r="CS10" s="239" t="s">
        <v>1633</v>
      </c>
      <c r="CT10" s="239"/>
      <c r="CU10" s="239" t="s">
        <v>528</v>
      </c>
      <c r="CV10" s="239" t="s">
        <v>499</v>
      </c>
      <c r="CW10" s="239">
        <v>67</v>
      </c>
      <c r="CX10" s="239">
        <v>54</v>
      </c>
      <c r="CY10" s="239">
        <v>1482</v>
      </c>
      <c r="CZ10" s="239">
        <v>760</v>
      </c>
      <c r="DA10" s="378">
        <v>13603</v>
      </c>
      <c r="DB10" s="379">
        <v>290</v>
      </c>
      <c r="DC10" s="379">
        <v>390</v>
      </c>
      <c r="DD10" s="379"/>
      <c r="DE10" s="379"/>
      <c r="DF10" s="379"/>
      <c r="DG10" s="380"/>
      <c r="DH10" s="378">
        <v>36000</v>
      </c>
      <c r="DI10" s="378">
        <v>37232</v>
      </c>
      <c r="DJ10" s="378">
        <v>42157</v>
      </c>
      <c r="DK10" s="378">
        <v>993</v>
      </c>
      <c r="DL10" s="378">
        <v>1127</v>
      </c>
      <c r="DM10" s="378">
        <v>1288</v>
      </c>
      <c r="DN10" s="378">
        <v>1382</v>
      </c>
      <c r="DO10" s="378">
        <v>1764</v>
      </c>
      <c r="DP10" s="378">
        <v>3048</v>
      </c>
      <c r="DQ10" s="378">
        <v>3511</v>
      </c>
      <c r="DR10" s="378">
        <v>4095</v>
      </c>
      <c r="DS10" s="378">
        <v>4603</v>
      </c>
      <c r="DT10" s="378">
        <v>9349</v>
      </c>
      <c r="DU10" s="378">
        <v>10848</v>
      </c>
      <c r="DV10" s="378">
        <v>12010</v>
      </c>
      <c r="DW10" s="378">
        <v>13149</v>
      </c>
      <c r="DX10" s="378">
        <v>33276</v>
      </c>
      <c r="DY10" s="378">
        <v>35121</v>
      </c>
      <c r="DZ10" s="378">
        <v>39571</v>
      </c>
      <c r="EA10" s="378" t="s">
        <v>7</v>
      </c>
      <c r="EB10" s="238">
        <f>IFERROR(VLOOKUP($EA10,'BASE GE'!$B:$JV,$EB$5,FALSE),"")</f>
        <v>0</v>
      </c>
      <c r="EC10" s="238">
        <f>IFERROR(VLOOKUP($EA10,'BASE GE'!$B:$JV,$EC$5,FALSE),"")</f>
        <v>2.7</v>
      </c>
      <c r="ED10" s="238">
        <f>IFERROR(VLOOKUP($EA10,'BASE GE'!$B:$JV,$ED$5,FALSE),"")</f>
        <v>1.3</v>
      </c>
      <c r="EE10" s="238">
        <f>IFERROR(VLOOKUP($EA10,'BASE GE'!$B:$JV,$EE$5,FALSE),"")</f>
        <v>1.9</v>
      </c>
      <c r="EF10" s="238">
        <f>IFERROR(VLOOKUP($EA10,'BASE GE'!$B:$JV,$EE$5,FALSE),"")</f>
        <v>1.9</v>
      </c>
      <c r="EG10" s="238">
        <f>IFERROR(VLOOKUP($EA10,'BASE GE'!$B:$JV,$EE$5,FALSE),"")</f>
        <v>1.9</v>
      </c>
      <c r="EH10" s="238" t="str">
        <f>IFERROR(VLOOKUP($EA10,'BASE GE'!$B:$JV,$EH$5,FALSE),"")</f>
        <v>*</v>
      </c>
      <c r="EI10" s="238">
        <f>IFERROR(VLOOKUP($EA10,'BASE GE'!$B:$JV,$EI$5,FALSE),"")</f>
        <v>2.5</v>
      </c>
      <c r="EJ10" s="238" t="str">
        <f>IFERROR(VLOOKUP($EA10,'BASE GE'!$B:$JV,$EJ$5,FALSE),"")</f>
        <v>*</v>
      </c>
      <c r="EK10" s="238">
        <f>IFERROR(VLOOKUP($EA10,'BASE GE'!$B:$JV,$EK$5,FALSE),"")</f>
        <v>30.7</v>
      </c>
      <c r="EL10" s="238" t="str">
        <f>IFERROR(VLOOKUP($EA10,'BASE GE'!$B:$JV,$EL$5,FALSE),"")</f>
        <v>G1</v>
      </c>
      <c r="EM10" s="238">
        <f>IFERROR(VLOOKUP($EA10,'BASE GE'!$B:$JV,$EM$5,FALSE),"")</f>
        <v>290</v>
      </c>
      <c r="EN10" s="238">
        <f>IFERROR(VLOOKUP($EA10,'BASE GE'!$B:$JV,$EN$5,FALSE),"")</f>
        <v>390</v>
      </c>
      <c r="EO10" s="238">
        <f>IFERROR(VLOOKUP($EA10,'BASE GE'!$B:$JV,$EO$5,FALSE),"")</f>
        <v>0</v>
      </c>
      <c r="EP10" s="238">
        <f>IFERROR(VLOOKUP($EA10,'BASE GE'!$B:$JV,$EP$5,FALSE),"")</f>
        <v>0</v>
      </c>
      <c r="EQ10" s="238">
        <f>IFERROR(VLOOKUP($EA10,'BASE GE'!$B:$JV,$EQ$5,FALSE),"")</f>
        <v>0</v>
      </c>
      <c r="ER10" s="238">
        <f>IFERROR(VLOOKUP($EA10,'BASE GE'!$B:$JV,$ER$5,FALSE),"")</f>
        <v>0</v>
      </c>
      <c r="ES10" s="239" t="s">
        <v>2668</v>
      </c>
    </row>
    <row r="11" spans="1:149" ht="15" customHeight="1">
      <c r="A11" s="239" t="s">
        <v>773</v>
      </c>
      <c r="B11" s="423" t="s">
        <v>1889</v>
      </c>
      <c r="C11" s="423" t="s">
        <v>1890</v>
      </c>
      <c r="D11" s="423" t="s">
        <v>1891</v>
      </c>
      <c r="E11" s="403" t="s">
        <v>922</v>
      </c>
      <c r="F11" s="239" t="s">
        <v>113</v>
      </c>
      <c r="G11" s="239" t="s">
        <v>114</v>
      </c>
      <c r="H11" s="239" t="s">
        <v>122</v>
      </c>
      <c r="I11" s="239" t="s">
        <v>123</v>
      </c>
      <c r="J11" s="239" t="s">
        <v>88</v>
      </c>
      <c r="K11" s="239" t="s">
        <v>89</v>
      </c>
      <c r="L11" s="239" t="s">
        <v>90</v>
      </c>
      <c r="M11" s="239" t="s">
        <v>962</v>
      </c>
      <c r="N11" s="239" t="s">
        <v>962</v>
      </c>
      <c r="O11" s="947" t="s">
        <v>442</v>
      </c>
      <c r="P11" s="947" t="s">
        <v>442</v>
      </c>
      <c r="Q11" s="947" t="s">
        <v>442</v>
      </c>
      <c r="R11" s="947" t="s">
        <v>442</v>
      </c>
      <c r="S11" s="947" t="s">
        <v>442</v>
      </c>
      <c r="T11" s="947" t="s">
        <v>442</v>
      </c>
      <c r="U11" s="947" t="s">
        <v>442</v>
      </c>
      <c r="V11" s="947" t="s">
        <v>442</v>
      </c>
      <c r="W11" s="947" t="s">
        <v>442</v>
      </c>
      <c r="X11" s="947" t="s">
        <v>442</v>
      </c>
      <c r="Y11" s="947" t="s">
        <v>442</v>
      </c>
      <c r="Z11" s="947" t="s">
        <v>442</v>
      </c>
      <c r="AA11" s="947" t="s">
        <v>442</v>
      </c>
      <c r="AB11" s="947" t="s">
        <v>442</v>
      </c>
      <c r="AC11" s="947" t="s">
        <v>442</v>
      </c>
      <c r="AD11" s="947" t="s">
        <v>442</v>
      </c>
      <c r="AE11" s="947" t="s">
        <v>442</v>
      </c>
      <c r="AF11" s="947" t="s">
        <v>442</v>
      </c>
      <c r="AG11" s="947" t="s">
        <v>442</v>
      </c>
      <c r="AH11" s="947" t="s">
        <v>442</v>
      </c>
      <c r="AI11" s="947" t="s">
        <v>442</v>
      </c>
      <c r="AJ11" s="947" t="s">
        <v>442</v>
      </c>
      <c r="AK11" s="947" t="s">
        <v>442</v>
      </c>
      <c r="AL11" s="947" t="s">
        <v>442</v>
      </c>
      <c r="AM11" s="947" t="s">
        <v>442</v>
      </c>
      <c r="AN11" s="947" t="s">
        <v>442</v>
      </c>
      <c r="AO11" s="947" t="s">
        <v>442</v>
      </c>
      <c r="AP11" s="947" t="s">
        <v>442</v>
      </c>
      <c r="AQ11" s="947" t="s">
        <v>442</v>
      </c>
      <c r="AR11" s="947" t="s">
        <v>442</v>
      </c>
      <c r="AS11" s="947" t="s">
        <v>442</v>
      </c>
      <c r="AT11" s="947" t="s">
        <v>442</v>
      </c>
      <c r="AU11" s="804">
        <v>652</v>
      </c>
      <c r="AV11" s="948">
        <v>1116</v>
      </c>
      <c r="AW11" s="947" t="s">
        <v>442</v>
      </c>
      <c r="AX11" s="948">
        <v>944</v>
      </c>
      <c r="AY11" s="947" t="s">
        <v>442</v>
      </c>
      <c r="AZ11" s="947" t="s">
        <v>442</v>
      </c>
      <c r="BA11" s="947" t="s">
        <v>442</v>
      </c>
      <c r="BB11" s="947" t="s">
        <v>442</v>
      </c>
      <c r="BC11" s="947" t="s">
        <v>442</v>
      </c>
      <c r="BD11" s="947" t="s">
        <v>442</v>
      </c>
      <c r="BE11" s="947" t="s">
        <v>442</v>
      </c>
      <c r="BF11" s="947" t="s">
        <v>442</v>
      </c>
      <c r="BG11" s="947" t="s">
        <v>442</v>
      </c>
      <c r="BH11" s="948">
        <v>419</v>
      </c>
      <c r="BI11" s="947" t="s">
        <v>442</v>
      </c>
      <c r="BJ11" s="947" t="s">
        <v>442</v>
      </c>
      <c r="BK11" s="947" t="s">
        <v>442</v>
      </c>
      <c r="BL11" s="947" t="s">
        <v>442</v>
      </c>
      <c r="BM11" s="947" t="s">
        <v>442</v>
      </c>
      <c r="BN11" s="947" t="s">
        <v>442</v>
      </c>
      <c r="BO11" s="947" t="s">
        <v>442</v>
      </c>
      <c r="BP11" s="947" t="s">
        <v>442</v>
      </c>
      <c r="BQ11" s="947" t="s">
        <v>442</v>
      </c>
      <c r="BR11" s="947" t="s">
        <v>442</v>
      </c>
      <c r="BS11" s="947" t="s">
        <v>442</v>
      </c>
      <c r="BT11" s="947" t="s">
        <v>442</v>
      </c>
      <c r="BU11" s="947" t="s">
        <v>442</v>
      </c>
      <c r="BV11" s="947" t="s">
        <v>442</v>
      </c>
      <c r="BW11" s="947" t="s">
        <v>442</v>
      </c>
      <c r="BX11" s="947" t="s">
        <v>442</v>
      </c>
      <c r="BY11" s="947" t="s">
        <v>442</v>
      </c>
      <c r="BZ11" s="947" t="s">
        <v>442</v>
      </c>
      <c r="CA11" s="947" t="s">
        <v>442</v>
      </c>
      <c r="CB11" s="947" t="s">
        <v>442</v>
      </c>
      <c r="CC11" s="378">
        <v>881</v>
      </c>
      <c r="CD11" s="378">
        <v>1016</v>
      </c>
      <c r="CE11" s="378">
        <v>1177</v>
      </c>
      <c r="CF11" s="378">
        <v>1270</v>
      </c>
      <c r="CG11" s="378">
        <v>1652</v>
      </c>
      <c r="CH11" s="378">
        <v>4067</v>
      </c>
      <c r="CI11" s="378">
        <v>4638</v>
      </c>
      <c r="CJ11" s="378">
        <v>9435</v>
      </c>
      <c r="CK11" s="378">
        <v>11013</v>
      </c>
      <c r="CL11" s="378">
        <v>12340</v>
      </c>
      <c r="CM11" s="378">
        <v>3048</v>
      </c>
      <c r="CN11" s="378">
        <v>3473</v>
      </c>
      <c r="CO11" s="239" t="s">
        <v>404</v>
      </c>
      <c r="CP11" s="239" t="s">
        <v>408</v>
      </c>
      <c r="CQ11" s="239"/>
      <c r="CR11" s="239" t="s">
        <v>410</v>
      </c>
      <c r="CS11" s="239" t="s">
        <v>1633</v>
      </c>
      <c r="CT11" s="239"/>
      <c r="CU11" s="239" t="s">
        <v>528</v>
      </c>
      <c r="CV11" s="239" t="s">
        <v>499</v>
      </c>
      <c r="CW11" s="239">
        <v>67</v>
      </c>
      <c r="CX11" s="239">
        <v>54</v>
      </c>
      <c r="CY11" s="239">
        <v>1482</v>
      </c>
      <c r="CZ11" s="239">
        <v>760</v>
      </c>
      <c r="DA11" s="378">
        <v>13603</v>
      </c>
      <c r="DB11" s="360">
        <v>290</v>
      </c>
      <c r="DC11" s="360">
        <v>390</v>
      </c>
      <c r="DD11" s="360"/>
      <c r="DE11" s="360"/>
      <c r="DF11" s="360"/>
      <c r="DG11" s="381"/>
      <c r="DH11" s="378">
        <v>36000</v>
      </c>
      <c r="DI11" s="378">
        <v>37232</v>
      </c>
      <c r="DJ11" s="378">
        <v>42157</v>
      </c>
      <c r="DK11" s="378">
        <v>993</v>
      </c>
      <c r="DL11" s="378">
        <v>1127</v>
      </c>
      <c r="DM11" s="378">
        <v>1288</v>
      </c>
      <c r="DN11" s="378">
        <v>1382</v>
      </c>
      <c r="DO11" s="378">
        <v>1764</v>
      </c>
      <c r="DP11" s="378">
        <v>3048</v>
      </c>
      <c r="DQ11" s="378">
        <v>3511</v>
      </c>
      <c r="DR11" s="378">
        <v>4095</v>
      </c>
      <c r="DS11" s="378">
        <v>4603</v>
      </c>
      <c r="DT11" s="378">
        <v>9349</v>
      </c>
      <c r="DU11" s="378">
        <v>10848</v>
      </c>
      <c r="DV11" s="378">
        <v>12010</v>
      </c>
      <c r="DW11" s="378">
        <v>13149</v>
      </c>
      <c r="DX11" s="378">
        <v>33276</v>
      </c>
      <c r="DY11" s="378">
        <v>35121</v>
      </c>
      <c r="DZ11" s="378">
        <v>39571</v>
      </c>
      <c r="EA11" s="378" t="s">
        <v>9</v>
      </c>
      <c r="EB11" s="238">
        <f>IFERROR(VLOOKUP($EA11,'BASE GE'!$B:$JV,$EB$5,FALSE),"")</f>
        <v>0</v>
      </c>
      <c r="EC11" s="238">
        <f>IFERROR(VLOOKUP($EA11,'BASE GE'!$B:$JV,$EC$5,FALSE),"")</f>
        <v>2.7</v>
      </c>
      <c r="ED11" s="238">
        <f>IFERROR(VLOOKUP($EA11,'BASE GE'!$B:$JV,$ED$5,FALSE),"")</f>
        <v>1.3</v>
      </c>
      <c r="EE11" s="238">
        <f>IFERROR(VLOOKUP($EA11,'BASE GE'!$B:$JV,$EE$5,FALSE),"")</f>
        <v>1.9</v>
      </c>
      <c r="EF11" s="238">
        <f>IFERROR(VLOOKUP($EA11,'BASE GE'!$B:$JV,$EE$5,FALSE),"")</f>
        <v>1.9</v>
      </c>
      <c r="EG11" s="238">
        <f>IFERROR(VLOOKUP($EA11,'BASE GE'!$B:$JV,$EE$5,FALSE),"")</f>
        <v>1.9</v>
      </c>
      <c r="EH11" s="238" t="str">
        <f>IFERROR(VLOOKUP($EA11,'BASE GE'!$B:$JV,$EH$5,FALSE),"")</f>
        <v>*</v>
      </c>
      <c r="EI11" s="238">
        <f>IFERROR(VLOOKUP($EA11,'BASE GE'!$B:$JV,$EI$5,FALSE),"")</f>
        <v>2.5</v>
      </c>
      <c r="EJ11" s="238" t="str">
        <f>IFERROR(VLOOKUP($EA11,'BASE GE'!$B:$JV,$EJ$5,FALSE),"")</f>
        <v>*</v>
      </c>
      <c r="EK11" s="238">
        <f>IFERROR(VLOOKUP($EA11,'BASE GE'!$B:$JV,$EK$5,FALSE),"")</f>
        <v>30.7</v>
      </c>
      <c r="EL11" s="238" t="str">
        <f>IFERROR(VLOOKUP($EA11,'BASE GE'!$B:$JV,$EL$5,FALSE),"")</f>
        <v>G2</v>
      </c>
      <c r="EM11" s="238">
        <f>IFERROR(VLOOKUP($EA11,'BASE GE'!$B:$JV,$EM$5,FALSE),"")</f>
        <v>290</v>
      </c>
      <c r="EN11" s="238">
        <f>IFERROR(VLOOKUP($EA11,'BASE GE'!$B:$JV,$EN$5,FALSE),"")</f>
        <v>390</v>
      </c>
      <c r="EO11" s="238">
        <f>IFERROR(VLOOKUP($EA11,'BASE GE'!$B:$JV,$EO$5,FALSE),"")</f>
        <v>0</v>
      </c>
      <c r="EP11" s="238">
        <f>IFERROR(VLOOKUP($EA11,'BASE GE'!$B:$JV,$EP$5,FALSE),"")</f>
        <v>0</v>
      </c>
      <c r="EQ11" s="238">
        <f>IFERROR(VLOOKUP($EA11,'BASE GE'!$B:$JV,$EQ$5,FALSE),"")</f>
        <v>0</v>
      </c>
      <c r="ER11" s="238">
        <f>IFERROR(VLOOKUP($EA11,'BASE GE'!$B:$JV,$ER$5,FALSE),"")</f>
        <v>0</v>
      </c>
      <c r="ES11" s="239" t="s">
        <v>2668</v>
      </c>
    </row>
    <row r="12" spans="1:149" ht="15" customHeight="1">
      <c r="A12" s="239" t="s">
        <v>756</v>
      </c>
      <c r="B12" s="421" t="s">
        <v>1892</v>
      </c>
      <c r="C12" s="421"/>
      <c r="D12" s="421"/>
      <c r="E12" s="403" t="s">
        <v>922</v>
      </c>
      <c r="F12" s="239" t="s">
        <v>117</v>
      </c>
      <c r="G12" s="239" t="s">
        <v>118</v>
      </c>
      <c r="H12" s="239" t="s">
        <v>119</v>
      </c>
      <c r="I12" s="239" t="s">
        <v>120</v>
      </c>
      <c r="J12" s="239" t="s">
        <v>108</v>
      </c>
      <c r="K12" s="239" t="s">
        <v>89</v>
      </c>
      <c r="L12" s="239" t="s">
        <v>90</v>
      </c>
      <c r="M12" s="239" t="s">
        <v>121</v>
      </c>
      <c r="N12" s="239" t="s">
        <v>121</v>
      </c>
      <c r="O12" s="947" t="s">
        <v>442</v>
      </c>
      <c r="P12" s="947" t="s">
        <v>442</v>
      </c>
      <c r="Q12" s="947" t="s">
        <v>442</v>
      </c>
      <c r="R12" s="947" t="s">
        <v>442</v>
      </c>
      <c r="S12" s="947" t="s">
        <v>442</v>
      </c>
      <c r="T12" s="947" t="s">
        <v>442</v>
      </c>
      <c r="U12" s="947" t="s">
        <v>442</v>
      </c>
      <c r="V12" s="947" t="s">
        <v>442</v>
      </c>
      <c r="W12" s="947" t="s">
        <v>442</v>
      </c>
      <c r="X12" s="947" t="s">
        <v>442</v>
      </c>
      <c r="Y12" s="947" t="s">
        <v>442</v>
      </c>
      <c r="Z12" s="947" t="s">
        <v>442</v>
      </c>
      <c r="AA12" s="947" t="s">
        <v>442</v>
      </c>
      <c r="AB12" s="947" t="s">
        <v>442</v>
      </c>
      <c r="AC12" s="947" t="s">
        <v>442</v>
      </c>
      <c r="AD12" s="947" t="s">
        <v>442</v>
      </c>
      <c r="AE12" s="947" t="s">
        <v>442</v>
      </c>
      <c r="AF12" s="947" t="s">
        <v>442</v>
      </c>
      <c r="AG12" s="947" t="s">
        <v>442</v>
      </c>
      <c r="AH12" s="947" t="s">
        <v>442</v>
      </c>
      <c r="AI12" s="947" t="s">
        <v>442</v>
      </c>
      <c r="AJ12" s="947" t="s">
        <v>442</v>
      </c>
      <c r="AK12" s="947" t="s">
        <v>442</v>
      </c>
      <c r="AL12" s="947" t="s">
        <v>442</v>
      </c>
      <c r="AM12" s="947" t="s">
        <v>442</v>
      </c>
      <c r="AN12" s="947" t="s">
        <v>442</v>
      </c>
      <c r="AO12" s="947" t="s">
        <v>442</v>
      </c>
      <c r="AP12" s="947" t="s">
        <v>442</v>
      </c>
      <c r="AQ12" s="947" t="s">
        <v>442</v>
      </c>
      <c r="AR12" s="947" t="s">
        <v>442</v>
      </c>
      <c r="AS12" s="947" t="s">
        <v>442</v>
      </c>
      <c r="AT12" s="947" t="s">
        <v>442</v>
      </c>
      <c r="AU12" s="804">
        <v>652</v>
      </c>
      <c r="AV12" s="948">
        <v>1116</v>
      </c>
      <c r="AW12" s="947" t="s">
        <v>442</v>
      </c>
      <c r="AX12" s="948">
        <v>944</v>
      </c>
      <c r="AY12" s="947" t="s">
        <v>442</v>
      </c>
      <c r="AZ12" s="947" t="s">
        <v>442</v>
      </c>
      <c r="BA12" s="947" t="s">
        <v>442</v>
      </c>
      <c r="BB12" s="947" t="s">
        <v>442</v>
      </c>
      <c r="BC12" s="947" t="s">
        <v>442</v>
      </c>
      <c r="BD12" s="947" t="s">
        <v>442</v>
      </c>
      <c r="BE12" s="947" t="s">
        <v>442</v>
      </c>
      <c r="BF12" s="947" t="s">
        <v>442</v>
      </c>
      <c r="BG12" s="947" t="s">
        <v>442</v>
      </c>
      <c r="BH12" s="948">
        <v>419</v>
      </c>
      <c r="BI12" s="947" t="s">
        <v>442</v>
      </c>
      <c r="BJ12" s="947" t="s">
        <v>442</v>
      </c>
      <c r="BK12" s="947" t="s">
        <v>442</v>
      </c>
      <c r="BL12" s="947" t="s">
        <v>442</v>
      </c>
      <c r="BM12" s="947" t="s">
        <v>442</v>
      </c>
      <c r="BN12" s="947" t="s">
        <v>442</v>
      </c>
      <c r="BO12" s="947" t="s">
        <v>442</v>
      </c>
      <c r="BP12" s="947" t="s">
        <v>442</v>
      </c>
      <c r="BQ12" s="947" t="s">
        <v>442</v>
      </c>
      <c r="BR12" s="947" t="s">
        <v>442</v>
      </c>
      <c r="BS12" s="947" t="s">
        <v>442</v>
      </c>
      <c r="BT12" s="947" t="s">
        <v>442</v>
      </c>
      <c r="BU12" s="947" t="s">
        <v>442</v>
      </c>
      <c r="BV12" s="947" t="s">
        <v>442</v>
      </c>
      <c r="BW12" s="947" t="s">
        <v>442</v>
      </c>
      <c r="BX12" s="947" t="s">
        <v>442</v>
      </c>
      <c r="BY12" s="947" t="s">
        <v>442</v>
      </c>
      <c r="BZ12" s="947" t="s">
        <v>442</v>
      </c>
      <c r="CA12" s="947" t="s">
        <v>442</v>
      </c>
      <c r="CB12" s="947" t="s">
        <v>442</v>
      </c>
      <c r="CC12" s="378">
        <v>881</v>
      </c>
      <c r="CD12" s="378">
        <v>1016</v>
      </c>
      <c r="CE12" s="378">
        <v>1177</v>
      </c>
      <c r="CF12" s="378">
        <v>1270</v>
      </c>
      <c r="CG12" s="378">
        <v>1652</v>
      </c>
      <c r="CH12" s="378">
        <v>4067</v>
      </c>
      <c r="CI12" s="378">
        <v>4638</v>
      </c>
      <c r="CJ12" s="378">
        <v>9435</v>
      </c>
      <c r="CK12" s="378">
        <v>11013</v>
      </c>
      <c r="CL12" s="378">
        <v>12340</v>
      </c>
      <c r="CM12" s="378">
        <v>3048</v>
      </c>
      <c r="CN12" s="378">
        <v>3473</v>
      </c>
      <c r="CO12" s="239" t="s">
        <v>404</v>
      </c>
      <c r="CP12" s="239" t="s">
        <v>408</v>
      </c>
      <c r="CQ12" s="239" t="s">
        <v>428</v>
      </c>
      <c r="CR12" s="239"/>
      <c r="CS12" s="239" t="s">
        <v>1633</v>
      </c>
      <c r="CT12" s="239"/>
      <c r="CU12" s="239" t="s">
        <v>529</v>
      </c>
      <c r="CV12" s="239" t="s">
        <v>499</v>
      </c>
      <c r="CW12" s="239">
        <v>71</v>
      </c>
      <c r="CX12" s="239">
        <v>58</v>
      </c>
      <c r="CY12" s="239">
        <v>1750</v>
      </c>
      <c r="CZ12" s="239">
        <v>775</v>
      </c>
      <c r="DA12" s="378">
        <v>13603</v>
      </c>
      <c r="DB12" s="360">
        <v>396</v>
      </c>
      <c r="DC12" s="360">
        <v>544</v>
      </c>
      <c r="DD12" s="360">
        <v>625</v>
      </c>
      <c r="DE12" s="360"/>
      <c r="DF12" s="360"/>
      <c r="DG12" s="381"/>
      <c r="DH12" s="378">
        <v>36000</v>
      </c>
      <c r="DI12" s="378">
        <v>37232</v>
      </c>
      <c r="DJ12" s="378">
        <v>42157</v>
      </c>
      <c r="DK12" s="378">
        <v>993</v>
      </c>
      <c r="DL12" s="378">
        <v>1127</v>
      </c>
      <c r="DM12" s="378">
        <v>1288</v>
      </c>
      <c r="DN12" s="378">
        <v>1382</v>
      </c>
      <c r="DO12" s="378">
        <v>1764</v>
      </c>
      <c r="DP12" s="378">
        <v>3048</v>
      </c>
      <c r="DQ12" s="378">
        <v>3511</v>
      </c>
      <c r="DR12" s="378">
        <v>4095</v>
      </c>
      <c r="DS12" s="378">
        <v>4603</v>
      </c>
      <c r="DT12" s="378">
        <v>9349</v>
      </c>
      <c r="DU12" s="378">
        <v>10848</v>
      </c>
      <c r="DV12" s="378">
        <v>12010</v>
      </c>
      <c r="DW12" s="378">
        <v>13149</v>
      </c>
      <c r="DX12" s="378">
        <v>33276</v>
      </c>
      <c r="DY12" s="378">
        <v>35121</v>
      </c>
      <c r="DZ12" s="378">
        <v>39571</v>
      </c>
      <c r="EA12" s="378" t="s">
        <v>8</v>
      </c>
      <c r="EB12" s="238" t="str">
        <f>IFERROR(VLOOKUP($EA12,'BASE GE'!$B:$JV,$EB$5,FALSE),"")</f>
        <v/>
      </c>
      <c r="EC12" s="238" t="str">
        <f>IFERROR(VLOOKUP($EA12,'BASE GE'!$B:$JV,$EC$5,FALSE),"")</f>
        <v/>
      </c>
      <c r="ED12" s="238" t="str">
        <f>IFERROR(VLOOKUP($EA12,'BASE GE'!$B:$JV,$ED$5,FALSE),"")</f>
        <v/>
      </c>
      <c r="EE12" s="238" t="str">
        <f>IFERROR(VLOOKUP($EA12,'BASE GE'!$B:$JV,$EE$5,FALSE),"")</f>
        <v/>
      </c>
      <c r="EF12" s="238" t="str">
        <f>IFERROR(VLOOKUP($EA12,'BASE GE'!$B:$JV,$EE$5,FALSE),"")</f>
        <v/>
      </c>
      <c r="EG12" s="238" t="str">
        <f>IFERROR(VLOOKUP($EA12,'BASE GE'!$B:$JV,$EE$5,FALSE),"")</f>
        <v/>
      </c>
      <c r="EH12" s="238" t="str">
        <f>IFERROR(VLOOKUP($EA12,'BASE GE'!$B:$JV,$EH$5,FALSE),"")</f>
        <v/>
      </c>
      <c r="EI12" s="238" t="str">
        <f>IFERROR(VLOOKUP($EA12,'BASE GE'!$B:$JV,$EI$5,FALSE),"")</f>
        <v/>
      </c>
      <c r="EJ12" s="238" t="str">
        <f>IFERROR(VLOOKUP($EA12,'BASE GE'!$B:$JV,$EJ$5,FALSE),"")</f>
        <v/>
      </c>
      <c r="EK12" s="238" t="str">
        <f>IFERROR(VLOOKUP($EA12,'BASE GE'!$B:$JV,$EK$5,FALSE),"")</f>
        <v/>
      </c>
      <c r="EL12" s="238" t="str">
        <f>IFERROR(VLOOKUP($EA12,'BASE GE'!$B:$JV,$EL$5,FALSE),"")</f>
        <v/>
      </c>
      <c r="EM12" s="238" t="str">
        <f>IFERROR(VLOOKUP($EA12,'BASE GE'!$B:$JV,$EM$5,FALSE),"")</f>
        <v/>
      </c>
      <c r="EN12" s="238" t="str">
        <f>IFERROR(VLOOKUP($EA12,'BASE GE'!$B:$JV,$EN$5,FALSE),"")</f>
        <v/>
      </c>
      <c r="EO12" s="238" t="str">
        <f>IFERROR(VLOOKUP($EA12,'BASE GE'!$B:$JV,$EO$5,FALSE),"")</f>
        <v/>
      </c>
      <c r="EP12" s="238" t="str">
        <f>IFERROR(VLOOKUP($EA12,'BASE GE'!$B:$JV,$EP$5,FALSE),"")</f>
        <v/>
      </c>
      <c r="EQ12" s="238" t="str">
        <f>IFERROR(VLOOKUP($EA12,'BASE GE'!$B:$JV,$EQ$5,FALSE),"")</f>
        <v/>
      </c>
      <c r="ER12" s="238" t="str">
        <f>IFERROR(VLOOKUP($EA12,'BASE GE'!$B:$JV,$ER$5,FALSE),"")</f>
        <v/>
      </c>
      <c r="ES12" s="239" t="s">
        <v>2668</v>
      </c>
    </row>
    <row r="13" spans="1:149" ht="15" customHeight="1">
      <c r="A13" s="239" t="s">
        <v>773</v>
      </c>
      <c r="B13" s="421" t="s">
        <v>1893</v>
      </c>
      <c r="C13" s="421"/>
      <c r="D13" s="421"/>
      <c r="E13" s="403" t="s">
        <v>924</v>
      </c>
      <c r="F13" s="239" t="s">
        <v>124</v>
      </c>
      <c r="G13" s="239" t="s">
        <v>118</v>
      </c>
      <c r="H13" s="239" t="s">
        <v>110</v>
      </c>
      <c r="I13" s="239" t="s">
        <v>125</v>
      </c>
      <c r="J13" s="239" t="s">
        <v>533</v>
      </c>
      <c r="K13" s="239" t="s">
        <v>89</v>
      </c>
      <c r="L13" s="239" t="s">
        <v>90</v>
      </c>
      <c r="M13" s="239" t="s">
        <v>121</v>
      </c>
      <c r="N13" s="239" t="s">
        <v>121</v>
      </c>
      <c r="O13" s="947" t="s">
        <v>442</v>
      </c>
      <c r="P13" s="947" t="s">
        <v>442</v>
      </c>
      <c r="Q13" s="947" t="s">
        <v>442</v>
      </c>
      <c r="R13" s="947" t="s">
        <v>442</v>
      </c>
      <c r="S13" s="947" t="s">
        <v>442</v>
      </c>
      <c r="T13" s="947" t="s">
        <v>442</v>
      </c>
      <c r="U13" s="947" t="s">
        <v>442</v>
      </c>
      <c r="V13" s="947" t="s">
        <v>442</v>
      </c>
      <c r="W13" s="947" t="s">
        <v>442</v>
      </c>
      <c r="X13" s="947" t="s">
        <v>442</v>
      </c>
      <c r="Y13" s="947" t="s">
        <v>442</v>
      </c>
      <c r="Z13" s="947" t="s">
        <v>442</v>
      </c>
      <c r="AA13" s="947" t="s">
        <v>442</v>
      </c>
      <c r="AB13" s="947" t="s">
        <v>442</v>
      </c>
      <c r="AC13" s="947" t="s">
        <v>442</v>
      </c>
      <c r="AD13" s="947" t="s">
        <v>442</v>
      </c>
      <c r="AE13" s="947" t="s">
        <v>442</v>
      </c>
      <c r="AF13" s="947" t="s">
        <v>442</v>
      </c>
      <c r="AG13" s="947" t="s">
        <v>442</v>
      </c>
      <c r="AH13" s="947" t="s">
        <v>442</v>
      </c>
      <c r="AI13" s="947" t="s">
        <v>442</v>
      </c>
      <c r="AJ13" s="947" t="s">
        <v>442</v>
      </c>
      <c r="AK13" s="947" t="s">
        <v>442</v>
      </c>
      <c r="AL13" s="947" t="s">
        <v>442</v>
      </c>
      <c r="AM13" s="947" t="s">
        <v>442</v>
      </c>
      <c r="AN13" s="947" t="s">
        <v>442</v>
      </c>
      <c r="AO13" s="947" t="s">
        <v>442</v>
      </c>
      <c r="AP13" s="947" t="s">
        <v>442</v>
      </c>
      <c r="AQ13" s="947" t="s">
        <v>442</v>
      </c>
      <c r="AR13" s="947" t="s">
        <v>442</v>
      </c>
      <c r="AS13" s="947" t="s">
        <v>442</v>
      </c>
      <c r="AT13" s="947" t="s">
        <v>442</v>
      </c>
      <c r="AU13" s="947" t="s">
        <v>442</v>
      </c>
      <c r="AV13" s="948">
        <v>1116</v>
      </c>
      <c r="AW13" s="947" t="s">
        <v>442</v>
      </c>
      <c r="AX13" s="948">
        <v>944</v>
      </c>
      <c r="AY13" s="947" t="s">
        <v>442</v>
      </c>
      <c r="AZ13" s="947" t="s">
        <v>442</v>
      </c>
      <c r="BA13" s="947" t="s">
        <v>442</v>
      </c>
      <c r="BB13" s="947" t="s">
        <v>442</v>
      </c>
      <c r="BC13" s="947" t="s">
        <v>442</v>
      </c>
      <c r="BD13" s="947" t="s">
        <v>442</v>
      </c>
      <c r="BE13" s="947" t="s">
        <v>442</v>
      </c>
      <c r="BF13" s="947" t="s">
        <v>442</v>
      </c>
      <c r="BG13" s="947" t="s">
        <v>442</v>
      </c>
      <c r="BH13" s="948">
        <v>419</v>
      </c>
      <c r="BI13" s="947" t="s">
        <v>442</v>
      </c>
      <c r="BJ13" s="947" t="s">
        <v>442</v>
      </c>
      <c r="BK13" s="947" t="s">
        <v>442</v>
      </c>
      <c r="BL13" s="947" t="s">
        <v>442</v>
      </c>
      <c r="BM13" s="947" t="s">
        <v>442</v>
      </c>
      <c r="BN13" s="947" t="s">
        <v>442</v>
      </c>
      <c r="BO13" s="947" t="s">
        <v>442</v>
      </c>
      <c r="BP13" s="947" t="s">
        <v>442</v>
      </c>
      <c r="BQ13" s="947" t="s">
        <v>442</v>
      </c>
      <c r="BR13" s="947" t="s">
        <v>442</v>
      </c>
      <c r="BS13" s="947" t="s">
        <v>442</v>
      </c>
      <c r="BT13" s="947" t="s">
        <v>442</v>
      </c>
      <c r="BU13" s="947" t="s">
        <v>442</v>
      </c>
      <c r="BV13" s="947" t="s">
        <v>442</v>
      </c>
      <c r="BW13" s="947" t="s">
        <v>442</v>
      </c>
      <c r="BX13" s="947" t="s">
        <v>442</v>
      </c>
      <c r="BY13" s="947" t="s">
        <v>442</v>
      </c>
      <c r="BZ13" s="947" t="s">
        <v>442</v>
      </c>
      <c r="CA13" s="947" t="s">
        <v>442</v>
      </c>
      <c r="CB13" s="947" t="s">
        <v>442</v>
      </c>
      <c r="CC13" s="378">
        <v>881</v>
      </c>
      <c r="CD13" s="378">
        <v>1016</v>
      </c>
      <c r="CE13" s="378">
        <v>1177</v>
      </c>
      <c r="CF13" s="378">
        <v>1270</v>
      </c>
      <c r="CG13" s="378">
        <v>1652</v>
      </c>
      <c r="CH13" s="378">
        <v>4067</v>
      </c>
      <c r="CI13" s="378">
        <v>4638</v>
      </c>
      <c r="CJ13" s="378">
        <v>9435</v>
      </c>
      <c r="CK13" s="378">
        <v>11013</v>
      </c>
      <c r="CL13" s="378">
        <v>12340</v>
      </c>
      <c r="CM13" s="378">
        <v>3048</v>
      </c>
      <c r="CN13" s="378">
        <v>3473</v>
      </c>
      <c r="CO13" s="239" t="s">
        <v>404</v>
      </c>
      <c r="CP13" s="239" t="s">
        <v>408</v>
      </c>
      <c r="CQ13" s="239"/>
      <c r="CR13" s="239" t="s">
        <v>410</v>
      </c>
      <c r="CS13" s="239" t="s">
        <v>1633</v>
      </c>
      <c r="CT13" s="239"/>
      <c r="CU13" s="239" t="s">
        <v>528</v>
      </c>
      <c r="CV13" s="239" t="s">
        <v>499</v>
      </c>
      <c r="CW13" s="239">
        <v>67</v>
      </c>
      <c r="CX13" s="239">
        <v>54</v>
      </c>
      <c r="CY13" s="239">
        <v>1750</v>
      </c>
      <c r="CZ13" s="239">
        <v>775</v>
      </c>
      <c r="DA13" s="378">
        <v>13603</v>
      </c>
      <c r="DB13" s="360">
        <v>350</v>
      </c>
      <c r="DC13" s="360">
        <v>520</v>
      </c>
      <c r="DD13" s="360">
        <v>670</v>
      </c>
      <c r="DE13" s="360"/>
      <c r="DF13" s="360"/>
      <c r="DG13" s="381"/>
      <c r="DH13" s="378">
        <v>36000</v>
      </c>
      <c r="DI13" s="378">
        <v>37232</v>
      </c>
      <c r="DJ13" s="378">
        <v>42157</v>
      </c>
      <c r="DK13" s="378">
        <v>993</v>
      </c>
      <c r="DL13" s="378">
        <v>1127</v>
      </c>
      <c r="DM13" s="378">
        <v>1288</v>
      </c>
      <c r="DN13" s="378">
        <v>1382</v>
      </c>
      <c r="DO13" s="378">
        <v>1764</v>
      </c>
      <c r="DP13" s="378">
        <v>3048</v>
      </c>
      <c r="DQ13" s="378">
        <v>3511</v>
      </c>
      <c r="DR13" s="378">
        <v>4095</v>
      </c>
      <c r="DS13" s="378">
        <v>4603</v>
      </c>
      <c r="DT13" s="378">
        <v>9349</v>
      </c>
      <c r="DU13" s="378">
        <v>10848</v>
      </c>
      <c r="DV13" s="378">
        <v>12010</v>
      </c>
      <c r="DW13" s="378">
        <v>13149</v>
      </c>
      <c r="DX13" s="378">
        <v>33276</v>
      </c>
      <c r="DY13" s="378">
        <v>35121</v>
      </c>
      <c r="DZ13" s="378">
        <v>39571</v>
      </c>
      <c r="EA13" s="378" t="s">
        <v>10</v>
      </c>
      <c r="EB13" s="238">
        <f>IFERROR(VLOOKUP($EA13,'BASE GE'!$B:$JV,$EB$5,FALSE),"")</f>
        <v>0</v>
      </c>
      <c r="EC13" s="238">
        <f>IFERROR(VLOOKUP($EA13,'BASE GE'!$B:$JV,$EC$5,FALSE),"")</f>
        <v>3.6</v>
      </c>
      <c r="ED13" s="238">
        <f>IFERROR(VLOOKUP($EA13,'BASE GE'!$B:$JV,$ED$5,FALSE),"")</f>
        <v>1.8</v>
      </c>
      <c r="EE13" s="238">
        <f>IFERROR(VLOOKUP($EA13,'BASE GE'!$B:$JV,$EE$5,FALSE),"")</f>
        <v>2.5</v>
      </c>
      <c r="EF13" s="238">
        <f>IFERROR(VLOOKUP($EA13,'BASE GE'!$B:$JV,$EE$5,FALSE),"")</f>
        <v>2.5</v>
      </c>
      <c r="EG13" s="238">
        <f>IFERROR(VLOOKUP($EA13,'BASE GE'!$B:$JV,$EE$5,FALSE),"")</f>
        <v>2.5</v>
      </c>
      <c r="EH13" s="238" t="str">
        <f>IFERROR(VLOOKUP($EA13,'BASE GE'!$B:$JV,$EH$5,FALSE),"")</f>
        <v>*</v>
      </c>
      <c r="EI13" s="238">
        <f>IFERROR(VLOOKUP($EA13,'BASE GE'!$B:$JV,$EI$5,FALSE),"")</f>
        <v>2.5</v>
      </c>
      <c r="EJ13" s="238" t="str">
        <f>IFERROR(VLOOKUP($EA13,'BASE GE'!$B:$JV,$EJ$5,FALSE),"")</f>
        <v>*</v>
      </c>
      <c r="EK13" s="238">
        <f>IFERROR(VLOOKUP($EA13,'BASE GE'!$B:$JV,$EK$5,FALSE),"")</f>
        <v>41.9</v>
      </c>
      <c r="EL13" s="238" t="str">
        <f>IFERROR(VLOOKUP($EA13,'BASE GE'!$B:$JV,$EL$5,FALSE),"")</f>
        <v>G2</v>
      </c>
      <c r="EM13" s="238">
        <f>IFERROR(VLOOKUP($EA13,'BASE GE'!$B:$JV,$EM$5,FALSE),"")</f>
        <v>350</v>
      </c>
      <c r="EN13" s="238">
        <f>IFERROR(VLOOKUP($EA13,'BASE GE'!$B:$JV,$EN$5,FALSE),"")</f>
        <v>520</v>
      </c>
      <c r="EO13" s="238">
        <f>IFERROR(VLOOKUP($EA13,'BASE GE'!$B:$JV,$EO$5,FALSE),"")</f>
        <v>670</v>
      </c>
      <c r="EP13" s="238">
        <f>IFERROR(VLOOKUP($EA13,'BASE GE'!$B:$JV,$EP$5,FALSE),"")</f>
        <v>0</v>
      </c>
      <c r="EQ13" s="238">
        <f>IFERROR(VLOOKUP($EA13,'BASE GE'!$B:$JV,$EQ$5,FALSE),"")</f>
        <v>0</v>
      </c>
      <c r="ER13" s="238">
        <f>IFERROR(VLOOKUP($EA13,'BASE GE'!$B:$JV,$ER$5,FALSE),"")</f>
        <v>0</v>
      </c>
      <c r="ES13" s="239" t="s">
        <v>2668</v>
      </c>
    </row>
    <row r="14" spans="1:149" ht="15" customHeight="1">
      <c r="A14" s="239" t="s">
        <v>773</v>
      </c>
      <c r="B14" s="423" t="s">
        <v>1894</v>
      </c>
      <c r="C14" s="423" t="s">
        <v>1895</v>
      </c>
      <c r="D14" s="423" t="s">
        <v>1896</v>
      </c>
      <c r="E14" s="403" t="s">
        <v>892</v>
      </c>
      <c r="F14" s="239" t="s">
        <v>124</v>
      </c>
      <c r="G14" s="239" t="s">
        <v>126</v>
      </c>
      <c r="H14" s="239" t="s">
        <v>86</v>
      </c>
      <c r="I14" s="239" t="s">
        <v>132</v>
      </c>
      <c r="J14" s="239" t="s">
        <v>88</v>
      </c>
      <c r="K14" s="239" t="s">
        <v>89</v>
      </c>
      <c r="L14" s="239" t="s">
        <v>90</v>
      </c>
      <c r="M14" s="239" t="s">
        <v>962</v>
      </c>
      <c r="N14" s="239" t="s">
        <v>962</v>
      </c>
      <c r="O14" s="949">
        <v>11363</v>
      </c>
      <c r="P14" s="947" t="s">
        <v>442</v>
      </c>
      <c r="Q14" s="950">
        <v>3034</v>
      </c>
      <c r="R14" s="947" t="s">
        <v>442</v>
      </c>
      <c r="S14" s="947" t="s">
        <v>442</v>
      </c>
      <c r="T14" s="947" t="s">
        <v>442</v>
      </c>
      <c r="U14" s="947" t="s">
        <v>442</v>
      </c>
      <c r="V14" s="947" t="s">
        <v>442</v>
      </c>
      <c r="W14" s="947" t="s">
        <v>442</v>
      </c>
      <c r="X14" s="947" t="s">
        <v>442</v>
      </c>
      <c r="Y14" s="947" t="s">
        <v>442</v>
      </c>
      <c r="Z14" s="947" t="s">
        <v>442</v>
      </c>
      <c r="AA14" s="947" t="s">
        <v>442</v>
      </c>
      <c r="AB14" s="947" t="s">
        <v>442</v>
      </c>
      <c r="AC14" s="947" t="s">
        <v>442</v>
      </c>
      <c r="AD14" s="947" t="s">
        <v>442</v>
      </c>
      <c r="AE14" s="947" t="s">
        <v>442</v>
      </c>
      <c r="AF14" s="947" t="s">
        <v>442</v>
      </c>
      <c r="AG14" s="947" t="s">
        <v>442</v>
      </c>
      <c r="AH14" s="947" t="s">
        <v>442</v>
      </c>
      <c r="AI14" s="947" t="s">
        <v>442</v>
      </c>
      <c r="AJ14" s="947" t="s">
        <v>442</v>
      </c>
      <c r="AK14" s="947" t="s">
        <v>442</v>
      </c>
      <c r="AL14" s="947" t="s">
        <v>442</v>
      </c>
      <c r="AM14" s="947" t="s">
        <v>442</v>
      </c>
      <c r="AN14" s="947" t="s">
        <v>442</v>
      </c>
      <c r="AO14" s="947" t="s">
        <v>442</v>
      </c>
      <c r="AP14" s="947" t="s">
        <v>442</v>
      </c>
      <c r="AQ14" s="947" t="s">
        <v>442</v>
      </c>
      <c r="AR14" s="947" t="s">
        <v>442</v>
      </c>
      <c r="AS14" s="947" t="s">
        <v>442</v>
      </c>
      <c r="AT14" s="947" t="s">
        <v>442</v>
      </c>
      <c r="AU14" s="947" t="s">
        <v>442</v>
      </c>
      <c r="AV14" s="948">
        <v>1116</v>
      </c>
      <c r="AW14" s="947" t="s">
        <v>442</v>
      </c>
      <c r="AX14" s="948">
        <v>944</v>
      </c>
      <c r="AY14" s="947" t="s">
        <v>442</v>
      </c>
      <c r="AZ14" s="947" t="s">
        <v>442</v>
      </c>
      <c r="BA14" s="947" t="s">
        <v>442</v>
      </c>
      <c r="BB14" s="947" t="s">
        <v>442</v>
      </c>
      <c r="BC14" s="948">
        <v>394</v>
      </c>
      <c r="BD14" s="947" t="s">
        <v>442</v>
      </c>
      <c r="BE14" s="947" t="s">
        <v>442</v>
      </c>
      <c r="BF14" s="947" t="s">
        <v>442</v>
      </c>
      <c r="BG14" s="947" t="s">
        <v>442</v>
      </c>
      <c r="BH14" s="948">
        <v>419</v>
      </c>
      <c r="BI14" s="947" t="s">
        <v>442</v>
      </c>
      <c r="BJ14" s="947" t="s">
        <v>442</v>
      </c>
      <c r="BK14" s="947" t="s">
        <v>442</v>
      </c>
      <c r="BL14" s="947" t="s">
        <v>442</v>
      </c>
      <c r="BM14" s="947" t="s">
        <v>442</v>
      </c>
      <c r="BN14" s="947" t="s">
        <v>442</v>
      </c>
      <c r="BO14" s="947" t="s">
        <v>442</v>
      </c>
      <c r="BP14" s="947" t="s">
        <v>442</v>
      </c>
      <c r="BQ14" s="947" t="s">
        <v>442</v>
      </c>
      <c r="BR14" s="947" t="s">
        <v>442</v>
      </c>
      <c r="BS14" s="947" t="s">
        <v>442</v>
      </c>
      <c r="BT14" s="947" t="s">
        <v>442</v>
      </c>
      <c r="BU14" s="947" t="s">
        <v>442</v>
      </c>
      <c r="BV14" s="947" t="s">
        <v>442</v>
      </c>
      <c r="BW14" s="947" t="s">
        <v>442</v>
      </c>
      <c r="BX14" s="947" t="s">
        <v>442</v>
      </c>
      <c r="BY14" s="947" t="s">
        <v>442</v>
      </c>
      <c r="BZ14" s="947" t="s">
        <v>442</v>
      </c>
      <c r="CA14" s="947" t="s">
        <v>442</v>
      </c>
      <c r="CB14" s="947" t="s">
        <v>442</v>
      </c>
      <c r="CC14" s="378">
        <v>881</v>
      </c>
      <c r="CD14" s="378">
        <v>1016</v>
      </c>
      <c r="CE14" s="378">
        <v>1177</v>
      </c>
      <c r="CF14" s="378">
        <v>1270</v>
      </c>
      <c r="CG14" s="378">
        <v>1652</v>
      </c>
      <c r="CH14" s="378">
        <v>4067</v>
      </c>
      <c r="CI14" s="378">
        <v>4638</v>
      </c>
      <c r="CJ14" s="378">
        <v>9435</v>
      </c>
      <c r="CK14" s="378">
        <v>11013</v>
      </c>
      <c r="CL14" s="378">
        <v>12340</v>
      </c>
      <c r="CM14" s="378">
        <v>3048</v>
      </c>
      <c r="CN14" s="378">
        <v>3473</v>
      </c>
      <c r="CO14" s="239" t="s">
        <v>404</v>
      </c>
      <c r="CP14" s="239" t="s">
        <v>408</v>
      </c>
      <c r="CQ14" s="239"/>
      <c r="CR14" s="239" t="s">
        <v>410</v>
      </c>
      <c r="CS14" s="239" t="s">
        <v>1633</v>
      </c>
      <c r="CT14" s="239"/>
      <c r="CU14" s="239" t="s">
        <v>528</v>
      </c>
      <c r="CV14" s="239" t="s">
        <v>499</v>
      </c>
      <c r="CW14" s="239">
        <v>67</v>
      </c>
      <c r="CX14" s="239">
        <v>54</v>
      </c>
      <c r="CY14" s="239">
        <v>1750</v>
      </c>
      <c r="CZ14" s="239">
        <v>775</v>
      </c>
      <c r="DA14" s="378">
        <v>13603</v>
      </c>
      <c r="DB14" s="360">
        <v>340</v>
      </c>
      <c r="DC14" s="360">
        <v>510</v>
      </c>
      <c r="DD14" s="360">
        <v>660</v>
      </c>
      <c r="DE14" s="360"/>
      <c r="DF14" s="360"/>
      <c r="DG14" s="381"/>
      <c r="DH14" s="378">
        <v>36000</v>
      </c>
      <c r="DI14" s="378">
        <v>37232</v>
      </c>
      <c r="DJ14" s="378">
        <v>42157</v>
      </c>
      <c r="DK14" s="378">
        <v>993</v>
      </c>
      <c r="DL14" s="378">
        <v>1127</v>
      </c>
      <c r="DM14" s="378">
        <v>1288</v>
      </c>
      <c r="DN14" s="378">
        <v>1382</v>
      </c>
      <c r="DO14" s="378">
        <v>1764</v>
      </c>
      <c r="DP14" s="378">
        <v>3048</v>
      </c>
      <c r="DQ14" s="378">
        <v>3511</v>
      </c>
      <c r="DR14" s="378">
        <v>4095</v>
      </c>
      <c r="DS14" s="378">
        <v>4603</v>
      </c>
      <c r="DT14" s="378">
        <v>9349</v>
      </c>
      <c r="DU14" s="378">
        <v>10848</v>
      </c>
      <c r="DV14" s="378">
        <v>12010</v>
      </c>
      <c r="DW14" s="378">
        <v>13149</v>
      </c>
      <c r="DX14" s="378">
        <v>33276</v>
      </c>
      <c r="DY14" s="378">
        <v>35121</v>
      </c>
      <c r="DZ14" s="378">
        <v>39571</v>
      </c>
      <c r="EA14" s="378" t="s">
        <v>13</v>
      </c>
      <c r="EB14" s="238">
        <f>IFERROR(VLOOKUP($EA14,'BASE GE'!$B:$JV,$EB$5,FALSE),"")</f>
        <v>0</v>
      </c>
      <c r="EC14" s="238">
        <f>IFERROR(VLOOKUP($EA14,'BASE GE'!$B:$JV,$EC$5,FALSE),"")</f>
        <v>3.6</v>
      </c>
      <c r="ED14" s="238">
        <f>IFERROR(VLOOKUP($EA14,'BASE GE'!$B:$JV,$ED$5,FALSE),"")</f>
        <v>1.8</v>
      </c>
      <c r="EE14" s="238">
        <f>IFERROR(VLOOKUP($EA14,'BASE GE'!$B:$JV,$EE$5,FALSE),"")</f>
        <v>2.5</v>
      </c>
      <c r="EF14" s="238">
        <f>IFERROR(VLOOKUP($EA14,'BASE GE'!$B:$JV,$EE$5,FALSE),"")</f>
        <v>2.5</v>
      </c>
      <c r="EG14" s="238">
        <f>IFERROR(VLOOKUP($EA14,'BASE GE'!$B:$JV,$EE$5,FALSE),"")</f>
        <v>2.5</v>
      </c>
      <c r="EH14" s="238" t="str">
        <f>IFERROR(VLOOKUP($EA14,'BASE GE'!$B:$JV,$EH$5,FALSE),"")</f>
        <v>*</v>
      </c>
      <c r="EI14" s="238">
        <f>IFERROR(VLOOKUP($EA14,'BASE GE'!$B:$JV,$EI$5,FALSE),"")</f>
        <v>2.5</v>
      </c>
      <c r="EJ14" s="238" t="str">
        <f>IFERROR(VLOOKUP($EA14,'BASE GE'!$B:$JV,$EJ$5,FALSE),"")</f>
        <v>*</v>
      </c>
      <c r="EK14" s="238">
        <f>IFERROR(VLOOKUP($EA14,'BASE GE'!$B:$JV,$EK$5,FALSE),"")</f>
        <v>41.9</v>
      </c>
      <c r="EL14" s="238" t="str">
        <f>IFERROR(VLOOKUP($EA14,'BASE GE'!$B:$JV,$EL$5,FALSE),"")</f>
        <v>G2</v>
      </c>
      <c r="EM14" s="238">
        <f>IFERROR(VLOOKUP($EA14,'BASE GE'!$B:$JV,$EM$5,FALSE),"")</f>
        <v>340</v>
      </c>
      <c r="EN14" s="238">
        <f>IFERROR(VLOOKUP($EA14,'BASE GE'!$B:$JV,$EN$5,FALSE),"")</f>
        <v>510</v>
      </c>
      <c r="EO14" s="238">
        <f>IFERROR(VLOOKUP($EA14,'BASE GE'!$B:$JV,$EO$5,FALSE),"")</f>
        <v>660</v>
      </c>
      <c r="EP14" s="238">
        <f>IFERROR(VLOOKUP($EA14,'BASE GE'!$B:$JV,$EP$5,FALSE),"")</f>
        <v>0</v>
      </c>
      <c r="EQ14" s="238">
        <f>IFERROR(VLOOKUP($EA14,'BASE GE'!$B:$JV,$EQ$5,FALSE),"")</f>
        <v>0</v>
      </c>
      <c r="ER14" s="238">
        <f>IFERROR(VLOOKUP($EA14,'BASE GE'!$B:$JV,$ER$5,FALSE),"")</f>
        <v>0</v>
      </c>
      <c r="ES14" s="238" t="s">
        <v>2667</v>
      </c>
    </row>
    <row r="15" spans="1:149" ht="15" customHeight="1">
      <c r="A15" s="239" t="s">
        <v>756</v>
      </c>
      <c r="B15" s="423" t="s">
        <v>1897</v>
      </c>
      <c r="C15" s="423" t="s">
        <v>1898</v>
      </c>
      <c r="D15" s="423" t="s">
        <v>1899</v>
      </c>
      <c r="E15" s="403" t="s">
        <v>892</v>
      </c>
      <c r="F15" s="239" t="s">
        <v>117</v>
      </c>
      <c r="G15" s="239" t="s">
        <v>126</v>
      </c>
      <c r="H15" s="239" t="s">
        <v>127</v>
      </c>
      <c r="I15" s="239" t="s">
        <v>111</v>
      </c>
      <c r="J15" s="239" t="s">
        <v>88</v>
      </c>
      <c r="K15" s="239" t="s">
        <v>89</v>
      </c>
      <c r="L15" s="239" t="s">
        <v>90</v>
      </c>
      <c r="M15" s="239" t="s">
        <v>962</v>
      </c>
      <c r="N15" s="239" t="s">
        <v>962</v>
      </c>
      <c r="O15" s="949">
        <v>10924</v>
      </c>
      <c r="P15" s="947" t="s">
        <v>442</v>
      </c>
      <c r="Q15" s="950">
        <v>2240</v>
      </c>
      <c r="R15" s="947" t="s">
        <v>442</v>
      </c>
      <c r="S15" s="947" t="s">
        <v>442</v>
      </c>
      <c r="T15" s="947" t="s">
        <v>442</v>
      </c>
      <c r="U15" s="947" t="s">
        <v>442</v>
      </c>
      <c r="V15" s="947" t="s">
        <v>442</v>
      </c>
      <c r="W15" s="947" t="s">
        <v>442</v>
      </c>
      <c r="X15" s="947" t="s">
        <v>442</v>
      </c>
      <c r="Y15" s="947" t="s">
        <v>442</v>
      </c>
      <c r="Z15" s="947" t="s">
        <v>442</v>
      </c>
      <c r="AA15" s="947" t="s">
        <v>442</v>
      </c>
      <c r="AB15" s="947" t="s">
        <v>442</v>
      </c>
      <c r="AC15" s="947" t="s">
        <v>442</v>
      </c>
      <c r="AD15" s="947" t="s">
        <v>442</v>
      </c>
      <c r="AE15" s="947" t="s">
        <v>442</v>
      </c>
      <c r="AF15" s="947" t="s">
        <v>442</v>
      </c>
      <c r="AG15" s="947" t="s">
        <v>442</v>
      </c>
      <c r="AH15" s="947" t="s">
        <v>442</v>
      </c>
      <c r="AI15" s="947" t="s">
        <v>442</v>
      </c>
      <c r="AJ15" s="947" t="s">
        <v>442</v>
      </c>
      <c r="AK15" s="947" t="s">
        <v>442</v>
      </c>
      <c r="AL15" s="947" t="s">
        <v>442</v>
      </c>
      <c r="AM15" s="947" t="s">
        <v>442</v>
      </c>
      <c r="AN15" s="947" t="s">
        <v>442</v>
      </c>
      <c r="AO15" s="947" t="s">
        <v>442</v>
      </c>
      <c r="AP15" s="947" t="s">
        <v>442</v>
      </c>
      <c r="AQ15" s="947" t="s">
        <v>442</v>
      </c>
      <c r="AR15" s="947" t="s">
        <v>442</v>
      </c>
      <c r="AS15" s="947" t="s">
        <v>442</v>
      </c>
      <c r="AT15" s="947" t="s">
        <v>442</v>
      </c>
      <c r="AU15" s="947" t="s">
        <v>442</v>
      </c>
      <c r="AV15" s="948">
        <v>1116</v>
      </c>
      <c r="AW15" s="947" t="s">
        <v>442</v>
      </c>
      <c r="AX15" s="948">
        <v>944</v>
      </c>
      <c r="AY15" s="947" t="s">
        <v>442</v>
      </c>
      <c r="AZ15" s="947" t="s">
        <v>442</v>
      </c>
      <c r="BA15" s="947" t="s">
        <v>442</v>
      </c>
      <c r="BB15" s="947" t="s">
        <v>442</v>
      </c>
      <c r="BC15" s="948">
        <v>394</v>
      </c>
      <c r="BD15" s="947" t="s">
        <v>442</v>
      </c>
      <c r="BE15" s="947" t="s">
        <v>442</v>
      </c>
      <c r="BF15" s="947" t="s">
        <v>442</v>
      </c>
      <c r="BG15" s="947" t="s">
        <v>442</v>
      </c>
      <c r="BH15" s="948">
        <v>419</v>
      </c>
      <c r="BI15" s="947" t="s">
        <v>442</v>
      </c>
      <c r="BJ15" s="947" t="s">
        <v>442</v>
      </c>
      <c r="BK15" s="947" t="s">
        <v>442</v>
      </c>
      <c r="BL15" s="947" t="s">
        <v>442</v>
      </c>
      <c r="BM15" s="947" t="s">
        <v>442</v>
      </c>
      <c r="BN15" s="947" t="s">
        <v>442</v>
      </c>
      <c r="BO15" s="947" t="s">
        <v>442</v>
      </c>
      <c r="BP15" s="947" t="s">
        <v>442</v>
      </c>
      <c r="BQ15" s="947" t="s">
        <v>442</v>
      </c>
      <c r="BR15" s="947" t="s">
        <v>442</v>
      </c>
      <c r="BS15" s="947" t="s">
        <v>442</v>
      </c>
      <c r="BT15" s="947" t="s">
        <v>442</v>
      </c>
      <c r="BU15" s="947" t="s">
        <v>442</v>
      </c>
      <c r="BV15" s="947" t="s">
        <v>442</v>
      </c>
      <c r="BW15" s="947" t="s">
        <v>442</v>
      </c>
      <c r="BX15" s="947" t="s">
        <v>442</v>
      </c>
      <c r="BY15" s="947" t="s">
        <v>442</v>
      </c>
      <c r="BZ15" s="947" t="s">
        <v>442</v>
      </c>
      <c r="CA15" s="947" t="s">
        <v>442</v>
      </c>
      <c r="CB15" s="947" t="s">
        <v>442</v>
      </c>
      <c r="CC15" s="378">
        <v>881</v>
      </c>
      <c r="CD15" s="378">
        <v>1016</v>
      </c>
      <c r="CE15" s="378">
        <v>1177</v>
      </c>
      <c r="CF15" s="378">
        <v>1270</v>
      </c>
      <c r="CG15" s="378">
        <v>1652</v>
      </c>
      <c r="CH15" s="378">
        <v>4067</v>
      </c>
      <c r="CI15" s="378">
        <v>4638</v>
      </c>
      <c r="CJ15" s="378">
        <v>9435</v>
      </c>
      <c r="CK15" s="378">
        <v>11013</v>
      </c>
      <c r="CL15" s="378">
        <v>12340</v>
      </c>
      <c r="CM15" s="378">
        <v>3048</v>
      </c>
      <c r="CN15" s="378">
        <v>3473</v>
      </c>
      <c r="CO15" s="239" t="s">
        <v>404</v>
      </c>
      <c r="CP15" s="239" t="s">
        <v>408</v>
      </c>
      <c r="CQ15" s="239"/>
      <c r="CR15" s="239" t="s">
        <v>410</v>
      </c>
      <c r="CS15" s="239" t="s">
        <v>1633</v>
      </c>
      <c r="CT15" s="239"/>
      <c r="CU15" s="239" t="s">
        <v>529</v>
      </c>
      <c r="CV15" s="239" t="s">
        <v>499</v>
      </c>
      <c r="CW15" s="239">
        <v>71</v>
      </c>
      <c r="CX15" s="239">
        <v>58</v>
      </c>
      <c r="CY15" s="239">
        <v>1750</v>
      </c>
      <c r="CZ15" s="239">
        <v>775</v>
      </c>
      <c r="DA15" s="378">
        <v>13603</v>
      </c>
      <c r="DB15" s="360">
        <v>387</v>
      </c>
      <c r="DC15" s="360">
        <v>530</v>
      </c>
      <c r="DD15" s="360">
        <v>615</v>
      </c>
      <c r="DE15" s="360"/>
      <c r="DF15" s="360"/>
      <c r="DG15" s="381"/>
      <c r="DH15" s="378">
        <v>36000</v>
      </c>
      <c r="DI15" s="378">
        <v>37232</v>
      </c>
      <c r="DJ15" s="378">
        <v>42157</v>
      </c>
      <c r="DK15" s="378">
        <v>993</v>
      </c>
      <c r="DL15" s="378">
        <v>1127</v>
      </c>
      <c r="DM15" s="378">
        <v>1288</v>
      </c>
      <c r="DN15" s="378">
        <v>1382</v>
      </c>
      <c r="DO15" s="378">
        <v>1764</v>
      </c>
      <c r="DP15" s="378">
        <v>3048</v>
      </c>
      <c r="DQ15" s="378">
        <v>3511</v>
      </c>
      <c r="DR15" s="378">
        <v>4095</v>
      </c>
      <c r="DS15" s="378">
        <v>4603</v>
      </c>
      <c r="DT15" s="378">
        <v>9349</v>
      </c>
      <c r="DU15" s="378">
        <v>10848</v>
      </c>
      <c r="DV15" s="378">
        <v>12010</v>
      </c>
      <c r="DW15" s="378">
        <v>13149</v>
      </c>
      <c r="DX15" s="378">
        <v>33276</v>
      </c>
      <c r="DY15" s="378">
        <v>35121</v>
      </c>
      <c r="DZ15" s="378">
        <v>39571</v>
      </c>
      <c r="EA15" s="378" t="s">
        <v>11</v>
      </c>
      <c r="EB15" s="238" t="str">
        <f>IFERROR(VLOOKUP($EA15,'BASE GE'!$B:$JV,$EB$5,FALSE),"")</f>
        <v/>
      </c>
      <c r="EC15" s="238" t="str">
        <f>IFERROR(VLOOKUP($EA15,'BASE GE'!$B:$JV,$EC$5,FALSE),"")</f>
        <v/>
      </c>
      <c r="ED15" s="238" t="str">
        <f>IFERROR(VLOOKUP($EA15,'BASE GE'!$B:$JV,$ED$5,FALSE),"")</f>
        <v/>
      </c>
      <c r="EE15" s="238" t="str">
        <f>IFERROR(VLOOKUP($EA15,'BASE GE'!$B:$JV,$EE$5,FALSE),"")</f>
        <v/>
      </c>
      <c r="EF15" s="238" t="str">
        <f>IFERROR(VLOOKUP($EA15,'BASE GE'!$B:$JV,$EE$5,FALSE),"")</f>
        <v/>
      </c>
      <c r="EG15" s="238" t="str">
        <f>IFERROR(VLOOKUP($EA15,'BASE GE'!$B:$JV,$EE$5,FALSE),"")</f>
        <v/>
      </c>
      <c r="EH15" s="238" t="str">
        <f>IFERROR(VLOOKUP($EA15,'BASE GE'!$B:$JV,$EH$5,FALSE),"")</f>
        <v/>
      </c>
      <c r="EI15" s="238" t="str">
        <f>IFERROR(VLOOKUP($EA15,'BASE GE'!$B:$JV,$EI$5,FALSE),"")</f>
        <v/>
      </c>
      <c r="EJ15" s="238" t="str">
        <f>IFERROR(VLOOKUP($EA15,'BASE GE'!$B:$JV,$EJ$5,FALSE),"")</f>
        <v/>
      </c>
      <c r="EK15" s="238" t="str">
        <f>IFERROR(VLOOKUP($EA15,'BASE GE'!$B:$JV,$EK$5,FALSE),"")</f>
        <v/>
      </c>
      <c r="EL15" s="238" t="str">
        <f>IFERROR(VLOOKUP($EA15,'BASE GE'!$B:$JV,$EL$5,FALSE),"")</f>
        <v/>
      </c>
      <c r="EM15" s="238" t="str">
        <f>IFERROR(VLOOKUP($EA15,'BASE GE'!$B:$JV,$EM$5,FALSE),"")</f>
        <v/>
      </c>
      <c r="EN15" s="238" t="str">
        <f>IFERROR(VLOOKUP($EA15,'BASE GE'!$B:$JV,$EN$5,FALSE),"")</f>
        <v/>
      </c>
      <c r="EO15" s="238" t="str">
        <f>IFERROR(VLOOKUP($EA15,'BASE GE'!$B:$JV,$EO$5,FALSE),"")</f>
        <v/>
      </c>
      <c r="EP15" s="238" t="str">
        <f>IFERROR(VLOOKUP($EA15,'BASE GE'!$B:$JV,$EP$5,FALSE),"")</f>
        <v/>
      </c>
      <c r="EQ15" s="238" t="str">
        <f>IFERROR(VLOOKUP($EA15,'BASE GE'!$B:$JV,$EQ$5,FALSE),"")</f>
        <v/>
      </c>
      <c r="ER15" s="238" t="str">
        <f>IFERROR(VLOOKUP($EA15,'BASE GE'!$B:$JV,$ER$5,FALSE),"")</f>
        <v/>
      </c>
      <c r="ES15" s="238" t="s">
        <v>2667</v>
      </c>
    </row>
    <row r="16" spans="1:149" ht="15" customHeight="1">
      <c r="A16" s="239" t="s">
        <v>756</v>
      </c>
      <c r="B16" s="421" t="s">
        <v>1900</v>
      </c>
      <c r="C16" s="421"/>
      <c r="D16" s="421"/>
      <c r="E16" s="403" t="s">
        <v>892</v>
      </c>
      <c r="F16" s="239" t="s">
        <v>133</v>
      </c>
      <c r="G16" s="239" t="s">
        <v>129</v>
      </c>
      <c r="H16" s="239" t="s">
        <v>86</v>
      </c>
      <c r="I16" s="239" t="s">
        <v>132</v>
      </c>
      <c r="J16" s="239" t="s">
        <v>108</v>
      </c>
      <c r="K16" s="239" t="s">
        <v>89</v>
      </c>
      <c r="L16" s="239" t="s">
        <v>90</v>
      </c>
      <c r="M16" s="239" t="s">
        <v>112</v>
      </c>
      <c r="N16" s="239" t="s">
        <v>112</v>
      </c>
      <c r="O16" s="947" t="s">
        <v>442</v>
      </c>
      <c r="P16" s="947" t="s">
        <v>442</v>
      </c>
      <c r="Q16" s="947" t="s">
        <v>442</v>
      </c>
      <c r="R16" s="947" t="s">
        <v>442</v>
      </c>
      <c r="S16" s="947" t="s">
        <v>442</v>
      </c>
      <c r="T16" s="947" t="s">
        <v>442</v>
      </c>
      <c r="U16" s="947" t="s">
        <v>442</v>
      </c>
      <c r="V16" s="947" t="s">
        <v>442</v>
      </c>
      <c r="W16" s="947" t="s">
        <v>442</v>
      </c>
      <c r="X16" s="947" t="s">
        <v>442</v>
      </c>
      <c r="Y16" s="947" t="s">
        <v>442</v>
      </c>
      <c r="Z16" s="947" t="s">
        <v>442</v>
      </c>
      <c r="AA16" s="947" t="s">
        <v>442</v>
      </c>
      <c r="AB16" s="947" t="s">
        <v>442</v>
      </c>
      <c r="AC16" s="947" t="s">
        <v>442</v>
      </c>
      <c r="AD16" s="947" t="s">
        <v>442</v>
      </c>
      <c r="AE16" s="947" t="s">
        <v>442</v>
      </c>
      <c r="AF16" s="947" t="s">
        <v>442</v>
      </c>
      <c r="AG16" s="947" t="s">
        <v>442</v>
      </c>
      <c r="AH16" s="947" t="s">
        <v>442</v>
      </c>
      <c r="AI16" s="947" t="s">
        <v>442</v>
      </c>
      <c r="AJ16" s="947" t="s">
        <v>442</v>
      </c>
      <c r="AK16" s="947" t="s">
        <v>442</v>
      </c>
      <c r="AL16" s="947" t="s">
        <v>442</v>
      </c>
      <c r="AM16" s="947" t="s">
        <v>442</v>
      </c>
      <c r="AN16" s="947" t="s">
        <v>442</v>
      </c>
      <c r="AO16" s="947" t="s">
        <v>442</v>
      </c>
      <c r="AP16" s="947" t="s">
        <v>442</v>
      </c>
      <c r="AQ16" s="947" t="s">
        <v>442</v>
      </c>
      <c r="AR16" s="947" t="s">
        <v>442</v>
      </c>
      <c r="AS16" s="947" t="s">
        <v>442</v>
      </c>
      <c r="AT16" s="947" t="s">
        <v>442</v>
      </c>
      <c r="AU16" s="947" t="s">
        <v>442</v>
      </c>
      <c r="AV16" s="948">
        <v>1116</v>
      </c>
      <c r="AW16" s="947" t="s">
        <v>442</v>
      </c>
      <c r="AX16" s="948">
        <v>944</v>
      </c>
      <c r="AY16" s="947" t="s">
        <v>442</v>
      </c>
      <c r="AZ16" s="947" t="s">
        <v>442</v>
      </c>
      <c r="BA16" s="947" t="s">
        <v>442</v>
      </c>
      <c r="BB16" s="947" t="s">
        <v>442</v>
      </c>
      <c r="BC16" s="948">
        <v>394</v>
      </c>
      <c r="BD16" s="947" t="s">
        <v>442</v>
      </c>
      <c r="BE16" s="947" t="s">
        <v>442</v>
      </c>
      <c r="BF16" s="947" t="s">
        <v>442</v>
      </c>
      <c r="BG16" s="947" t="s">
        <v>442</v>
      </c>
      <c r="BH16" s="948">
        <v>419</v>
      </c>
      <c r="BI16" s="947" t="s">
        <v>442</v>
      </c>
      <c r="BJ16" s="947" t="s">
        <v>442</v>
      </c>
      <c r="BK16" s="947" t="s">
        <v>442</v>
      </c>
      <c r="BL16" s="947" t="s">
        <v>442</v>
      </c>
      <c r="BM16" s="947" t="s">
        <v>442</v>
      </c>
      <c r="BN16" s="947" t="s">
        <v>442</v>
      </c>
      <c r="BO16" s="947" t="s">
        <v>442</v>
      </c>
      <c r="BP16" s="947" t="s">
        <v>442</v>
      </c>
      <c r="BQ16" s="947" t="s">
        <v>442</v>
      </c>
      <c r="BR16" s="947" t="s">
        <v>442</v>
      </c>
      <c r="BS16" s="947" t="s">
        <v>442</v>
      </c>
      <c r="BT16" s="947" t="s">
        <v>442</v>
      </c>
      <c r="BU16" s="947" t="s">
        <v>442</v>
      </c>
      <c r="BV16" s="947" t="s">
        <v>442</v>
      </c>
      <c r="BW16" s="947" t="s">
        <v>442</v>
      </c>
      <c r="BX16" s="947" t="s">
        <v>442</v>
      </c>
      <c r="BY16" s="947" t="s">
        <v>442</v>
      </c>
      <c r="BZ16" s="947" t="s">
        <v>442</v>
      </c>
      <c r="CA16" s="947" t="s">
        <v>442</v>
      </c>
      <c r="CB16" s="947" t="s">
        <v>442</v>
      </c>
      <c r="CC16" s="378">
        <v>881</v>
      </c>
      <c r="CD16" s="378">
        <v>1016</v>
      </c>
      <c r="CE16" s="378">
        <v>1177</v>
      </c>
      <c r="CF16" s="378">
        <v>1270</v>
      </c>
      <c r="CG16" s="378">
        <v>1652</v>
      </c>
      <c r="CH16" s="378">
        <v>4067</v>
      </c>
      <c r="CI16" s="378">
        <v>4638</v>
      </c>
      <c r="CJ16" s="378">
        <v>9435</v>
      </c>
      <c r="CK16" s="378">
        <v>11013</v>
      </c>
      <c r="CL16" s="378">
        <v>12340</v>
      </c>
      <c r="CM16" s="378">
        <v>3048</v>
      </c>
      <c r="CN16" s="378">
        <v>3473</v>
      </c>
      <c r="CO16" s="239" t="s">
        <v>404</v>
      </c>
      <c r="CP16" s="239" t="s">
        <v>408</v>
      </c>
      <c r="CQ16" s="239" t="s">
        <v>426</v>
      </c>
      <c r="CR16" s="239"/>
      <c r="CS16" s="239" t="s">
        <v>1633</v>
      </c>
      <c r="CT16" s="239"/>
      <c r="CU16" s="239" t="s">
        <v>529</v>
      </c>
      <c r="CV16" s="239" t="s">
        <v>499</v>
      </c>
      <c r="CW16" s="239">
        <v>72</v>
      </c>
      <c r="CX16" s="239">
        <v>59</v>
      </c>
      <c r="CY16" s="239">
        <v>1750</v>
      </c>
      <c r="CZ16" s="239">
        <v>775</v>
      </c>
      <c r="DA16" s="378">
        <v>13603</v>
      </c>
      <c r="DB16" s="382">
        <v>406</v>
      </c>
      <c r="DC16" s="382">
        <v>630</v>
      </c>
      <c r="DD16" s="382">
        <v>668</v>
      </c>
      <c r="DE16" s="382"/>
      <c r="DF16" s="382"/>
      <c r="DG16" s="383"/>
      <c r="DH16" s="378">
        <v>36000</v>
      </c>
      <c r="DI16" s="378">
        <v>37232</v>
      </c>
      <c r="DJ16" s="378">
        <v>42157</v>
      </c>
      <c r="DK16" s="378">
        <v>993</v>
      </c>
      <c r="DL16" s="378">
        <v>1127</v>
      </c>
      <c r="DM16" s="378">
        <v>1288</v>
      </c>
      <c r="DN16" s="378">
        <v>1382</v>
      </c>
      <c r="DO16" s="378">
        <v>1764</v>
      </c>
      <c r="DP16" s="378">
        <v>3048</v>
      </c>
      <c r="DQ16" s="378">
        <v>3511</v>
      </c>
      <c r="DR16" s="378">
        <v>4095</v>
      </c>
      <c r="DS16" s="378">
        <v>4603</v>
      </c>
      <c r="DT16" s="378">
        <v>9349</v>
      </c>
      <c r="DU16" s="378">
        <v>10848</v>
      </c>
      <c r="DV16" s="378">
        <v>12010</v>
      </c>
      <c r="DW16" s="378">
        <v>13149</v>
      </c>
      <c r="DX16" s="378">
        <v>33276</v>
      </c>
      <c r="DY16" s="378">
        <v>35121</v>
      </c>
      <c r="DZ16" s="378">
        <v>39571</v>
      </c>
      <c r="EA16" s="378" t="s">
        <v>14</v>
      </c>
      <c r="EB16" s="238">
        <f>IFERROR(VLOOKUP($EA16,'BASE GE'!$B:$JV,$EB$5,FALSE),"")</f>
        <v>0</v>
      </c>
      <c r="EC16" s="238">
        <f>IFERROR(VLOOKUP($EA16,'BASE GE'!$B:$JV,$EC$5,FALSE),"")</f>
        <v>4.7</v>
      </c>
      <c r="ED16" s="238">
        <f>IFERROR(VLOOKUP($EA16,'BASE GE'!$B:$JV,$ED$5,FALSE),"")</f>
        <v>2.6</v>
      </c>
      <c r="EE16" s="238">
        <f>IFERROR(VLOOKUP($EA16,'BASE GE'!$B:$JV,$EE$5,FALSE),"")</f>
        <v>3.4</v>
      </c>
      <c r="EF16" s="238">
        <f>IFERROR(VLOOKUP($EA16,'BASE GE'!$B:$JV,$EE$5,FALSE),"")</f>
        <v>3.4</v>
      </c>
      <c r="EG16" s="238">
        <f>IFERROR(VLOOKUP($EA16,'BASE GE'!$B:$JV,$EE$5,FALSE),"")</f>
        <v>3.4</v>
      </c>
      <c r="EH16" s="238">
        <f>IFERROR(VLOOKUP($EA16,'BASE GE'!$B:$JV,$EH$5,FALSE),"")</f>
        <v>10</v>
      </c>
      <c r="EI16" s="238">
        <f>IFERROR(VLOOKUP($EA16,'BASE GE'!$B:$JV,$EI$5,FALSE),"")</f>
        <v>2.5</v>
      </c>
      <c r="EJ16" s="238">
        <f>IFERROR(VLOOKUP($EA16,'BASE GE'!$B:$JV,$EJ$5,FALSE),"")</f>
        <v>4.9000000000000004</v>
      </c>
      <c r="EK16" s="238">
        <f>IFERROR(VLOOKUP($EA16,'BASE GE'!$B:$JV,$EK$5,FALSE),"")</f>
        <v>48.2</v>
      </c>
      <c r="EL16" s="238" t="str">
        <f>IFERROR(VLOOKUP($EA16,'BASE GE'!$B:$JV,$EL$5,FALSE),"")</f>
        <v>G2</v>
      </c>
      <c r="EM16" s="238">
        <f>IFERROR(VLOOKUP($EA16,'BASE GE'!$B:$JV,$EM$5,FALSE),"")</f>
        <v>406</v>
      </c>
      <c r="EN16" s="238">
        <f>IFERROR(VLOOKUP($EA16,'BASE GE'!$B:$JV,$EN$5,FALSE),"")</f>
        <v>630</v>
      </c>
      <c r="EO16" s="238">
        <f>IFERROR(VLOOKUP($EA16,'BASE GE'!$B:$JV,$EO$5,FALSE),"")</f>
        <v>668</v>
      </c>
      <c r="EP16" s="238">
        <f>IFERROR(VLOOKUP($EA16,'BASE GE'!$B:$JV,$EP$5,FALSE),"")</f>
        <v>0</v>
      </c>
      <c r="EQ16" s="238">
        <f>IFERROR(VLOOKUP($EA16,'BASE GE'!$B:$JV,$EQ$5,FALSE),"")</f>
        <v>0</v>
      </c>
      <c r="ER16" s="238">
        <f>IFERROR(VLOOKUP($EA16,'BASE GE'!$B:$JV,$ER$5,FALSE),"")</f>
        <v>0</v>
      </c>
      <c r="ES16" s="239" t="s">
        <v>2668</v>
      </c>
    </row>
    <row r="17" spans="1:149">
      <c r="A17" s="239" t="s">
        <v>773</v>
      </c>
      <c r="B17" s="421" t="s">
        <v>1901</v>
      </c>
      <c r="C17" s="421"/>
      <c r="D17" s="421"/>
      <c r="E17" s="403" t="s">
        <v>892</v>
      </c>
      <c r="F17" s="239" t="s">
        <v>982</v>
      </c>
      <c r="G17" s="239" t="s">
        <v>126</v>
      </c>
      <c r="H17" s="239" t="s">
        <v>86</v>
      </c>
      <c r="I17" s="239" t="s">
        <v>983</v>
      </c>
      <c r="J17" s="239" t="s">
        <v>88</v>
      </c>
      <c r="K17" s="239" t="s">
        <v>89</v>
      </c>
      <c r="L17" s="239" t="s">
        <v>90</v>
      </c>
      <c r="M17" s="239" t="s">
        <v>962</v>
      </c>
      <c r="N17" s="239" t="s">
        <v>962</v>
      </c>
      <c r="O17" s="947" t="s">
        <v>442</v>
      </c>
      <c r="P17" s="947" t="s">
        <v>442</v>
      </c>
      <c r="Q17" s="947" t="s">
        <v>442</v>
      </c>
      <c r="R17" s="947" t="s">
        <v>442</v>
      </c>
      <c r="S17" s="947" t="s">
        <v>442</v>
      </c>
      <c r="T17" s="947" t="s">
        <v>442</v>
      </c>
      <c r="U17" s="947" t="s">
        <v>442</v>
      </c>
      <c r="V17" s="947" t="s">
        <v>442</v>
      </c>
      <c r="W17" s="947" t="s">
        <v>442</v>
      </c>
      <c r="X17" s="947" t="s">
        <v>442</v>
      </c>
      <c r="Y17" s="947" t="s">
        <v>442</v>
      </c>
      <c r="Z17" s="947" t="s">
        <v>442</v>
      </c>
      <c r="AA17" s="947" t="s">
        <v>442</v>
      </c>
      <c r="AB17" s="947" t="s">
        <v>442</v>
      </c>
      <c r="AC17" s="947" t="s">
        <v>442</v>
      </c>
      <c r="AD17" s="947" t="s">
        <v>442</v>
      </c>
      <c r="AE17" s="947" t="s">
        <v>442</v>
      </c>
      <c r="AF17" s="947" t="s">
        <v>442</v>
      </c>
      <c r="AG17" s="947" t="s">
        <v>442</v>
      </c>
      <c r="AH17" s="947" t="s">
        <v>442</v>
      </c>
      <c r="AI17" s="947" t="s">
        <v>442</v>
      </c>
      <c r="AJ17" s="947" t="s">
        <v>442</v>
      </c>
      <c r="AK17" s="947" t="s">
        <v>442</v>
      </c>
      <c r="AL17" s="947" t="s">
        <v>442</v>
      </c>
      <c r="AM17" s="947" t="s">
        <v>442</v>
      </c>
      <c r="AN17" s="947" t="s">
        <v>442</v>
      </c>
      <c r="AO17" s="947" t="s">
        <v>442</v>
      </c>
      <c r="AP17" s="947" t="s">
        <v>442</v>
      </c>
      <c r="AQ17" s="947" t="s">
        <v>442</v>
      </c>
      <c r="AR17" s="947" t="s">
        <v>442</v>
      </c>
      <c r="AS17" s="947" t="s">
        <v>442</v>
      </c>
      <c r="AT17" s="947" t="s">
        <v>442</v>
      </c>
      <c r="AU17" s="947" t="s">
        <v>442</v>
      </c>
      <c r="AV17" s="948">
        <v>1116</v>
      </c>
      <c r="AW17" s="947" t="s">
        <v>442</v>
      </c>
      <c r="AX17" s="948">
        <v>944</v>
      </c>
      <c r="AY17" s="947" t="s">
        <v>442</v>
      </c>
      <c r="AZ17" s="947" t="s">
        <v>442</v>
      </c>
      <c r="BA17" s="947" t="s">
        <v>442</v>
      </c>
      <c r="BB17" s="947" t="s">
        <v>442</v>
      </c>
      <c r="BC17" s="948">
        <v>394</v>
      </c>
      <c r="BD17" s="947" t="s">
        <v>442</v>
      </c>
      <c r="BE17" s="947" t="s">
        <v>442</v>
      </c>
      <c r="BF17" s="947" t="s">
        <v>442</v>
      </c>
      <c r="BG17" s="947" t="s">
        <v>442</v>
      </c>
      <c r="BH17" s="948">
        <v>419</v>
      </c>
      <c r="BI17" s="947" t="s">
        <v>442</v>
      </c>
      <c r="BJ17" s="947" t="s">
        <v>442</v>
      </c>
      <c r="BK17" s="947" t="s">
        <v>442</v>
      </c>
      <c r="BL17" s="947" t="s">
        <v>442</v>
      </c>
      <c r="BM17" s="947" t="s">
        <v>442</v>
      </c>
      <c r="BN17" s="947" t="s">
        <v>442</v>
      </c>
      <c r="BO17" s="947" t="s">
        <v>442</v>
      </c>
      <c r="BP17" s="947" t="s">
        <v>442</v>
      </c>
      <c r="BQ17" s="947" t="s">
        <v>442</v>
      </c>
      <c r="BR17" s="947" t="s">
        <v>442</v>
      </c>
      <c r="BS17" s="947" t="s">
        <v>442</v>
      </c>
      <c r="BT17" s="947" t="s">
        <v>442</v>
      </c>
      <c r="BU17" s="947" t="s">
        <v>442</v>
      </c>
      <c r="BV17" s="947" t="s">
        <v>442</v>
      </c>
      <c r="BW17" s="947" t="s">
        <v>442</v>
      </c>
      <c r="BX17" s="947" t="s">
        <v>442</v>
      </c>
      <c r="BY17" s="947" t="s">
        <v>442</v>
      </c>
      <c r="BZ17" s="947" t="s">
        <v>442</v>
      </c>
      <c r="CA17" s="947" t="s">
        <v>442</v>
      </c>
      <c r="CB17" s="947" t="s">
        <v>442</v>
      </c>
      <c r="CC17" s="378">
        <v>881</v>
      </c>
      <c r="CD17" s="378">
        <v>1016</v>
      </c>
      <c r="CE17" s="378">
        <v>1177</v>
      </c>
      <c r="CF17" s="378">
        <v>1270</v>
      </c>
      <c r="CG17" s="378">
        <v>1652</v>
      </c>
      <c r="CH17" s="378">
        <v>4067</v>
      </c>
      <c r="CI17" s="378">
        <v>4638</v>
      </c>
      <c r="CJ17" s="378">
        <v>9435</v>
      </c>
      <c r="CK17" s="378">
        <v>11013</v>
      </c>
      <c r="CL17" s="378">
        <v>12340</v>
      </c>
      <c r="CM17" s="378">
        <v>3048</v>
      </c>
      <c r="CN17" s="378">
        <v>3473</v>
      </c>
      <c r="CO17" s="239" t="s">
        <v>404</v>
      </c>
      <c r="CP17" s="239" t="s">
        <v>408</v>
      </c>
      <c r="CQ17" s="239"/>
      <c r="CR17" s="239" t="s">
        <v>410</v>
      </c>
      <c r="CS17" s="239" t="s">
        <v>1633</v>
      </c>
      <c r="CT17" s="239"/>
      <c r="CU17" s="239" t="s">
        <v>528</v>
      </c>
      <c r="CV17" s="239" t="s">
        <v>499</v>
      </c>
      <c r="CW17" s="239">
        <v>71</v>
      </c>
      <c r="CX17" s="239">
        <v>58</v>
      </c>
      <c r="CY17" s="239">
        <v>1750</v>
      </c>
      <c r="CZ17" s="239">
        <v>775</v>
      </c>
      <c r="DA17" s="378">
        <v>13603</v>
      </c>
      <c r="DB17" s="379">
        <v>340</v>
      </c>
      <c r="DC17" s="379">
        <v>510</v>
      </c>
      <c r="DD17" s="379">
        <v>660</v>
      </c>
      <c r="DE17" s="379"/>
      <c r="DF17" s="379"/>
      <c r="DG17" s="380"/>
      <c r="DH17" s="378">
        <v>36000</v>
      </c>
      <c r="DI17" s="378">
        <v>37232</v>
      </c>
      <c r="DJ17" s="378">
        <v>42157</v>
      </c>
      <c r="DK17" s="378">
        <v>993</v>
      </c>
      <c r="DL17" s="378">
        <v>1127</v>
      </c>
      <c r="DM17" s="378">
        <v>1288</v>
      </c>
      <c r="DN17" s="378">
        <v>1382</v>
      </c>
      <c r="DO17" s="378">
        <v>1764</v>
      </c>
      <c r="DP17" s="378">
        <v>3048</v>
      </c>
      <c r="DQ17" s="378">
        <v>3511</v>
      </c>
      <c r="DR17" s="378">
        <v>4095</v>
      </c>
      <c r="DS17" s="378">
        <v>4603</v>
      </c>
      <c r="DT17" s="378">
        <v>9349</v>
      </c>
      <c r="DU17" s="378">
        <v>10848</v>
      </c>
      <c r="DV17" s="378">
        <v>12010</v>
      </c>
      <c r="DW17" s="378">
        <v>13149</v>
      </c>
      <c r="DX17" s="378">
        <v>33276</v>
      </c>
      <c r="DY17" s="378">
        <v>35121</v>
      </c>
      <c r="DZ17" s="378">
        <v>39571</v>
      </c>
      <c r="EA17" s="378" t="s">
        <v>981</v>
      </c>
      <c r="EB17" s="238">
        <f>IFERROR(VLOOKUP($EA17,'BASE GE'!$B:$JV,$EB$5,FALSE),"")</f>
        <v>0</v>
      </c>
      <c r="EC17" s="238">
        <f>IFERROR(VLOOKUP($EA17,'BASE GE'!$B:$JV,$EC$5,FALSE),"")</f>
        <v>3.4</v>
      </c>
      <c r="ED17" s="238">
        <f>IFERROR(VLOOKUP($EA17,'BASE GE'!$B:$JV,$ED$5,FALSE),"")</f>
        <v>1.6</v>
      </c>
      <c r="EE17" s="238">
        <f>IFERROR(VLOOKUP($EA17,'BASE GE'!$B:$JV,$EE$5,FALSE),"")</f>
        <v>2.2000000000000002</v>
      </c>
      <c r="EF17" s="238">
        <f>IFERROR(VLOOKUP($EA17,'BASE GE'!$B:$JV,$EE$5,FALSE),"")</f>
        <v>2.2000000000000002</v>
      </c>
      <c r="EG17" s="238">
        <f>IFERROR(VLOOKUP($EA17,'BASE GE'!$B:$JV,$EE$5,FALSE),"")</f>
        <v>2.2000000000000002</v>
      </c>
      <c r="EH17" s="238" t="str">
        <f>IFERROR(VLOOKUP($EA17,'BASE GE'!$B:$JV,$EH$5,FALSE),"")</f>
        <v>*</v>
      </c>
      <c r="EI17" s="238">
        <f>IFERROR(VLOOKUP($EA17,'BASE GE'!$B:$JV,$EI$5,FALSE),"")</f>
        <v>2.5</v>
      </c>
      <c r="EJ17" s="238" t="str">
        <f>IFERROR(VLOOKUP($EA17,'BASE GE'!$B:$JV,$EJ$5,FALSE),"")</f>
        <v>*</v>
      </c>
      <c r="EK17" s="238">
        <f>IFERROR(VLOOKUP($EA17,'BASE GE'!$B:$JV,$EK$5,FALSE),"")</f>
        <v>41.9</v>
      </c>
      <c r="EL17" s="238" t="str">
        <f>IFERROR(VLOOKUP($EA17,'BASE GE'!$B:$JV,$EL$5,FALSE),"")</f>
        <v>G1</v>
      </c>
      <c r="EM17" s="238">
        <f>IFERROR(VLOOKUP($EA17,'BASE GE'!$B:$JV,$EM$5,FALSE),"")</f>
        <v>340</v>
      </c>
      <c r="EN17" s="238">
        <f>IFERROR(VLOOKUP($EA17,'BASE GE'!$B:$JV,$EN$5,FALSE),"")</f>
        <v>510</v>
      </c>
      <c r="EO17" s="238">
        <f>IFERROR(VLOOKUP($EA17,'BASE GE'!$B:$JV,$EO$5,FALSE),"")</f>
        <v>660</v>
      </c>
      <c r="EP17" s="238">
        <f>IFERROR(VLOOKUP($EA17,'BASE GE'!$B:$JV,$EP$5,FALSE),"")</f>
        <v>0</v>
      </c>
      <c r="EQ17" s="238">
        <f>IFERROR(VLOOKUP($EA17,'BASE GE'!$B:$JV,$EQ$5,FALSE),"")</f>
        <v>0</v>
      </c>
      <c r="ER17" s="238">
        <f>IFERROR(VLOOKUP($EA17,'BASE GE'!$B:$JV,$ER$5,FALSE),"")</f>
        <v>0</v>
      </c>
      <c r="ES17" s="239" t="s">
        <v>2668</v>
      </c>
    </row>
    <row r="18" spans="1:149">
      <c r="A18" s="239" t="s">
        <v>773</v>
      </c>
      <c r="B18" s="421" t="s">
        <v>1902</v>
      </c>
      <c r="C18" s="421"/>
      <c r="D18" s="421"/>
      <c r="E18" s="403" t="s">
        <v>894</v>
      </c>
      <c r="F18" s="239" t="s">
        <v>94</v>
      </c>
      <c r="G18" s="239" t="s">
        <v>85</v>
      </c>
      <c r="H18" s="239" t="s">
        <v>95</v>
      </c>
      <c r="I18" s="239" t="s">
        <v>87</v>
      </c>
      <c r="J18" s="239" t="s">
        <v>88</v>
      </c>
      <c r="K18" s="239" t="s">
        <v>89</v>
      </c>
      <c r="L18" s="239" t="s">
        <v>90</v>
      </c>
      <c r="M18" s="239" t="s">
        <v>963</v>
      </c>
      <c r="N18" s="239" t="s">
        <v>963</v>
      </c>
      <c r="O18" s="947" t="s">
        <v>442</v>
      </c>
      <c r="P18" s="947" t="s">
        <v>442</v>
      </c>
      <c r="Q18" s="947" t="s">
        <v>442</v>
      </c>
      <c r="R18" s="947" t="s">
        <v>442</v>
      </c>
      <c r="S18" s="947" t="s">
        <v>442</v>
      </c>
      <c r="T18" s="947" t="s">
        <v>442</v>
      </c>
      <c r="U18" s="947" t="s">
        <v>442</v>
      </c>
      <c r="V18" s="947" t="s">
        <v>442</v>
      </c>
      <c r="W18" s="947" t="s">
        <v>442</v>
      </c>
      <c r="X18" s="947" t="s">
        <v>442</v>
      </c>
      <c r="Y18" s="947" t="s">
        <v>442</v>
      </c>
      <c r="Z18" s="947" t="s">
        <v>442</v>
      </c>
      <c r="AA18" s="947" t="s">
        <v>442</v>
      </c>
      <c r="AB18" s="947" t="s">
        <v>442</v>
      </c>
      <c r="AC18" s="947" t="s">
        <v>442</v>
      </c>
      <c r="AD18" s="947" t="s">
        <v>442</v>
      </c>
      <c r="AE18" s="947" t="s">
        <v>442</v>
      </c>
      <c r="AF18" s="947" t="s">
        <v>442</v>
      </c>
      <c r="AG18" s="947" t="s">
        <v>442</v>
      </c>
      <c r="AH18" s="947" t="s">
        <v>442</v>
      </c>
      <c r="AI18" s="947" t="s">
        <v>442</v>
      </c>
      <c r="AJ18" s="947" t="s">
        <v>442</v>
      </c>
      <c r="AK18" s="947" t="s">
        <v>442</v>
      </c>
      <c r="AL18" s="947" t="s">
        <v>442</v>
      </c>
      <c r="AM18" s="947" t="s">
        <v>442</v>
      </c>
      <c r="AN18" s="947" t="s">
        <v>442</v>
      </c>
      <c r="AO18" s="947" t="s">
        <v>442</v>
      </c>
      <c r="AP18" s="947" t="s">
        <v>442</v>
      </c>
      <c r="AQ18" s="947" t="s">
        <v>442</v>
      </c>
      <c r="AR18" s="947" t="s">
        <v>442</v>
      </c>
      <c r="AS18" s="947" t="s">
        <v>442</v>
      </c>
      <c r="AT18" s="947" t="s">
        <v>442</v>
      </c>
      <c r="AU18" s="947" t="s">
        <v>442</v>
      </c>
      <c r="AV18" s="948">
        <v>1116</v>
      </c>
      <c r="AW18" s="947" t="s">
        <v>442</v>
      </c>
      <c r="AX18" s="948">
        <v>944</v>
      </c>
      <c r="AY18" s="947" t="s">
        <v>442</v>
      </c>
      <c r="AZ18" s="947" t="s">
        <v>442</v>
      </c>
      <c r="BA18" s="947" t="s">
        <v>442</v>
      </c>
      <c r="BB18" s="947" t="s">
        <v>442</v>
      </c>
      <c r="BC18" s="948">
        <v>394</v>
      </c>
      <c r="BD18" s="947" t="s">
        <v>442</v>
      </c>
      <c r="BE18" s="947" t="s">
        <v>442</v>
      </c>
      <c r="BF18" s="947" t="s">
        <v>442</v>
      </c>
      <c r="BG18" s="947" t="s">
        <v>442</v>
      </c>
      <c r="BH18" s="948">
        <v>419</v>
      </c>
      <c r="BI18" s="947" t="s">
        <v>442</v>
      </c>
      <c r="BJ18" s="947" t="s">
        <v>442</v>
      </c>
      <c r="BK18" s="947" t="s">
        <v>442</v>
      </c>
      <c r="BL18" s="947" t="s">
        <v>442</v>
      </c>
      <c r="BM18" s="947" t="s">
        <v>442</v>
      </c>
      <c r="BN18" s="947" t="s">
        <v>442</v>
      </c>
      <c r="BO18" s="947" t="s">
        <v>442</v>
      </c>
      <c r="BP18" s="947" t="s">
        <v>442</v>
      </c>
      <c r="BQ18" s="947" t="s">
        <v>442</v>
      </c>
      <c r="BR18" s="947" t="s">
        <v>442</v>
      </c>
      <c r="BS18" s="947" t="s">
        <v>442</v>
      </c>
      <c r="BT18" s="947" t="s">
        <v>442</v>
      </c>
      <c r="BU18" s="947" t="s">
        <v>442</v>
      </c>
      <c r="BV18" s="947" t="s">
        <v>442</v>
      </c>
      <c r="BW18" s="947" t="s">
        <v>442</v>
      </c>
      <c r="BX18" s="947" t="s">
        <v>442</v>
      </c>
      <c r="BY18" s="947" t="s">
        <v>442</v>
      </c>
      <c r="BZ18" s="947" t="s">
        <v>442</v>
      </c>
      <c r="CA18" s="947" t="s">
        <v>442</v>
      </c>
      <c r="CB18" s="947" t="s">
        <v>442</v>
      </c>
      <c r="CC18" s="378">
        <v>881</v>
      </c>
      <c r="CD18" s="378">
        <v>1016</v>
      </c>
      <c r="CE18" s="378">
        <v>1177</v>
      </c>
      <c r="CF18" s="378">
        <v>1270</v>
      </c>
      <c r="CG18" s="378">
        <v>1652</v>
      </c>
      <c r="CH18" s="378">
        <v>4067</v>
      </c>
      <c r="CI18" s="378">
        <v>4638</v>
      </c>
      <c r="CJ18" s="378">
        <v>9435</v>
      </c>
      <c r="CK18" s="378">
        <v>11013</v>
      </c>
      <c r="CL18" s="378">
        <v>12340</v>
      </c>
      <c r="CM18" s="378">
        <v>3048</v>
      </c>
      <c r="CN18" s="378">
        <v>3473</v>
      </c>
      <c r="CO18" s="239" t="s">
        <v>404</v>
      </c>
      <c r="CP18" s="239" t="s">
        <v>408</v>
      </c>
      <c r="CQ18" s="239"/>
      <c r="CR18" s="239" t="s">
        <v>410</v>
      </c>
      <c r="CS18" s="239" t="s">
        <v>1633</v>
      </c>
      <c r="CT18" s="239"/>
      <c r="CU18" s="239" t="s">
        <v>528</v>
      </c>
      <c r="CV18" s="239" t="s">
        <v>499</v>
      </c>
      <c r="CW18" s="239">
        <v>79</v>
      </c>
      <c r="CX18" s="239">
        <v>66</v>
      </c>
      <c r="CY18" s="239">
        <v>1750</v>
      </c>
      <c r="CZ18" s="239">
        <v>775</v>
      </c>
      <c r="DA18" s="378">
        <v>13603</v>
      </c>
      <c r="DB18" s="360">
        <v>310</v>
      </c>
      <c r="DC18" s="360">
        <v>480</v>
      </c>
      <c r="DD18" s="360">
        <v>630</v>
      </c>
      <c r="DE18" s="360"/>
      <c r="DF18" s="360"/>
      <c r="DG18" s="381"/>
      <c r="DH18" s="378">
        <v>36000</v>
      </c>
      <c r="DI18" s="378">
        <v>37232</v>
      </c>
      <c r="DJ18" s="378">
        <v>42157</v>
      </c>
      <c r="DK18" s="378">
        <v>993</v>
      </c>
      <c r="DL18" s="378">
        <v>1127</v>
      </c>
      <c r="DM18" s="378">
        <v>1288</v>
      </c>
      <c r="DN18" s="378">
        <v>1382</v>
      </c>
      <c r="DO18" s="378">
        <v>1764</v>
      </c>
      <c r="DP18" s="378">
        <v>3048</v>
      </c>
      <c r="DQ18" s="378">
        <v>3511</v>
      </c>
      <c r="DR18" s="378">
        <v>4095</v>
      </c>
      <c r="DS18" s="378">
        <v>4603</v>
      </c>
      <c r="DT18" s="378">
        <v>9349</v>
      </c>
      <c r="DU18" s="378">
        <v>10848</v>
      </c>
      <c r="DV18" s="378">
        <v>12010</v>
      </c>
      <c r="DW18" s="378">
        <v>13149</v>
      </c>
      <c r="DX18" s="378">
        <v>33276</v>
      </c>
      <c r="DY18" s="378">
        <v>35121</v>
      </c>
      <c r="DZ18" s="378">
        <v>39571</v>
      </c>
      <c r="EA18" s="378" t="s">
        <v>1</v>
      </c>
      <c r="EB18" s="238">
        <f>IFERROR(VLOOKUP($EA18,'BASE GE'!$B:$JV,$EB$5,FALSE),"")</f>
        <v>0</v>
      </c>
      <c r="EC18" s="238">
        <f>IFERROR(VLOOKUP($EA18,'BASE GE'!$B:$JV,$EC$5,FALSE),"")</f>
        <v>5.3</v>
      </c>
      <c r="ED18" s="238">
        <f>IFERROR(VLOOKUP($EA18,'BASE GE'!$B:$JV,$ED$5,FALSE),"")</f>
        <v>2.7</v>
      </c>
      <c r="EE18" s="238">
        <f>IFERROR(VLOOKUP($EA18,'BASE GE'!$B:$JV,$EE$5,FALSE),"")</f>
        <v>3.6</v>
      </c>
      <c r="EF18" s="238">
        <f>IFERROR(VLOOKUP($EA18,'BASE GE'!$B:$JV,$EE$5,FALSE),"")</f>
        <v>3.6</v>
      </c>
      <c r="EG18" s="238">
        <f>IFERROR(VLOOKUP($EA18,'BASE GE'!$B:$JV,$EE$5,FALSE),"")</f>
        <v>3.6</v>
      </c>
      <c r="EH18" s="238" t="str">
        <f>IFERROR(VLOOKUP($EA18,'BASE GE'!$B:$JV,$EH$5,FALSE),"")</f>
        <v>*</v>
      </c>
      <c r="EI18" s="238">
        <f>IFERROR(VLOOKUP($EA18,'BASE GE'!$B:$JV,$EI$5,FALSE),"")</f>
        <v>2.5</v>
      </c>
      <c r="EJ18" s="238" t="str">
        <f>IFERROR(VLOOKUP($EA18,'BASE GE'!$B:$JV,$EJ$5,FALSE),"")</f>
        <v>*</v>
      </c>
      <c r="EK18" s="238">
        <f>IFERROR(VLOOKUP($EA18,'BASE GE'!$B:$JV,$EK$5,FALSE),"")</f>
        <v>70.5</v>
      </c>
      <c r="EL18" s="238" t="str">
        <f>IFERROR(VLOOKUP($EA18,'BASE GE'!$B:$JV,$EL$5,FALSE),"")</f>
        <v>G3</v>
      </c>
      <c r="EM18" s="238">
        <f>IFERROR(VLOOKUP($EA18,'BASE GE'!$B:$JV,$EM$5,FALSE),"")</f>
        <v>310</v>
      </c>
      <c r="EN18" s="238">
        <f>IFERROR(VLOOKUP($EA18,'BASE GE'!$B:$JV,$EN$5,FALSE),"")</f>
        <v>480</v>
      </c>
      <c r="EO18" s="238">
        <f>IFERROR(VLOOKUP($EA18,'BASE GE'!$B:$JV,$EO$5,FALSE),"")</f>
        <v>630</v>
      </c>
      <c r="EP18" s="238">
        <f>IFERROR(VLOOKUP($EA18,'BASE GE'!$B:$JV,$EP$5,FALSE),"")</f>
        <v>0</v>
      </c>
      <c r="EQ18" s="238">
        <f>IFERROR(VLOOKUP($EA18,'BASE GE'!$B:$JV,$EQ$5,FALSE),"")</f>
        <v>0</v>
      </c>
      <c r="ER18" s="238">
        <f>IFERROR(VLOOKUP($EA18,'BASE GE'!$B:$JV,$ER$5,FALSE),"")</f>
        <v>0</v>
      </c>
      <c r="ES18" s="239" t="s">
        <v>2668</v>
      </c>
    </row>
    <row r="19" spans="1:149" ht="15" customHeight="1">
      <c r="A19" s="239" t="s">
        <v>756</v>
      </c>
      <c r="B19" s="421" t="s">
        <v>1903</v>
      </c>
      <c r="C19" s="421" t="s">
        <v>2666</v>
      </c>
      <c r="D19" s="421"/>
      <c r="E19" s="403" t="s">
        <v>894</v>
      </c>
      <c r="F19" s="239" t="s">
        <v>133</v>
      </c>
      <c r="G19" s="239" t="s">
        <v>118</v>
      </c>
      <c r="H19" s="239" t="s">
        <v>95</v>
      </c>
      <c r="I19" s="239" t="s">
        <v>140</v>
      </c>
      <c r="J19" s="239" t="s">
        <v>88</v>
      </c>
      <c r="K19" s="239" t="s">
        <v>89</v>
      </c>
      <c r="L19" s="239" t="s">
        <v>90</v>
      </c>
      <c r="M19" s="239" t="s">
        <v>963</v>
      </c>
      <c r="N19" s="239" t="s">
        <v>963</v>
      </c>
      <c r="O19" s="949">
        <v>11178</v>
      </c>
      <c r="P19" s="947" t="s">
        <v>442</v>
      </c>
      <c r="Q19" s="950">
        <v>2240</v>
      </c>
      <c r="R19" s="947" t="s">
        <v>442</v>
      </c>
      <c r="S19" s="947" t="s">
        <v>442</v>
      </c>
      <c r="T19" s="947" t="s">
        <v>442</v>
      </c>
      <c r="U19" s="947" t="s">
        <v>442</v>
      </c>
      <c r="V19" s="947" t="s">
        <v>442</v>
      </c>
      <c r="W19" s="947" t="s">
        <v>442</v>
      </c>
      <c r="X19" s="947" t="s">
        <v>442</v>
      </c>
      <c r="Y19" s="947" t="s">
        <v>442</v>
      </c>
      <c r="Z19" s="947" t="s">
        <v>442</v>
      </c>
      <c r="AA19" s="947" t="s">
        <v>442</v>
      </c>
      <c r="AB19" s="947" t="s">
        <v>442</v>
      </c>
      <c r="AC19" s="947" t="s">
        <v>442</v>
      </c>
      <c r="AD19" s="947" t="s">
        <v>442</v>
      </c>
      <c r="AE19" s="947" t="s">
        <v>442</v>
      </c>
      <c r="AF19" s="947" t="s">
        <v>442</v>
      </c>
      <c r="AG19" s="947" t="s">
        <v>442</v>
      </c>
      <c r="AH19" s="947" t="s">
        <v>442</v>
      </c>
      <c r="AI19" s="947" t="s">
        <v>442</v>
      </c>
      <c r="AJ19" s="947" t="s">
        <v>442</v>
      </c>
      <c r="AK19" s="947" t="s">
        <v>442</v>
      </c>
      <c r="AL19" s="947" t="s">
        <v>442</v>
      </c>
      <c r="AM19" s="947" t="s">
        <v>442</v>
      </c>
      <c r="AN19" s="947" t="s">
        <v>442</v>
      </c>
      <c r="AO19" s="947" t="s">
        <v>442</v>
      </c>
      <c r="AP19" s="947" t="s">
        <v>442</v>
      </c>
      <c r="AQ19" s="947" t="s">
        <v>442</v>
      </c>
      <c r="AR19" s="947" t="s">
        <v>442</v>
      </c>
      <c r="AS19" s="947" t="s">
        <v>442</v>
      </c>
      <c r="AT19" s="947" t="s">
        <v>442</v>
      </c>
      <c r="AU19" s="947" t="s">
        <v>442</v>
      </c>
      <c r="AV19" s="948">
        <v>1116</v>
      </c>
      <c r="AW19" s="947" t="s">
        <v>442</v>
      </c>
      <c r="AX19" s="948">
        <v>944</v>
      </c>
      <c r="AY19" s="947" t="s">
        <v>442</v>
      </c>
      <c r="AZ19" s="947" t="s">
        <v>442</v>
      </c>
      <c r="BA19" s="947" t="s">
        <v>442</v>
      </c>
      <c r="BB19" s="947" t="s">
        <v>442</v>
      </c>
      <c r="BC19" s="948">
        <v>394</v>
      </c>
      <c r="BD19" s="947" t="s">
        <v>442</v>
      </c>
      <c r="BE19" s="947" t="s">
        <v>442</v>
      </c>
      <c r="BF19" s="947" t="s">
        <v>442</v>
      </c>
      <c r="BG19" s="947" t="s">
        <v>442</v>
      </c>
      <c r="BH19" s="948">
        <v>419</v>
      </c>
      <c r="BI19" s="947" t="s">
        <v>442</v>
      </c>
      <c r="BJ19" s="947" t="s">
        <v>442</v>
      </c>
      <c r="BK19" s="947" t="s">
        <v>442</v>
      </c>
      <c r="BL19" s="947" t="s">
        <v>442</v>
      </c>
      <c r="BM19" s="947" t="s">
        <v>442</v>
      </c>
      <c r="BN19" s="947" t="s">
        <v>442</v>
      </c>
      <c r="BO19" s="947" t="s">
        <v>442</v>
      </c>
      <c r="BP19" s="947" t="s">
        <v>442</v>
      </c>
      <c r="BQ19" s="947" t="s">
        <v>442</v>
      </c>
      <c r="BR19" s="947" t="s">
        <v>442</v>
      </c>
      <c r="BS19" s="947" t="s">
        <v>442</v>
      </c>
      <c r="BT19" s="947" t="s">
        <v>442</v>
      </c>
      <c r="BU19" s="947" t="s">
        <v>442</v>
      </c>
      <c r="BV19" s="947" t="s">
        <v>442</v>
      </c>
      <c r="BW19" s="947" t="s">
        <v>442</v>
      </c>
      <c r="BX19" s="947" t="s">
        <v>442</v>
      </c>
      <c r="BY19" s="947" t="s">
        <v>442</v>
      </c>
      <c r="BZ19" s="947" t="s">
        <v>442</v>
      </c>
      <c r="CA19" s="947" t="s">
        <v>442</v>
      </c>
      <c r="CB19" s="947" t="s">
        <v>442</v>
      </c>
      <c r="CC19" s="378">
        <v>881</v>
      </c>
      <c r="CD19" s="378">
        <v>1016</v>
      </c>
      <c r="CE19" s="378">
        <v>1177</v>
      </c>
      <c r="CF19" s="378">
        <v>1270</v>
      </c>
      <c r="CG19" s="378">
        <v>1652</v>
      </c>
      <c r="CH19" s="378">
        <v>4067</v>
      </c>
      <c r="CI19" s="378">
        <v>4638</v>
      </c>
      <c r="CJ19" s="378">
        <v>9435</v>
      </c>
      <c r="CK19" s="378">
        <v>11013</v>
      </c>
      <c r="CL19" s="378">
        <v>12340</v>
      </c>
      <c r="CM19" s="378">
        <v>3048</v>
      </c>
      <c r="CN19" s="378">
        <v>3473</v>
      </c>
      <c r="CO19" s="239" t="s">
        <v>404</v>
      </c>
      <c r="CP19" s="239" t="s">
        <v>408</v>
      </c>
      <c r="CQ19" s="239" t="s">
        <v>428</v>
      </c>
      <c r="CR19" s="239"/>
      <c r="CS19" s="239" t="s">
        <v>1633</v>
      </c>
      <c r="CT19" s="239"/>
      <c r="CU19" s="239" t="s">
        <v>529</v>
      </c>
      <c r="CV19" s="239" t="s">
        <v>499</v>
      </c>
      <c r="CW19" s="239">
        <v>72</v>
      </c>
      <c r="CX19" s="239">
        <v>59</v>
      </c>
      <c r="CY19" s="239">
        <v>1750</v>
      </c>
      <c r="CZ19" s="239">
        <v>775</v>
      </c>
      <c r="DA19" s="378">
        <v>13603</v>
      </c>
      <c r="DB19" s="360">
        <v>406</v>
      </c>
      <c r="DC19" s="360">
        <v>554</v>
      </c>
      <c r="DD19" s="360"/>
      <c r="DE19" s="360"/>
      <c r="DF19" s="360"/>
      <c r="DG19" s="381"/>
      <c r="DH19" s="378">
        <v>36000</v>
      </c>
      <c r="DI19" s="378">
        <v>37232</v>
      </c>
      <c r="DJ19" s="378">
        <v>42157</v>
      </c>
      <c r="DK19" s="378">
        <v>993</v>
      </c>
      <c r="DL19" s="378">
        <v>1127</v>
      </c>
      <c r="DM19" s="378">
        <v>1288</v>
      </c>
      <c r="DN19" s="378">
        <v>1382</v>
      </c>
      <c r="DO19" s="378">
        <v>1764</v>
      </c>
      <c r="DP19" s="378">
        <v>3048</v>
      </c>
      <c r="DQ19" s="378">
        <v>3511</v>
      </c>
      <c r="DR19" s="378">
        <v>4095</v>
      </c>
      <c r="DS19" s="378">
        <v>4603</v>
      </c>
      <c r="DT19" s="378">
        <v>9349</v>
      </c>
      <c r="DU19" s="378">
        <v>10848</v>
      </c>
      <c r="DV19" s="378">
        <v>12010</v>
      </c>
      <c r="DW19" s="378">
        <v>13149</v>
      </c>
      <c r="DX19" s="378">
        <v>33276</v>
      </c>
      <c r="DY19" s="378">
        <v>35121</v>
      </c>
      <c r="DZ19" s="378">
        <v>39571</v>
      </c>
      <c r="EA19" s="378" t="s">
        <v>16</v>
      </c>
      <c r="EB19" s="238" t="str">
        <f>IFERROR(VLOOKUP($EA19,'BASE GE'!$B:$JV,$EB$5,FALSE),"")</f>
        <v/>
      </c>
      <c r="EC19" s="238" t="str">
        <f>IFERROR(VLOOKUP($EA19,'BASE GE'!$B:$JV,$EC$5,FALSE),"")</f>
        <v/>
      </c>
      <c r="ED19" s="238" t="str">
        <f>IFERROR(VLOOKUP($EA19,'BASE GE'!$B:$JV,$ED$5,FALSE),"")</f>
        <v/>
      </c>
      <c r="EE19" s="238" t="str">
        <f>IFERROR(VLOOKUP($EA19,'BASE GE'!$B:$JV,$EE$5,FALSE),"")</f>
        <v/>
      </c>
      <c r="EF19" s="238" t="str">
        <f>IFERROR(VLOOKUP($EA19,'BASE GE'!$B:$JV,$EE$5,FALSE),"")</f>
        <v/>
      </c>
      <c r="EG19" s="238" t="str">
        <f>IFERROR(VLOOKUP($EA19,'BASE GE'!$B:$JV,$EE$5,FALSE),"")</f>
        <v/>
      </c>
      <c r="EH19" s="238" t="str">
        <f>IFERROR(VLOOKUP($EA19,'BASE GE'!$B:$JV,$EH$5,FALSE),"")</f>
        <v/>
      </c>
      <c r="EI19" s="238" t="str">
        <f>IFERROR(VLOOKUP($EA19,'BASE GE'!$B:$JV,$EI$5,FALSE),"")</f>
        <v/>
      </c>
      <c r="EJ19" s="238" t="str">
        <f>IFERROR(VLOOKUP($EA19,'BASE GE'!$B:$JV,$EJ$5,FALSE),"")</f>
        <v/>
      </c>
      <c r="EK19" s="238" t="str">
        <f>IFERROR(VLOOKUP($EA19,'BASE GE'!$B:$JV,$EK$5,FALSE),"")</f>
        <v/>
      </c>
      <c r="EL19" s="238" t="str">
        <f>IFERROR(VLOOKUP($EA19,'BASE GE'!$B:$JV,$EL$5,FALSE),"")</f>
        <v/>
      </c>
      <c r="EM19" s="238" t="str">
        <f>IFERROR(VLOOKUP($EA19,'BASE GE'!$B:$JV,$EM$5,FALSE),"")</f>
        <v/>
      </c>
      <c r="EN19" s="238" t="str">
        <f>IFERROR(VLOOKUP($EA19,'BASE GE'!$B:$JV,$EN$5,FALSE),"")</f>
        <v/>
      </c>
      <c r="EO19" s="238" t="str">
        <f>IFERROR(VLOOKUP($EA19,'BASE GE'!$B:$JV,$EO$5,FALSE),"")</f>
        <v/>
      </c>
      <c r="EP19" s="238" t="str">
        <f>IFERROR(VLOOKUP($EA19,'BASE GE'!$B:$JV,$EP$5,FALSE),"")</f>
        <v/>
      </c>
      <c r="EQ19" s="238" t="str">
        <f>IFERROR(VLOOKUP($EA19,'BASE GE'!$B:$JV,$EQ$5,FALSE),"")</f>
        <v/>
      </c>
      <c r="ER19" s="238" t="str">
        <f>IFERROR(VLOOKUP($EA19,'BASE GE'!$B:$JV,$ER$5,FALSE),"")</f>
        <v/>
      </c>
      <c r="ES19" s="238" t="s">
        <v>2667</v>
      </c>
    </row>
    <row r="20" spans="1:149">
      <c r="A20" s="239" t="s">
        <v>773</v>
      </c>
      <c r="B20" s="421" t="s">
        <v>1904</v>
      </c>
      <c r="C20" s="421"/>
      <c r="D20" s="421"/>
      <c r="E20" s="403" t="s">
        <v>893</v>
      </c>
      <c r="F20" s="239" t="s">
        <v>135</v>
      </c>
      <c r="G20" s="239" t="s">
        <v>136</v>
      </c>
      <c r="H20" s="239" t="s">
        <v>137</v>
      </c>
      <c r="I20" s="239" t="s">
        <v>138</v>
      </c>
      <c r="J20" s="239" t="s">
        <v>533</v>
      </c>
      <c r="K20" s="239" t="s">
        <v>89</v>
      </c>
      <c r="L20" s="239" t="s">
        <v>90</v>
      </c>
      <c r="M20" s="239" t="s">
        <v>139</v>
      </c>
      <c r="N20" s="239" t="s">
        <v>139</v>
      </c>
      <c r="O20" s="947" t="s">
        <v>442</v>
      </c>
      <c r="P20" s="947" t="s">
        <v>442</v>
      </c>
      <c r="Q20" s="947" t="s">
        <v>442</v>
      </c>
      <c r="R20" s="947" t="s">
        <v>442</v>
      </c>
      <c r="S20" s="947" t="s">
        <v>442</v>
      </c>
      <c r="T20" s="947" t="s">
        <v>442</v>
      </c>
      <c r="U20" s="947" t="s">
        <v>442</v>
      </c>
      <c r="V20" s="947" t="s">
        <v>442</v>
      </c>
      <c r="W20" s="947" t="s">
        <v>442</v>
      </c>
      <c r="X20" s="947" t="s">
        <v>442</v>
      </c>
      <c r="Y20" s="947" t="s">
        <v>442</v>
      </c>
      <c r="Z20" s="947" t="s">
        <v>442</v>
      </c>
      <c r="AA20" s="947" t="s">
        <v>442</v>
      </c>
      <c r="AB20" s="947" t="s">
        <v>442</v>
      </c>
      <c r="AC20" s="947" t="s">
        <v>442</v>
      </c>
      <c r="AD20" s="947" t="s">
        <v>442</v>
      </c>
      <c r="AE20" s="947" t="s">
        <v>442</v>
      </c>
      <c r="AF20" s="947" t="s">
        <v>442</v>
      </c>
      <c r="AG20" s="947" t="s">
        <v>442</v>
      </c>
      <c r="AH20" s="947" t="s">
        <v>442</v>
      </c>
      <c r="AI20" s="947" t="s">
        <v>442</v>
      </c>
      <c r="AJ20" s="947" t="s">
        <v>442</v>
      </c>
      <c r="AK20" s="947" t="s">
        <v>442</v>
      </c>
      <c r="AL20" s="947" t="s">
        <v>442</v>
      </c>
      <c r="AM20" s="947" t="s">
        <v>442</v>
      </c>
      <c r="AN20" s="947" t="s">
        <v>442</v>
      </c>
      <c r="AO20" s="947" t="s">
        <v>442</v>
      </c>
      <c r="AP20" s="947" t="s">
        <v>442</v>
      </c>
      <c r="AQ20" s="947" t="s">
        <v>442</v>
      </c>
      <c r="AR20" s="947" t="s">
        <v>442</v>
      </c>
      <c r="AS20" s="947" t="s">
        <v>442</v>
      </c>
      <c r="AT20" s="947" t="s">
        <v>442</v>
      </c>
      <c r="AU20" s="947" t="s">
        <v>442</v>
      </c>
      <c r="AV20" s="948">
        <v>1116</v>
      </c>
      <c r="AW20" s="947" t="s">
        <v>442</v>
      </c>
      <c r="AX20" s="804">
        <v>944</v>
      </c>
      <c r="AY20" s="947" t="s">
        <v>442</v>
      </c>
      <c r="AZ20" s="947" t="s">
        <v>442</v>
      </c>
      <c r="BA20" s="947" t="s">
        <v>442</v>
      </c>
      <c r="BB20" s="947" t="s">
        <v>442</v>
      </c>
      <c r="BC20" s="948">
        <v>394</v>
      </c>
      <c r="BD20" s="947" t="s">
        <v>442</v>
      </c>
      <c r="BE20" s="947" t="s">
        <v>442</v>
      </c>
      <c r="BF20" s="947" t="s">
        <v>442</v>
      </c>
      <c r="BG20" s="947" t="s">
        <v>442</v>
      </c>
      <c r="BH20" s="948">
        <v>419</v>
      </c>
      <c r="BI20" s="947" t="s">
        <v>442</v>
      </c>
      <c r="BJ20" s="947" t="s">
        <v>442</v>
      </c>
      <c r="BK20" s="947" t="s">
        <v>442</v>
      </c>
      <c r="BL20" s="947" t="s">
        <v>442</v>
      </c>
      <c r="BM20" s="947" t="s">
        <v>442</v>
      </c>
      <c r="BN20" s="947" t="s">
        <v>442</v>
      </c>
      <c r="BO20" s="947" t="s">
        <v>442</v>
      </c>
      <c r="BP20" s="947" t="s">
        <v>442</v>
      </c>
      <c r="BQ20" s="947" t="s">
        <v>442</v>
      </c>
      <c r="BR20" s="947" t="s">
        <v>442</v>
      </c>
      <c r="BS20" s="947" t="s">
        <v>442</v>
      </c>
      <c r="BT20" s="947" t="s">
        <v>442</v>
      </c>
      <c r="BU20" s="947" t="s">
        <v>442</v>
      </c>
      <c r="BV20" s="947" t="s">
        <v>442</v>
      </c>
      <c r="BW20" s="947" t="s">
        <v>442</v>
      </c>
      <c r="BX20" s="947" t="s">
        <v>442</v>
      </c>
      <c r="BY20" s="947" t="s">
        <v>442</v>
      </c>
      <c r="BZ20" s="947" t="s">
        <v>442</v>
      </c>
      <c r="CA20" s="947" t="s">
        <v>442</v>
      </c>
      <c r="CB20" s="947" t="s">
        <v>442</v>
      </c>
      <c r="CC20" s="378">
        <v>881</v>
      </c>
      <c r="CD20" s="378">
        <v>1016</v>
      </c>
      <c r="CE20" s="378">
        <v>1177</v>
      </c>
      <c r="CF20" s="378">
        <v>1270</v>
      </c>
      <c r="CG20" s="378">
        <v>1652</v>
      </c>
      <c r="CH20" s="378">
        <v>4067</v>
      </c>
      <c r="CI20" s="378">
        <v>4638</v>
      </c>
      <c r="CJ20" s="378">
        <v>9435</v>
      </c>
      <c r="CK20" s="378">
        <v>11013</v>
      </c>
      <c r="CL20" s="378">
        <v>12340</v>
      </c>
      <c r="CM20" s="378">
        <v>3048</v>
      </c>
      <c r="CN20" s="378">
        <v>3473</v>
      </c>
      <c r="CO20" s="239" t="s">
        <v>404</v>
      </c>
      <c r="CP20" s="239" t="s">
        <v>408</v>
      </c>
      <c r="CQ20" s="239"/>
      <c r="CR20" s="239" t="s">
        <v>410</v>
      </c>
      <c r="CS20" s="239" t="s">
        <v>1633</v>
      </c>
      <c r="CT20" s="239"/>
      <c r="CU20" s="239" t="s">
        <v>528</v>
      </c>
      <c r="CV20" s="239" t="s">
        <v>499</v>
      </c>
      <c r="CW20" s="239">
        <v>71</v>
      </c>
      <c r="CX20" s="239">
        <v>58</v>
      </c>
      <c r="CY20" s="239">
        <v>1750</v>
      </c>
      <c r="CZ20" s="239">
        <v>775</v>
      </c>
      <c r="DA20" s="378">
        <v>13603</v>
      </c>
      <c r="DB20" s="360">
        <v>530</v>
      </c>
      <c r="DC20" s="360">
        <v>700</v>
      </c>
      <c r="DD20" s="360">
        <v>850</v>
      </c>
      <c r="DE20" s="360"/>
      <c r="DF20" s="360"/>
      <c r="DG20" s="381"/>
      <c r="DH20" s="378">
        <v>36000</v>
      </c>
      <c r="DI20" s="378">
        <v>37232</v>
      </c>
      <c r="DJ20" s="378">
        <v>42157</v>
      </c>
      <c r="DK20" s="378">
        <v>993</v>
      </c>
      <c r="DL20" s="378">
        <v>1127</v>
      </c>
      <c r="DM20" s="378">
        <v>1288</v>
      </c>
      <c r="DN20" s="378">
        <v>1382</v>
      </c>
      <c r="DO20" s="378">
        <v>1764</v>
      </c>
      <c r="DP20" s="378">
        <v>3048</v>
      </c>
      <c r="DQ20" s="378">
        <v>3511</v>
      </c>
      <c r="DR20" s="378">
        <v>4095</v>
      </c>
      <c r="DS20" s="378">
        <v>4603</v>
      </c>
      <c r="DT20" s="378">
        <v>9349</v>
      </c>
      <c r="DU20" s="378">
        <v>10848</v>
      </c>
      <c r="DV20" s="378">
        <v>12010</v>
      </c>
      <c r="DW20" s="378">
        <v>13149</v>
      </c>
      <c r="DX20" s="378">
        <v>33276</v>
      </c>
      <c r="DY20" s="378">
        <v>35121</v>
      </c>
      <c r="DZ20" s="378">
        <v>39571</v>
      </c>
      <c r="EA20" s="378" t="s">
        <v>15</v>
      </c>
      <c r="EB20" s="238">
        <f>IFERROR(VLOOKUP($EA20,'BASE GE'!$B:$JV,$EB$5,FALSE),"")</f>
        <v>0</v>
      </c>
      <c r="EC20" s="238">
        <f>IFERROR(VLOOKUP($EA20,'BASE GE'!$B:$JV,$EC$5,FALSE),"")</f>
        <v>5</v>
      </c>
      <c r="ED20" s="238">
        <f>IFERROR(VLOOKUP($EA20,'BASE GE'!$B:$JV,$ED$5,FALSE),"")</f>
        <v>2.2999999999999998</v>
      </c>
      <c r="EE20" s="238">
        <f>IFERROR(VLOOKUP($EA20,'BASE GE'!$B:$JV,$EE$5,FALSE),"")</f>
        <v>3.3</v>
      </c>
      <c r="EF20" s="238">
        <f>IFERROR(VLOOKUP($EA20,'BASE GE'!$B:$JV,$EE$5,FALSE),"")</f>
        <v>3.3</v>
      </c>
      <c r="EG20" s="238">
        <f>IFERROR(VLOOKUP($EA20,'BASE GE'!$B:$JV,$EE$5,FALSE),"")</f>
        <v>3.3</v>
      </c>
      <c r="EH20" s="238" t="str">
        <f>IFERROR(VLOOKUP($EA20,'BASE GE'!$B:$JV,$EH$5,FALSE),"")</f>
        <v>*</v>
      </c>
      <c r="EI20" s="238">
        <f>IFERROR(VLOOKUP($EA20,'BASE GE'!$B:$JV,$EI$5,FALSE),"")</f>
        <v>2.5</v>
      </c>
      <c r="EJ20" s="238" t="str">
        <f>IFERROR(VLOOKUP($EA20,'BASE GE'!$B:$JV,$EJ$5,FALSE),"")</f>
        <v>*</v>
      </c>
      <c r="EK20" s="238">
        <f>IFERROR(VLOOKUP($EA20,'BASE GE'!$B:$JV,$EK$5,FALSE),"")</f>
        <v>59</v>
      </c>
      <c r="EL20" s="238" t="str">
        <f>IFERROR(VLOOKUP($EA20,'BASE GE'!$B:$JV,$EL$5,FALSE),"")</f>
        <v>G2</v>
      </c>
      <c r="EM20" s="238">
        <f>IFERROR(VLOOKUP($EA20,'BASE GE'!$B:$JV,$EM$5,FALSE),"")</f>
        <v>470</v>
      </c>
      <c r="EN20" s="238">
        <f>IFERROR(VLOOKUP($EA20,'BASE GE'!$B:$JV,$EN$5,FALSE),"")</f>
        <v>600</v>
      </c>
      <c r="EO20" s="238">
        <f>IFERROR(VLOOKUP($EA20,'BASE GE'!$B:$JV,$EO$5,FALSE),"")</f>
        <v>770</v>
      </c>
      <c r="EP20" s="238">
        <f>IFERROR(VLOOKUP($EA20,'BASE GE'!$B:$JV,$EP$5,FALSE),"")</f>
        <v>0</v>
      </c>
      <c r="EQ20" s="238">
        <f>IFERROR(VLOOKUP($EA20,'BASE GE'!$B:$JV,$EQ$5,FALSE),"")</f>
        <v>0</v>
      </c>
      <c r="ER20" s="238">
        <f>IFERROR(VLOOKUP($EA20,'BASE GE'!$B:$JV,$ER$5,FALSE),"")</f>
        <v>0</v>
      </c>
      <c r="ES20" s="239" t="s">
        <v>2668</v>
      </c>
    </row>
    <row r="21" spans="1:149" ht="15" customHeight="1">
      <c r="A21" s="239" t="s">
        <v>773</v>
      </c>
      <c r="B21" s="421" t="s">
        <v>1905</v>
      </c>
      <c r="C21" s="421"/>
      <c r="D21" s="421"/>
      <c r="E21" s="403" t="s">
        <v>987</v>
      </c>
      <c r="F21" s="239" t="s">
        <v>985</v>
      </c>
      <c r="G21" s="239" t="s">
        <v>129</v>
      </c>
      <c r="H21" s="239" t="s">
        <v>149</v>
      </c>
      <c r="I21" s="239" t="s">
        <v>986</v>
      </c>
      <c r="J21" s="239" t="s">
        <v>88</v>
      </c>
      <c r="K21" s="239" t="s">
        <v>89</v>
      </c>
      <c r="L21" s="239" t="s">
        <v>90</v>
      </c>
      <c r="M21" s="239" t="s">
        <v>964</v>
      </c>
      <c r="N21" s="239" t="s">
        <v>964</v>
      </c>
      <c r="O21" s="947" t="s">
        <v>442</v>
      </c>
      <c r="P21" s="947" t="s">
        <v>442</v>
      </c>
      <c r="Q21" s="947" t="s">
        <v>442</v>
      </c>
      <c r="R21" s="947" t="s">
        <v>442</v>
      </c>
      <c r="S21" s="947" t="s">
        <v>442</v>
      </c>
      <c r="T21" s="947" t="s">
        <v>442</v>
      </c>
      <c r="U21" s="947" t="s">
        <v>442</v>
      </c>
      <c r="V21" s="947" t="s">
        <v>442</v>
      </c>
      <c r="W21" s="947" t="s">
        <v>442</v>
      </c>
      <c r="X21" s="947" t="s">
        <v>442</v>
      </c>
      <c r="Y21" s="947" t="s">
        <v>442</v>
      </c>
      <c r="Z21" s="947" t="s">
        <v>442</v>
      </c>
      <c r="AA21" s="947" t="s">
        <v>442</v>
      </c>
      <c r="AB21" s="947" t="s">
        <v>442</v>
      </c>
      <c r="AC21" s="947" t="s">
        <v>442</v>
      </c>
      <c r="AD21" s="947" t="s">
        <v>442</v>
      </c>
      <c r="AE21" s="947" t="s">
        <v>442</v>
      </c>
      <c r="AF21" s="947" t="s">
        <v>442</v>
      </c>
      <c r="AG21" s="947" t="s">
        <v>442</v>
      </c>
      <c r="AH21" s="947" t="s">
        <v>442</v>
      </c>
      <c r="AI21" s="947" t="s">
        <v>442</v>
      </c>
      <c r="AJ21" s="947" t="s">
        <v>442</v>
      </c>
      <c r="AK21" s="947" t="s">
        <v>442</v>
      </c>
      <c r="AL21" s="947" t="s">
        <v>442</v>
      </c>
      <c r="AM21" s="947" t="s">
        <v>442</v>
      </c>
      <c r="AN21" s="947" t="s">
        <v>442</v>
      </c>
      <c r="AO21" s="947" t="s">
        <v>442</v>
      </c>
      <c r="AP21" s="947" t="s">
        <v>442</v>
      </c>
      <c r="AQ21" s="947" t="s">
        <v>442</v>
      </c>
      <c r="AR21" s="947" t="s">
        <v>442</v>
      </c>
      <c r="AS21" s="947" t="s">
        <v>442</v>
      </c>
      <c r="AT21" s="947" t="s">
        <v>442</v>
      </c>
      <c r="AU21" s="947" t="s">
        <v>442</v>
      </c>
      <c r="AV21" s="948">
        <v>1116</v>
      </c>
      <c r="AW21" s="947" t="s">
        <v>442</v>
      </c>
      <c r="AX21" s="948">
        <v>944</v>
      </c>
      <c r="AY21" s="947" t="s">
        <v>442</v>
      </c>
      <c r="AZ21" s="947" t="s">
        <v>442</v>
      </c>
      <c r="BA21" s="947" t="s">
        <v>442</v>
      </c>
      <c r="BB21" s="947" t="s">
        <v>442</v>
      </c>
      <c r="BC21" s="948">
        <v>394</v>
      </c>
      <c r="BD21" s="947" t="s">
        <v>442</v>
      </c>
      <c r="BE21" s="947" t="s">
        <v>442</v>
      </c>
      <c r="BF21" s="947" t="s">
        <v>442</v>
      </c>
      <c r="BG21" s="947" t="s">
        <v>442</v>
      </c>
      <c r="BH21" s="948">
        <v>419</v>
      </c>
      <c r="BI21" s="947" t="s">
        <v>442</v>
      </c>
      <c r="BJ21" s="947" t="s">
        <v>442</v>
      </c>
      <c r="BK21" s="947" t="s">
        <v>442</v>
      </c>
      <c r="BL21" s="947" t="s">
        <v>442</v>
      </c>
      <c r="BM21" s="947" t="s">
        <v>442</v>
      </c>
      <c r="BN21" s="947" t="s">
        <v>442</v>
      </c>
      <c r="BO21" s="947" t="s">
        <v>442</v>
      </c>
      <c r="BP21" s="947" t="s">
        <v>442</v>
      </c>
      <c r="BQ21" s="947" t="s">
        <v>442</v>
      </c>
      <c r="BR21" s="947" t="s">
        <v>442</v>
      </c>
      <c r="BS21" s="947" t="s">
        <v>442</v>
      </c>
      <c r="BT21" s="947" t="s">
        <v>442</v>
      </c>
      <c r="BU21" s="947" t="s">
        <v>442</v>
      </c>
      <c r="BV21" s="947" t="s">
        <v>442</v>
      </c>
      <c r="BW21" s="947" t="s">
        <v>442</v>
      </c>
      <c r="BX21" s="947" t="s">
        <v>442</v>
      </c>
      <c r="BY21" s="947" t="s">
        <v>442</v>
      </c>
      <c r="BZ21" s="947" t="s">
        <v>442</v>
      </c>
      <c r="CA21" s="947" t="s">
        <v>442</v>
      </c>
      <c r="CB21" s="947" t="s">
        <v>442</v>
      </c>
      <c r="CC21" s="378">
        <v>881</v>
      </c>
      <c r="CD21" s="378">
        <v>1016</v>
      </c>
      <c r="CE21" s="378">
        <v>1177</v>
      </c>
      <c r="CF21" s="378">
        <v>1270</v>
      </c>
      <c r="CG21" s="378">
        <v>1652</v>
      </c>
      <c r="CH21" s="378">
        <v>4067</v>
      </c>
      <c r="CI21" s="378">
        <v>4638</v>
      </c>
      <c r="CJ21" s="378">
        <v>9435</v>
      </c>
      <c r="CK21" s="378">
        <v>11013</v>
      </c>
      <c r="CL21" s="378">
        <v>12340</v>
      </c>
      <c r="CM21" s="378">
        <v>3048</v>
      </c>
      <c r="CN21" s="378">
        <v>3473</v>
      </c>
      <c r="CO21" s="239" t="s">
        <v>404</v>
      </c>
      <c r="CP21" s="239" t="s">
        <v>408</v>
      </c>
      <c r="CQ21" s="239"/>
      <c r="CR21" s="239" t="s">
        <v>410</v>
      </c>
      <c r="CS21" s="239" t="s">
        <v>1633</v>
      </c>
      <c r="CT21" s="239"/>
      <c r="CU21" s="239" t="s">
        <v>528</v>
      </c>
      <c r="CV21" s="239" t="s">
        <v>499</v>
      </c>
      <c r="CW21" s="239">
        <v>71</v>
      </c>
      <c r="CX21" s="239">
        <v>58</v>
      </c>
      <c r="CY21" s="239">
        <v>1750</v>
      </c>
      <c r="CZ21" s="239">
        <v>775</v>
      </c>
      <c r="DA21" s="378">
        <v>13603</v>
      </c>
      <c r="DB21" s="360">
        <v>490</v>
      </c>
      <c r="DC21" s="360">
        <v>660</v>
      </c>
      <c r="DD21" s="360">
        <v>800</v>
      </c>
      <c r="DE21" s="360"/>
      <c r="DF21" s="360"/>
      <c r="DG21" s="381"/>
      <c r="DH21" s="378">
        <v>36000</v>
      </c>
      <c r="DI21" s="378">
        <v>37232</v>
      </c>
      <c r="DJ21" s="378">
        <v>42157</v>
      </c>
      <c r="DK21" s="378">
        <v>993</v>
      </c>
      <c r="DL21" s="378">
        <v>1127</v>
      </c>
      <c r="DM21" s="378">
        <v>1288</v>
      </c>
      <c r="DN21" s="378">
        <v>1382</v>
      </c>
      <c r="DO21" s="378">
        <v>1764</v>
      </c>
      <c r="DP21" s="378">
        <v>3048</v>
      </c>
      <c r="DQ21" s="378">
        <v>3511</v>
      </c>
      <c r="DR21" s="378">
        <v>4095</v>
      </c>
      <c r="DS21" s="378">
        <v>4603</v>
      </c>
      <c r="DT21" s="378">
        <v>9349</v>
      </c>
      <c r="DU21" s="378">
        <v>10848</v>
      </c>
      <c r="DV21" s="378">
        <v>12010</v>
      </c>
      <c r="DW21" s="378">
        <v>13149</v>
      </c>
      <c r="DX21" s="378">
        <v>33276</v>
      </c>
      <c r="DY21" s="378">
        <v>35121</v>
      </c>
      <c r="DZ21" s="378">
        <v>39571</v>
      </c>
      <c r="EA21" s="378" t="s">
        <v>984</v>
      </c>
      <c r="EB21" s="238">
        <f>IFERROR(VLOOKUP($EA21,'BASE GE'!$B:$JV,$EB$5,FALSE),"")</f>
        <v>0</v>
      </c>
      <c r="EC21" s="238">
        <f>IFERROR(VLOOKUP($EA21,'BASE GE'!$B:$JV,$EC$5,FALSE),"")</f>
        <v>5.3</v>
      </c>
      <c r="ED21" s="238">
        <f>IFERROR(VLOOKUP($EA21,'BASE GE'!$B:$JV,$ED$5,FALSE),"")</f>
        <v>2.6</v>
      </c>
      <c r="EE21" s="238">
        <f>IFERROR(VLOOKUP($EA21,'BASE GE'!$B:$JV,$EE$5,FALSE),"")</f>
        <v>3.7</v>
      </c>
      <c r="EF21" s="238">
        <f>IFERROR(VLOOKUP($EA21,'BASE GE'!$B:$JV,$EE$5,FALSE),"")</f>
        <v>3.7</v>
      </c>
      <c r="EG21" s="238">
        <f>IFERROR(VLOOKUP($EA21,'BASE GE'!$B:$JV,$EE$5,FALSE),"")</f>
        <v>3.7</v>
      </c>
      <c r="EH21" s="238" t="str">
        <f>IFERROR(VLOOKUP($EA21,'BASE GE'!$B:$JV,$EH$5,FALSE),"")</f>
        <v>*</v>
      </c>
      <c r="EI21" s="238">
        <f>IFERROR(VLOOKUP($EA21,'BASE GE'!$B:$JV,$EI$5,FALSE),"")</f>
        <v>2.5</v>
      </c>
      <c r="EJ21" s="238" t="str">
        <f>IFERROR(VLOOKUP($EA21,'BASE GE'!$B:$JV,$EJ$5,FALSE),"")</f>
        <v>*</v>
      </c>
      <c r="EK21" s="238">
        <f>IFERROR(VLOOKUP($EA21,'BASE GE'!$B:$JV,$EK$5,FALSE),"")</f>
        <v>54.9</v>
      </c>
      <c r="EL21" s="238" t="str">
        <f>IFERROR(VLOOKUP($EA21,'BASE GE'!$B:$JV,$EL$5,FALSE),"")</f>
        <v>G2</v>
      </c>
      <c r="EM21" s="238">
        <f>IFERROR(VLOOKUP($EA21,'BASE GE'!$B:$JV,$EM$5,FALSE),"")</f>
        <v>470</v>
      </c>
      <c r="EN21" s="238">
        <f>IFERROR(VLOOKUP($EA21,'BASE GE'!$B:$JV,$EN$5,FALSE),"")</f>
        <v>600</v>
      </c>
      <c r="EO21" s="238">
        <f>IFERROR(VLOOKUP($EA21,'BASE GE'!$B:$JV,$EO$5,FALSE),"")</f>
        <v>770</v>
      </c>
      <c r="EP21" s="238">
        <f>IFERROR(VLOOKUP($EA21,'BASE GE'!$B:$JV,$EP$5,FALSE),"")</f>
        <v>0</v>
      </c>
      <c r="EQ21" s="238">
        <f>IFERROR(VLOOKUP($EA21,'BASE GE'!$B:$JV,$EQ$5,FALSE),"")</f>
        <v>0</v>
      </c>
      <c r="ER21" s="238">
        <f>IFERROR(VLOOKUP($EA21,'BASE GE'!$B:$JV,$ER$5,FALSE),"")</f>
        <v>0</v>
      </c>
      <c r="ES21" s="239" t="s">
        <v>2668</v>
      </c>
    </row>
    <row r="22" spans="1:149">
      <c r="A22" s="239" t="s">
        <v>773</v>
      </c>
      <c r="B22" s="421" t="s">
        <v>1906</v>
      </c>
      <c r="C22" s="421"/>
      <c r="D22" s="421"/>
      <c r="E22" s="403" t="s">
        <v>895</v>
      </c>
      <c r="F22" s="239" t="s">
        <v>97</v>
      </c>
      <c r="G22" s="239" t="s">
        <v>98</v>
      </c>
      <c r="H22" s="239" t="s">
        <v>99</v>
      </c>
      <c r="I22" s="239" t="s">
        <v>87</v>
      </c>
      <c r="J22" s="239" t="s">
        <v>88</v>
      </c>
      <c r="K22" s="239" t="s">
        <v>89</v>
      </c>
      <c r="L22" s="239" t="s">
        <v>90</v>
      </c>
      <c r="M22" s="239" t="s">
        <v>964</v>
      </c>
      <c r="N22" s="239" t="s">
        <v>964</v>
      </c>
      <c r="O22" s="947" t="s">
        <v>442</v>
      </c>
      <c r="P22" s="947" t="s">
        <v>442</v>
      </c>
      <c r="Q22" s="947" t="s">
        <v>442</v>
      </c>
      <c r="R22" s="947" t="s">
        <v>442</v>
      </c>
      <c r="S22" s="947" t="s">
        <v>442</v>
      </c>
      <c r="T22" s="947" t="s">
        <v>442</v>
      </c>
      <c r="U22" s="947" t="s">
        <v>442</v>
      </c>
      <c r="V22" s="947" t="s">
        <v>442</v>
      </c>
      <c r="W22" s="947" t="s">
        <v>442</v>
      </c>
      <c r="X22" s="947" t="s">
        <v>442</v>
      </c>
      <c r="Y22" s="947" t="s">
        <v>442</v>
      </c>
      <c r="Z22" s="947" t="s">
        <v>442</v>
      </c>
      <c r="AA22" s="947" t="s">
        <v>442</v>
      </c>
      <c r="AB22" s="947" t="s">
        <v>442</v>
      </c>
      <c r="AC22" s="947" t="s">
        <v>442</v>
      </c>
      <c r="AD22" s="947" t="s">
        <v>442</v>
      </c>
      <c r="AE22" s="947" t="s">
        <v>442</v>
      </c>
      <c r="AF22" s="947" t="s">
        <v>442</v>
      </c>
      <c r="AG22" s="947" t="s">
        <v>442</v>
      </c>
      <c r="AH22" s="947" t="s">
        <v>442</v>
      </c>
      <c r="AI22" s="947" t="s">
        <v>442</v>
      </c>
      <c r="AJ22" s="947" t="s">
        <v>442</v>
      </c>
      <c r="AK22" s="947" t="s">
        <v>442</v>
      </c>
      <c r="AL22" s="947" t="s">
        <v>442</v>
      </c>
      <c r="AM22" s="947" t="s">
        <v>442</v>
      </c>
      <c r="AN22" s="947" t="s">
        <v>442</v>
      </c>
      <c r="AO22" s="947" t="s">
        <v>442</v>
      </c>
      <c r="AP22" s="947" t="s">
        <v>442</v>
      </c>
      <c r="AQ22" s="947" t="s">
        <v>442</v>
      </c>
      <c r="AR22" s="947" t="s">
        <v>442</v>
      </c>
      <c r="AS22" s="947" t="s">
        <v>442</v>
      </c>
      <c r="AT22" s="947" t="s">
        <v>442</v>
      </c>
      <c r="AU22" s="947" t="s">
        <v>442</v>
      </c>
      <c r="AV22" s="948">
        <v>1116</v>
      </c>
      <c r="AW22" s="947" t="s">
        <v>442</v>
      </c>
      <c r="AX22" s="948">
        <v>944</v>
      </c>
      <c r="AY22" s="947" t="s">
        <v>442</v>
      </c>
      <c r="AZ22" s="947" t="s">
        <v>442</v>
      </c>
      <c r="BA22" s="947" t="s">
        <v>442</v>
      </c>
      <c r="BB22" s="947" t="s">
        <v>442</v>
      </c>
      <c r="BC22" s="948">
        <v>394</v>
      </c>
      <c r="BD22" s="947" t="s">
        <v>442</v>
      </c>
      <c r="BE22" s="947" t="s">
        <v>442</v>
      </c>
      <c r="BF22" s="947" t="s">
        <v>442</v>
      </c>
      <c r="BG22" s="947" t="s">
        <v>442</v>
      </c>
      <c r="BH22" s="948">
        <v>419</v>
      </c>
      <c r="BI22" s="947" t="s">
        <v>442</v>
      </c>
      <c r="BJ22" s="947" t="s">
        <v>442</v>
      </c>
      <c r="BK22" s="947" t="s">
        <v>442</v>
      </c>
      <c r="BL22" s="947" t="s">
        <v>442</v>
      </c>
      <c r="BM22" s="947" t="s">
        <v>442</v>
      </c>
      <c r="BN22" s="947" t="s">
        <v>442</v>
      </c>
      <c r="BO22" s="947" t="s">
        <v>442</v>
      </c>
      <c r="BP22" s="947" t="s">
        <v>442</v>
      </c>
      <c r="BQ22" s="947" t="s">
        <v>442</v>
      </c>
      <c r="BR22" s="947" t="s">
        <v>442</v>
      </c>
      <c r="BS22" s="947" t="s">
        <v>442</v>
      </c>
      <c r="BT22" s="947" t="s">
        <v>442</v>
      </c>
      <c r="BU22" s="947" t="s">
        <v>442</v>
      </c>
      <c r="BV22" s="947" t="s">
        <v>442</v>
      </c>
      <c r="BW22" s="947" t="s">
        <v>442</v>
      </c>
      <c r="BX22" s="947" t="s">
        <v>442</v>
      </c>
      <c r="BY22" s="947" t="s">
        <v>442</v>
      </c>
      <c r="BZ22" s="947" t="s">
        <v>442</v>
      </c>
      <c r="CA22" s="947" t="s">
        <v>442</v>
      </c>
      <c r="CB22" s="947" t="s">
        <v>442</v>
      </c>
      <c r="CC22" s="378">
        <v>881</v>
      </c>
      <c r="CD22" s="378">
        <v>1016</v>
      </c>
      <c r="CE22" s="378">
        <v>1177</v>
      </c>
      <c r="CF22" s="378">
        <v>1270</v>
      </c>
      <c r="CG22" s="378">
        <v>1652</v>
      </c>
      <c r="CH22" s="378">
        <v>4067</v>
      </c>
      <c r="CI22" s="378">
        <v>4638</v>
      </c>
      <c r="CJ22" s="378">
        <v>9435</v>
      </c>
      <c r="CK22" s="378">
        <v>11013</v>
      </c>
      <c r="CL22" s="378">
        <v>12340</v>
      </c>
      <c r="CM22" s="378">
        <v>3048</v>
      </c>
      <c r="CN22" s="378">
        <v>3473</v>
      </c>
      <c r="CO22" s="239" t="s">
        <v>404</v>
      </c>
      <c r="CP22" s="239" t="s">
        <v>408</v>
      </c>
      <c r="CQ22" s="239"/>
      <c r="CR22" s="239" t="s">
        <v>410</v>
      </c>
      <c r="CS22" s="239" t="s">
        <v>1633</v>
      </c>
      <c r="CT22" s="239"/>
      <c r="CU22" s="239" t="s">
        <v>528</v>
      </c>
      <c r="CV22" s="239" t="s">
        <v>499</v>
      </c>
      <c r="CW22" s="239">
        <v>80</v>
      </c>
      <c r="CX22" s="239">
        <v>67</v>
      </c>
      <c r="CY22" s="239">
        <v>1750</v>
      </c>
      <c r="CZ22" s="239">
        <v>775</v>
      </c>
      <c r="DA22" s="378">
        <v>13603</v>
      </c>
      <c r="DB22" s="360">
        <v>350</v>
      </c>
      <c r="DC22" s="360">
        <v>520</v>
      </c>
      <c r="DD22" s="360">
        <v>670</v>
      </c>
      <c r="DE22" s="360"/>
      <c r="DF22" s="360"/>
      <c r="DG22" s="381"/>
      <c r="DH22" s="378">
        <v>36000</v>
      </c>
      <c r="DI22" s="378">
        <v>37232</v>
      </c>
      <c r="DJ22" s="378">
        <v>42157</v>
      </c>
      <c r="DK22" s="378">
        <v>993</v>
      </c>
      <c r="DL22" s="378">
        <v>1127</v>
      </c>
      <c r="DM22" s="378">
        <v>1288</v>
      </c>
      <c r="DN22" s="378">
        <v>1382</v>
      </c>
      <c r="DO22" s="378">
        <v>1764</v>
      </c>
      <c r="DP22" s="378">
        <v>3048</v>
      </c>
      <c r="DQ22" s="378">
        <v>3511</v>
      </c>
      <c r="DR22" s="378">
        <v>4095</v>
      </c>
      <c r="DS22" s="378">
        <v>4603</v>
      </c>
      <c r="DT22" s="378">
        <v>9349</v>
      </c>
      <c r="DU22" s="378">
        <v>10848</v>
      </c>
      <c r="DV22" s="378">
        <v>12010</v>
      </c>
      <c r="DW22" s="378">
        <v>13149</v>
      </c>
      <c r="DX22" s="378">
        <v>33276</v>
      </c>
      <c r="DY22" s="378">
        <v>35121</v>
      </c>
      <c r="DZ22" s="378">
        <v>39571</v>
      </c>
      <c r="EA22" s="378" t="s">
        <v>2</v>
      </c>
      <c r="EB22" s="238">
        <f>IFERROR(VLOOKUP($EA22,'BASE GE'!$B:$JV,$EB$5,FALSE),"")</f>
        <v>0</v>
      </c>
      <c r="EC22" s="238">
        <f>IFERROR(VLOOKUP($EA22,'BASE GE'!$B:$JV,$EC$5,FALSE),"")</f>
        <v>7.1</v>
      </c>
      <c r="ED22" s="238">
        <f>IFERROR(VLOOKUP($EA22,'BASE GE'!$B:$JV,$ED$5,FALSE),"")</f>
        <v>3.6</v>
      </c>
      <c r="EE22" s="238">
        <f>IFERROR(VLOOKUP($EA22,'BASE GE'!$B:$JV,$EE$5,FALSE),"")</f>
        <v>4.9000000000000004</v>
      </c>
      <c r="EF22" s="238">
        <f>IFERROR(VLOOKUP($EA22,'BASE GE'!$B:$JV,$EE$5,FALSE),"")</f>
        <v>4.9000000000000004</v>
      </c>
      <c r="EG22" s="238">
        <f>IFERROR(VLOOKUP($EA22,'BASE GE'!$B:$JV,$EE$5,FALSE),"")</f>
        <v>4.9000000000000004</v>
      </c>
      <c r="EH22" s="238" t="str">
        <f>IFERROR(VLOOKUP($EA22,'BASE GE'!$B:$JV,$EH$5,FALSE),"")</f>
        <v>*</v>
      </c>
      <c r="EI22" s="238">
        <f>IFERROR(VLOOKUP($EA22,'BASE GE'!$B:$JV,$EI$5,FALSE),"")</f>
        <v>2.5</v>
      </c>
      <c r="EJ22" s="238" t="str">
        <f>IFERROR(VLOOKUP($EA22,'BASE GE'!$B:$JV,$EJ$5,FALSE),"")</f>
        <v>*</v>
      </c>
      <c r="EK22" s="238">
        <f>IFERROR(VLOOKUP($EA22,'BASE GE'!$B:$JV,$EK$5,FALSE),"")</f>
        <v>90.9</v>
      </c>
      <c r="EL22" s="238" t="str">
        <f>IFERROR(VLOOKUP($EA22,'BASE GE'!$B:$JV,$EL$5,FALSE),"")</f>
        <v>G2</v>
      </c>
      <c r="EM22" s="238">
        <f>IFERROR(VLOOKUP($EA22,'BASE GE'!$B:$JV,$EM$5,FALSE),"")</f>
        <v>350</v>
      </c>
      <c r="EN22" s="238">
        <f>IFERROR(VLOOKUP($EA22,'BASE GE'!$B:$JV,$EN$5,FALSE),"")</f>
        <v>520</v>
      </c>
      <c r="EO22" s="238">
        <f>IFERROR(VLOOKUP($EA22,'BASE GE'!$B:$JV,$EO$5,FALSE),"")</f>
        <v>670</v>
      </c>
      <c r="EP22" s="238">
        <f>IFERROR(VLOOKUP($EA22,'BASE GE'!$B:$JV,$EP$5,FALSE),"")</f>
        <v>0</v>
      </c>
      <c r="EQ22" s="238">
        <f>IFERROR(VLOOKUP($EA22,'BASE GE'!$B:$JV,$EQ$5,FALSE),"")</f>
        <v>0</v>
      </c>
      <c r="ER22" s="238">
        <f>IFERROR(VLOOKUP($EA22,'BASE GE'!$B:$JV,$ER$5,FALSE),"")</f>
        <v>0</v>
      </c>
      <c r="ES22" s="239" t="s">
        <v>2668</v>
      </c>
    </row>
    <row r="23" spans="1:149" ht="15" customHeight="1">
      <c r="A23" s="239" t="s">
        <v>773</v>
      </c>
      <c r="B23" s="423" t="s">
        <v>1907</v>
      </c>
      <c r="C23" s="423" t="s">
        <v>1908</v>
      </c>
      <c r="D23" s="423" t="s">
        <v>1909</v>
      </c>
      <c r="E23" s="403" t="s">
        <v>896</v>
      </c>
      <c r="F23" s="239" t="s">
        <v>135</v>
      </c>
      <c r="G23" s="239" t="s">
        <v>129</v>
      </c>
      <c r="H23" s="239" t="s">
        <v>146</v>
      </c>
      <c r="I23" s="239" t="s">
        <v>147</v>
      </c>
      <c r="J23" s="239" t="s">
        <v>88</v>
      </c>
      <c r="K23" s="239" t="s">
        <v>89</v>
      </c>
      <c r="L23" s="239" t="s">
        <v>90</v>
      </c>
      <c r="M23" s="239" t="s">
        <v>964</v>
      </c>
      <c r="N23" s="239" t="s">
        <v>964</v>
      </c>
      <c r="O23" s="949">
        <v>14536</v>
      </c>
      <c r="P23" s="947" t="s">
        <v>442</v>
      </c>
      <c r="Q23" s="950">
        <v>2504</v>
      </c>
      <c r="R23" s="947" t="s">
        <v>442</v>
      </c>
      <c r="S23" s="947" t="s">
        <v>442</v>
      </c>
      <c r="T23" s="947" t="s">
        <v>442</v>
      </c>
      <c r="U23" s="947" t="s">
        <v>442</v>
      </c>
      <c r="V23" s="947" t="s">
        <v>442</v>
      </c>
      <c r="W23" s="947" t="s">
        <v>442</v>
      </c>
      <c r="X23" s="947" t="s">
        <v>442</v>
      </c>
      <c r="Y23" s="947" t="s">
        <v>442</v>
      </c>
      <c r="Z23" s="947" t="s">
        <v>442</v>
      </c>
      <c r="AA23" s="947" t="s">
        <v>442</v>
      </c>
      <c r="AB23" s="947" t="s">
        <v>442</v>
      </c>
      <c r="AC23" s="947" t="s">
        <v>442</v>
      </c>
      <c r="AD23" s="947" t="s">
        <v>442</v>
      </c>
      <c r="AE23" s="947" t="s">
        <v>442</v>
      </c>
      <c r="AF23" s="947" t="s">
        <v>442</v>
      </c>
      <c r="AG23" s="947" t="s">
        <v>442</v>
      </c>
      <c r="AH23" s="947" t="s">
        <v>442</v>
      </c>
      <c r="AI23" s="947" t="s">
        <v>442</v>
      </c>
      <c r="AJ23" s="947" t="s">
        <v>442</v>
      </c>
      <c r="AK23" s="947" t="s">
        <v>442</v>
      </c>
      <c r="AL23" s="948">
        <v>233</v>
      </c>
      <c r="AM23" s="947" t="s">
        <v>442</v>
      </c>
      <c r="AN23" s="947" t="s">
        <v>442</v>
      </c>
      <c r="AO23" s="947" t="s">
        <v>442</v>
      </c>
      <c r="AP23" s="947" t="s">
        <v>442</v>
      </c>
      <c r="AQ23" s="947" t="s">
        <v>442</v>
      </c>
      <c r="AR23" s="947" t="s">
        <v>442</v>
      </c>
      <c r="AS23" s="947" t="s">
        <v>442</v>
      </c>
      <c r="AT23" s="947" t="s">
        <v>442</v>
      </c>
      <c r="AU23" s="947" t="s">
        <v>442</v>
      </c>
      <c r="AV23" s="948">
        <v>1116</v>
      </c>
      <c r="AW23" s="948">
        <v>796</v>
      </c>
      <c r="AX23" s="948">
        <v>944</v>
      </c>
      <c r="AY23" s="947" t="s">
        <v>442</v>
      </c>
      <c r="AZ23" s="947" t="s">
        <v>442</v>
      </c>
      <c r="BA23" s="947" t="s">
        <v>442</v>
      </c>
      <c r="BB23" s="947" t="s">
        <v>442</v>
      </c>
      <c r="BC23" s="948">
        <v>394</v>
      </c>
      <c r="BD23" s="947" t="s">
        <v>442</v>
      </c>
      <c r="BE23" s="947" t="s">
        <v>442</v>
      </c>
      <c r="BF23" s="947" t="s">
        <v>442</v>
      </c>
      <c r="BG23" s="947" t="s">
        <v>442</v>
      </c>
      <c r="BH23" s="948">
        <v>419</v>
      </c>
      <c r="BI23" s="947" t="s">
        <v>442</v>
      </c>
      <c r="BJ23" s="947" t="s">
        <v>442</v>
      </c>
      <c r="BK23" s="947" t="s">
        <v>442</v>
      </c>
      <c r="BL23" s="947" t="s">
        <v>442</v>
      </c>
      <c r="BM23" s="947" t="s">
        <v>442</v>
      </c>
      <c r="BN23" s="947" t="s">
        <v>442</v>
      </c>
      <c r="BO23" s="947" t="s">
        <v>442</v>
      </c>
      <c r="BP23" s="947" t="s">
        <v>442</v>
      </c>
      <c r="BQ23" s="947" t="s">
        <v>442</v>
      </c>
      <c r="BR23" s="947" t="s">
        <v>442</v>
      </c>
      <c r="BS23" s="947" t="s">
        <v>442</v>
      </c>
      <c r="BT23" s="947" t="s">
        <v>442</v>
      </c>
      <c r="BU23" s="947" t="s">
        <v>442</v>
      </c>
      <c r="BV23" s="947" t="s">
        <v>442</v>
      </c>
      <c r="BW23" s="947" t="s">
        <v>442</v>
      </c>
      <c r="BX23" s="947" t="s">
        <v>442</v>
      </c>
      <c r="BY23" s="947" t="s">
        <v>442</v>
      </c>
      <c r="BZ23" s="947" t="s">
        <v>442</v>
      </c>
      <c r="CA23" s="947" t="s">
        <v>442</v>
      </c>
      <c r="CB23" s="947" t="s">
        <v>442</v>
      </c>
      <c r="CC23" s="378">
        <v>881</v>
      </c>
      <c r="CD23" s="378">
        <v>1016</v>
      </c>
      <c r="CE23" s="378">
        <v>1177</v>
      </c>
      <c r="CF23" s="378">
        <v>1270</v>
      </c>
      <c r="CG23" s="378">
        <v>1652</v>
      </c>
      <c r="CH23" s="378">
        <v>4067</v>
      </c>
      <c r="CI23" s="378">
        <v>4638</v>
      </c>
      <c r="CJ23" s="378">
        <v>9435</v>
      </c>
      <c r="CK23" s="378">
        <v>11013</v>
      </c>
      <c r="CL23" s="378">
        <v>12340</v>
      </c>
      <c r="CM23" s="378">
        <v>3048</v>
      </c>
      <c r="CN23" s="378">
        <v>3473</v>
      </c>
      <c r="CO23" s="239" t="s">
        <v>404</v>
      </c>
      <c r="CP23" s="239" t="s">
        <v>408</v>
      </c>
      <c r="CQ23" s="239" t="s">
        <v>410</v>
      </c>
      <c r="CR23" s="239" t="s">
        <v>419</v>
      </c>
      <c r="CS23" s="239" t="s">
        <v>392</v>
      </c>
      <c r="CT23" s="239"/>
      <c r="CU23" s="239" t="s">
        <v>528</v>
      </c>
      <c r="CV23" s="239" t="s">
        <v>499</v>
      </c>
      <c r="CW23" s="239">
        <v>71</v>
      </c>
      <c r="CX23" s="239">
        <v>58</v>
      </c>
      <c r="CY23" s="239">
        <v>1750</v>
      </c>
      <c r="CZ23" s="239">
        <v>775</v>
      </c>
      <c r="DA23" s="378">
        <v>13603</v>
      </c>
      <c r="DB23" s="360">
        <v>490</v>
      </c>
      <c r="DC23" s="360">
        <v>660</v>
      </c>
      <c r="DD23" s="360">
        <v>800</v>
      </c>
      <c r="DE23" s="360"/>
      <c r="DF23" s="360"/>
      <c r="DG23" s="381"/>
      <c r="DH23" s="378">
        <v>36000</v>
      </c>
      <c r="DI23" s="378">
        <v>37232</v>
      </c>
      <c r="DJ23" s="378">
        <v>42157</v>
      </c>
      <c r="DK23" s="378">
        <v>993</v>
      </c>
      <c r="DL23" s="378">
        <v>1127</v>
      </c>
      <c r="DM23" s="378">
        <v>1288</v>
      </c>
      <c r="DN23" s="378">
        <v>1382</v>
      </c>
      <c r="DO23" s="378">
        <v>1764</v>
      </c>
      <c r="DP23" s="378">
        <v>3048</v>
      </c>
      <c r="DQ23" s="378">
        <v>3511</v>
      </c>
      <c r="DR23" s="378">
        <v>4095</v>
      </c>
      <c r="DS23" s="378">
        <v>4603</v>
      </c>
      <c r="DT23" s="378">
        <v>9349</v>
      </c>
      <c r="DU23" s="378">
        <v>10848</v>
      </c>
      <c r="DV23" s="378">
        <v>12010</v>
      </c>
      <c r="DW23" s="378">
        <v>13149</v>
      </c>
      <c r="DX23" s="378">
        <v>33276</v>
      </c>
      <c r="DY23" s="378">
        <v>35121</v>
      </c>
      <c r="DZ23" s="378">
        <v>39571</v>
      </c>
      <c r="EA23" s="378" t="s">
        <v>21</v>
      </c>
      <c r="EB23" s="238">
        <f>IFERROR(VLOOKUP($EA23,'BASE GE'!$B:$JV,$EB$5,FALSE),"")</f>
        <v>0</v>
      </c>
      <c r="EC23" s="238">
        <f>IFERROR(VLOOKUP($EA23,'BASE GE'!$B:$JV,$EC$5,FALSE),"")</f>
        <v>5</v>
      </c>
      <c r="ED23" s="238">
        <f>IFERROR(VLOOKUP($EA23,'BASE GE'!$B:$JV,$ED$5,FALSE),"")</f>
        <v>2.2999999999999998</v>
      </c>
      <c r="EE23" s="238">
        <f>IFERROR(VLOOKUP($EA23,'BASE GE'!$B:$JV,$EE$5,FALSE),"")</f>
        <v>3.3</v>
      </c>
      <c r="EF23" s="238">
        <f>IFERROR(VLOOKUP($EA23,'BASE GE'!$B:$JV,$EE$5,FALSE),"")</f>
        <v>3.3</v>
      </c>
      <c r="EG23" s="238">
        <f>IFERROR(VLOOKUP($EA23,'BASE GE'!$B:$JV,$EE$5,FALSE),"")</f>
        <v>3.3</v>
      </c>
      <c r="EH23" s="238" t="str">
        <f>IFERROR(VLOOKUP($EA23,'BASE GE'!$B:$JV,$EH$5,FALSE),"")</f>
        <v>*</v>
      </c>
      <c r="EI23" s="238">
        <f>IFERROR(VLOOKUP($EA23,'BASE GE'!$B:$JV,$EI$5,FALSE),"")</f>
        <v>2.5</v>
      </c>
      <c r="EJ23" s="238" t="str">
        <f>IFERROR(VLOOKUP($EA23,'BASE GE'!$B:$JV,$EJ$5,FALSE),"")</f>
        <v>*</v>
      </c>
      <c r="EK23" s="238">
        <f>IFERROR(VLOOKUP($EA23,'BASE GE'!$B:$JV,$EK$5,FALSE),"")</f>
        <v>59</v>
      </c>
      <c r="EL23" s="238" t="str">
        <f>IFERROR(VLOOKUP($EA23,'BASE GE'!$B:$JV,$EL$5,FALSE),"")</f>
        <v>G1</v>
      </c>
      <c r="EM23" s="238">
        <f>IFERROR(VLOOKUP($EA23,'BASE GE'!$B:$JV,$EM$5,FALSE),"")</f>
        <v>470</v>
      </c>
      <c r="EN23" s="238">
        <f>IFERROR(VLOOKUP($EA23,'BASE GE'!$B:$JV,$EN$5,FALSE),"")</f>
        <v>600</v>
      </c>
      <c r="EO23" s="238">
        <f>IFERROR(VLOOKUP($EA23,'BASE GE'!$B:$JV,$EO$5,FALSE),"")</f>
        <v>770</v>
      </c>
      <c r="EP23" s="238">
        <f>IFERROR(VLOOKUP($EA23,'BASE GE'!$B:$JV,$EP$5,FALSE),"")</f>
        <v>0</v>
      </c>
      <c r="EQ23" s="238">
        <f>IFERROR(VLOOKUP($EA23,'BASE GE'!$B:$JV,$EQ$5,FALSE),"")</f>
        <v>0</v>
      </c>
      <c r="ER23" s="238">
        <f>IFERROR(VLOOKUP($EA23,'BASE GE'!$B:$JV,$ER$5,FALSE),"")</f>
        <v>0</v>
      </c>
      <c r="ES23" s="238" t="s">
        <v>2667</v>
      </c>
    </row>
    <row r="24" spans="1:149">
      <c r="A24" s="239" t="s">
        <v>773</v>
      </c>
      <c r="B24" s="421" t="s">
        <v>1910</v>
      </c>
      <c r="C24" s="421"/>
      <c r="D24" s="421"/>
      <c r="E24" s="403" t="s">
        <v>897</v>
      </c>
      <c r="F24" s="239" t="s">
        <v>163</v>
      </c>
      <c r="G24" s="239" t="s">
        <v>156</v>
      </c>
      <c r="H24" s="239" t="s">
        <v>164</v>
      </c>
      <c r="I24" s="239" t="s">
        <v>165</v>
      </c>
      <c r="J24" s="239" t="s">
        <v>533</v>
      </c>
      <c r="K24" s="239" t="s">
        <v>89</v>
      </c>
      <c r="L24" s="239" t="s">
        <v>90</v>
      </c>
      <c r="M24" s="239" t="s">
        <v>159</v>
      </c>
      <c r="N24" s="239" t="s">
        <v>159</v>
      </c>
      <c r="O24" s="947" t="s">
        <v>442</v>
      </c>
      <c r="P24" s="947" t="s">
        <v>442</v>
      </c>
      <c r="Q24" s="947" t="s">
        <v>442</v>
      </c>
      <c r="R24" s="947" t="s">
        <v>442</v>
      </c>
      <c r="S24" s="947" t="s">
        <v>442</v>
      </c>
      <c r="T24" s="947" t="s">
        <v>442</v>
      </c>
      <c r="U24" s="947" t="s">
        <v>442</v>
      </c>
      <c r="V24" s="947" t="s">
        <v>442</v>
      </c>
      <c r="W24" s="947" t="s">
        <v>442</v>
      </c>
      <c r="X24" s="947" t="s">
        <v>442</v>
      </c>
      <c r="Y24" s="947" t="s">
        <v>442</v>
      </c>
      <c r="Z24" s="947" t="s">
        <v>442</v>
      </c>
      <c r="AA24" s="947" t="s">
        <v>442</v>
      </c>
      <c r="AB24" s="947" t="s">
        <v>442</v>
      </c>
      <c r="AC24" s="947" t="s">
        <v>442</v>
      </c>
      <c r="AD24" s="947" t="s">
        <v>442</v>
      </c>
      <c r="AE24" s="947" t="s">
        <v>442</v>
      </c>
      <c r="AF24" s="947" t="s">
        <v>442</v>
      </c>
      <c r="AG24" s="947" t="s">
        <v>442</v>
      </c>
      <c r="AH24" s="947" t="s">
        <v>442</v>
      </c>
      <c r="AI24" s="947" t="s">
        <v>442</v>
      </c>
      <c r="AJ24" s="947" t="s">
        <v>442</v>
      </c>
      <c r="AK24" s="947" t="s">
        <v>442</v>
      </c>
      <c r="AL24" s="947" t="s">
        <v>442</v>
      </c>
      <c r="AM24" s="947" t="s">
        <v>442</v>
      </c>
      <c r="AN24" s="947" t="s">
        <v>442</v>
      </c>
      <c r="AO24" s="948">
        <v>479</v>
      </c>
      <c r="AP24" s="947" t="s">
        <v>442</v>
      </c>
      <c r="AQ24" s="948">
        <v>1422</v>
      </c>
      <c r="AR24" s="948">
        <v>405</v>
      </c>
      <c r="AS24" s="948">
        <v>434</v>
      </c>
      <c r="AT24" s="948">
        <v>72</v>
      </c>
      <c r="AU24" s="947" t="s">
        <v>442</v>
      </c>
      <c r="AV24" s="948">
        <v>1116</v>
      </c>
      <c r="AW24" s="948">
        <v>796</v>
      </c>
      <c r="AX24" s="947" t="s">
        <v>442</v>
      </c>
      <c r="AY24" s="948">
        <v>991</v>
      </c>
      <c r="AZ24" s="947" t="s">
        <v>442</v>
      </c>
      <c r="BA24" s="947" t="s">
        <v>442</v>
      </c>
      <c r="BB24" s="948">
        <v>188</v>
      </c>
      <c r="BC24" s="948">
        <v>394</v>
      </c>
      <c r="BD24" s="947" t="s">
        <v>442</v>
      </c>
      <c r="BE24" s="947" t="s">
        <v>442</v>
      </c>
      <c r="BF24" s="947" t="s">
        <v>442</v>
      </c>
      <c r="BG24" s="948">
        <v>563</v>
      </c>
      <c r="BH24" s="948">
        <v>419</v>
      </c>
      <c r="BI24" s="947" t="s">
        <v>442</v>
      </c>
      <c r="BJ24" s="947" t="s">
        <v>442</v>
      </c>
      <c r="BK24" s="947" t="s">
        <v>442</v>
      </c>
      <c r="BL24" s="948">
        <v>628</v>
      </c>
      <c r="BM24" s="947" t="s">
        <v>442</v>
      </c>
      <c r="BN24" s="947" t="s">
        <v>442</v>
      </c>
      <c r="BO24" s="947" t="s">
        <v>442</v>
      </c>
      <c r="BP24" s="948">
        <v>101</v>
      </c>
      <c r="BQ24" s="948">
        <v>101</v>
      </c>
      <c r="BR24" s="947" t="s">
        <v>442</v>
      </c>
      <c r="BS24" s="947" t="s">
        <v>442</v>
      </c>
      <c r="BT24" s="947" t="s">
        <v>442</v>
      </c>
      <c r="BU24" s="947" t="s">
        <v>442</v>
      </c>
      <c r="BV24" s="947" t="s">
        <v>442</v>
      </c>
      <c r="BW24" s="947" t="s">
        <v>442</v>
      </c>
      <c r="BX24" s="947" t="s">
        <v>442</v>
      </c>
      <c r="BY24" s="947" t="s">
        <v>442</v>
      </c>
      <c r="BZ24" s="947" t="s">
        <v>442</v>
      </c>
      <c r="CA24" s="947" t="s">
        <v>442</v>
      </c>
      <c r="CB24" s="947" t="s">
        <v>442</v>
      </c>
      <c r="CC24" s="378">
        <v>881</v>
      </c>
      <c r="CD24" s="378">
        <v>1016</v>
      </c>
      <c r="CE24" s="378">
        <v>1177</v>
      </c>
      <c r="CF24" s="378">
        <v>1270</v>
      </c>
      <c r="CG24" s="378">
        <v>1652</v>
      </c>
      <c r="CH24" s="378">
        <v>4067</v>
      </c>
      <c r="CI24" s="378">
        <v>4638</v>
      </c>
      <c r="CJ24" s="378">
        <v>9435</v>
      </c>
      <c r="CK24" s="378">
        <v>11013</v>
      </c>
      <c r="CL24" s="378">
        <v>12340</v>
      </c>
      <c r="CM24" s="378">
        <v>3048</v>
      </c>
      <c r="CN24" s="378">
        <v>3473</v>
      </c>
      <c r="CO24" s="239" t="s">
        <v>780</v>
      </c>
      <c r="CP24" s="239" t="s">
        <v>435</v>
      </c>
      <c r="CQ24" s="239" t="s">
        <v>410</v>
      </c>
      <c r="CR24" s="239" t="s">
        <v>419</v>
      </c>
      <c r="CS24" s="239" t="s">
        <v>609</v>
      </c>
      <c r="CT24" s="239"/>
      <c r="CU24" s="239" t="s">
        <v>528</v>
      </c>
      <c r="CV24" s="239" t="s">
        <v>499</v>
      </c>
      <c r="CW24" s="239">
        <v>76</v>
      </c>
      <c r="CX24" s="239">
        <v>63</v>
      </c>
      <c r="CY24" s="239">
        <v>2100</v>
      </c>
      <c r="CZ24" s="239">
        <v>938</v>
      </c>
      <c r="DA24" s="378">
        <v>13603</v>
      </c>
      <c r="DB24" s="360"/>
      <c r="DC24" s="360"/>
      <c r="DD24" s="360"/>
      <c r="DE24" s="360"/>
      <c r="DF24" s="360"/>
      <c r="DG24" s="381"/>
      <c r="DH24" s="378">
        <v>36000</v>
      </c>
      <c r="DI24" s="378">
        <v>37232</v>
      </c>
      <c r="DJ24" s="378">
        <v>42157</v>
      </c>
      <c r="DK24" s="378">
        <v>993</v>
      </c>
      <c r="DL24" s="378">
        <v>1127</v>
      </c>
      <c r="DM24" s="378">
        <v>1288</v>
      </c>
      <c r="DN24" s="378">
        <v>1382</v>
      </c>
      <c r="DO24" s="378">
        <v>1764</v>
      </c>
      <c r="DP24" s="378">
        <v>3048</v>
      </c>
      <c r="DQ24" s="378">
        <v>3511</v>
      </c>
      <c r="DR24" s="378">
        <v>4095</v>
      </c>
      <c r="DS24" s="378">
        <v>4603</v>
      </c>
      <c r="DT24" s="378">
        <v>9349</v>
      </c>
      <c r="DU24" s="378">
        <v>10848</v>
      </c>
      <c r="DV24" s="378">
        <v>12010</v>
      </c>
      <c r="DW24" s="378">
        <v>13149</v>
      </c>
      <c r="DX24" s="378">
        <v>33276</v>
      </c>
      <c r="DY24" s="378">
        <v>35121</v>
      </c>
      <c r="DZ24" s="378">
        <v>39571</v>
      </c>
      <c r="EA24" s="378" t="s">
        <v>28</v>
      </c>
      <c r="EB24" s="238">
        <f>IFERROR(VLOOKUP($EA24,'BASE GE'!$B:$JV,$EB$5,FALSE),"")</f>
        <v>0</v>
      </c>
      <c r="EC24" s="238">
        <f>IFERROR(VLOOKUP($EA24,'BASE GE'!$B:$JV,$EC$5,FALSE),"")</f>
        <v>8</v>
      </c>
      <c r="ED24" s="238">
        <f>IFERROR(VLOOKUP($EA24,'BASE GE'!$B:$JV,$ED$5,FALSE),"")</f>
        <v>4.2</v>
      </c>
      <c r="EE24" s="238">
        <f>IFERROR(VLOOKUP($EA24,'BASE GE'!$B:$JV,$EE$5,FALSE),"")</f>
        <v>5.9</v>
      </c>
      <c r="EF24" s="238">
        <f>IFERROR(VLOOKUP($EA24,'BASE GE'!$B:$JV,$EE$5,FALSE),"")</f>
        <v>5.9</v>
      </c>
      <c r="EG24" s="238">
        <f>IFERROR(VLOOKUP($EA24,'BASE GE'!$B:$JV,$EE$5,FALSE),"")</f>
        <v>5.9</v>
      </c>
      <c r="EH24" s="238" t="str">
        <f>IFERROR(VLOOKUP($EA24,'BASE GE'!$B:$JV,$EH$5,FALSE),"")</f>
        <v>*</v>
      </c>
      <c r="EI24" s="238">
        <f>IFERROR(VLOOKUP($EA24,'BASE GE'!$B:$JV,$EI$5,FALSE),"")</f>
        <v>0.75</v>
      </c>
      <c r="EJ24" s="238" t="str">
        <f>IFERROR(VLOOKUP($EA24,'BASE GE'!$B:$JV,$EJ$5,FALSE),"")</f>
        <v>*</v>
      </c>
      <c r="EK24" s="238">
        <f>IFERROR(VLOOKUP($EA24,'BASE GE'!$B:$JV,$EK$5,FALSE),"")</f>
        <v>103</v>
      </c>
      <c r="EL24" s="238" t="str">
        <f>IFERROR(VLOOKUP($EA24,'BASE GE'!$B:$JV,$EL$5,FALSE),"")</f>
        <v>G3</v>
      </c>
      <c r="EM24" s="238">
        <f>IFERROR(VLOOKUP($EA24,'BASE GE'!$B:$JV,$EM$5,FALSE),"")</f>
        <v>601</v>
      </c>
      <c r="EN24" s="238">
        <f>IFERROR(VLOOKUP($EA24,'BASE GE'!$B:$JV,$EN$5,FALSE),"")</f>
        <v>800</v>
      </c>
      <c r="EO24" s="238">
        <f>IFERROR(VLOOKUP($EA24,'BASE GE'!$B:$JV,$EO$5,FALSE),"")</f>
        <v>1000</v>
      </c>
      <c r="EP24" s="238">
        <f>IFERROR(VLOOKUP($EA24,'BASE GE'!$B:$JV,$EP$5,FALSE),"")</f>
        <v>1010</v>
      </c>
      <c r="EQ24" s="238">
        <f>IFERROR(VLOOKUP($EA24,'BASE GE'!$B:$JV,$EQ$5,FALSE),"")</f>
        <v>0</v>
      </c>
      <c r="ER24" s="238">
        <f>IFERROR(VLOOKUP($EA24,'BASE GE'!$B:$JV,$ER$5,FALSE),"")</f>
        <v>0</v>
      </c>
      <c r="ES24" s="239" t="s">
        <v>2668</v>
      </c>
    </row>
    <row r="25" spans="1:149">
      <c r="A25" s="239" t="s">
        <v>773</v>
      </c>
      <c r="B25" s="423" t="s">
        <v>1911</v>
      </c>
      <c r="C25" s="423" t="s">
        <v>1912</v>
      </c>
      <c r="D25" s="423" t="s">
        <v>1913</v>
      </c>
      <c r="E25" s="403" t="s">
        <v>898</v>
      </c>
      <c r="F25" s="239" t="s">
        <v>166</v>
      </c>
      <c r="G25" s="239" t="s">
        <v>167</v>
      </c>
      <c r="H25" s="239" t="s">
        <v>168</v>
      </c>
      <c r="I25" s="239" t="s">
        <v>169</v>
      </c>
      <c r="J25" s="239" t="s">
        <v>88</v>
      </c>
      <c r="K25" s="239" t="s">
        <v>89</v>
      </c>
      <c r="L25" s="239" t="s">
        <v>90</v>
      </c>
      <c r="M25" s="239" t="s">
        <v>968</v>
      </c>
      <c r="N25" s="239" t="s">
        <v>968</v>
      </c>
      <c r="O25" s="947" t="s">
        <v>442</v>
      </c>
      <c r="P25" s="947" t="s">
        <v>442</v>
      </c>
      <c r="Q25" s="947" t="s">
        <v>442</v>
      </c>
      <c r="R25" s="947" t="s">
        <v>442</v>
      </c>
      <c r="S25" s="947" t="s">
        <v>442</v>
      </c>
      <c r="T25" s="947" t="s">
        <v>442</v>
      </c>
      <c r="U25" s="947" t="s">
        <v>442</v>
      </c>
      <c r="V25" s="947" t="s">
        <v>442</v>
      </c>
      <c r="W25" s="947" t="s">
        <v>442</v>
      </c>
      <c r="X25" s="947" t="s">
        <v>442</v>
      </c>
      <c r="Y25" s="947" t="s">
        <v>442</v>
      </c>
      <c r="Z25" s="947" t="s">
        <v>442</v>
      </c>
      <c r="AA25" s="947" t="s">
        <v>442</v>
      </c>
      <c r="AB25" s="947" t="s">
        <v>442</v>
      </c>
      <c r="AC25" s="947" t="s">
        <v>442</v>
      </c>
      <c r="AD25" s="947" t="s">
        <v>442</v>
      </c>
      <c r="AE25" s="947" t="s">
        <v>442</v>
      </c>
      <c r="AF25" s="947" t="s">
        <v>442</v>
      </c>
      <c r="AG25" s="947" t="s">
        <v>442</v>
      </c>
      <c r="AH25" s="947" t="s">
        <v>442</v>
      </c>
      <c r="AI25" s="947" t="s">
        <v>442</v>
      </c>
      <c r="AJ25" s="947" t="s">
        <v>442</v>
      </c>
      <c r="AK25" s="947" t="s">
        <v>442</v>
      </c>
      <c r="AL25" s="948">
        <v>233</v>
      </c>
      <c r="AM25" s="947" t="s">
        <v>442</v>
      </c>
      <c r="AN25" s="947" t="s">
        <v>442</v>
      </c>
      <c r="AO25" s="947" t="s">
        <v>442</v>
      </c>
      <c r="AP25" s="947" t="s">
        <v>442</v>
      </c>
      <c r="AQ25" s="947" t="s">
        <v>442</v>
      </c>
      <c r="AR25" s="947" t="s">
        <v>442</v>
      </c>
      <c r="AS25" s="947" t="s">
        <v>442</v>
      </c>
      <c r="AT25" s="947" t="s">
        <v>442</v>
      </c>
      <c r="AU25" s="947" t="s">
        <v>442</v>
      </c>
      <c r="AV25" s="948">
        <v>1116</v>
      </c>
      <c r="AW25" s="948">
        <v>796</v>
      </c>
      <c r="AX25" s="948">
        <v>944</v>
      </c>
      <c r="AY25" s="947" t="s">
        <v>442</v>
      </c>
      <c r="AZ25" s="947" t="s">
        <v>442</v>
      </c>
      <c r="BA25" s="947" t="s">
        <v>442</v>
      </c>
      <c r="BB25" s="947" t="s">
        <v>442</v>
      </c>
      <c r="BC25" s="948">
        <v>394</v>
      </c>
      <c r="BD25" s="947" t="s">
        <v>442</v>
      </c>
      <c r="BE25" s="947" t="s">
        <v>442</v>
      </c>
      <c r="BF25" s="947" t="s">
        <v>442</v>
      </c>
      <c r="BG25" s="947" t="s">
        <v>442</v>
      </c>
      <c r="BH25" s="948">
        <v>419</v>
      </c>
      <c r="BI25" s="947" t="s">
        <v>442</v>
      </c>
      <c r="BJ25" s="947" t="s">
        <v>442</v>
      </c>
      <c r="BK25" s="947" t="s">
        <v>442</v>
      </c>
      <c r="BL25" s="947" t="s">
        <v>442</v>
      </c>
      <c r="BM25" s="947" t="s">
        <v>442</v>
      </c>
      <c r="BN25" s="947" t="s">
        <v>442</v>
      </c>
      <c r="BO25" s="947" t="s">
        <v>442</v>
      </c>
      <c r="BP25" s="947" t="s">
        <v>442</v>
      </c>
      <c r="BQ25" s="947" t="s">
        <v>442</v>
      </c>
      <c r="BR25" s="947" t="s">
        <v>442</v>
      </c>
      <c r="BS25" s="947" t="s">
        <v>442</v>
      </c>
      <c r="BT25" s="947" t="s">
        <v>442</v>
      </c>
      <c r="BU25" s="947" t="s">
        <v>442</v>
      </c>
      <c r="BV25" s="947" t="s">
        <v>442</v>
      </c>
      <c r="BW25" s="947" t="s">
        <v>442</v>
      </c>
      <c r="BX25" s="947" t="s">
        <v>442</v>
      </c>
      <c r="BY25" s="947" t="s">
        <v>442</v>
      </c>
      <c r="BZ25" s="947" t="s">
        <v>442</v>
      </c>
      <c r="CA25" s="947" t="s">
        <v>442</v>
      </c>
      <c r="CB25" s="947" t="s">
        <v>442</v>
      </c>
      <c r="CC25" s="378">
        <v>881</v>
      </c>
      <c r="CD25" s="378">
        <v>1016</v>
      </c>
      <c r="CE25" s="378">
        <v>1177</v>
      </c>
      <c r="CF25" s="378">
        <v>1270</v>
      </c>
      <c r="CG25" s="378">
        <v>1652</v>
      </c>
      <c r="CH25" s="378">
        <v>4067</v>
      </c>
      <c r="CI25" s="378">
        <v>4638</v>
      </c>
      <c r="CJ25" s="378">
        <v>9435</v>
      </c>
      <c r="CK25" s="378">
        <v>11013</v>
      </c>
      <c r="CL25" s="378">
        <v>12340</v>
      </c>
      <c r="CM25" s="378">
        <v>3048</v>
      </c>
      <c r="CN25" s="378">
        <v>3473</v>
      </c>
      <c r="CO25" s="239" t="s">
        <v>404</v>
      </c>
      <c r="CP25" s="239" t="s">
        <v>408</v>
      </c>
      <c r="CQ25" s="239" t="s">
        <v>410</v>
      </c>
      <c r="CR25" s="239" t="s">
        <v>419</v>
      </c>
      <c r="CS25" s="239" t="s">
        <v>1633</v>
      </c>
      <c r="CT25" s="239"/>
      <c r="CU25" s="239" t="s">
        <v>528</v>
      </c>
      <c r="CV25" s="239" t="s">
        <v>499</v>
      </c>
      <c r="CW25" s="239">
        <v>76</v>
      </c>
      <c r="CX25" s="239">
        <v>64</v>
      </c>
      <c r="CY25" s="239">
        <v>1750</v>
      </c>
      <c r="CZ25" s="239">
        <v>775</v>
      </c>
      <c r="DA25" s="378">
        <v>13603</v>
      </c>
      <c r="DB25" s="360">
        <v>540</v>
      </c>
      <c r="DC25" s="360">
        <v>710</v>
      </c>
      <c r="DD25" s="360">
        <v>860</v>
      </c>
      <c r="DE25" s="360"/>
      <c r="DF25" s="360"/>
      <c r="DG25" s="381"/>
      <c r="DH25" s="378">
        <v>36000</v>
      </c>
      <c r="DI25" s="378">
        <v>37232</v>
      </c>
      <c r="DJ25" s="378">
        <v>42157</v>
      </c>
      <c r="DK25" s="378">
        <v>993</v>
      </c>
      <c r="DL25" s="378">
        <v>1127</v>
      </c>
      <c r="DM25" s="378">
        <v>1288</v>
      </c>
      <c r="DN25" s="378">
        <v>1382</v>
      </c>
      <c r="DO25" s="378">
        <v>1764</v>
      </c>
      <c r="DP25" s="378">
        <v>3048</v>
      </c>
      <c r="DQ25" s="378">
        <v>3511</v>
      </c>
      <c r="DR25" s="378">
        <v>4095</v>
      </c>
      <c r="DS25" s="378">
        <v>4603</v>
      </c>
      <c r="DT25" s="378">
        <v>9349</v>
      </c>
      <c r="DU25" s="378">
        <v>10848</v>
      </c>
      <c r="DV25" s="378">
        <v>12010</v>
      </c>
      <c r="DW25" s="378">
        <v>13149</v>
      </c>
      <c r="DX25" s="378">
        <v>33276</v>
      </c>
      <c r="DY25" s="378">
        <v>35121</v>
      </c>
      <c r="DZ25" s="378">
        <v>39571</v>
      </c>
      <c r="EA25" s="378" t="s">
        <v>29</v>
      </c>
      <c r="EB25" s="238">
        <f>IFERROR(VLOOKUP($EA25,'BASE GE'!$B:$JV,$EB$5,FALSE),"")</f>
        <v>0</v>
      </c>
      <c r="EC25" s="238">
        <f>IFERROR(VLOOKUP($EA25,'BASE GE'!$B:$JV,$EC$5,FALSE),"")</f>
        <v>6.7</v>
      </c>
      <c r="ED25" s="238">
        <f>IFERROR(VLOOKUP($EA25,'BASE GE'!$B:$JV,$ED$5,FALSE),"")</f>
        <v>3</v>
      </c>
      <c r="EE25" s="238">
        <f>IFERROR(VLOOKUP($EA25,'BASE GE'!$B:$JV,$EE$5,FALSE),"")</f>
        <v>4.4000000000000004</v>
      </c>
      <c r="EF25" s="238">
        <f>IFERROR(VLOOKUP($EA25,'BASE GE'!$B:$JV,$EE$5,FALSE),"")</f>
        <v>4.4000000000000004</v>
      </c>
      <c r="EG25" s="238">
        <f>IFERROR(VLOOKUP($EA25,'BASE GE'!$B:$JV,$EE$5,FALSE),"")</f>
        <v>4.4000000000000004</v>
      </c>
      <c r="EH25" s="238" t="str">
        <f>IFERROR(VLOOKUP($EA25,'BASE GE'!$B:$JV,$EH$5,FALSE),"")</f>
        <v>*</v>
      </c>
      <c r="EI25" s="238">
        <f>IFERROR(VLOOKUP($EA25,'BASE GE'!$B:$JV,$EI$5,FALSE),"")</f>
        <v>2.5</v>
      </c>
      <c r="EJ25" s="238" t="str">
        <f>IFERROR(VLOOKUP($EA25,'BASE GE'!$B:$JV,$EJ$5,FALSE),"")</f>
        <v>*</v>
      </c>
      <c r="EK25" s="238">
        <f>IFERROR(VLOOKUP($EA25,'BASE GE'!$B:$JV,$EK$5,FALSE),"")</f>
        <v>79</v>
      </c>
      <c r="EL25" s="238" t="str">
        <f>IFERROR(VLOOKUP($EA25,'BASE GE'!$B:$JV,$EL$5,FALSE),"")</f>
        <v>G1</v>
      </c>
      <c r="EM25" s="238">
        <f>IFERROR(VLOOKUP($EA25,'BASE GE'!$B:$JV,$EM$5,FALSE),"")</f>
        <v>510</v>
      </c>
      <c r="EN25" s="238">
        <f>IFERROR(VLOOKUP($EA25,'BASE GE'!$B:$JV,$EN$5,FALSE),"")</f>
        <v>630</v>
      </c>
      <c r="EO25" s="238">
        <f>IFERROR(VLOOKUP($EA25,'BASE GE'!$B:$JV,$EO$5,FALSE),"")</f>
        <v>800</v>
      </c>
      <c r="EP25" s="238">
        <f>IFERROR(VLOOKUP($EA25,'BASE GE'!$B:$JV,$EP$5,FALSE),"")</f>
        <v>0</v>
      </c>
      <c r="EQ25" s="238">
        <f>IFERROR(VLOOKUP($EA25,'BASE GE'!$B:$JV,$EQ$5,FALSE),"")</f>
        <v>0</v>
      </c>
      <c r="ER25" s="238">
        <f>IFERROR(VLOOKUP($EA25,'BASE GE'!$B:$JV,$ER$5,FALSE),"")</f>
        <v>0</v>
      </c>
      <c r="ES25" s="239" t="s">
        <v>2668</v>
      </c>
    </row>
    <row r="26" spans="1:149">
      <c r="A26" s="239" t="s">
        <v>773</v>
      </c>
      <c r="B26" s="423" t="s">
        <v>1914</v>
      </c>
      <c r="C26" s="423" t="s">
        <v>1915</v>
      </c>
      <c r="D26" s="423" t="s">
        <v>1916</v>
      </c>
      <c r="E26" s="403" t="s">
        <v>909</v>
      </c>
      <c r="F26" s="239" t="s">
        <v>163</v>
      </c>
      <c r="G26" s="239" t="s">
        <v>760</v>
      </c>
      <c r="H26" s="239" t="s">
        <v>174</v>
      </c>
      <c r="I26" s="239" t="s">
        <v>175</v>
      </c>
      <c r="J26" s="239" t="s">
        <v>88</v>
      </c>
      <c r="K26" s="239" t="s">
        <v>89</v>
      </c>
      <c r="L26" s="239" t="s">
        <v>90</v>
      </c>
      <c r="M26" s="239" t="s">
        <v>967</v>
      </c>
      <c r="N26" s="239" t="s">
        <v>967</v>
      </c>
      <c r="O26" s="950">
        <v>17137</v>
      </c>
      <c r="P26" s="947" t="s">
        <v>442</v>
      </c>
      <c r="Q26" s="950">
        <v>2314</v>
      </c>
      <c r="R26" s="947" t="s">
        <v>442</v>
      </c>
      <c r="S26" s="947" t="s">
        <v>442</v>
      </c>
      <c r="T26" s="947" t="s">
        <v>442</v>
      </c>
      <c r="U26" s="947" t="s">
        <v>442</v>
      </c>
      <c r="V26" s="947" t="s">
        <v>442</v>
      </c>
      <c r="W26" s="947" t="s">
        <v>442</v>
      </c>
      <c r="X26" s="947" t="s">
        <v>442</v>
      </c>
      <c r="Y26" s="947" t="s">
        <v>442</v>
      </c>
      <c r="Z26" s="947" t="s">
        <v>442</v>
      </c>
      <c r="AA26" s="947" t="s">
        <v>442</v>
      </c>
      <c r="AB26" s="947" t="s">
        <v>442</v>
      </c>
      <c r="AC26" s="947" t="s">
        <v>442</v>
      </c>
      <c r="AD26" s="947" t="s">
        <v>442</v>
      </c>
      <c r="AE26" s="947" t="s">
        <v>442</v>
      </c>
      <c r="AF26" s="947" t="s">
        <v>442</v>
      </c>
      <c r="AG26" s="947" t="s">
        <v>442</v>
      </c>
      <c r="AH26" s="947" t="s">
        <v>442</v>
      </c>
      <c r="AI26" s="947" t="s">
        <v>442</v>
      </c>
      <c r="AJ26" s="947" t="s">
        <v>442</v>
      </c>
      <c r="AK26" s="947" t="s">
        <v>442</v>
      </c>
      <c r="AL26" s="948">
        <v>233</v>
      </c>
      <c r="AM26" s="947" t="s">
        <v>442</v>
      </c>
      <c r="AN26" s="947" t="s">
        <v>442</v>
      </c>
      <c r="AO26" s="948">
        <v>479</v>
      </c>
      <c r="AP26" s="947" t="s">
        <v>442</v>
      </c>
      <c r="AQ26" s="948">
        <v>1422</v>
      </c>
      <c r="AR26" s="948">
        <v>405</v>
      </c>
      <c r="AS26" s="948">
        <v>434</v>
      </c>
      <c r="AT26" s="948">
        <v>72</v>
      </c>
      <c r="AU26" s="947" t="s">
        <v>442</v>
      </c>
      <c r="AV26" s="947" t="s">
        <v>442</v>
      </c>
      <c r="AW26" s="948">
        <v>796</v>
      </c>
      <c r="AX26" s="948">
        <v>944</v>
      </c>
      <c r="AY26" s="947" t="s">
        <v>442</v>
      </c>
      <c r="AZ26" s="947" t="s">
        <v>442</v>
      </c>
      <c r="BA26" s="947" t="s">
        <v>442</v>
      </c>
      <c r="BB26" s="948">
        <v>188</v>
      </c>
      <c r="BC26" s="948">
        <v>394</v>
      </c>
      <c r="BD26" s="947" t="s">
        <v>442</v>
      </c>
      <c r="BE26" s="947" t="s">
        <v>442</v>
      </c>
      <c r="BF26" s="947" t="s">
        <v>442</v>
      </c>
      <c r="BG26" s="948">
        <v>563</v>
      </c>
      <c r="BH26" s="948">
        <v>419</v>
      </c>
      <c r="BI26" s="947" t="s">
        <v>442</v>
      </c>
      <c r="BJ26" s="947" t="s">
        <v>442</v>
      </c>
      <c r="BK26" s="947" t="s">
        <v>442</v>
      </c>
      <c r="BL26" s="948">
        <v>628</v>
      </c>
      <c r="BM26" s="947" t="s">
        <v>442</v>
      </c>
      <c r="BN26" s="947" t="s">
        <v>442</v>
      </c>
      <c r="BO26" s="947" t="s">
        <v>442</v>
      </c>
      <c r="BP26" s="948">
        <v>101</v>
      </c>
      <c r="BQ26" s="948">
        <v>101</v>
      </c>
      <c r="BR26" s="947" t="s">
        <v>442</v>
      </c>
      <c r="BS26" s="947" t="s">
        <v>442</v>
      </c>
      <c r="BT26" s="947" t="s">
        <v>442</v>
      </c>
      <c r="BU26" s="947" t="s">
        <v>442</v>
      </c>
      <c r="BV26" s="947" t="s">
        <v>442</v>
      </c>
      <c r="BW26" s="947" t="s">
        <v>442</v>
      </c>
      <c r="BX26" s="947" t="s">
        <v>442</v>
      </c>
      <c r="BY26" s="947" t="s">
        <v>442</v>
      </c>
      <c r="BZ26" s="947" t="s">
        <v>442</v>
      </c>
      <c r="CA26" s="947" t="s">
        <v>442</v>
      </c>
      <c r="CB26" s="947" t="s">
        <v>442</v>
      </c>
      <c r="CC26" s="378">
        <v>881</v>
      </c>
      <c r="CD26" s="378">
        <v>1016</v>
      </c>
      <c r="CE26" s="378">
        <v>1177</v>
      </c>
      <c r="CF26" s="378">
        <v>1270</v>
      </c>
      <c r="CG26" s="378">
        <v>1652</v>
      </c>
      <c r="CH26" s="378">
        <v>4067</v>
      </c>
      <c r="CI26" s="378">
        <v>4638</v>
      </c>
      <c r="CJ26" s="378">
        <v>9435</v>
      </c>
      <c r="CK26" s="378">
        <v>11013</v>
      </c>
      <c r="CL26" s="378">
        <v>12340</v>
      </c>
      <c r="CM26" s="378">
        <v>3048</v>
      </c>
      <c r="CN26" s="378">
        <v>3473</v>
      </c>
      <c r="CO26" s="239" t="s">
        <v>780</v>
      </c>
      <c r="CP26" s="239" t="s">
        <v>435</v>
      </c>
      <c r="CQ26" s="239" t="s">
        <v>410</v>
      </c>
      <c r="CR26" s="239" t="s">
        <v>419</v>
      </c>
      <c r="CS26" s="239" t="s">
        <v>609</v>
      </c>
      <c r="CT26" s="239"/>
      <c r="CU26" s="239" t="s">
        <v>528</v>
      </c>
      <c r="CV26" s="239" t="s">
        <v>499</v>
      </c>
      <c r="CW26" s="239">
        <v>76</v>
      </c>
      <c r="CX26" s="239">
        <v>63</v>
      </c>
      <c r="CY26" s="239">
        <v>2100</v>
      </c>
      <c r="CZ26" s="239">
        <v>938</v>
      </c>
      <c r="DA26" s="378">
        <v>13603</v>
      </c>
      <c r="DB26" s="360">
        <v>568</v>
      </c>
      <c r="DC26" s="360">
        <v>756</v>
      </c>
      <c r="DD26" s="360">
        <v>964</v>
      </c>
      <c r="DE26" s="360">
        <v>976</v>
      </c>
      <c r="DF26" s="360"/>
      <c r="DG26" s="381"/>
      <c r="DH26" s="378">
        <v>36000</v>
      </c>
      <c r="DI26" s="378">
        <v>37232</v>
      </c>
      <c r="DJ26" s="378">
        <v>42157</v>
      </c>
      <c r="DK26" s="378">
        <v>993</v>
      </c>
      <c r="DL26" s="378">
        <v>1127</v>
      </c>
      <c r="DM26" s="378">
        <v>1288</v>
      </c>
      <c r="DN26" s="378">
        <v>1382</v>
      </c>
      <c r="DO26" s="378">
        <v>1764</v>
      </c>
      <c r="DP26" s="378">
        <v>3048</v>
      </c>
      <c r="DQ26" s="378">
        <v>3511</v>
      </c>
      <c r="DR26" s="378">
        <v>4095</v>
      </c>
      <c r="DS26" s="378">
        <v>4603</v>
      </c>
      <c r="DT26" s="378">
        <v>9349</v>
      </c>
      <c r="DU26" s="378">
        <v>10848</v>
      </c>
      <c r="DV26" s="378">
        <v>12010</v>
      </c>
      <c r="DW26" s="378">
        <v>13149</v>
      </c>
      <c r="DX26" s="378">
        <v>33276</v>
      </c>
      <c r="DY26" s="378">
        <v>35121</v>
      </c>
      <c r="DZ26" s="378">
        <v>39571</v>
      </c>
      <c r="EA26" s="378" t="s">
        <v>33</v>
      </c>
      <c r="EB26" s="238">
        <f>IFERROR(VLOOKUP($EA26,'BASE GE'!$B:$JV,$EB$5,FALSE),"")</f>
        <v>0</v>
      </c>
      <c r="EC26" s="238">
        <f>IFERROR(VLOOKUP($EA26,'BASE GE'!$B:$JV,$EC$5,FALSE),"")</f>
        <v>8</v>
      </c>
      <c r="ED26" s="238">
        <f>IFERROR(VLOOKUP($EA26,'BASE GE'!$B:$JV,$ED$5,FALSE),"")</f>
        <v>4.2</v>
      </c>
      <c r="EE26" s="238">
        <f>IFERROR(VLOOKUP($EA26,'BASE GE'!$B:$JV,$EE$5,FALSE),"")</f>
        <v>5.9</v>
      </c>
      <c r="EF26" s="238">
        <f>IFERROR(VLOOKUP($EA26,'BASE GE'!$B:$JV,$EE$5,FALSE),"")</f>
        <v>5.9</v>
      </c>
      <c r="EG26" s="238">
        <f>IFERROR(VLOOKUP($EA26,'BASE GE'!$B:$JV,$EE$5,FALSE),"")</f>
        <v>5.9</v>
      </c>
      <c r="EH26" s="238" t="str">
        <f>IFERROR(VLOOKUP($EA26,'BASE GE'!$B:$JV,$EH$5,FALSE),"")</f>
        <v>*</v>
      </c>
      <c r="EI26" s="238">
        <f>IFERROR(VLOOKUP($EA26,'BASE GE'!$B:$JV,$EI$5,FALSE),"")</f>
        <v>0.75</v>
      </c>
      <c r="EJ26" s="238" t="str">
        <f>IFERROR(VLOOKUP($EA26,'BASE GE'!$B:$JV,$EJ$5,FALSE),"")</f>
        <v>*</v>
      </c>
      <c r="EK26" s="238">
        <f>IFERROR(VLOOKUP($EA26,'BASE GE'!$B:$JV,$EK$5,FALSE),"")</f>
        <v>103</v>
      </c>
      <c r="EL26" s="238" t="str">
        <f>IFERROR(VLOOKUP($EA26,'BASE GE'!$B:$JV,$EL$5,FALSE),"")</f>
        <v>G3</v>
      </c>
      <c r="EM26" s="238">
        <f>IFERROR(VLOOKUP($EA26,'BASE GE'!$B:$JV,$EM$5,FALSE),"")</f>
        <v>568</v>
      </c>
      <c r="EN26" s="238">
        <f>IFERROR(VLOOKUP($EA26,'BASE GE'!$B:$JV,$EN$5,FALSE),"")</f>
        <v>756</v>
      </c>
      <c r="EO26" s="238">
        <f>IFERROR(VLOOKUP($EA26,'BASE GE'!$B:$JV,$EO$5,FALSE),"")</f>
        <v>964</v>
      </c>
      <c r="EP26" s="238">
        <f>IFERROR(VLOOKUP($EA26,'BASE GE'!$B:$JV,$EP$5,FALSE),"")</f>
        <v>976</v>
      </c>
      <c r="EQ26" s="238">
        <f>IFERROR(VLOOKUP($EA26,'BASE GE'!$B:$JV,$EQ$5,FALSE),"")</f>
        <v>0</v>
      </c>
      <c r="ER26" s="238">
        <f>IFERROR(VLOOKUP($EA26,'BASE GE'!$B:$JV,$ER$5,FALSE),"")</f>
        <v>0</v>
      </c>
      <c r="ES26" s="238" t="s">
        <v>2667</v>
      </c>
    </row>
    <row r="27" spans="1:149">
      <c r="A27" s="239" t="s">
        <v>773</v>
      </c>
      <c r="B27" s="421" t="s">
        <v>1917</v>
      </c>
      <c r="C27" s="421" t="s">
        <v>1918</v>
      </c>
      <c r="D27" s="421" t="s">
        <v>1919</v>
      </c>
      <c r="E27" s="403" t="s">
        <v>909</v>
      </c>
      <c r="F27" s="239" t="s">
        <v>179</v>
      </c>
      <c r="G27" s="239" t="s">
        <v>760</v>
      </c>
      <c r="H27" s="239" t="s">
        <v>174</v>
      </c>
      <c r="I27" s="239" t="s">
        <v>175</v>
      </c>
      <c r="J27" s="239" t="s">
        <v>88</v>
      </c>
      <c r="K27" s="239" t="s">
        <v>89</v>
      </c>
      <c r="L27" s="239" t="s">
        <v>90</v>
      </c>
      <c r="M27" s="239" t="s">
        <v>967</v>
      </c>
      <c r="N27" s="239" t="s">
        <v>967</v>
      </c>
      <c r="O27" s="950">
        <v>19904</v>
      </c>
      <c r="P27" s="947" t="s">
        <v>442</v>
      </c>
      <c r="Q27" s="950">
        <v>2314</v>
      </c>
      <c r="R27" s="947" t="s">
        <v>442</v>
      </c>
      <c r="S27" s="947" t="s">
        <v>442</v>
      </c>
      <c r="T27" s="947" t="s">
        <v>442</v>
      </c>
      <c r="U27" s="947" t="s">
        <v>442</v>
      </c>
      <c r="V27" s="947" t="s">
        <v>442</v>
      </c>
      <c r="W27" s="947" t="s">
        <v>442</v>
      </c>
      <c r="X27" s="947" t="s">
        <v>442</v>
      </c>
      <c r="Y27" s="947" t="s">
        <v>442</v>
      </c>
      <c r="Z27" s="947" t="s">
        <v>442</v>
      </c>
      <c r="AA27" s="947" t="s">
        <v>442</v>
      </c>
      <c r="AB27" s="947" t="s">
        <v>442</v>
      </c>
      <c r="AC27" s="947" t="s">
        <v>442</v>
      </c>
      <c r="AD27" s="947" t="s">
        <v>442</v>
      </c>
      <c r="AE27" s="947" t="s">
        <v>442</v>
      </c>
      <c r="AF27" s="947" t="s">
        <v>442</v>
      </c>
      <c r="AG27" s="947" t="s">
        <v>442</v>
      </c>
      <c r="AH27" s="947" t="s">
        <v>442</v>
      </c>
      <c r="AI27" s="947" t="s">
        <v>442</v>
      </c>
      <c r="AJ27" s="947" t="s">
        <v>442</v>
      </c>
      <c r="AK27" s="947" t="s">
        <v>442</v>
      </c>
      <c r="AL27" s="948">
        <v>233</v>
      </c>
      <c r="AM27" s="947" t="s">
        <v>442</v>
      </c>
      <c r="AN27" s="947" t="s">
        <v>442</v>
      </c>
      <c r="AO27" s="948">
        <v>479</v>
      </c>
      <c r="AP27" s="947" t="s">
        <v>442</v>
      </c>
      <c r="AQ27" s="948">
        <v>1422</v>
      </c>
      <c r="AR27" s="948">
        <v>405</v>
      </c>
      <c r="AS27" s="948">
        <v>434</v>
      </c>
      <c r="AT27" s="948">
        <v>72</v>
      </c>
      <c r="AU27" s="947" t="s">
        <v>442</v>
      </c>
      <c r="AV27" s="947" t="s">
        <v>442</v>
      </c>
      <c r="AW27" s="948">
        <v>796</v>
      </c>
      <c r="AX27" s="948">
        <v>944</v>
      </c>
      <c r="AY27" s="947" t="s">
        <v>442</v>
      </c>
      <c r="AZ27" s="947" t="s">
        <v>442</v>
      </c>
      <c r="BA27" s="947" t="s">
        <v>442</v>
      </c>
      <c r="BB27" s="948">
        <v>188</v>
      </c>
      <c r="BC27" s="948">
        <v>394</v>
      </c>
      <c r="BD27" s="947" t="s">
        <v>442</v>
      </c>
      <c r="BE27" s="947" t="s">
        <v>442</v>
      </c>
      <c r="BF27" s="947" t="s">
        <v>442</v>
      </c>
      <c r="BG27" s="948">
        <v>563</v>
      </c>
      <c r="BH27" s="948">
        <v>419</v>
      </c>
      <c r="BI27" s="947" t="s">
        <v>442</v>
      </c>
      <c r="BJ27" s="947" t="s">
        <v>442</v>
      </c>
      <c r="BK27" s="947" t="s">
        <v>442</v>
      </c>
      <c r="BL27" s="948">
        <v>628</v>
      </c>
      <c r="BM27" s="947" t="s">
        <v>442</v>
      </c>
      <c r="BN27" s="947" t="s">
        <v>442</v>
      </c>
      <c r="BO27" s="947" t="s">
        <v>442</v>
      </c>
      <c r="BP27" s="948">
        <v>101</v>
      </c>
      <c r="BQ27" s="948">
        <v>101</v>
      </c>
      <c r="BR27" s="947" t="s">
        <v>442</v>
      </c>
      <c r="BS27" s="947" t="s">
        <v>442</v>
      </c>
      <c r="BT27" s="947" t="s">
        <v>442</v>
      </c>
      <c r="BU27" s="947" t="s">
        <v>442</v>
      </c>
      <c r="BV27" s="947" t="s">
        <v>442</v>
      </c>
      <c r="BW27" s="947" t="s">
        <v>442</v>
      </c>
      <c r="BX27" s="947" t="s">
        <v>442</v>
      </c>
      <c r="BY27" s="947" t="s">
        <v>442</v>
      </c>
      <c r="BZ27" s="947" t="s">
        <v>442</v>
      </c>
      <c r="CA27" s="947" t="s">
        <v>442</v>
      </c>
      <c r="CB27" s="947" t="s">
        <v>442</v>
      </c>
      <c r="CC27" s="378">
        <v>881</v>
      </c>
      <c r="CD27" s="378">
        <v>1016</v>
      </c>
      <c r="CE27" s="378">
        <v>1177</v>
      </c>
      <c r="CF27" s="378">
        <v>1270</v>
      </c>
      <c r="CG27" s="378">
        <v>1652</v>
      </c>
      <c r="CH27" s="378">
        <v>4067</v>
      </c>
      <c r="CI27" s="378">
        <v>4638</v>
      </c>
      <c r="CJ27" s="378">
        <v>9435</v>
      </c>
      <c r="CK27" s="378">
        <v>11013</v>
      </c>
      <c r="CL27" s="378">
        <v>12340</v>
      </c>
      <c r="CM27" s="378">
        <v>3048</v>
      </c>
      <c r="CN27" s="378">
        <v>3473</v>
      </c>
      <c r="CO27" s="239" t="s">
        <v>780</v>
      </c>
      <c r="CP27" s="239" t="s">
        <v>435</v>
      </c>
      <c r="CQ27" s="239"/>
      <c r="CR27" s="239"/>
      <c r="CS27" s="239" t="s">
        <v>609</v>
      </c>
      <c r="CT27" s="239"/>
      <c r="CU27" s="239" t="s">
        <v>528</v>
      </c>
      <c r="CV27" s="239" t="s">
        <v>499</v>
      </c>
      <c r="CW27" s="239">
        <v>79</v>
      </c>
      <c r="CX27" s="239">
        <v>63</v>
      </c>
      <c r="CY27" s="239">
        <v>2100</v>
      </c>
      <c r="CZ27" s="239">
        <v>938</v>
      </c>
      <c r="DA27" s="378">
        <v>13603</v>
      </c>
      <c r="DB27" s="360">
        <v>568</v>
      </c>
      <c r="DC27" s="360">
        <v>756</v>
      </c>
      <c r="DD27" s="360">
        <v>964</v>
      </c>
      <c r="DE27" s="360">
        <v>976</v>
      </c>
      <c r="DF27" s="360"/>
      <c r="DG27" s="381"/>
      <c r="DH27" s="378">
        <v>36000</v>
      </c>
      <c r="DI27" s="378">
        <v>37232</v>
      </c>
      <c r="DJ27" s="378">
        <v>42157</v>
      </c>
      <c r="DK27" s="378">
        <v>993</v>
      </c>
      <c r="DL27" s="378">
        <v>1127</v>
      </c>
      <c r="DM27" s="378">
        <v>1288</v>
      </c>
      <c r="DN27" s="378">
        <v>1382</v>
      </c>
      <c r="DO27" s="378">
        <v>1764</v>
      </c>
      <c r="DP27" s="378">
        <v>3048</v>
      </c>
      <c r="DQ27" s="378">
        <v>3511</v>
      </c>
      <c r="DR27" s="378">
        <v>4095</v>
      </c>
      <c r="DS27" s="378">
        <v>4603</v>
      </c>
      <c r="DT27" s="378">
        <v>9349</v>
      </c>
      <c r="DU27" s="378">
        <v>10848</v>
      </c>
      <c r="DV27" s="378">
        <v>12010</v>
      </c>
      <c r="DW27" s="378">
        <v>13149</v>
      </c>
      <c r="DX27" s="378">
        <v>33276</v>
      </c>
      <c r="DY27" s="378">
        <v>35121</v>
      </c>
      <c r="DZ27" s="378">
        <v>39571</v>
      </c>
      <c r="EA27" s="378" t="s">
        <v>34</v>
      </c>
      <c r="EB27" s="238">
        <f>IFERROR(VLOOKUP($EA27,'BASE GE'!$B:$JV,$EB$5,FALSE),"")</f>
        <v>0</v>
      </c>
      <c r="EC27" s="238">
        <f>IFERROR(VLOOKUP($EA27,'BASE GE'!$B:$JV,$EC$5,FALSE),"")</f>
        <v>8.3000000000000007</v>
      </c>
      <c r="ED27" s="238">
        <f>IFERROR(VLOOKUP($EA27,'BASE GE'!$B:$JV,$ED$5,FALSE),"")</f>
        <v>4</v>
      </c>
      <c r="EE27" s="238">
        <f>IFERROR(VLOOKUP($EA27,'BASE GE'!$B:$JV,$EE$5,FALSE),"")</f>
        <v>5.7</v>
      </c>
      <c r="EF27" s="238">
        <f>IFERROR(VLOOKUP($EA27,'BASE GE'!$B:$JV,$EE$5,FALSE),"")</f>
        <v>5.7</v>
      </c>
      <c r="EG27" s="238">
        <f>IFERROR(VLOOKUP($EA27,'BASE GE'!$B:$JV,$EE$5,FALSE),"")</f>
        <v>5.7</v>
      </c>
      <c r="EH27" s="238" t="str">
        <f>IFERROR(VLOOKUP($EA27,'BASE GE'!$B:$JV,$EH$5,FALSE),"")</f>
        <v>*</v>
      </c>
      <c r="EI27" s="238">
        <f>IFERROR(VLOOKUP($EA27,'BASE GE'!$B:$JV,$EI$5,FALSE),"")</f>
        <v>0.75</v>
      </c>
      <c r="EJ27" s="238" t="str">
        <f>IFERROR(VLOOKUP($EA27,'BASE GE'!$B:$JV,$EJ$5,FALSE),"")</f>
        <v>*</v>
      </c>
      <c r="EK27" s="238">
        <f>IFERROR(VLOOKUP($EA27,'BASE GE'!$B:$JV,$EK$5,FALSE),"")</f>
        <v>103</v>
      </c>
      <c r="EL27" s="238" t="str">
        <f>IFERROR(VLOOKUP($EA27,'BASE GE'!$B:$JV,$EL$5,FALSE),"")</f>
        <v>G3</v>
      </c>
      <c r="EM27" s="238">
        <f>IFERROR(VLOOKUP($EA27,'BASE GE'!$B:$JV,$EM$5,FALSE),"")</f>
        <v>568</v>
      </c>
      <c r="EN27" s="238">
        <f>IFERROR(VLOOKUP($EA27,'BASE GE'!$B:$JV,$EN$5,FALSE),"")</f>
        <v>756</v>
      </c>
      <c r="EO27" s="238">
        <f>IFERROR(VLOOKUP($EA27,'BASE GE'!$B:$JV,$EO$5,FALSE),"")</f>
        <v>964</v>
      </c>
      <c r="EP27" s="238">
        <f>IFERROR(VLOOKUP($EA27,'BASE GE'!$B:$JV,$EP$5,FALSE),"")</f>
        <v>976</v>
      </c>
      <c r="EQ27" s="238">
        <f>IFERROR(VLOOKUP($EA27,'BASE GE'!$B:$JV,$EQ$5,FALSE),"")</f>
        <v>0</v>
      </c>
      <c r="ER27" s="238">
        <f>IFERROR(VLOOKUP($EA27,'BASE GE'!$B:$JV,$ER$5,FALSE),"")</f>
        <v>0</v>
      </c>
      <c r="ES27" s="238" t="s">
        <v>2667</v>
      </c>
    </row>
    <row r="28" spans="1:149">
      <c r="A28" s="239" t="s">
        <v>773</v>
      </c>
      <c r="B28" s="423" t="s">
        <v>1920</v>
      </c>
      <c r="C28" s="423" t="s">
        <v>1921</v>
      </c>
      <c r="D28" s="423" t="s">
        <v>1922</v>
      </c>
      <c r="E28" s="403" t="s">
        <v>911</v>
      </c>
      <c r="F28" s="239" t="s">
        <v>192</v>
      </c>
      <c r="G28" s="239" t="s">
        <v>762</v>
      </c>
      <c r="H28" s="239" t="s">
        <v>189</v>
      </c>
      <c r="I28" s="239" t="s">
        <v>190</v>
      </c>
      <c r="J28" s="239" t="s">
        <v>88</v>
      </c>
      <c r="K28" s="239" t="s">
        <v>89</v>
      </c>
      <c r="L28" s="239" t="s">
        <v>90</v>
      </c>
      <c r="M28" s="239" t="s">
        <v>966</v>
      </c>
      <c r="N28" s="239" t="s">
        <v>966</v>
      </c>
      <c r="O28" s="950">
        <v>17590</v>
      </c>
      <c r="P28" s="947" t="s">
        <v>442</v>
      </c>
      <c r="Q28" s="950">
        <v>2239</v>
      </c>
      <c r="R28" s="947" t="s">
        <v>442</v>
      </c>
      <c r="S28" s="947" t="s">
        <v>442</v>
      </c>
      <c r="T28" s="947" t="s">
        <v>442</v>
      </c>
      <c r="U28" s="947" t="s">
        <v>442</v>
      </c>
      <c r="V28" s="947" t="s">
        <v>442</v>
      </c>
      <c r="W28" s="947" t="s">
        <v>442</v>
      </c>
      <c r="X28" s="947" t="s">
        <v>442</v>
      </c>
      <c r="Y28" s="947" t="s">
        <v>442</v>
      </c>
      <c r="Z28" s="947" t="s">
        <v>442</v>
      </c>
      <c r="AA28" s="947" t="s">
        <v>442</v>
      </c>
      <c r="AB28" s="947" t="s">
        <v>442</v>
      </c>
      <c r="AC28" s="947" t="s">
        <v>442</v>
      </c>
      <c r="AD28" s="947" t="s">
        <v>442</v>
      </c>
      <c r="AE28" s="947" t="s">
        <v>442</v>
      </c>
      <c r="AF28" s="947" t="s">
        <v>442</v>
      </c>
      <c r="AG28" s="947" t="s">
        <v>442</v>
      </c>
      <c r="AH28" s="947" t="s">
        <v>442</v>
      </c>
      <c r="AI28" s="947" t="s">
        <v>442</v>
      </c>
      <c r="AJ28" s="947" t="s">
        <v>442</v>
      </c>
      <c r="AK28" s="947" t="s">
        <v>442</v>
      </c>
      <c r="AL28" s="948">
        <v>233</v>
      </c>
      <c r="AM28" s="947" t="s">
        <v>442</v>
      </c>
      <c r="AN28" s="947" t="s">
        <v>442</v>
      </c>
      <c r="AO28" s="948">
        <v>479</v>
      </c>
      <c r="AP28" s="947" t="s">
        <v>442</v>
      </c>
      <c r="AQ28" s="948">
        <v>1422</v>
      </c>
      <c r="AR28" s="948">
        <v>405</v>
      </c>
      <c r="AS28" s="948">
        <v>434</v>
      </c>
      <c r="AT28" s="948">
        <v>72</v>
      </c>
      <c r="AU28" s="947" t="s">
        <v>442</v>
      </c>
      <c r="AV28" s="947" t="s">
        <v>442</v>
      </c>
      <c r="AW28" s="948">
        <v>796</v>
      </c>
      <c r="AX28" s="948">
        <v>944</v>
      </c>
      <c r="AY28" s="947" t="s">
        <v>442</v>
      </c>
      <c r="AZ28" s="947" t="s">
        <v>442</v>
      </c>
      <c r="BA28" s="947" t="s">
        <v>442</v>
      </c>
      <c r="BB28" s="948">
        <v>188</v>
      </c>
      <c r="BC28" s="948">
        <v>394</v>
      </c>
      <c r="BD28" s="947" t="s">
        <v>442</v>
      </c>
      <c r="BE28" s="947" t="s">
        <v>442</v>
      </c>
      <c r="BF28" s="947" t="s">
        <v>442</v>
      </c>
      <c r="BG28" s="948">
        <v>563</v>
      </c>
      <c r="BH28" s="948">
        <v>419</v>
      </c>
      <c r="BI28" s="947" t="s">
        <v>442</v>
      </c>
      <c r="BJ28" s="947" t="s">
        <v>442</v>
      </c>
      <c r="BK28" s="947" t="s">
        <v>442</v>
      </c>
      <c r="BL28" s="948">
        <v>628</v>
      </c>
      <c r="BM28" s="947" t="s">
        <v>442</v>
      </c>
      <c r="BN28" s="947" t="s">
        <v>442</v>
      </c>
      <c r="BO28" s="947" t="s">
        <v>442</v>
      </c>
      <c r="BP28" s="948">
        <v>101</v>
      </c>
      <c r="BQ28" s="948">
        <v>101</v>
      </c>
      <c r="BR28" s="947" t="s">
        <v>442</v>
      </c>
      <c r="BS28" s="947" t="s">
        <v>442</v>
      </c>
      <c r="BT28" s="947" t="s">
        <v>442</v>
      </c>
      <c r="BU28" s="947" t="s">
        <v>442</v>
      </c>
      <c r="BV28" s="947" t="s">
        <v>442</v>
      </c>
      <c r="BW28" s="947" t="s">
        <v>442</v>
      </c>
      <c r="BX28" s="947" t="s">
        <v>442</v>
      </c>
      <c r="BY28" s="947" t="s">
        <v>442</v>
      </c>
      <c r="BZ28" s="947" t="s">
        <v>442</v>
      </c>
      <c r="CA28" s="947" t="s">
        <v>442</v>
      </c>
      <c r="CB28" s="947" t="s">
        <v>442</v>
      </c>
      <c r="CC28" s="378">
        <v>881</v>
      </c>
      <c r="CD28" s="378">
        <v>1016</v>
      </c>
      <c r="CE28" s="378">
        <v>1177</v>
      </c>
      <c r="CF28" s="378">
        <v>1270</v>
      </c>
      <c r="CG28" s="378">
        <v>1652</v>
      </c>
      <c r="CH28" s="378">
        <v>4067</v>
      </c>
      <c r="CI28" s="378">
        <v>4638</v>
      </c>
      <c r="CJ28" s="378">
        <v>9435</v>
      </c>
      <c r="CK28" s="378">
        <v>11013</v>
      </c>
      <c r="CL28" s="378">
        <v>12340</v>
      </c>
      <c r="CM28" s="378">
        <v>3048</v>
      </c>
      <c r="CN28" s="378">
        <v>3473</v>
      </c>
      <c r="CO28" s="239" t="s">
        <v>780</v>
      </c>
      <c r="CP28" s="239" t="s">
        <v>435</v>
      </c>
      <c r="CQ28" s="239"/>
      <c r="CR28" s="239" t="s">
        <v>410</v>
      </c>
      <c r="CS28" s="239" t="s">
        <v>609</v>
      </c>
      <c r="CT28" s="239"/>
      <c r="CU28" s="239" t="s">
        <v>528</v>
      </c>
      <c r="CV28" s="239" t="s">
        <v>499</v>
      </c>
      <c r="CW28" s="239">
        <v>76</v>
      </c>
      <c r="CX28" s="239">
        <v>63</v>
      </c>
      <c r="CY28" s="239">
        <v>2100</v>
      </c>
      <c r="CZ28" s="239">
        <v>938</v>
      </c>
      <c r="DA28" s="378">
        <v>13603</v>
      </c>
      <c r="DB28" s="360">
        <v>597</v>
      </c>
      <c r="DC28" s="360">
        <v>785</v>
      </c>
      <c r="DD28" s="360">
        <v>993</v>
      </c>
      <c r="DE28" s="360">
        <v>1005</v>
      </c>
      <c r="DF28" s="360"/>
      <c r="DG28" s="381"/>
      <c r="DH28" s="378">
        <v>36000</v>
      </c>
      <c r="DI28" s="378">
        <v>37232</v>
      </c>
      <c r="DJ28" s="378">
        <v>42157</v>
      </c>
      <c r="DK28" s="378">
        <v>993</v>
      </c>
      <c r="DL28" s="378">
        <v>1127</v>
      </c>
      <c r="DM28" s="378">
        <v>1288</v>
      </c>
      <c r="DN28" s="378">
        <v>1382</v>
      </c>
      <c r="DO28" s="378">
        <v>1764</v>
      </c>
      <c r="DP28" s="378">
        <v>3048</v>
      </c>
      <c r="DQ28" s="378">
        <v>3511</v>
      </c>
      <c r="DR28" s="378">
        <v>4095</v>
      </c>
      <c r="DS28" s="378">
        <v>4603</v>
      </c>
      <c r="DT28" s="378">
        <v>9349</v>
      </c>
      <c r="DU28" s="378">
        <v>10848</v>
      </c>
      <c r="DV28" s="378">
        <v>12010</v>
      </c>
      <c r="DW28" s="378">
        <v>13149</v>
      </c>
      <c r="DX28" s="378">
        <v>33276</v>
      </c>
      <c r="DY28" s="378">
        <v>35121</v>
      </c>
      <c r="DZ28" s="378">
        <v>39571</v>
      </c>
      <c r="EA28" s="378" t="s">
        <v>38</v>
      </c>
      <c r="EB28" s="238">
        <f>IFERROR(VLOOKUP($EA28,'BASE GE'!$B:$JV,$EB$5,FALSE),"")</f>
        <v>0</v>
      </c>
      <c r="EC28" s="238">
        <f>IFERROR(VLOOKUP($EA28,'BASE GE'!$B:$JV,$EC$5,FALSE),"")</f>
        <v>10.6</v>
      </c>
      <c r="ED28" s="238">
        <f>IFERROR(VLOOKUP($EA28,'BASE GE'!$B:$JV,$ED$5,FALSE),"")</f>
        <v>4.9000000000000004</v>
      </c>
      <c r="EE28" s="238">
        <f>IFERROR(VLOOKUP($EA28,'BASE GE'!$B:$JV,$EE$5,FALSE),"")</f>
        <v>7.1</v>
      </c>
      <c r="EF28" s="238">
        <f>IFERROR(VLOOKUP($EA28,'BASE GE'!$B:$JV,$EE$5,FALSE),"")</f>
        <v>7.1</v>
      </c>
      <c r="EG28" s="238">
        <f>IFERROR(VLOOKUP($EA28,'BASE GE'!$B:$JV,$EE$5,FALSE),"")</f>
        <v>7.1</v>
      </c>
      <c r="EH28" s="238" t="str">
        <f>IFERROR(VLOOKUP($EA28,'BASE GE'!$B:$JV,$EH$5,FALSE),"")</f>
        <v>*</v>
      </c>
      <c r="EI28" s="238">
        <f>IFERROR(VLOOKUP($EA28,'BASE GE'!$B:$JV,$EI$5,FALSE),"")</f>
        <v>0.75</v>
      </c>
      <c r="EJ28" s="238" t="str">
        <f>IFERROR(VLOOKUP($EA28,'BASE GE'!$B:$JV,$EJ$5,FALSE),"")</f>
        <v>*</v>
      </c>
      <c r="EK28" s="238">
        <f>IFERROR(VLOOKUP($EA28,'BASE GE'!$B:$JV,$EK$5,FALSE),"")</f>
        <v>117</v>
      </c>
      <c r="EL28" s="238" t="str">
        <f>IFERROR(VLOOKUP($EA28,'BASE GE'!$B:$JV,$EL$5,FALSE),"")</f>
        <v>G3</v>
      </c>
      <c r="EM28" s="238">
        <f>IFERROR(VLOOKUP($EA28,'BASE GE'!$B:$JV,$EM$5,FALSE),"")</f>
        <v>597</v>
      </c>
      <c r="EN28" s="238">
        <f>IFERROR(VLOOKUP($EA28,'BASE GE'!$B:$JV,$EN$5,FALSE),"")</f>
        <v>785</v>
      </c>
      <c r="EO28" s="238">
        <f>IFERROR(VLOOKUP($EA28,'BASE GE'!$B:$JV,$EO$5,FALSE),"")</f>
        <v>993</v>
      </c>
      <c r="EP28" s="238">
        <f>IFERROR(VLOOKUP($EA28,'BASE GE'!$B:$JV,$EP$5,FALSE),"")</f>
        <v>1005</v>
      </c>
      <c r="EQ28" s="238">
        <f>IFERROR(VLOOKUP($EA28,'BASE GE'!$B:$JV,$EQ$5,FALSE),"")</f>
        <v>0</v>
      </c>
      <c r="ER28" s="238">
        <f>IFERROR(VLOOKUP($EA28,'BASE GE'!$B:$JV,$ER$5,FALSE),"")</f>
        <v>0</v>
      </c>
      <c r="ES28" s="238" t="s">
        <v>2667</v>
      </c>
    </row>
    <row r="29" spans="1:149">
      <c r="A29" s="239" t="s">
        <v>773</v>
      </c>
      <c r="B29" s="421" t="s">
        <v>1923</v>
      </c>
      <c r="C29" s="421" t="s">
        <v>1924</v>
      </c>
      <c r="D29" s="421" t="s">
        <v>1925</v>
      </c>
      <c r="E29" s="403" t="s">
        <v>911</v>
      </c>
      <c r="F29" s="239" t="s">
        <v>193</v>
      </c>
      <c r="G29" s="239" t="s">
        <v>762</v>
      </c>
      <c r="H29" s="239" t="s">
        <v>190</v>
      </c>
      <c r="I29" s="239" t="s">
        <v>190</v>
      </c>
      <c r="J29" s="239" t="s">
        <v>88</v>
      </c>
      <c r="K29" s="239" t="s">
        <v>89</v>
      </c>
      <c r="L29" s="239" t="s">
        <v>90</v>
      </c>
      <c r="M29" s="239" t="s">
        <v>966</v>
      </c>
      <c r="N29" s="239" t="s">
        <v>966</v>
      </c>
      <c r="O29" s="947" t="s">
        <v>442</v>
      </c>
      <c r="P29" s="947" t="s">
        <v>442</v>
      </c>
      <c r="Q29" s="947" t="s">
        <v>442</v>
      </c>
      <c r="R29" s="947" t="s">
        <v>442</v>
      </c>
      <c r="S29" s="947" t="s">
        <v>442</v>
      </c>
      <c r="T29" s="947" t="s">
        <v>442</v>
      </c>
      <c r="U29" s="947" t="s">
        <v>442</v>
      </c>
      <c r="V29" s="947" t="s">
        <v>442</v>
      </c>
      <c r="W29" s="947" t="s">
        <v>442</v>
      </c>
      <c r="X29" s="947" t="s">
        <v>442</v>
      </c>
      <c r="Y29" s="947" t="s">
        <v>442</v>
      </c>
      <c r="Z29" s="947" t="s">
        <v>442</v>
      </c>
      <c r="AA29" s="947" t="s">
        <v>442</v>
      </c>
      <c r="AB29" s="947" t="s">
        <v>442</v>
      </c>
      <c r="AC29" s="947" t="s">
        <v>442</v>
      </c>
      <c r="AD29" s="947" t="s">
        <v>442</v>
      </c>
      <c r="AE29" s="947" t="s">
        <v>442</v>
      </c>
      <c r="AF29" s="947" t="s">
        <v>442</v>
      </c>
      <c r="AG29" s="947" t="s">
        <v>442</v>
      </c>
      <c r="AH29" s="947" t="s">
        <v>442</v>
      </c>
      <c r="AI29" s="947" t="s">
        <v>442</v>
      </c>
      <c r="AJ29" s="947" t="s">
        <v>442</v>
      </c>
      <c r="AK29" s="947" t="s">
        <v>442</v>
      </c>
      <c r="AL29" s="948">
        <v>233</v>
      </c>
      <c r="AM29" s="947" t="s">
        <v>442</v>
      </c>
      <c r="AN29" s="947" t="s">
        <v>442</v>
      </c>
      <c r="AO29" s="948">
        <v>479</v>
      </c>
      <c r="AP29" s="947" t="s">
        <v>442</v>
      </c>
      <c r="AQ29" s="948">
        <v>1422</v>
      </c>
      <c r="AR29" s="948">
        <v>405</v>
      </c>
      <c r="AS29" s="948">
        <v>434</v>
      </c>
      <c r="AT29" s="948">
        <v>72</v>
      </c>
      <c r="AU29" s="947" t="s">
        <v>442</v>
      </c>
      <c r="AV29" s="947" t="s">
        <v>442</v>
      </c>
      <c r="AW29" s="948">
        <v>796</v>
      </c>
      <c r="AX29" s="948">
        <v>944</v>
      </c>
      <c r="AY29" s="947" t="s">
        <v>442</v>
      </c>
      <c r="AZ29" s="947" t="s">
        <v>442</v>
      </c>
      <c r="BA29" s="947" t="s">
        <v>442</v>
      </c>
      <c r="BB29" s="948">
        <v>188</v>
      </c>
      <c r="BC29" s="948">
        <v>394</v>
      </c>
      <c r="BD29" s="947" t="s">
        <v>442</v>
      </c>
      <c r="BE29" s="947" t="s">
        <v>442</v>
      </c>
      <c r="BF29" s="947" t="s">
        <v>442</v>
      </c>
      <c r="BG29" s="948">
        <v>563</v>
      </c>
      <c r="BH29" s="948">
        <v>419</v>
      </c>
      <c r="BI29" s="947" t="s">
        <v>442</v>
      </c>
      <c r="BJ29" s="947" t="s">
        <v>442</v>
      </c>
      <c r="BK29" s="947" t="s">
        <v>442</v>
      </c>
      <c r="BL29" s="948">
        <v>628</v>
      </c>
      <c r="BM29" s="947" t="s">
        <v>442</v>
      </c>
      <c r="BN29" s="947" t="s">
        <v>442</v>
      </c>
      <c r="BO29" s="947" t="s">
        <v>442</v>
      </c>
      <c r="BP29" s="948">
        <v>101</v>
      </c>
      <c r="BQ29" s="948">
        <v>101</v>
      </c>
      <c r="BR29" s="947" t="s">
        <v>442</v>
      </c>
      <c r="BS29" s="947" t="s">
        <v>442</v>
      </c>
      <c r="BT29" s="947" t="s">
        <v>442</v>
      </c>
      <c r="BU29" s="947" t="s">
        <v>442</v>
      </c>
      <c r="BV29" s="947" t="s">
        <v>442</v>
      </c>
      <c r="BW29" s="947" t="s">
        <v>442</v>
      </c>
      <c r="BX29" s="947" t="s">
        <v>442</v>
      </c>
      <c r="BY29" s="947" t="s">
        <v>442</v>
      </c>
      <c r="BZ29" s="947" t="s">
        <v>442</v>
      </c>
      <c r="CA29" s="947" t="s">
        <v>442</v>
      </c>
      <c r="CB29" s="947" t="s">
        <v>442</v>
      </c>
      <c r="CC29" s="378">
        <v>881</v>
      </c>
      <c r="CD29" s="378">
        <v>1016</v>
      </c>
      <c r="CE29" s="378">
        <v>1177</v>
      </c>
      <c r="CF29" s="378">
        <v>1270</v>
      </c>
      <c r="CG29" s="378">
        <v>1652</v>
      </c>
      <c r="CH29" s="378">
        <v>4067</v>
      </c>
      <c r="CI29" s="378">
        <v>4638</v>
      </c>
      <c r="CJ29" s="378">
        <v>9435</v>
      </c>
      <c r="CK29" s="378">
        <v>11013</v>
      </c>
      <c r="CL29" s="378">
        <v>12340</v>
      </c>
      <c r="CM29" s="378">
        <v>3048</v>
      </c>
      <c r="CN29" s="378">
        <v>3473</v>
      </c>
      <c r="CO29" s="239" t="s">
        <v>780</v>
      </c>
      <c r="CP29" s="239" t="s">
        <v>435</v>
      </c>
      <c r="CQ29" s="239"/>
      <c r="CR29" s="239" t="s">
        <v>410</v>
      </c>
      <c r="CS29" s="239" t="s">
        <v>609</v>
      </c>
      <c r="CT29" s="239"/>
      <c r="CU29" s="239" t="s">
        <v>528</v>
      </c>
      <c r="CV29" s="239" t="s">
        <v>499</v>
      </c>
      <c r="CW29" s="239">
        <v>76</v>
      </c>
      <c r="CX29" s="239">
        <v>64</v>
      </c>
      <c r="CY29" s="239">
        <v>2100</v>
      </c>
      <c r="CZ29" s="239">
        <v>938</v>
      </c>
      <c r="DA29" s="378">
        <v>13603</v>
      </c>
      <c r="DB29" s="360">
        <v>597</v>
      </c>
      <c r="DC29" s="360">
        <v>785</v>
      </c>
      <c r="DD29" s="360">
        <v>993</v>
      </c>
      <c r="DE29" s="360">
        <v>1005</v>
      </c>
      <c r="DF29" s="360"/>
      <c r="DG29" s="381"/>
      <c r="DH29" s="378">
        <v>36000</v>
      </c>
      <c r="DI29" s="378">
        <v>37232</v>
      </c>
      <c r="DJ29" s="378">
        <v>42157</v>
      </c>
      <c r="DK29" s="378">
        <v>993</v>
      </c>
      <c r="DL29" s="378">
        <v>1127</v>
      </c>
      <c r="DM29" s="378">
        <v>1288</v>
      </c>
      <c r="DN29" s="378">
        <v>1382</v>
      </c>
      <c r="DO29" s="378">
        <v>1764</v>
      </c>
      <c r="DP29" s="378">
        <v>3048</v>
      </c>
      <c r="DQ29" s="378">
        <v>3511</v>
      </c>
      <c r="DR29" s="378">
        <v>4095</v>
      </c>
      <c r="DS29" s="378">
        <v>4603</v>
      </c>
      <c r="DT29" s="378">
        <v>9349</v>
      </c>
      <c r="DU29" s="378">
        <v>10848</v>
      </c>
      <c r="DV29" s="378">
        <v>12010</v>
      </c>
      <c r="DW29" s="378">
        <v>13149</v>
      </c>
      <c r="DX29" s="378">
        <v>33276</v>
      </c>
      <c r="DY29" s="378">
        <v>35121</v>
      </c>
      <c r="DZ29" s="378">
        <v>39571</v>
      </c>
      <c r="EA29" s="378" t="s">
        <v>39</v>
      </c>
      <c r="EB29" s="238">
        <f>IFERROR(VLOOKUP($EA29,'BASE GE'!$B:$JV,$EB$5,FALSE),"")</f>
        <v>0</v>
      </c>
      <c r="EC29" s="238">
        <f>IFERROR(VLOOKUP($EA29,'BASE GE'!$B:$JV,$EC$5,FALSE),"")</f>
        <v>9.6</v>
      </c>
      <c r="ED29" s="238">
        <f>IFERROR(VLOOKUP($EA29,'BASE GE'!$B:$JV,$ED$5,FALSE),"")</f>
        <v>5.0999999999999996</v>
      </c>
      <c r="EE29" s="238">
        <f>IFERROR(VLOOKUP($EA29,'BASE GE'!$B:$JV,$EE$5,FALSE),"")</f>
        <v>7.3</v>
      </c>
      <c r="EF29" s="238">
        <f>IFERROR(VLOOKUP($EA29,'BASE GE'!$B:$JV,$EE$5,FALSE),"")</f>
        <v>7.3</v>
      </c>
      <c r="EG29" s="238">
        <f>IFERROR(VLOOKUP($EA29,'BASE GE'!$B:$JV,$EE$5,FALSE),"")</f>
        <v>7.3</v>
      </c>
      <c r="EH29" s="238" t="str">
        <f>IFERROR(VLOOKUP($EA29,'BASE GE'!$B:$JV,$EH$5,FALSE),"")</f>
        <v>*</v>
      </c>
      <c r="EI29" s="238">
        <f>IFERROR(VLOOKUP($EA29,'BASE GE'!$B:$JV,$EI$5,FALSE),"")</f>
        <v>0.75</v>
      </c>
      <c r="EJ29" s="238" t="str">
        <f>IFERROR(VLOOKUP($EA29,'BASE GE'!$B:$JV,$EJ$5,FALSE),"")</f>
        <v>*</v>
      </c>
      <c r="EK29" s="238">
        <f>IFERROR(VLOOKUP($EA29,'BASE GE'!$B:$JV,$EK$5,FALSE),"")</f>
        <v>117</v>
      </c>
      <c r="EL29" s="238" t="str">
        <f>IFERROR(VLOOKUP($EA29,'BASE GE'!$B:$JV,$EL$5,FALSE),"")</f>
        <v>G3</v>
      </c>
      <c r="EM29" s="238">
        <f>IFERROR(VLOOKUP($EA29,'BASE GE'!$B:$JV,$EM$5,FALSE),"")</f>
        <v>597</v>
      </c>
      <c r="EN29" s="238">
        <f>IFERROR(VLOOKUP($EA29,'BASE GE'!$B:$JV,$EN$5,FALSE),"")</f>
        <v>785</v>
      </c>
      <c r="EO29" s="238">
        <f>IFERROR(VLOOKUP($EA29,'BASE GE'!$B:$JV,$EO$5,FALSE),"")</f>
        <v>993</v>
      </c>
      <c r="EP29" s="238">
        <f>IFERROR(VLOOKUP($EA29,'BASE GE'!$B:$JV,$EP$5,FALSE),"")</f>
        <v>1005</v>
      </c>
      <c r="EQ29" s="238">
        <f>IFERROR(VLOOKUP($EA29,'BASE GE'!$B:$JV,$EQ$5,FALSE),"")</f>
        <v>0</v>
      </c>
      <c r="ER29" s="238">
        <f>IFERROR(VLOOKUP($EA29,'BASE GE'!$B:$JV,$ER$5,FALSE),"")</f>
        <v>0</v>
      </c>
      <c r="ES29" s="239" t="s">
        <v>2668</v>
      </c>
    </row>
    <row r="30" spans="1:149">
      <c r="A30" s="239" t="s">
        <v>1644</v>
      </c>
      <c r="B30" s="424" t="s">
        <v>1926</v>
      </c>
      <c r="C30" s="424" t="s">
        <v>2141</v>
      </c>
      <c r="D30" s="424" t="s">
        <v>2142</v>
      </c>
      <c r="E30" s="403" t="s">
        <v>919</v>
      </c>
      <c r="F30" s="239" t="s">
        <v>1645</v>
      </c>
      <c r="G30" s="239" t="s">
        <v>1646</v>
      </c>
      <c r="H30" s="239" t="s">
        <v>721</v>
      </c>
      <c r="I30" s="239" t="s">
        <v>722</v>
      </c>
      <c r="J30" s="239" t="s">
        <v>88</v>
      </c>
      <c r="K30" s="239" t="s">
        <v>89</v>
      </c>
      <c r="L30" s="239" t="s">
        <v>90</v>
      </c>
      <c r="M30" s="384" t="s">
        <v>1637</v>
      </c>
      <c r="N30" s="384" t="s">
        <v>1637</v>
      </c>
      <c r="O30" s="950">
        <v>21365</v>
      </c>
      <c r="P30" s="947" t="s">
        <v>442</v>
      </c>
      <c r="Q30" s="950">
        <v>2818</v>
      </c>
      <c r="R30" s="422">
        <v>775</v>
      </c>
      <c r="S30" s="947" t="s">
        <v>442</v>
      </c>
      <c r="T30" s="422">
        <v>111</v>
      </c>
      <c r="U30" s="947" t="s">
        <v>442</v>
      </c>
      <c r="V30" s="947" t="s">
        <v>442</v>
      </c>
      <c r="W30" s="422">
        <v>311</v>
      </c>
      <c r="X30" s="422">
        <v>311</v>
      </c>
      <c r="Y30" s="947" t="s">
        <v>442</v>
      </c>
      <c r="Z30" s="947" t="s">
        <v>442</v>
      </c>
      <c r="AA30" s="422">
        <v>667</v>
      </c>
      <c r="AB30" s="947" t="s">
        <v>442</v>
      </c>
      <c r="AC30" s="422">
        <v>533</v>
      </c>
      <c r="AD30" s="947" t="s">
        <v>442</v>
      </c>
      <c r="AE30" s="422">
        <v>1111</v>
      </c>
      <c r="AF30" s="947" t="s">
        <v>442</v>
      </c>
      <c r="AG30" s="947" t="s">
        <v>442</v>
      </c>
      <c r="AH30" s="422">
        <v>92</v>
      </c>
      <c r="AI30" s="947" t="s">
        <v>442</v>
      </c>
      <c r="AJ30" s="422">
        <v>698</v>
      </c>
      <c r="AK30" s="947" t="s">
        <v>442</v>
      </c>
      <c r="AL30" s="947" t="s">
        <v>442</v>
      </c>
      <c r="AM30" s="947" t="s">
        <v>442</v>
      </c>
      <c r="AN30" s="947" t="s">
        <v>442</v>
      </c>
      <c r="AO30" s="947" t="s">
        <v>442</v>
      </c>
      <c r="AP30" s="947" t="s">
        <v>442</v>
      </c>
      <c r="AQ30" s="947" t="s">
        <v>442</v>
      </c>
      <c r="AR30" s="947" t="s">
        <v>442</v>
      </c>
      <c r="AS30" s="947" t="s">
        <v>442</v>
      </c>
      <c r="AT30" s="947" t="s">
        <v>442</v>
      </c>
      <c r="AU30" s="947" t="s">
        <v>442</v>
      </c>
      <c r="AV30" s="947" t="s">
        <v>442</v>
      </c>
      <c r="AW30" s="947" t="s">
        <v>442</v>
      </c>
      <c r="AX30" s="947" t="s">
        <v>442</v>
      </c>
      <c r="AY30" s="947" t="s">
        <v>442</v>
      </c>
      <c r="AZ30" s="947" t="s">
        <v>442</v>
      </c>
      <c r="BA30" s="947" t="s">
        <v>442</v>
      </c>
      <c r="BB30" s="947" t="s">
        <v>442</v>
      </c>
      <c r="BC30" s="947" t="s">
        <v>442</v>
      </c>
      <c r="BD30" s="947" t="s">
        <v>442</v>
      </c>
      <c r="BE30" s="947" t="s">
        <v>442</v>
      </c>
      <c r="BF30" s="947" t="s">
        <v>442</v>
      </c>
      <c r="BG30" s="947" t="s">
        <v>442</v>
      </c>
      <c r="BH30" s="947" t="s">
        <v>442</v>
      </c>
      <c r="BI30" s="947" t="s">
        <v>442</v>
      </c>
      <c r="BJ30" s="947" t="s">
        <v>442</v>
      </c>
      <c r="BK30" s="947" t="s">
        <v>442</v>
      </c>
      <c r="BL30" s="947" t="s">
        <v>442</v>
      </c>
      <c r="BM30" s="947" t="s">
        <v>442</v>
      </c>
      <c r="BN30" s="947" t="s">
        <v>442</v>
      </c>
      <c r="BO30" s="947" t="s">
        <v>442</v>
      </c>
      <c r="BP30" s="947" t="s">
        <v>442</v>
      </c>
      <c r="BQ30" s="947" t="s">
        <v>442</v>
      </c>
      <c r="BR30" s="947" t="s">
        <v>442</v>
      </c>
      <c r="BS30" s="947" t="s">
        <v>442</v>
      </c>
      <c r="BT30" s="947" t="s">
        <v>442</v>
      </c>
      <c r="BU30" s="947" t="s">
        <v>442</v>
      </c>
      <c r="BV30" s="947" t="s">
        <v>442</v>
      </c>
      <c r="BW30" s="947" t="s">
        <v>442</v>
      </c>
      <c r="BX30" s="947" t="s">
        <v>442</v>
      </c>
      <c r="BY30" s="947" t="s">
        <v>442</v>
      </c>
      <c r="BZ30" s="947" t="s">
        <v>442</v>
      </c>
      <c r="CA30" s="947" t="s">
        <v>442</v>
      </c>
      <c r="CB30" s="947" t="s">
        <v>442</v>
      </c>
      <c r="CC30" s="378">
        <v>881</v>
      </c>
      <c r="CD30" s="378">
        <v>1016</v>
      </c>
      <c r="CE30" s="378">
        <v>1177</v>
      </c>
      <c r="CF30" s="378">
        <v>1270</v>
      </c>
      <c r="CG30" s="378">
        <v>1652</v>
      </c>
      <c r="CH30" s="378">
        <v>4067</v>
      </c>
      <c r="CI30" s="378">
        <v>4638</v>
      </c>
      <c r="CJ30" s="378">
        <v>9435</v>
      </c>
      <c r="CK30" s="378">
        <v>11013</v>
      </c>
      <c r="CL30" s="378">
        <v>12340</v>
      </c>
      <c r="CM30" s="378">
        <v>3048</v>
      </c>
      <c r="CN30" s="378">
        <v>3473</v>
      </c>
      <c r="CO30" s="385" t="s">
        <v>1647</v>
      </c>
      <c r="CP30" s="385" t="s">
        <v>1648</v>
      </c>
      <c r="CQ30" s="385" t="s">
        <v>1637</v>
      </c>
      <c r="CR30" s="385" t="s">
        <v>54</v>
      </c>
      <c r="CS30" s="385" t="s">
        <v>2143</v>
      </c>
      <c r="CT30" s="385" t="s">
        <v>1649</v>
      </c>
      <c r="CU30" s="238" t="s">
        <v>1650</v>
      </c>
      <c r="CV30" s="238" t="s">
        <v>1650</v>
      </c>
      <c r="CW30" s="385">
        <v>80</v>
      </c>
      <c r="CX30" s="385">
        <v>70</v>
      </c>
      <c r="CY30" s="385">
        <v>2470</v>
      </c>
      <c r="CZ30" s="385">
        <v>1109</v>
      </c>
      <c r="DA30" s="378">
        <v>13603</v>
      </c>
      <c r="DB30" s="386">
        <v>960</v>
      </c>
      <c r="DC30" s="386">
        <v>1210</v>
      </c>
      <c r="DD30" s="386">
        <v>1380</v>
      </c>
      <c r="DE30" s="386">
        <v>1470</v>
      </c>
      <c r="DF30" s="386" t="s">
        <v>54</v>
      </c>
      <c r="DG30" s="387" t="s">
        <v>54</v>
      </c>
      <c r="DH30" s="378">
        <v>36000</v>
      </c>
      <c r="DI30" s="378">
        <v>37232</v>
      </c>
      <c r="DJ30" s="378">
        <v>42157</v>
      </c>
      <c r="DK30" s="378">
        <v>993</v>
      </c>
      <c r="DL30" s="378">
        <v>1127</v>
      </c>
      <c r="DM30" s="378">
        <v>1288</v>
      </c>
      <c r="DN30" s="378">
        <v>1382</v>
      </c>
      <c r="DO30" s="378">
        <v>1764</v>
      </c>
      <c r="DP30" s="378">
        <v>3048</v>
      </c>
      <c r="DQ30" s="378">
        <v>3511</v>
      </c>
      <c r="DR30" s="378">
        <v>4095</v>
      </c>
      <c r="DS30" s="378">
        <v>4603</v>
      </c>
      <c r="DT30" s="378">
        <v>9349</v>
      </c>
      <c r="DU30" s="378">
        <v>10848</v>
      </c>
      <c r="DV30" s="378">
        <v>12010</v>
      </c>
      <c r="DW30" s="378">
        <v>13149</v>
      </c>
      <c r="DX30" s="378">
        <v>33276</v>
      </c>
      <c r="DY30" s="378">
        <v>35121</v>
      </c>
      <c r="DZ30" s="378">
        <v>39571</v>
      </c>
      <c r="EA30" s="378" t="s">
        <v>2363</v>
      </c>
      <c r="EB30" s="238">
        <f>IFERROR(VLOOKUP($EA30,'BASE GE'!$B:$JV,$EB$5,FALSE),"")</f>
        <v>0</v>
      </c>
      <c r="EC30" s="238">
        <f>IFERROR(VLOOKUP($EA30,'BASE GE'!$B:$JV,$EC$5,FALSE),"")</f>
        <v>20</v>
      </c>
      <c r="ED30" s="238">
        <f>IFERROR(VLOOKUP($EA30,'BASE GE'!$B:$JV,$ED$5,FALSE),"")</f>
        <v>9</v>
      </c>
      <c r="EE30" s="238">
        <f>IFERROR(VLOOKUP($EA30,'BASE GE'!$B:$JV,$EE$5,FALSE),"")</f>
        <v>12.8</v>
      </c>
      <c r="EF30" s="238">
        <f>IFERROR(VLOOKUP($EA30,'BASE GE'!$B:$JV,$EE$5,FALSE),"")</f>
        <v>12.8</v>
      </c>
      <c r="EG30" s="238">
        <f>IFERROR(VLOOKUP($EA30,'BASE GE'!$B:$JV,$EE$5,FALSE),"")</f>
        <v>12.8</v>
      </c>
      <c r="EH30" s="238">
        <f>IFERROR(VLOOKUP($EA30,'BASE GE'!$B:$JV,$EH$5,FALSE),"")</f>
        <v>25</v>
      </c>
      <c r="EI30" s="238">
        <f>IFERROR(VLOOKUP($EA30,'BASE GE'!$B:$JV,$EI$5,FALSE),"")</f>
        <v>5</v>
      </c>
      <c r="EJ30" s="238">
        <f>IFERROR(VLOOKUP($EA30,'BASE GE'!$B:$JV,$EJ$5,FALSE),"")</f>
        <v>18.7</v>
      </c>
      <c r="EK30" s="238" t="str">
        <f>IFERROR(VLOOKUP($EA30,'BASE GE'!$B:$JV,$EK$5,FALSE),"")</f>
        <v xml:space="preserve"> </v>
      </c>
      <c r="EL30" s="238" t="str">
        <f>IFERROR(VLOOKUP($EA30,'BASE GE'!$B:$JV,$EL$5,FALSE),"")</f>
        <v>G2</v>
      </c>
      <c r="EM30" s="238">
        <f>IFERROR(VLOOKUP($EA30,'BASE GE'!$B:$JV,$EM$5,FALSE),"")</f>
        <v>960</v>
      </c>
      <c r="EN30" s="238">
        <f>IFERROR(VLOOKUP($EA30,'BASE GE'!$B:$JV,$EN$5,FALSE),"")</f>
        <v>1210</v>
      </c>
      <c r="EO30" s="238">
        <f>IFERROR(VLOOKUP($EA30,'BASE GE'!$B:$JV,$EO$5,FALSE),"")</f>
        <v>1380</v>
      </c>
      <c r="EP30" s="238">
        <f>IFERROR(VLOOKUP($EA30,'BASE GE'!$B:$JV,$EP$5,FALSE),"")</f>
        <v>1470</v>
      </c>
      <c r="EQ30" s="238">
        <f>IFERROR(VLOOKUP($EA30,'BASE GE'!$B:$JV,$EQ$5,FALSE),"")</f>
        <v>0</v>
      </c>
      <c r="ER30" s="238">
        <f>IFERROR(VLOOKUP($EA30,'BASE GE'!$B:$JV,$ER$5,FALSE),"")</f>
        <v>0</v>
      </c>
      <c r="ES30" s="238" t="s">
        <v>2667</v>
      </c>
    </row>
    <row r="31" spans="1:149">
      <c r="A31" s="239" t="s">
        <v>1644</v>
      </c>
      <c r="B31" s="424" t="s">
        <v>1927</v>
      </c>
      <c r="C31" s="424" t="s">
        <v>2144</v>
      </c>
      <c r="D31" s="424" t="s">
        <v>2145</v>
      </c>
      <c r="E31" s="403" t="s">
        <v>923</v>
      </c>
      <c r="F31" s="239" t="s">
        <v>1645</v>
      </c>
      <c r="G31" s="239" t="s">
        <v>1651</v>
      </c>
      <c r="H31" s="239" t="s">
        <v>1652</v>
      </c>
      <c r="I31" s="239" t="s">
        <v>1653</v>
      </c>
      <c r="J31" s="239" t="s">
        <v>88</v>
      </c>
      <c r="K31" s="239" t="s">
        <v>89</v>
      </c>
      <c r="L31" s="239" t="s">
        <v>90</v>
      </c>
      <c r="M31" s="384" t="s">
        <v>1637</v>
      </c>
      <c r="N31" s="384" t="s">
        <v>1637</v>
      </c>
      <c r="O31" s="948">
        <v>22013</v>
      </c>
      <c r="P31" s="947" t="s">
        <v>442</v>
      </c>
      <c r="Q31" s="951">
        <v>2816</v>
      </c>
      <c r="R31" s="422">
        <v>775</v>
      </c>
      <c r="S31" s="947" t="s">
        <v>442</v>
      </c>
      <c r="T31" s="422">
        <v>111</v>
      </c>
      <c r="U31" s="947" t="s">
        <v>442</v>
      </c>
      <c r="V31" s="947" t="s">
        <v>442</v>
      </c>
      <c r="W31" s="422">
        <v>311</v>
      </c>
      <c r="X31" s="422">
        <v>311</v>
      </c>
      <c r="Y31" s="947" t="s">
        <v>442</v>
      </c>
      <c r="Z31" s="947" t="s">
        <v>442</v>
      </c>
      <c r="AA31" s="422">
        <v>667</v>
      </c>
      <c r="AB31" s="947" t="s">
        <v>442</v>
      </c>
      <c r="AC31" s="422">
        <v>533</v>
      </c>
      <c r="AD31" s="422">
        <v>1111</v>
      </c>
      <c r="AE31" s="947" t="s">
        <v>442</v>
      </c>
      <c r="AF31" s="422">
        <v>180</v>
      </c>
      <c r="AG31" s="947" t="s">
        <v>442</v>
      </c>
      <c r="AH31" s="947" t="s">
        <v>442</v>
      </c>
      <c r="AI31" s="422">
        <v>803</v>
      </c>
      <c r="AJ31" s="947" t="s">
        <v>442</v>
      </c>
      <c r="AK31" s="947" t="s">
        <v>442</v>
      </c>
      <c r="AL31" s="947" t="s">
        <v>442</v>
      </c>
      <c r="AM31" s="947" t="s">
        <v>442</v>
      </c>
      <c r="AN31" s="947" t="s">
        <v>442</v>
      </c>
      <c r="AO31" s="947" t="s">
        <v>442</v>
      </c>
      <c r="AP31" s="947" t="s">
        <v>442</v>
      </c>
      <c r="AQ31" s="947" t="s">
        <v>442</v>
      </c>
      <c r="AR31" s="947" t="s">
        <v>442</v>
      </c>
      <c r="AS31" s="947" t="s">
        <v>442</v>
      </c>
      <c r="AT31" s="947" t="s">
        <v>442</v>
      </c>
      <c r="AU31" s="947" t="s">
        <v>442</v>
      </c>
      <c r="AV31" s="947" t="s">
        <v>442</v>
      </c>
      <c r="AW31" s="947" t="s">
        <v>442</v>
      </c>
      <c r="AX31" s="947" t="s">
        <v>442</v>
      </c>
      <c r="AY31" s="947" t="s">
        <v>442</v>
      </c>
      <c r="AZ31" s="947" t="s">
        <v>442</v>
      </c>
      <c r="BA31" s="947" t="s">
        <v>442</v>
      </c>
      <c r="BB31" s="947" t="s">
        <v>442</v>
      </c>
      <c r="BC31" s="947" t="s">
        <v>442</v>
      </c>
      <c r="BD31" s="947" t="s">
        <v>442</v>
      </c>
      <c r="BE31" s="947" t="s">
        <v>442</v>
      </c>
      <c r="BF31" s="947" t="s">
        <v>442</v>
      </c>
      <c r="BG31" s="947" t="s">
        <v>442</v>
      </c>
      <c r="BH31" s="947" t="s">
        <v>442</v>
      </c>
      <c r="BI31" s="947" t="s">
        <v>442</v>
      </c>
      <c r="BJ31" s="947" t="s">
        <v>442</v>
      </c>
      <c r="BK31" s="947" t="s">
        <v>442</v>
      </c>
      <c r="BL31" s="947" t="s">
        <v>442</v>
      </c>
      <c r="BM31" s="947" t="s">
        <v>442</v>
      </c>
      <c r="BN31" s="947" t="s">
        <v>442</v>
      </c>
      <c r="BO31" s="947" t="s">
        <v>442</v>
      </c>
      <c r="BP31" s="947" t="s">
        <v>442</v>
      </c>
      <c r="BQ31" s="947" t="s">
        <v>442</v>
      </c>
      <c r="BR31" s="947" t="s">
        <v>442</v>
      </c>
      <c r="BS31" s="947" t="s">
        <v>442</v>
      </c>
      <c r="BT31" s="947" t="s">
        <v>442</v>
      </c>
      <c r="BU31" s="947" t="s">
        <v>442</v>
      </c>
      <c r="BV31" s="947" t="s">
        <v>442</v>
      </c>
      <c r="BW31" s="947" t="s">
        <v>442</v>
      </c>
      <c r="BX31" s="947" t="s">
        <v>442</v>
      </c>
      <c r="BY31" s="947" t="s">
        <v>442</v>
      </c>
      <c r="BZ31" s="947" t="s">
        <v>442</v>
      </c>
      <c r="CA31" s="947" t="s">
        <v>442</v>
      </c>
      <c r="CB31" s="947" t="s">
        <v>442</v>
      </c>
      <c r="CC31" s="378">
        <v>881</v>
      </c>
      <c r="CD31" s="378">
        <v>1016</v>
      </c>
      <c r="CE31" s="378">
        <v>1177</v>
      </c>
      <c r="CF31" s="378">
        <v>1270</v>
      </c>
      <c r="CG31" s="378">
        <v>1652</v>
      </c>
      <c r="CH31" s="378">
        <v>4067</v>
      </c>
      <c r="CI31" s="378">
        <v>4638</v>
      </c>
      <c r="CJ31" s="378">
        <v>9435</v>
      </c>
      <c r="CK31" s="378">
        <v>11013</v>
      </c>
      <c r="CL31" s="378">
        <v>12340</v>
      </c>
      <c r="CM31" s="378">
        <v>3048</v>
      </c>
      <c r="CN31" s="378">
        <v>3473</v>
      </c>
      <c r="CO31" s="385" t="s">
        <v>1647</v>
      </c>
      <c r="CP31" s="385" t="s">
        <v>1648</v>
      </c>
      <c r="CQ31" s="385" t="s">
        <v>1637</v>
      </c>
      <c r="CR31" s="385" t="s">
        <v>54</v>
      </c>
      <c r="CS31" s="385" t="s">
        <v>2143</v>
      </c>
      <c r="CT31" s="385" t="s">
        <v>1649</v>
      </c>
      <c r="CU31" s="238" t="s">
        <v>1650</v>
      </c>
      <c r="CV31" s="238" t="s">
        <v>1650</v>
      </c>
      <c r="CW31" s="385">
        <v>80</v>
      </c>
      <c r="CX31" s="385">
        <v>70</v>
      </c>
      <c r="CY31" s="385">
        <v>2470</v>
      </c>
      <c r="CZ31" s="385">
        <v>1109</v>
      </c>
      <c r="DA31" s="378">
        <v>13603</v>
      </c>
      <c r="DB31" s="388">
        <v>1030</v>
      </c>
      <c r="DC31" s="388">
        <v>1280</v>
      </c>
      <c r="DD31" s="388">
        <v>1450</v>
      </c>
      <c r="DE31" s="388">
        <v>1540</v>
      </c>
      <c r="DF31" s="388" t="s">
        <v>54</v>
      </c>
      <c r="DG31" s="389" t="s">
        <v>54</v>
      </c>
      <c r="DH31" s="378">
        <v>36000</v>
      </c>
      <c r="DI31" s="378">
        <v>37232</v>
      </c>
      <c r="DJ31" s="378">
        <v>42157</v>
      </c>
      <c r="DK31" s="378">
        <v>993</v>
      </c>
      <c r="DL31" s="378">
        <v>1127</v>
      </c>
      <c r="DM31" s="378">
        <v>1288</v>
      </c>
      <c r="DN31" s="378">
        <v>1382</v>
      </c>
      <c r="DO31" s="378">
        <v>1764</v>
      </c>
      <c r="DP31" s="378">
        <v>3048</v>
      </c>
      <c r="DQ31" s="378">
        <v>3511</v>
      </c>
      <c r="DR31" s="378">
        <v>4095</v>
      </c>
      <c r="DS31" s="378">
        <v>4603</v>
      </c>
      <c r="DT31" s="378">
        <v>9349</v>
      </c>
      <c r="DU31" s="378">
        <v>10848</v>
      </c>
      <c r="DV31" s="378">
        <v>12010</v>
      </c>
      <c r="DW31" s="378">
        <v>13149</v>
      </c>
      <c r="DX31" s="378">
        <v>33276</v>
      </c>
      <c r="DY31" s="378">
        <v>35121</v>
      </c>
      <c r="DZ31" s="378">
        <v>39571</v>
      </c>
      <c r="EA31" s="378" t="s">
        <v>2364</v>
      </c>
      <c r="EB31" s="238">
        <f>IFERROR(VLOOKUP($EA31,'BASE GE'!$B:$JV,$EB$5,FALSE),"")</f>
        <v>0</v>
      </c>
      <c r="EC31" s="238">
        <f>IFERROR(VLOOKUP($EA31,'BASE GE'!$B:$JV,$EC$5,FALSE),"")</f>
        <v>20</v>
      </c>
      <c r="ED31" s="238">
        <f>IFERROR(VLOOKUP($EA31,'BASE GE'!$B:$JV,$ED$5,FALSE),"")</f>
        <v>9</v>
      </c>
      <c r="EE31" s="238">
        <f>IFERROR(VLOOKUP($EA31,'BASE GE'!$B:$JV,$EE$5,FALSE),"")</f>
        <v>12.8</v>
      </c>
      <c r="EF31" s="238">
        <f>IFERROR(VLOOKUP($EA31,'BASE GE'!$B:$JV,$EE$5,FALSE),"")</f>
        <v>12.8</v>
      </c>
      <c r="EG31" s="238">
        <f>IFERROR(VLOOKUP($EA31,'BASE GE'!$B:$JV,$EE$5,FALSE),"")</f>
        <v>12.8</v>
      </c>
      <c r="EH31" s="238" t="str">
        <f>IFERROR(VLOOKUP($EA31,'BASE GE'!$B:$JV,$EH$5,FALSE),"")</f>
        <v>*</v>
      </c>
      <c r="EI31" s="238">
        <f>IFERROR(VLOOKUP($EA31,'BASE GE'!$B:$JV,$EI$5,FALSE),"")</f>
        <v>5</v>
      </c>
      <c r="EJ31" s="238">
        <f>IFERROR(VLOOKUP($EA31,'BASE GE'!$B:$JV,$EJ$5,FALSE),"")</f>
        <v>18.7</v>
      </c>
      <c r="EK31" s="238">
        <f>IFERROR(VLOOKUP($EA31,'BASE GE'!$B:$JV,$EK$5,FALSE),"")</f>
        <v>224</v>
      </c>
      <c r="EL31" s="238" t="str">
        <f>IFERROR(VLOOKUP($EA31,'BASE GE'!$B:$JV,$EL$5,FALSE),"")</f>
        <v>G3</v>
      </c>
      <c r="EM31" s="238">
        <f>IFERROR(VLOOKUP($EA31,'BASE GE'!$B:$JV,$EM$5,FALSE),"")</f>
        <v>1030</v>
      </c>
      <c r="EN31" s="238">
        <f>IFERROR(VLOOKUP($EA31,'BASE GE'!$B:$JV,$EN$5,FALSE),"")</f>
        <v>1280</v>
      </c>
      <c r="EO31" s="238">
        <f>IFERROR(VLOOKUP($EA31,'BASE GE'!$B:$JV,$EO$5,FALSE),"")</f>
        <v>1450</v>
      </c>
      <c r="EP31" s="238">
        <f>IFERROR(VLOOKUP($EA31,'BASE GE'!$B:$JV,$EP$5,FALSE),"")</f>
        <v>1540</v>
      </c>
      <c r="EQ31" s="238" t="str">
        <f>IFERROR(VLOOKUP($EA31,'BASE GE'!$B:$JV,$EQ$5,FALSE),"")</f>
        <v/>
      </c>
      <c r="ER31" s="238" t="str">
        <f>IFERROR(VLOOKUP($EA31,'BASE GE'!$B:$JV,$ER$5,FALSE),"")</f>
        <v/>
      </c>
      <c r="ES31" s="238" t="s">
        <v>2667</v>
      </c>
    </row>
    <row r="32" spans="1:149">
      <c r="A32" s="239" t="s">
        <v>1644</v>
      </c>
      <c r="B32" s="424" t="s">
        <v>1928</v>
      </c>
      <c r="C32" s="424" t="s">
        <v>2146</v>
      </c>
      <c r="D32" s="424" t="s">
        <v>2147</v>
      </c>
      <c r="E32" s="403">
        <v>110</v>
      </c>
      <c r="F32" s="239" t="s">
        <v>1654</v>
      </c>
      <c r="G32" s="239" t="s">
        <v>1655</v>
      </c>
      <c r="H32" s="239" t="s">
        <v>1656</v>
      </c>
      <c r="I32" s="239" t="s">
        <v>1657</v>
      </c>
      <c r="J32" s="239" t="s">
        <v>88</v>
      </c>
      <c r="K32" s="239" t="s">
        <v>89</v>
      </c>
      <c r="L32" s="239" t="s">
        <v>90</v>
      </c>
      <c r="M32" s="384" t="s">
        <v>1637</v>
      </c>
      <c r="N32" s="384" t="s">
        <v>1637</v>
      </c>
      <c r="O32" s="948">
        <v>22632</v>
      </c>
      <c r="P32" s="947" t="s">
        <v>442</v>
      </c>
      <c r="Q32" s="951">
        <v>2853</v>
      </c>
      <c r="R32" s="422">
        <v>775</v>
      </c>
      <c r="S32" s="947" t="s">
        <v>442</v>
      </c>
      <c r="T32" s="422">
        <v>111</v>
      </c>
      <c r="U32" s="947" t="s">
        <v>442</v>
      </c>
      <c r="V32" s="947" t="s">
        <v>442</v>
      </c>
      <c r="W32" s="422">
        <v>311</v>
      </c>
      <c r="X32" s="422">
        <v>311</v>
      </c>
      <c r="Y32" s="947" t="s">
        <v>442</v>
      </c>
      <c r="Z32" s="947" t="s">
        <v>442</v>
      </c>
      <c r="AA32" s="947" t="s">
        <v>442</v>
      </c>
      <c r="AB32" s="422">
        <v>533</v>
      </c>
      <c r="AC32" s="947" t="s">
        <v>442</v>
      </c>
      <c r="AD32" s="422">
        <v>1111</v>
      </c>
      <c r="AE32" s="947" t="s">
        <v>442</v>
      </c>
      <c r="AF32" s="947" t="s">
        <v>442</v>
      </c>
      <c r="AG32" s="422">
        <v>248</v>
      </c>
      <c r="AH32" s="947" t="s">
        <v>442</v>
      </c>
      <c r="AI32" s="947" t="s">
        <v>442</v>
      </c>
      <c r="AJ32" s="947" t="s">
        <v>442</v>
      </c>
      <c r="AK32" s="422">
        <v>1082</v>
      </c>
      <c r="AL32" s="947" t="s">
        <v>442</v>
      </c>
      <c r="AM32" s="947" t="s">
        <v>442</v>
      </c>
      <c r="AN32" s="947" t="s">
        <v>442</v>
      </c>
      <c r="AO32" s="947" t="s">
        <v>442</v>
      </c>
      <c r="AP32" s="947" t="s">
        <v>442</v>
      </c>
      <c r="AQ32" s="947" t="s">
        <v>442</v>
      </c>
      <c r="AR32" s="947" t="s">
        <v>442</v>
      </c>
      <c r="AS32" s="947" t="s">
        <v>442</v>
      </c>
      <c r="AT32" s="947" t="s">
        <v>442</v>
      </c>
      <c r="AU32" s="947" t="s">
        <v>442</v>
      </c>
      <c r="AV32" s="947" t="s">
        <v>442</v>
      </c>
      <c r="AW32" s="947" t="s">
        <v>442</v>
      </c>
      <c r="AX32" s="947" t="s">
        <v>442</v>
      </c>
      <c r="AY32" s="947" t="s">
        <v>442</v>
      </c>
      <c r="AZ32" s="947" t="s">
        <v>442</v>
      </c>
      <c r="BA32" s="947" t="s">
        <v>442</v>
      </c>
      <c r="BB32" s="947" t="s">
        <v>442</v>
      </c>
      <c r="BC32" s="947" t="s">
        <v>442</v>
      </c>
      <c r="BD32" s="947" t="s">
        <v>442</v>
      </c>
      <c r="BE32" s="947" t="s">
        <v>442</v>
      </c>
      <c r="BF32" s="947" t="s">
        <v>442</v>
      </c>
      <c r="BG32" s="947" t="s">
        <v>442</v>
      </c>
      <c r="BH32" s="947" t="s">
        <v>442</v>
      </c>
      <c r="BI32" s="947" t="s">
        <v>442</v>
      </c>
      <c r="BJ32" s="947" t="s">
        <v>442</v>
      </c>
      <c r="BK32" s="947" t="s">
        <v>442</v>
      </c>
      <c r="BL32" s="947" t="s">
        <v>442</v>
      </c>
      <c r="BM32" s="947" t="s">
        <v>442</v>
      </c>
      <c r="BN32" s="947" t="s">
        <v>442</v>
      </c>
      <c r="BO32" s="947" t="s">
        <v>442</v>
      </c>
      <c r="BP32" s="947" t="s">
        <v>442</v>
      </c>
      <c r="BQ32" s="947" t="s">
        <v>442</v>
      </c>
      <c r="BR32" s="947" t="s">
        <v>442</v>
      </c>
      <c r="BS32" s="947" t="s">
        <v>442</v>
      </c>
      <c r="BT32" s="947" t="s">
        <v>442</v>
      </c>
      <c r="BU32" s="947" t="s">
        <v>442</v>
      </c>
      <c r="BV32" s="947" t="s">
        <v>442</v>
      </c>
      <c r="BW32" s="947" t="s">
        <v>442</v>
      </c>
      <c r="BX32" s="947" t="s">
        <v>442</v>
      </c>
      <c r="BY32" s="947" t="s">
        <v>442</v>
      </c>
      <c r="BZ32" s="947" t="s">
        <v>442</v>
      </c>
      <c r="CA32" s="947" t="s">
        <v>442</v>
      </c>
      <c r="CB32" s="947" t="s">
        <v>442</v>
      </c>
      <c r="CC32" s="378">
        <v>881</v>
      </c>
      <c r="CD32" s="378">
        <v>1016</v>
      </c>
      <c r="CE32" s="378">
        <v>1177</v>
      </c>
      <c r="CF32" s="378">
        <v>1270</v>
      </c>
      <c r="CG32" s="378">
        <v>1652</v>
      </c>
      <c r="CH32" s="378">
        <v>4067</v>
      </c>
      <c r="CI32" s="378">
        <v>4638</v>
      </c>
      <c r="CJ32" s="378">
        <v>9435</v>
      </c>
      <c r="CK32" s="378">
        <v>11013</v>
      </c>
      <c r="CL32" s="378">
        <v>12340</v>
      </c>
      <c r="CM32" s="378">
        <v>3048</v>
      </c>
      <c r="CN32" s="378">
        <v>3473</v>
      </c>
      <c r="CO32" s="385" t="s">
        <v>1647</v>
      </c>
      <c r="CP32" s="385" t="s">
        <v>1648</v>
      </c>
      <c r="CQ32" s="385" t="s">
        <v>1637</v>
      </c>
      <c r="CR32" s="385" t="s">
        <v>54</v>
      </c>
      <c r="CS32" s="385" t="s">
        <v>2143</v>
      </c>
      <c r="CT32" s="385" t="s">
        <v>1649</v>
      </c>
      <c r="CU32" s="238" t="s">
        <v>1650</v>
      </c>
      <c r="CV32" s="238" t="s">
        <v>1650</v>
      </c>
      <c r="CW32" s="385">
        <v>80</v>
      </c>
      <c r="CX32" s="385">
        <v>70</v>
      </c>
      <c r="CY32" s="385">
        <v>2470</v>
      </c>
      <c r="CZ32" s="385">
        <v>1109</v>
      </c>
      <c r="DA32" s="378">
        <v>13603</v>
      </c>
      <c r="DB32" s="390">
        <v>1080</v>
      </c>
      <c r="DC32" s="390">
        <v>1310</v>
      </c>
      <c r="DD32" s="390">
        <v>1500</v>
      </c>
      <c r="DE32" s="390">
        <v>1590</v>
      </c>
      <c r="DF32" s="390" t="s">
        <v>54</v>
      </c>
      <c r="DG32" s="391" t="s">
        <v>54</v>
      </c>
      <c r="DH32" s="378">
        <v>36000</v>
      </c>
      <c r="DI32" s="378">
        <v>37232</v>
      </c>
      <c r="DJ32" s="378">
        <v>42157</v>
      </c>
      <c r="DK32" s="378">
        <v>993</v>
      </c>
      <c r="DL32" s="378">
        <v>1127</v>
      </c>
      <c r="DM32" s="378">
        <v>1288</v>
      </c>
      <c r="DN32" s="378">
        <v>1382</v>
      </c>
      <c r="DO32" s="378">
        <v>1764</v>
      </c>
      <c r="DP32" s="378">
        <v>3048</v>
      </c>
      <c r="DQ32" s="378">
        <v>3511</v>
      </c>
      <c r="DR32" s="378">
        <v>4095</v>
      </c>
      <c r="DS32" s="378">
        <v>4603</v>
      </c>
      <c r="DT32" s="378">
        <v>9349</v>
      </c>
      <c r="DU32" s="378">
        <v>10848</v>
      </c>
      <c r="DV32" s="378">
        <v>12010</v>
      </c>
      <c r="DW32" s="378">
        <v>13149</v>
      </c>
      <c r="DX32" s="378">
        <v>33276</v>
      </c>
      <c r="DY32" s="378">
        <v>35121</v>
      </c>
      <c r="DZ32" s="378">
        <v>39571</v>
      </c>
      <c r="EA32" s="378" t="s">
        <v>2365</v>
      </c>
      <c r="EB32" s="238">
        <f>IFERROR(VLOOKUP($EA32,'BASE GE'!$B:$JV,$EB$5,FALSE),"")</f>
        <v>0</v>
      </c>
      <c r="EC32" s="238">
        <f>IFERROR(VLOOKUP($EA32,'BASE GE'!$B:$JV,$EC$5,FALSE),"")</f>
        <v>27.2</v>
      </c>
      <c r="ED32" s="238">
        <f>IFERROR(VLOOKUP($EA32,'BASE GE'!$B:$JV,$ED$5,FALSE),"")</f>
        <v>12.1</v>
      </c>
      <c r="EE32" s="238">
        <f>IFERROR(VLOOKUP($EA32,'BASE GE'!$B:$JV,$EE$5,FALSE),"")</f>
        <v>18.100000000000001</v>
      </c>
      <c r="EF32" s="238">
        <f>IFERROR(VLOOKUP($EA32,'BASE GE'!$B:$JV,$EE$5,FALSE),"")</f>
        <v>18.100000000000001</v>
      </c>
      <c r="EG32" s="238">
        <f>IFERROR(VLOOKUP($EA32,'BASE GE'!$B:$JV,$EE$5,FALSE),"")</f>
        <v>18.100000000000001</v>
      </c>
      <c r="EH32" s="238" t="str">
        <f>IFERROR(VLOOKUP($EA32,'BASE GE'!$B:$JV,$EH$5,FALSE),"")</f>
        <v>*</v>
      </c>
      <c r="EI32" s="238">
        <f>IFERROR(VLOOKUP($EA32,'BASE GE'!$B:$JV,$EI$5,FALSE),"")</f>
        <v>5</v>
      </c>
      <c r="EJ32" s="238">
        <f>IFERROR(VLOOKUP($EA32,'BASE GE'!$B:$JV,$EJ$5,FALSE),"")</f>
        <v>17.600000000000001</v>
      </c>
      <c r="EK32" s="238">
        <f>IFERROR(VLOOKUP($EA32,'BASE GE'!$B:$JV,$EK$5,FALSE),"")</f>
        <v>320</v>
      </c>
      <c r="EL32" s="238" t="str">
        <f>IFERROR(VLOOKUP($EA32,'BASE GE'!$B:$JV,$EL$5,FALSE),"")</f>
        <v>G3</v>
      </c>
      <c r="EM32" s="238">
        <f>IFERROR(VLOOKUP($EA32,'BASE GE'!$B:$JV,$EM$5,FALSE),"")</f>
        <v>1080</v>
      </c>
      <c r="EN32" s="238">
        <f>IFERROR(VLOOKUP($EA32,'BASE GE'!$B:$JV,$EN$5,FALSE),"")</f>
        <v>1310</v>
      </c>
      <c r="EO32" s="238">
        <f>IFERROR(VLOOKUP($EA32,'BASE GE'!$B:$JV,$EO$5,FALSE),"")</f>
        <v>1500</v>
      </c>
      <c r="EP32" s="238">
        <f>IFERROR(VLOOKUP($EA32,'BASE GE'!$B:$JV,$EP$5,FALSE),"")</f>
        <v>1590</v>
      </c>
      <c r="EQ32" s="238" t="str">
        <f>IFERROR(VLOOKUP($EA32,'BASE GE'!$B:$JV,$EQ$5,FALSE),"")</f>
        <v/>
      </c>
      <c r="ER32" s="238" t="str">
        <f>IFERROR(VLOOKUP($EA32,'BASE GE'!$B:$JV,$ER$5,FALSE),"")</f>
        <v/>
      </c>
      <c r="ES32" s="238" t="s">
        <v>2667</v>
      </c>
    </row>
    <row r="33" spans="1:149">
      <c r="A33" s="239" t="s">
        <v>1644</v>
      </c>
      <c r="B33" s="424" t="s">
        <v>1929</v>
      </c>
      <c r="C33" s="424" t="s">
        <v>2148</v>
      </c>
      <c r="D33" s="424" t="s">
        <v>2149</v>
      </c>
      <c r="E33" s="403">
        <v>130</v>
      </c>
      <c r="F33" s="239" t="s">
        <v>1658</v>
      </c>
      <c r="G33" s="239" t="s">
        <v>1659</v>
      </c>
      <c r="H33" s="239" t="s">
        <v>1660</v>
      </c>
      <c r="I33" s="239" t="s">
        <v>1661</v>
      </c>
      <c r="J33" s="239" t="s">
        <v>88</v>
      </c>
      <c r="K33" s="239" t="s">
        <v>89</v>
      </c>
      <c r="L33" s="239" t="s">
        <v>90</v>
      </c>
      <c r="M33" s="384" t="s">
        <v>1637</v>
      </c>
      <c r="N33" s="384" t="s">
        <v>1637</v>
      </c>
      <c r="O33" s="948">
        <v>27589</v>
      </c>
      <c r="P33" s="947" t="s">
        <v>442</v>
      </c>
      <c r="Q33" s="951">
        <v>4321</v>
      </c>
      <c r="R33" s="422">
        <v>775</v>
      </c>
      <c r="S33" s="947" t="s">
        <v>442</v>
      </c>
      <c r="T33" s="422">
        <v>111</v>
      </c>
      <c r="U33" s="422">
        <v>311</v>
      </c>
      <c r="V33" s="947" t="s">
        <v>442</v>
      </c>
      <c r="W33" s="947" t="s">
        <v>442</v>
      </c>
      <c r="X33" s="422">
        <v>311</v>
      </c>
      <c r="Y33" s="947" t="s">
        <v>442</v>
      </c>
      <c r="Z33" s="947" t="s">
        <v>442</v>
      </c>
      <c r="AA33" s="947" t="s">
        <v>442</v>
      </c>
      <c r="AB33" s="422">
        <v>533</v>
      </c>
      <c r="AC33" s="947" t="s">
        <v>442</v>
      </c>
      <c r="AD33" s="422">
        <v>1111</v>
      </c>
      <c r="AE33" s="947" t="s">
        <v>442</v>
      </c>
      <c r="AF33" s="947" t="s">
        <v>442</v>
      </c>
      <c r="AG33" s="422">
        <v>248</v>
      </c>
      <c r="AH33" s="947" t="s">
        <v>442</v>
      </c>
      <c r="AI33" s="947" t="s">
        <v>442</v>
      </c>
      <c r="AJ33" s="947" t="s">
        <v>442</v>
      </c>
      <c r="AK33" s="422">
        <v>1082</v>
      </c>
      <c r="AL33" s="947" t="s">
        <v>442</v>
      </c>
      <c r="AM33" s="947" t="s">
        <v>442</v>
      </c>
      <c r="AN33" s="947" t="s">
        <v>442</v>
      </c>
      <c r="AO33" s="947" t="s">
        <v>442</v>
      </c>
      <c r="AP33" s="947" t="s">
        <v>442</v>
      </c>
      <c r="AQ33" s="947" t="s">
        <v>442</v>
      </c>
      <c r="AR33" s="947" t="s">
        <v>442</v>
      </c>
      <c r="AS33" s="947" t="s">
        <v>442</v>
      </c>
      <c r="AT33" s="947" t="s">
        <v>442</v>
      </c>
      <c r="AU33" s="947" t="s">
        <v>442</v>
      </c>
      <c r="AV33" s="947" t="s">
        <v>442</v>
      </c>
      <c r="AW33" s="947" t="s">
        <v>442</v>
      </c>
      <c r="AX33" s="947" t="s">
        <v>442</v>
      </c>
      <c r="AY33" s="947" t="s">
        <v>442</v>
      </c>
      <c r="AZ33" s="947" t="s">
        <v>442</v>
      </c>
      <c r="BA33" s="947" t="s">
        <v>442</v>
      </c>
      <c r="BB33" s="947" t="s">
        <v>442</v>
      </c>
      <c r="BC33" s="947" t="s">
        <v>442</v>
      </c>
      <c r="BD33" s="947" t="s">
        <v>442</v>
      </c>
      <c r="BE33" s="947" t="s">
        <v>442</v>
      </c>
      <c r="BF33" s="947" t="s">
        <v>442</v>
      </c>
      <c r="BG33" s="947" t="s">
        <v>442</v>
      </c>
      <c r="BH33" s="947" t="s">
        <v>442</v>
      </c>
      <c r="BI33" s="947" t="s">
        <v>442</v>
      </c>
      <c r="BJ33" s="947" t="s">
        <v>442</v>
      </c>
      <c r="BK33" s="947" t="s">
        <v>442</v>
      </c>
      <c r="BL33" s="947" t="s">
        <v>442</v>
      </c>
      <c r="BM33" s="947" t="s">
        <v>442</v>
      </c>
      <c r="BN33" s="947" t="s">
        <v>442</v>
      </c>
      <c r="BO33" s="947" t="s">
        <v>442</v>
      </c>
      <c r="BP33" s="947" t="s">
        <v>442</v>
      </c>
      <c r="BQ33" s="947" t="s">
        <v>442</v>
      </c>
      <c r="BR33" s="947" t="s">
        <v>442</v>
      </c>
      <c r="BS33" s="947" t="s">
        <v>442</v>
      </c>
      <c r="BT33" s="947" t="s">
        <v>442</v>
      </c>
      <c r="BU33" s="947" t="s">
        <v>442</v>
      </c>
      <c r="BV33" s="947" t="s">
        <v>442</v>
      </c>
      <c r="BW33" s="947" t="s">
        <v>442</v>
      </c>
      <c r="BX33" s="947" t="s">
        <v>442</v>
      </c>
      <c r="BY33" s="947" t="s">
        <v>442</v>
      </c>
      <c r="BZ33" s="947" t="s">
        <v>442</v>
      </c>
      <c r="CA33" s="947" t="s">
        <v>442</v>
      </c>
      <c r="CB33" s="947" t="s">
        <v>442</v>
      </c>
      <c r="CC33" s="378">
        <v>881</v>
      </c>
      <c r="CD33" s="378">
        <v>1016</v>
      </c>
      <c r="CE33" s="378">
        <v>1177</v>
      </c>
      <c r="CF33" s="378">
        <v>1270</v>
      </c>
      <c r="CG33" s="378">
        <v>1652</v>
      </c>
      <c r="CH33" s="378">
        <v>4067</v>
      </c>
      <c r="CI33" s="378">
        <v>4638</v>
      </c>
      <c r="CJ33" s="378">
        <v>9435</v>
      </c>
      <c r="CK33" s="378">
        <v>11013</v>
      </c>
      <c r="CL33" s="378">
        <v>12340</v>
      </c>
      <c r="CM33" s="378">
        <v>3048</v>
      </c>
      <c r="CN33" s="378">
        <v>3473</v>
      </c>
      <c r="CO33" s="385" t="s">
        <v>1662</v>
      </c>
      <c r="CP33" s="385" t="s">
        <v>1663</v>
      </c>
      <c r="CQ33" s="385" t="s">
        <v>1637</v>
      </c>
      <c r="CR33" s="385" t="s">
        <v>54</v>
      </c>
      <c r="CS33" s="385" t="s">
        <v>2150</v>
      </c>
      <c r="CT33" s="385" t="s">
        <v>1664</v>
      </c>
      <c r="CU33" s="238" t="s">
        <v>1650</v>
      </c>
      <c r="CV33" s="238" t="s">
        <v>1650</v>
      </c>
      <c r="CW33" s="385">
        <v>79</v>
      </c>
      <c r="CX33" s="385">
        <v>69</v>
      </c>
      <c r="CY33" s="385">
        <v>2940</v>
      </c>
      <c r="CZ33" s="385">
        <v>1147</v>
      </c>
      <c r="DA33" s="378">
        <v>13603</v>
      </c>
      <c r="DB33" s="386">
        <v>1230</v>
      </c>
      <c r="DC33" s="386">
        <v>1620</v>
      </c>
      <c r="DD33" s="386">
        <v>1850</v>
      </c>
      <c r="DE33" s="386">
        <v>2040</v>
      </c>
      <c r="DF33" s="386" t="s">
        <v>54</v>
      </c>
      <c r="DG33" s="387" t="s">
        <v>54</v>
      </c>
      <c r="DH33" s="378">
        <v>36000</v>
      </c>
      <c r="DI33" s="378">
        <v>37232</v>
      </c>
      <c r="DJ33" s="378">
        <v>42157</v>
      </c>
      <c r="DK33" s="378">
        <v>993</v>
      </c>
      <c r="DL33" s="378">
        <v>1127</v>
      </c>
      <c r="DM33" s="378">
        <v>1288</v>
      </c>
      <c r="DN33" s="378">
        <v>1382</v>
      </c>
      <c r="DO33" s="378">
        <v>1764</v>
      </c>
      <c r="DP33" s="378">
        <v>3048</v>
      </c>
      <c r="DQ33" s="378">
        <v>3511</v>
      </c>
      <c r="DR33" s="378">
        <v>4095</v>
      </c>
      <c r="DS33" s="378">
        <v>4603</v>
      </c>
      <c r="DT33" s="378">
        <v>9349</v>
      </c>
      <c r="DU33" s="378">
        <v>10848</v>
      </c>
      <c r="DV33" s="378">
        <v>12010</v>
      </c>
      <c r="DW33" s="378">
        <v>13149</v>
      </c>
      <c r="DX33" s="378">
        <v>33276</v>
      </c>
      <c r="DY33" s="378">
        <v>35121</v>
      </c>
      <c r="DZ33" s="378">
        <v>39571</v>
      </c>
      <c r="EA33" s="378" t="s">
        <v>2366</v>
      </c>
      <c r="EB33" s="238">
        <f>IFERROR(VLOOKUP($EA33,'BASE GE'!$B:$JV,$EB$5,FALSE),"")</f>
        <v>0</v>
      </c>
      <c r="EC33" s="238">
        <f>IFERROR(VLOOKUP($EA33,'BASE GE'!$B:$JV,$EC$5,FALSE),"")</f>
        <v>29.1</v>
      </c>
      <c r="ED33" s="238">
        <f>IFERROR(VLOOKUP($EA33,'BASE GE'!$B:$JV,$ED$5,FALSE),"")</f>
        <v>13.7</v>
      </c>
      <c r="EE33" s="238">
        <f>IFERROR(VLOOKUP($EA33,'BASE GE'!$B:$JV,$EE$5,FALSE),"")</f>
        <v>20.100000000000001</v>
      </c>
      <c r="EF33" s="238">
        <f>IFERROR(VLOOKUP($EA33,'BASE GE'!$B:$JV,$EE$5,FALSE),"")</f>
        <v>20.100000000000001</v>
      </c>
      <c r="EG33" s="238">
        <f>IFERROR(VLOOKUP($EA33,'BASE GE'!$B:$JV,$EE$5,FALSE),"")</f>
        <v>20.100000000000001</v>
      </c>
      <c r="EH33" s="238">
        <f>IFERROR(VLOOKUP($EA33,'BASE GE'!$B:$JV,$EH$5,FALSE),"")</f>
        <v>15</v>
      </c>
      <c r="EI33" s="238">
        <f>IFERROR(VLOOKUP($EA33,'BASE GE'!$B:$JV,$EI$5,FALSE),"")</f>
        <v>3</v>
      </c>
      <c r="EJ33" s="238">
        <f>IFERROR(VLOOKUP($EA33,'BASE GE'!$B:$JV,$EJ$5,FALSE),"")</f>
        <v>20.3</v>
      </c>
      <c r="EK33" s="238">
        <f>IFERROR(VLOOKUP($EA33,'BASE GE'!$B:$JV,$EK$5,FALSE),"")</f>
        <v>304</v>
      </c>
      <c r="EL33" s="238" t="str">
        <f>IFERROR(VLOOKUP($EA33,'BASE GE'!$B:$JV,$EL$5,FALSE),"")</f>
        <v>G3</v>
      </c>
      <c r="EM33" s="238">
        <f>IFERROR(VLOOKUP($EA33,'BASE GE'!$B:$JV,$EM$5,FALSE),"")</f>
        <v>1230</v>
      </c>
      <c r="EN33" s="238">
        <f>IFERROR(VLOOKUP($EA33,'BASE GE'!$B:$JV,$EN$5,FALSE),"")</f>
        <v>1620</v>
      </c>
      <c r="EO33" s="238">
        <f>IFERROR(VLOOKUP($EA33,'BASE GE'!$B:$JV,$EO$5,FALSE),"")</f>
        <v>1850</v>
      </c>
      <c r="EP33" s="238">
        <f>IFERROR(VLOOKUP($EA33,'BASE GE'!$B:$JV,$EP$5,FALSE),"")</f>
        <v>2040</v>
      </c>
      <c r="EQ33" s="238" t="str">
        <f>IFERROR(VLOOKUP($EA33,'BASE GE'!$B:$JV,$EQ$5,FALSE),"")</f>
        <v/>
      </c>
      <c r="ER33" s="238" t="str">
        <f>IFERROR(VLOOKUP($EA33,'BASE GE'!$B:$JV,$ER$5,FALSE),"")</f>
        <v/>
      </c>
      <c r="ES33" s="238" t="s">
        <v>2667</v>
      </c>
    </row>
    <row r="34" spans="1:149">
      <c r="A34" s="239" t="s">
        <v>1644</v>
      </c>
      <c r="B34" s="424" t="s">
        <v>1930</v>
      </c>
      <c r="C34" s="424" t="s">
        <v>2151</v>
      </c>
      <c r="D34" s="424" t="s">
        <v>2152</v>
      </c>
      <c r="E34" s="403">
        <v>165</v>
      </c>
      <c r="F34" s="239" t="s">
        <v>1665</v>
      </c>
      <c r="G34" s="239" t="s">
        <v>1666</v>
      </c>
      <c r="H34" s="239" t="s">
        <v>1667</v>
      </c>
      <c r="I34" s="239" t="s">
        <v>1668</v>
      </c>
      <c r="J34" s="239" t="s">
        <v>88</v>
      </c>
      <c r="K34" s="239" t="s">
        <v>89</v>
      </c>
      <c r="L34" s="239" t="s">
        <v>90</v>
      </c>
      <c r="M34" s="384" t="s">
        <v>1637</v>
      </c>
      <c r="N34" s="384" t="s">
        <v>1637</v>
      </c>
      <c r="O34" s="948">
        <v>31452</v>
      </c>
      <c r="P34" s="947" t="s">
        <v>442</v>
      </c>
      <c r="Q34" s="951">
        <v>4176</v>
      </c>
      <c r="R34" s="422">
        <v>775</v>
      </c>
      <c r="S34" s="947" t="s">
        <v>442</v>
      </c>
      <c r="T34" s="422">
        <v>111</v>
      </c>
      <c r="U34" s="422">
        <v>311</v>
      </c>
      <c r="V34" s="947" t="s">
        <v>442</v>
      </c>
      <c r="W34" s="947" t="s">
        <v>442</v>
      </c>
      <c r="X34" s="422">
        <v>311</v>
      </c>
      <c r="Y34" s="947" t="s">
        <v>442</v>
      </c>
      <c r="Z34" s="947" t="s">
        <v>442</v>
      </c>
      <c r="AA34" s="422">
        <v>667</v>
      </c>
      <c r="AB34" s="947" t="s">
        <v>442</v>
      </c>
      <c r="AC34" s="422">
        <v>533</v>
      </c>
      <c r="AD34" s="947" t="s">
        <v>442</v>
      </c>
      <c r="AE34" s="422">
        <v>1111</v>
      </c>
      <c r="AF34" s="947" t="s">
        <v>442</v>
      </c>
      <c r="AG34" s="947" t="s">
        <v>442</v>
      </c>
      <c r="AH34" s="947" t="s">
        <v>442</v>
      </c>
      <c r="AI34" s="947" t="s">
        <v>442</v>
      </c>
      <c r="AJ34" s="947" t="s">
        <v>442</v>
      </c>
      <c r="AK34" s="947" t="s">
        <v>442</v>
      </c>
      <c r="AL34" s="947" t="s">
        <v>442</v>
      </c>
      <c r="AM34" s="947" t="s">
        <v>442</v>
      </c>
      <c r="AN34" s="947" t="s">
        <v>442</v>
      </c>
      <c r="AO34" s="947" t="s">
        <v>442</v>
      </c>
      <c r="AP34" s="947" t="s">
        <v>442</v>
      </c>
      <c r="AQ34" s="947" t="s">
        <v>442</v>
      </c>
      <c r="AR34" s="947" t="s">
        <v>442</v>
      </c>
      <c r="AS34" s="947" t="s">
        <v>442</v>
      </c>
      <c r="AT34" s="947" t="s">
        <v>442</v>
      </c>
      <c r="AU34" s="947" t="s">
        <v>442</v>
      </c>
      <c r="AV34" s="947" t="s">
        <v>442</v>
      </c>
      <c r="AW34" s="947" t="s">
        <v>442</v>
      </c>
      <c r="AX34" s="947" t="s">
        <v>442</v>
      </c>
      <c r="AY34" s="947" t="s">
        <v>442</v>
      </c>
      <c r="AZ34" s="947" t="s">
        <v>442</v>
      </c>
      <c r="BA34" s="947" t="s">
        <v>442</v>
      </c>
      <c r="BB34" s="947" t="s">
        <v>442</v>
      </c>
      <c r="BC34" s="947" t="s">
        <v>442</v>
      </c>
      <c r="BD34" s="947" t="s">
        <v>442</v>
      </c>
      <c r="BE34" s="947" t="s">
        <v>442</v>
      </c>
      <c r="BF34" s="947" t="s">
        <v>442</v>
      </c>
      <c r="BG34" s="947" t="s">
        <v>442</v>
      </c>
      <c r="BH34" s="947" t="s">
        <v>442</v>
      </c>
      <c r="BI34" s="947" t="s">
        <v>442</v>
      </c>
      <c r="BJ34" s="947" t="s">
        <v>442</v>
      </c>
      <c r="BK34" s="947" t="s">
        <v>442</v>
      </c>
      <c r="BL34" s="947" t="s">
        <v>442</v>
      </c>
      <c r="BM34" s="947" t="s">
        <v>442</v>
      </c>
      <c r="BN34" s="947" t="s">
        <v>442</v>
      </c>
      <c r="BO34" s="947" t="s">
        <v>442</v>
      </c>
      <c r="BP34" s="947" t="s">
        <v>442</v>
      </c>
      <c r="BQ34" s="947" t="s">
        <v>442</v>
      </c>
      <c r="BR34" s="947" t="s">
        <v>442</v>
      </c>
      <c r="BS34" s="947" t="s">
        <v>442</v>
      </c>
      <c r="BT34" s="947" t="s">
        <v>442</v>
      </c>
      <c r="BU34" s="947" t="s">
        <v>442</v>
      </c>
      <c r="BV34" s="947" t="s">
        <v>442</v>
      </c>
      <c r="BW34" s="947" t="s">
        <v>442</v>
      </c>
      <c r="BX34" s="947" t="s">
        <v>442</v>
      </c>
      <c r="BY34" s="947" t="s">
        <v>442</v>
      </c>
      <c r="BZ34" s="947" t="s">
        <v>442</v>
      </c>
      <c r="CA34" s="947" t="s">
        <v>442</v>
      </c>
      <c r="CB34" s="947" t="s">
        <v>442</v>
      </c>
      <c r="CC34" s="378">
        <v>881</v>
      </c>
      <c r="CD34" s="378">
        <v>1016</v>
      </c>
      <c r="CE34" s="378">
        <v>1177</v>
      </c>
      <c r="CF34" s="378">
        <v>1270</v>
      </c>
      <c r="CG34" s="378">
        <v>1652</v>
      </c>
      <c r="CH34" s="378">
        <v>4067</v>
      </c>
      <c r="CI34" s="378">
        <v>4638</v>
      </c>
      <c r="CJ34" s="378">
        <v>9435</v>
      </c>
      <c r="CK34" s="378">
        <v>11013</v>
      </c>
      <c r="CL34" s="378">
        <v>12340</v>
      </c>
      <c r="CM34" s="378">
        <v>3048</v>
      </c>
      <c r="CN34" s="378">
        <v>3473</v>
      </c>
      <c r="CO34" s="385" t="s">
        <v>1662</v>
      </c>
      <c r="CP34" s="385" t="s">
        <v>1663</v>
      </c>
      <c r="CQ34" s="385" t="s">
        <v>1637</v>
      </c>
      <c r="CR34" s="385" t="s">
        <v>54</v>
      </c>
      <c r="CS34" s="385" t="s">
        <v>2150</v>
      </c>
      <c r="CT34" s="385" t="s">
        <v>1664</v>
      </c>
      <c r="CU34" s="238" t="s">
        <v>1650</v>
      </c>
      <c r="CV34" s="238" t="s">
        <v>1650</v>
      </c>
      <c r="CW34" s="385">
        <v>81</v>
      </c>
      <c r="CX34" s="385">
        <v>71</v>
      </c>
      <c r="CY34" s="385">
        <v>2940</v>
      </c>
      <c r="CZ34" s="385">
        <v>1147</v>
      </c>
      <c r="DA34" s="378">
        <v>13603</v>
      </c>
      <c r="DB34" s="386">
        <v>1280</v>
      </c>
      <c r="DC34" s="386">
        <v>1670</v>
      </c>
      <c r="DD34" s="386">
        <v>1900</v>
      </c>
      <c r="DE34" s="386">
        <v>2090</v>
      </c>
      <c r="DF34" s="386" t="s">
        <v>54</v>
      </c>
      <c r="DG34" s="387" t="s">
        <v>54</v>
      </c>
      <c r="DH34" s="378">
        <v>36000</v>
      </c>
      <c r="DI34" s="378">
        <v>37232</v>
      </c>
      <c r="DJ34" s="378">
        <v>42157</v>
      </c>
      <c r="DK34" s="378">
        <v>993</v>
      </c>
      <c r="DL34" s="378">
        <v>1127</v>
      </c>
      <c r="DM34" s="378">
        <v>1288</v>
      </c>
      <c r="DN34" s="378">
        <v>1382</v>
      </c>
      <c r="DO34" s="378">
        <v>1764</v>
      </c>
      <c r="DP34" s="378">
        <v>3048</v>
      </c>
      <c r="DQ34" s="378">
        <v>3511</v>
      </c>
      <c r="DR34" s="378">
        <v>4095</v>
      </c>
      <c r="DS34" s="378">
        <v>4603</v>
      </c>
      <c r="DT34" s="378">
        <v>9349</v>
      </c>
      <c r="DU34" s="378">
        <v>10848</v>
      </c>
      <c r="DV34" s="378">
        <v>12010</v>
      </c>
      <c r="DW34" s="378">
        <v>13149</v>
      </c>
      <c r="DX34" s="378">
        <v>33276</v>
      </c>
      <c r="DY34" s="378">
        <v>35121</v>
      </c>
      <c r="DZ34" s="378">
        <v>39571</v>
      </c>
      <c r="EA34" s="378" t="s">
        <v>2367</v>
      </c>
      <c r="EB34" s="238">
        <f>IFERROR(VLOOKUP($EA34,'BASE GE'!$B:$JV,$EB$5,FALSE),"")</f>
        <v>0</v>
      </c>
      <c r="EC34" s="238">
        <f>IFERROR(VLOOKUP($EA34,'BASE GE'!$B:$JV,$EC$5,FALSE),"")</f>
        <v>40.799999999999997</v>
      </c>
      <c r="ED34" s="238">
        <f>IFERROR(VLOOKUP($EA34,'BASE GE'!$B:$JV,$ED$5,FALSE),"")</f>
        <v>17</v>
      </c>
      <c r="EE34" s="238">
        <f>IFERROR(VLOOKUP($EA34,'BASE GE'!$B:$JV,$EE$5,FALSE),"")</f>
        <v>24.9</v>
      </c>
      <c r="EF34" s="238">
        <f>IFERROR(VLOOKUP($EA34,'BASE GE'!$B:$JV,$EE$5,FALSE),"")</f>
        <v>24.9</v>
      </c>
      <c r="EG34" s="238">
        <f>IFERROR(VLOOKUP($EA34,'BASE GE'!$B:$JV,$EE$5,FALSE),"")</f>
        <v>24.9</v>
      </c>
      <c r="EH34" s="238" t="str">
        <f>IFERROR(VLOOKUP($EA34,'BASE GE'!$B:$JV,$EH$5,FALSE),"")</f>
        <v>*</v>
      </c>
      <c r="EI34" s="238">
        <f>IFERROR(VLOOKUP($EA34,'BASE GE'!$B:$JV,$EI$5,FALSE),"")</f>
        <v>5</v>
      </c>
      <c r="EJ34" s="238">
        <f>IFERROR(VLOOKUP($EA34,'BASE GE'!$B:$JV,$EJ$5,FALSE),"")</f>
        <v>27.8</v>
      </c>
      <c r="EK34" s="238">
        <f>IFERROR(VLOOKUP($EA34,'BASE GE'!$B:$JV,$EK$5,FALSE),"")</f>
        <v>517</v>
      </c>
      <c r="EL34" s="238" t="str">
        <f>IFERROR(VLOOKUP($EA34,'BASE GE'!$B:$JV,$EL$5,FALSE),"")</f>
        <v>G3</v>
      </c>
      <c r="EM34" s="238">
        <f>IFERROR(VLOOKUP($EA34,'BASE GE'!$B:$JV,$EM$5,FALSE),"")</f>
        <v>1280</v>
      </c>
      <c r="EN34" s="238">
        <f>IFERROR(VLOOKUP($EA34,'BASE GE'!$B:$JV,$EN$5,FALSE),"")</f>
        <v>1670</v>
      </c>
      <c r="EO34" s="238">
        <f>IFERROR(VLOOKUP($EA34,'BASE GE'!$B:$JV,$EO$5,FALSE),"")</f>
        <v>1900</v>
      </c>
      <c r="EP34" s="238">
        <f>IFERROR(VLOOKUP($EA34,'BASE GE'!$B:$JV,$EP$5,FALSE),"")</f>
        <v>2090</v>
      </c>
      <c r="EQ34" s="238" t="str">
        <f>IFERROR(VLOOKUP($EA34,'BASE GE'!$B:$JV,$EQ$5,FALSE),"")</f>
        <v/>
      </c>
      <c r="ER34" s="238" t="str">
        <f>IFERROR(VLOOKUP($EA34,'BASE GE'!$B:$JV,$ER$5,FALSE),"")</f>
        <v/>
      </c>
      <c r="ES34" s="238" t="s">
        <v>2667</v>
      </c>
    </row>
    <row r="35" spans="1:149">
      <c r="A35" s="239" t="s">
        <v>1644</v>
      </c>
      <c r="B35" s="424" t="s">
        <v>1931</v>
      </c>
      <c r="C35" s="424" t="s">
        <v>2153</v>
      </c>
      <c r="D35" s="424" t="s">
        <v>2154</v>
      </c>
      <c r="E35" s="403">
        <v>200</v>
      </c>
      <c r="F35" s="239" t="s">
        <v>1669</v>
      </c>
      <c r="G35" s="239" t="s">
        <v>1670</v>
      </c>
      <c r="H35" s="239" t="s">
        <v>1671</v>
      </c>
      <c r="I35" s="239" t="s">
        <v>1672</v>
      </c>
      <c r="J35" s="239" t="s">
        <v>88</v>
      </c>
      <c r="K35" s="239" t="s">
        <v>89</v>
      </c>
      <c r="L35" s="239" t="s">
        <v>90</v>
      </c>
      <c r="M35" s="384" t="s">
        <v>1637</v>
      </c>
      <c r="N35" s="384" t="s">
        <v>1637</v>
      </c>
      <c r="O35" s="948">
        <v>36017</v>
      </c>
      <c r="P35" s="947" t="s">
        <v>442</v>
      </c>
      <c r="Q35" s="951">
        <v>6340</v>
      </c>
      <c r="R35" s="422">
        <v>775</v>
      </c>
      <c r="S35" s="422">
        <v>95</v>
      </c>
      <c r="T35" s="947" t="s">
        <v>442</v>
      </c>
      <c r="U35" s="947" t="s">
        <v>442</v>
      </c>
      <c r="V35" s="422">
        <v>311</v>
      </c>
      <c r="W35" s="947" t="s">
        <v>442</v>
      </c>
      <c r="X35" s="947" t="s">
        <v>442</v>
      </c>
      <c r="Y35" s="422">
        <v>302</v>
      </c>
      <c r="Z35" s="422">
        <v>667</v>
      </c>
      <c r="AA35" s="422">
        <v>667</v>
      </c>
      <c r="AB35" s="947" t="s">
        <v>442</v>
      </c>
      <c r="AC35" s="422">
        <v>533</v>
      </c>
      <c r="AD35" s="422">
        <v>1111</v>
      </c>
      <c r="AE35" s="947" t="s">
        <v>442</v>
      </c>
      <c r="AF35" s="947" t="s">
        <v>442</v>
      </c>
      <c r="AG35" s="947" t="s">
        <v>442</v>
      </c>
      <c r="AH35" s="947" t="s">
        <v>442</v>
      </c>
      <c r="AI35" s="947" t="s">
        <v>442</v>
      </c>
      <c r="AJ35" s="947" t="s">
        <v>442</v>
      </c>
      <c r="AK35" s="947" t="s">
        <v>442</v>
      </c>
      <c r="AL35" s="947" t="s">
        <v>442</v>
      </c>
      <c r="AM35" s="947" t="s">
        <v>442</v>
      </c>
      <c r="AN35" s="947" t="s">
        <v>442</v>
      </c>
      <c r="AO35" s="947" t="s">
        <v>442</v>
      </c>
      <c r="AP35" s="947" t="s">
        <v>442</v>
      </c>
      <c r="AQ35" s="947" t="s">
        <v>442</v>
      </c>
      <c r="AR35" s="947" t="s">
        <v>442</v>
      </c>
      <c r="AS35" s="947" t="s">
        <v>442</v>
      </c>
      <c r="AT35" s="947" t="s">
        <v>442</v>
      </c>
      <c r="AU35" s="947" t="s">
        <v>442</v>
      </c>
      <c r="AV35" s="947" t="s">
        <v>442</v>
      </c>
      <c r="AW35" s="947" t="s">
        <v>442</v>
      </c>
      <c r="AX35" s="947" t="s">
        <v>442</v>
      </c>
      <c r="AY35" s="947" t="s">
        <v>442</v>
      </c>
      <c r="AZ35" s="947" t="s">
        <v>442</v>
      </c>
      <c r="BA35" s="947" t="s">
        <v>442</v>
      </c>
      <c r="BB35" s="947" t="s">
        <v>442</v>
      </c>
      <c r="BC35" s="947" t="s">
        <v>442</v>
      </c>
      <c r="BD35" s="947" t="s">
        <v>442</v>
      </c>
      <c r="BE35" s="947" t="s">
        <v>442</v>
      </c>
      <c r="BF35" s="947" t="s">
        <v>442</v>
      </c>
      <c r="BG35" s="947" t="s">
        <v>442</v>
      </c>
      <c r="BH35" s="947" t="s">
        <v>442</v>
      </c>
      <c r="BI35" s="947" t="s">
        <v>442</v>
      </c>
      <c r="BJ35" s="947" t="s">
        <v>442</v>
      </c>
      <c r="BK35" s="947" t="s">
        <v>442</v>
      </c>
      <c r="BL35" s="947" t="s">
        <v>442</v>
      </c>
      <c r="BM35" s="947" t="s">
        <v>442</v>
      </c>
      <c r="BN35" s="947" t="s">
        <v>442</v>
      </c>
      <c r="BO35" s="947" t="s">
        <v>442</v>
      </c>
      <c r="BP35" s="947" t="s">
        <v>442</v>
      </c>
      <c r="BQ35" s="947" t="s">
        <v>442</v>
      </c>
      <c r="BR35" s="947" t="s">
        <v>442</v>
      </c>
      <c r="BS35" s="947" t="s">
        <v>442</v>
      </c>
      <c r="BT35" s="947" t="s">
        <v>442</v>
      </c>
      <c r="BU35" s="947" t="s">
        <v>442</v>
      </c>
      <c r="BV35" s="947" t="s">
        <v>442</v>
      </c>
      <c r="BW35" s="947" t="s">
        <v>442</v>
      </c>
      <c r="BX35" s="947" t="s">
        <v>442</v>
      </c>
      <c r="BY35" s="947" t="s">
        <v>442</v>
      </c>
      <c r="BZ35" s="947" t="s">
        <v>442</v>
      </c>
      <c r="CA35" s="947" t="s">
        <v>442</v>
      </c>
      <c r="CB35" s="947" t="s">
        <v>442</v>
      </c>
      <c r="CC35" s="378">
        <v>881</v>
      </c>
      <c r="CD35" s="378">
        <v>1016</v>
      </c>
      <c r="CE35" s="378">
        <v>1177</v>
      </c>
      <c r="CF35" s="378">
        <v>1270</v>
      </c>
      <c r="CG35" s="378">
        <v>1652</v>
      </c>
      <c r="CH35" s="378">
        <v>4067</v>
      </c>
      <c r="CI35" s="378">
        <v>4638</v>
      </c>
      <c r="CJ35" s="378">
        <v>9435</v>
      </c>
      <c r="CK35" s="378">
        <v>11013</v>
      </c>
      <c r="CL35" s="378">
        <v>12340</v>
      </c>
      <c r="CM35" s="378">
        <v>3048</v>
      </c>
      <c r="CN35" s="378">
        <v>3473</v>
      </c>
      <c r="CO35" s="385" t="s">
        <v>1673</v>
      </c>
      <c r="CP35" s="385" t="s">
        <v>1674</v>
      </c>
      <c r="CQ35" s="385" t="s">
        <v>1637</v>
      </c>
      <c r="CR35" s="385" t="s">
        <v>54</v>
      </c>
      <c r="CS35" s="385" t="s">
        <v>2155</v>
      </c>
      <c r="CT35" s="385" t="s">
        <v>1675</v>
      </c>
      <c r="CU35" s="238" t="s">
        <v>1650</v>
      </c>
      <c r="CV35" s="238" t="s">
        <v>1650</v>
      </c>
      <c r="CW35" s="385">
        <v>81</v>
      </c>
      <c r="CX35" s="385">
        <v>71</v>
      </c>
      <c r="CY35" s="385">
        <v>3590</v>
      </c>
      <c r="CZ35" s="385">
        <v>1147</v>
      </c>
      <c r="DA35" s="378">
        <v>13603</v>
      </c>
      <c r="DB35" s="386">
        <v>1740</v>
      </c>
      <c r="DC35" s="386">
        <v>2300</v>
      </c>
      <c r="DD35" s="386">
        <v>2550</v>
      </c>
      <c r="DE35" s="386">
        <v>2830</v>
      </c>
      <c r="DF35" s="386" t="s">
        <v>54</v>
      </c>
      <c r="DG35" s="387" t="s">
        <v>54</v>
      </c>
      <c r="DH35" s="378">
        <v>36000</v>
      </c>
      <c r="DI35" s="378">
        <v>37232</v>
      </c>
      <c r="DJ35" s="378">
        <v>42157</v>
      </c>
      <c r="DK35" s="378">
        <v>993</v>
      </c>
      <c r="DL35" s="378">
        <v>1127</v>
      </c>
      <c r="DM35" s="378">
        <v>1288</v>
      </c>
      <c r="DN35" s="378">
        <v>1382</v>
      </c>
      <c r="DO35" s="378">
        <v>1764</v>
      </c>
      <c r="DP35" s="378">
        <v>3048</v>
      </c>
      <c r="DQ35" s="378">
        <v>3511</v>
      </c>
      <c r="DR35" s="378">
        <v>4095</v>
      </c>
      <c r="DS35" s="378">
        <v>4603</v>
      </c>
      <c r="DT35" s="378">
        <v>9349</v>
      </c>
      <c r="DU35" s="378">
        <v>10848</v>
      </c>
      <c r="DV35" s="378">
        <v>12010</v>
      </c>
      <c r="DW35" s="378">
        <v>13149</v>
      </c>
      <c r="DX35" s="378">
        <v>33276</v>
      </c>
      <c r="DY35" s="378">
        <v>35121</v>
      </c>
      <c r="DZ35" s="378">
        <v>39571</v>
      </c>
      <c r="EA35" s="378" t="s">
        <v>2368</v>
      </c>
      <c r="EB35" s="238">
        <f>IFERROR(VLOOKUP($EA35,'BASE GE'!$B:$JV,$EB$5,FALSE),"")</f>
        <v>0</v>
      </c>
      <c r="EC35" s="238">
        <f>IFERROR(VLOOKUP($EA35,'BASE GE'!$B:$JV,$EC$5,FALSE),"")</f>
        <v>43.9</v>
      </c>
      <c r="ED35" s="238">
        <f>IFERROR(VLOOKUP($EA35,'BASE GE'!$B:$JV,$ED$5,FALSE),"")</f>
        <v>20</v>
      </c>
      <c r="EE35" s="238">
        <f>IFERROR(VLOOKUP($EA35,'BASE GE'!$B:$JV,$EE$5,FALSE),"")</f>
        <v>30.2</v>
      </c>
      <c r="EF35" s="238">
        <f>IFERROR(VLOOKUP($EA35,'BASE GE'!$B:$JV,$EE$5,FALSE),"")</f>
        <v>30.2</v>
      </c>
      <c r="EG35" s="238">
        <f>IFERROR(VLOOKUP($EA35,'BASE GE'!$B:$JV,$EE$5,FALSE),"")</f>
        <v>30.2</v>
      </c>
      <c r="EH35" s="238" t="str">
        <f>IFERROR(VLOOKUP($EA35,'BASE GE'!$B:$JV,$EH$5,FALSE),"")</f>
        <v>*</v>
      </c>
      <c r="EI35" s="238">
        <f>IFERROR(VLOOKUP($EA35,'BASE GE'!$B:$JV,$EI$5,FALSE),"")</f>
        <v>3</v>
      </c>
      <c r="EJ35" s="238">
        <f>IFERROR(VLOOKUP($EA35,'BASE GE'!$B:$JV,$EJ$5,FALSE),"")</f>
        <v>30.9</v>
      </c>
      <c r="EK35" s="238">
        <f>IFERROR(VLOOKUP($EA35,'BASE GE'!$B:$JV,$EK$5,FALSE),"")</f>
        <v>539</v>
      </c>
      <c r="EL35" s="238" t="str">
        <f>IFERROR(VLOOKUP($EA35,'BASE GE'!$B:$JV,$EL$5,FALSE),"")</f>
        <v>G3</v>
      </c>
      <c r="EM35" s="238">
        <f>IFERROR(VLOOKUP($EA35,'BASE GE'!$B:$JV,$EM$5,FALSE),"")</f>
        <v>1740</v>
      </c>
      <c r="EN35" s="238">
        <f>IFERROR(VLOOKUP($EA35,'BASE GE'!$B:$JV,$EN$5,FALSE),"")</f>
        <v>2300</v>
      </c>
      <c r="EO35" s="238">
        <f>IFERROR(VLOOKUP($EA35,'BASE GE'!$B:$JV,$EO$5,FALSE),"")</f>
        <v>2550</v>
      </c>
      <c r="EP35" s="238">
        <f>IFERROR(VLOOKUP($EA35,'BASE GE'!$B:$JV,$EP$5,FALSE),"")</f>
        <v>2830</v>
      </c>
      <c r="EQ35" s="238" t="str">
        <f>IFERROR(VLOOKUP($EA35,'BASE GE'!$B:$JV,$EQ$5,FALSE),"")</f>
        <v/>
      </c>
      <c r="ER35" s="238" t="str">
        <f>IFERROR(VLOOKUP($EA35,'BASE GE'!$B:$JV,$ER$5,FALSE),"")</f>
        <v/>
      </c>
      <c r="ES35" s="238" t="s">
        <v>2667</v>
      </c>
    </row>
    <row r="36" spans="1:149">
      <c r="A36" s="239" t="s">
        <v>1644</v>
      </c>
      <c r="B36" s="424" t="s">
        <v>1932</v>
      </c>
      <c r="C36" s="424" t="s">
        <v>2156</v>
      </c>
      <c r="D36" s="424" t="s">
        <v>2157</v>
      </c>
      <c r="E36" s="403">
        <v>220</v>
      </c>
      <c r="F36" s="239" t="s">
        <v>1677</v>
      </c>
      <c r="G36" s="239" t="s">
        <v>1678</v>
      </c>
      <c r="H36" s="239" t="s">
        <v>1679</v>
      </c>
      <c r="I36" s="239" t="s">
        <v>1671</v>
      </c>
      <c r="J36" s="239" t="s">
        <v>88</v>
      </c>
      <c r="K36" s="239" t="s">
        <v>89</v>
      </c>
      <c r="L36" s="239" t="s">
        <v>90</v>
      </c>
      <c r="M36" s="384" t="s">
        <v>1637</v>
      </c>
      <c r="N36" s="384" t="s">
        <v>1637</v>
      </c>
      <c r="O36" s="948">
        <v>38189</v>
      </c>
      <c r="P36" s="947" t="s">
        <v>442</v>
      </c>
      <c r="Q36" s="951">
        <v>6255</v>
      </c>
      <c r="R36" s="422">
        <v>775</v>
      </c>
      <c r="S36" s="422">
        <v>95</v>
      </c>
      <c r="T36" s="947" t="s">
        <v>442</v>
      </c>
      <c r="U36" s="947" t="s">
        <v>442</v>
      </c>
      <c r="V36" s="422">
        <v>311</v>
      </c>
      <c r="W36" s="947" t="s">
        <v>442</v>
      </c>
      <c r="X36" s="947" t="s">
        <v>442</v>
      </c>
      <c r="Y36" s="422">
        <v>302</v>
      </c>
      <c r="Z36" s="422">
        <v>667</v>
      </c>
      <c r="AA36" s="947" t="s">
        <v>442</v>
      </c>
      <c r="AB36" s="422">
        <v>533</v>
      </c>
      <c r="AC36" s="947" t="s">
        <v>442</v>
      </c>
      <c r="AD36" s="422">
        <v>1111</v>
      </c>
      <c r="AE36" s="947" t="s">
        <v>442</v>
      </c>
      <c r="AF36" s="947" t="s">
        <v>442</v>
      </c>
      <c r="AG36" s="947" t="s">
        <v>442</v>
      </c>
      <c r="AH36" s="947" t="s">
        <v>442</v>
      </c>
      <c r="AI36" s="947" t="s">
        <v>442</v>
      </c>
      <c r="AJ36" s="947" t="s">
        <v>442</v>
      </c>
      <c r="AK36" s="947" t="s">
        <v>442</v>
      </c>
      <c r="AL36" s="947" t="s">
        <v>442</v>
      </c>
      <c r="AM36" s="947" t="s">
        <v>442</v>
      </c>
      <c r="AN36" s="947" t="s">
        <v>442</v>
      </c>
      <c r="AO36" s="947" t="s">
        <v>442</v>
      </c>
      <c r="AP36" s="947" t="s">
        <v>442</v>
      </c>
      <c r="AQ36" s="947" t="s">
        <v>442</v>
      </c>
      <c r="AR36" s="947" t="s">
        <v>442</v>
      </c>
      <c r="AS36" s="947" t="s">
        <v>442</v>
      </c>
      <c r="AT36" s="947" t="s">
        <v>442</v>
      </c>
      <c r="AU36" s="947" t="s">
        <v>442</v>
      </c>
      <c r="AV36" s="947" t="s">
        <v>442</v>
      </c>
      <c r="AW36" s="947" t="s">
        <v>442</v>
      </c>
      <c r="AX36" s="947" t="s">
        <v>442</v>
      </c>
      <c r="AY36" s="947" t="s">
        <v>442</v>
      </c>
      <c r="AZ36" s="947" t="s">
        <v>442</v>
      </c>
      <c r="BA36" s="947" t="s">
        <v>442</v>
      </c>
      <c r="BB36" s="947" t="s">
        <v>442</v>
      </c>
      <c r="BC36" s="947" t="s">
        <v>442</v>
      </c>
      <c r="BD36" s="947" t="s">
        <v>442</v>
      </c>
      <c r="BE36" s="947" t="s">
        <v>442</v>
      </c>
      <c r="BF36" s="947" t="s">
        <v>442</v>
      </c>
      <c r="BG36" s="947" t="s">
        <v>442</v>
      </c>
      <c r="BH36" s="947" t="s">
        <v>442</v>
      </c>
      <c r="BI36" s="947" t="s">
        <v>442</v>
      </c>
      <c r="BJ36" s="947" t="s">
        <v>442</v>
      </c>
      <c r="BK36" s="947" t="s">
        <v>442</v>
      </c>
      <c r="BL36" s="947" t="s">
        <v>442</v>
      </c>
      <c r="BM36" s="947" t="s">
        <v>442</v>
      </c>
      <c r="BN36" s="947" t="s">
        <v>442</v>
      </c>
      <c r="BO36" s="947" t="s">
        <v>442</v>
      </c>
      <c r="BP36" s="947" t="s">
        <v>442</v>
      </c>
      <c r="BQ36" s="947" t="s">
        <v>442</v>
      </c>
      <c r="BR36" s="947" t="s">
        <v>442</v>
      </c>
      <c r="BS36" s="947" t="s">
        <v>442</v>
      </c>
      <c r="BT36" s="947" t="s">
        <v>442</v>
      </c>
      <c r="BU36" s="947" t="s">
        <v>442</v>
      </c>
      <c r="BV36" s="947" t="s">
        <v>442</v>
      </c>
      <c r="BW36" s="947" t="s">
        <v>442</v>
      </c>
      <c r="BX36" s="947" t="s">
        <v>442</v>
      </c>
      <c r="BY36" s="947" t="s">
        <v>442</v>
      </c>
      <c r="BZ36" s="947" t="s">
        <v>442</v>
      </c>
      <c r="CA36" s="947" t="s">
        <v>442</v>
      </c>
      <c r="CB36" s="947" t="s">
        <v>442</v>
      </c>
      <c r="CC36" s="378">
        <v>881</v>
      </c>
      <c r="CD36" s="378">
        <v>1016</v>
      </c>
      <c r="CE36" s="378">
        <v>1177</v>
      </c>
      <c r="CF36" s="378">
        <v>1270</v>
      </c>
      <c r="CG36" s="378">
        <v>1652</v>
      </c>
      <c r="CH36" s="378">
        <v>4067</v>
      </c>
      <c r="CI36" s="378">
        <v>4638</v>
      </c>
      <c r="CJ36" s="378">
        <v>9435</v>
      </c>
      <c r="CK36" s="378">
        <v>11013</v>
      </c>
      <c r="CL36" s="378">
        <v>12340</v>
      </c>
      <c r="CM36" s="378">
        <v>3048</v>
      </c>
      <c r="CN36" s="378">
        <v>3473</v>
      </c>
      <c r="CO36" s="385" t="s">
        <v>1680</v>
      </c>
      <c r="CP36" s="385" t="s">
        <v>1674</v>
      </c>
      <c r="CQ36" s="385" t="s">
        <v>1637</v>
      </c>
      <c r="CR36" s="385" t="s">
        <v>54</v>
      </c>
      <c r="CS36" s="385" t="s">
        <v>2155</v>
      </c>
      <c r="CT36" s="385" t="s">
        <v>1675</v>
      </c>
      <c r="CU36" s="238" t="s">
        <v>1650</v>
      </c>
      <c r="CV36" s="238" t="s">
        <v>1650</v>
      </c>
      <c r="CW36" s="385">
        <v>80</v>
      </c>
      <c r="CX36" s="385">
        <v>70</v>
      </c>
      <c r="CY36" s="385">
        <v>3590</v>
      </c>
      <c r="CZ36" s="385">
        <v>1147</v>
      </c>
      <c r="DA36" s="378">
        <v>13603</v>
      </c>
      <c r="DB36" s="386">
        <v>1760</v>
      </c>
      <c r="DC36" s="386">
        <v>2320</v>
      </c>
      <c r="DD36" s="386">
        <v>2570</v>
      </c>
      <c r="DE36" s="386">
        <v>2850</v>
      </c>
      <c r="DF36" s="386" t="s">
        <v>54</v>
      </c>
      <c r="DG36" s="387" t="s">
        <v>54</v>
      </c>
      <c r="DH36" s="378">
        <v>36000</v>
      </c>
      <c r="DI36" s="378">
        <v>37232</v>
      </c>
      <c r="DJ36" s="378">
        <v>42157</v>
      </c>
      <c r="DK36" s="378">
        <v>993</v>
      </c>
      <c r="DL36" s="378">
        <v>1127</v>
      </c>
      <c r="DM36" s="378">
        <v>1288</v>
      </c>
      <c r="DN36" s="378">
        <v>1382</v>
      </c>
      <c r="DO36" s="378">
        <v>1764</v>
      </c>
      <c r="DP36" s="378">
        <v>3048</v>
      </c>
      <c r="DQ36" s="378">
        <v>3511</v>
      </c>
      <c r="DR36" s="378">
        <v>4095</v>
      </c>
      <c r="DS36" s="378">
        <v>4603</v>
      </c>
      <c r="DT36" s="378">
        <v>9349</v>
      </c>
      <c r="DU36" s="378">
        <v>10848</v>
      </c>
      <c r="DV36" s="378">
        <v>12010</v>
      </c>
      <c r="DW36" s="378">
        <v>13149</v>
      </c>
      <c r="DX36" s="378">
        <v>33276</v>
      </c>
      <c r="DY36" s="378">
        <v>35121</v>
      </c>
      <c r="DZ36" s="378">
        <v>39571</v>
      </c>
      <c r="EA36" s="378" t="s">
        <v>2369</v>
      </c>
      <c r="EB36" s="238">
        <f>IFERROR(VLOOKUP($EA36,'BASE GE'!$B:$JV,$EB$5,FALSE),"")</f>
        <v>0</v>
      </c>
      <c r="EC36" s="238">
        <f>IFERROR(VLOOKUP($EA36,'BASE GE'!$B:$JV,$EC$5,FALSE),"")</f>
        <v>49.9</v>
      </c>
      <c r="ED36" s="238">
        <f>IFERROR(VLOOKUP($EA36,'BASE GE'!$B:$JV,$ED$5,FALSE),"")</f>
        <v>21.9</v>
      </c>
      <c r="EE36" s="238">
        <f>IFERROR(VLOOKUP($EA36,'BASE GE'!$B:$JV,$EE$5,FALSE),"")</f>
        <v>32.5</v>
      </c>
      <c r="EF36" s="238">
        <f>IFERROR(VLOOKUP($EA36,'BASE GE'!$B:$JV,$EE$5,FALSE),"")</f>
        <v>32.5</v>
      </c>
      <c r="EG36" s="238">
        <f>IFERROR(VLOOKUP($EA36,'BASE GE'!$B:$JV,$EE$5,FALSE),"")</f>
        <v>32.5</v>
      </c>
      <c r="EH36" s="238" t="str">
        <f>IFERROR(VLOOKUP($EA36,'BASE GE'!$B:$JV,$EH$5,FALSE),"")</f>
        <v>*</v>
      </c>
      <c r="EI36" s="238">
        <f>IFERROR(VLOOKUP($EA36,'BASE GE'!$B:$JV,$EI$5,FALSE),"")</f>
        <v>5</v>
      </c>
      <c r="EJ36" s="238">
        <f>IFERROR(VLOOKUP($EA36,'BASE GE'!$B:$JV,$EJ$5,FALSE),"")</f>
        <v>30.8</v>
      </c>
      <c r="EK36" s="238">
        <f>IFERROR(VLOOKUP($EA36,'BASE GE'!$B:$JV,$EK$5,FALSE),"")</f>
        <v>592</v>
      </c>
      <c r="EL36" s="238" t="str">
        <f>IFERROR(VLOOKUP($EA36,'BASE GE'!$B:$JV,$EL$5,FALSE),"")</f>
        <v>G3</v>
      </c>
      <c r="EM36" s="238">
        <f>IFERROR(VLOOKUP($EA36,'BASE GE'!$B:$JV,$EM$5,FALSE),"")</f>
        <v>1760</v>
      </c>
      <c r="EN36" s="238">
        <f>IFERROR(VLOOKUP($EA36,'BASE GE'!$B:$JV,$EN$5,FALSE),"")</f>
        <v>2320</v>
      </c>
      <c r="EO36" s="238">
        <f>IFERROR(VLOOKUP($EA36,'BASE GE'!$B:$JV,$EO$5,FALSE),"")</f>
        <v>2570</v>
      </c>
      <c r="EP36" s="238">
        <f>IFERROR(VLOOKUP($EA36,'BASE GE'!$B:$JV,$EP$5,FALSE),"")</f>
        <v>2850</v>
      </c>
      <c r="EQ36" s="238" t="str">
        <f>IFERROR(VLOOKUP($EA36,'BASE GE'!$B:$JV,$EQ$5,FALSE),"")</f>
        <v/>
      </c>
      <c r="ER36" s="238" t="str">
        <f>IFERROR(VLOOKUP($EA36,'BASE GE'!$B:$JV,$ER$5,FALSE),"")</f>
        <v/>
      </c>
      <c r="ES36" s="238" t="s">
        <v>2667</v>
      </c>
    </row>
    <row r="37" spans="1:149">
      <c r="A37" s="239" t="s">
        <v>1644</v>
      </c>
      <c r="B37" s="424" t="s">
        <v>1933</v>
      </c>
      <c r="C37" s="424" t="s">
        <v>2158</v>
      </c>
      <c r="D37" s="424" t="s">
        <v>2159</v>
      </c>
      <c r="E37" s="403">
        <v>250</v>
      </c>
      <c r="F37" s="239" t="s">
        <v>1681</v>
      </c>
      <c r="G37" s="239" t="s">
        <v>1682</v>
      </c>
      <c r="H37" s="239" t="s">
        <v>1683</v>
      </c>
      <c r="I37" s="239" t="s">
        <v>1684</v>
      </c>
      <c r="J37" s="239" t="s">
        <v>88</v>
      </c>
      <c r="K37" s="239" t="s">
        <v>89</v>
      </c>
      <c r="L37" s="239" t="s">
        <v>90</v>
      </c>
      <c r="M37" s="384" t="s">
        <v>1637</v>
      </c>
      <c r="N37" s="384" t="s">
        <v>1637</v>
      </c>
      <c r="O37" s="948">
        <v>43652</v>
      </c>
      <c r="P37" s="947" t="s">
        <v>442</v>
      </c>
      <c r="Q37" s="951">
        <v>6266</v>
      </c>
      <c r="R37" s="422">
        <v>775</v>
      </c>
      <c r="S37" s="422">
        <v>95</v>
      </c>
      <c r="T37" s="947" t="s">
        <v>442</v>
      </c>
      <c r="U37" s="947" t="s">
        <v>442</v>
      </c>
      <c r="V37" s="422">
        <v>311</v>
      </c>
      <c r="W37" s="947" t="s">
        <v>442</v>
      </c>
      <c r="X37" s="947" t="s">
        <v>442</v>
      </c>
      <c r="Y37" s="422">
        <v>302</v>
      </c>
      <c r="Z37" s="422">
        <v>667</v>
      </c>
      <c r="AA37" s="947" t="s">
        <v>442</v>
      </c>
      <c r="AB37" s="422">
        <v>533</v>
      </c>
      <c r="AC37" s="947" t="s">
        <v>442</v>
      </c>
      <c r="AD37" s="422">
        <v>1111</v>
      </c>
      <c r="AE37" s="947" t="s">
        <v>442</v>
      </c>
      <c r="AF37" s="947" t="s">
        <v>442</v>
      </c>
      <c r="AG37" s="947" t="s">
        <v>442</v>
      </c>
      <c r="AH37" s="947" t="s">
        <v>442</v>
      </c>
      <c r="AI37" s="947" t="s">
        <v>442</v>
      </c>
      <c r="AJ37" s="947" t="s">
        <v>442</v>
      </c>
      <c r="AK37" s="947" t="s">
        <v>442</v>
      </c>
      <c r="AL37" s="947" t="s">
        <v>442</v>
      </c>
      <c r="AM37" s="947" t="s">
        <v>442</v>
      </c>
      <c r="AN37" s="947" t="s">
        <v>442</v>
      </c>
      <c r="AO37" s="947" t="s">
        <v>442</v>
      </c>
      <c r="AP37" s="947" t="s">
        <v>442</v>
      </c>
      <c r="AQ37" s="947" t="s">
        <v>442</v>
      </c>
      <c r="AR37" s="947" t="s">
        <v>442</v>
      </c>
      <c r="AS37" s="947" t="s">
        <v>442</v>
      </c>
      <c r="AT37" s="947" t="s">
        <v>442</v>
      </c>
      <c r="AU37" s="947" t="s">
        <v>442</v>
      </c>
      <c r="AV37" s="947" t="s">
        <v>442</v>
      </c>
      <c r="AW37" s="947" t="s">
        <v>442</v>
      </c>
      <c r="AX37" s="947" t="s">
        <v>442</v>
      </c>
      <c r="AY37" s="947" t="s">
        <v>442</v>
      </c>
      <c r="AZ37" s="947" t="s">
        <v>442</v>
      </c>
      <c r="BA37" s="947" t="s">
        <v>442</v>
      </c>
      <c r="BB37" s="947" t="s">
        <v>442</v>
      </c>
      <c r="BC37" s="947" t="s">
        <v>442</v>
      </c>
      <c r="BD37" s="947" t="s">
        <v>442</v>
      </c>
      <c r="BE37" s="947" t="s">
        <v>442</v>
      </c>
      <c r="BF37" s="947" t="s">
        <v>442</v>
      </c>
      <c r="BG37" s="947" t="s">
        <v>442</v>
      </c>
      <c r="BH37" s="947" t="s">
        <v>442</v>
      </c>
      <c r="BI37" s="947" t="s">
        <v>442</v>
      </c>
      <c r="BJ37" s="947" t="s">
        <v>442</v>
      </c>
      <c r="BK37" s="947" t="s">
        <v>442</v>
      </c>
      <c r="BL37" s="947" t="s">
        <v>442</v>
      </c>
      <c r="BM37" s="947" t="s">
        <v>442</v>
      </c>
      <c r="BN37" s="947" t="s">
        <v>442</v>
      </c>
      <c r="BO37" s="947" t="s">
        <v>442</v>
      </c>
      <c r="BP37" s="947" t="s">
        <v>442</v>
      </c>
      <c r="BQ37" s="947" t="s">
        <v>442</v>
      </c>
      <c r="BR37" s="947" t="s">
        <v>442</v>
      </c>
      <c r="BS37" s="947" t="s">
        <v>442</v>
      </c>
      <c r="BT37" s="947" t="s">
        <v>442</v>
      </c>
      <c r="BU37" s="947" t="s">
        <v>442</v>
      </c>
      <c r="BV37" s="947" t="s">
        <v>442</v>
      </c>
      <c r="BW37" s="947" t="s">
        <v>442</v>
      </c>
      <c r="BX37" s="947" t="s">
        <v>442</v>
      </c>
      <c r="BY37" s="947" t="s">
        <v>442</v>
      </c>
      <c r="BZ37" s="947" t="s">
        <v>442</v>
      </c>
      <c r="CA37" s="947" t="s">
        <v>442</v>
      </c>
      <c r="CB37" s="947" t="s">
        <v>442</v>
      </c>
      <c r="CC37" s="378">
        <v>881</v>
      </c>
      <c r="CD37" s="378">
        <v>1016</v>
      </c>
      <c r="CE37" s="378">
        <v>1177</v>
      </c>
      <c r="CF37" s="378">
        <v>1270</v>
      </c>
      <c r="CG37" s="378">
        <v>1652</v>
      </c>
      <c r="CH37" s="378">
        <v>4067</v>
      </c>
      <c r="CI37" s="378">
        <v>4638</v>
      </c>
      <c r="CJ37" s="378">
        <v>9435</v>
      </c>
      <c r="CK37" s="378">
        <v>11013</v>
      </c>
      <c r="CL37" s="378">
        <v>12340</v>
      </c>
      <c r="CM37" s="378">
        <v>3048</v>
      </c>
      <c r="CN37" s="378">
        <v>3473</v>
      </c>
      <c r="CO37" s="385" t="s">
        <v>1680</v>
      </c>
      <c r="CP37" s="385" t="s">
        <v>1674</v>
      </c>
      <c r="CQ37" s="385" t="s">
        <v>1637</v>
      </c>
      <c r="CR37" s="385" t="s">
        <v>54</v>
      </c>
      <c r="CS37" s="385" t="s">
        <v>2155</v>
      </c>
      <c r="CT37" s="385" t="s">
        <v>1675</v>
      </c>
      <c r="CU37" s="238" t="s">
        <v>1650</v>
      </c>
      <c r="CV37" s="238" t="s">
        <v>1650</v>
      </c>
      <c r="CW37" s="385">
        <v>81</v>
      </c>
      <c r="CX37" s="385">
        <v>71</v>
      </c>
      <c r="CY37" s="385">
        <v>3590</v>
      </c>
      <c r="CZ37" s="385">
        <v>1147</v>
      </c>
      <c r="DA37" s="378">
        <v>13603</v>
      </c>
      <c r="DB37" s="386">
        <v>1840</v>
      </c>
      <c r="DC37" s="386">
        <v>2400</v>
      </c>
      <c r="DD37" s="386">
        <v>2650</v>
      </c>
      <c r="DE37" s="386">
        <v>2930</v>
      </c>
      <c r="DF37" s="386" t="s">
        <v>54</v>
      </c>
      <c r="DG37" s="387" t="s">
        <v>54</v>
      </c>
      <c r="DH37" s="378">
        <v>36000</v>
      </c>
      <c r="DI37" s="378">
        <v>37232</v>
      </c>
      <c r="DJ37" s="378">
        <v>42157</v>
      </c>
      <c r="DK37" s="378">
        <v>993</v>
      </c>
      <c r="DL37" s="378">
        <v>1127</v>
      </c>
      <c r="DM37" s="378">
        <v>1288</v>
      </c>
      <c r="DN37" s="378">
        <v>1382</v>
      </c>
      <c r="DO37" s="378">
        <v>1764</v>
      </c>
      <c r="DP37" s="378">
        <v>3048</v>
      </c>
      <c r="DQ37" s="378">
        <v>3511</v>
      </c>
      <c r="DR37" s="378">
        <v>4095</v>
      </c>
      <c r="DS37" s="378">
        <v>4603</v>
      </c>
      <c r="DT37" s="378">
        <v>9349</v>
      </c>
      <c r="DU37" s="378">
        <v>10848</v>
      </c>
      <c r="DV37" s="378">
        <v>12010</v>
      </c>
      <c r="DW37" s="378">
        <v>13149</v>
      </c>
      <c r="DX37" s="378">
        <v>33276</v>
      </c>
      <c r="DY37" s="378">
        <v>35121</v>
      </c>
      <c r="DZ37" s="378">
        <v>39571</v>
      </c>
      <c r="EA37" s="378" t="s">
        <v>2370</v>
      </c>
      <c r="EB37" s="238">
        <f>IFERROR(VLOOKUP($EA37,'BASE GE'!$B:$JV,$EB$5,FALSE),"")</f>
        <v>0</v>
      </c>
      <c r="EC37" s="238">
        <f>IFERROR(VLOOKUP($EA37,'BASE GE'!$B:$JV,$EC$5,FALSE),"")</f>
        <v>54.8</v>
      </c>
      <c r="ED37" s="238">
        <f>IFERROR(VLOOKUP($EA37,'BASE GE'!$B:$JV,$ED$5,FALSE),"")</f>
        <v>25.7</v>
      </c>
      <c r="EE37" s="238">
        <f>IFERROR(VLOOKUP($EA37,'BASE GE'!$B:$JV,$EE$5,FALSE),"")</f>
        <v>37</v>
      </c>
      <c r="EF37" s="238">
        <f>IFERROR(VLOOKUP($EA37,'BASE GE'!$B:$JV,$EE$5,FALSE),"")</f>
        <v>37</v>
      </c>
      <c r="EG37" s="238">
        <f>IFERROR(VLOOKUP($EA37,'BASE GE'!$B:$JV,$EE$5,FALSE),"")</f>
        <v>37</v>
      </c>
      <c r="EH37" s="238" t="str">
        <f>IFERROR(VLOOKUP($EA37,'BASE GE'!$B:$JV,$EH$5,FALSE),"")</f>
        <v>*</v>
      </c>
      <c r="EI37" s="238">
        <f>IFERROR(VLOOKUP($EA37,'BASE GE'!$B:$JV,$EI$5,FALSE),"")</f>
        <v>5</v>
      </c>
      <c r="EJ37" s="238">
        <f>IFERROR(VLOOKUP($EA37,'BASE GE'!$B:$JV,$EJ$5,FALSE),"")</f>
        <v>30.8</v>
      </c>
      <c r="EK37" s="238">
        <f>IFERROR(VLOOKUP($EA37,'BASE GE'!$B:$JV,$EK$5,FALSE),"")</f>
        <v>663</v>
      </c>
      <c r="EL37" s="238" t="str">
        <f>IFERROR(VLOOKUP($EA37,'BASE GE'!$B:$JV,$EL$5,FALSE),"")</f>
        <v>G3</v>
      </c>
      <c r="EM37" s="238">
        <f>IFERROR(VLOOKUP($EA37,'BASE GE'!$B:$JV,$EM$5,FALSE),"")</f>
        <v>1840</v>
      </c>
      <c r="EN37" s="238">
        <f>IFERROR(VLOOKUP($EA37,'BASE GE'!$B:$JV,$EN$5,FALSE),"")</f>
        <v>2400</v>
      </c>
      <c r="EO37" s="238">
        <f>IFERROR(VLOOKUP($EA37,'BASE GE'!$B:$JV,$EO$5,FALSE),"")</f>
        <v>2650</v>
      </c>
      <c r="EP37" s="238">
        <f>IFERROR(VLOOKUP($EA37,'BASE GE'!$B:$JV,$EP$5,FALSE),"")</f>
        <v>2930</v>
      </c>
      <c r="EQ37" s="238" t="str">
        <f>IFERROR(VLOOKUP($EA37,'BASE GE'!$B:$JV,$EQ$5,FALSE),"")</f>
        <v/>
      </c>
      <c r="ER37" s="238" t="str">
        <f>IFERROR(VLOOKUP($EA37,'BASE GE'!$B:$JV,$ER$5,FALSE),"")</f>
        <v/>
      </c>
      <c r="ES37" s="238" t="s">
        <v>2667</v>
      </c>
    </row>
    <row r="38" spans="1:149">
      <c r="A38" s="239" t="s">
        <v>1181</v>
      </c>
      <c r="B38" s="423" t="s">
        <v>1934</v>
      </c>
      <c r="C38" s="423" t="s">
        <v>1935</v>
      </c>
      <c r="D38" s="423" t="s">
        <v>1936</v>
      </c>
      <c r="E38" s="403" t="s">
        <v>905</v>
      </c>
      <c r="F38" s="239" t="s">
        <v>264</v>
      </c>
      <c r="G38" s="239" t="s">
        <v>265</v>
      </c>
      <c r="H38" s="239" t="s">
        <v>266</v>
      </c>
      <c r="I38" s="239" t="s">
        <v>261</v>
      </c>
      <c r="J38" s="239" t="s">
        <v>88</v>
      </c>
      <c r="K38" s="239" t="s">
        <v>89</v>
      </c>
      <c r="L38" s="239" t="s">
        <v>90</v>
      </c>
      <c r="M38" s="239" t="s">
        <v>227</v>
      </c>
      <c r="N38" s="239" t="s">
        <v>1189</v>
      </c>
      <c r="O38" s="948">
        <v>55251</v>
      </c>
      <c r="P38" s="947" t="s">
        <v>442</v>
      </c>
      <c r="Q38" s="951">
        <v>13222</v>
      </c>
      <c r="R38" s="947" t="s">
        <v>442</v>
      </c>
      <c r="S38" s="947" t="s">
        <v>442</v>
      </c>
      <c r="T38" s="947" t="s">
        <v>442</v>
      </c>
      <c r="U38" s="947" t="s">
        <v>442</v>
      </c>
      <c r="V38" s="947" t="s">
        <v>442</v>
      </c>
      <c r="W38" s="947" t="s">
        <v>442</v>
      </c>
      <c r="X38" s="947" t="s">
        <v>442</v>
      </c>
      <c r="Y38" s="947" t="s">
        <v>442</v>
      </c>
      <c r="Z38" s="947" t="s">
        <v>442</v>
      </c>
      <c r="AA38" s="947" t="s">
        <v>442</v>
      </c>
      <c r="AB38" s="947" t="s">
        <v>442</v>
      </c>
      <c r="AC38" s="947" t="s">
        <v>442</v>
      </c>
      <c r="AD38" s="947" t="s">
        <v>442</v>
      </c>
      <c r="AE38" s="947" t="s">
        <v>442</v>
      </c>
      <c r="AF38" s="947" t="s">
        <v>442</v>
      </c>
      <c r="AG38" s="947" t="s">
        <v>442</v>
      </c>
      <c r="AH38" s="947" t="s">
        <v>442</v>
      </c>
      <c r="AI38" s="947" t="s">
        <v>442</v>
      </c>
      <c r="AJ38" s="947" t="s">
        <v>442</v>
      </c>
      <c r="AK38" s="947" t="s">
        <v>442</v>
      </c>
      <c r="AL38" s="947" t="s">
        <v>442</v>
      </c>
      <c r="AM38" s="947" t="s">
        <v>442</v>
      </c>
      <c r="AN38" s="947" t="s">
        <v>442</v>
      </c>
      <c r="AO38" s="947" t="s">
        <v>442</v>
      </c>
      <c r="AP38" s="947" t="s">
        <v>442</v>
      </c>
      <c r="AQ38" s="947" t="s">
        <v>442</v>
      </c>
      <c r="AR38" s="947" t="s">
        <v>442</v>
      </c>
      <c r="AS38" s="947" t="s">
        <v>442</v>
      </c>
      <c r="AT38" s="947" t="s">
        <v>442</v>
      </c>
      <c r="AU38" s="947" t="s">
        <v>442</v>
      </c>
      <c r="AV38" s="947" t="s">
        <v>442</v>
      </c>
      <c r="AW38" s="947" t="s">
        <v>442</v>
      </c>
      <c r="AX38" s="947" t="s">
        <v>442</v>
      </c>
      <c r="AY38" s="948">
        <v>991</v>
      </c>
      <c r="AZ38" s="947" t="s">
        <v>442</v>
      </c>
      <c r="BA38" s="947" t="s">
        <v>442</v>
      </c>
      <c r="BB38" s="947" t="s">
        <v>442</v>
      </c>
      <c r="BC38" s="947" t="s">
        <v>442</v>
      </c>
      <c r="BD38" s="948">
        <v>391</v>
      </c>
      <c r="BE38" s="947" t="s">
        <v>442</v>
      </c>
      <c r="BF38" s="947" t="s">
        <v>442</v>
      </c>
      <c r="BG38" s="947" t="s">
        <v>442</v>
      </c>
      <c r="BH38" s="948">
        <v>419</v>
      </c>
      <c r="BI38" s="947" t="s">
        <v>442</v>
      </c>
      <c r="BJ38" s="947" t="s">
        <v>442</v>
      </c>
      <c r="BK38" s="947" t="s">
        <v>442</v>
      </c>
      <c r="BL38" s="947" t="s">
        <v>442</v>
      </c>
      <c r="BM38" s="947" t="s">
        <v>442</v>
      </c>
      <c r="BN38" s="947" t="s">
        <v>442</v>
      </c>
      <c r="BO38" s="947" t="s">
        <v>442</v>
      </c>
      <c r="BP38" s="947" t="s">
        <v>442</v>
      </c>
      <c r="BQ38" s="947" t="s">
        <v>442</v>
      </c>
      <c r="BR38" s="947" t="s">
        <v>442</v>
      </c>
      <c r="BS38" s="947" t="s">
        <v>442</v>
      </c>
      <c r="BT38" s="947" t="s">
        <v>442</v>
      </c>
      <c r="BU38" s="947" t="s">
        <v>442</v>
      </c>
      <c r="BV38" s="947" t="s">
        <v>442</v>
      </c>
      <c r="BW38" s="947" t="s">
        <v>442</v>
      </c>
      <c r="BX38" s="947" t="s">
        <v>442</v>
      </c>
      <c r="BY38" s="947" t="s">
        <v>442</v>
      </c>
      <c r="BZ38" s="947" t="s">
        <v>442</v>
      </c>
      <c r="CA38" s="947" t="s">
        <v>442</v>
      </c>
      <c r="CB38" s="947" t="s">
        <v>442</v>
      </c>
      <c r="CC38" s="378">
        <v>881</v>
      </c>
      <c r="CD38" s="378">
        <v>1016</v>
      </c>
      <c r="CE38" s="378">
        <v>1177</v>
      </c>
      <c r="CF38" s="378">
        <v>1270</v>
      </c>
      <c r="CG38" s="378">
        <v>1652</v>
      </c>
      <c r="CH38" s="378">
        <v>4067</v>
      </c>
      <c r="CI38" s="378">
        <v>4638</v>
      </c>
      <c r="CJ38" s="378">
        <v>9435</v>
      </c>
      <c r="CK38" s="378">
        <v>11013</v>
      </c>
      <c r="CL38" s="378">
        <v>12340</v>
      </c>
      <c r="CM38" s="378">
        <v>3048</v>
      </c>
      <c r="CN38" s="378">
        <v>3473</v>
      </c>
      <c r="CO38" s="239" t="s">
        <v>424</v>
      </c>
      <c r="CP38" s="239" t="s">
        <v>425</v>
      </c>
      <c r="CQ38" s="239" t="s">
        <v>426</v>
      </c>
      <c r="CR38" s="239">
        <v>0</v>
      </c>
      <c r="CS38" s="239" t="s">
        <v>1685</v>
      </c>
      <c r="CT38" s="245" t="s">
        <v>412</v>
      </c>
      <c r="CU38" s="239" t="s">
        <v>2664</v>
      </c>
      <c r="CV38" s="239" t="s">
        <v>499</v>
      </c>
      <c r="CW38" s="239">
        <v>83</v>
      </c>
      <c r="CX38" s="239">
        <v>73</v>
      </c>
      <c r="CY38" s="239">
        <v>4004</v>
      </c>
      <c r="CZ38" s="239">
        <v>1380</v>
      </c>
      <c r="DA38" s="378">
        <v>13603</v>
      </c>
      <c r="DB38" s="360">
        <v>2427</v>
      </c>
      <c r="DC38" s="360">
        <v>3171</v>
      </c>
      <c r="DD38" s="360"/>
      <c r="DE38" s="360"/>
      <c r="DF38" s="360"/>
      <c r="DG38" s="381"/>
      <c r="DH38" s="378">
        <v>36000</v>
      </c>
      <c r="DI38" s="378">
        <v>37232</v>
      </c>
      <c r="DJ38" s="378">
        <v>42157</v>
      </c>
      <c r="DK38" s="378">
        <v>993</v>
      </c>
      <c r="DL38" s="378">
        <v>1127</v>
      </c>
      <c r="DM38" s="378">
        <v>1288</v>
      </c>
      <c r="DN38" s="378">
        <v>1382</v>
      </c>
      <c r="DO38" s="378">
        <v>1764</v>
      </c>
      <c r="DP38" s="378">
        <v>3048</v>
      </c>
      <c r="DQ38" s="378">
        <v>3511</v>
      </c>
      <c r="DR38" s="378">
        <v>4095</v>
      </c>
      <c r="DS38" s="378">
        <v>4603</v>
      </c>
      <c r="DT38" s="378">
        <v>9349</v>
      </c>
      <c r="DU38" s="378">
        <v>10848</v>
      </c>
      <c r="DV38" s="378">
        <v>12010</v>
      </c>
      <c r="DW38" s="378">
        <v>13149</v>
      </c>
      <c r="DX38" s="378">
        <v>33276</v>
      </c>
      <c r="DY38" s="378">
        <v>35121</v>
      </c>
      <c r="DZ38" s="378">
        <v>39571</v>
      </c>
      <c r="EA38" s="378" t="s">
        <v>263</v>
      </c>
      <c r="EB38" s="238">
        <f>IFERROR(VLOOKUP($EA38,'BASE GE'!$B:$JV,$EB$5,FALSE),"")</f>
        <v>0</v>
      </c>
      <c r="EC38" s="238">
        <f>IFERROR(VLOOKUP($EA38,'BASE GE'!$B:$JV,$EC$5,FALSE),"")</f>
        <v>66.2</v>
      </c>
      <c r="ED38" s="238">
        <f>IFERROR(VLOOKUP($EA38,'BASE GE'!$B:$JV,$ED$5,FALSE),"")</f>
        <v>30</v>
      </c>
      <c r="EE38" s="238">
        <f>IFERROR(VLOOKUP($EA38,'BASE GE'!$B:$JV,$EE$5,FALSE),"")</f>
        <v>43.6</v>
      </c>
      <c r="EF38" s="238">
        <f>IFERROR(VLOOKUP($EA38,'BASE GE'!$B:$JV,$EE$5,FALSE),"")</f>
        <v>43.6</v>
      </c>
      <c r="EG38" s="238">
        <f>IFERROR(VLOOKUP($EA38,'BASE GE'!$B:$JV,$EE$5,FALSE),"")</f>
        <v>43.6</v>
      </c>
      <c r="EH38" s="238">
        <f>IFERROR(VLOOKUP($EA38,'BASE GE'!$B:$JV,$EH$5,FALSE),"")</f>
        <v>20</v>
      </c>
      <c r="EI38" s="238">
        <f>IFERROR(VLOOKUP($EA38,'BASE GE'!$B:$JV,$EI$5,FALSE),"")</f>
        <v>0.25</v>
      </c>
      <c r="EJ38" s="238">
        <f>IFERROR(VLOOKUP($EA38,'BASE GE'!$B:$JV,$EJ$5,FALSE),"")</f>
        <v>50.5</v>
      </c>
      <c r="EK38" s="238">
        <f>IFERROR(VLOOKUP($EA38,'BASE GE'!$B:$JV,$EK$5,FALSE),"")</f>
        <v>828</v>
      </c>
      <c r="EL38" s="238" t="str">
        <f>IFERROR(VLOOKUP($EA38,'BASE GE'!$B:$JV,$EL$5,FALSE),"")</f>
        <v>G3</v>
      </c>
      <c r="EM38" s="238">
        <f>IFERROR(VLOOKUP($EA38,'BASE GE'!$B:$JV,$EM$5,FALSE),"")</f>
        <v>2427</v>
      </c>
      <c r="EN38" s="238">
        <f>IFERROR(VLOOKUP($EA38,'BASE GE'!$B:$JV,$EN$5,FALSE),"")</f>
        <v>3171</v>
      </c>
      <c r="EO38" s="238">
        <f>IFERROR(VLOOKUP($EA38,'BASE GE'!$B:$JV,$EO$5,FALSE),"")</f>
        <v>3682</v>
      </c>
      <c r="EP38" s="238">
        <f>IFERROR(VLOOKUP($EA38,'BASE GE'!$B:$JV,$EP$5,FALSE),"")</f>
        <v>0</v>
      </c>
      <c r="EQ38" s="238">
        <f>IFERROR(VLOOKUP($EA38,'BASE GE'!$B:$JV,$EQ$5,FALSE),"")</f>
        <v>0</v>
      </c>
      <c r="ER38" s="238">
        <f>IFERROR(VLOOKUP($EA38,'BASE GE'!$B:$JV,$ER$5,FALSE),"")</f>
        <v>0</v>
      </c>
      <c r="ES38" s="238" t="s">
        <v>2667</v>
      </c>
    </row>
    <row r="39" spans="1:149">
      <c r="A39" s="239" t="s">
        <v>1179</v>
      </c>
      <c r="B39" s="421" t="s">
        <v>1937</v>
      </c>
      <c r="C39" s="421"/>
      <c r="D39" s="421"/>
      <c r="E39" s="403" t="s">
        <v>905</v>
      </c>
      <c r="F39" s="239" t="s">
        <v>280</v>
      </c>
      <c r="G39" s="239" t="s">
        <v>281</v>
      </c>
      <c r="H39" s="239" t="s">
        <v>266</v>
      </c>
      <c r="I39" s="239" t="s">
        <v>261</v>
      </c>
      <c r="J39" s="239" t="s">
        <v>88</v>
      </c>
      <c r="K39" s="239" t="s">
        <v>89</v>
      </c>
      <c r="L39" s="239" t="s">
        <v>282</v>
      </c>
      <c r="M39" s="239" t="s">
        <v>227</v>
      </c>
      <c r="N39" s="239" t="s">
        <v>1189</v>
      </c>
      <c r="O39" s="947" t="s">
        <v>442</v>
      </c>
      <c r="P39" s="947" t="s">
        <v>442</v>
      </c>
      <c r="Q39" s="947" t="s">
        <v>442</v>
      </c>
      <c r="R39" s="947" t="s">
        <v>442</v>
      </c>
      <c r="S39" s="947" t="s">
        <v>442</v>
      </c>
      <c r="T39" s="947" t="s">
        <v>442</v>
      </c>
      <c r="U39" s="947" t="s">
        <v>442</v>
      </c>
      <c r="V39" s="947" t="s">
        <v>442</v>
      </c>
      <c r="W39" s="947" t="s">
        <v>442</v>
      </c>
      <c r="X39" s="422" t="s">
        <v>54</v>
      </c>
      <c r="Y39" s="422" t="s">
        <v>54</v>
      </c>
      <c r="Z39" s="422" t="s">
        <v>54</v>
      </c>
      <c r="AA39" s="422" t="s">
        <v>54</v>
      </c>
      <c r="AB39" s="422" t="s">
        <v>54</v>
      </c>
      <c r="AC39" s="422" t="s">
        <v>54</v>
      </c>
      <c r="AD39" s="422" t="s">
        <v>54</v>
      </c>
      <c r="AE39" s="422" t="s">
        <v>54</v>
      </c>
      <c r="AF39" s="422" t="s">
        <v>54</v>
      </c>
      <c r="AG39" s="422" t="s">
        <v>54</v>
      </c>
      <c r="AH39" s="422" t="s">
        <v>54</v>
      </c>
      <c r="AI39" s="422" t="s">
        <v>54</v>
      </c>
      <c r="AJ39" s="422" t="s">
        <v>54</v>
      </c>
      <c r="AK39" s="422" t="s">
        <v>54</v>
      </c>
      <c r="AL39" s="947" t="s">
        <v>442</v>
      </c>
      <c r="AM39" s="947" t="s">
        <v>442</v>
      </c>
      <c r="AN39" s="947" t="s">
        <v>442</v>
      </c>
      <c r="AO39" s="947" t="s">
        <v>442</v>
      </c>
      <c r="AP39" s="947" t="s">
        <v>442</v>
      </c>
      <c r="AQ39" s="947" t="s">
        <v>442</v>
      </c>
      <c r="AR39" s="947" t="s">
        <v>442</v>
      </c>
      <c r="AS39" s="947" t="s">
        <v>442</v>
      </c>
      <c r="AT39" s="947" t="s">
        <v>442</v>
      </c>
      <c r="AU39" s="948">
        <v>652</v>
      </c>
      <c r="AV39" s="947" t="s">
        <v>442</v>
      </c>
      <c r="AW39" s="947" t="s">
        <v>442</v>
      </c>
      <c r="AX39" s="947" t="s">
        <v>442</v>
      </c>
      <c r="AY39" s="948">
        <v>991</v>
      </c>
      <c r="AZ39" s="947" t="s">
        <v>442</v>
      </c>
      <c r="BA39" s="947" t="s">
        <v>442</v>
      </c>
      <c r="BB39" s="947" t="s">
        <v>442</v>
      </c>
      <c r="BC39" s="947" t="s">
        <v>442</v>
      </c>
      <c r="BD39" s="947" t="s">
        <v>442</v>
      </c>
      <c r="BE39" s="948">
        <v>815</v>
      </c>
      <c r="BF39" s="948">
        <v>336</v>
      </c>
      <c r="BG39" s="947" t="s">
        <v>442</v>
      </c>
      <c r="BH39" s="947" t="s">
        <v>442</v>
      </c>
      <c r="BI39" s="947" t="s">
        <v>442</v>
      </c>
      <c r="BJ39" s="948">
        <v>180</v>
      </c>
      <c r="BK39" s="947" t="s">
        <v>442</v>
      </c>
      <c r="BL39" s="947" t="s">
        <v>442</v>
      </c>
      <c r="BM39" s="947" t="s">
        <v>442</v>
      </c>
      <c r="BN39" s="947" t="s">
        <v>442</v>
      </c>
      <c r="BO39" s="948">
        <v>167</v>
      </c>
      <c r="BP39" s="947" t="s">
        <v>442</v>
      </c>
      <c r="BQ39" s="947" t="s">
        <v>442</v>
      </c>
      <c r="BR39" s="947" t="s">
        <v>442</v>
      </c>
      <c r="BS39" s="948">
        <v>2165</v>
      </c>
      <c r="BT39" s="948">
        <v>2700</v>
      </c>
      <c r="BU39" s="947" t="s">
        <v>442</v>
      </c>
      <c r="BV39" s="947" t="s">
        <v>442</v>
      </c>
      <c r="BW39" s="947" t="s">
        <v>442</v>
      </c>
      <c r="BX39" s="947" t="s">
        <v>442</v>
      </c>
      <c r="BY39" s="948">
        <v>3250</v>
      </c>
      <c r="BZ39" s="947" t="s">
        <v>442</v>
      </c>
      <c r="CA39" s="948">
        <v>2482</v>
      </c>
      <c r="CB39" s="948">
        <v>2749</v>
      </c>
      <c r="CC39" s="378">
        <v>881</v>
      </c>
      <c r="CD39" s="378">
        <v>1016</v>
      </c>
      <c r="CE39" s="378">
        <v>1177</v>
      </c>
      <c r="CF39" s="378">
        <v>1270</v>
      </c>
      <c r="CG39" s="378">
        <v>1652</v>
      </c>
      <c r="CH39" s="378">
        <v>4067</v>
      </c>
      <c r="CI39" s="378">
        <v>4638</v>
      </c>
      <c r="CJ39" s="378">
        <v>9435</v>
      </c>
      <c r="CK39" s="378">
        <v>11013</v>
      </c>
      <c r="CL39" s="378">
        <v>12340</v>
      </c>
      <c r="CM39" s="378">
        <v>3048</v>
      </c>
      <c r="CN39" s="378">
        <v>3473</v>
      </c>
      <c r="CO39" s="239" t="s">
        <v>424</v>
      </c>
      <c r="CP39" s="239" t="s">
        <v>426</v>
      </c>
      <c r="CQ39" s="239" t="s">
        <v>428</v>
      </c>
      <c r="CR39" s="239"/>
      <c r="CS39" s="239" t="s">
        <v>394</v>
      </c>
      <c r="CT39" s="245"/>
      <c r="CU39" s="239" t="s">
        <v>530</v>
      </c>
      <c r="CV39" s="239" t="s">
        <v>499</v>
      </c>
      <c r="CW39" s="239">
        <v>78</v>
      </c>
      <c r="CX39" s="239">
        <v>67</v>
      </c>
      <c r="CY39" s="239">
        <v>4004</v>
      </c>
      <c r="CZ39" s="239">
        <v>1380</v>
      </c>
      <c r="DA39" s="378">
        <v>13603</v>
      </c>
      <c r="DB39" s="360">
        <v>2172</v>
      </c>
      <c r="DC39" s="360">
        <v>3102</v>
      </c>
      <c r="DD39" s="360">
        <v>2815</v>
      </c>
      <c r="DE39" s="360"/>
      <c r="DF39" s="360"/>
      <c r="DG39" s="381"/>
      <c r="DH39" s="378">
        <v>36000</v>
      </c>
      <c r="DI39" s="378">
        <v>37232</v>
      </c>
      <c r="DJ39" s="378">
        <v>42157</v>
      </c>
      <c r="DK39" s="378">
        <v>993</v>
      </c>
      <c r="DL39" s="378">
        <v>1127</v>
      </c>
      <c r="DM39" s="378">
        <v>1288</v>
      </c>
      <c r="DN39" s="378">
        <v>1382</v>
      </c>
      <c r="DO39" s="378">
        <v>1764</v>
      </c>
      <c r="DP39" s="378">
        <v>3048</v>
      </c>
      <c r="DQ39" s="378">
        <v>3511</v>
      </c>
      <c r="DR39" s="378">
        <v>4095</v>
      </c>
      <c r="DS39" s="378">
        <v>4603</v>
      </c>
      <c r="DT39" s="378">
        <v>9349</v>
      </c>
      <c r="DU39" s="378">
        <v>10848</v>
      </c>
      <c r="DV39" s="378">
        <v>12010</v>
      </c>
      <c r="DW39" s="378">
        <v>13149</v>
      </c>
      <c r="DX39" s="378">
        <v>33276</v>
      </c>
      <c r="DY39" s="378">
        <v>35121</v>
      </c>
      <c r="DZ39" s="378">
        <v>39571</v>
      </c>
      <c r="EA39" s="378" t="s">
        <v>279</v>
      </c>
      <c r="EB39" s="238">
        <f>IFERROR(VLOOKUP($EA39,'BASE GE'!$B:$JV,$EB$5,FALSE),"")</f>
        <v>0</v>
      </c>
      <c r="EC39" s="238">
        <f>IFERROR(VLOOKUP($EA39,'BASE GE'!$B:$JV,$EC$5,FALSE),"")</f>
        <v>60.3</v>
      </c>
      <c r="ED39" s="238">
        <f>IFERROR(VLOOKUP($EA39,'BASE GE'!$B:$JV,$ED$5,FALSE),"")</f>
        <v>31.1</v>
      </c>
      <c r="EE39" s="238">
        <f>IFERROR(VLOOKUP($EA39,'BASE GE'!$B:$JV,$EE$5,FALSE),"")</f>
        <v>43.5</v>
      </c>
      <c r="EF39" s="238">
        <f>IFERROR(VLOOKUP($EA39,'BASE GE'!$B:$JV,$EE$5,FALSE),"")</f>
        <v>43.5</v>
      </c>
      <c r="EG39" s="238">
        <f>IFERROR(VLOOKUP($EA39,'BASE GE'!$B:$JV,$EE$5,FALSE),"")</f>
        <v>43.5</v>
      </c>
      <c r="EH39" s="238">
        <f>IFERROR(VLOOKUP($EA39,'BASE GE'!$B:$JV,$EH$5,FALSE),"")</f>
        <v>20</v>
      </c>
      <c r="EI39" s="238">
        <f>IFERROR(VLOOKUP($EA39,'BASE GE'!$B:$JV,$EI$5,FALSE),"")</f>
        <v>0.25</v>
      </c>
      <c r="EJ39" s="238">
        <f>IFERROR(VLOOKUP($EA39,'BASE GE'!$B:$JV,$EJ$5,FALSE),"")</f>
        <v>31</v>
      </c>
      <c r="EK39" s="238">
        <f>IFERROR(VLOOKUP($EA39,'BASE GE'!$B:$JV,$EK$5,FALSE),"")</f>
        <v>557</v>
      </c>
      <c r="EL39" s="238" t="str">
        <f>IFERROR(VLOOKUP($EA39,'BASE GE'!$B:$JV,$EL$5,FALSE),"")</f>
        <v>G3</v>
      </c>
      <c r="EM39" s="238">
        <f>IFERROR(VLOOKUP($EA39,'BASE GE'!$B:$JV,$EM$5,FALSE),"")</f>
        <v>2172</v>
      </c>
      <c r="EN39" s="238">
        <f>IFERROR(VLOOKUP($EA39,'BASE GE'!$B:$JV,$EN$5,FALSE),"")</f>
        <v>3102</v>
      </c>
      <c r="EO39" s="238">
        <f>IFERROR(VLOOKUP($EA39,'BASE GE'!$B:$JV,$EO$5,FALSE),"")</f>
        <v>3815</v>
      </c>
      <c r="EP39" s="238">
        <f>IFERROR(VLOOKUP($EA39,'BASE GE'!$B:$JV,$EP$5,FALSE),"")</f>
        <v>0</v>
      </c>
      <c r="EQ39" s="238">
        <f>IFERROR(VLOOKUP($EA39,'BASE GE'!$B:$JV,$EQ$5,FALSE),"")</f>
        <v>0</v>
      </c>
      <c r="ER39" s="238">
        <f>IFERROR(VLOOKUP($EA39,'BASE GE'!$B:$JV,$ER$5,FALSE),"")</f>
        <v>0</v>
      </c>
      <c r="ES39" s="239" t="s">
        <v>2668</v>
      </c>
    </row>
    <row r="40" spans="1:149">
      <c r="A40" s="239" t="s">
        <v>1181</v>
      </c>
      <c r="B40" s="423" t="s">
        <v>1938</v>
      </c>
      <c r="C40" s="423" t="s">
        <v>1939</v>
      </c>
      <c r="D40" s="423" t="s">
        <v>1940</v>
      </c>
      <c r="E40" s="403" t="s">
        <v>906</v>
      </c>
      <c r="F40" s="239" t="s">
        <v>264</v>
      </c>
      <c r="G40" s="239" t="s">
        <v>268</v>
      </c>
      <c r="H40" s="239" t="s">
        <v>269</v>
      </c>
      <c r="I40" s="239" t="s">
        <v>270</v>
      </c>
      <c r="J40" s="239" t="s">
        <v>88</v>
      </c>
      <c r="K40" s="239" t="s">
        <v>89</v>
      </c>
      <c r="L40" s="239" t="s">
        <v>90</v>
      </c>
      <c r="M40" s="239" t="s">
        <v>240</v>
      </c>
      <c r="N40" s="239" t="s">
        <v>1190</v>
      </c>
      <c r="O40" s="949">
        <v>57386</v>
      </c>
      <c r="P40" s="947" t="s">
        <v>442</v>
      </c>
      <c r="Q40" s="951">
        <v>13092</v>
      </c>
      <c r="R40" s="947" t="s">
        <v>442</v>
      </c>
      <c r="S40" s="947" t="s">
        <v>442</v>
      </c>
      <c r="T40" s="947" t="s">
        <v>442</v>
      </c>
      <c r="U40" s="947" t="s">
        <v>442</v>
      </c>
      <c r="V40" s="947" t="s">
        <v>442</v>
      </c>
      <c r="W40" s="947" t="s">
        <v>442</v>
      </c>
      <c r="X40" s="947" t="s">
        <v>442</v>
      </c>
      <c r="Y40" s="947" t="s">
        <v>442</v>
      </c>
      <c r="Z40" s="947" t="s">
        <v>442</v>
      </c>
      <c r="AA40" s="947" t="s">
        <v>442</v>
      </c>
      <c r="AB40" s="947" t="s">
        <v>442</v>
      </c>
      <c r="AC40" s="947" t="s">
        <v>442</v>
      </c>
      <c r="AD40" s="947" t="s">
        <v>442</v>
      </c>
      <c r="AE40" s="947" t="s">
        <v>442</v>
      </c>
      <c r="AF40" s="947" t="s">
        <v>442</v>
      </c>
      <c r="AG40" s="947" t="s">
        <v>442</v>
      </c>
      <c r="AH40" s="947" t="s">
        <v>442</v>
      </c>
      <c r="AI40" s="947" t="s">
        <v>442</v>
      </c>
      <c r="AJ40" s="947" t="s">
        <v>442</v>
      </c>
      <c r="AK40" s="947" t="s">
        <v>442</v>
      </c>
      <c r="AL40" s="947" t="s">
        <v>442</v>
      </c>
      <c r="AM40" s="947" t="s">
        <v>442</v>
      </c>
      <c r="AN40" s="947" t="s">
        <v>442</v>
      </c>
      <c r="AO40" s="947" t="s">
        <v>442</v>
      </c>
      <c r="AP40" s="947" t="s">
        <v>442</v>
      </c>
      <c r="AQ40" s="947" t="s">
        <v>442</v>
      </c>
      <c r="AR40" s="947" t="s">
        <v>442</v>
      </c>
      <c r="AS40" s="947" t="s">
        <v>442</v>
      </c>
      <c r="AT40" s="947" t="s">
        <v>442</v>
      </c>
      <c r="AU40" s="947" t="s">
        <v>442</v>
      </c>
      <c r="AV40" s="947" t="s">
        <v>442</v>
      </c>
      <c r="AW40" s="947" t="s">
        <v>442</v>
      </c>
      <c r="AX40" s="947" t="s">
        <v>442</v>
      </c>
      <c r="AY40" s="948">
        <v>991</v>
      </c>
      <c r="AZ40" s="947" t="s">
        <v>442</v>
      </c>
      <c r="BA40" s="947" t="s">
        <v>442</v>
      </c>
      <c r="BB40" s="947" t="s">
        <v>442</v>
      </c>
      <c r="BC40" s="947" t="s">
        <v>442</v>
      </c>
      <c r="BD40" s="948">
        <v>391</v>
      </c>
      <c r="BE40" s="947" t="s">
        <v>442</v>
      </c>
      <c r="BF40" s="947" t="s">
        <v>442</v>
      </c>
      <c r="BG40" s="947" t="s">
        <v>442</v>
      </c>
      <c r="BH40" s="948">
        <v>419</v>
      </c>
      <c r="BI40" s="948">
        <v>188</v>
      </c>
      <c r="BJ40" s="947" t="s">
        <v>442</v>
      </c>
      <c r="BK40" s="947" t="s">
        <v>442</v>
      </c>
      <c r="BL40" s="947" t="s">
        <v>442</v>
      </c>
      <c r="BM40" s="947" t="s">
        <v>442</v>
      </c>
      <c r="BN40" s="947" t="s">
        <v>442</v>
      </c>
      <c r="BO40" s="947" t="s">
        <v>442</v>
      </c>
      <c r="BP40" s="947" t="s">
        <v>442</v>
      </c>
      <c r="BQ40" s="947" t="s">
        <v>442</v>
      </c>
      <c r="BR40" s="947" t="s">
        <v>442</v>
      </c>
      <c r="BS40" s="948">
        <v>2165</v>
      </c>
      <c r="BT40" s="948">
        <v>2700</v>
      </c>
      <c r="BU40" s="947" t="s">
        <v>442</v>
      </c>
      <c r="BV40" s="947" t="s">
        <v>442</v>
      </c>
      <c r="BW40" s="947" t="s">
        <v>442</v>
      </c>
      <c r="BX40" s="947" t="s">
        <v>442</v>
      </c>
      <c r="BY40" s="947" t="s">
        <v>442</v>
      </c>
      <c r="BZ40" s="947" t="s">
        <v>442</v>
      </c>
      <c r="CA40" s="947" t="s">
        <v>442</v>
      </c>
      <c r="CB40" s="947" t="s">
        <v>442</v>
      </c>
      <c r="CC40" s="378">
        <v>881</v>
      </c>
      <c r="CD40" s="378">
        <v>1016</v>
      </c>
      <c r="CE40" s="378">
        <v>1177</v>
      </c>
      <c r="CF40" s="378">
        <v>1270</v>
      </c>
      <c r="CG40" s="378">
        <v>1652</v>
      </c>
      <c r="CH40" s="378">
        <v>4067</v>
      </c>
      <c r="CI40" s="378">
        <v>4638</v>
      </c>
      <c r="CJ40" s="378">
        <v>9435</v>
      </c>
      <c r="CK40" s="378">
        <v>11013</v>
      </c>
      <c r="CL40" s="378">
        <v>12340</v>
      </c>
      <c r="CM40" s="378">
        <v>3048</v>
      </c>
      <c r="CN40" s="378">
        <v>3473</v>
      </c>
      <c r="CO40" s="239" t="s">
        <v>424</v>
      </c>
      <c r="CP40" s="239" t="s">
        <v>425</v>
      </c>
      <c r="CQ40" s="239" t="s">
        <v>426</v>
      </c>
      <c r="CR40" s="239">
        <v>0</v>
      </c>
      <c r="CS40" s="239" t="s">
        <v>1685</v>
      </c>
      <c r="CT40" s="245" t="s">
        <v>412</v>
      </c>
      <c r="CU40" s="239" t="s">
        <v>2664</v>
      </c>
      <c r="CV40" s="239" t="s">
        <v>499</v>
      </c>
      <c r="CW40" s="239">
        <v>83</v>
      </c>
      <c r="CX40" s="239">
        <v>73</v>
      </c>
      <c r="CY40" s="239">
        <v>4004</v>
      </c>
      <c r="CZ40" s="239">
        <v>1380</v>
      </c>
      <c r="DA40" s="378">
        <v>13603</v>
      </c>
      <c r="DB40" s="360">
        <v>2550</v>
      </c>
      <c r="DC40" s="360">
        <v>3289</v>
      </c>
      <c r="DD40" s="360"/>
      <c r="DE40" s="360"/>
      <c r="DF40" s="360"/>
      <c r="DG40" s="381"/>
      <c r="DH40" s="378">
        <v>36000</v>
      </c>
      <c r="DI40" s="378">
        <v>37232</v>
      </c>
      <c r="DJ40" s="378">
        <v>42157</v>
      </c>
      <c r="DK40" s="378">
        <v>993</v>
      </c>
      <c r="DL40" s="378">
        <v>1127</v>
      </c>
      <c r="DM40" s="378">
        <v>1288</v>
      </c>
      <c r="DN40" s="378">
        <v>1382</v>
      </c>
      <c r="DO40" s="378">
        <v>1764</v>
      </c>
      <c r="DP40" s="378">
        <v>3048</v>
      </c>
      <c r="DQ40" s="378">
        <v>3511</v>
      </c>
      <c r="DR40" s="378">
        <v>4095</v>
      </c>
      <c r="DS40" s="378">
        <v>4603</v>
      </c>
      <c r="DT40" s="378">
        <v>9349</v>
      </c>
      <c r="DU40" s="378">
        <v>10848</v>
      </c>
      <c r="DV40" s="378">
        <v>12010</v>
      </c>
      <c r="DW40" s="378">
        <v>13149</v>
      </c>
      <c r="DX40" s="378">
        <v>33276</v>
      </c>
      <c r="DY40" s="378">
        <v>35121</v>
      </c>
      <c r="DZ40" s="378">
        <v>39571</v>
      </c>
      <c r="EA40" s="378" t="s">
        <v>267</v>
      </c>
      <c r="EB40" s="238">
        <f>IFERROR(VLOOKUP($EA40,'BASE GE'!$B:$JV,$EB$5,FALSE),"")</f>
        <v>0</v>
      </c>
      <c r="EC40" s="238">
        <f>IFERROR(VLOOKUP($EA40,'BASE GE'!$B:$JV,$EC$5,FALSE),"")</f>
        <v>66.2</v>
      </c>
      <c r="ED40" s="238">
        <f>IFERROR(VLOOKUP($EA40,'BASE GE'!$B:$JV,$ED$5,FALSE),"")</f>
        <v>30</v>
      </c>
      <c r="EE40" s="238">
        <f>IFERROR(VLOOKUP($EA40,'BASE GE'!$B:$JV,$EE$5,FALSE),"")</f>
        <v>43.6</v>
      </c>
      <c r="EF40" s="238">
        <f>IFERROR(VLOOKUP($EA40,'BASE GE'!$B:$JV,$EE$5,FALSE),"")</f>
        <v>43.6</v>
      </c>
      <c r="EG40" s="238">
        <f>IFERROR(VLOOKUP($EA40,'BASE GE'!$B:$JV,$EE$5,FALSE),"")</f>
        <v>43.6</v>
      </c>
      <c r="EH40" s="238">
        <f>IFERROR(VLOOKUP($EA40,'BASE GE'!$B:$JV,$EH$5,FALSE),"")</f>
        <v>20</v>
      </c>
      <c r="EI40" s="238">
        <f>IFERROR(VLOOKUP($EA40,'BASE GE'!$B:$JV,$EI$5,FALSE),"")</f>
        <v>0.25</v>
      </c>
      <c r="EJ40" s="238">
        <f>IFERROR(VLOOKUP($EA40,'BASE GE'!$B:$JV,$EJ$5,FALSE),"")</f>
        <v>50.5</v>
      </c>
      <c r="EK40" s="238">
        <f>IFERROR(VLOOKUP($EA40,'BASE GE'!$B:$JV,$EK$5,FALSE),"")</f>
        <v>828</v>
      </c>
      <c r="EL40" s="238" t="str">
        <f>IFERROR(VLOOKUP($EA40,'BASE GE'!$B:$JV,$EL$5,FALSE),"")</f>
        <v>G3</v>
      </c>
      <c r="EM40" s="238">
        <f>IFERROR(VLOOKUP($EA40,'BASE GE'!$B:$JV,$EM$5,FALSE),"")</f>
        <v>2550</v>
      </c>
      <c r="EN40" s="238">
        <f>IFERROR(VLOOKUP($EA40,'BASE GE'!$B:$JV,$EN$5,FALSE),"")</f>
        <v>3289</v>
      </c>
      <c r="EO40" s="238">
        <f>IFERROR(VLOOKUP($EA40,'BASE GE'!$B:$JV,$EO$5,FALSE),"")</f>
        <v>3806</v>
      </c>
      <c r="EP40" s="238">
        <f>IFERROR(VLOOKUP($EA40,'BASE GE'!$B:$JV,$EP$5,FALSE),"")</f>
        <v>0</v>
      </c>
      <c r="EQ40" s="238">
        <f>IFERROR(VLOOKUP($EA40,'BASE GE'!$B:$JV,$EQ$5,FALSE),"")</f>
        <v>0</v>
      </c>
      <c r="ER40" s="238">
        <f>IFERROR(VLOOKUP($EA40,'BASE GE'!$B:$JV,$ER$5,FALSE),"")</f>
        <v>0</v>
      </c>
      <c r="ES40" s="238" t="s">
        <v>2667</v>
      </c>
    </row>
    <row r="41" spans="1:149">
      <c r="A41" s="239" t="s">
        <v>1181</v>
      </c>
      <c r="B41" s="423" t="s">
        <v>1941</v>
      </c>
      <c r="C41" s="423" t="s">
        <v>1942</v>
      </c>
      <c r="D41" s="423" t="s">
        <v>1943</v>
      </c>
      <c r="E41" s="403" t="s">
        <v>907</v>
      </c>
      <c r="F41" s="239" t="s">
        <v>272</v>
      </c>
      <c r="G41" s="239" t="s">
        <v>268</v>
      </c>
      <c r="H41" s="239" t="s">
        <v>273</v>
      </c>
      <c r="I41" s="239" t="s">
        <v>269</v>
      </c>
      <c r="J41" s="239" t="s">
        <v>88</v>
      </c>
      <c r="K41" s="239" t="s">
        <v>89</v>
      </c>
      <c r="L41" s="239" t="s">
        <v>90</v>
      </c>
      <c r="M41" s="239" t="s">
        <v>240</v>
      </c>
      <c r="N41" s="239" t="s">
        <v>1190</v>
      </c>
      <c r="O41" s="949">
        <v>59269</v>
      </c>
      <c r="P41" s="947" t="s">
        <v>442</v>
      </c>
      <c r="Q41" s="951">
        <v>13222</v>
      </c>
      <c r="R41" s="947" t="s">
        <v>442</v>
      </c>
      <c r="S41" s="947" t="s">
        <v>442</v>
      </c>
      <c r="T41" s="947" t="s">
        <v>442</v>
      </c>
      <c r="U41" s="947" t="s">
        <v>442</v>
      </c>
      <c r="V41" s="947" t="s">
        <v>442</v>
      </c>
      <c r="W41" s="947" t="s">
        <v>442</v>
      </c>
      <c r="X41" s="947" t="s">
        <v>442</v>
      </c>
      <c r="Y41" s="947" t="s">
        <v>442</v>
      </c>
      <c r="Z41" s="947" t="s">
        <v>442</v>
      </c>
      <c r="AA41" s="947" t="s">
        <v>442</v>
      </c>
      <c r="AB41" s="947" t="s">
        <v>442</v>
      </c>
      <c r="AC41" s="947" t="s">
        <v>442</v>
      </c>
      <c r="AD41" s="947" t="s">
        <v>442</v>
      </c>
      <c r="AE41" s="947" t="s">
        <v>442</v>
      </c>
      <c r="AF41" s="947" t="s">
        <v>442</v>
      </c>
      <c r="AG41" s="947" t="s">
        <v>442</v>
      </c>
      <c r="AH41" s="947" t="s">
        <v>442</v>
      </c>
      <c r="AI41" s="947" t="s">
        <v>442</v>
      </c>
      <c r="AJ41" s="947" t="s">
        <v>442</v>
      </c>
      <c r="AK41" s="947" t="s">
        <v>442</v>
      </c>
      <c r="AL41" s="947" t="s">
        <v>442</v>
      </c>
      <c r="AM41" s="947" t="s">
        <v>442</v>
      </c>
      <c r="AN41" s="947" t="s">
        <v>442</v>
      </c>
      <c r="AO41" s="947" t="s">
        <v>442</v>
      </c>
      <c r="AP41" s="947" t="s">
        <v>442</v>
      </c>
      <c r="AQ41" s="947" t="s">
        <v>442</v>
      </c>
      <c r="AR41" s="947" t="s">
        <v>442</v>
      </c>
      <c r="AS41" s="947" t="s">
        <v>442</v>
      </c>
      <c r="AT41" s="947" t="s">
        <v>442</v>
      </c>
      <c r="AU41" s="947" t="s">
        <v>442</v>
      </c>
      <c r="AV41" s="947" t="s">
        <v>442</v>
      </c>
      <c r="AW41" s="947" t="s">
        <v>442</v>
      </c>
      <c r="AX41" s="947" t="s">
        <v>442</v>
      </c>
      <c r="AY41" s="948">
        <v>991</v>
      </c>
      <c r="AZ41" s="947" t="s">
        <v>442</v>
      </c>
      <c r="BA41" s="947" t="s">
        <v>442</v>
      </c>
      <c r="BB41" s="947" t="s">
        <v>442</v>
      </c>
      <c r="BC41" s="947" t="s">
        <v>442</v>
      </c>
      <c r="BD41" s="948">
        <v>391</v>
      </c>
      <c r="BE41" s="947" t="s">
        <v>442</v>
      </c>
      <c r="BF41" s="947" t="s">
        <v>442</v>
      </c>
      <c r="BG41" s="947" t="s">
        <v>442</v>
      </c>
      <c r="BH41" s="948">
        <v>419</v>
      </c>
      <c r="BI41" s="948">
        <v>188</v>
      </c>
      <c r="BJ41" s="947" t="s">
        <v>442</v>
      </c>
      <c r="BK41" s="947" t="s">
        <v>442</v>
      </c>
      <c r="BL41" s="947" t="s">
        <v>442</v>
      </c>
      <c r="BM41" s="947" t="s">
        <v>442</v>
      </c>
      <c r="BN41" s="947" t="s">
        <v>442</v>
      </c>
      <c r="BO41" s="947" t="s">
        <v>442</v>
      </c>
      <c r="BP41" s="947" t="s">
        <v>442</v>
      </c>
      <c r="BQ41" s="947" t="s">
        <v>442</v>
      </c>
      <c r="BR41" s="947" t="s">
        <v>442</v>
      </c>
      <c r="BS41" s="947" t="s">
        <v>442</v>
      </c>
      <c r="BT41" s="947" t="s">
        <v>442</v>
      </c>
      <c r="BU41" s="947" t="s">
        <v>442</v>
      </c>
      <c r="BV41" s="947" t="s">
        <v>442</v>
      </c>
      <c r="BW41" s="947" t="s">
        <v>442</v>
      </c>
      <c r="BX41" s="947" t="s">
        <v>442</v>
      </c>
      <c r="BY41" s="947" t="s">
        <v>442</v>
      </c>
      <c r="BZ41" s="947" t="s">
        <v>442</v>
      </c>
      <c r="CA41" s="947" t="s">
        <v>442</v>
      </c>
      <c r="CB41" s="947" t="s">
        <v>442</v>
      </c>
      <c r="CC41" s="378">
        <v>881</v>
      </c>
      <c r="CD41" s="378">
        <v>1016</v>
      </c>
      <c r="CE41" s="378">
        <v>1177</v>
      </c>
      <c r="CF41" s="378">
        <v>1270</v>
      </c>
      <c r="CG41" s="378">
        <v>1652</v>
      </c>
      <c r="CH41" s="378">
        <v>4067</v>
      </c>
      <c r="CI41" s="378">
        <v>4638</v>
      </c>
      <c r="CJ41" s="378">
        <v>9435</v>
      </c>
      <c r="CK41" s="378">
        <v>11013</v>
      </c>
      <c r="CL41" s="378">
        <v>12340</v>
      </c>
      <c r="CM41" s="378">
        <v>3048</v>
      </c>
      <c r="CN41" s="378">
        <v>3473</v>
      </c>
      <c r="CO41" s="239" t="s">
        <v>427</v>
      </c>
      <c r="CP41" s="239" t="s">
        <v>426</v>
      </c>
      <c r="CQ41" s="239" t="s">
        <v>428</v>
      </c>
      <c r="CR41" s="239">
        <v>0</v>
      </c>
      <c r="CS41" s="239" t="s">
        <v>1685</v>
      </c>
      <c r="CT41" s="245" t="s">
        <v>412</v>
      </c>
      <c r="CU41" s="239" t="s">
        <v>2664</v>
      </c>
      <c r="CV41" s="239" t="s">
        <v>499</v>
      </c>
      <c r="CW41" s="239">
        <v>82</v>
      </c>
      <c r="CX41" s="239">
        <v>72</v>
      </c>
      <c r="CY41" s="239">
        <v>4475</v>
      </c>
      <c r="CZ41" s="239">
        <v>1410</v>
      </c>
      <c r="DA41" s="378">
        <v>13603</v>
      </c>
      <c r="DB41" s="366">
        <v>2440</v>
      </c>
      <c r="DC41" s="366">
        <v>3540</v>
      </c>
      <c r="DD41" s="366">
        <v>4060</v>
      </c>
      <c r="DE41" s="392"/>
      <c r="DF41" s="392"/>
      <c r="DG41" s="381"/>
      <c r="DH41" s="378">
        <v>36000</v>
      </c>
      <c r="DI41" s="378">
        <v>37232</v>
      </c>
      <c r="DJ41" s="378">
        <v>42157</v>
      </c>
      <c r="DK41" s="378">
        <v>993</v>
      </c>
      <c r="DL41" s="378">
        <v>1127</v>
      </c>
      <c r="DM41" s="378">
        <v>1288</v>
      </c>
      <c r="DN41" s="378">
        <v>1382</v>
      </c>
      <c r="DO41" s="378">
        <v>1764</v>
      </c>
      <c r="DP41" s="378">
        <v>3048</v>
      </c>
      <c r="DQ41" s="378">
        <v>3511</v>
      </c>
      <c r="DR41" s="378">
        <v>4095</v>
      </c>
      <c r="DS41" s="378">
        <v>4603</v>
      </c>
      <c r="DT41" s="378">
        <v>9349</v>
      </c>
      <c r="DU41" s="378">
        <v>10848</v>
      </c>
      <c r="DV41" s="378">
        <v>12010</v>
      </c>
      <c r="DW41" s="378">
        <v>13149</v>
      </c>
      <c r="DX41" s="378">
        <v>33276</v>
      </c>
      <c r="DY41" s="378">
        <v>35121</v>
      </c>
      <c r="DZ41" s="378">
        <v>39571</v>
      </c>
      <c r="EA41" s="378" t="s">
        <v>271</v>
      </c>
      <c r="EB41" s="238">
        <f>IFERROR(VLOOKUP($EA41,'BASE GE'!$B:$JV,$EB$5,FALSE),"")</f>
        <v>0</v>
      </c>
      <c r="EC41" s="238">
        <f>IFERROR(VLOOKUP($EA41,'BASE GE'!$B:$JV,$EC$5,FALSE),"")</f>
        <v>77.599999999999994</v>
      </c>
      <c r="ED41" s="238">
        <f>IFERROR(VLOOKUP($EA41,'BASE GE'!$B:$JV,$ED$5,FALSE),"")</f>
        <v>31.3</v>
      </c>
      <c r="EE41" s="238">
        <f>IFERROR(VLOOKUP($EA41,'BASE GE'!$B:$JV,$EE$5,FALSE),"")</f>
        <v>47</v>
      </c>
      <c r="EF41" s="238">
        <f>IFERROR(VLOOKUP($EA41,'BASE GE'!$B:$JV,$EE$5,FALSE),"")</f>
        <v>47</v>
      </c>
      <c r="EG41" s="238">
        <f>IFERROR(VLOOKUP($EA41,'BASE GE'!$B:$JV,$EE$5,FALSE),"")</f>
        <v>47</v>
      </c>
      <c r="EH41" s="238">
        <f>IFERROR(VLOOKUP($EA41,'BASE GE'!$B:$JV,$EH$5,FALSE),"")</f>
        <v>20</v>
      </c>
      <c r="EI41" s="238">
        <f>IFERROR(VLOOKUP($EA41,'BASE GE'!$B:$JV,$EI$5,FALSE),"")</f>
        <v>0.25</v>
      </c>
      <c r="EJ41" s="238">
        <f>IFERROR(VLOOKUP($EA41,'BASE GE'!$B:$JV,$EJ$5,FALSE),"")</f>
        <v>50.5</v>
      </c>
      <c r="EK41" s="238">
        <f>IFERROR(VLOOKUP($EA41,'BASE GE'!$B:$JV,$EK$5,FALSE),"")</f>
        <v>853</v>
      </c>
      <c r="EL41" s="238" t="str">
        <f>IFERROR(VLOOKUP($EA41,'BASE GE'!$B:$JV,$EL$5,FALSE),"")</f>
        <v>G3</v>
      </c>
      <c r="EM41" s="238">
        <f>IFERROR(VLOOKUP($EA41,'BASE GE'!$B:$JV,$EM$5,FALSE),"")</f>
        <v>2550</v>
      </c>
      <c r="EN41" s="238">
        <f>IFERROR(VLOOKUP($EA41,'BASE GE'!$B:$JV,$EN$5,FALSE),"")</f>
        <v>3289</v>
      </c>
      <c r="EO41" s="238">
        <f>IFERROR(VLOOKUP($EA41,'BASE GE'!$B:$JV,$EO$5,FALSE),"")</f>
        <v>3806</v>
      </c>
      <c r="EP41" s="238">
        <f>IFERROR(VLOOKUP($EA41,'BASE GE'!$B:$JV,$EP$5,FALSE),"")</f>
        <v>0</v>
      </c>
      <c r="EQ41" s="238">
        <f>IFERROR(VLOOKUP($EA41,'BASE GE'!$B:$JV,$EQ$5,FALSE),"")</f>
        <v>0</v>
      </c>
      <c r="ER41" s="238">
        <f>IFERROR(VLOOKUP($EA41,'BASE GE'!$B:$JV,$ER$5,FALSE),"")</f>
        <v>0</v>
      </c>
      <c r="ES41" s="238" t="s">
        <v>2667</v>
      </c>
    </row>
    <row r="42" spans="1:149" ht="15" customHeight="1">
      <c r="A42" s="239" t="s">
        <v>1179</v>
      </c>
      <c r="B42" s="423" t="s">
        <v>1944</v>
      </c>
      <c r="C42" s="423" t="s">
        <v>1945</v>
      </c>
      <c r="D42" s="423" t="s">
        <v>1946</v>
      </c>
      <c r="E42" s="403" t="s">
        <v>908</v>
      </c>
      <c r="F42" s="239" t="s">
        <v>948</v>
      </c>
      <c r="G42" s="239" t="s">
        <v>293</v>
      </c>
      <c r="H42" s="239" t="s">
        <v>294</v>
      </c>
      <c r="I42" s="239" t="s">
        <v>295</v>
      </c>
      <c r="J42" s="239" t="s">
        <v>88</v>
      </c>
      <c r="K42" s="239" t="s">
        <v>89</v>
      </c>
      <c r="L42" s="239" t="s">
        <v>282</v>
      </c>
      <c r="M42" s="239" t="s">
        <v>240</v>
      </c>
      <c r="N42" s="239" t="s">
        <v>1190</v>
      </c>
      <c r="O42" s="949">
        <v>70992</v>
      </c>
      <c r="P42" s="947" t="s">
        <v>442</v>
      </c>
      <c r="Q42" s="951">
        <v>13128</v>
      </c>
      <c r="R42" s="947" t="s">
        <v>442</v>
      </c>
      <c r="S42" s="947" t="s">
        <v>442</v>
      </c>
      <c r="T42" s="947" t="s">
        <v>442</v>
      </c>
      <c r="U42" s="947" t="s">
        <v>442</v>
      </c>
      <c r="V42" s="947" t="s">
        <v>442</v>
      </c>
      <c r="W42" s="947" t="s">
        <v>442</v>
      </c>
      <c r="X42" s="947" t="s">
        <v>442</v>
      </c>
      <c r="Y42" s="947" t="s">
        <v>442</v>
      </c>
      <c r="Z42" s="947" t="s">
        <v>442</v>
      </c>
      <c r="AA42" s="947" t="s">
        <v>442</v>
      </c>
      <c r="AB42" s="947" t="s">
        <v>442</v>
      </c>
      <c r="AC42" s="947" t="s">
        <v>442</v>
      </c>
      <c r="AD42" s="947" t="s">
        <v>442</v>
      </c>
      <c r="AE42" s="947" t="s">
        <v>442</v>
      </c>
      <c r="AF42" s="947" t="s">
        <v>442</v>
      </c>
      <c r="AG42" s="947" t="s">
        <v>442</v>
      </c>
      <c r="AH42" s="947" t="s">
        <v>442</v>
      </c>
      <c r="AI42" s="947" t="s">
        <v>442</v>
      </c>
      <c r="AJ42" s="947" t="s">
        <v>442</v>
      </c>
      <c r="AK42" s="947" t="s">
        <v>442</v>
      </c>
      <c r="AL42" s="947" t="s">
        <v>442</v>
      </c>
      <c r="AM42" s="947" t="s">
        <v>442</v>
      </c>
      <c r="AN42" s="947" t="s">
        <v>442</v>
      </c>
      <c r="AO42" s="947" t="s">
        <v>442</v>
      </c>
      <c r="AP42" s="947" t="s">
        <v>442</v>
      </c>
      <c r="AQ42" s="947" t="s">
        <v>442</v>
      </c>
      <c r="AR42" s="947" t="s">
        <v>442</v>
      </c>
      <c r="AS42" s="947" t="s">
        <v>442</v>
      </c>
      <c r="AT42" s="947" t="s">
        <v>442</v>
      </c>
      <c r="AU42" s="948">
        <v>652</v>
      </c>
      <c r="AV42" s="947" t="s">
        <v>442</v>
      </c>
      <c r="AW42" s="947" t="s">
        <v>442</v>
      </c>
      <c r="AX42" s="947" t="s">
        <v>442</v>
      </c>
      <c r="AY42" s="948">
        <v>991</v>
      </c>
      <c r="AZ42" s="947" t="s">
        <v>442</v>
      </c>
      <c r="BA42" s="947" t="s">
        <v>442</v>
      </c>
      <c r="BB42" s="947" t="s">
        <v>442</v>
      </c>
      <c r="BC42" s="947" t="s">
        <v>442</v>
      </c>
      <c r="BD42" s="947" t="s">
        <v>442</v>
      </c>
      <c r="BE42" s="948">
        <v>815</v>
      </c>
      <c r="BF42" s="948">
        <v>336</v>
      </c>
      <c r="BG42" s="947" t="s">
        <v>442</v>
      </c>
      <c r="BH42" s="947" t="s">
        <v>442</v>
      </c>
      <c r="BI42" s="947" t="s">
        <v>442</v>
      </c>
      <c r="BJ42" s="948">
        <v>180</v>
      </c>
      <c r="BK42" s="947" t="s">
        <v>442</v>
      </c>
      <c r="BL42" s="947" t="s">
        <v>442</v>
      </c>
      <c r="BM42" s="947" t="s">
        <v>442</v>
      </c>
      <c r="BN42" s="947" t="s">
        <v>442</v>
      </c>
      <c r="BO42" s="948">
        <v>167</v>
      </c>
      <c r="BP42" s="947" t="s">
        <v>442</v>
      </c>
      <c r="BQ42" s="947" t="s">
        <v>442</v>
      </c>
      <c r="BR42" s="947" t="s">
        <v>442</v>
      </c>
      <c r="BS42" s="947" t="s">
        <v>442</v>
      </c>
      <c r="BT42" s="947" t="s">
        <v>442</v>
      </c>
      <c r="BU42" s="948">
        <v>2663</v>
      </c>
      <c r="BV42" s="948">
        <v>3234</v>
      </c>
      <c r="BW42" s="947" t="s">
        <v>442</v>
      </c>
      <c r="BX42" s="947" t="s">
        <v>442</v>
      </c>
      <c r="BY42" s="948">
        <v>3250</v>
      </c>
      <c r="BZ42" s="947" t="s">
        <v>442</v>
      </c>
      <c r="CA42" s="948">
        <v>2482</v>
      </c>
      <c r="CB42" s="948">
        <v>2749</v>
      </c>
      <c r="CC42" s="378">
        <v>881</v>
      </c>
      <c r="CD42" s="378">
        <v>1016</v>
      </c>
      <c r="CE42" s="378">
        <v>1177</v>
      </c>
      <c r="CF42" s="378">
        <v>1270</v>
      </c>
      <c r="CG42" s="378">
        <v>1652</v>
      </c>
      <c r="CH42" s="378">
        <v>4067</v>
      </c>
      <c r="CI42" s="378">
        <v>4638</v>
      </c>
      <c r="CJ42" s="378">
        <v>9435</v>
      </c>
      <c r="CK42" s="378">
        <v>11013</v>
      </c>
      <c r="CL42" s="378">
        <v>12340</v>
      </c>
      <c r="CM42" s="378">
        <v>3048</v>
      </c>
      <c r="CN42" s="378">
        <v>3473</v>
      </c>
      <c r="CO42" s="239" t="s">
        <v>427</v>
      </c>
      <c r="CP42" s="239" t="s">
        <v>426</v>
      </c>
      <c r="CQ42" s="239" t="s">
        <v>428</v>
      </c>
      <c r="CR42" s="239"/>
      <c r="CS42" s="239" t="s">
        <v>398</v>
      </c>
      <c r="CT42" s="239"/>
      <c r="CU42" s="239" t="s">
        <v>530</v>
      </c>
      <c r="CV42" s="239" t="s">
        <v>499</v>
      </c>
      <c r="CW42" s="239">
        <v>77</v>
      </c>
      <c r="CX42" s="239">
        <v>67</v>
      </c>
      <c r="CY42" s="239">
        <v>4475</v>
      </c>
      <c r="CZ42" s="239">
        <v>1410</v>
      </c>
      <c r="DA42" s="378">
        <v>13603</v>
      </c>
      <c r="DB42" s="360">
        <v>3103</v>
      </c>
      <c r="DC42" s="360">
        <v>4035</v>
      </c>
      <c r="DD42" s="360">
        <v>4558</v>
      </c>
      <c r="DE42" s="360"/>
      <c r="DF42" s="360"/>
      <c r="DG42" s="381"/>
      <c r="DH42" s="378">
        <v>36000</v>
      </c>
      <c r="DI42" s="378">
        <v>37232</v>
      </c>
      <c r="DJ42" s="378">
        <v>42157</v>
      </c>
      <c r="DK42" s="378">
        <v>993</v>
      </c>
      <c r="DL42" s="378">
        <v>1127</v>
      </c>
      <c r="DM42" s="378">
        <v>1288</v>
      </c>
      <c r="DN42" s="378">
        <v>1382</v>
      </c>
      <c r="DO42" s="378">
        <v>1764</v>
      </c>
      <c r="DP42" s="378">
        <v>3048</v>
      </c>
      <c r="DQ42" s="378">
        <v>3511</v>
      </c>
      <c r="DR42" s="378">
        <v>4095</v>
      </c>
      <c r="DS42" s="378">
        <v>4603</v>
      </c>
      <c r="DT42" s="378">
        <v>9349</v>
      </c>
      <c r="DU42" s="378">
        <v>10848</v>
      </c>
      <c r="DV42" s="378">
        <v>12010</v>
      </c>
      <c r="DW42" s="378">
        <v>13149</v>
      </c>
      <c r="DX42" s="378">
        <v>33276</v>
      </c>
      <c r="DY42" s="378">
        <v>35121</v>
      </c>
      <c r="DZ42" s="378">
        <v>39571</v>
      </c>
      <c r="EA42" s="378" t="s">
        <v>292</v>
      </c>
      <c r="EB42" s="238">
        <f>IFERROR(VLOOKUP($EA42,'BASE GE'!$B:$JV,$EB$5,FALSE),"")</f>
        <v>0</v>
      </c>
      <c r="EC42" s="238">
        <f>IFERROR(VLOOKUP($EA42,'BASE GE'!$B:$JV,$EC$5,FALSE),"")</f>
        <v>70.3</v>
      </c>
      <c r="ED42" s="238">
        <f>IFERROR(VLOOKUP($EA42,'BASE GE'!$B:$JV,$ED$5,FALSE),"")</f>
        <v>33.4</v>
      </c>
      <c r="EE42" s="238">
        <f>IFERROR(VLOOKUP($EA42,'BASE GE'!$B:$JV,$EE$5,FALSE),"")</f>
        <v>48.1</v>
      </c>
      <c r="EF42" s="238">
        <f>IFERROR(VLOOKUP($EA42,'BASE GE'!$B:$JV,$EE$5,FALSE),"")</f>
        <v>48.1</v>
      </c>
      <c r="EG42" s="238">
        <f>IFERROR(VLOOKUP($EA42,'BASE GE'!$B:$JV,$EE$5,FALSE),"")</f>
        <v>48.1</v>
      </c>
      <c r="EH42" s="238">
        <f>IFERROR(VLOOKUP($EA42,'BASE GE'!$B:$JV,$EH$5,FALSE),"")</f>
        <v>20</v>
      </c>
      <c r="EI42" s="238">
        <f>IFERROR(VLOOKUP($EA42,'BASE GE'!$B:$JV,$EI$5,FALSE),"")</f>
        <v>0.25</v>
      </c>
      <c r="EJ42" s="238">
        <f>IFERROR(VLOOKUP($EA42,'BASE GE'!$B:$JV,$EJ$5,FALSE),"")</f>
        <v>44</v>
      </c>
      <c r="EK42" s="238">
        <f>IFERROR(VLOOKUP($EA42,'BASE GE'!$B:$JV,$EK$5,FALSE),"")</f>
        <v>867</v>
      </c>
      <c r="EL42" s="238" t="str">
        <f>IFERROR(VLOOKUP($EA42,'BASE GE'!$B:$JV,$EL$5,FALSE),"")</f>
        <v>G3</v>
      </c>
      <c r="EM42" s="238">
        <f>IFERROR(VLOOKUP($EA42,'BASE GE'!$B:$JV,$EM$5,FALSE),"")</f>
        <v>3103</v>
      </c>
      <c r="EN42" s="238">
        <f>IFERROR(VLOOKUP($EA42,'BASE GE'!$B:$JV,$EN$5,FALSE),"")</f>
        <v>4035</v>
      </c>
      <c r="EO42" s="238">
        <f>IFERROR(VLOOKUP($EA42,'BASE GE'!$B:$JV,$EO$5,FALSE),"")</f>
        <v>4558</v>
      </c>
      <c r="EP42" s="238">
        <f>IFERROR(VLOOKUP($EA42,'BASE GE'!$B:$JV,$EP$5,FALSE),"")</f>
        <v>0</v>
      </c>
      <c r="EQ42" s="238">
        <f>IFERROR(VLOOKUP($EA42,'BASE GE'!$B:$JV,$EQ$5,FALSE),"")</f>
        <v>0</v>
      </c>
      <c r="ER42" s="238">
        <f>IFERROR(VLOOKUP($EA42,'BASE GE'!$B:$JV,$ER$5,FALSE),"")</f>
        <v>0</v>
      </c>
      <c r="ES42" s="238" t="s">
        <v>2667</v>
      </c>
    </row>
    <row r="43" spans="1:149" ht="15" customHeight="1">
      <c r="A43" s="239" t="s">
        <v>1181</v>
      </c>
      <c r="B43" s="423" t="s">
        <v>1947</v>
      </c>
      <c r="C43" s="423" t="s">
        <v>1948</v>
      </c>
      <c r="D43" s="423" t="s">
        <v>1949</v>
      </c>
      <c r="E43" s="403" t="s">
        <v>912</v>
      </c>
      <c r="F43" s="239" t="s">
        <v>320</v>
      </c>
      <c r="G43" s="239" t="s">
        <v>321</v>
      </c>
      <c r="H43" s="239" t="s">
        <v>314</v>
      </c>
      <c r="I43" s="239" t="s">
        <v>309</v>
      </c>
      <c r="J43" s="239" t="s">
        <v>88</v>
      </c>
      <c r="K43" s="239" t="s">
        <v>89</v>
      </c>
      <c r="L43" s="239" t="s">
        <v>90</v>
      </c>
      <c r="M43" s="239" t="s">
        <v>240</v>
      </c>
      <c r="N43" s="239" t="s">
        <v>1190</v>
      </c>
      <c r="O43" s="949">
        <v>82098</v>
      </c>
      <c r="P43" s="947" t="s">
        <v>442</v>
      </c>
      <c r="Q43" s="951">
        <v>17807</v>
      </c>
      <c r="R43" s="947" t="s">
        <v>442</v>
      </c>
      <c r="S43" s="947" t="s">
        <v>442</v>
      </c>
      <c r="T43" s="947" t="s">
        <v>442</v>
      </c>
      <c r="U43" s="947" t="s">
        <v>442</v>
      </c>
      <c r="V43" s="947" t="s">
        <v>442</v>
      </c>
      <c r="W43" s="947" t="s">
        <v>442</v>
      </c>
      <c r="X43" s="947" t="s">
        <v>442</v>
      </c>
      <c r="Y43" s="947" t="s">
        <v>442</v>
      </c>
      <c r="Z43" s="947" t="s">
        <v>442</v>
      </c>
      <c r="AA43" s="947" t="s">
        <v>442</v>
      </c>
      <c r="AB43" s="947" t="s">
        <v>442</v>
      </c>
      <c r="AC43" s="947" t="s">
        <v>442</v>
      </c>
      <c r="AD43" s="947" t="s">
        <v>442</v>
      </c>
      <c r="AE43" s="947" t="s">
        <v>442</v>
      </c>
      <c r="AF43" s="947" t="s">
        <v>442</v>
      </c>
      <c r="AG43" s="947" t="s">
        <v>442</v>
      </c>
      <c r="AH43" s="947" t="s">
        <v>442</v>
      </c>
      <c r="AI43" s="947" t="s">
        <v>442</v>
      </c>
      <c r="AJ43" s="947" t="s">
        <v>442</v>
      </c>
      <c r="AK43" s="947" t="s">
        <v>442</v>
      </c>
      <c r="AL43" s="947" t="s">
        <v>442</v>
      </c>
      <c r="AM43" s="947" t="s">
        <v>442</v>
      </c>
      <c r="AN43" s="947" t="s">
        <v>442</v>
      </c>
      <c r="AO43" s="947" t="s">
        <v>442</v>
      </c>
      <c r="AP43" s="947" t="s">
        <v>442</v>
      </c>
      <c r="AQ43" s="947" t="s">
        <v>442</v>
      </c>
      <c r="AR43" s="947" t="s">
        <v>442</v>
      </c>
      <c r="AS43" s="947" t="s">
        <v>442</v>
      </c>
      <c r="AT43" s="947" t="s">
        <v>442</v>
      </c>
      <c r="AU43" s="947" t="s">
        <v>442</v>
      </c>
      <c r="AV43" s="947" t="s">
        <v>442</v>
      </c>
      <c r="AW43" s="947" t="s">
        <v>442</v>
      </c>
      <c r="AX43" s="947" t="s">
        <v>442</v>
      </c>
      <c r="AY43" s="948">
        <v>991</v>
      </c>
      <c r="AZ43" s="947" t="s">
        <v>442</v>
      </c>
      <c r="BA43" s="947" t="s">
        <v>442</v>
      </c>
      <c r="BB43" s="947" t="s">
        <v>442</v>
      </c>
      <c r="BC43" s="947" t="s">
        <v>442</v>
      </c>
      <c r="BD43" s="948">
        <v>391</v>
      </c>
      <c r="BE43" s="947" t="s">
        <v>442</v>
      </c>
      <c r="BF43" s="947" t="s">
        <v>442</v>
      </c>
      <c r="BG43" s="947" t="s">
        <v>442</v>
      </c>
      <c r="BH43" s="948">
        <v>419</v>
      </c>
      <c r="BI43" s="947" t="s">
        <v>442</v>
      </c>
      <c r="BJ43" s="947" t="s">
        <v>442</v>
      </c>
      <c r="BK43" s="947" t="s">
        <v>442</v>
      </c>
      <c r="BL43" s="947" t="s">
        <v>442</v>
      </c>
      <c r="BM43" s="947" t="s">
        <v>442</v>
      </c>
      <c r="BN43" s="947" t="s">
        <v>442</v>
      </c>
      <c r="BO43" s="947" t="s">
        <v>442</v>
      </c>
      <c r="BP43" s="947" t="s">
        <v>442</v>
      </c>
      <c r="BQ43" s="947" t="s">
        <v>442</v>
      </c>
      <c r="BR43" s="947" t="s">
        <v>442</v>
      </c>
      <c r="BS43" s="947" t="s">
        <v>442</v>
      </c>
      <c r="BT43" s="947" t="s">
        <v>442</v>
      </c>
      <c r="BU43" s="947" t="s">
        <v>442</v>
      </c>
      <c r="BV43" s="947" t="s">
        <v>442</v>
      </c>
      <c r="BW43" s="947" t="s">
        <v>442</v>
      </c>
      <c r="BX43" s="947" t="s">
        <v>442</v>
      </c>
      <c r="BY43" s="947" t="s">
        <v>442</v>
      </c>
      <c r="BZ43" s="947" t="s">
        <v>442</v>
      </c>
      <c r="CA43" s="947" t="s">
        <v>442</v>
      </c>
      <c r="CB43" s="947" t="s">
        <v>442</v>
      </c>
      <c r="CC43" s="378">
        <v>881</v>
      </c>
      <c r="CD43" s="378">
        <v>1016</v>
      </c>
      <c r="CE43" s="378">
        <v>1177</v>
      </c>
      <c r="CF43" s="378">
        <v>1270</v>
      </c>
      <c r="CG43" s="378">
        <v>1652</v>
      </c>
      <c r="CH43" s="378">
        <v>4067</v>
      </c>
      <c r="CI43" s="378">
        <v>4638</v>
      </c>
      <c r="CJ43" s="378">
        <v>9435</v>
      </c>
      <c r="CK43" s="378">
        <v>11013</v>
      </c>
      <c r="CL43" s="378">
        <v>12340</v>
      </c>
      <c r="CM43" s="378">
        <v>3048</v>
      </c>
      <c r="CN43" s="378">
        <v>3473</v>
      </c>
      <c r="CO43" s="239" t="s">
        <v>429</v>
      </c>
      <c r="CP43" s="239" t="s">
        <v>430</v>
      </c>
      <c r="CQ43" s="239" t="s">
        <v>613</v>
      </c>
      <c r="CR43" s="239">
        <v>0</v>
      </c>
      <c r="CS43" s="239" t="s">
        <v>1686</v>
      </c>
      <c r="CT43" s="245" t="s">
        <v>410</v>
      </c>
      <c r="CU43" s="239" t="s">
        <v>2664</v>
      </c>
      <c r="CV43" s="239" t="s">
        <v>499</v>
      </c>
      <c r="CW43" s="239">
        <v>85</v>
      </c>
      <c r="CX43" s="239">
        <v>75</v>
      </c>
      <c r="CY43" s="239">
        <v>5031</v>
      </c>
      <c r="CZ43" s="239">
        <v>1560</v>
      </c>
      <c r="DA43" s="378">
        <v>13603</v>
      </c>
      <c r="DB43" s="360">
        <v>2945</v>
      </c>
      <c r="DC43" s="360">
        <v>4125</v>
      </c>
      <c r="DD43" s="360">
        <v>4915</v>
      </c>
      <c r="DE43" s="360"/>
      <c r="DF43" s="360"/>
      <c r="DG43" s="381"/>
      <c r="DH43" s="378">
        <v>36000</v>
      </c>
      <c r="DI43" s="378">
        <v>37232</v>
      </c>
      <c r="DJ43" s="378">
        <v>42157</v>
      </c>
      <c r="DK43" s="378">
        <v>993</v>
      </c>
      <c r="DL43" s="378">
        <v>1127</v>
      </c>
      <c r="DM43" s="378">
        <v>1288</v>
      </c>
      <c r="DN43" s="378">
        <v>1382</v>
      </c>
      <c r="DO43" s="378">
        <v>1764</v>
      </c>
      <c r="DP43" s="378">
        <v>3048</v>
      </c>
      <c r="DQ43" s="378">
        <v>3511</v>
      </c>
      <c r="DR43" s="378">
        <v>4095</v>
      </c>
      <c r="DS43" s="378">
        <v>4603</v>
      </c>
      <c r="DT43" s="378">
        <v>9349</v>
      </c>
      <c r="DU43" s="378">
        <v>10848</v>
      </c>
      <c r="DV43" s="378">
        <v>12010</v>
      </c>
      <c r="DW43" s="378">
        <v>13149</v>
      </c>
      <c r="DX43" s="378">
        <v>33276</v>
      </c>
      <c r="DY43" s="378">
        <v>35121</v>
      </c>
      <c r="DZ43" s="378">
        <v>39571</v>
      </c>
      <c r="EA43" s="378" t="s">
        <v>319</v>
      </c>
      <c r="EB43" s="238">
        <f>IFERROR(VLOOKUP($EA43,'BASE GE'!$B:$JV,$EB$5,FALSE),"")</f>
        <v>0</v>
      </c>
      <c r="EC43" s="238">
        <f>IFERROR(VLOOKUP($EA43,'BASE GE'!$B:$JV,$EC$5,FALSE),"")</f>
        <v>102.9</v>
      </c>
      <c r="ED43" s="238">
        <f>IFERROR(VLOOKUP($EA43,'BASE GE'!$B:$JV,$ED$5,FALSE),"")</f>
        <v>43.9</v>
      </c>
      <c r="EE43" s="238">
        <f>IFERROR(VLOOKUP($EA43,'BASE GE'!$B:$JV,$EE$5,FALSE),"")</f>
        <v>65.2</v>
      </c>
      <c r="EF43" s="238">
        <f>IFERROR(VLOOKUP($EA43,'BASE GE'!$B:$JV,$EE$5,FALSE),"")</f>
        <v>65.2</v>
      </c>
      <c r="EG43" s="238">
        <f>IFERROR(VLOOKUP($EA43,'BASE GE'!$B:$JV,$EE$5,FALSE),"")</f>
        <v>65.2</v>
      </c>
      <c r="EH43" s="238">
        <f>IFERROR(VLOOKUP($EA43,'BASE GE'!$B:$JV,$EH$5,FALSE),"")</f>
        <v>14</v>
      </c>
      <c r="EI43" s="238">
        <f>IFERROR(VLOOKUP($EA43,'BASE GE'!$B:$JV,$EI$5,FALSE),"")</f>
        <v>0.25</v>
      </c>
      <c r="EJ43" s="238">
        <f>IFERROR(VLOOKUP($EA43,'BASE GE'!$B:$JV,$EJ$5,FALSE),"")</f>
        <v>80.5</v>
      </c>
      <c r="EK43" s="238">
        <f>IFERROR(VLOOKUP($EA43,'BASE GE'!$B:$JV,$EK$5,FALSE),"")</f>
        <v>1305</v>
      </c>
      <c r="EL43" s="238" t="str">
        <f>IFERROR(VLOOKUP($EA43,'BASE GE'!$B:$JV,$EL$5,FALSE),"")</f>
        <v>G3</v>
      </c>
      <c r="EM43" s="238">
        <f>IFERROR(VLOOKUP($EA43,'BASE GE'!$B:$JV,$EM$5,FALSE),"")</f>
        <v>2970</v>
      </c>
      <c r="EN43" s="238">
        <f>IFERROR(VLOOKUP($EA43,'BASE GE'!$B:$JV,$EN$5,FALSE),"")</f>
        <v>4210</v>
      </c>
      <c r="EO43" s="238">
        <f>IFERROR(VLOOKUP($EA43,'BASE GE'!$B:$JV,$EO$5,FALSE),"")</f>
        <v>4740</v>
      </c>
      <c r="EP43" s="238">
        <f>IFERROR(VLOOKUP($EA43,'BASE GE'!$B:$JV,$EP$5,FALSE),"")</f>
        <v>0</v>
      </c>
      <c r="EQ43" s="238">
        <f>IFERROR(VLOOKUP($EA43,'BASE GE'!$B:$JV,$EQ$5,FALSE),"")</f>
        <v>0</v>
      </c>
      <c r="ER43" s="238">
        <f>IFERROR(VLOOKUP($EA43,'BASE GE'!$B:$JV,$ER$5,FALSE),"")</f>
        <v>0</v>
      </c>
      <c r="ES43" s="238" t="s">
        <v>2667</v>
      </c>
    </row>
    <row r="44" spans="1:149" ht="15" customHeight="1">
      <c r="A44" s="239" t="s">
        <v>1179</v>
      </c>
      <c r="B44" s="423" t="s">
        <v>1950</v>
      </c>
      <c r="C44" s="423" t="s">
        <v>1951</v>
      </c>
      <c r="D44" s="423" t="s">
        <v>1952</v>
      </c>
      <c r="E44" s="403" t="s">
        <v>910</v>
      </c>
      <c r="F44" s="239" t="s">
        <v>949</v>
      </c>
      <c r="G44" s="239" t="s">
        <v>303</v>
      </c>
      <c r="H44" s="239" t="s">
        <v>304</v>
      </c>
      <c r="I44" s="239" t="s">
        <v>305</v>
      </c>
      <c r="J44" s="239" t="s">
        <v>88</v>
      </c>
      <c r="K44" s="239" t="s">
        <v>89</v>
      </c>
      <c r="L44" s="239" t="s">
        <v>282</v>
      </c>
      <c r="M44" s="239" t="s">
        <v>240</v>
      </c>
      <c r="N44" s="239" t="s">
        <v>1190</v>
      </c>
      <c r="O44" s="949">
        <v>75725</v>
      </c>
      <c r="P44" s="947" t="s">
        <v>442</v>
      </c>
      <c r="Q44" s="951">
        <v>13118</v>
      </c>
      <c r="R44" s="947" t="s">
        <v>442</v>
      </c>
      <c r="S44" s="947" t="s">
        <v>442</v>
      </c>
      <c r="T44" s="947" t="s">
        <v>442</v>
      </c>
      <c r="U44" s="947" t="s">
        <v>442</v>
      </c>
      <c r="V44" s="947" t="s">
        <v>442</v>
      </c>
      <c r="W44" s="947" t="s">
        <v>442</v>
      </c>
      <c r="X44" s="947" t="s">
        <v>442</v>
      </c>
      <c r="Y44" s="947" t="s">
        <v>442</v>
      </c>
      <c r="Z44" s="947" t="s">
        <v>442</v>
      </c>
      <c r="AA44" s="947" t="s">
        <v>442</v>
      </c>
      <c r="AB44" s="947" t="s">
        <v>442</v>
      </c>
      <c r="AC44" s="947" t="s">
        <v>442</v>
      </c>
      <c r="AD44" s="947" t="s">
        <v>442</v>
      </c>
      <c r="AE44" s="947" t="s">
        <v>442</v>
      </c>
      <c r="AF44" s="947" t="s">
        <v>442</v>
      </c>
      <c r="AG44" s="947" t="s">
        <v>442</v>
      </c>
      <c r="AH44" s="947" t="s">
        <v>442</v>
      </c>
      <c r="AI44" s="947" t="s">
        <v>442</v>
      </c>
      <c r="AJ44" s="947" t="s">
        <v>442</v>
      </c>
      <c r="AK44" s="947" t="s">
        <v>442</v>
      </c>
      <c r="AL44" s="947" t="s">
        <v>442</v>
      </c>
      <c r="AM44" s="947" t="s">
        <v>442</v>
      </c>
      <c r="AN44" s="947" t="s">
        <v>442</v>
      </c>
      <c r="AO44" s="947" t="s">
        <v>442</v>
      </c>
      <c r="AP44" s="947" t="s">
        <v>442</v>
      </c>
      <c r="AQ44" s="947" t="s">
        <v>442</v>
      </c>
      <c r="AR44" s="947" t="s">
        <v>442</v>
      </c>
      <c r="AS44" s="947" t="s">
        <v>442</v>
      </c>
      <c r="AT44" s="947" t="s">
        <v>442</v>
      </c>
      <c r="AU44" s="948">
        <v>652</v>
      </c>
      <c r="AV44" s="947" t="s">
        <v>442</v>
      </c>
      <c r="AW44" s="947" t="s">
        <v>442</v>
      </c>
      <c r="AX44" s="947" t="s">
        <v>442</v>
      </c>
      <c r="AY44" s="948">
        <v>991</v>
      </c>
      <c r="AZ44" s="947" t="s">
        <v>442</v>
      </c>
      <c r="BA44" s="947" t="s">
        <v>442</v>
      </c>
      <c r="BB44" s="947" t="s">
        <v>442</v>
      </c>
      <c r="BC44" s="947" t="s">
        <v>442</v>
      </c>
      <c r="BD44" s="947" t="s">
        <v>442</v>
      </c>
      <c r="BE44" s="948">
        <v>815</v>
      </c>
      <c r="BF44" s="948">
        <v>336</v>
      </c>
      <c r="BG44" s="947" t="s">
        <v>442</v>
      </c>
      <c r="BH44" s="947" t="s">
        <v>442</v>
      </c>
      <c r="BI44" s="947" t="s">
        <v>442</v>
      </c>
      <c r="BJ44" s="948">
        <v>180</v>
      </c>
      <c r="BK44" s="947" t="s">
        <v>442</v>
      </c>
      <c r="BL44" s="947" t="s">
        <v>442</v>
      </c>
      <c r="BM44" s="947" t="s">
        <v>442</v>
      </c>
      <c r="BN44" s="947" t="s">
        <v>442</v>
      </c>
      <c r="BO44" s="948">
        <v>167</v>
      </c>
      <c r="BP44" s="947" t="s">
        <v>442</v>
      </c>
      <c r="BQ44" s="947" t="s">
        <v>442</v>
      </c>
      <c r="BR44" s="947" t="s">
        <v>442</v>
      </c>
      <c r="BS44" s="947" t="s">
        <v>442</v>
      </c>
      <c r="BT44" s="947" t="s">
        <v>442</v>
      </c>
      <c r="BU44" s="948">
        <v>2663</v>
      </c>
      <c r="BV44" s="948">
        <v>3234</v>
      </c>
      <c r="BW44" s="947" t="s">
        <v>442</v>
      </c>
      <c r="BX44" s="947" t="s">
        <v>442</v>
      </c>
      <c r="BY44" s="948">
        <v>3250</v>
      </c>
      <c r="BZ44" s="947" t="s">
        <v>442</v>
      </c>
      <c r="CA44" s="948">
        <v>2482</v>
      </c>
      <c r="CB44" s="948">
        <v>2749</v>
      </c>
      <c r="CC44" s="378">
        <v>881</v>
      </c>
      <c r="CD44" s="378">
        <v>1016</v>
      </c>
      <c r="CE44" s="378">
        <v>1177</v>
      </c>
      <c r="CF44" s="378">
        <v>1270</v>
      </c>
      <c r="CG44" s="378">
        <v>1652</v>
      </c>
      <c r="CH44" s="378">
        <v>4067</v>
      </c>
      <c r="CI44" s="378">
        <v>4638</v>
      </c>
      <c r="CJ44" s="378">
        <v>9435</v>
      </c>
      <c r="CK44" s="378">
        <v>11013</v>
      </c>
      <c r="CL44" s="378">
        <v>12340</v>
      </c>
      <c r="CM44" s="378">
        <v>3048</v>
      </c>
      <c r="CN44" s="378">
        <v>3473</v>
      </c>
      <c r="CO44" s="239" t="s">
        <v>427</v>
      </c>
      <c r="CP44" s="239" t="s">
        <v>430</v>
      </c>
      <c r="CQ44" s="239" t="s">
        <v>613</v>
      </c>
      <c r="CR44" s="239"/>
      <c r="CS44" s="239" t="s">
        <v>398</v>
      </c>
      <c r="CT44" s="239"/>
      <c r="CU44" s="239" t="s">
        <v>530</v>
      </c>
      <c r="CV44" s="239" t="s">
        <v>499</v>
      </c>
      <c r="CW44" s="239">
        <v>77</v>
      </c>
      <c r="CX44" s="239">
        <v>67</v>
      </c>
      <c r="CY44" s="239">
        <v>4475</v>
      </c>
      <c r="CZ44" s="239">
        <v>1410</v>
      </c>
      <c r="DA44" s="378">
        <v>13603</v>
      </c>
      <c r="DB44" s="360">
        <v>3103</v>
      </c>
      <c r="DC44" s="360">
        <v>4082</v>
      </c>
      <c r="DD44" s="360">
        <v>4612</v>
      </c>
      <c r="DE44" s="360"/>
      <c r="DF44" s="360"/>
      <c r="DG44" s="381"/>
      <c r="DH44" s="378">
        <v>36000</v>
      </c>
      <c r="DI44" s="378">
        <v>37232</v>
      </c>
      <c r="DJ44" s="378">
        <v>42157</v>
      </c>
      <c r="DK44" s="378">
        <v>993</v>
      </c>
      <c r="DL44" s="378">
        <v>1127</v>
      </c>
      <c r="DM44" s="378">
        <v>1288</v>
      </c>
      <c r="DN44" s="378">
        <v>1382</v>
      </c>
      <c r="DO44" s="378">
        <v>1764</v>
      </c>
      <c r="DP44" s="378">
        <v>3048</v>
      </c>
      <c r="DQ44" s="378">
        <v>3511</v>
      </c>
      <c r="DR44" s="378">
        <v>4095</v>
      </c>
      <c r="DS44" s="378">
        <v>4603</v>
      </c>
      <c r="DT44" s="378">
        <v>9349</v>
      </c>
      <c r="DU44" s="378">
        <v>10848</v>
      </c>
      <c r="DV44" s="378">
        <v>12010</v>
      </c>
      <c r="DW44" s="378">
        <v>13149</v>
      </c>
      <c r="DX44" s="378">
        <v>33276</v>
      </c>
      <c r="DY44" s="378">
        <v>35121</v>
      </c>
      <c r="DZ44" s="378">
        <v>39571</v>
      </c>
      <c r="EA44" s="378" t="s">
        <v>302</v>
      </c>
      <c r="EB44" s="238">
        <f>IFERROR(VLOOKUP($EA44,'BASE GE'!$B:$JV,$EB$5,FALSE),"")</f>
        <v>0</v>
      </c>
      <c r="EC44" s="238">
        <f>IFERROR(VLOOKUP($EA44,'BASE GE'!$B:$JV,$EC$5,FALSE),"")</f>
        <v>77.900000000000006</v>
      </c>
      <c r="ED44" s="238">
        <f>IFERROR(VLOOKUP($EA44,'BASE GE'!$B:$JV,$ED$5,FALSE),"")</f>
        <v>36.6</v>
      </c>
      <c r="EE44" s="238">
        <f>IFERROR(VLOOKUP($EA44,'BASE GE'!$B:$JV,$EE$5,FALSE),"")</f>
        <v>53.3</v>
      </c>
      <c r="EF44" s="238">
        <f>IFERROR(VLOOKUP($EA44,'BASE GE'!$B:$JV,$EE$5,FALSE),"")</f>
        <v>53.3</v>
      </c>
      <c r="EG44" s="238">
        <f>IFERROR(VLOOKUP($EA44,'BASE GE'!$B:$JV,$EE$5,FALSE),"")</f>
        <v>53.3</v>
      </c>
      <c r="EH44" s="238">
        <f>IFERROR(VLOOKUP($EA44,'BASE GE'!$B:$JV,$EH$5,FALSE),"")</f>
        <v>20</v>
      </c>
      <c r="EI44" s="238">
        <f>IFERROR(VLOOKUP($EA44,'BASE GE'!$B:$JV,$EI$5,FALSE),"")</f>
        <v>0.25</v>
      </c>
      <c r="EJ44" s="238">
        <f>IFERROR(VLOOKUP($EA44,'BASE GE'!$B:$JV,$EJ$5,FALSE),"")</f>
        <v>44</v>
      </c>
      <c r="EK44" s="238">
        <f>IFERROR(VLOOKUP($EA44,'BASE GE'!$B:$JV,$EK$5,FALSE),"")</f>
        <v>950</v>
      </c>
      <c r="EL44" s="238" t="str">
        <f>IFERROR(VLOOKUP($EA44,'BASE GE'!$B:$JV,$EL$5,FALSE),"")</f>
        <v>G3</v>
      </c>
      <c r="EM44" s="238">
        <f>IFERROR(VLOOKUP($EA44,'BASE GE'!$B:$JV,$EM$5,FALSE),"")</f>
        <v>3103</v>
      </c>
      <c r="EN44" s="238">
        <f>IFERROR(VLOOKUP($EA44,'BASE GE'!$B:$JV,$EN$5,FALSE),"")</f>
        <v>4082</v>
      </c>
      <c r="EO44" s="238">
        <f>IFERROR(VLOOKUP($EA44,'BASE GE'!$B:$JV,$EO$5,FALSE),"")</f>
        <v>4612</v>
      </c>
      <c r="EP44" s="238">
        <f>IFERROR(VLOOKUP($EA44,'BASE GE'!$B:$JV,$EP$5,FALSE),"")</f>
        <v>0</v>
      </c>
      <c r="EQ44" s="238">
        <f>IFERROR(VLOOKUP($EA44,'BASE GE'!$B:$JV,$EQ$5,FALSE),"")</f>
        <v>0</v>
      </c>
      <c r="ER44" s="238">
        <f>IFERROR(VLOOKUP($EA44,'BASE GE'!$B:$JV,$ER$5,FALSE),"")</f>
        <v>0</v>
      </c>
      <c r="ES44" s="238" t="s">
        <v>2667</v>
      </c>
    </row>
    <row r="45" spans="1:149" ht="15" customHeight="1">
      <c r="A45" s="239" t="s">
        <v>1179</v>
      </c>
      <c r="B45" s="423" t="s">
        <v>1953</v>
      </c>
      <c r="C45" s="423" t="s">
        <v>1954</v>
      </c>
      <c r="D45" s="423" t="s">
        <v>1955</v>
      </c>
      <c r="E45" s="403" t="s">
        <v>912</v>
      </c>
      <c r="F45" s="239" t="s">
        <v>950</v>
      </c>
      <c r="G45" s="239" t="s">
        <v>313</v>
      </c>
      <c r="H45" s="239" t="s">
        <v>314</v>
      </c>
      <c r="I45" s="239" t="s">
        <v>309</v>
      </c>
      <c r="J45" s="239" t="s">
        <v>88</v>
      </c>
      <c r="K45" s="239" t="s">
        <v>89</v>
      </c>
      <c r="L45" s="239" t="s">
        <v>282</v>
      </c>
      <c r="M45" s="239" t="s">
        <v>240</v>
      </c>
      <c r="N45" s="239" t="s">
        <v>1190</v>
      </c>
      <c r="O45" s="949">
        <v>88128</v>
      </c>
      <c r="P45" s="947" t="s">
        <v>442</v>
      </c>
      <c r="Q45" s="951">
        <v>15416</v>
      </c>
      <c r="R45" s="947" t="s">
        <v>442</v>
      </c>
      <c r="S45" s="947" t="s">
        <v>442</v>
      </c>
      <c r="T45" s="947" t="s">
        <v>442</v>
      </c>
      <c r="U45" s="947" t="s">
        <v>442</v>
      </c>
      <c r="V45" s="947" t="s">
        <v>442</v>
      </c>
      <c r="W45" s="947" t="s">
        <v>442</v>
      </c>
      <c r="X45" s="947" t="s">
        <v>442</v>
      </c>
      <c r="Y45" s="947" t="s">
        <v>442</v>
      </c>
      <c r="Z45" s="947" t="s">
        <v>442</v>
      </c>
      <c r="AA45" s="947" t="s">
        <v>442</v>
      </c>
      <c r="AB45" s="947" t="s">
        <v>442</v>
      </c>
      <c r="AC45" s="947" t="s">
        <v>442</v>
      </c>
      <c r="AD45" s="947" t="s">
        <v>442</v>
      </c>
      <c r="AE45" s="947" t="s">
        <v>442</v>
      </c>
      <c r="AF45" s="947" t="s">
        <v>442</v>
      </c>
      <c r="AG45" s="947" t="s">
        <v>442</v>
      </c>
      <c r="AH45" s="947" t="s">
        <v>442</v>
      </c>
      <c r="AI45" s="947" t="s">
        <v>442</v>
      </c>
      <c r="AJ45" s="947" t="s">
        <v>442</v>
      </c>
      <c r="AK45" s="947" t="s">
        <v>442</v>
      </c>
      <c r="AL45" s="947" t="s">
        <v>442</v>
      </c>
      <c r="AM45" s="947" t="s">
        <v>442</v>
      </c>
      <c r="AN45" s="947" t="s">
        <v>442</v>
      </c>
      <c r="AO45" s="947" t="s">
        <v>442</v>
      </c>
      <c r="AP45" s="947" t="s">
        <v>442</v>
      </c>
      <c r="AQ45" s="947" t="s">
        <v>442</v>
      </c>
      <c r="AR45" s="947" t="s">
        <v>442</v>
      </c>
      <c r="AS45" s="947" t="s">
        <v>442</v>
      </c>
      <c r="AT45" s="947" t="s">
        <v>442</v>
      </c>
      <c r="AU45" s="948">
        <v>652</v>
      </c>
      <c r="AV45" s="947" t="s">
        <v>442</v>
      </c>
      <c r="AW45" s="947" t="s">
        <v>442</v>
      </c>
      <c r="AX45" s="947" t="s">
        <v>442</v>
      </c>
      <c r="AY45" s="948">
        <v>991</v>
      </c>
      <c r="AZ45" s="947" t="s">
        <v>442</v>
      </c>
      <c r="BA45" s="947" t="s">
        <v>442</v>
      </c>
      <c r="BB45" s="947" t="s">
        <v>442</v>
      </c>
      <c r="BC45" s="947" t="s">
        <v>442</v>
      </c>
      <c r="BD45" s="948">
        <v>391</v>
      </c>
      <c r="BE45" s="948">
        <v>815</v>
      </c>
      <c r="BF45" s="948">
        <v>336</v>
      </c>
      <c r="BG45" s="947" t="s">
        <v>442</v>
      </c>
      <c r="BH45" s="947" t="s">
        <v>442</v>
      </c>
      <c r="BI45" s="947" t="s">
        <v>442</v>
      </c>
      <c r="BJ45" s="948">
        <v>180</v>
      </c>
      <c r="BK45" s="947" t="s">
        <v>442</v>
      </c>
      <c r="BL45" s="947" t="s">
        <v>442</v>
      </c>
      <c r="BM45" s="947" t="s">
        <v>442</v>
      </c>
      <c r="BN45" s="947" t="s">
        <v>442</v>
      </c>
      <c r="BO45" s="948">
        <v>167</v>
      </c>
      <c r="BP45" s="947" t="s">
        <v>442</v>
      </c>
      <c r="BQ45" s="947" t="s">
        <v>442</v>
      </c>
      <c r="BR45" s="947" t="s">
        <v>442</v>
      </c>
      <c r="BS45" s="947" t="s">
        <v>442</v>
      </c>
      <c r="BT45" s="947" t="s">
        <v>442</v>
      </c>
      <c r="BU45" s="948">
        <v>2663</v>
      </c>
      <c r="BV45" s="948">
        <v>3234</v>
      </c>
      <c r="BW45" s="947" t="s">
        <v>442</v>
      </c>
      <c r="BX45" s="947" t="s">
        <v>442</v>
      </c>
      <c r="BY45" s="948">
        <v>3250</v>
      </c>
      <c r="BZ45" s="947" t="s">
        <v>442</v>
      </c>
      <c r="CA45" s="948">
        <v>2482</v>
      </c>
      <c r="CB45" s="948">
        <v>2749</v>
      </c>
      <c r="CC45" s="378">
        <v>881</v>
      </c>
      <c r="CD45" s="378">
        <v>1016</v>
      </c>
      <c r="CE45" s="378">
        <v>1177</v>
      </c>
      <c r="CF45" s="378">
        <v>1270</v>
      </c>
      <c r="CG45" s="378">
        <v>1652</v>
      </c>
      <c r="CH45" s="378">
        <v>4067</v>
      </c>
      <c r="CI45" s="378">
        <v>4638</v>
      </c>
      <c r="CJ45" s="378">
        <v>9435</v>
      </c>
      <c r="CK45" s="378">
        <v>11013</v>
      </c>
      <c r="CL45" s="378">
        <v>12340</v>
      </c>
      <c r="CM45" s="378">
        <v>3048</v>
      </c>
      <c r="CN45" s="378">
        <v>3473</v>
      </c>
      <c r="CO45" s="239" t="s">
        <v>427</v>
      </c>
      <c r="CP45" s="239" t="s">
        <v>432</v>
      </c>
      <c r="CQ45" s="239" t="s">
        <v>613</v>
      </c>
      <c r="CR45" s="239" t="s">
        <v>614</v>
      </c>
      <c r="CS45" s="239" t="s">
        <v>1686</v>
      </c>
      <c r="CT45" s="239"/>
      <c r="CU45" s="239" t="s">
        <v>530</v>
      </c>
      <c r="CV45" s="239" t="s">
        <v>499</v>
      </c>
      <c r="CW45" s="239">
        <v>78</v>
      </c>
      <c r="CX45" s="239">
        <v>68</v>
      </c>
      <c r="CY45" s="239">
        <v>4475</v>
      </c>
      <c r="CZ45" s="239">
        <v>1410</v>
      </c>
      <c r="DA45" s="378">
        <v>13603</v>
      </c>
      <c r="DB45" s="360">
        <v>3110</v>
      </c>
      <c r="DC45" s="366">
        <v>4080</v>
      </c>
      <c r="DD45" s="360">
        <v>4740</v>
      </c>
      <c r="DE45" s="360"/>
      <c r="DF45" s="360"/>
      <c r="DG45" s="381"/>
      <c r="DH45" s="378">
        <v>36000</v>
      </c>
      <c r="DI45" s="378">
        <v>37232</v>
      </c>
      <c r="DJ45" s="378">
        <v>42157</v>
      </c>
      <c r="DK45" s="378">
        <v>993</v>
      </c>
      <c r="DL45" s="378">
        <v>1127</v>
      </c>
      <c r="DM45" s="378">
        <v>1288</v>
      </c>
      <c r="DN45" s="378">
        <v>1382</v>
      </c>
      <c r="DO45" s="378">
        <v>1764</v>
      </c>
      <c r="DP45" s="378">
        <v>3048</v>
      </c>
      <c r="DQ45" s="378">
        <v>3511</v>
      </c>
      <c r="DR45" s="378">
        <v>4095</v>
      </c>
      <c r="DS45" s="378">
        <v>4603</v>
      </c>
      <c r="DT45" s="378">
        <v>9349</v>
      </c>
      <c r="DU45" s="378">
        <v>10848</v>
      </c>
      <c r="DV45" s="378">
        <v>12010</v>
      </c>
      <c r="DW45" s="378">
        <v>13149</v>
      </c>
      <c r="DX45" s="378">
        <v>33276</v>
      </c>
      <c r="DY45" s="378">
        <v>35121</v>
      </c>
      <c r="DZ45" s="378">
        <v>39571</v>
      </c>
      <c r="EA45" s="378" t="s">
        <v>311</v>
      </c>
      <c r="EB45" s="238">
        <f>IFERROR(VLOOKUP($EA45,'BASE GE'!$B:$JV,$EB$5,FALSE),"")</f>
        <v>0</v>
      </c>
      <c r="EC45" s="238">
        <f>IFERROR(VLOOKUP($EA45,'BASE GE'!$B:$JV,$EC$5,FALSE),"")</f>
        <v>90.6</v>
      </c>
      <c r="ED45" s="238">
        <f>IFERROR(VLOOKUP($EA45,'BASE GE'!$B:$JV,$ED$5,FALSE),"")</f>
        <v>42.4</v>
      </c>
      <c r="EE45" s="238">
        <f>IFERROR(VLOOKUP($EA45,'BASE GE'!$B:$JV,$EE$5,FALSE),"")</f>
        <v>62.3</v>
      </c>
      <c r="EF45" s="238">
        <f>IFERROR(VLOOKUP($EA45,'BASE GE'!$B:$JV,$EE$5,FALSE),"")</f>
        <v>62.3</v>
      </c>
      <c r="EG45" s="238">
        <f>IFERROR(VLOOKUP($EA45,'BASE GE'!$B:$JV,$EE$5,FALSE),"")</f>
        <v>62.3</v>
      </c>
      <c r="EH45" s="238">
        <f>IFERROR(VLOOKUP($EA45,'BASE GE'!$B:$JV,$EH$5,FALSE),"")</f>
        <v>20</v>
      </c>
      <c r="EI45" s="238">
        <f>IFERROR(VLOOKUP($EA45,'BASE GE'!$B:$JV,$EI$5,FALSE),"")</f>
        <v>0.25</v>
      </c>
      <c r="EJ45" s="238">
        <f>IFERROR(VLOOKUP($EA45,'BASE GE'!$B:$JV,$EJ$5,FALSE),"")</f>
        <v>44</v>
      </c>
      <c r="EK45" s="238">
        <f>IFERROR(VLOOKUP($EA45,'BASE GE'!$B:$JV,$EK$5,FALSE),"")</f>
        <v>1125</v>
      </c>
      <c r="EL45" s="238" t="str">
        <f>IFERROR(VLOOKUP($EA45,'BASE GE'!$B:$JV,$EL$5,FALSE),"")</f>
        <v>G3</v>
      </c>
      <c r="EM45" s="238">
        <f>IFERROR(VLOOKUP($EA45,'BASE GE'!$B:$JV,$EM$5,FALSE),"")</f>
        <v>3210</v>
      </c>
      <c r="EN45" s="238">
        <f>IFERROR(VLOOKUP($EA45,'BASE GE'!$B:$JV,$EN$5,FALSE),"")</f>
        <v>4380</v>
      </c>
      <c r="EO45" s="238">
        <f>IFERROR(VLOOKUP($EA45,'BASE GE'!$B:$JV,$EO$5,FALSE),"")</f>
        <v>4970</v>
      </c>
      <c r="EP45" s="238">
        <f>IFERROR(VLOOKUP($EA45,'BASE GE'!$B:$JV,$EP$5,FALSE),"")</f>
        <v>0</v>
      </c>
      <c r="EQ45" s="238">
        <f>IFERROR(VLOOKUP($EA45,'BASE GE'!$B:$JV,$EQ$5,FALSE),"")</f>
        <v>0</v>
      </c>
      <c r="ER45" s="238">
        <f>IFERROR(VLOOKUP($EA45,'BASE GE'!$B:$JV,$ER$5,FALSE),"")</f>
        <v>0</v>
      </c>
      <c r="ES45" s="238" t="s">
        <v>2667</v>
      </c>
    </row>
    <row r="46" spans="1:149" ht="15" customHeight="1">
      <c r="A46" s="239" t="s">
        <v>1179</v>
      </c>
      <c r="B46" s="423" t="s">
        <v>1956</v>
      </c>
      <c r="C46" s="423" t="s">
        <v>1957</v>
      </c>
      <c r="D46" s="423" t="s">
        <v>1958</v>
      </c>
      <c r="E46" s="403" t="s">
        <v>913</v>
      </c>
      <c r="F46" s="239" t="s">
        <v>951</v>
      </c>
      <c r="G46" s="239" t="s">
        <v>316</v>
      </c>
      <c r="H46" s="239" t="s">
        <v>324</v>
      </c>
      <c r="I46" s="239" t="s">
        <v>325</v>
      </c>
      <c r="J46" s="239" t="s">
        <v>88</v>
      </c>
      <c r="K46" s="239" t="s">
        <v>89</v>
      </c>
      <c r="L46" s="239" t="s">
        <v>282</v>
      </c>
      <c r="M46" s="239" t="s">
        <v>285</v>
      </c>
      <c r="N46" s="239" t="s">
        <v>1191</v>
      </c>
      <c r="O46" s="949">
        <v>96444</v>
      </c>
      <c r="P46" s="947" t="s">
        <v>442</v>
      </c>
      <c r="Q46" s="951">
        <v>15427</v>
      </c>
      <c r="R46" s="947" t="s">
        <v>442</v>
      </c>
      <c r="S46" s="947" t="s">
        <v>442</v>
      </c>
      <c r="T46" s="947" t="s">
        <v>442</v>
      </c>
      <c r="U46" s="947" t="s">
        <v>442</v>
      </c>
      <c r="V46" s="947" t="s">
        <v>442</v>
      </c>
      <c r="W46" s="947" t="s">
        <v>442</v>
      </c>
      <c r="X46" s="947" t="s">
        <v>442</v>
      </c>
      <c r="Y46" s="947" t="s">
        <v>442</v>
      </c>
      <c r="Z46" s="947" t="s">
        <v>442</v>
      </c>
      <c r="AA46" s="947" t="s">
        <v>442</v>
      </c>
      <c r="AB46" s="947" t="s">
        <v>442</v>
      </c>
      <c r="AC46" s="947" t="s">
        <v>442</v>
      </c>
      <c r="AD46" s="947" t="s">
        <v>442</v>
      </c>
      <c r="AE46" s="947" t="s">
        <v>442</v>
      </c>
      <c r="AF46" s="947" t="s">
        <v>442</v>
      </c>
      <c r="AG46" s="947" t="s">
        <v>442</v>
      </c>
      <c r="AH46" s="947" t="s">
        <v>442</v>
      </c>
      <c r="AI46" s="947" t="s">
        <v>442</v>
      </c>
      <c r="AJ46" s="947" t="s">
        <v>442</v>
      </c>
      <c r="AK46" s="947" t="s">
        <v>442</v>
      </c>
      <c r="AL46" s="947" t="s">
        <v>442</v>
      </c>
      <c r="AM46" s="947" t="s">
        <v>442</v>
      </c>
      <c r="AN46" s="947" t="s">
        <v>442</v>
      </c>
      <c r="AO46" s="947" t="s">
        <v>442</v>
      </c>
      <c r="AP46" s="947" t="s">
        <v>442</v>
      </c>
      <c r="AQ46" s="947" t="s">
        <v>442</v>
      </c>
      <c r="AR46" s="947" t="s">
        <v>442</v>
      </c>
      <c r="AS46" s="947" t="s">
        <v>442</v>
      </c>
      <c r="AT46" s="947" t="s">
        <v>442</v>
      </c>
      <c r="AU46" s="948">
        <v>652</v>
      </c>
      <c r="AV46" s="947" t="s">
        <v>442</v>
      </c>
      <c r="AW46" s="947" t="s">
        <v>442</v>
      </c>
      <c r="AX46" s="947" t="s">
        <v>442</v>
      </c>
      <c r="AY46" s="948">
        <v>991</v>
      </c>
      <c r="AZ46" s="947" t="s">
        <v>442</v>
      </c>
      <c r="BA46" s="947" t="s">
        <v>442</v>
      </c>
      <c r="BB46" s="947" t="s">
        <v>442</v>
      </c>
      <c r="BC46" s="947" t="s">
        <v>442</v>
      </c>
      <c r="BD46" s="948">
        <v>391</v>
      </c>
      <c r="BE46" s="948">
        <v>815</v>
      </c>
      <c r="BF46" s="948">
        <v>336</v>
      </c>
      <c r="BG46" s="947" t="s">
        <v>442</v>
      </c>
      <c r="BH46" s="947" t="s">
        <v>442</v>
      </c>
      <c r="BI46" s="947" t="s">
        <v>442</v>
      </c>
      <c r="BJ46" s="948">
        <v>180</v>
      </c>
      <c r="BK46" s="947" t="s">
        <v>442</v>
      </c>
      <c r="BL46" s="947" t="s">
        <v>442</v>
      </c>
      <c r="BM46" s="947" t="s">
        <v>442</v>
      </c>
      <c r="BN46" s="947" t="s">
        <v>442</v>
      </c>
      <c r="BO46" s="948">
        <v>167</v>
      </c>
      <c r="BP46" s="947" t="s">
        <v>442</v>
      </c>
      <c r="BQ46" s="947" t="s">
        <v>442</v>
      </c>
      <c r="BR46" s="947" t="s">
        <v>442</v>
      </c>
      <c r="BS46" s="947" t="s">
        <v>442</v>
      </c>
      <c r="BT46" s="947" t="s">
        <v>442</v>
      </c>
      <c r="BU46" s="947" t="s">
        <v>442</v>
      </c>
      <c r="BV46" s="947" t="s">
        <v>442</v>
      </c>
      <c r="BW46" s="947" t="s">
        <v>442</v>
      </c>
      <c r="BX46" s="947" t="s">
        <v>442</v>
      </c>
      <c r="BY46" s="948">
        <v>3250</v>
      </c>
      <c r="BZ46" s="947" t="s">
        <v>442</v>
      </c>
      <c r="CA46" s="948">
        <v>2482</v>
      </c>
      <c r="CB46" s="948">
        <v>2749</v>
      </c>
      <c r="CC46" s="378">
        <v>881</v>
      </c>
      <c r="CD46" s="378">
        <v>1016</v>
      </c>
      <c r="CE46" s="378">
        <v>1177</v>
      </c>
      <c r="CF46" s="378">
        <v>1270</v>
      </c>
      <c r="CG46" s="378">
        <v>1652</v>
      </c>
      <c r="CH46" s="378">
        <v>4067</v>
      </c>
      <c r="CI46" s="378">
        <v>4638</v>
      </c>
      <c r="CJ46" s="378">
        <v>9435</v>
      </c>
      <c r="CK46" s="378">
        <v>11013</v>
      </c>
      <c r="CL46" s="378">
        <v>12340</v>
      </c>
      <c r="CM46" s="378">
        <v>3048</v>
      </c>
      <c r="CN46" s="378">
        <v>3473</v>
      </c>
      <c r="CO46" s="239" t="s">
        <v>427</v>
      </c>
      <c r="CP46" s="239" t="s">
        <v>432</v>
      </c>
      <c r="CQ46" s="239" t="s">
        <v>613</v>
      </c>
      <c r="CR46" s="239" t="s">
        <v>614</v>
      </c>
      <c r="CS46" s="239" t="s">
        <v>1686</v>
      </c>
      <c r="CT46" s="239"/>
      <c r="CU46" s="239" t="s">
        <v>530</v>
      </c>
      <c r="CV46" s="239" t="s">
        <v>499</v>
      </c>
      <c r="CW46" s="239">
        <v>78</v>
      </c>
      <c r="CX46" s="239">
        <v>68</v>
      </c>
      <c r="CY46" s="239">
        <v>4475</v>
      </c>
      <c r="CZ46" s="239">
        <v>1410</v>
      </c>
      <c r="DA46" s="378">
        <v>13603</v>
      </c>
      <c r="DB46" s="360">
        <v>3250</v>
      </c>
      <c r="DC46" s="360">
        <v>4360</v>
      </c>
      <c r="DD46" s="360">
        <v>4910</v>
      </c>
      <c r="DE46" s="360"/>
      <c r="DF46" s="360"/>
      <c r="DG46" s="381"/>
      <c r="DH46" s="378">
        <v>36000</v>
      </c>
      <c r="DI46" s="378">
        <v>37232</v>
      </c>
      <c r="DJ46" s="378">
        <v>42157</v>
      </c>
      <c r="DK46" s="378">
        <v>993</v>
      </c>
      <c r="DL46" s="378">
        <v>1127</v>
      </c>
      <c r="DM46" s="378">
        <v>1288</v>
      </c>
      <c r="DN46" s="378">
        <v>1382</v>
      </c>
      <c r="DO46" s="378">
        <v>1764</v>
      </c>
      <c r="DP46" s="378">
        <v>3048</v>
      </c>
      <c r="DQ46" s="378">
        <v>3511</v>
      </c>
      <c r="DR46" s="378">
        <v>4095</v>
      </c>
      <c r="DS46" s="378">
        <v>4603</v>
      </c>
      <c r="DT46" s="378">
        <v>9349</v>
      </c>
      <c r="DU46" s="378">
        <v>10848</v>
      </c>
      <c r="DV46" s="378">
        <v>12010</v>
      </c>
      <c r="DW46" s="378">
        <v>13149</v>
      </c>
      <c r="DX46" s="378">
        <v>33276</v>
      </c>
      <c r="DY46" s="378">
        <v>35121</v>
      </c>
      <c r="DZ46" s="378">
        <v>39571</v>
      </c>
      <c r="EA46" s="378" t="s">
        <v>322</v>
      </c>
      <c r="EB46" s="238">
        <f>IFERROR(VLOOKUP($EA46,'BASE GE'!$B:$JV,$EB$5,FALSE),"")</f>
        <v>0</v>
      </c>
      <c r="EC46" s="238">
        <f>IFERROR(VLOOKUP($EA46,'BASE GE'!$B:$JV,$EC$5,FALSE),"")</f>
        <v>101.2</v>
      </c>
      <c r="ED46" s="238">
        <f>IFERROR(VLOOKUP($EA46,'BASE GE'!$B:$JV,$ED$5,FALSE),"")</f>
        <v>46.1</v>
      </c>
      <c r="EE46" s="238">
        <f>IFERROR(VLOOKUP($EA46,'BASE GE'!$B:$JV,$EE$5,FALSE),"")</f>
        <v>68.099999999999994</v>
      </c>
      <c r="EF46" s="238">
        <f>IFERROR(VLOOKUP($EA46,'BASE GE'!$B:$JV,$EE$5,FALSE),"")</f>
        <v>68.099999999999994</v>
      </c>
      <c r="EG46" s="238">
        <f>IFERROR(VLOOKUP($EA46,'BASE GE'!$B:$JV,$EE$5,FALSE),"")</f>
        <v>68.099999999999994</v>
      </c>
      <c r="EH46" s="238">
        <f>IFERROR(VLOOKUP($EA46,'BASE GE'!$B:$JV,$EH$5,FALSE),"")</f>
        <v>20</v>
      </c>
      <c r="EI46" s="238">
        <f>IFERROR(VLOOKUP($EA46,'BASE GE'!$B:$JV,$EI$5,FALSE),"")</f>
        <v>0.25</v>
      </c>
      <c r="EJ46" s="238">
        <f>IFERROR(VLOOKUP($EA46,'BASE GE'!$B:$JV,$EJ$5,FALSE),"")</f>
        <v>44</v>
      </c>
      <c r="EK46" s="238">
        <f>IFERROR(VLOOKUP($EA46,'BASE GE'!$B:$JV,$EK$5,FALSE),"")</f>
        <v>1217</v>
      </c>
      <c r="EL46" s="238" t="str">
        <f>IFERROR(VLOOKUP($EA46,'BASE GE'!$B:$JV,$EL$5,FALSE),"")</f>
        <v>G3</v>
      </c>
      <c r="EM46" s="238">
        <f>IFERROR(VLOOKUP($EA46,'BASE GE'!$B:$JV,$EM$5,FALSE),"")</f>
        <v>3370</v>
      </c>
      <c r="EN46" s="238">
        <f>IFERROR(VLOOKUP($EA46,'BASE GE'!$B:$JV,$EN$5,FALSE),"")</f>
        <v>4540</v>
      </c>
      <c r="EO46" s="238">
        <f>IFERROR(VLOOKUP($EA46,'BASE GE'!$B:$JV,$EO$5,FALSE),"")</f>
        <v>4910</v>
      </c>
      <c r="EP46" s="238">
        <f>IFERROR(VLOOKUP($EA46,'BASE GE'!$B:$JV,$EP$5,FALSE),"")</f>
        <v>0</v>
      </c>
      <c r="EQ46" s="238">
        <f>IFERROR(VLOOKUP($EA46,'BASE GE'!$B:$JV,$EQ$5,FALSE),"")</f>
        <v>0</v>
      </c>
      <c r="ER46" s="238">
        <f>IFERROR(VLOOKUP($EA46,'BASE GE'!$B:$JV,$ER$5,FALSE),"")</f>
        <v>0</v>
      </c>
      <c r="ES46" s="238" t="s">
        <v>2667</v>
      </c>
    </row>
    <row r="47" spans="1:149" ht="15" customHeight="1">
      <c r="A47" s="239" t="s">
        <v>1181</v>
      </c>
      <c r="B47" s="423" t="s">
        <v>1959</v>
      </c>
      <c r="C47" s="423" t="s">
        <v>1960</v>
      </c>
      <c r="D47" s="423" t="s">
        <v>1961</v>
      </c>
      <c r="E47" s="403" t="s">
        <v>914</v>
      </c>
      <c r="F47" s="239" t="s">
        <v>337</v>
      </c>
      <c r="G47" s="239" t="s">
        <v>338</v>
      </c>
      <c r="H47" s="239" t="s">
        <v>332</v>
      </c>
      <c r="I47" s="239" t="s">
        <v>324</v>
      </c>
      <c r="J47" s="239" t="s">
        <v>88</v>
      </c>
      <c r="K47" s="239" t="s">
        <v>89</v>
      </c>
      <c r="L47" s="239" t="s">
        <v>90</v>
      </c>
      <c r="M47" s="239" t="s">
        <v>285</v>
      </c>
      <c r="N47" s="239" t="s">
        <v>1191</v>
      </c>
      <c r="O47" s="949">
        <v>92947</v>
      </c>
      <c r="P47" s="947" t="s">
        <v>442</v>
      </c>
      <c r="Q47" s="951">
        <v>17888</v>
      </c>
      <c r="R47" s="947" t="s">
        <v>442</v>
      </c>
      <c r="S47" s="947" t="s">
        <v>442</v>
      </c>
      <c r="T47" s="947" t="s">
        <v>442</v>
      </c>
      <c r="U47" s="947" t="s">
        <v>442</v>
      </c>
      <c r="V47" s="947" t="s">
        <v>442</v>
      </c>
      <c r="W47" s="947" t="s">
        <v>442</v>
      </c>
      <c r="X47" s="947" t="s">
        <v>442</v>
      </c>
      <c r="Y47" s="947" t="s">
        <v>442</v>
      </c>
      <c r="Z47" s="947" t="s">
        <v>442</v>
      </c>
      <c r="AA47" s="947" t="s">
        <v>442</v>
      </c>
      <c r="AB47" s="947" t="s">
        <v>442</v>
      </c>
      <c r="AC47" s="947" t="s">
        <v>442</v>
      </c>
      <c r="AD47" s="947" t="s">
        <v>442</v>
      </c>
      <c r="AE47" s="947" t="s">
        <v>442</v>
      </c>
      <c r="AF47" s="947" t="s">
        <v>442</v>
      </c>
      <c r="AG47" s="947" t="s">
        <v>442</v>
      </c>
      <c r="AH47" s="947" t="s">
        <v>442</v>
      </c>
      <c r="AI47" s="947" t="s">
        <v>442</v>
      </c>
      <c r="AJ47" s="947" t="s">
        <v>442</v>
      </c>
      <c r="AK47" s="947" t="s">
        <v>442</v>
      </c>
      <c r="AL47" s="947" t="s">
        <v>442</v>
      </c>
      <c r="AM47" s="947" t="s">
        <v>442</v>
      </c>
      <c r="AN47" s="947" t="s">
        <v>442</v>
      </c>
      <c r="AO47" s="947" t="s">
        <v>442</v>
      </c>
      <c r="AP47" s="947" t="s">
        <v>442</v>
      </c>
      <c r="AQ47" s="947" t="s">
        <v>442</v>
      </c>
      <c r="AR47" s="947" t="s">
        <v>442</v>
      </c>
      <c r="AS47" s="947" t="s">
        <v>442</v>
      </c>
      <c r="AT47" s="947" t="s">
        <v>442</v>
      </c>
      <c r="AU47" s="947" t="s">
        <v>442</v>
      </c>
      <c r="AV47" s="947" t="s">
        <v>442</v>
      </c>
      <c r="AW47" s="947" t="s">
        <v>442</v>
      </c>
      <c r="AX47" s="947" t="s">
        <v>442</v>
      </c>
      <c r="AY47" s="948">
        <v>991</v>
      </c>
      <c r="AZ47" s="947" t="s">
        <v>442</v>
      </c>
      <c r="BA47" s="947" t="s">
        <v>442</v>
      </c>
      <c r="BB47" s="947" t="s">
        <v>442</v>
      </c>
      <c r="BC47" s="947" t="s">
        <v>442</v>
      </c>
      <c r="BD47" s="948">
        <v>391</v>
      </c>
      <c r="BE47" s="947" t="s">
        <v>442</v>
      </c>
      <c r="BF47" s="947" t="s">
        <v>442</v>
      </c>
      <c r="BG47" s="947" t="s">
        <v>442</v>
      </c>
      <c r="BH47" s="948">
        <v>419</v>
      </c>
      <c r="BI47" s="947" t="s">
        <v>442</v>
      </c>
      <c r="BJ47" s="947" t="s">
        <v>442</v>
      </c>
      <c r="BK47" s="947" t="s">
        <v>442</v>
      </c>
      <c r="BL47" s="947" t="s">
        <v>442</v>
      </c>
      <c r="BM47" s="947" t="s">
        <v>442</v>
      </c>
      <c r="BN47" s="947" t="s">
        <v>442</v>
      </c>
      <c r="BO47" s="947" t="s">
        <v>442</v>
      </c>
      <c r="BP47" s="947" t="s">
        <v>442</v>
      </c>
      <c r="BQ47" s="947" t="s">
        <v>442</v>
      </c>
      <c r="BR47" s="947" t="s">
        <v>442</v>
      </c>
      <c r="BS47" s="947" t="s">
        <v>442</v>
      </c>
      <c r="BT47" s="947" t="s">
        <v>442</v>
      </c>
      <c r="BU47" s="947" t="s">
        <v>442</v>
      </c>
      <c r="BV47" s="947" t="s">
        <v>442</v>
      </c>
      <c r="BW47" s="947" t="s">
        <v>442</v>
      </c>
      <c r="BX47" s="947" t="s">
        <v>442</v>
      </c>
      <c r="BY47" s="947" t="s">
        <v>442</v>
      </c>
      <c r="BZ47" s="947" t="s">
        <v>442</v>
      </c>
      <c r="CA47" s="947" t="s">
        <v>442</v>
      </c>
      <c r="CB47" s="947" t="s">
        <v>442</v>
      </c>
      <c r="CC47" s="378">
        <v>881</v>
      </c>
      <c r="CD47" s="378">
        <v>1016</v>
      </c>
      <c r="CE47" s="378">
        <v>1177</v>
      </c>
      <c r="CF47" s="378">
        <v>1270</v>
      </c>
      <c r="CG47" s="378">
        <v>1652</v>
      </c>
      <c r="CH47" s="378">
        <v>4067</v>
      </c>
      <c r="CI47" s="378">
        <v>4638</v>
      </c>
      <c r="CJ47" s="378">
        <v>9435</v>
      </c>
      <c r="CK47" s="378">
        <v>11013</v>
      </c>
      <c r="CL47" s="378">
        <v>12340</v>
      </c>
      <c r="CM47" s="378">
        <v>3048</v>
      </c>
      <c r="CN47" s="378">
        <v>3473</v>
      </c>
      <c r="CO47" s="239" t="s">
        <v>429</v>
      </c>
      <c r="CP47" s="239" t="s">
        <v>430</v>
      </c>
      <c r="CQ47" s="239" t="s">
        <v>613</v>
      </c>
      <c r="CR47" s="239">
        <v>0</v>
      </c>
      <c r="CS47" s="239" t="s">
        <v>1686</v>
      </c>
      <c r="CT47" s="245" t="s">
        <v>410</v>
      </c>
      <c r="CU47" s="239" t="s">
        <v>2664</v>
      </c>
      <c r="CV47" s="239" t="s">
        <v>499</v>
      </c>
      <c r="CW47" s="239">
        <v>84</v>
      </c>
      <c r="CX47" s="239">
        <v>74</v>
      </c>
      <c r="CY47" s="239">
        <v>5031</v>
      </c>
      <c r="CZ47" s="239">
        <v>1560</v>
      </c>
      <c r="DA47" s="378">
        <v>13603</v>
      </c>
      <c r="DB47" s="360">
        <v>3173</v>
      </c>
      <c r="DC47" s="360">
        <v>4257</v>
      </c>
      <c r="DD47" s="360">
        <v>5044</v>
      </c>
      <c r="DE47" s="360"/>
      <c r="DF47" s="360"/>
      <c r="DG47" s="381"/>
      <c r="DH47" s="378">
        <v>36000</v>
      </c>
      <c r="DI47" s="378">
        <v>37232</v>
      </c>
      <c r="DJ47" s="378">
        <v>42157</v>
      </c>
      <c r="DK47" s="378">
        <v>993</v>
      </c>
      <c r="DL47" s="378">
        <v>1127</v>
      </c>
      <c r="DM47" s="378">
        <v>1288</v>
      </c>
      <c r="DN47" s="378">
        <v>1382</v>
      </c>
      <c r="DO47" s="378">
        <v>1764</v>
      </c>
      <c r="DP47" s="378">
        <v>3048</v>
      </c>
      <c r="DQ47" s="378">
        <v>3511</v>
      </c>
      <c r="DR47" s="378">
        <v>4095</v>
      </c>
      <c r="DS47" s="378">
        <v>4603</v>
      </c>
      <c r="DT47" s="378">
        <v>9349</v>
      </c>
      <c r="DU47" s="378">
        <v>10848</v>
      </c>
      <c r="DV47" s="378">
        <v>12010</v>
      </c>
      <c r="DW47" s="378">
        <v>13149</v>
      </c>
      <c r="DX47" s="378">
        <v>33276</v>
      </c>
      <c r="DY47" s="378">
        <v>35121</v>
      </c>
      <c r="DZ47" s="378">
        <v>39571</v>
      </c>
      <c r="EA47" s="378" t="s">
        <v>336</v>
      </c>
      <c r="EB47" s="238">
        <f>IFERROR(VLOOKUP($EA47,'BASE GE'!$B:$JV,$EB$5,FALSE),"")</f>
        <v>0</v>
      </c>
      <c r="EC47" s="238">
        <f>IFERROR(VLOOKUP($EA47,'BASE GE'!$B:$JV,$EC$5,FALSE),"")</f>
        <v>127.8</v>
      </c>
      <c r="ED47" s="238">
        <f>IFERROR(VLOOKUP($EA47,'BASE GE'!$B:$JV,$ED$5,FALSE),"")</f>
        <v>54.9</v>
      </c>
      <c r="EE47" s="238">
        <f>IFERROR(VLOOKUP($EA47,'BASE GE'!$B:$JV,$EE$5,FALSE),"")</f>
        <v>83.4</v>
      </c>
      <c r="EF47" s="238">
        <f>IFERROR(VLOOKUP($EA47,'BASE GE'!$B:$JV,$EE$5,FALSE),"")</f>
        <v>83.4</v>
      </c>
      <c r="EG47" s="238">
        <f>IFERROR(VLOOKUP($EA47,'BASE GE'!$B:$JV,$EE$5,FALSE),"")</f>
        <v>83.4</v>
      </c>
      <c r="EH47" s="238">
        <f>IFERROR(VLOOKUP($EA47,'BASE GE'!$B:$JV,$EH$5,FALSE),"")</f>
        <v>20</v>
      </c>
      <c r="EI47" s="238">
        <f>IFERROR(VLOOKUP($EA47,'BASE GE'!$B:$JV,$EI$5,FALSE),"")</f>
        <v>0.25</v>
      </c>
      <c r="EJ47" s="238">
        <f>IFERROR(VLOOKUP($EA47,'BASE GE'!$B:$JV,$EJ$5,FALSE),"")</f>
        <v>90</v>
      </c>
      <c r="EK47" s="238">
        <f>IFERROR(VLOOKUP($EA47,'BASE GE'!$B:$JV,$EK$5,FALSE),"")</f>
        <v>1630</v>
      </c>
      <c r="EL47" s="238" t="str">
        <f>IFERROR(VLOOKUP($EA47,'BASE GE'!$B:$JV,$EL$5,FALSE),"")</f>
        <v>G3</v>
      </c>
      <c r="EM47" s="238">
        <f>IFERROR(VLOOKUP($EA47,'BASE GE'!$B:$JV,$EM$5,FALSE),"")</f>
        <v>3340</v>
      </c>
      <c r="EN47" s="238">
        <f>IFERROR(VLOOKUP($EA47,'BASE GE'!$B:$JV,$EN$5,FALSE),"")</f>
        <v>4570</v>
      </c>
      <c r="EO47" s="238">
        <f>IFERROR(VLOOKUP($EA47,'BASE GE'!$B:$JV,$EO$5,FALSE),"")</f>
        <v>5100</v>
      </c>
      <c r="EP47" s="238">
        <f>IFERROR(VLOOKUP($EA47,'BASE GE'!$B:$JV,$EP$5,FALSE),"")</f>
        <v>0</v>
      </c>
      <c r="EQ47" s="238">
        <f>IFERROR(VLOOKUP($EA47,'BASE GE'!$B:$JV,$EQ$5,FALSE),"")</f>
        <v>0</v>
      </c>
      <c r="ER47" s="238">
        <f>IFERROR(VLOOKUP($EA47,'BASE GE'!$B:$JV,$ER$5,FALSE),"")</f>
        <v>0</v>
      </c>
      <c r="ES47" s="238" t="s">
        <v>2667</v>
      </c>
    </row>
    <row r="48" spans="1:149" ht="15" customHeight="1">
      <c r="A48" s="239" t="s">
        <v>1179</v>
      </c>
      <c r="B48" s="423" t="s">
        <v>1962</v>
      </c>
      <c r="C48" s="423" t="s">
        <v>1963</v>
      </c>
      <c r="D48" s="423" t="s">
        <v>1964</v>
      </c>
      <c r="E48" s="403" t="s">
        <v>914</v>
      </c>
      <c r="F48" s="239" t="s">
        <v>952</v>
      </c>
      <c r="G48" s="239" t="s">
        <v>331</v>
      </c>
      <c r="H48" s="239" t="s">
        <v>332</v>
      </c>
      <c r="I48" s="239" t="s">
        <v>324</v>
      </c>
      <c r="J48" s="239" t="s">
        <v>88</v>
      </c>
      <c r="K48" s="239" t="s">
        <v>89</v>
      </c>
      <c r="L48" s="239" t="s">
        <v>282</v>
      </c>
      <c r="M48" s="239" t="s">
        <v>285</v>
      </c>
      <c r="N48" s="239" t="s">
        <v>1191</v>
      </c>
      <c r="O48" s="949">
        <v>98640</v>
      </c>
      <c r="P48" s="947" t="s">
        <v>442</v>
      </c>
      <c r="Q48" s="951">
        <v>15412</v>
      </c>
      <c r="R48" s="947" t="s">
        <v>442</v>
      </c>
      <c r="S48" s="947" t="s">
        <v>442</v>
      </c>
      <c r="T48" s="947" t="s">
        <v>442</v>
      </c>
      <c r="U48" s="947" t="s">
        <v>442</v>
      </c>
      <c r="V48" s="947" t="s">
        <v>442</v>
      </c>
      <c r="W48" s="947" t="s">
        <v>442</v>
      </c>
      <c r="X48" s="947" t="s">
        <v>442</v>
      </c>
      <c r="Y48" s="947" t="s">
        <v>442</v>
      </c>
      <c r="Z48" s="947" t="s">
        <v>442</v>
      </c>
      <c r="AA48" s="947" t="s">
        <v>442</v>
      </c>
      <c r="AB48" s="947" t="s">
        <v>442</v>
      </c>
      <c r="AC48" s="947" t="s">
        <v>442</v>
      </c>
      <c r="AD48" s="947" t="s">
        <v>442</v>
      </c>
      <c r="AE48" s="947" t="s">
        <v>442</v>
      </c>
      <c r="AF48" s="947" t="s">
        <v>442</v>
      </c>
      <c r="AG48" s="947" t="s">
        <v>442</v>
      </c>
      <c r="AH48" s="947" t="s">
        <v>442</v>
      </c>
      <c r="AI48" s="947" t="s">
        <v>442</v>
      </c>
      <c r="AJ48" s="947" t="s">
        <v>442</v>
      </c>
      <c r="AK48" s="947" t="s">
        <v>442</v>
      </c>
      <c r="AL48" s="947" t="s">
        <v>442</v>
      </c>
      <c r="AM48" s="947" t="s">
        <v>442</v>
      </c>
      <c r="AN48" s="947" t="s">
        <v>442</v>
      </c>
      <c r="AO48" s="947" t="s">
        <v>442</v>
      </c>
      <c r="AP48" s="947" t="s">
        <v>442</v>
      </c>
      <c r="AQ48" s="947" t="s">
        <v>442</v>
      </c>
      <c r="AR48" s="947" t="s">
        <v>442</v>
      </c>
      <c r="AS48" s="947" t="s">
        <v>442</v>
      </c>
      <c r="AT48" s="947" t="s">
        <v>442</v>
      </c>
      <c r="AU48" s="948">
        <v>652</v>
      </c>
      <c r="AV48" s="947" t="s">
        <v>442</v>
      </c>
      <c r="AW48" s="947" t="s">
        <v>442</v>
      </c>
      <c r="AX48" s="947" t="s">
        <v>442</v>
      </c>
      <c r="AY48" s="948">
        <v>991</v>
      </c>
      <c r="AZ48" s="947" t="s">
        <v>442</v>
      </c>
      <c r="BA48" s="947" t="s">
        <v>442</v>
      </c>
      <c r="BB48" s="947" t="s">
        <v>442</v>
      </c>
      <c r="BC48" s="947" t="s">
        <v>442</v>
      </c>
      <c r="BD48" s="948">
        <v>391</v>
      </c>
      <c r="BE48" s="948">
        <v>815</v>
      </c>
      <c r="BF48" s="948">
        <v>336</v>
      </c>
      <c r="BG48" s="947" t="s">
        <v>442</v>
      </c>
      <c r="BH48" s="947" t="s">
        <v>442</v>
      </c>
      <c r="BI48" s="947" t="s">
        <v>442</v>
      </c>
      <c r="BJ48" s="948">
        <v>180</v>
      </c>
      <c r="BK48" s="947" t="s">
        <v>442</v>
      </c>
      <c r="BL48" s="947" t="s">
        <v>442</v>
      </c>
      <c r="BM48" s="947" t="s">
        <v>442</v>
      </c>
      <c r="BN48" s="947" t="s">
        <v>442</v>
      </c>
      <c r="BO48" s="948">
        <v>167</v>
      </c>
      <c r="BP48" s="947" t="s">
        <v>442</v>
      </c>
      <c r="BQ48" s="947" t="s">
        <v>442</v>
      </c>
      <c r="BR48" s="947" t="s">
        <v>442</v>
      </c>
      <c r="BS48" s="947" t="s">
        <v>442</v>
      </c>
      <c r="BT48" s="947" t="s">
        <v>442</v>
      </c>
      <c r="BU48" s="947" t="s">
        <v>442</v>
      </c>
      <c r="BV48" s="947" t="s">
        <v>442</v>
      </c>
      <c r="BW48" s="947" t="s">
        <v>442</v>
      </c>
      <c r="BX48" s="947" t="s">
        <v>442</v>
      </c>
      <c r="BY48" s="948">
        <v>3250</v>
      </c>
      <c r="BZ48" s="947" t="s">
        <v>442</v>
      </c>
      <c r="CA48" s="948">
        <v>2482</v>
      </c>
      <c r="CB48" s="948">
        <v>2749</v>
      </c>
      <c r="CC48" s="378">
        <v>881</v>
      </c>
      <c r="CD48" s="378">
        <v>1016</v>
      </c>
      <c r="CE48" s="378">
        <v>1177</v>
      </c>
      <c r="CF48" s="378">
        <v>1270</v>
      </c>
      <c r="CG48" s="378">
        <v>1652</v>
      </c>
      <c r="CH48" s="378">
        <v>4067</v>
      </c>
      <c r="CI48" s="378">
        <v>4638</v>
      </c>
      <c r="CJ48" s="378">
        <v>9435</v>
      </c>
      <c r="CK48" s="378">
        <v>11013</v>
      </c>
      <c r="CL48" s="378">
        <v>12340</v>
      </c>
      <c r="CM48" s="378">
        <v>3048</v>
      </c>
      <c r="CN48" s="378">
        <v>3473</v>
      </c>
      <c r="CO48" s="239" t="s">
        <v>429</v>
      </c>
      <c r="CP48" s="239" t="s">
        <v>432</v>
      </c>
      <c r="CQ48" s="239" t="s">
        <v>613</v>
      </c>
      <c r="CR48" s="239" t="s">
        <v>614</v>
      </c>
      <c r="CS48" s="239" t="s">
        <v>1686</v>
      </c>
      <c r="CT48" s="239"/>
      <c r="CU48" s="239" t="s">
        <v>530</v>
      </c>
      <c r="CV48" s="239" t="s">
        <v>499</v>
      </c>
      <c r="CW48" s="239">
        <v>82</v>
      </c>
      <c r="CX48" s="239">
        <v>72</v>
      </c>
      <c r="CY48" s="239">
        <v>5031</v>
      </c>
      <c r="CZ48" s="239">
        <v>1560</v>
      </c>
      <c r="DA48" s="378">
        <v>13603</v>
      </c>
      <c r="DB48" s="382">
        <v>3660</v>
      </c>
      <c r="DC48" s="382">
        <v>4870</v>
      </c>
      <c r="DD48" s="382">
        <v>5500</v>
      </c>
      <c r="DE48" s="382"/>
      <c r="DF48" s="382"/>
      <c r="DG48" s="383"/>
      <c r="DH48" s="378">
        <v>36000</v>
      </c>
      <c r="DI48" s="378">
        <v>37232</v>
      </c>
      <c r="DJ48" s="378">
        <v>42157</v>
      </c>
      <c r="DK48" s="378">
        <v>993</v>
      </c>
      <c r="DL48" s="378">
        <v>1127</v>
      </c>
      <c r="DM48" s="378">
        <v>1288</v>
      </c>
      <c r="DN48" s="378">
        <v>1382</v>
      </c>
      <c r="DO48" s="378">
        <v>1764</v>
      </c>
      <c r="DP48" s="378">
        <v>3048</v>
      </c>
      <c r="DQ48" s="378">
        <v>3511</v>
      </c>
      <c r="DR48" s="378">
        <v>4095</v>
      </c>
      <c r="DS48" s="378">
        <v>4603</v>
      </c>
      <c r="DT48" s="378">
        <v>9349</v>
      </c>
      <c r="DU48" s="378">
        <v>10848</v>
      </c>
      <c r="DV48" s="378">
        <v>12010</v>
      </c>
      <c r="DW48" s="378">
        <v>13149</v>
      </c>
      <c r="DX48" s="378">
        <v>33276</v>
      </c>
      <c r="DY48" s="378">
        <v>35121</v>
      </c>
      <c r="DZ48" s="378">
        <v>39571</v>
      </c>
      <c r="EA48" s="378" t="s">
        <v>329</v>
      </c>
      <c r="EB48" s="238">
        <f>IFERROR(VLOOKUP($EA48,'BASE GE'!$B:$JV,$EB$5,FALSE),"")</f>
        <v>0</v>
      </c>
      <c r="EC48" s="238">
        <f>IFERROR(VLOOKUP($EA48,'BASE GE'!$B:$JV,$EC$5,FALSE),"")</f>
        <v>108.3</v>
      </c>
      <c r="ED48" s="238">
        <f>IFERROR(VLOOKUP($EA48,'BASE GE'!$B:$JV,$ED$5,FALSE),"")</f>
        <v>51.4</v>
      </c>
      <c r="EE48" s="238">
        <f>IFERROR(VLOOKUP($EA48,'BASE GE'!$B:$JV,$EE$5,FALSE),"")</f>
        <v>76.7</v>
      </c>
      <c r="EF48" s="238">
        <f>IFERROR(VLOOKUP($EA48,'BASE GE'!$B:$JV,$EE$5,FALSE),"")</f>
        <v>76.7</v>
      </c>
      <c r="EG48" s="238">
        <f>IFERROR(VLOOKUP($EA48,'BASE GE'!$B:$JV,$EE$5,FALSE),"")</f>
        <v>76.7</v>
      </c>
      <c r="EH48" s="238">
        <f>IFERROR(VLOOKUP($EA48,'BASE GE'!$B:$JV,$EH$5,FALSE),"")</f>
        <v>20</v>
      </c>
      <c r="EI48" s="238">
        <f>IFERROR(VLOOKUP($EA48,'BASE GE'!$B:$JV,$EI$5,FALSE),"")</f>
        <v>0.25</v>
      </c>
      <c r="EJ48" s="238">
        <f>IFERROR(VLOOKUP($EA48,'BASE GE'!$B:$JV,$EJ$5,FALSE),"")</f>
        <v>48</v>
      </c>
      <c r="EK48" s="238">
        <f>IFERROR(VLOOKUP($EA48,'BASE GE'!$B:$JV,$EK$5,FALSE),"")</f>
        <v>1322</v>
      </c>
      <c r="EL48" s="238" t="str">
        <f>IFERROR(VLOOKUP($EA48,'BASE GE'!$B:$JV,$EL$5,FALSE),"")</f>
        <v>G3</v>
      </c>
      <c r="EM48" s="238">
        <f>IFERROR(VLOOKUP($EA48,'BASE GE'!$B:$JV,$EM$5,FALSE),"")</f>
        <v>3340</v>
      </c>
      <c r="EN48" s="238">
        <f>IFERROR(VLOOKUP($EA48,'BASE GE'!$B:$JV,$EN$5,FALSE),"")</f>
        <v>4520</v>
      </c>
      <c r="EO48" s="238">
        <f>IFERROR(VLOOKUP($EA48,'BASE GE'!$B:$JV,$EO$5,FALSE),"")</f>
        <v>5110</v>
      </c>
      <c r="EP48" s="238">
        <f>IFERROR(VLOOKUP($EA48,'BASE GE'!$B:$JV,$EP$5,FALSE),"")</f>
        <v>0</v>
      </c>
      <c r="EQ48" s="238">
        <f>IFERROR(VLOOKUP($EA48,'BASE GE'!$B:$JV,$EQ$5,FALSE),"")</f>
        <v>0</v>
      </c>
      <c r="ER48" s="238">
        <f>IFERROR(VLOOKUP($EA48,'BASE GE'!$B:$JV,$ER$5,FALSE),"")</f>
        <v>0</v>
      </c>
      <c r="ES48" s="238" t="s">
        <v>2667</v>
      </c>
    </row>
    <row r="49" spans="1:149" ht="15" customHeight="1">
      <c r="A49" s="239" t="s">
        <v>1179</v>
      </c>
      <c r="B49" s="421" t="s">
        <v>1965</v>
      </c>
      <c r="C49" s="421"/>
      <c r="D49" s="421"/>
      <c r="E49" s="403" t="s">
        <v>914</v>
      </c>
      <c r="F49" s="239" t="s">
        <v>335</v>
      </c>
      <c r="G49" s="239" t="s">
        <v>331</v>
      </c>
      <c r="H49" s="239" t="s">
        <v>332</v>
      </c>
      <c r="I49" s="239" t="s">
        <v>324</v>
      </c>
      <c r="J49" s="239" t="s">
        <v>88</v>
      </c>
      <c r="K49" s="239" t="s">
        <v>89</v>
      </c>
      <c r="L49" s="239" t="s">
        <v>282</v>
      </c>
      <c r="M49" s="239" t="s">
        <v>285</v>
      </c>
      <c r="N49" s="239" t="s">
        <v>1191</v>
      </c>
      <c r="O49" s="947" t="s">
        <v>442</v>
      </c>
      <c r="P49" s="947" t="s">
        <v>442</v>
      </c>
      <c r="Q49" s="947" t="s">
        <v>442</v>
      </c>
      <c r="R49" s="947" t="s">
        <v>442</v>
      </c>
      <c r="S49" s="947" t="s">
        <v>442</v>
      </c>
      <c r="T49" s="947" t="s">
        <v>442</v>
      </c>
      <c r="U49" s="947" t="s">
        <v>442</v>
      </c>
      <c r="V49" s="947" t="s">
        <v>442</v>
      </c>
      <c r="W49" s="947" t="s">
        <v>442</v>
      </c>
      <c r="X49" s="947" t="s">
        <v>442</v>
      </c>
      <c r="Y49" s="947" t="s">
        <v>442</v>
      </c>
      <c r="Z49" s="947" t="s">
        <v>442</v>
      </c>
      <c r="AA49" s="947" t="s">
        <v>442</v>
      </c>
      <c r="AB49" s="947" t="s">
        <v>442</v>
      </c>
      <c r="AC49" s="947" t="s">
        <v>442</v>
      </c>
      <c r="AD49" s="947" t="s">
        <v>442</v>
      </c>
      <c r="AE49" s="947" t="s">
        <v>442</v>
      </c>
      <c r="AF49" s="947" t="s">
        <v>442</v>
      </c>
      <c r="AG49" s="947" t="s">
        <v>442</v>
      </c>
      <c r="AH49" s="947" t="s">
        <v>442</v>
      </c>
      <c r="AI49" s="947" t="s">
        <v>442</v>
      </c>
      <c r="AJ49" s="947" t="s">
        <v>442</v>
      </c>
      <c r="AK49" s="947" t="s">
        <v>442</v>
      </c>
      <c r="AL49" s="947" t="s">
        <v>442</v>
      </c>
      <c r="AM49" s="947" t="s">
        <v>442</v>
      </c>
      <c r="AN49" s="947" t="s">
        <v>442</v>
      </c>
      <c r="AO49" s="947" t="s">
        <v>442</v>
      </c>
      <c r="AP49" s="947" t="s">
        <v>442</v>
      </c>
      <c r="AQ49" s="947" t="s">
        <v>442</v>
      </c>
      <c r="AR49" s="947" t="s">
        <v>442</v>
      </c>
      <c r="AS49" s="947" t="s">
        <v>442</v>
      </c>
      <c r="AT49" s="947" t="s">
        <v>442</v>
      </c>
      <c r="AU49" s="948">
        <v>652</v>
      </c>
      <c r="AV49" s="947" t="s">
        <v>442</v>
      </c>
      <c r="AW49" s="947" t="s">
        <v>442</v>
      </c>
      <c r="AX49" s="947" t="s">
        <v>442</v>
      </c>
      <c r="AY49" s="948">
        <v>991</v>
      </c>
      <c r="AZ49" s="947" t="s">
        <v>442</v>
      </c>
      <c r="BA49" s="947" t="s">
        <v>442</v>
      </c>
      <c r="BB49" s="947" t="s">
        <v>442</v>
      </c>
      <c r="BC49" s="947" t="s">
        <v>442</v>
      </c>
      <c r="BD49" s="947" t="s">
        <v>442</v>
      </c>
      <c r="BE49" s="948">
        <v>815</v>
      </c>
      <c r="BF49" s="948">
        <v>336</v>
      </c>
      <c r="BG49" s="947" t="s">
        <v>442</v>
      </c>
      <c r="BH49" s="947" t="s">
        <v>442</v>
      </c>
      <c r="BI49" s="947" t="s">
        <v>442</v>
      </c>
      <c r="BJ49" s="948">
        <v>180</v>
      </c>
      <c r="BK49" s="947" t="s">
        <v>442</v>
      </c>
      <c r="BL49" s="947" t="s">
        <v>442</v>
      </c>
      <c r="BM49" s="947" t="s">
        <v>442</v>
      </c>
      <c r="BN49" s="947" t="s">
        <v>442</v>
      </c>
      <c r="BO49" s="948">
        <v>167</v>
      </c>
      <c r="BP49" s="947" t="s">
        <v>442</v>
      </c>
      <c r="BQ49" s="947" t="s">
        <v>442</v>
      </c>
      <c r="BR49" s="947" t="s">
        <v>442</v>
      </c>
      <c r="BS49" s="947" t="s">
        <v>442</v>
      </c>
      <c r="BT49" s="947" t="s">
        <v>442</v>
      </c>
      <c r="BU49" s="947" t="s">
        <v>442</v>
      </c>
      <c r="BV49" s="947" t="s">
        <v>442</v>
      </c>
      <c r="BW49" s="947" t="s">
        <v>442</v>
      </c>
      <c r="BX49" s="947" t="s">
        <v>442</v>
      </c>
      <c r="BY49" s="948">
        <v>3250</v>
      </c>
      <c r="BZ49" s="947" t="s">
        <v>442</v>
      </c>
      <c r="CA49" s="948">
        <v>2482</v>
      </c>
      <c r="CB49" s="948">
        <v>2749</v>
      </c>
      <c r="CC49" s="378">
        <v>881</v>
      </c>
      <c r="CD49" s="378">
        <v>1016</v>
      </c>
      <c r="CE49" s="378">
        <v>1177</v>
      </c>
      <c r="CF49" s="378">
        <v>1270</v>
      </c>
      <c r="CG49" s="378">
        <v>1652</v>
      </c>
      <c r="CH49" s="378">
        <v>4067</v>
      </c>
      <c r="CI49" s="378">
        <v>4638</v>
      </c>
      <c r="CJ49" s="378">
        <v>9435</v>
      </c>
      <c r="CK49" s="378">
        <v>11013</v>
      </c>
      <c r="CL49" s="378">
        <v>12340</v>
      </c>
      <c r="CM49" s="378">
        <v>3048</v>
      </c>
      <c r="CN49" s="378">
        <v>3473</v>
      </c>
      <c r="CO49" s="239" t="s">
        <v>431</v>
      </c>
      <c r="CP49" s="239" t="s">
        <v>432</v>
      </c>
      <c r="CQ49" s="239" t="s">
        <v>613</v>
      </c>
      <c r="CR49" s="239" t="s">
        <v>614</v>
      </c>
      <c r="CS49" s="239" t="s">
        <v>400</v>
      </c>
      <c r="CT49" s="239"/>
      <c r="CU49" s="239" t="s">
        <v>530</v>
      </c>
      <c r="CV49" s="239" t="s">
        <v>499</v>
      </c>
      <c r="CW49" s="239">
        <v>81</v>
      </c>
      <c r="CX49" s="239">
        <v>71</v>
      </c>
      <c r="CY49" s="239">
        <v>5031</v>
      </c>
      <c r="CZ49" s="239">
        <v>1690</v>
      </c>
      <c r="DA49" s="378">
        <v>13603</v>
      </c>
      <c r="DB49" s="379">
        <v>3650</v>
      </c>
      <c r="DC49" s="379">
        <v>5170</v>
      </c>
      <c r="DD49" s="379">
        <v>5780</v>
      </c>
      <c r="DE49" s="379"/>
      <c r="DF49" s="379"/>
      <c r="DG49" s="380"/>
      <c r="DH49" s="378">
        <v>36000</v>
      </c>
      <c r="DI49" s="378">
        <v>37232</v>
      </c>
      <c r="DJ49" s="378">
        <v>42157</v>
      </c>
      <c r="DK49" s="378">
        <v>993</v>
      </c>
      <c r="DL49" s="378">
        <v>1127</v>
      </c>
      <c r="DM49" s="378">
        <v>1288</v>
      </c>
      <c r="DN49" s="378">
        <v>1382</v>
      </c>
      <c r="DO49" s="378">
        <v>1764</v>
      </c>
      <c r="DP49" s="378">
        <v>3048</v>
      </c>
      <c r="DQ49" s="378">
        <v>3511</v>
      </c>
      <c r="DR49" s="378">
        <v>4095</v>
      </c>
      <c r="DS49" s="378">
        <v>4603</v>
      </c>
      <c r="DT49" s="378">
        <v>9349</v>
      </c>
      <c r="DU49" s="378">
        <v>10848</v>
      </c>
      <c r="DV49" s="378">
        <v>12010</v>
      </c>
      <c r="DW49" s="378">
        <v>13149</v>
      </c>
      <c r="DX49" s="378">
        <v>33276</v>
      </c>
      <c r="DY49" s="378">
        <v>35121</v>
      </c>
      <c r="DZ49" s="378">
        <v>39571</v>
      </c>
      <c r="EA49" s="378" t="s">
        <v>334</v>
      </c>
      <c r="EB49" s="238">
        <f>IFERROR(VLOOKUP($EA49,'BASE GE'!$B:$JV,$EB$5,FALSE),"")</f>
        <v>0</v>
      </c>
      <c r="EC49" s="238">
        <f>IFERROR(VLOOKUP($EA49,'BASE GE'!$B:$JV,$EC$5,FALSE),"")</f>
        <v>0</v>
      </c>
      <c r="ED49" s="238">
        <f>IFERROR(VLOOKUP($EA49,'BASE GE'!$B:$JV,$ED$5,FALSE),"")</f>
        <v>0</v>
      </c>
      <c r="EE49" s="238">
        <f>IFERROR(VLOOKUP($EA49,'BASE GE'!$B:$JV,$EE$5,FALSE),"")</f>
        <v>0</v>
      </c>
      <c r="EF49" s="238">
        <f>IFERROR(VLOOKUP($EA49,'BASE GE'!$B:$JV,$EE$5,FALSE),"")</f>
        <v>0</v>
      </c>
      <c r="EG49" s="238">
        <f>IFERROR(VLOOKUP($EA49,'BASE GE'!$B:$JV,$EE$5,FALSE),"")</f>
        <v>0</v>
      </c>
      <c r="EH49" s="238">
        <f>IFERROR(VLOOKUP($EA49,'BASE GE'!$B:$JV,$EH$5,FALSE),"")</f>
        <v>0</v>
      </c>
      <c r="EI49" s="238">
        <f>IFERROR(VLOOKUP($EA49,'BASE GE'!$B:$JV,$EI$5,FALSE),"")</f>
        <v>0</v>
      </c>
      <c r="EJ49" s="238">
        <f>IFERROR(VLOOKUP($EA49,'BASE GE'!$B:$JV,$EJ$5,FALSE),"")</f>
        <v>0</v>
      </c>
      <c r="EK49" s="238">
        <f>IFERROR(VLOOKUP($EA49,'BASE GE'!$B:$JV,$EK$5,FALSE),"")</f>
        <v>0</v>
      </c>
      <c r="EL49" s="238">
        <f>IFERROR(VLOOKUP($EA49,'BASE GE'!$B:$JV,$EL$5,FALSE),"")</f>
        <v>0</v>
      </c>
      <c r="EM49" s="238">
        <f>IFERROR(VLOOKUP($EA49,'BASE GE'!$B:$JV,$EM$5,FALSE),"")</f>
        <v>3650</v>
      </c>
      <c r="EN49" s="238">
        <f>IFERROR(VLOOKUP($EA49,'BASE GE'!$B:$JV,$EN$5,FALSE),"")</f>
        <v>5170</v>
      </c>
      <c r="EO49" s="238">
        <f>IFERROR(VLOOKUP($EA49,'BASE GE'!$B:$JV,$EO$5,FALSE),"")</f>
        <v>5780</v>
      </c>
      <c r="EP49" s="238">
        <f>IFERROR(VLOOKUP($EA49,'BASE GE'!$B:$JV,$EP$5,FALSE),"")</f>
        <v>0</v>
      </c>
      <c r="EQ49" s="238">
        <f>IFERROR(VLOOKUP($EA49,'BASE GE'!$B:$JV,$EQ$5,FALSE),"")</f>
        <v>0</v>
      </c>
      <c r="ER49" s="238">
        <f>IFERROR(VLOOKUP($EA49,'BASE GE'!$B:$JV,$ER$5,FALSE),"")</f>
        <v>0</v>
      </c>
      <c r="ES49" s="239" t="s">
        <v>2668</v>
      </c>
    </row>
    <row r="50" spans="1:149" ht="15" customHeight="1">
      <c r="A50" s="239" t="s">
        <v>1181</v>
      </c>
      <c r="B50" s="423" t="s">
        <v>1966</v>
      </c>
      <c r="C50" s="423" t="s">
        <v>1967</v>
      </c>
      <c r="D50" s="423" t="s">
        <v>1968</v>
      </c>
      <c r="E50" s="403" t="s">
        <v>915</v>
      </c>
      <c r="F50" s="239" t="s">
        <v>340</v>
      </c>
      <c r="G50" s="239" t="s">
        <v>341</v>
      </c>
      <c r="H50" s="239" t="s">
        <v>342</v>
      </c>
      <c r="I50" s="239" t="s">
        <v>343</v>
      </c>
      <c r="J50" s="239" t="s">
        <v>88</v>
      </c>
      <c r="K50" s="239" t="s">
        <v>89</v>
      </c>
      <c r="L50" s="239" t="s">
        <v>90</v>
      </c>
      <c r="M50" s="239" t="s">
        <v>291</v>
      </c>
      <c r="N50" s="239" t="s">
        <v>1188</v>
      </c>
      <c r="O50" s="949">
        <v>113720</v>
      </c>
      <c r="P50" s="947" t="s">
        <v>442</v>
      </c>
      <c r="Q50" s="951">
        <v>30213</v>
      </c>
      <c r="R50" s="947" t="s">
        <v>442</v>
      </c>
      <c r="S50" s="947" t="s">
        <v>442</v>
      </c>
      <c r="T50" s="947" t="s">
        <v>442</v>
      </c>
      <c r="U50" s="947" t="s">
        <v>442</v>
      </c>
      <c r="V50" s="947" t="s">
        <v>442</v>
      </c>
      <c r="W50" s="947" t="s">
        <v>442</v>
      </c>
      <c r="X50" s="947" t="s">
        <v>442</v>
      </c>
      <c r="Y50" s="947" t="s">
        <v>442</v>
      </c>
      <c r="Z50" s="947" t="s">
        <v>442</v>
      </c>
      <c r="AA50" s="947" t="s">
        <v>442</v>
      </c>
      <c r="AB50" s="947" t="s">
        <v>442</v>
      </c>
      <c r="AC50" s="947" t="s">
        <v>442</v>
      </c>
      <c r="AD50" s="947" t="s">
        <v>442</v>
      </c>
      <c r="AE50" s="947" t="s">
        <v>442</v>
      </c>
      <c r="AF50" s="947" t="s">
        <v>442</v>
      </c>
      <c r="AG50" s="947" t="s">
        <v>442</v>
      </c>
      <c r="AH50" s="947" t="s">
        <v>442</v>
      </c>
      <c r="AI50" s="947" t="s">
        <v>442</v>
      </c>
      <c r="AJ50" s="947" t="s">
        <v>442</v>
      </c>
      <c r="AK50" s="947" t="s">
        <v>442</v>
      </c>
      <c r="AL50" s="947" t="s">
        <v>442</v>
      </c>
      <c r="AM50" s="947" t="s">
        <v>442</v>
      </c>
      <c r="AN50" s="947" t="s">
        <v>442</v>
      </c>
      <c r="AO50" s="947" t="s">
        <v>442</v>
      </c>
      <c r="AP50" s="947" t="s">
        <v>442</v>
      </c>
      <c r="AQ50" s="947" t="s">
        <v>442</v>
      </c>
      <c r="AR50" s="947" t="s">
        <v>442</v>
      </c>
      <c r="AS50" s="947" t="s">
        <v>442</v>
      </c>
      <c r="AT50" s="947" t="s">
        <v>442</v>
      </c>
      <c r="AU50" s="947" t="s">
        <v>442</v>
      </c>
      <c r="AV50" s="947" t="s">
        <v>442</v>
      </c>
      <c r="AW50" s="947" t="s">
        <v>442</v>
      </c>
      <c r="AX50" s="947" t="s">
        <v>442</v>
      </c>
      <c r="AY50" s="948">
        <v>991</v>
      </c>
      <c r="AZ50" s="948">
        <v>1130</v>
      </c>
      <c r="BA50" s="948">
        <v>1004</v>
      </c>
      <c r="BB50" s="947" t="s">
        <v>442</v>
      </c>
      <c r="BC50" s="947" t="s">
        <v>442</v>
      </c>
      <c r="BD50" s="947" t="s">
        <v>442</v>
      </c>
      <c r="BE50" s="947" t="s">
        <v>442</v>
      </c>
      <c r="BF50" s="947" t="s">
        <v>442</v>
      </c>
      <c r="BG50" s="947" t="s">
        <v>442</v>
      </c>
      <c r="BH50" s="948">
        <v>419</v>
      </c>
      <c r="BI50" s="947" t="s">
        <v>442</v>
      </c>
      <c r="BJ50" s="947" t="s">
        <v>442</v>
      </c>
      <c r="BK50" s="947" t="s">
        <v>442</v>
      </c>
      <c r="BL50" s="947" t="s">
        <v>442</v>
      </c>
      <c r="BM50" s="947" t="s">
        <v>442</v>
      </c>
      <c r="BN50" s="947" t="s">
        <v>442</v>
      </c>
      <c r="BO50" s="948">
        <v>167</v>
      </c>
      <c r="BP50" s="947" t="s">
        <v>442</v>
      </c>
      <c r="BQ50" s="947" t="s">
        <v>442</v>
      </c>
      <c r="BR50" s="947" t="s">
        <v>442</v>
      </c>
      <c r="BS50" s="947" t="s">
        <v>442</v>
      </c>
      <c r="BT50" s="947" t="s">
        <v>442</v>
      </c>
      <c r="BU50" s="947" t="s">
        <v>442</v>
      </c>
      <c r="BV50" s="947" t="s">
        <v>442</v>
      </c>
      <c r="BW50" s="947" t="s">
        <v>442</v>
      </c>
      <c r="BX50" s="947" t="s">
        <v>442</v>
      </c>
      <c r="BY50" s="948">
        <v>3250</v>
      </c>
      <c r="BZ50" s="947" t="s">
        <v>442</v>
      </c>
      <c r="CA50" s="947" t="s">
        <v>442</v>
      </c>
      <c r="CB50" s="948">
        <v>2749</v>
      </c>
      <c r="CC50" s="378">
        <v>881</v>
      </c>
      <c r="CD50" s="378">
        <v>1016</v>
      </c>
      <c r="CE50" s="378">
        <v>1177</v>
      </c>
      <c r="CF50" s="378">
        <v>1270</v>
      </c>
      <c r="CG50" s="378">
        <v>1652</v>
      </c>
      <c r="CH50" s="378">
        <v>4067</v>
      </c>
      <c r="CI50" s="378">
        <v>4638</v>
      </c>
      <c r="CJ50" s="378">
        <v>9435</v>
      </c>
      <c r="CK50" s="378">
        <v>11013</v>
      </c>
      <c r="CL50" s="378">
        <v>12340</v>
      </c>
      <c r="CM50" s="378">
        <v>3048</v>
      </c>
      <c r="CN50" s="378">
        <v>3473</v>
      </c>
      <c r="CO50" s="239" t="s">
        <v>431</v>
      </c>
      <c r="CP50" s="239" t="s">
        <v>432</v>
      </c>
      <c r="CQ50" s="239" t="s">
        <v>613</v>
      </c>
      <c r="CR50" s="239" t="s">
        <v>614</v>
      </c>
      <c r="CS50" s="239" t="s">
        <v>1691</v>
      </c>
      <c r="CT50" s="245" t="s">
        <v>410</v>
      </c>
      <c r="CU50" s="239" t="s">
        <v>2664</v>
      </c>
      <c r="CV50" s="239" t="s">
        <v>499</v>
      </c>
      <c r="CW50" s="239">
        <v>88</v>
      </c>
      <c r="CX50" s="239">
        <v>77</v>
      </c>
      <c r="CY50" s="799">
        <v>5320</v>
      </c>
      <c r="CZ50" s="799">
        <v>2071</v>
      </c>
      <c r="DA50" s="378">
        <v>13603</v>
      </c>
      <c r="DB50" s="360">
        <v>3893</v>
      </c>
      <c r="DC50" s="360">
        <v>5683</v>
      </c>
      <c r="DD50" s="360"/>
      <c r="DE50" s="360"/>
      <c r="DF50" s="360"/>
      <c r="DG50" s="381"/>
      <c r="DH50" s="378">
        <v>36000</v>
      </c>
      <c r="DI50" s="378">
        <v>37232</v>
      </c>
      <c r="DJ50" s="378">
        <v>42157</v>
      </c>
      <c r="DK50" s="378">
        <v>993</v>
      </c>
      <c r="DL50" s="378">
        <v>1127</v>
      </c>
      <c r="DM50" s="378">
        <v>1288</v>
      </c>
      <c r="DN50" s="378">
        <v>1382</v>
      </c>
      <c r="DO50" s="378">
        <v>1764</v>
      </c>
      <c r="DP50" s="378">
        <v>3048</v>
      </c>
      <c r="DQ50" s="378">
        <v>3511</v>
      </c>
      <c r="DR50" s="378">
        <v>4095</v>
      </c>
      <c r="DS50" s="378">
        <v>4603</v>
      </c>
      <c r="DT50" s="378">
        <v>9349</v>
      </c>
      <c r="DU50" s="378">
        <v>10848</v>
      </c>
      <c r="DV50" s="378">
        <v>12010</v>
      </c>
      <c r="DW50" s="378">
        <v>13149</v>
      </c>
      <c r="DX50" s="378">
        <v>33276</v>
      </c>
      <c r="DY50" s="378">
        <v>35121</v>
      </c>
      <c r="DZ50" s="378">
        <v>39571</v>
      </c>
      <c r="EA50" s="378" t="s">
        <v>339</v>
      </c>
      <c r="EB50" s="238">
        <f>IFERROR(VLOOKUP($EA50,'BASE GE'!$B:$JV,$EB$5,FALSE),"")</f>
        <v>0</v>
      </c>
      <c r="EC50" s="238">
        <f>IFERROR(VLOOKUP($EA50,'BASE GE'!$B:$JV,$EC$5,FALSE),"")</f>
        <v>135.4</v>
      </c>
      <c r="ED50" s="238">
        <f>IFERROR(VLOOKUP($EA50,'BASE GE'!$B:$JV,$ED$5,FALSE),"")</f>
        <v>64.8</v>
      </c>
      <c r="EE50" s="238">
        <f>IFERROR(VLOOKUP($EA50,'BASE GE'!$B:$JV,$EE$5,FALSE),"")</f>
        <v>94.2</v>
      </c>
      <c r="EF50" s="238">
        <f>IFERROR(VLOOKUP($EA50,'BASE GE'!$B:$JV,$EE$5,FALSE),"")</f>
        <v>94.2</v>
      </c>
      <c r="EG50" s="238">
        <f>IFERROR(VLOOKUP($EA50,'BASE GE'!$B:$JV,$EE$5,FALSE),"")</f>
        <v>94.2</v>
      </c>
      <c r="EH50" s="238">
        <f>IFERROR(VLOOKUP($EA50,'BASE GE'!$B:$JV,$EH$5,FALSE),"")</f>
        <v>20</v>
      </c>
      <c r="EI50" s="238">
        <f>IFERROR(VLOOKUP($EA50,'BASE GE'!$B:$JV,$EI$5,FALSE),"")</f>
        <v>0.25</v>
      </c>
      <c r="EJ50" s="238">
        <f>IFERROR(VLOOKUP($EA50,'BASE GE'!$B:$JV,$EJ$5,FALSE),"")</f>
        <v>112</v>
      </c>
      <c r="EK50" s="238">
        <f>IFERROR(VLOOKUP($EA50,'BASE GE'!$B:$JV,$EK$5,FALSE),"")</f>
        <v>1767</v>
      </c>
      <c r="EL50" s="238" t="str">
        <f>IFERROR(VLOOKUP($EA50,'BASE GE'!$B:$JV,$EL$5,FALSE),"")</f>
        <v>G3</v>
      </c>
      <c r="EM50" s="238">
        <f>IFERROR(VLOOKUP($EA50,'BASE GE'!$B:$JV,$EM$5,FALSE),"")</f>
        <v>3893</v>
      </c>
      <c r="EN50" s="238">
        <f>IFERROR(VLOOKUP($EA50,'BASE GE'!$B:$JV,$EN$5,FALSE),"")</f>
        <v>5683</v>
      </c>
      <c r="EO50" s="238">
        <f>IFERROR(VLOOKUP($EA50,'BASE GE'!$B:$JV,$EO$5,FALSE),"")</f>
        <v>6589</v>
      </c>
      <c r="EP50" s="238">
        <f>IFERROR(VLOOKUP($EA50,'BASE GE'!$B:$JV,$EP$5,FALSE),"")</f>
        <v>0</v>
      </c>
      <c r="EQ50" s="238">
        <f>IFERROR(VLOOKUP($EA50,'BASE GE'!$B:$JV,$EQ$5,FALSE),"")</f>
        <v>0</v>
      </c>
      <c r="ER50" s="238">
        <f>IFERROR(VLOOKUP($EA50,'BASE GE'!$B:$JV,$ER$5,FALSE),"")</f>
        <v>0</v>
      </c>
      <c r="ES50" s="238" t="s">
        <v>2667</v>
      </c>
    </row>
    <row r="51" spans="1:149" ht="15" customHeight="1">
      <c r="A51" s="239" t="s">
        <v>1179</v>
      </c>
      <c r="B51" s="421" t="s">
        <v>1969</v>
      </c>
      <c r="C51" s="421" t="s">
        <v>1970</v>
      </c>
      <c r="D51" s="421" t="s">
        <v>1971</v>
      </c>
      <c r="E51" s="403" t="s">
        <v>917</v>
      </c>
      <c r="F51" s="239" t="s">
        <v>772</v>
      </c>
      <c r="G51" s="239" t="s">
        <v>327</v>
      </c>
      <c r="H51" s="239" t="s">
        <v>351</v>
      </c>
      <c r="I51" s="239" t="s">
        <v>352</v>
      </c>
      <c r="J51" s="239" t="s">
        <v>88</v>
      </c>
      <c r="K51" s="239" t="s">
        <v>89</v>
      </c>
      <c r="L51" s="239" t="s">
        <v>282</v>
      </c>
      <c r="M51" s="239" t="s">
        <v>291</v>
      </c>
      <c r="N51" s="239" t="s">
        <v>1188</v>
      </c>
      <c r="O51" s="949">
        <v>121326</v>
      </c>
      <c r="P51" s="947" t="s">
        <v>442</v>
      </c>
      <c r="Q51" s="951">
        <v>29507</v>
      </c>
      <c r="R51" s="947" t="s">
        <v>442</v>
      </c>
      <c r="S51" s="947" t="s">
        <v>442</v>
      </c>
      <c r="T51" s="947" t="s">
        <v>442</v>
      </c>
      <c r="U51" s="947" t="s">
        <v>442</v>
      </c>
      <c r="V51" s="947" t="s">
        <v>442</v>
      </c>
      <c r="W51" s="947" t="s">
        <v>442</v>
      </c>
      <c r="X51" s="947" t="s">
        <v>442</v>
      </c>
      <c r="Y51" s="947" t="s">
        <v>442</v>
      </c>
      <c r="Z51" s="947" t="s">
        <v>442</v>
      </c>
      <c r="AA51" s="947" t="s">
        <v>442</v>
      </c>
      <c r="AB51" s="947" t="s">
        <v>442</v>
      </c>
      <c r="AC51" s="947" t="s">
        <v>442</v>
      </c>
      <c r="AD51" s="947" t="s">
        <v>442</v>
      </c>
      <c r="AE51" s="947" t="s">
        <v>442</v>
      </c>
      <c r="AF51" s="947" t="s">
        <v>442</v>
      </c>
      <c r="AG51" s="947" t="s">
        <v>442</v>
      </c>
      <c r="AH51" s="947" t="s">
        <v>442</v>
      </c>
      <c r="AI51" s="947" t="s">
        <v>442</v>
      </c>
      <c r="AJ51" s="947" t="s">
        <v>442</v>
      </c>
      <c r="AK51" s="947" t="s">
        <v>442</v>
      </c>
      <c r="AL51" s="947" t="s">
        <v>442</v>
      </c>
      <c r="AM51" s="947" t="s">
        <v>442</v>
      </c>
      <c r="AN51" s="947" t="s">
        <v>442</v>
      </c>
      <c r="AO51" s="947" t="s">
        <v>442</v>
      </c>
      <c r="AP51" s="947" t="s">
        <v>442</v>
      </c>
      <c r="AQ51" s="947" t="s">
        <v>442</v>
      </c>
      <c r="AR51" s="947" t="s">
        <v>442</v>
      </c>
      <c r="AS51" s="947" t="s">
        <v>442</v>
      </c>
      <c r="AT51" s="947" t="s">
        <v>442</v>
      </c>
      <c r="AU51" s="948">
        <v>652</v>
      </c>
      <c r="AV51" s="947" t="s">
        <v>442</v>
      </c>
      <c r="AW51" s="947" t="s">
        <v>442</v>
      </c>
      <c r="AX51" s="947" t="s">
        <v>442</v>
      </c>
      <c r="AY51" s="948">
        <v>991</v>
      </c>
      <c r="AZ51" s="948">
        <v>1130</v>
      </c>
      <c r="BA51" s="948">
        <v>1004</v>
      </c>
      <c r="BB51" s="947" t="s">
        <v>442</v>
      </c>
      <c r="BC51" s="947" t="s">
        <v>442</v>
      </c>
      <c r="BD51" s="947" t="s">
        <v>442</v>
      </c>
      <c r="BE51" s="948">
        <v>815</v>
      </c>
      <c r="BF51" s="948">
        <v>336</v>
      </c>
      <c r="BG51" s="947" t="s">
        <v>442</v>
      </c>
      <c r="BH51" s="947" t="s">
        <v>442</v>
      </c>
      <c r="BI51" s="947" t="s">
        <v>442</v>
      </c>
      <c r="BJ51" s="948">
        <v>180</v>
      </c>
      <c r="BK51" s="947" t="s">
        <v>442</v>
      </c>
      <c r="BL51" s="947" t="s">
        <v>442</v>
      </c>
      <c r="BM51" s="947" t="s">
        <v>442</v>
      </c>
      <c r="BN51" s="947" t="s">
        <v>442</v>
      </c>
      <c r="BO51" s="948">
        <v>167</v>
      </c>
      <c r="BP51" s="947" t="s">
        <v>442</v>
      </c>
      <c r="BQ51" s="947" t="s">
        <v>442</v>
      </c>
      <c r="BR51" s="947" t="s">
        <v>442</v>
      </c>
      <c r="BS51" s="947" t="s">
        <v>442</v>
      </c>
      <c r="BT51" s="947" t="s">
        <v>442</v>
      </c>
      <c r="BU51" s="947" t="s">
        <v>442</v>
      </c>
      <c r="BV51" s="947" t="s">
        <v>442</v>
      </c>
      <c r="BW51" s="947" t="s">
        <v>442</v>
      </c>
      <c r="BX51" s="947" t="s">
        <v>442</v>
      </c>
      <c r="BY51" s="948">
        <v>3250</v>
      </c>
      <c r="BZ51" s="947" t="s">
        <v>442</v>
      </c>
      <c r="CA51" s="947" t="s">
        <v>442</v>
      </c>
      <c r="CB51" s="948">
        <v>2749</v>
      </c>
      <c r="CC51" s="378">
        <v>881</v>
      </c>
      <c r="CD51" s="378">
        <v>1016</v>
      </c>
      <c r="CE51" s="378">
        <v>1177</v>
      </c>
      <c r="CF51" s="378">
        <v>1270</v>
      </c>
      <c r="CG51" s="378">
        <v>1652</v>
      </c>
      <c r="CH51" s="378">
        <v>4067</v>
      </c>
      <c r="CI51" s="378">
        <v>4638</v>
      </c>
      <c r="CJ51" s="378">
        <v>9435</v>
      </c>
      <c r="CK51" s="378">
        <v>11013</v>
      </c>
      <c r="CL51" s="378">
        <v>12340</v>
      </c>
      <c r="CM51" s="378">
        <v>3048</v>
      </c>
      <c r="CN51" s="378">
        <v>3473</v>
      </c>
      <c r="CO51" s="239" t="s">
        <v>431</v>
      </c>
      <c r="CP51" s="239" t="s">
        <v>432</v>
      </c>
      <c r="CQ51" s="239" t="s">
        <v>613</v>
      </c>
      <c r="CR51" s="239" t="s">
        <v>614</v>
      </c>
      <c r="CS51" s="239" t="s">
        <v>1691</v>
      </c>
      <c r="CT51" s="245" t="s">
        <v>1694</v>
      </c>
      <c r="CU51" s="239" t="s">
        <v>530</v>
      </c>
      <c r="CV51" s="239" t="s">
        <v>499</v>
      </c>
      <c r="CW51" s="239">
        <v>80</v>
      </c>
      <c r="CX51" s="239">
        <v>74</v>
      </c>
      <c r="CY51" s="799">
        <v>5320</v>
      </c>
      <c r="CZ51" s="799">
        <v>2071</v>
      </c>
      <c r="DA51" s="378">
        <v>13603</v>
      </c>
      <c r="DB51" s="360">
        <v>4180</v>
      </c>
      <c r="DC51" s="360">
        <v>5930</v>
      </c>
      <c r="DD51" s="360"/>
      <c r="DE51" s="360"/>
      <c r="DF51" s="360"/>
      <c r="DG51" s="381"/>
      <c r="DH51" s="378">
        <v>36000</v>
      </c>
      <c r="DI51" s="378">
        <v>37232</v>
      </c>
      <c r="DJ51" s="378">
        <v>42157</v>
      </c>
      <c r="DK51" s="378">
        <v>993</v>
      </c>
      <c r="DL51" s="378">
        <v>1127</v>
      </c>
      <c r="DM51" s="378">
        <v>1288</v>
      </c>
      <c r="DN51" s="378">
        <v>1382</v>
      </c>
      <c r="DO51" s="378">
        <v>1764</v>
      </c>
      <c r="DP51" s="378">
        <v>3048</v>
      </c>
      <c r="DQ51" s="378">
        <v>3511</v>
      </c>
      <c r="DR51" s="378">
        <v>4095</v>
      </c>
      <c r="DS51" s="378">
        <v>4603</v>
      </c>
      <c r="DT51" s="378">
        <v>9349</v>
      </c>
      <c r="DU51" s="378">
        <v>10848</v>
      </c>
      <c r="DV51" s="378">
        <v>12010</v>
      </c>
      <c r="DW51" s="378">
        <v>13149</v>
      </c>
      <c r="DX51" s="378">
        <v>33276</v>
      </c>
      <c r="DY51" s="378">
        <v>35121</v>
      </c>
      <c r="DZ51" s="378">
        <v>39571</v>
      </c>
      <c r="EA51" s="378" t="s">
        <v>350</v>
      </c>
      <c r="EB51" s="238">
        <f>IFERROR(VLOOKUP($EA51,'BASE GE'!$B:$JV,$EB$5,FALSE),"")</f>
        <v>0</v>
      </c>
      <c r="EC51" s="238">
        <f>IFERROR(VLOOKUP($EA51,'BASE GE'!$B:$JV,$EC$5,FALSE),"")</f>
        <v>130.30000000000001</v>
      </c>
      <c r="ED51" s="238">
        <f>IFERROR(VLOOKUP($EA51,'BASE GE'!$B:$JV,$ED$5,FALSE),"")</f>
        <v>59.9</v>
      </c>
      <c r="EE51" s="238">
        <f>IFERROR(VLOOKUP($EA51,'BASE GE'!$B:$JV,$EE$5,FALSE),"")</f>
        <v>88.9</v>
      </c>
      <c r="EF51" s="238">
        <f>IFERROR(VLOOKUP($EA51,'BASE GE'!$B:$JV,$EE$5,FALSE),"")</f>
        <v>88.9</v>
      </c>
      <c r="EG51" s="238">
        <f>IFERROR(VLOOKUP($EA51,'BASE GE'!$B:$JV,$EE$5,FALSE),"")</f>
        <v>88.9</v>
      </c>
      <c r="EH51" s="238">
        <f>IFERROR(VLOOKUP($EA51,'BASE GE'!$B:$JV,$EH$5,FALSE),"")</f>
        <v>30</v>
      </c>
      <c r="EI51" s="238">
        <f>IFERROR(VLOOKUP($EA51,'BASE GE'!$B:$JV,$EI$5,FALSE),"")</f>
        <v>0.25</v>
      </c>
      <c r="EJ51" s="238">
        <f>IFERROR(VLOOKUP($EA51,'BASE GE'!$B:$JV,$EJ$5,FALSE),"")</f>
        <v>60</v>
      </c>
      <c r="EK51" s="238">
        <f>IFERROR(VLOOKUP($EA51,'BASE GE'!$B:$JV,$EK$5,FALSE),"")</f>
        <v>1708</v>
      </c>
      <c r="EL51" s="238" t="str">
        <f>IFERROR(VLOOKUP($EA51,'BASE GE'!$B:$JV,$EL$5,FALSE),"")</f>
        <v>G3</v>
      </c>
      <c r="EM51" s="238">
        <f>IFERROR(VLOOKUP($EA51,'BASE GE'!$B:$JV,$EM$5,FALSE),"")</f>
        <v>4180</v>
      </c>
      <c r="EN51" s="238">
        <f>IFERROR(VLOOKUP($EA51,'BASE GE'!$B:$JV,$EN$5,FALSE),"")</f>
        <v>5930</v>
      </c>
      <c r="EO51" s="238">
        <f>IFERROR(VLOOKUP($EA51,'BASE GE'!$B:$JV,$EO$5,FALSE),"")</f>
        <v>2420</v>
      </c>
      <c r="EP51" s="238">
        <f>IFERROR(VLOOKUP($EA51,'BASE GE'!$B:$JV,$EP$5,FALSE),"")</f>
        <v>0</v>
      </c>
      <c r="EQ51" s="238">
        <f>IFERROR(VLOOKUP($EA51,'BASE GE'!$B:$JV,$EQ$5,FALSE),"")</f>
        <v>0</v>
      </c>
      <c r="ER51" s="238">
        <f>IFERROR(VLOOKUP($EA51,'BASE GE'!$B:$JV,$ER$5,FALSE),"")</f>
        <v>0</v>
      </c>
      <c r="ES51" s="238" t="s">
        <v>2667</v>
      </c>
    </row>
    <row r="52" spans="1:149" ht="15" customHeight="1">
      <c r="A52" s="239" t="s">
        <v>1181</v>
      </c>
      <c r="B52" s="421" t="s">
        <v>1972</v>
      </c>
      <c r="C52" s="421" t="s">
        <v>1973</v>
      </c>
      <c r="D52" s="421" t="s">
        <v>1974</v>
      </c>
      <c r="E52" s="403" t="s">
        <v>920</v>
      </c>
      <c r="F52" s="239" t="s">
        <v>354</v>
      </c>
      <c r="G52" s="239" t="s">
        <v>355</v>
      </c>
      <c r="H52" s="239" t="s">
        <v>356</v>
      </c>
      <c r="I52" s="239" t="s">
        <v>357</v>
      </c>
      <c r="J52" s="239" t="s">
        <v>88</v>
      </c>
      <c r="K52" s="239" t="s">
        <v>89</v>
      </c>
      <c r="L52" s="239" t="s">
        <v>90</v>
      </c>
      <c r="M52" s="239" t="s">
        <v>291</v>
      </c>
      <c r="N52" s="239" t="s">
        <v>1188</v>
      </c>
      <c r="O52" s="949">
        <v>118722</v>
      </c>
      <c r="P52" s="947" t="s">
        <v>442</v>
      </c>
      <c r="Q52" s="951">
        <v>30153</v>
      </c>
      <c r="R52" s="947" t="s">
        <v>442</v>
      </c>
      <c r="S52" s="947" t="s">
        <v>442</v>
      </c>
      <c r="T52" s="947" t="s">
        <v>442</v>
      </c>
      <c r="U52" s="947" t="s">
        <v>442</v>
      </c>
      <c r="V52" s="947" t="s">
        <v>442</v>
      </c>
      <c r="W52" s="947" t="s">
        <v>442</v>
      </c>
      <c r="X52" s="947" t="s">
        <v>442</v>
      </c>
      <c r="Y52" s="947" t="s">
        <v>442</v>
      </c>
      <c r="Z52" s="947" t="s">
        <v>442</v>
      </c>
      <c r="AA52" s="947" t="s">
        <v>442</v>
      </c>
      <c r="AB52" s="947" t="s">
        <v>442</v>
      </c>
      <c r="AC52" s="947" t="s">
        <v>442</v>
      </c>
      <c r="AD52" s="947" t="s">
        <v>442</v>
      </c>
      <c r="AE52" s="947" t="s">
        <v>442</v>
      </c>
      <c r="AF52" s="947" t="s">
        <v>442</v>
      </c>
      <c r="AG52" s="947" t="s">
        <v>442</v>
      </c>
      <c r="AH52" s="947" t="s">
        <v>442</v>
      </c>
      <c r="AI52" s="947" t="s">
        <v>442</v>
      </c>
      <c r="AJ52" s="947" t="s">
        <v>442</v>
      </c>
      <c r="AK52" s="947" t="s">
        <v>442</v>
      </c>
      <c r="AL52" s="947" t="s">
        <v>442</v>
      </c>
      <c r="AM52" s="947" t="s">
        <v>442</v>
      </c>
      <c r="AN52" s="947" t="s">
        <v>442</v>
      </c>
      <c r="AO52" s="947" t="s">
        <v>442</v>
      </c>
      <c r="AP52" s="947" t="s">
        <v>442</v>
      </c>
      <c r="AQ52" s="947" t="s">
        <v>442</v>
      </c>
      <c r="AR52" s="947" t="s">
        <v>442</v>
      </c>
      <c r="AS52" s="947" t="s">
        <v>442</v>
      </c>
      <c r="AT52" s="947" t="s">
        <v>442</v>
      </c>
      <c r="AU52" s="947" t="s">
        <v>442</v>
      </c>
      <c r="AV52" s="947" t="s">
        <v>442</v>
      </c>
      <c r="AW52" s="947" t="s">
        <v>442</v>
      </c>
      <c r="AX52" s="947" t="s">
        <v>442</v>
      </c>
      <c r="AY52" s="948">
        <v>991</v>
      </c>
      <c r="AZ52" s="948">
        <v>1130</v>
      </c>
      <c r="BA52" s="948">
        <v>1004</v>
      </c>
      <c r="BB52" s="947" t="s">
        <v>442</v>
      </c>
      <c r="BC52" s="947" t="s">
        <v>442</v>
      </c>
      <c r="BD52" s="947" t="s">
        <v>442</v>
      </c>
      <c r="BE52" s="947" t="s">
        <v>442</v>
      </c>
      <c r="BF52" s="947" t="s">
        <v>442</v>
      </c>
      <c r="BG52" s="947" t="s">
        <v>442</v>
      </c>
      <c r="BH52" s="948">
        <v>419</v>
      </c>
      <c r="BI52" s="947" t="s">
        <v>442</v>
      </c>
      <c r="BJ52" s="947" t="s">
        <v>442</v>
      </c>
      <c r="BK52" s="947" t="s">
        <v>442</v>
      </c>
      <c r="BL52" s="947" t="s">
        <v>442</v>
      </c>
      <c r="BM52" s="947" t="s">
        <v>442</v>
      </c>
      <c r="BN52" s="947" t="s">
        <v>442</v>
      </c>
      <c r="BO52" s="948">
        <v>167</v>
      </c>
      <c r="BP52" s="947" t="s">
        <v>442</v>
      </c>
      <c r="BQ52" s="947" t="s">
        <v>442</v>
      </c>
      <c r="BR52" s="947" t="s">
        <v>442</v>
      </c>
      <c r="BS52" s="947" t="s">
        <v>442</v>
      </c>
      <c r="BT52" s="947" t="s">
        <v>442</v>
      </c>
      <c r="BU52" s="947" t="s">
        <v>442</v>
      </c>
      <c r="BV52" s="947" t="s">
        <v>442</v>
      </c>
      <c r="BW52" s="947" t="s">
        <v>442</v>
      </c>
      <c r="BX52" s="947" t="s">
        <v>442</v>
      </c>
      <c r="BY52" s="948">
        <v>3250</v>
      </c>
      <c r="BZ52" s="947" t="s">
        <v>442</v>
      </c>
      <c r="CA52" s="947" t="s">
        <v>442</v>
      </c>
      <c r="CB52" s="948">
        <v>2749</v>
      </c>
      <c r="CC52" s="378">
        <v>881</v>
      </c>
      <c r="CD52" s="378">
        <v>1016</v>
      </c>
      <c r="CE52" s="378">
        <v>1177</v>
      </c>
      <c r="CF52" s="378">
        <v>1270</v>
      </c>
      <c r="CG52" s="378">
        <v>1652</v>
      </c>
      <c r="CH52" s="378">
        <v>4067</v>
      </c>
      <c r="CI52" s="378">
        <v>4638</v>
      </c>
      <c r="CJ52" s="378">
        <v>9435</v>
      </c>
      <c r="CK52" s="378">
        <v>11013</v>
      </c>
      <c r="CL52" s="378">
        <v>12340</v>
      </c>
      <c r="CM52" s="378">
        <v>3048</v>
      </c>
      <c r="CN52" s="378">
        <v>3473</v>
      </c>
      <c r="CO52" s="239" t="s">
        <v>431</v>
      </c>
      <c r="CP52" s="239" t="s">
        <v>432</v>
      </c>
      <c r="CQ52" s="239" t="s">
        <v>613</v>
      </c>
      <c r="CR52" s="239" t="s">
        <v>614</v>
      </c>
      <c r="CS52" s="239" t="s">
        <v>1691</v>
      </c>
      <c r="CT52" s="245" t="s">
        <v>410</v>
      </c>
      <c r="CU52" s="239" t="s">
        <v>2664</v>
      </c>
      <c r="CV52" s="239" t="s">
        <v>499</v>
      </c>
      <c r="CW52" s="239">
        <v>88</v>
      </c>
      <c r="CX52" s="239">
        <v>80</v>
      </c>
      <c r="CY52" s="799">
        <v>5320</v>
      </c>
      <c r="CZ52" s="799">
        <v>2071</v>
      </c>
      <c r="DA52" s="378">
        <v>13603</v>
      </c>
      <c r="DB52" s="366">
        <v>3995</v>
      </c>
      <c r="DC52" s="366">
        <v>5730</v>
      </c>
      <c r="DD52" s="366">
        <v>6671</v>
      </c>
      <c r="DE52" s="360"/>
      <c r="DF52" s="382"/>
      <c r="DG52" s="383"/>
      <c r="DH52" s="378">
        <v>36000</v>
      </c>
      <c r="DI52" s="378">
        <v>37232</v>
      </c>
      <c r="DJ52" s="378">
        <v>42157</v>
      </c>
      <c r="DK52" s="378">
        <v>993</v>
      </c>
      <c r="DL52" s="378">
        <v>1127</v>
      </c>
      <c r="DM52" s="378">
        <v>1288</v>
      </c>
      <c r="DN52" s="378">
        <v>1382</v>
      </c>
      <c r="DO52" s="378">
        <v>1764</v>
      </c>
      <c r="DP52" s="378">
        <v>3048</v>
      </c>
      <c r="DQ52" s="378">
        <v>3511</v>
      </c>
      <c r="DR52" s="378">
        <v>4095</v>
      </c>
      <c r="DS52" s="378">
        <v>4603</v>
      </c>
      <c r="DT52" s="378">
        <v>9349</v>
      </c>
      <c r="DU52" s="378">
        <v>10848</v>
      </c>
      <c r="DV52" s="378">
        <v>12010</v>
      </c>
      <c r="DW52" s="378">
        <v>13149</v>
      </c>
      <c r="DX52" s="378">
        <v>33276</v>
      </c>
      <c r="DY52" s="378">
        <v>35121</v>
      </c>
      <c r="DZ52" s="378">
        <v>39571</v>
      </c>
      <c r="EA52" s="378" t="s">
        <v>353</v>
      </c>
      <c r="EB52" s="238">
        <f>IFERROR(VLOOKUP($EA52,'BASE GE'!$B:$JV,$EB$5,FALSE),"")</f>
        <v>0</v>
      </c>
      <c r="EC52" s="238">
        <f>IFERROR(VLOOKUP($EA52,'BASE GE'!$B:$JV,$EC$5,FALSE),"")</f>
        <v>149.5</v>
      </c>
      <c r="ED52" s="238">
        <f>IFERROR(VLOOKUP($EA52,'BASE GE'!$B:$JV,$ED$5,FALSE),"")</f>
        <v>71.2</v>
      </c>
      <c r="EE52" s="238">
        <f>IFERROR(VLOOKUP($EA52,'BASE GE'!$B:$JV,$EE$5,FALSE),"")</f>
        <v>103.8</v>
      </c>
      <c r="EF52" s="238">
        <f>IFERROR(VLOOKUP($EA52,'BASE GE'!$B:$JV,$EE$5,FALSE),"")</f>
        <v>103.8</v>
      </c>
      <c r="EG52" s="238">
        <f>IFERROR(VLOOKUP($EA52,'BASE GE'!$B:$JV,$EE$5,FALSE),"")</f>
        <v>103.8</v>
      </c>
      <c r="EH52" s="238">
        <f>IFERROR(VLOOKUP($EA52,'BASE GE'!$B:$JV,$EH$5,FALSE),"")</f>
        <v>25</v>
      </c>
      <c r="EI52" s="238">
        <f>IFERROR(VLOOKUP($EA52,'BASE GE'!$B:$JV,$EI$5,FALSE),"")</f>
        <v>0.25</v>
      </c>
      <c r="EJ52" s="238">
        <f>IFERROR(VLOOKUP($EA52,'BASE GE'!$B:$JV,$EJ$5,FALSE),"")</f>
        <v>123</v>
      </c>
      <c r="EK52" s="238">
        <f>IFERROR(VLOOKUP($EA52,'BASE GE'!$B:$JV,$EK$5,FALSE),"")</f>
        <v>1967</v>
      </c>
      <c r="EL52" s="238" t="str">
        <f>IFERROR(VLOOKUP($EA52,'BASE GE'!$B:$JV,$EL$5,FALSE),"")</f>
        <v>G3</v>
      </c>
      <c r="EM52" s="238">
        <f>IFERROR(VLOOKUP($EA52,'BASE GE'!$B:$JV,$EM$5,FALSE),"")</f>
        <v>3995</v>
      </c>
      <c r="EN52" s="238">
        <f>IFERROR(VLOOKUP($EA52,'BASE GE'!$B:$JV,$EN$5,FALSE),"")</f>
        <v>5730</v>
      </c>
      <c r="EO52" s="238">
        <f>IFERROR(VLOOKUP($EA52,'BASE GE'!$B:$JV,$EO$5,FALSE),"")</f>
        <v>6671</v>
      </c>
      <c r="EP52" s="238">
        <f>IFERROR(VLOOKUP($EA52,'BASE GE'!$B:$JV,$EP$5,FALSE),"")</f>
        <v>0</v>
      </c>
      <c r="EQ52" s="238">
        <f>IFERROR(VLOOKUP($EA52,'BASE GE'!$B:$JV,$EQ$5,FALSE),"")</f>
        <v>0</v>
      </c>
      <c r="ER52" s="238">
        <f>IFERROR(VLOOKUP($EA52,'BASE GE'!$B:$JV,$ER$5,FALSE),"")</f>
        <v>0</v>
      </c>
      <c r="ES52" s="238" t="s">
        <v>2667</v>
      </c>
    </row>
    <row r="53" spans="1:149" ht="15" customHeight="1">
      <c r="A53" s="239" t="s">
        <v>1179</v>
      </c>
      <c r="B53" s="421" t="s">
        <v>1975</v>
      </c>
      <c r="C53" s="421" t="s">
        <v>1976</v>
      </c>
      <c r="D53" s="421" t="s">
        <v>1977</v>
      </c>
      <c r="E53" s="403" t="s">
        <v>921</v>
      </c>
      <c r="F53" s="239" t="s">
        <v>714</v>
      </c>
      <c r="G53" s="239" t="s">
        <v>346</v>
      </c>
      <c r="H53" s="239" t="s">
        <v>715</v>
      </c>
      <c r="I53" s="239" t="s">
        <v>351</v>
      </c>
      <c r="J53" s="239" t="s">
        <v>88</v>
      </c>
      <c r="K53" s="239" t="s">
        <v>89</v>
      </c>
      <c r="L53" s="239" t="s">
        <v>282</v>
      </c>
      <c r="M53" s="239" t="s">
        <v>291</v>
      </c>
      <c r="N53" s="239" t="s">
        <v>1188</v>
      </c>
      <c r="O53" s="949">
        <v>140035</v>
      </c>
      <c r="P53" s="947" t="s">
        <v>442</v>
      </c>
      <c r="Q53" s="951">
        <v>29103</v>
      </c>
      <c r="R53" s="947" t="s">
        <v>442</v>
      </c>
      <c r="S53" s="947" t="s">
        <v>442</v>
      </c>
      <c r="T53" s="947" t="s">
        <v>442</v>
      </c>
      <c r="U53" s="947" t="s">
        <v>442</v>
      </c>
      <c r="V53" s="947" t="s">
        <v>442</v>
      </c>
      <c r="W53" s="947" t="s">
        <v>442</v>
      </c>
      <c r="X53" s="947" t="s">
        <v>442</v>
      </c>
      <c r="Y53" s="947" t="s">
        <v>442</v>
      </c>
      <c r="Z53" s="947" t="s">
        <v>442</v>
      </c>
      <c r="AA53" s="947" t="s">
        <v>442</v>
      </c>
      <c r="AB53" s="947" t="s">
        <v>442</v>
      </c>
      <c r="AC53" s="947" t="s">
        <v>442</v>
      </c>
      <c r="AD53" s="947" t="s">
        <v>442</v>
      </c>
      <c r="AE53" s="947" t="s">
        <v>442</v>
      </c>
      <c r="AF53" s="947" t="s">
        <v>442</v>
      </c>
      <c r="AG53" s="947" t="s">
        <v>442</v>
      </c>
      <c r="AH53" s="947" t="s">
        <v>442</v>
      </c>
      <c r="AI53" s="947" t="s">
        <v>442</v>
      </c>
      <c r="AJ53" s="947" t="s">
        <v>442</v>
      </c>
      <c r="AK53" s="947" t="s">
        <v>442</v>
      </c>
      <c r="AL53" s="947" t="s">
        <v>442</v>
      </c>
      <c r="AM53" s="947" t="s">
        <v>442</v>
      </c>
      <c r="AN53" s="947" t="s">
        <v>442</v>
      </c>
      <c r="AO53" s="947" t="s">
        <v>442</v>
      </c>
      <c r="AP53" s="947" t="s">
        <v>442</v>
      </c>
      <c r="AQ53" s="947" t="s">
        <v>442</v>
      </c>
      <c r="AR53" s="947" t="s">
        <v>442</v>
      </c>
      <c r="AS53" s="947" t="s">
        <v>442</v>
      </c>
      <c r="AT53" s="947" t="s">
        <v>442</v>
      </c>
      <c r="AU53" s="948">
        <v>652</v>
      </c>
      <c r="AV53" s="947" t="s">
        <v>442</v>
      </c>
      <c r="AW53" s="947" t="s">
        <v>442</v>
      </c>
      <c r="AX53" s="947" t="s">
        <v>442</v>
      </c>
      <c r="AY53" s="948">
        <v>991</v>
      </c>
      <c r="AZ53" s="948">
        <v>1130</v>
      </c>
      <c r="BA53" s="948">
        <v>1004</v>
      </c>
      <c r="BB53" s="947" t="s">
        <v>442</v>
      </c>
      <c r="BC53" s="947" t="s">
        <v>442</v>
      </c>
      <c r="BD53" s="947" t="s">
        <v>442</v>
      </c>
      <c r="BE53" s="948">
        <v>815</v>
      </c>
      <c r="BF53" s="948">
        <v>336</v>
      </c>
      <c r="BG53" s="947" t="s">
        <v>442</v>
      </c>
      <c r="BH53" s="947" t="s">
        <v>442</v>
      </c>
      <c r="BI53" s="947" t="s">
        <v>442</v>
      </c>
      <c r="BJ53" s="948">
        <v>180</v>
      </c>
      <c r="BK53" s="947" t="s">
        <v>442</v>
      </c>
      <c r="BL53" s="947" t="s">
        <v>442</v>
      </c>
      <c r="BM53" s="947" t="s">
        <v>442</v>
      </c>
      <c r="BN53" s="947" t="s">
        <v>442</v>
      </c>
      <c r="BO53" s="948">
        <v>167</v>
      </c>
      <c r="BP53" s="947" t="s">
        <v>442</v>
      </c>
      <c r="BQ53" s="947" t="s">
        <v>442</v>
      </c>
      <c r="BR53" s="947" t="s">
        <v>442</v>
      </c>
      <c r="BS53" s="947" t="s">
        <v>442</v>
      </c>
      <c r="BT53" s="947" t="s">
        <v>442</v>
      </c>
      <c r="BU53" s="947" t="s">
        <v>442</v>
      </c>
      <c r="BV53" s="947" t="s">
        <v>442</v>
      </c>
      <c r="BW53" s="947" t="s">
        <v>442</v>
      </c>
      <c r="BX53" s="947" t="s">
        <v>442</v>
      </c>
      <c r="BY53" s="948">
        <v>3250</v>
      </c>
      <c r="BZ53" s="947" t="s">
        <v>442</v>
      </c>
      <c r="CA53" s="947" t="s">
        <v>442</v>
      </c>
      <c r="CB53" s="948">
        <v>2749</v>
      </c>
      <c r="CC53" s="378">
        <v>881</v>
      </c>
      <c r="CD53" s="378">
        <v>1016</v>
      </c>
      <c r="CE53" s="378">
        <v>1177</v>
      </c>
      <c r="CF53" s="378">
        <v>1270</v>
      </c>
      <c r="CG53" s="378">
        <v>1652</v>
      </c>
      <c r="CH53" s="378">
        <v>4067</v>
      </c>
      <c r="CI53" s="378">
        <v>4638</v>
      </c>
      <c r="CJ53" s="378">
        <v>9435</v>
      </c>
      <c r="CK53" s="378">
        <v>11013</v>
      </c>
      <c r="CL53" s="378">
        <v>12340</v>
      </c>
      <c r="CM53" s="378">
        <v>3048</v>
      </c>
      <c r="CN53" s="378">
        <v>3473</v>
      </c>
      <c r="CO53" s="239" t="s">
        <v>431</v>
      </c>
      <c r="CP53" s="239" t="s">
        <v>432</v>
      </c>
      <c r="CQ53" s="239" t="s">
        <v>613</v>
      </c>
      <c r="CR53" s="239" t="s">
        <v>614</v>
      </c>
      <c r="CS53" s="239" t="s">
        <v>1691</v>
      </c>
      <c r="CT53" s="245" t="s">
        <v>1694</v>
      </c>
      <c r="CU53" s="239" t="s">
        <v>530</v>
      </c>
      <c r="CV53" s="239" t="s">
        <v>499</v>
      </c>
      <c r="CW53" s="239">
        <v>85</v>
      </c>
      <c r="CX53" s="239">
        <v>75</v>
      </c>
      <c r="CY53" s="799">
        <v>5320</v>
      </c>
      <c r="CZ53" s="799">
        <v>2071</v>
      </c>
      <c r="DA53" s="378">
        <v>13603</v>
      </c>
      <c r="DB53" s="379">
        <v>4060</v>
      </c>
      <c r="DC53" s="379">
        <v>5590</v>
      </c>
      <c r="DD53" s="379">
        <v>6180</v>
      </c>
      <c r="DE53" s="379"/>
      <c r="DF53" s="379"/>
      <c r="DG53" s="380"/>
      <c r="DH53" s="378">
        <v>36000</v>
      </c>
      <c r="DI53" s="378">
        <v>37232</v>
      </c>
      <c r="DJ53" s="378">
        <v>42157</v>
      </c>
      <c r="DK53" s="378">
        <v>993</v>
      </c>
      <c r="DL53" s="378">
        <v>1127</v>
      </c>
      <c r="DM53" s="378">
        <v>1288</v>
      </c>
      <c r="DN53" s="378">
        <v>1382</v>
      </c>
      <c r="DO53" s="378">
        <v>1764</v>
      </c>
      <c r="DP53" s="378">
        <v>3048</v>
      </c>
      <c r="DQ53" s="378">
        <v>3511</v>
      </c>
      <c r="DR53" s="378">
        <v>4095</v>
      </c>
      <c r="DS53" s="378">
        <v>4603</v>
      </c>
      <c r="DT53" s="378">
        <v>9349</v>
      </c>
      <c r="DU53" s="378">
        <v>10848</v>
      </c>
      <c r="DV53" s="378">
        <v>12010</v>
      </c>
      <c r="DW53" s="378">
        <v>13149</v>
      </c>
      <c r="DX53" s="378">
        <v>33276</v>
      </c>
      <c r="DY53" s="378">
        <v>35121</v>
      </c>
      <c r="DZ53" s="378">
        <v>39571</v>
      </c>
      <c r="EA53" s="378" t="s">
        <v>704</v>
      </c>
      <c r="EB53" s="238">
        <f>IFERROR(VLOOKUP($EA53,'BASE GE'!$B:$JV,$EB$5,FALSE),"")</f>
        <v>0</v>
      </c>
      <c r="EC53" s="238">
        <f>IFERROR(VLOOKUP($EA53,'BASE GE'!$B:$JV,$EC$5,FALSE),"")</f>
        <v>143</v>
      </c>
      <c r="ED53" s="238">
        <f>IFERROR(VLOOKUP($EA53,'BASE GE'!$B:$JV,$ED$5,FALSE),"")</f>
        <v>66.3</v>
      </c>
      <c r="EE53" s="238">
        <f>IFERROR(VLOOKUP($EA53,'BASE GE'!$B:$JV,$EE$5,FALSE),"")</f>
        <v>98.4</v>
      </c>
      <c r="EF53" s="238">
        <f>IFERROR(VLOOKUP($EA53,'BASE GE'!$B:$JV,$EE$5,FALSE),"")</f>
        <v>98.4</v>
      </c>
      <c r="EG53" s="238">
        <f>IFERROR(VLOOKUP($EA53,'BASE GE'!$B:$JV,$EE$5,FALSE),"")</f>
        <v>98.4</v>
      </c>
      <c r="EH53" s="238">
        <f>IFERROR(VLOOKUP($EA53,'BASE GE'!$B:$JV,$EH$5,FALSE),"")</f>
        <v>20</v>
      </c>
      <c r="EI53" s="238">
        <f>IFERROR(VLOOKUP($EA53,'BASE GE'!$B:$JV,$EI$5,FALSE),"")</f>
        <v>0.25</v>
      </c>
      <c r="EJ53" s="238">
        <f>IFERROR(VLOOKUP($EA53,'BASE GE'!$B:$JV,$EJ$5,FALSE),"")</f>
        <v>151</v>
      </c>
      <c r="EK53" s="238">
        <f>IFERROR(VLOOKUP($EA53,'BASE GE'!$B:$JV,$EK$5,FALSE),"")</f>
        <v>1667</v>
      </c>
      <c r="EL53" s="238" t="str">
        <f>IFERROR(VLOOKUP($EA53,'BASE GE'!$B:$JV,$EL$5,FALSE),"")</f>
        <v>G3</v>
      </c>
      <c r="EM53" s="238">
        <f>IFERROR(VLOOKUP($EA53,'BASE GE'!$B:$JV,$EM$5,FALSE),"")</f>
        <v>4420</v>
      </c>
      <c r="EN53" s="238">
        <f>IFERROR(VLOOKUP($EA53,'BASE GE'!$B:$JV,$EN$5,FALSE),"")</f>
        <v>6390</v>
      </c>
      <c r="EO53" s="238">
        <f>IFERROR(VLOOKUP($EA53,'BASE GE'!$B:$JV,$EO$5,FALSE),"")</f>
        <v>7280</v>
      </c>
      <c r="EP53" s="238">
        <f>IFERROR(VLOOKUP($EA53,'BASE GE'!$B:$JV,$EP$5,FALSE),"")</f>
        <v>0</v>
      </c>
      <c r="EQ53" s="238">
        <f>IFERROR(VLOOKUP($EA53,'BASE GE'!$B:$JV,$EQ$5,FALSE),"")</f>
        <v>0</v>
      </c>
      <c r="ER53" s="238">
        <f>IFERROR(VLOOKUP($EA53,'BASE GE'!$B:$JV,$ER$5,FALSE),"")</f>
        <v>0</v>
      </c>
      <c r="ES53" s="238" t="s">
        <v>2667</v>
      </c>
    </row>
    <row r="54" spans="1:149" ht="15" customHeight="1">
      <c r="A54" s="239" t="s">
        <v>1181</v>
      </c>
      <c r="B54" s="421" t="s">
        <v>1978</v>
      </c>
      <c r="C54" s="421" t="s">
        <v>1979</v>
      </c>
      <c r="D54" s="421" t="s">
        <v>1980</v>
      </c>
      <c r="E54" s="403" t="s">
        <v>1699</v>
      </c>
      <c r="F54" s="239"/>
      <c r="G54" s="239"/>
      <c r="H54" s="239" t="s">
        <v>1981</v>
      </c>
      <c r="J54" s="239" t="s">
        <v>88</v>
      </c>
      <c r="K54" s="239" t="s">
        <v>1982</v>
      </c>
      <c r="O54" s="949">
        <v>143648</v>
      </c>
      <c r="P54" s="947" t="s">
        <v>442</v>
      </c>
      <c r="Q54" s="951">
        <v>30950</v>
      </c>
      <c r="R54" s="947" t="s">
        <v>442</v>
      </c>
      <c r="S54" s="947" t="s">
        <v>442</v>
      </c>
      <c r="T54" s="947" t="s">
        <v>442</v>
      </c>
      <c r="U54" s="947" t="s">
        <v>442</v>
      </c>
      <c r="V54" s="947" t="s">
        <v>442</v>
      </c>
      <c r="W54" s="947" t="s">
        <v>442</v>
      </c>
      <c r="X54" s="947" t="s">
        <v>442</v>
      </c>
      <c r="Y54" s="947" t="s">
        <v>442</v>
      </c>
      <c r="Z54" s="947" t="s">
        <v>442</v>
      </c>
      <c r="AA54" s="947" t="s">
        <v>442</v>
      </c>
      <c r="AB54" s="947" t="s">
        <v>442</v>
      </c>
      <c r="AC54" s="947" t="s">
        <v>442</v>
      </c>
      <c r="AD54" s="947" t="s">
        <v>442</v>
      </c>
      <c r="AE54" s="947" t="s">
        <v>442</v>
      </c>
      <c r="AF54" s="947" t="s">
        <v>442</v>
      </c>
      <c r="AG54" s="947" t="s">
        <v>442</v>
      </c>
      <c r="AH54" s="947" t="s">
        <v>442</v>
      </c>
      <c r="AI54" s="947" t="s">
        <v>442</v>
      </c>
      <c r="AJ54" s="947" t="s">
        <v>442</v>
      </c>
      <c r="AK54" s="947" t="s">
        <v>442</v>
      </c>
      <c r="AL54" s="947" t="s">
        <v>442</v>
      </c>
      <c r="AM54" s="947" t="s">
        <v>442</v>
      </c>
      <c r="AN54" s="947" t="s">
        <v>442</v>
      </c>
      <c r="AO54" s="947" t="s">
        <v>442</v>
      </c>
      <c r="AP54" s="947" t="s">
        <v>442</v>
      </c>
      <c r="AQ54" s="947" t="s">
        <v>442</v>
      </c>
      <c r="AR54" s="947" t="s">
        <v>442</v>
      </c>
      <c r="AS54" s="947" t="s">
        <v>442</v>
      </c>
      <c r="AT54" s="947" t="s">
        <v>442</v>
      </c>
      <c r="AU54" s="947" t="s">
        <v>442</v>
      </c>
      <c r="AV54" s="947" t="s">
        <v>442</v>
      </c>
      <c r="AW54" s="947" t="s">
        <v>442</v>
      </c>
      <c r="AX54" s="804"/>
      <c r="AY54" s="947" t="s">
        <v>442</v>
      </c>
      <c r="AZ54" s="948">
        <v>1130</v>
      </c>
      <c r="BA54" s="948">
        <v>1004</v>
      </c>
      <c r="BB54" s="947" t="s">
        <v>442</v>
      </c>
      <c r="BC54" s="947" t="s">
        <v>442</v>
      </c>
      <c r="BD54" s="947" t="s">
        <v>442</v>
      </c>
      <c r="BE54" s="947" t="s">
        <v>442</v>
      </c>
      <c r="BF54" s="947" t="s">
        <v>442</v>
      </c>
      <c r="BG54" s="947" t="s">
        <v>442</v>
      </c>
      <c r="BH54" s="947" t="s">
        <v>442</v>
      </c>
      <c r="BI54" s="948">
        <v>188</v>
      </c>
      <c r="BJ54" s="947" t="s">
        <v>442</v>
      </c>
      <c r="BK54" s="947" t="s">
        <v>442</v>
      </c>
      <c r="BL54" s="947" t="s">
        <v>442</v>
      </c>
      <c r="BM54" s="947" t="s">
        <v>442</v>
      </c>
      <c r="BN54" s="947" t="s">
        <v>442</v>
      </c>
      <c r="BO54" s="948">
        <v>167</v>
      </c>
      <c r="BP54" s="947" t="s">
        <v>442</v>
      </c>
      <c r="BQ54" s="947" t="s">
        <v>442</v>
      </c>
      <c r="BR54" s="947" t="s">
        <v>442</v>
      </c>
      <c r="BS54" s="947" t="s">
        <v>442</v>
      </c>
      <c r="BT54" s="947" t="s">
        <v>442</v>
      </c>
      <c r="BU54" s="947" t="s">
        <v>442</v>
      </c>
      <c r="BV54" s="947" t="s">
        <v>442</v>
      </c>
      <c r="BW54" s="947" t="s">
        <v>442</v>
      </c>
      <c r="BX54" s="947" t="s">
        <v>442</v>
      </c>
      <c r="BY54" s="948">
        <v>3250</v>
      </c>
      <c r="BZ54" s="947" t="s">
        <v>442</v>
      </c>
      <c r="CA54" s="947" t="s">
        <v>442</v>
      </c>
      <c r="CB54" s="948">
        <v>2749</v>
      </c>
      <c r="CS54" s="239" t="s">
        <v>1691</v>
      </c>
      <c r="DB54" s="395"/>
      <c r="DC54" s="395"/>
      <c r="DD54" s="395"/>
      <c r="DE54" s="395"/>
      <c r="DF54" s="395"/>
      <c r="DG54" s="396"/>
      <c r="EA54" s="378" t="s">
        <v>1698</v>
      </c>
      <c r="EB54" s="238">
        <f>IFERROR(VLOOKUP($EA54,'BASE GE'!$B:$JV,$EB$5,FALSE),"")</f>
        <v>0</v>
      </c>
      <c r="EC54" s="238">
        <f>IFERROR(VLOOKUP($EA54,'BASE GE'!$B:$JV,$EC$5,FALSE),"")</f>
        <v>172.8</v>
      </c>
      <c r="ED54" s="238">
        <f>IFERROR(VLOOKUP($EA54,'BASE GE'!$B:$JV,$ED$5,FALSE),"")</f>
        <v>79.3</v>
      </c>
      <c r="EE54" s="238">
        <f>IFERROR(VLOOKUP($EA54,'BASE GE'!$B:$JV,$EE$5,FALSE),"")</f>
        <v>119.1</v>
      </c>
      <c r="EF54" s="238">
        <f>IFERROR(VLOOKUP($EA54,'BASE GE'!$B:$JV,$EE$5,FALSE),"")</f>
        <v>119.1</v>
      </c>
      <c r="EG54" s="238">
        <f>IFERROR(VLOOKUP($EA54,'BASE GE'!$B:$JV,$EE$5,FALSE),"")</f>
        <v>119.1</v>
      </c>
      <c r="EH54" s="238">
        <f>IFERROR(VLOOKUP($EA54,'BASE GE'!$B:$JV,$EH$5,FALSE),"")</f>
        <v>30</v>
      </c>
      <c r="EI54" s="238">
        <f>IFERROR(VLOOKUP($EA54,'BASE GE'!$B:$JV,$EI$5,FALSE),"")</f>
        <v>0.25</v>
      </c>
      <c r="EJ54" s="238">
        <f>IFERROR(VLOOKUP($EA54,'BASE GE'!$B:$JV,$EJ$5,FALSE),"")</f>
        <v>114</v>
      </c>
      <c r="EK54" s="238">
        <f>IFERROR(VLOOKUP($EA54,'BASE GE'!$B:$JV,$EK$5,FALSE),"")</f>
        <v>1800</v>
      </c>
      <c r="EL54" s="238" t="str">
        <f>IFERROR(VLOOKUP($EA54,'BASE GE'!$B:$JV,$EL$5,FALSE),"")</f>
        <v>G3</v>
      </c>
      <c r="EM54" s="238">
        <f>IFERROR(VLOOKUP($EA54,'BASE GE'!$B:$JV,$EM$5,FALSE),"")</f>
        <v>4340</v>
      </c>
      <c r="EN54" s="238">
        <f>IFERROR(VLOOKUP($EA54,'BASE GE'!$B:$JV,$EN$5,FALSE),"")</f>
        <v>6300</v>
      </c>
      <c r="EO54" s="238">
        <f>IFERROR(VLOOKUP($EA54,'BASE GE'!$B:$JV,$EO$5,FALSE),"")</f>
        <v>7238</v>
      </c>
      <c r="EP54" s="238">
        <f>IFERROR(VLOOKUP($EA54,'BASE GE'!$B:$JV,$EP$5,FALSE),"")</f>
        <v>0</v>
      </c>
      <c r="EQ54" s="238">
        <f>IFERROR(VLOOKUP($EA54,'BASE GE'!$B:$JV,$EQ$5,FALSE),"")</f>
        <v>0</v>
      </c>
      <c r="ER54" s="238">
        <f>IFERROR(VLOOKUP($EA54,'BASE GE'!$B:$JV,$ER$5,FALSE),"")</f>
        <v>0</v>
      </c>
      <c r="ES54" s="238" t="s">
        <v>2667</v>
      </c>
    </row>
    <row r="55" spans="1:149" ht="15" customHeight="1">
      <c r="A55" s="239" t="s">
        <v>1983</v>
      </c>
      <c r="B55" s="355" t="s">
        <v>2160</v>
      </c>
      <c r="C55" s="421" t="s">
        <v>1984</v>
      </c>
      <c r="D55" s="421" t="s">
        <v>1985</v>
      </c>
      <c r="E55" s="238">
        <v>900</v>
      </c>
      <c r="F55" s="239" t="s">
        <v>1709</v>
      </c>
      <c r="G55" s="239" t="s">
        <v>1710</v>
      </c>
      <c r="H55" s="239" t="s">
        <v>1711</v>
      </c>
      <c r="I55" s="239" t="s">
        <v>1712</v>
      </c>
      <c r="J55" s="239" t="s">
        <v>88</v>
      </c>
      <c r="K55" s="239" t="s">
        <v>89</v>
      </c>
      <c r="L55" s="239" t="s">
        <v>282</v>
      </c>
      <c r="M55" s="239" t="s">
        <v>1637</v>
      </c>
      <c r="N55" s="239" t="s">
        <v>1637</v>
      </c>
      <c r="O55" s="949">
        <v>266681</v>
      </c>
      <c r="P55" s="947" t="s">
        <v>442</v>
      </c>
      <c r="Q55" s="951">
        <v>39190</v>
      </c>
      <c r="R55" s="947" t="s">
        <v>442</v>
      </c>
      <c r="S55" s="947" t="s">
        <v>442</v>
      </c>
      <c r="T55" s="947" t="s">
        <v>442</v>
      </c>
      <c r="U55" s="947" t="s">
        <v>442</v>
      </c>
      <c r="V55" s="947" t="s">
        <v>442</v>
      </c>
      <c r="W55" s="947" t="s">
        <v>442</v>
      </c>
      <c r="X55" s="947" t="s">
        <v>442</v>
      </c>
      <c r="Y55" s="947" t="s">
        <v>442</v>
      </c>
      <c r="Z55" s="947" t="s">
        <v>442</v>
      </c>
      <c r="AA55" s="947" t="s">
        <v>442</v>
      </c>
      <c r="AB55" s="947" t="s">
        <v>442</v>
      </c>
      <c r="AC55" s="947" t="s">
        <v>442</v>
      </c>
      <c r="AD55" s="947" t="s">
        <v>442</v>
      </c>
      <c r="AE55" s="947" t="s">
        <v>442</v>
      </c>
      <c r="AF55" s="947" t="s">
        <v>442</v>
      </c>
      <c r="AG55" s="947" t="s">
        <v>442</v>
      </c>
      <c r="AH55" s="947" t="s">
        <v>442</v>
      </c>
      <c r="AI55" s="947" t="s">
        <v>442</v>
      </c>
      <c r="AJ55" s="947" t="s">
        <v>442</v>
      </c>
      <c r="AK55" s="947" t="s">
        <v>442</v>
      </c>
      <c r="AL55" s="947" t="s">
        <v>442</v>
      </c>
      <c r="AM55" s="947" t="s">
        <v>442</v>
      </c>
      <c r="AN55" s="947" t="s">
        <v>442</v>
      </c>
      <c r="AO55" s="947" t="s">
        <v>442</v>
      </c>
      <c r="AP55" s="947" t="s">
        <v>442</v>
      </c>
      <c r="AQ55" s="947" t="s">
        <v>442</v>
      </c>
      <c r="AR55" s="947" t="s">
        <v>442</v>
      </c>
      <c r="AS55" s="947" t="s">
        <v>442</v>
      </c>
      <c r="AT55" s="947" t="s">
        <v>442</v>
      </c>
      <c r="AU55" s="948">
        <v>652</v>
      </c>
      <c r="AV55" s="947" t="s">
        <v>442</v>
      </c>
      <c r="AW55" s="947" t="s">
        <v>442</v>
      </c>
      <c r="AX55" s="947" t="s">
        <v>442</v>
      </c>
      <c r="AY55" s="947" t="s">
        <v>442</v>
      </c>
      <c r="AZ55" s="947" t="s">
        <v>442</v>
      </c>
      <c r="BA55" s="947" t="s">
        <v>442</v>
      </c>
      <c r="BB55" s="947" t="s">
        <v>442</v>
      </c>
      <c r="BC55" s="947" t="s">
        <v>442</v>
      </c>
      <c r="BD55" s="947" t="s">
        <v>442</v>
      </c>
      <c r="BE55" s="947" t="s">
        <v>442</v>
      </c>
      <c r="BF55" s="947" t="s">
        <v>442</v>
      </c>
      <c r="BG55" s="947" t="s">
        <v>442</v>
      </c>
      <c r="BH55" s="947" t="s">
        <v>442</v>
      </c>
      <c r="BI55" s="947" t="s">
        <v>442</v>
      </c>
      <c r="BJ55" s="947" t="s">
        <v>442</v>
      </c>
      <c r="BK55" s="947" t="s">
        <v>442</v>
      </c>
      <c r="BL55" s="947" t="s">
        <v>442</v>
      </c>
      <c r="BM55" s="947" t="s">
        <v>442</v>
      </c>
      <c r="BN55" s="947" t="s">
        <v>442</v>
      </c>
      <c r="BO55" s="947" t="s">
        <v>442</v>
      </c>
      <c r="BP55" s="947" t="s">
        <v>442</v>
      </c>
      <c r="BQ55" s="947" t="s">
        <v>442</v>
      </c>
      <c r="BR55" s="947" t="s">
        <v>442</v>
      </c>
      <c r="BS55" s="947" t="s">
        <v>442</v>
      </c>
      <c r="BT55" s="947" t="s">
        <v>442</v>
      </c>
      <c r="BU55" s="947" t="s">
        <v>442</v>
      </c>
      <c r="BV55" s="947" t="s">
        <v>442</v>
      </c>
      <c r="BW55" s="947" t="s">
        <v>442</v>
      </c>
      <c r="BX55" s="947" t="s">
        <v>442</v>
      </c>
      <c r="BY55" s="947" t="s">
        <v>442</v>
      </c>
      <c r="BZ55" s="947" t="s">
        <v>442</v>
      </c>
      <c r="CA55" s="947" t="s">
        <v>442</v>
      </c>
      <c r="CB55" s="947" t="s">
        <v>442</v>
      </c>
      <c r="DB55" s="395"/>
      <c r="DC55" s="395"/>
      <c r="DD55" s="395"/>
      <c r="DE55" s="395"/>
      <c r="DF55" s="395"/>
      <c r="DG55" s="396"/>
      <c r="EA55" s="378" t="s">
        <v>2376</v>
      </c>
      <c r="EB55" s="238" t="str">
        <f>IFERROR(VLOOKUP($EA55,'BASE GE'!$B:$JV,$EB$5,FALSE),"")</f>
        <v/>
      </c>
      <c r="EC55" s="238" t="str">
        <f>IFERROR(VLOOKUP($EA55,'BASE GE'!$B:$JV,$EC$5,FALSE),"")</f>
        <v/>
      </c>
      <c r="ED55" s="238" t="str">
        <f>IFERROR(VLOOKUP($EA55,'BASE GE'!$B:$JV,$ED$5,FALSE),"")</f>
        <v/>
      </c>
      <c r="EE55" s="238" t="str">
        <f>IFERROR(VLOOKUP($EA55,'BASE GE'!$B:$JV,$EE$5,FALSE),"")</f>
        <v/>
      </c>
      <c r="EF55" s="238" t="str">
        <f>IFERROR(VLOOKUP($EA55,'BASE GE'!$B:$JV,$EE$5,FALSE),"")</f>
        <v/>
      </c>
      <c r="EG55" s="238" t="str">
        <f>IFERROR(VLOOKUP($EA55,'BASE GE'!$B:$JV,$EE$5,FALSE),"")</f>
        <v/>
      </c>
      <c r="EH55" s="238" t="str">
        <f>IFERROR(VLOOKUP($EA55,'BASE GE'!$B:$JV,$EH$5,FALSE),"")</f>
        <v/>
      </c>
      <c r="EI55" s="238" t="str">
        <f>IFERROR(VLOOKUP($EA55,'BASE GE'!$B:$JV,$EI$5,FALSE),"")</f>
        <v/>
      </c>
      <c r="EJ55" s="238" t="str">
        <f>IFERROR(VLOOKUP($EA55,'BASE GE'!$B:$JV,$EJ$5,FALSE),"")</f>
        <v/>
      </c>
      <c r="EK55" s="238" t="str">
        <f>IFERROR(VLOOKUP($EA55,'BASE GE'!$B:$JV,$EK$5,FALSE),"")</f>
        <v/>
      </c>
      <c r="EL55" s="238" t="str">
        <f>IFERROR(VLOOKUP($EA55,'BASE GE'!$B:$JV,$EL$5,FALSE),"")</f>
        <v/>
      </c>
      <c r="EM55" s="238" t="str">
        <f>IFERROR(VLOOKUP($EA55,'BASE GE'!$B:$JV,$EM$5,FALSE),"")</f>
        <v/>
      </c>
      <c r="EN55" s="238" t="str">
        <f>IFERROR(VLOOKUP($EA55,'BASE GE'!$B:$JV,$EN$5,FALSE),"")</f>
        <v/>
      </c>
      <c r="EO55" s="238" t="str">
        <f>IFERROR(VLOOKUP($EA55,'BASE GE'!$B:$JV,$EO$5,FALSE),"")</f>
        <v/>
      </c>
      <c r="EP55" s="238" t="str">
        <f>IFERROR(VLOOKUP($EA55,'BASE GE'!$B:$JV,$EP$5,FALSE),"")</f>
        <v/>
      </c>
      <c r="EQ55" s="238" t="str">
        <f>IFERROR(VLOOKUP($EA55,'BASE GE'!$B:$JV,$EQ$5,FALSE),"")</f>
        <v/>
      </c>
      <c r="ER55" s="238" t="str">
        <f>IFERROR(VLOOKUP($EA55,'BASE GE'!$B:$JV,$ER$5,FALSE),"")</f>
        <v/>
      </c>
      <c r="ES55" s="238" t="s">
        <v>2667</v>
      </c>
    </row>
    <row r="56" spans="1:149" ht="15" customHeight="1">
      <c r="A56" s="239" t="s">
        <v>1983</v>
      </c>
      <c r="B56" s="355" t="s">
        <v>2161</v>
      </c>
      <c r="C56" s="421" t="s">
        <v>1986</v>
      </c>
      <c r="D56" s="421" t="s">
        <v>1987</v>
      </c>
      <c r="E56" s="238">
        <v>1000</v>
      </c>
      <c r="F56" s="239" t="s">
        <v>1719</v>
      </c>
      <c r="G56" s="239" t="s">
        <v>1720</v>
      </c>
      <c r="H56" s="239" t="s">
        <v>1721</v>
      </c>
      <c r="I56" s="239" t="s">
        <v>1722</v>
      </c>
      <c r="J56" s="239" t="s">
        <v>88</v>
      </c>
      <c r="K56" s="239" t="s">
        <v>89</v>
      </c>
      <c r="L56" s="239" t="s">
        <v>282</v>
      </c>
      <c r="M56" s="239" t="s">
        <v>1637</v>
      </c>
      <c r="N56" s="239" t="s">
        <v>1637</v>
      </c>
      <c r="O56" s="949">
        <v>284760</v>
      </c>
      <c r="P56" s="947" t="s">
        <v>442</v>
      </c>
      <c r="Q56" s="951">
        <v>39190</v>
      </c>
      <c r="R56" s="947" t="s">
        <v>442</v>
      </c>
      <c r="S56" s="947" t="s">
        <v>442</v>
      </c>
      <c r="T56" s="947" t="s">
        <v>442</v>
      </c>
      <c r="U56" s="947" t="s">
        <v>442</v>
      </c>
      <c r="V56" s="947" t="s">
        <v>442</v>
      </c>
      <c r="W56" s="947" t="s">
        <v>442</v>
      </c>
      <c r="X56" s="947" t="s">
        <v>442</v>
      </c>
      <c r="Y56" s="947" t="s">
        <v>442</v>
      </c>
      <c r="Z56" s="947" t="s">
        <v>442</v>
      </c>
      <c r="AA56" s="947" t="s">
        <v>442</v>
      </c>
      <c r="AB56" s="947" t="s">
        <v>442</v>
      </c>
      <c r="AC56" s="947" t="s">
        <v>442</v>
      </c>
      <c r="AD56" s="947" t="s">
        <v>442</v>
      </c>
      <c r="AE56" s="947" t="s">
        <v>442</v>
      </c>
      <c r="AF56" s="947" t="s">
        <v>442</v>
      </c>
      <c r="AG56" s="947" t="s">
        <v>442</v>
      </c>
      <c r="AH56" s="947" t="s">
        <v>442</v>
      </c>
      <c r="AI56" s="947" t="s">
        <v>442</v>
      </c>
      <c r="AJ56" s="947" t="s">
        <v>442</v>
      </c>
      <c r="AK56" s="947" t="s">
        <v>442</v>
      </c>
      <c r="AL56" s="947" t="s">
        <v>442</v>
      </c>
      <c r="AM56" s="947" t="s">
        <v>442</v>
      </c>
      <c r="AN56" s="947" t="s">
        <v>442</v>
      </c>
      <c r="AO56" s="947" t="s">
        <v>442</v>
      </c>
      <c r="AP56" s="947" t="s">
        <v>442</v>
      </c>
      <c r="AQ56" s="947" t="s">
        <v>442</v>
      </c>
      <c r="AR56" s="947" t="s">
        <v>442</v>
      </c>
      <c r="AS56" s="947" t="s">
        <v>442</v>
      </c>
      <c r="AT56" s="947" t="s">
        <v>442</v>
      </c>
      <c r="AU56" s="948">
        <v>652</v>
      </c>
      <c r="AV56" s="947" t="s">
        <v>442</v>
      </c>
      <c r="AW56" s="947" t="s">
        <v>442</v>
      </c>
      <c r="AX56" s="947" t="s">
        <v>442</v>
      </c>
      <c r="AY56" s="947" t="s">
        <v>442</v>
      </c>
      <c r="AZ56" s="947" t="s">
        <v>442</v>
      </c>
      <c r="BA56" s="947" t="s">
        <v>442</v>
      </c>
      <c r="BB56" s="947" t="s">
        <v>442</v>
      </c>
      <c r="BC56" s="947" t="s">
        <v>442</v>
      </c>
      <c r="BD56" s="947" t="s">
        <v>442</v>
      </c>
      <c r="BE56" s="947" t="s">
        <v>442</v>
      </c>
      <c r="BF56" s="947" t="s">
        <v>442</v>
      </c>
      <c r="BG56" s="947" t="s">
        <v>442</v>
      </c>
      <c r="BH56" s="947" t="s">
        <v>442</v>
      </c>
      <c r="BI56" s="947" t="s">
        <v>442</v>
      </c>
      <c r="BJ56" s="947" t="s">
        <v>442</v>
      </c>
      <c r="BK56" s="947" t="s">
        <v>442</v>
      </c>
      <c r="BL56" s="947" t="s">
        <v>442</v>
      </c>
      <c r="BM56" s="947" t="s">
        <v>442</v>
      </c>
      <c r="BN56" s="947" t="s">
        <v>442</v>
      </c>
      <c r="BO56" s="947" t="s">
        <v>442</v>
      </c>
      <c r="BP56" s="947" t="s">
        <v>442</v>
      </c>
      <c r="BQ56" s="947" t="s">
        <v>442</v>
      </c>
      <c r="BR56" s="947" t="s">
        <v>442</v>
      </c>
      <c r="BS56" s="947" t="s">
        <v>442</v>
      </c>
      <c r="BT56" s="947" t="s">
        <v>442</v>
      </c>
      <c r="BU56" s="947" t="s">
        <v>442</v>
      </c>
      <c r="BV56" s="947" t="s">
        <v>442</v>
      </c>
      <c r="BW56" s="947" t="s">
        <v>442</v>
      </c>
      <c r="BX56" s="947" t="s">
        <v>442</v>
      </c>
      <c r="BY56" s="947" t="s">
        <v>442</v>
      </c>
      <c r="BZ56" s="947" t="s">
        <v>442</v>
      </c>
      <c r="CA56" s="947" t="s">
        <v>442</v>
      </c>
      <c r="CB56" s="947" t="s">
        <v>442</v>
      </c>
      <c r="DB56" s="395"/>
      <c r="DC56" s="395"/>
      <c r="DD56" s="395"/>
      <c r="DE56" s="395"/>
      <c r="DF56" s="395"/>
      <c r="DG56" s="396"/>
      <c r="EA56" s="378" t="s">
        <v>2377</v>
      </c>
      <c r="EB56" s="238" t="str">
        <f>IFERROR(VLOOKUP($EA56,'BASE GE'!$B:$JV,$EB$5,FALSE),"")</f>
        <v/>
      </c>
      <c r="EC56" s="238" t="str">
        <f>IFERROR(VLOOKUP($EA56,'BASE GE'!$B:$JV,$EC$5,FALSE),"")</f>
        <v/>
      </c>
      <c r="ED56" s="238" t="str">
        <f>IFERROR(VLOOKUP($EA56,'BASE GE'!$B:$JV,$ED$5,FALSE),"")</f>
        <v/>
      </c>
      <c r="EE56" s="238" t="str">
        <f>IFERROR(VLOOKUP($EA56,'BASE GE'!$B:$JV,$EE$5,FALSE),"")</f>
        <v/>
      </c>
      <c r="EF56" s="238" t="str">
        <f>IFERROR(VLOOKUP($EA56,'BASE GE'!$B:$JV,$EE$5,FALSE),"")</f>
        <v/>
      </c>
      <c r="EG56" s="238" t="str">
        <f>IFERROR(VLOOKUP($EA56,'BASE GE'!$B:$JV,$EE$5,FALSE),"")</f>
        <v/>
      </c>
      <c r="EH56" s="238" t="str">
        <f>IFERROR(VLOOKUP($EA56,'BASE GE'!$B:$JV,$EH$5,FALSE),"")</f>
        <v/>
      </c>
      <c r="EI56" s="238" t="str">
        <f>IFERROR(VLOOKUP($EA56,'BASE GE'!$B:$JV,$EI$5,FALSE),"")</f>
        <v/>
      </c>
      <c r="EJ56" s="238" t="str">
        <f>IFERROR(VLOOKUP($EA56,'BASE GE'!$B:$JV,$EJ$5,FALSE),"")</f>
        <v/>
      </c>
      <c r="EK56" s="238" t="str">
        <f>IFERROR(VLOOKUP($EA56,'BASE GE'!$B:$JV,$EK$5,FALSE),"")</f>
        <v/>
      </c>
      <c r="EL56" s="238" t="str">
        <f>IFERROR(VLOOKUP($EA56,'BASE GE'!$B:$JV,$EL$5,FALSE),"")</f>
        <v/>
      </c>
      <c r="EM56" s="238" t="str">
        <f>IFERROR(VLOOKUP($EA56,'BASE GE'!$B:$JV,$EM$5,FALSE),"")</f>
        <v/>
      </c>
      <c r="EN56" s="238" t="str">
        <f>IFERROR(VLOOKUP($EA56,'BASE GE'!$B:$JV,$EN$5,FALSE),"")</f>
        <v/>
      </c>
      <c r="EO56" s="238" t="str">
        <f>IFERROR(VLOOKUP($EA56,'BASE GE'!$B:$JV,$EO$5,FALSE),"")</f>
        <v/>
      </c>
      <c r="EP56" s="238" t="str">
        <f>IFERROR(VLOOKUP($EA56,'BASE GE'!$B:$JV,$EP$5,FALSE),"")</f>
        <v/>
      </c>
      <c r="EQ56" s="238" t="str">
        <f>IFERROR(VLOOKUP($EA56,'BASE GE'!$B:$JV,$EQ$5,FALSE),"")</f>
        <v/>
      </c>
      <c r="ER56" s="238" t="str">
        <f>IFERROR(VLOOKUP($EA56,'BASE GE'!$B:$JV,$ER$5,FALSE),"")</f>
        <v/>
      </c>
      <c r="ES56" s="238" t="s">
        <v>2667</v>
      </c>
    </row>
    <row r="57" spans="1:149" s="397" customFormat="1" ht="15.75">
      <c r="A57" s="239" t="s">
        <v>1983</v>
      </c>
      <c r="B57" s="355" t="s">
        <v>2162</v>
      </c>
      <c r="C57" s="421" t="s">
        <v>1988</v>
      </c>
      <c r="D57" s="421" t="s">
        <v>1989</v>
      </c>
      <c r="E57" s="238">
        <v>1100</v>
      </c>
      <c r="F57" s="355"/>
      <c r="G57" s="355"/>
      <c r="H57" s="239"/>
      <c r="I57" s="239"/>
      <c r="J57" s="239"/>
      <c r="K57" s="239"/>
      <c r="L57" s="239"/>
      <c r="M57" s="239"/>
      <c r="N57" s="239"/>
      <c r="O57" s="949">
        <v>295826</v>
      </c>
      <c r="P57" s="947" t="s">
        <v>442</v>
      </c>
      <c r="Q57" s="951">
        <v>39190</v>
      </c>
      <c r="R57" s="947" t="s">
        <v>442</v>
      </c>
      <c r="S57" s="947" t="s">
        <v>442</v>
      </c>
      <c r="T57" s="947" t="s">
        <v>442</v>
      </c>
      <c r="U57" s="947" t="s">
        <v>442</v>
      </c>
      <c r="V57" s="947" t="s">
        <v>442</v>
      </c>
      <c r="W57" s="947" t="s">
        <v>442</v>
      </c>
      <c r="X57" s="947" t="s">
        <v>442</v>
      </c>
      <c r="Y57" s="947" t="s">
        <v>442</v>
      </c>
      <c r="Z57" s="947" t="s">
        <v>442</v>
      </c>
      <c r="AA57" s="947" t="s">
        <v>442</v>
      </c>
      <c r="AB57" s="947" t="s">
        <v>442</v>
      </c>
      <c r="AC57" s="947" t="s">
        <v>442</v>
      </c>
      <c r="AD57" s="947" t="s">
        <v>442</v>
      </c>
      <c r="AE57" s="947" t="s">
        <v>442</v>
      </c>
      <c r="AF57" s="947" t="s">
        <v>442</v>
      </c>
      <c r="AG57" s="947" t="s">
        <v>442</v>
      </c>
      <c r="AH57" s="947" t="s">
        <v>442</v>
      </c>
      <c r="AI57" s="947" t="s">
        <v>442</v>
      </c>
      <c r="AJ57" s="947" t="s">
        <v>442</v>
      </c>
      <c r="AK57" s="947" t="s">
        <v>442</v>
      </c>
      <c r="AL57" s="947" t="s">
        <v>442</v>
      </c>
      <c r="AM57" s="947" t="s">
        <v>442</v>
      </c>
      <c r="AN57" s="947" t="s">
        <v>442</v>
      </c>
      <c r="AO57" s="947" t="s">
        <v>442</v>
      </c>
      <c r="AP57" s="947" t="s">
        <v>442</v>
      </c>
      <c r="AQ57" s="947" t="s">
        <v>442</v>
      </c>
      <c r="AR57" s="947" t="s">
        <v>442</v>
      </c>
      <c r="AS57" s="947" t="s">
        <v>442</v>
      </c>
      <c r="AT57" s="947" t="s">
        <v>442</v>
      </c>
      <c r="AU57" s="948">
        <v>652</v>
      </c>
      <c r="AV57" s="947" t="s">
        <v>442</v>
      </c>
      <c r="AW57" s="947" t="s">
        <v>442</v>
      </c>
      <c r="AX57" s="947" t="s">
        <v>442</v>
      </c>
      <c r="AY57" s="947" t="s">
        <v>442</v>
      </c>
      <c r="AZ57" s="947" t="s">
        <v>442</v>
      </c>
      <c r="BA57" s="947" t="s">
        <v>442</v>
      </c>
      <c r="BB57" s="947" t="s">
        <v>442</v>
      </c>
      <c r="BC57" s="947" t="s">
        <v>442</v>
      </c>
      <c r="BD57" s="947" t="s">
        <v>442</v>
      </c>
      <c r="BE57" s="947" t="s">
        <v>442</v>
      </c>
      <c r="BF57" s="947" t="s">
        <v>442</v>
      </c>
      <c r="BG57" s="947" t="s">
        <v>442</v>
      </c>
      <c r="BH57" s="947" t="s">
        <v>442</v>
      </c>
      <c r="BI57" s="947" t="s">
        <v>442</v>
      </c>
      <c r="BJ57" s="947" t="s">
        <v>442</v>
      </c>
      <c r="BK57" s="947" t="s">
        <v>442</v>
      </c>
      <c r="BL57" s="947" t="s">
        <v>442</v>
      </c>
      <c r="BM57" s="947" t="s">
        <v>442</v>
      </c>
      <c r="BN57" s="947" t="s">
        <v>442</v>
      </c>
      <c r="BO57" s="947" t="s">
        <v>442</v>
      </c>
      <c r="BP57" s="947" t="s">
        <v>442</v>
      </c>
      <c r="BQ57" s="947" t="s">
        <v>442</v>
      </c>
      <c r="BR57" s="947" t="s">
        <v>442</v>
      </c>
      <c r="BS57" s="947" t="s">
        <v>442</v>
      </c>
      <c r="BT57" s="947" t="s">
        <v>442</v>
      </c>
      <c r="BU57" s="947" t="s">
        <v>442</v>
      </c>
      <c r="BV57" s="947" t="s">
        <v>442</v>
      </c>
      <c r="BW57" s="947" t="s">
        <v>442</v>
      </c>
      <c r="BX57" s="947" t="s">
        <v>442</v>
      </c>
      <c r="BY57" s="947" t="s">
        <v>442</v>
      </c>
      <c r="BZ57" s="947" t="s">
        <v>442</v>
      </c>
      <c r="CA57" s="947" t="s">
        <v>442</v>
      </c>
      <c r="CB57" s="947" t="s">
        <v>442</v>
      </c>
      <c r="CC57" s="239"/>
      <c r="CD57" s="239"/>
      <c r="CE57" s="239"/>
      <c r="CF57" s="239"/>
      <c r="CG57" s="239"/>
      <c r="CH57" s="239"/>
      <c r="CI57" s="239"/>
      <c r="CJ57" s="239"/>
      <c r="CK57" s="239"/>
      <c r="CL57" s="239"/>
      <c r="CM57" s="359"/>
      <c r="CN57" s="359"/>
      <c r="CO57" s="359"/>
      <c r="CP57" s="359"/>
      <c r="CQ57" s="359"/>
      <c r="CR57" s="359"/>
      <c r="CS57" s="238"/>
      <c r="CT57" s="238"/>
      <c r="CU57" s="239"/>
      <c r="CV57" s="239"/>
      <c r="CW57" s="239"/>
      <c r="CX57" s="239"/>
      <c r="CY57" s="239"/>
      <c r="CZ57" s="239"/>
      <c r="DA57" s="239"/>
      <c r="DB57" s="395"/>
      <c r="DC57" s="395"/>
      <c r="DD57" s="395"/>
      <c r="DE57" s="395"/>
      <c r="DF57" s="395"/>
      <c r="DG57" s="396"/>
      <c r="DH57" s="239"/>
      <c r="DI57" s="239"/>
      <c r="DJ57" s="239"/>
      <c r="DK57" s="239"/>
      <c r="DL57" s="239"/>
      <c r="DM57" s="239"/>
      <c r="DN57" s="239"/>
      <c r="DO57" s="239"/>
      <c r="DP57" s="239"/>
      <c r="DQ57" s="239"/>
      <c r="DR57" s="239"/>
      <c r="DS57" s="239"/>
      <c r="DT57" s="239"/>
      <c r="DU57" s="239"/>
      <c r="DV57" s="239"/>
      <c r="DW57" s="239"/>
      <c r="DX57" s="239"/>
      <c r="DY57" s="239"/>
      <c r="DZ57" s="239"/>
      <c r="EA57" s="378" t="s">
        <v>2378</v>
      </c>
      <c r="EB57" s="238" t="str">
        <f>IFERROR(VLOOKUP($EA57,'BASE GE'!$B:$JV,$EB$5,FALSE),"")</f>
        <v/>
      </c>
      <c r="EC57" s="238" t="str">
        <f>IFERROR(VLOOKUP($EA57,'BASE GE'!$B:$JV,$EC$5,FALSE),"")</f>
        <v/>
      </c>
      <c r="ED57" s="238" t="str">
        <f>IFERROR(VLOOKUP($EA57,'BASE GE'!$B:$JV,$ED$5,FALSE),"")</f>
        <v/>
      </c>
      <c r="EE57" s="238" t="str">
        <f>IFERROR(VLOOKUP($EA57,'BASE GE'!$B:$JV,$EE$5,FALSE),"")</f>
        <v/>
      </c>
      <c r="EF57" s="238" t="str">
        <f>IFERROR(VLOOKUP($EA57,'BASE GE'!$B:$JV,$EE$5,FALSE),"")</f>
        <v/>
      </c>
      <c r="EG57" s="238" t="str">
        <f>IFERROR(VLOOKUP($EA57,'BASE GE'!$B:$JV,$EE$5,FALSE),"")</f>
        <v/>
      </c>
      <c r="EH57" s="238" t="str">
        <f>IFERROR(VLOOKUP($EA57,'BASE GE'!$B:$JV,$EH$5,FALSE),"")</f>
        <v/>
      </c>
      <c r="EI57" s="238" t="str">
        <f>IFERROR(VLOOKUP($EA57,'BASE GE'!$B:$JV,$EI$5,FALSE),"")</f>
        <v/>
      </c>
      <c r="EJ57" s="238" t="str">
        <f>IFERROR(VLOOKUP($EA57,'BASE GE'!$B:$JV,$EJ$5,FALSE),"")</f>
        <v/>
      </c>
      <c r="EK57" s="238" t="str">
        <f>IFERROR(VLOOKUP($EA57,'BASE GE'!$B:$JV,$EK$5,FALSE),"")</f>
        <v/>
      </c>
      <c r="EL57" s="238" t="str">
        <f>IFERROR(VLOOKUP($EA57,'BASE GE'!$B:$JV,$EL$5,FALSE),"")</f>
        <v/>
      </c>
      <c r="EM57" s="238" t="str">
        <f>IFERROR(VLOOKUP($EA57,'BASE GE'!$B:$JV,$EM$5,FALSE),"")</f>
        <v/>
      </c>
      <c r="EN57" s="238" t="str">
        <f>IFERROR(VLOOKUP($EA57,'BASE GE'!$B:$JV,$EN$5,FALSE),"")</f>
        <v/>
      </c>
      <c r="EO57" s="238" t="str">
        <f>IFERROR(VLOOKUP($EA57,'BASE GE'!$B:$JV,$EO$5,FALSE),"")</f>
        <v/>
      </c>
      <c r="EP57" s="238" t="str">
        <f>IFERROR(VLOOKUP($EA57,'BASE GE'!$B:$JV,$EP$5,FALSE),"")</f>
        <v/>
      </c>
      <c r="EQ57" s="238" t="str">
        <f>IFERROR(VLOOKUP($EA57,'BASE GE'!$B:$JV,$EQ$5,FALSE),"")</f>
        <v/>
      </c>
      <c r="ER57" s="238" t="str">
        <f>IFERROR(VLOOKUP($EA57,'BASE GE'!$B:$JV,$ER$5,FALSE),"")</f>
        <v/>
      </c>
      <c r="ES57" s="238" t="s">
        <v>2667</v>
      </c>
    </row>
    <row r="58" spans="1:149">
      <c r="A58" s="239" t="s">
        <v>1990</v>
      </c>
      <c r="B58" s="355" t="s">
        <v>2163</v>
      </c>
      <c r="D58" s="421" t="s">
        <v>1991</v>
      </c>
      <c r="E58" s="238">
        <v>20</v>
      </c>
      <c r="O58" s="949">
        <v>31751</v>
      </c>
      <c r="P58" s="947" t="s">
        <v>442</v>
      </c>
      <c r="Q58" s="947" t="s">
        <v>442</v>
      </c>
      <c r="R58" s="947" t="s">
        <v>442</v>
      </c>
      <c r="S58" s="947" t="s">
        <v>442</v>
      </c>
      <c r="T58" s="947" t="s">
        <v>442</v>
      </c>
      <c r="U58" s="947" t="s">
        <v>442</v>
      </c>
      <c r="V58" s="947" t="s">
        <v>442</v>
      </c>
      <c r="W58" s="947" t="s">
        <v>442</v>
      </c>
      <c r="X58" s="947" t="s">
        <v>442</v>
      </c>
      <c r="Y58" s="947" t="s">
        <v>442</v>
      </c>
      <c r="Z58" s="947" t="s">
        <v>442</v>
      </c>
      <c r="AA58" s="947" t="s">
        <v>442</v>
      </c>
      <c r="AB58" s="947" t="s">
        <v>442</v>
      </c>
      <c r="AC58" s="947" t="s">
        <v>442</v>
      </c>
      <c r="AD58" s="947" t="s">
        <v>442</v>
      </c>
      <c r="AE58" s="947" t="s">
        <v>442</v>
      </c>
      <c r="AF58" s="947" t="s">
        <v>442</v>
      </c>
      <c r="AG58" s="947" t="s">
        <v>442</v>
      </c>
      <c r="AH58" s="947" t="s">
        <v>442</v>
      </c>
      <c r="AI58" s="947" t="s">
        <v>442</v>
      </c>
      <c r="AJ58" s="947" t="s">
        <v>442</v>
      </c>
      <c r="AK58" s="947" t="s">
        <v>442</v>
      </c>
      <c r="AL58" s="947" t="s">
        <v>442</v>
      </c>
      <c r="AM58" s="947" t="s">
        <v>442</v>
      </c>
      <c r="AN58" s="947" t="s">
        <v>442</v>
      </c>
      <c r="AO58" s="947" t="s">
        <v>442</v>
      </c>
      <c r="AP58" s="947" t="s">
        <v>442</v>
      </c>
      <c r="AQ58" s="947" t="s">
        <v>442</v>
      </c>
      <c r="AR58" s="947" t="s">
        <v>442</v>
      </c>
      <c r="AS58" s="947" t="s">
        <v>442</v>
      </c>
      <c r="AT58" s="947" t="s">
        <v>442</v>
      </c>
      <c r="AU58" s="947" t="s">
        <v>442</v>
      </c>
      <c r="AV58" s="947" t="s">
        <v>442</v>
      </c>
      <c r="AW58" s="947" t="s">
        <v>442</v>
      </c>
      <c r="AX58" s="947" t="s">
        <v>442</v>
      </c>
      <c r="AY58" s="947" t="s">
        <v>442</v>
      </c>
      <c r="AZ58" s="947" t="s">
        <v>442</v>
      </c>
      <c r="BA58" s="947" t="s">
        <v>442</v>
      </c>
      <c r="BB58" s="947" t="s">
        <v>442</v>
      </c>
      <c r="BC58" s="947" t="s">
        <v>442</v>
      </c>
      <c r="BD58" s="947" t="s">
        <v>442</v>
      </c>
      <c r="BE58" s="947" t="s">
        <v>442</v>
      </c>
      <c r="BF58" s="947" t="s">
        <v>442</v>
      </c>
      <c r="BG58" s="947" t="s">
        <v>442</v>
      </c>
      <c r="BH58" s="947" t="s">
        <v>442</v>
      </c>
      <c r="BI58" s="947" t="s">
        <v>442</v>
      </c>
      <c r="BJ58" s="947" t="s">
        <v>442</v>
      </c>
      <c r="BK58" s="947" t="s">
        <v>442</v>
      </c>
      <c r="BL58" s="947" t="s">
        <v>442</v>
      </c>
      <c r="BM58" s="947" t="s">
        <v>442</v>
      </c>
      <c r="BN58" s="947" t="s">
        <v>442</v>
      </c>
      <c r="BO58" s="947" t="s">
        <v>442</v>
      </c>
      <c r="BP58" s="947" t="s">
        <v>442</v>
      </c>
      <c r="BQ58" s="947" t="s">
        <v>442</v>
      </c>
      <c r="BR58" s="947" t="s">
        <v>442</v>
      </c>
      <c r="BS58" s="947" t="s">
        <v>442</v>
      </c>
      <c r="BT58" s="947" t="s">
        <v>442</v>
      </c>
      <c r="BU58" s="947" t="s">
        <v>442</v>
      </c>
      <c r="BV58" s="947" t="s">
        <v>442</v>
      </c>
      <c r="BW58" s="947" t="s">
        <v>442</v>
      </c>
      <c r="BX58" s="947" t="s">
        <v>442</v>
      </c>
      <c r="BY58" s="947" t="s">
        <v>442</v>
      </c>
      <c r="BZ58" s="947" t="s">
        <v>442</v>
      </c>
      <c r="CA58" s="947" t="s">
        <v>442</v>
      </c>
      <c r="CB58" s="947" t="s">
        <v>442</v>
      </c>
      <c r="DB58" s="395"/>
      <c r="DC58" s="395"/>
      <c r="DD58" s="395"/>
      <c r="DE58" s="395"/>
      <c r="DF58" s="395"/>
      <c r="DG58" s="396"/>
      <c r="EA58" s="378" t="s">
        <v>2379</v>
      </c>
      <c r="EB58" s="238" t="str">
        <f>IFERROR(VLOOKUP($EA58,'BASE GE'!$B:$JV,$EB$5,FALSE),"")</f>
        <v/>
      </c>
      <c r="EC58" s="238" t="str">
        <f>IFERROR(VLOOKUP($EA58,'BASE GE'!$B:$JV,$EC$5,FALSE),"")</f>
        <v/>
      </c>
      <c r="ED58" s="238" t="str">
        <f>IFERROR(VLOOKUP($EA58,'BASE GE'!$B:$JV,$ED$5,FALSE),"")</f>
        <v/>
      </c>
      <c r="EE58" s="238" t="str">
        <f>IFERROR(VLOOKUP($EA58,'BASE GE'!$B:$JV,$EE$5,FALSE),"")</f>
        <v/>
      </c>
      <c r="EF58" s="238" t="str">
        <f>IFERROR(VLOOKUP($EA58,'BASE GE'!$B:$JV,$EE$5,FALSE),"")</f>
        <v/>
      </c>
      <c r="EG58" s="238" t="str">
        <f>IFERROR(VLOOKUP($EA58,'BASE GE'!$B:$JV,$EE$5,FALSE),"")</f>
        <v/>
      </c>
      <c r="EH58" s="238" t="str">
        <f>IFERROR(VLOOKUP($EA58,'BASE GE'!$B:$JV,$EH$5,FALSE),"")</f>
        <v/>
      </c>
      <c r="EI58" s="238" t="str">
        <f>IFERROR(VLOOKUP($EA58,'BASE GE'!$B:$JV,$EI$5,FALSE),"")</f>
        <v/>
      </c>
      <c r="EJ58" s="238" t="str">
        <f>IFERROR(VLOOKUP($EA58,'BASE GE'!$B:$JV,$EJ$5,FALSE),"")</f>
        <v/>
      </c>
      <c r="EK58" s="238" t="str">
        <f>IFERROR(VLOOKUP($EA58,'BASE GE'!$B:$JV,$EK$5,FALSE),"")</f>
        <v/>
      </c>
      <c r="EL58" s="238" t="str">
        <f>IFERROR(VLOOKUP($EA58,'BASE GE'!$B:$JV,$EL$5,FALSE),"")</f>
        <v/>
      </c>
      <c r="EM58" s="238" t="str">
        <f>IFERROR(VLOOKUP($EA58,'BASE GE'!$B:$JV,$EM$5,FALSE),"")</f>
        <v/>
      </c>
      <c r="EN58" s="238" t="str">
        <f>IFERROR(VLOOKUP($EA58,'BASE GE'!$B:$JV,$EN$5,FALSE),"")</f>
        <v/>
      </c>
      <c r="EO58" s="238" t="str">
        <f>IFERROR(VLOOKUP($EA58,'BASE GE'!$B:$JV,$EO$5,FALSE),"")</f>
        <v/>
      </c>
      <c r="EP58" s="238" t="str">
        <f>IFERROR(VLOOKUP($EA58,'BASE GE'!$B:$JV,$EP$5,FALSE),"")</f>
        <v/>
      </c>
      <c r="EQ58" s="238" t="str">
        <f>IFERROR(VLOOKUP($EA58,'BASE GE'!$B:$JV,$EQ$5,FALSE),"")</f>
        <v/>
      </c>
      <c r="ER58" s="238" t="str">
        <f>IFERROR(VLOOKUP($EA58,'BASE GE'!$B:$JV,$ER$5,FALSE),"")</f>
        <v/>
      </c>
      <c r="ES58" s="238" t="s">
        <v>2667</v>
      </c>
    </row>
    <row r="59" spans="1:149">
      <c r="A59" s="239" t="s">
        <v>1990</v>
      </c>
      <c r="B59" s="355" t="s">
        <v>2164</v>
      </c>
      <c r="D59" s="421" t="s">
        <v>1992</v>
      </c>
      <c r="E59" s="238">
        <v>50</v>
      </c>
      <c r="O59" s="949">
        <v>54124</v>
      </c>
      <c r="P59" s="947" t="s">
        <v>442</v>
      </c>
      <c r="Q59" s="947" t="s">
        <v>442</v>
      </c>
      <c r="R59" s="947" t="s">
        <v>442</v>
      </c>
      <c r="S59" s="947" t="s">
        <v>442</v>
      </c>
      <c r="T59" s="947" t="s">
        <v>442</v>
      </c>
      <c r="U59" s="947" t="s">
        <v>442</v>
      </c>
      <c r="V59" s="947" t="s">
        <v>442</v>
      </c>
      <c r="W59" s="947" t="s">
        <v>442</v>
      </c>
      <c r="X59" s="947" t="s">
        <v>442</v>
      </c>
      <c r="Y59" s="947" t="s">
        <v>442</v>
      </c>
      <c r="Z59" s="947" t="s">
        <v>442</v>
      </c>
      <c r="AA59" s="947" t="s">
        <v>442</v>
      </c>
      <c r="AB59" s="947" t="s">
        <v>442</v>
      </c>
      <c r="AC59" s="947" t="s">
        <v>442</v>
      </c>
      <c r="AD59" s="947" t="s">
        <v>442</v>
      </c>
      <c r="AE59" s="947" t="s">
        <v>442</v>
      </c>
      <c r="AF59" s="947" t="s">
        <v>442</v>
      </c>
      <c r="AG59" s="947" t="s">
        <v>442</v>
      </c>
      <c r="AH59" s="947" t="s">
        <v>442</v>
      </c>
      <c r="AI59" s="947" t="s">
        <v>442</v>
      </c>
      <c r="AJ59" s="947" t="s">
        <v>442</v>
      </c>
      <c r="AK59" s="947" t="s">
        <v>442</v>
      </c>
      <c r="AL59" s="947" t="s">
        <v>442</v>
      </c>
      <c r="AM59" s="947" t="s">
        <v>442</v>
      </c>
      <c r="AN59" s="947" t="s">
        <v>442</v>
      </c>
      <c r="AO59" s="947" t="s">
        <v>442</v>
      </c>
      <c r="AP59" s="947" t="s">
        <v>442</v>
      </c>
      <c r="AQ59" s="947" t="s">
        <v>442</v>
      </c>
      <c r="AR59" s="947" t="s">
        <v>442</v>
      </c>
      <c r="AS59" s="947" t="s">
        <v>442</v>
      </c>
      <c r="AT59" s="947" t="s">
        <v>442</v>
      </c>
      <c r="AU59" s="947" t="s">
        <v>442</v>
      </c>
      <c r="AV59" s="947" t="s">
        <v>442</v>
      </c>
      <c r="AW59" s="947" t="s">
        <v>442</v>
      </c>
      <c r="AX59" s="947" t="s">
        <v>442</v>
      </c>
      <c r="AY59" s="947" t="s">
        <v>442</v>
      </c>
      <c r="AZ59" s="947" t="s">
        <v>442</v>
      </c>
      <c r="BA59" s="947" t="s">
        <v>442</v>
      </c>
      <c r="BB59" s="947" t="s">
        <v>442</v>
      </c>
      <c r="BC59" s="947" t="s">
        <v>442</v>
      </c>
      <c r="BD59" s="947" t="s">
        <v>442</v>
      </c>
      <c r="BE59" s="947" t="s">
        <v>442</v>
      </c>
      <c r="BF59" s="947" t="s">
        <v>442</v>
      </c>
      <c r="BG59" s="947" t="s">
        <v>442</v>
      </c>
      <c r="BH59" s="947" t="s">
        <v>442</v>
      </c>
      <c r="BI59" s="947" t="s">
        <v>442</v>
      </c>
      <c r="BJ59" s="947" t="s">
        <v>442</v>
      </c>
      <c r="BK59" s="947" t="s">
        <v>442</v>
      </c>
      <c r="BL59" s="947" t="s">
        <v>442</v>
      </c>
      <c r="BM59" s="947" t="s">
        <v>442</v>
      </c>
      <c r="BN59" s="947" t="s">
        <v>442</v>
      </c>
      <c r="BO59" s="947" t="s">
        <v>442</v>
      </c>
      <c r="BP59" s="947" t="s">
        <v>442</v>
      </c>
      <c r="BQ59" s="947" t="s">
        <v>442</v>
      </c>
      <c r="BR59" s="947" t="s">
        <v>442</v>
      </c>
      <c r="BS59" s="947" t="s">
        <v>442</v>
      </c>
      <c r="BT59" s="947" t="s">
        <v>442</v>
      </c>
      <c r="BU59" s="947" t="s">
        <v>442</v>
      </c>
      <c r="BV59" s="947" t="s">
        <v>442</v>
      </c>
      <c r="BW59" s="947" t="s">
        <v>442</v>
      </c>
      <c r="BX59" s="947" t="s">
        <v>442</v>
      </c>
      <c r="BY59" s="947" t="s">
        <v>442</v>
      </c>
      <c r="BZ59" s="947" t="s">
        <v>442</v>
      </c>
      <c r="CA59" s="947" t="s">
        <v>442</v>
      </c>
      <c r="CB59" s="947" t="s">
        <v>442</v>
      </c>
      <c r="DB59" s="395"/>
      <c r="DC59" s="395"/>
      <c r="DD59" s="395"/>
      <c r="DE59" s="395"/>
      <c r="DF59" s="395"/>
      <c r="DG59" s="396"/>
      <c r="EA59" s="378" t="s">
        <v>2380</v>
      </c>
      <c r="EB59" s="238" t="str">
        <f>IFERROR(VLOOKUP($EA59,'BASE GE'!$B:$JV,$EB$5,FALSE),"")</f>
        <v/>
      </c>
      <c r="EC59" s="238" t="str">
        <f>IFERROR(VLOOKUP($EA59,'BASE GE'!$B:$JV,$EC$5,FALSE),"")</f>
        <v/>
      </c>
      <c r="ED59" s="238" t="str">
        <f>IFERROR(VLOOKUP($EA59,'BASE GE'!$B:$JV,$ED$5,FALSE),"")</f>
        <v/>
      </c>
      <c r="EE59" s="238" t="str">
        <f>IFERROR(VLOOKUP($EA59,'BASE GE'!$B:$JV,$EE$5,FALSE),"")</f>
        <v/>
      </c>
      <c r="EF59" s="238" t="str">
        <f>IFERROR(VLOOKUP($EA59,'BASE GE'!$B:$JV,$EE$5,FALSE),"")</f>
        <v/>
      </c>
      <c r="EG59" s="238" t="str">
        <f>IFERROR(VLOOKUP($EA59,'BASE GE'!$B:$JV,$EE$5,FALSE),"")</f>
        <v/>
      </c>
      <c r="EH59" s="238" t="str">
        <f>IFERROR(VLOOKUP($EA59,'BASE GE'!$B:$JV,$EH$5,FALSE),"")</f>
        <v/>
      </c>
      <c r="EI59" s="238" t="str">
        <f>IFERROR(VLOOKUP($EA59,'BASE GE'!$B:$JV,$EI$5,FALSE),"")</f>
        <v/>
      </c>
      <c r="EJ59" s="238" t="str">
        <f>IFERROR(VLOOKUP($EA59,'BASE GE'!$B:$JV,$EJ$5,FALSE),"")</f>
        <v/>
      </c>
      <c r="EK59" s="238" t="str">
        <f>IFERROR(VLOOKUP($EA59,'BASE GE'!$B:$JV,$EK$5,FALSE),"")</f>
        <v/>
      </c>
      <c r="EL59" s="238" t="str">
        <f>IFERROR(VLOOKUP($EA59,'BASE GE'!$B:$JV,$EL$5,FALSE),"")</f>
        <v/>
      </c>
      <c r="EM59" s="238" t="str">
        <f>IFERROR(VLOOKUP($EA59,'BASE GE'!$B:$JV,$EM$5,FALSE),"")</f>
        <v/>
      </c>
      <c r="EN59" s="238" t="str">
        <f>IFERROR(VLOOKUP($EA59,'BASE GE'!$B:$JV,$EN$5,FALSE),"")</f>
        <v/>
      </c>
      <c r="EO59" s="238" t="str">
        <f>IFERROR(VLOOKUP($EA59,'BASE GE'!$B:$JV,$EO$5,FALSE),"")</f>
        <v/>
      </c>
      <c r="EP59" s="238" t="str">
        <f>IFERROR(VLOOKUP($EA59,'BASE GE'!$B:$JV,$EP$5,FALSE),"")</f>
        <v/>
      </c>
      <c r="EQ59" s="238" t="str">
        <f>IFERROR(VLOOKUP($EA59,'BASE GE'!$B:$JV,$EQ$5,FALSE),"")</f>
        <v/>
      </c>
      <c r="ER59" s="238" t="str">
        <f>IFERROR(VLOOKUP($EA59,'BASE GE'!$B:$JV,$ER$5,FALSE),"")</f>
        <v/>
      </c>
      <c r="ES59" s="238" t="s">
        <v>2667</v>
      </c>
    </row>
    <row r="60" spans="1:149">
      <c r="A60" s="239" t="s">
        <v>1990</v>
      </c>
      <c r="B60" s="355" t="s">
        <v>2165</v>
      </c>
      <c r="D60" s="421" t="s">
        <v>1993</v>
      </c>
      <c r="E60" s="238">
        <v>110</v>
      </c>
      <c r="O60" s="949">
        <v>96484</v>
      </c>
      <c r="P60" s="947" t="s">
        <v>442</v>
      </c>
      <c r="Q60" s="947" t="s">
        <v>442</v>
      </c>
      <c r="R60" s="947" t="s">
        <v>442</v>
      </c>
      <c r="S60" s="947" t="s">
        <v>442</v>
      </c>
      <c r="T60" s="947" t="s">
        <v>442</v>
      </c>
      <c r="U60" s="947" t="s">
        <v>442</v>
      </c>
      <c r="V60" s="947" t="s">
        <v>442</v>
      </c>
      <c r="W60" s="947" t="s">
        <v>442</v>
      </c>
      <c r="X60" s="947" t="s">
        <v>442</v>
      </c>
      <c r="Y60" s="947" t="s">
        <v>442</v>
      </c>
      <c r="Z60" s="947" t="s">
        <v>442</v>
      </c>
      <c r="AA60" s="947" t="s">
        <v>442</v>
      </c>
      <c r="AB60" s="947" t="s">
        <v>442</v>
      </c>
      <c r="AC60" s="947" t="s">
        <v>442</v>
      </c>
      <c r="AD60" s="947" t="s">
        <v>442</v>
      </c>
      <c r="AE60" s="947" t="s">
        <v>442</v>
      </c>
      <c r="AF60" s="947" t="s">
        <v>442</v>
      </c>
      <c r="AG60" s="947" t="s">
        <v>442</v>
      </c>
      <c r="AH60" s="947" t="s">
        <v>442</v>
      </c>
      <c r="AI60" s="947" t="s">
        <v>442</v>
      </c>
      <c r="AJ60" s="947" t="s">
        <v>442</v>
      </c>
      <c r="AK60" s="947" t="s">
        <v>442</v>
      </c>
      <c r="AL60" s="947" t="s">
        <v>442</v>
      </c>
      <c r="AM60" s="947" t="s">
        <v>442</v>
      </c>
      <c r="AN60" s="947" t="s">
        <v>442</v>
      </c>
      <c r="AO60" s="947" t="s">
        <v>442</v>
      </c>
      <c r="AP60" s="947" t="s">
        <v>442</v>
      </c>
      <c r="AQ60" s="947" t="s">
        <v>442</v>
      </c>
      <c r="AR60" s="947" t="s">
        <v>442</v>
      </c>
      <c r="AS60" s="947" t="s">
        <v>442</v>
      </c>
      <c r="AT60" s="947" t="s">
        <v>442</v>
      </c>
      <c r="AU60" s="947" t="s">
        <v>442</v>
      </c>
      <c r="AV60" s="947" t="s">
        <v>442</v>
      </c>
      <c r="AW60" s="947" t="s">
        <v>442</v>
      </c>
      <c r="AX60" s="947" t="s">
        <v>442</v>
      </c>
      <c r="AY60" s="947" t="s">
        <v>442</v>
      </c>
      <c r="AZ60" s="947" t="s">
        <v>442</v>
      </c>
      <c r="BA60" s="947" t="s">
        <v>442</v>
      </c>
      <c r="BB60" s="947" t="s">
        <v>442</v>
      </c>
      <c r="BC60" s="947" t="s">
        <v>442</v>
      </c>
      <c r="BD60" s="947" t="s">
        <v>442</v>
      </c>
      <c r="BE60" s="947" t="s">
        <v>442</v>
      </c>
      <c r="BF60" s="947" t="s">
        <v>442</v>
      </c>
      <c r="BG60" s="947" t="s">
        <v>442</v>
      </c>
      <c r="BH60" s="947" t="s">
        <v>442</v>
      </c>
      <c r="BI60" s="947" t="s">
        <v>442</v>
      </c>
      <c r="BJ60" s="947" t="s">
        <v>442</v>
      </c>
      <c r="BK60" s="947" t="s">
        <v>442</v>
      </c>
      <c r="BL60" s="947" t="s">
        <v>442</v>
      </c>
      <c r="BM60" s="947" t="s">
        <v>442</v>
      </c>
      <c r="BN60" s="947" t="s">
        <v>442</v>
      </c>
      <c r="BO60" s="947" t="s">
        <v>442</v>
      </c>
      <c r="BP60" s="947" t="s">
        <v>442</v>
      </c>
      <c r="BQ60" s="947" t="s">
        <v>442</v>
      </c>
      <c r="BR60" s="947" t="s">
        <v>442</v>
      </c>
      <c r="BS60" s="947" t="s">
        <v>442</v>
      </c>
      <c r="BT60" s="947" t="s">
        <v>442</v>
      </c>
      <c r="BU60" s="947" t="s">
        <v>442</v>
      </c>
      <c r="BV60" s="947" t="s">
        <v>442</v>
      </c>
      <c r="BW60" s="947" t="s">
        <v>442</v>
      </c>
      <c r="BX60" s="947" t="s">
        <v>442</v>
      </c>
      <c r="BY60" s="947" t="s">
        <v>442</v>
      </c>
      <c r="BZ60" s="947" t="s">
        <v>442</v>
      </c>
      <c r="CA60" s="947" t="s">
        <v>442</v>
      </c>
      <c r="CB60" s="947" t="s">
        <v>442</v>
      </c>
      <c r="DB60" s="395"/>
      <c r="DC60" s="395"/>
      <c r="DD60" s="395"/>
      <c r="DE60" s="395"/>
      <c r="DF60" s="395"/>
      <c r="DG60" s="396"/>
      <c r="EA60" s="378" t="s">
        <v>2381</v>
      </c>
      <c r="EB60" s="238" t="str">
        <f>IFERROR(VLOOKUP($EA60,'BASE GE'!$B:$JV,$EB$5,FALSE),"")</f>
        <v/>
      </c>
      <c r="EC60" s="238" t="str">
        <f>IFERROR(VLOOKUP($EA60,'BASE GE'!$B:$JV,$EC$5,FALSE),"")</f>
        <v/>
      </c>
      <c r="ED60" s="238" t="str">
        <f>IFERROR(VLOOKUP($EA60,'BASE GE'!$B:$JV,$ED$5,FALSE),"")</f>
        <v/>
      </c>
      <c r="EE60" s="238" t="str">
        <f>IFERROR(VLOOKUP($EA60,'BASE GE'!$B:$JV,$EE$5,FALSE),"")</f>
        <v/>
      </c>
      <c r="EF60" s="238" t="str">
        <f>IFERROR(VLOOKUP($EA60,'BASE GE'!$B:$JV,$EE$5,FALSE),"")</f>
        <v/>
      </c>
      <c r="EG60" s="238" t="str">
        <f>IFERROR(VLOOKUP($EA60,'BASE GE'!$B:$JV,$EE$5,FALSE),"")</f>
        <v/>
      </c>
      <c r="EH60" s="238" t="str">
        <f>IFERROR(VLOOKUP($EA60,'BASE GE'!$B:$JV,$EH$5,FALSE),"")</f>
        <v/>
      </c>
      <c r="EI60" s="238" t="str">
        <f>IFERROR(VLOOKUP($EA60,'BASE GE'!$B:$JV,$EI$5,FALSE),"")</f>
        <v/>
      </c>
      <c r="EJ60" s="238" t="str">
        <f>IFERROR(VLOOKUP($EA60,'BASE GE'!$B:$JV,$EJ$5,FALSE),"")</f>
        <v/>
      </c>
      <c r="EK60" s="238" t="str">
        <f>IFERROR(VLOOKUP($EA60,'BASE GE'!$B:$JV,$EK$5,FALSE),"")</f>
        <v/>
      </c>
      <c r="EL60" s="238" t="str">
        <f>IFERROR(VLOOKUP($EA60,'BASE GE'!$B:$JV,$EL$5,FALSE),"")</f>
        <v/>
      </c>
      <c r="EM60" s="238" t="str">
        <f>IFERROR(VLOOKUP($EA60,'BASE GE'!$B:$JV,$EM$5,FALSE),"")</f>
        <v/>
      </c>
      <c r="EN60" s="238" t="str">
        <f>IFERROR(VLOOKUP($EA60,'BASE GE'!$B:$JV,$EN$5,FALSE),"")</f>
        <v/>
      </c>
      <c r="EO60" s="238" t="str">
        <f>IFERROR(VLOOKUP($EA60,'BASE GE'!$B:$JV,$EO$5,FALSE),"")</f>
        <v/>
      </c>
      <c r="EP60" s="238" t="str">
        <f>IFERROR(VLOOKUP($EA60,'BASE GE'!$B:$JV,$EP$5,FALSE),"")</f>
        <v/>
      </c>
      <c r="EQ60" s="238" t="str">
        <f>IFERROR(VLOOKUP($EA60,'BASE GE'!$B:$JV,$EQ$5,FALSE),"")</f>
        <v/>
      </c>
      <c r="ER60" s="238" t="str">
        <f>IFERROR(VLOOKUP($EA60,'BASE GE'!$B:$JV,$ER$5,FALSE),"")</f>
        <v/>
      </c>
      <c r="ES60" s="238" t="s">
        <v>2667</v>
      </c>
    </row>
    <row r="61" spans="1:149">
      <c r="A61" s="239" t="s">
        <v>1990</v>
      </c>
      <c r="B61" s="355" t="s">
        <v>2166</v>
      </c>
      <c r="D61" s="421" t="s">
        <v>1994</v>
      </c>
      <c r="E61" s="238">
        <v>165</v>
      </c>
      <c r="O61" s="949">
        <v>135165</v>
      </c>
      <c r="P61" s="947" t="s">
        <v>442</v>
      </c>
      <c r="Q61" s="947" t="s">
        <v>442</v>
      </c>
      <c r="R61" s="947" t="s">
        <v>442</v>
      </c>
      <c r="S61" s="947" t="s">
        <v>442</v>
      </c>
      <c r="T61" s="947" t="s">
        <v>442</v>
      </c>
      <c r="U61" s="947" t="s">
        <v>442</v>
      </c>
      <c r="V61" s="947" t="s">
        <v>442</v>
      </c>
      <c r="W61" s="947" t="s">
        <v>442</v>
      </c>
      <c r="X61" s="947" t="s">
        <v>442</v>
      </c>
      <c r="Y61" s="947" t="s">
        <v>442</v>
      </c>
      <c r="Z61" s="947" t="s">
        <v>442</v>
      </c>
      <c r="AA61" s="947" t="s">
        <v>442</v>
      </c>
      <c r="AB61" s="947" t="s">
        <v>442</v>
      </c>
      <c r="AC61" s="947" t="s">
        <v>442</v>
      </c>
      <c r="AD61" s="947" t="s">
        <v>442</v>
      </c>
      <c r="AE61" s="947" t="s">
        <v>442</v>
      </c>
      <c r="AF61" s="947" t="s">
        <v>442</v>
      </c>
      <c r="AG61" s="947" t="s">
        <v>442</v>
      </c>
      <c r="AH61" s="947" t="s">
        <v>442</v>
      </c>
      <c r="AI61" s="947" t="s">
        <v>442</v>
      </c>
      <c r="AJ61" s="947" t="s">
        <v>442</v>
      </c>
      <c r="AK61" s="947" t="s">
        <v>442</v>
      </c>
      <c r="AL61" s="947" t="s">
        <v>442</v>
      </c>
      <c r="AM61" s="947" t="s">
        <v>442</v>
      </c>
      <c r="AN61" s="947" t="s">
        <v>442</v>
      </c>
      <c r="AO61" s="947" t="s">
        <v>442</v>
      </c>
      <c r="AP61" s="947" t="s">
        <v>442</v>
      </c>
      <c r="AQ61" s="947" t="s">
        <v>442</v>
      </c>
      <c r="AR61" s="947" t="s">
        <v>442</v>
      </c>
      <c r="AS61" s="947" t="s">
        <v>442</v>
      </c>
      <c r="AT61" s="947" t="s">
        <v>442</v>
      </c>
      <c r="AU61" s="947" t="s">
        <v>442</v>
      </c>
      <c r="AV61" s="947" t="s">
        <v>442</v>
      </c>
      <c r="AW61" s="947" t="s">
        <v>442</v>
      </c>
      <c r="AX61" s="947" t="s">
        <v>442</v>
      </c>
      <c r="AY61" s="947" t="s">
        <v>442</v>
      </c>
      <c r="AZ61" s="947" t="s">
        <v>442</v>
      </c>
      <c r="BA61" s="947" t="s">
        <v>442</v>
      </c>
      <c r="BB61" s="947" t="s">
        <v>442</v>
      </c>
      <c r="BC61" s="947" t="s">
        <v>442</v>
      </c>
      <c r="BD61" s="947" t="s">
        <v>442</v>
      </c>
      <c r="BE61" s="947" t="s">
        <v>442</v>
      </c>
      <c r="BF61" s="947" t="s">
        <v>442</v>
      </c>
      <c r="BG61" s="947" t="s">
        <v>442</v>
      </c>
      <c r="BH61" s="947" t="s">
        <v>442</v>
      </c>
      <c r="BI61" s="947" t="s">
        <v>442</v>
      </c>
      <c r="BJ61" s="947" t="s">
        <v>442</v>
      </c>
      <c r="BK61" s="947" t="s">
        <v>442</v>
      </c>
      <c r="BL61" s="947" t="s">
        <v>442</v>
      </c>
      <c r="BM61" s="947" t="s">
        <v>442</v>
      </c>
      <c r="BN61" s="947" t="s">
        <v>442</v>
      </c>
      <c r="BO61" s="947" t="s">
        <v>442</v>
      </c>
      <c r="BP61" s="947" t="s">
        <v>442</v>
      </c>
      <c r="BQ61" s="947" t="s">
        <v>442</v>
      </c>
      <c r="BR61" s="947" t="s">
        <v>442</v>
      </c>
      <c r="BS61" s="947" t="s">
        <v>442</v>
      </c>
      <c r="BT61" s="947" t="s">
        <v>442</v>
      </c>
      <c r="BU61" s="947" t="s">
        <v>442</v>
      </c>
      <c r="BV61" s="947" t="s">
        <v>442</v>
      </c>
      <c r="BW61" s="947" t="s">
        <v>442</v>
      </c>
      <c r="BX61" s="947" t="s">
        <v>442</v>
      </c>
      <c r="BY61" s="947" t="s">
        <v>442</v>
      </c>
      <c r="BZ61" s="947" t="s">
        <v>442</v>
      </c>
      <c r="CA61" s="947" t="s">
        <v>442</v>
      </c>
      <c r="CB61" s="947" t="s">
        <v>442</v>
      </c>
      <c r="DB61" s="398"/>
      <c r="DC61" s="398"/>
      <c r="DD61" s="398"/>
      <c r="DE61" s="398"/>
      <c r="DF61" s="398"/>
      <c r="DG61" s="399"/>
      <c r="EA61" s="378" t="s">
        <v>2382</v>
      </c>
      <c r="EB61" s="238" t="str">
        <f>IFERROR(VLOOKUP($EA61,'BASE GE'!$B:$JV,$EB$5,FALSE),"")</f>
        <v/>
      </c>
      <c r="EC61" s="238" t="str">
        <f>IFERROR(VLOOKUP($EA61,'BASE GE'!$B:$JV,$EC$5,FALSE),"")</f>
        <v/>
      </c>
      <c r="ED61" s="238" t="str">
        <f>IFERROR(VLOOKUP($EA61,'BASE GE'!$B:$JV,$ED$5,FALSE),"")</f>
        <v/>
      </c>
      <c r="EE61" s="238" t="str">
        <f>IFERROR(VLOOKUP($EA61,'BASE GE'!$B:$JV,$EE$5,FALSE),"")</f>
        <v/>
      </c>
      <c r="EF61" s="238" t="str">
        <f>IFERROR(VLOOKUP($EA61,'BASE GE'!$B:$JV,$EE$5,FALSE),"")</f>
        <v/>
      </c>
      <c r="EG61" s="238" t="str">
        <f>IFERROR(VLOOKUP($EA61,'BASE GE'!$B:$JV,$EE$5,FALSE),"")</f>
        <v/>
      </c>
      <c r="EH61" s="238" t="str">
        <f>IFERROR(VLOOKUP($EA61,'BASE GE'!$B:$JV,$EH$5,FALSE),"")</f>
        <v/>
      </c>
      <c r="EI61" s="238" t="str">
        <f>IFERROR(VLOOKUP($EA61,'BASE GE'!$B:$JV,$EI$5,FALSE),"")</f>
        <v/>
      </c>
      <c r="EJ61" s="238" t="str">
        <f>IFERROR(VLOOKUP($EA61,'BASE GE'!$B:$JV,$EJ$5,FALSE),"")</f>
        <v/>
      </c>
      <c r="EK61" s="238" t="str">
        <f>IFERROR(VLOOKUP($EA61,'BASE GE'!$B:$JV,$EK$5,FALSE),"")</f>
        <v/>
      </c>
      <c r="EL61" s="238" t="str">
        <f>IFERROR(VLOOKUP($EA61,'BASE GE'!$B:$JV,$EL$5,FALSE),"")</f>
        <v/>
      </c>
      <c r="EM61" s="238" t="str">
        <f>IFERROR(VLOOKUP($EA61,'BASE GE'!$B:$JV,$EM$5,FALSE),"")</f>
        <v/>
      </c>
      <c r="EN61" s="238" t="str">
        <f>IFERROR(VLOOKUP($EA61,'BASE GE'!$B:$JV,$EN$5,FALSE),"")</f>
        <v/>
      </c>
      <c r="EO61" s="238" t="str">
        <f>IFERROR(VLOOKUP($EA61,'BASE GE'!$B:$JV,$EO$5,FALSE),"")</f>
        <v/>
      </c>
      <c r="EP61" s="238" t="str">
        <f>IFERROR(VLOOKUP($EA61,'BASE GE'!$B:$JV,$EP$5,FALSE),"")</f>
        <v/>
      </c>
      <c r="EQ61" s="238" t="str">
        <f>IFERROR(VLOOKUP($EA61,'BASE GE'!$B:$JV,$EQ$5,FALSE),"")</f>
        <v/>
      </c>
      <c r="ER61" s="238" t="str">
        <f>IFERROR(VLOOKUP($EA61,'BASE GE'!$B:$JV,$ER$5,FALSE),"")</f>
        <v/>
      </c>
      <c r="ES61" s="238" t="s">
        <v>2667</v>
      </c>
    </row>
    <row r="62" spans="1:149">
      <c r="A62" s="239" t="s">
        <v>1990</v>
      </c>
      <c r="B62" s="355" t="s">
        <v>2167</v>
      </c>
      <c r="D62" s="421" t="s">
        <v>1995</v>
      </c>
      <c r="E62" s="238">
        <v>220</v>
      </c>
      <c r="O62" s="949">
        <v>147379</v>
      </c>
      <c r="P62" s="947" t="s">
        <v>442</v>
      </c>
      <c r="Q62" s="947" t="s">
        <v>442</v>
      </c>
      <c r="R62" s="947" t="s">
        <v>442</v>
      </c>
      <c r="S62" s="947" t="s">
        <v>442</v>
      </c>
      <c r="T62" s="947" t="s">
        <v>442</v>
      </c>
      <c r="U62" s="947" t="s">
        <v>442</v>
      </c>
      <c r="V62" s="947" t="s">
        <v>442</v>
      </c>
      <c r="W62" s="947" t="s">
        <v>442</v>
      </c>
      <c r="X62" s="947" t="s">
        <v>442</v>
      </c>
      <c r="Y62" s="947" t="s">
        <v>442</v>
      </c>
      <c r="Z62" s="947" t="s">
        <v>442</v>
      </c>
      <c r="AA62" s="947" t="s">
        <v>442</v>
      </c>
      <c r="AB62" s="947" t="s">
        <v>442</v>
      </c>
      <c r="AC62" s="947" t="s">
        <v>442</v>
      </c>
      <c r="AD62" s="947" t="s">
        <v>442</v>
      </c>
      <c r="AE62" s="947" t="s">
        <v>442</v>
      </c>
      <c r="AF62" s="947" t="s">
        <v>442</v>
      </c>
      <c r="AG62" s="947" t="s">
        <v>442</v>
      </c>
      <c r="AH62" s="947" t="s">
        <v>442</v>
      </c>
      <c r="AI62" s="947" t="s">
        <v>442</v>
      </c>
      <c r="AJ62" s="947" t="s">
        <v>442</v>
      </c>
      <c r="AK62" s="947" t="s">
        <v>442</v>
      </c>
      <c r="AL62" s="947" t="s">
        <v>442</v>
      </c>
      <c r="AM62" s="947" t="s">
        <v>442</v>
      </c>
      <c r="AN62" s="947" t="s">
        <v>442</v>
      </c>
      <c r="AO62" s="947" t="s">
        <v>442</v>
      </c>
      <c r="AP62" s="947" t="s">
        <v>442</v>
      </c>
      <c r="AQ62" s="947" t="s">
        <v>442</v>
      </c>
      <c r="AR62" s="947" t="s">
        <v>442</v>
      </c>
      <c r="AS62" s="947" t="s">
        <v>442</v>
      </c>
      <c r="AT62" s="947" t="s">
        <v>442</v>
      </c>
      <c r="AU62" s="947" t="s">
        <v>442</v>
      </c>
      <c r="AV62" s="947" t="s">
        <v>442</v>
      </c>
      <c r="AW62" s="947" t="s">
        <v>442</v>
      </c>
      <c r="AX62" s="947" t="s">
        <v>442</v>
      </c>
      <c r="AY62" s="947" t="s">
        <v>442</v>
      </c>
      <c r="AZ62" s="947" t="s">
        <v>442</v>
      </c>
      <c r="BA62" s="947" t="s">
        <v>442</v>
      </c>
      <c r="BB62" s="947" t="s">
        <v>442</v>
      </c>
      <c r="BC62" s="947" t="s">
        <v>442</v>
      </c>
      <c r="BD62" s="947" t="s">
        <v>442</v>
      </c>
      <c r="BE62" s="947" t="s">
        <v>442</v>
      </c>
      <c r="BF62" s="947" t="s">
        <v>442</v>
      </c>
      <c r="BG62" s="947" t="s">
        <v>442</v>
      </c>
      <c r="BH62" s="947" t="s">
        <v>442</v>
      </c>
      <c r="BI62" s="947" t="s">
        <v>442</v>
      </c>
      <c r="BJ62" s="947" t="s">
        <v>442</v>
      </c>
      <c r="BK62" s="947" t="s">
        <v>442</v>
      </c>
      <c r="BL62" s="947" t="s">
        <v>442</v>
      </c>
      <c r="BM62" s="947" t="s">
        <v>442</v>
      </c>
      <c r="BN62" s="947" t="s">
        <v>442</v>
      </c>
      <c r="BO62" s="947" t="s">
        <v>442</v>
      </c>
      <c r="BP62" s="947" t="s">
        <v>442</v>
      </c>
      <c r="BQ62" s="947" t="s">
        <v>442</v>
      </c>
      <c r="BR62" s="947" t="s">
        <v>442</v>
      </c>
      <c r="BS62" s="947" t="s">
        <v>442</v>
      </c>
      <c r="BT62" s="947" t="s">
        <v>442</v>
      </c>
      <c r="BU62" s="947" t="s">
        <v>442</v>
      </c>
      <c r="BV62" s="947" t="s">
        <v>442</v>
      </c>
      <c r="BW62" s="947" t="s">
        <v>442</v>
      </c>
      <c r="BX62" s="947" t="s">
        <v>442</v>
      </c>
      <c r="BY62" s="947" t="s">
        <v>442</v>
      </c>
      <c r="BZ62" s="947" t="s">
        <v>442</v>
      </c>
      <c r="CA62" s="947" t="s">
        <v>442</v>
      </c>
      <c r="CB62" s="947" t="s">
        <v>442</v>
      </c>
      <c r="EA62" s="378" t="s">
        <v>2383</v>
      </c>
      <c r="EB62" s="238" t="str">
        <f>IFERROR(VLOOKUP($EA62,'BASE GE'!$B:$JV,$EB$5,FALSE),"")</f>
        <v/>
      </c>
      <c r="EC62" s="238" t="str">
        <f>IFERROR(VLOOKUP($EA62,'BASE GE'!$B:$JV,$EC$5,FALSE),"")</f>
        <v/>
      </c>
      <c r="ED62" s="238" t="str">
        <f>IFERROR(VLOOKUP($EA62,'BASE GE'!$B:$JV,$ED$5,FALSE),"")</f>
        <v/>
      </c>
      <c r="EE62" s="238" t="str">
        <f>IFERROR(VLOOKUP($EA62,'BASE GE'!$B:$JV,$EE$5,FALSE),"")</f>
        <v/>
      </c>
      <c r="EF62" s="238" t="str">
        <f>IFERROR(VLOOKUP($EA62,'BASE GE'!$B:$JV,$EE$5,FALSE),"")</f>
        <v/>
      </c>
      <c r="EG62" s="238" t="str">
        <f>IFERROR(VLOOKUP($EA62,'BASE GE'!$B:$JV,$EE$5,FALSE),"")</f>
        <v/>
      </c>
      <c r="EH62" s="238" t="str">
        <f>IFERROR(VLOOKUP($EA62,'BASE GE'!$B:$JV,$EH$5,FALSE),"")</f>
        <v/>
      </c>
      <c r="EI62" s="238" t="str">
        <f>IFERROR(VLOOKUP($EA62,'BASE GE'!$B:$JV,$EI$5,FALSE),"")</f>
        <v/>
      </c>
      <c r="EJ62" s="238" t="str">
        <f>IFERROR(VLOOKUP($EA62,'BASE GE'!$B:$JV,$EJ$5,FALSE),"")</f>
        <v/>
      </c>
      <c r="EK62" s="238" t="str">
        <f>IFERROR(VLOOKUP($EA62,'BASE GE'!$B:$JV,$EK$5,FALSE),"")</f>
        <v/>
      </c>
      <c r="EL62" s="238" t="str">
        <f>IFERROR(VLOOKUP($EA62,'BASE GE'!$B:$JV,$EL$5,FALSE),"")</f>
        <v/>
      </c>
      <c r="EM62" s="238" t="str">
        <f>IFERROR(VLOOKUP($EA62,'BASE GE'!$B:$JV,$EM$5,FALSE),"")</f>
        <v/>
      </c>
      <c r="EN62" s="238" t="str">
        <f>IFERROR(VLOOKUP($EA62,'BASE GE'!$B:$JV,$EN$5,FALSE),"")</f>
        <v/>
      </c>
      <c r="EO62" s="238" t="str">
        <f>IFERROR(VLOOKUP($EA62,'BASE GE'!$B:$JV,$EO$5,FALSE),"")</f>
        <v/>
      </c>
      <c r="EP62" s="238" t="str">
        <f>IFERROR(VLOOKUP($EA62,'BASE GE'!$B:$JV,$EP$5,FALSE),"")</f>
        <v/>
      </c>
      <c r="EQ62" s="238" t="str">
        <f>IFERROR(VLOOKUP($EA62,'BASE GE'!$B:$JV,$EQ$5,FALSE),"")</f>
        <v/>
      </c>
      <c r="ER62" s="238" t="str">
        <f>IFERROR(VLOOKUP($EA62,'BASE GE'!$B:$JV,$ER$5,FALSE),"")</f>
        <v/>
      </c>
      <c r="ES62" s="238" t="s">
        <v>2667</v>
      </c>
    </row>
    <row r="63" spans="1:149">
      <c r="A63" s="239" t="s">
        <v>1990</v>
      </c>
      <c r="B63" s="355" t="s">
        <v>2168</v>
      </c>
      <c r="D63" s="421" t="s">
        <v>1996</v>
      </c>
      <c r="E63" s="238">
        <v>330</v>
      </c>
      <c r="O63" s="949">
        <v>208965</v>
      </c>
      <c r="P63" s="947" t="s">
        <v>442</v>
      </c>
      <c r="Q63" s="947" t="s">
        <v>442</v>
      </c>
      <c r="R63" s="947" t="s">
        <v>442</v>
      </c>
      <c r="S63" s="947" t="s">
        <v>442</v>
      </c>
      <c r="T63" s="947" t="s">
        <v>442</v>
      </c>
      <c r="U63" s="947" t="s">
        <v>442</v>
      </c>
      <c r="V63" s="947" t="s">
        <v>442</v>
      </c>
      <c r="W63" s="947" t="s">
        <v>442</v>
      </c>
      <c r="X63" s="947" t="s">
        <v>442</v>
      </c>
      <c r="Y63" s="947" t="s">
        <v>442</v>
      </c>
      <c r="Z63" s="947" t="s">
        <v>442</v>
      </c>
      <c r="AA63" s="947" t="s">
        <v>442</v>
      </c>
      <c r="AB63" s="947" t="s">
        <v>442</v>
      </c>
      <c r="AC63" s="947" t="s">
        <v>442</v>
      </c>
      <c r="AD63" s="947" t="s">
        <v>442</v>
      </c>
      <c r="AE63" s="947" t="s">
        <v>442</v>
      </c>
      <c r="AF63" s="947" t="s">
        <v>442</v>
      </c>
      <c r="AG63" s="947" t="s">
        <v>442</v>
      </c>
      <c r="AH63" s="947" t="s">
        <v>442</v>
      </c>
      <c r="AI63" s="947" t="s">
        <v>442</v>
      </c>
      <c r="AJ63" s="947" t="s">
        <v>442</v>
      </c>
      <c r="AK63" s="947" t="s">
        <v>442</v>
      </c>
      <c r="AL63" s="947" t="s">
        <v>442</v>
      </c>
      <c r="AM63" s="947" t="s">
        <v>442</v>
      </c>
      <c r="AN63" s="947" t="s">
        <v>442</v>
      </c>
      <c r="AO63" s="947" t="s">
        <v>442</v>
      </c>
      <c r="AP63" s="947" t="s">
        <v>442</v>
      </c>
      <c r="AQ63" s="947" t="s">
        <v>442</v>
      </c>
      <c r="AR63" s="947" t="s">
        <v>442</v>
      </c>
      <c r="AS63" s="947" t="s">
        <v>442</v>
      </c>
      <c r="AT63" s="947" t="s">
        <v>442</v>
      </c>
      <c r="AU63" s="947" t="s">
        <v>442</v>
      </c>
      <c r="AV63" s="947" t="s">
        <v>442</v>
      </c>
      <c r="AW63" s="947" t="s">
        <v>442</v>
      </c>
      <c r="AX63" s="947" t="s">
        <v>442</v>
      </c>
      <c r="AY63" s="947" t="s">
        <v>442</v>
      </c>
      <c r="AZ63" s="947" t="s">
        <v>442</v>
      </c>
      <c r="BA63" s="947" t="s">
        <v>442</v>
      </c>
      <c r="BB63" s="947" t="s">
        <v>442</v>
      </c>
      <c r="BC63" s="947" t="s">
        <v>442</v>
      </c>
      <c r="BD63" s="947" t="s">
        <v>442</v>
      </c>
      <c r="BE63" s="947" t="s">
        <v>442</v>
      </c>
      <c r="BF63" s="947" t="s">
        <v>442</v>
      </c>
      <c r="BG63" s="947" t="s">
        <v>442</v>
      </c>
      <c r="BH63" s="947" t="s">
        <v>442</v>
      </c>
      <c r="BI63" s="947" t="s">
        <v>442</v>
      </c>
      <c r="BJ63" s="947" t="s">
        <v>442</v>
      </c>
      <c r="BK63" s="947" t="s">
        <v>442</v>
      </c>
      <c r="BL63" s="947" t="s">
        <v>442</v>
      </c>
      <c r="BM63" s="947" t="s">
        <v>442</v>
      </c>
      <c r="BN63" s="947" t="s">
        <v>442</v>
      </c>
      <c r="BO63" s="947" t="s">
        <v>442</v>
      </c>
      <c r="BP63" s="947" t="s">
        <v>442</v>
      </c>
      <c r="BQ63" s="947" t="s">
        <v>442</v>
      </c>
      <c r="BR63" s="947" t="s">
        <v>442</v>
      </c>
      <c r="BS63" s="947" t="s">
        <v>442</v>
      </c>
      <c r="BT63" s="947" t="s">
        <v>442</v>
      </c>
      <c r="BU63" s="947" t="s">
        <v>442</v>
      </c>
      <c r="BV63" s="947" t="s">
        <v>442</v>
      </c>
      <c r="BW63" s="947" t="s">
        <v>442</v>
      </c>
      <c r="BX63" s="947" t="s">
        <v>442</v>
      </c>
      <c r="BY63" s="947" t="s">
        <v>442</v>
      </c>
      <c r="BZ63" s="947" t="s">
        <v>442</v>
      </c>
      <c r="CA63" s="947" t="s">
        <v>442</v>
      </c>
      <c r="CB63" s="947" t="s">
        <v>442</v>
      </c>
      <c r="EA63" s="378" t="s">
        <v>2384</v>
      </c>
      <c r="EB63" s="238" t="str">
        <f>IFERROR(VLOOKUP($EA63,'BASE GE'!$B:$JV,$EB$5,FALSE),"")</f>
        <v/>
      </c>
      <c r="EC63" s="238" t="str">
        <f>IFERROR(VLOOKUP($EA63,'BASE GE'!$B:$JV,$EC$5,FALSE),"")</f>
        <v/>
      </c>
      <c r="ED63" s="238" t="str">
        <f>IFERROR(VLOOKUP($EA63,'BASE GE'!$B:$JV,$ED$5,FALSE),"")</f>
        <v/>
      </c>
      <c r="EE63" s="238" t="str">
        <f>IFERROR(VLOOKUP($EA63,'BASE GE'!$B:$JV,$EE$5,FALSE),"")</f>
        <v/>
      </c>
      <c r="EF63" s="238" t="str">
        <f>IFERROR(VLOOKUP($EA63,'BASE GE'!$B:$JV,$EE$5,FALSE),"")</f>
        <v/>
      </c>
      <c r="EG63" s="238" t="str">
        <f>IFERROR(VLOOKUP($EA63,'BASE GE'!$B:$JV,$EE$5,FALSE),"")</f>
        <v/>
      </c>
      <c r="EH63" s="238" t="str">
        <f>IFERROR(VLOOKUP($EA63,'BASE GE'!$B:$JV,$EH$5,FALSE),"")</f>
        <v/>
      </c>
      <c r="EI63" s="238" t="str">
        <f>IFERROR(VLOOKUP($EA63,'BASE GE'!$B:$JV,$EI$5,FALSE),"")</f>
        <v/>
      </c>
      <c r="EJ63" s="238" t="str">
        <f>IFERROR(VLOOKUP($EA63,'BASE GE'!$B:$JV,$EJ$5,FALSE),"")</f>
        <v/>
      </c>
      <c r="EK63" s="238" t="str">
        <f>IFERROR(VLOOKUP($EA63,'BASE GE'!$B:$JV,$EK$5,FALSE),"")</f>
        <v/>
      </c>
      <c r="EL63" s="238" t="str">
        <f>IFERROR(VLOOKUP($EA63,'BASE GE'!$B:$JV,$EL$5,FALSE),"")</f>
        <v/>
      </c>
      <c r="EM63" s="238" t="str">
        <f>IFERROR(VLOOKUP($EA63,'BASE GE'!$B:$JV,$EM$5,FALSE),"")</f>
        <v/>
      </c>
      <c r="EN63" s="238" t="str">
        <f>IFERROR(VLOOKUP($EA63,'BASE GE'!$B:$JV,$EN$5,FALSE),"")</f>
        <v/>
      </c>
      <c r="EO63" s="238" t="str">
        <f>IFERROR(VLOOKUP($EA63,'BASE GE'!$B:$JV,$EO$5,FALSE),"")</f>
        <v/>
      </c>
      <c r="EP63" s="238" t="str">
        <f>IFERROR(VLOOKUP($EA63,'BASE GE'!$B:$JV,$EP$5,FALSE),"")</f>
        <v/>
      </c>
      <c r="EQ63" s="238" t="str">
        <f>IFERROR(VLOOKUP($EA63,'BASE GE'!$B:$JV,$EQ$5,FALSE),"")</f>
        <v/>
      </c>
      <c r="ER63" s="238" t="str">
        <f>IFERROR(VLOOKUP($EA63,'BASE GE'!$B:$JV,$ER$5,FALSE),"")</f>
        <v/>
      </c>
      <c r="ES63" s="238" t="s">
        <v>2667</v>
      </c>
    </row>
    <row r="64" spans="1:149">
      <c r="A64" s="239" t="s">
        <v>1990</v>
      </c>
      <c r="B64" s="355" t="s">
        <v>2169</v>
      </c>
      <c r="D64" s="421" t="s">
        <v>1997</v>
      </c>
      <c r="E64" s="238">
        <v>550</v>
      </c>
      <c r="O64" s="948">
        <v>265645</v>
      </c>
      <c r="P64" s="947" t="s">
        <v>442</v>
      </c>
      <c r="Q64" s="947" t="s">
        <v>442</v>
      </c>
      <c r="R64" s="947" t="s">
        <v>442</v>
      </c>
      <c r="S64" s="947" t="s">
        <v>442</v>
      </c>
      <c r="T64" s="947" t="s">
        <v>442</v>
      </c>
      <c r="U64" s="947" t="s">
        <v>442</v>
      </c>
      <c r="V64" s="947" t="s">
        <v>442</v>
      </c>
      <c r="W64" s="947" t="s">
        <v>442</v>
      </c>
      <c r="X64" s="947" t="s">
        <v>442</v>
      </c>
      <c r="Y64" s="947" t="s">
        <v>442</v>
      </c>
      <c r="Z64" s="947" t="s">
        <v>442</v>
      </c>
      <c r="AA64" s="947" t="s">
        <v>442</v>
      </c>
      <c r="AB64" s="947" t="s">
        <v>442</v>
      </c>
      <c r="AC64" s="947" t="s">
        <v>442</v>
      </c>
      <c r="AD64" s="947" t="s">
        <v>442</v>
      </c>
      <c r="AE64" s="947" t="s">
        <v>442</v>
      </c>
      <c r="AF64" s="947" t="s">
        <v>442</v>
      </c>
      <c r="AG64" s="947" t="s">
        <v>442</v>
      </c>
      <c r="AH64" s="947" t="s">
        <v>442</v>
      </c>
      <c r="AI64" s="947" t="s">
        <v>442</v>
      </c>
      <c r="AJ64" s="947" t="s">
        <v>442</v>
      </c>
      <c r="AK64" s="947" t="s">
        <v>442</v>
      </c>
      <c r="AL64" s="947" t="s">
        <v>442</v>
      </c>
      <c r="AM64" s="947" t="s">
        <v>442</v>
      </c>
      <c r="AN64" s="947" t="s">
        <v>442</v>
      </c>
      <c r="AO64" s="947" t="s">
        <v>442</v>
      </c>
      <c r="AP64" s="947" t="s">
        <v>442</v>
      </c>
      <c r="AQ64" s="947" t="s">
        <v>442</v>
      </c>
      <c r="AR64" s="947" t="s">
        <v>442</v>
      </c>
      <c r="AS64" s="947" t="s">
        <v>442</v>
      </c>
      <c r="AT64" s="947" t="s">
        <v>442</v>
      </c>
      <c r="AU64" s="947" t="s">
        <v>442</v>
      </c>
      <c r="AV64" s="947" t="s">
        <v>442</v>
      </c>
      <c r="AW64" s="947" t="s">
        <v>442</v>
      </c>
      <c r="AX64" s="947" t="s">
        <v>442</v>
      </c>
      <c r="AY64" s="947" t="s">
        <v>442</v>
      </c>
      <c r="AZ64" s="947" t="s">
        <v>442</v>
      </c>
      <c r="BA64" s="947" t="s">
        <v>442</v>
      </c>
      <c r="BB64" s="947" t="s">
        <v>442</v>
      </c>
      <c r="BC64" s="947" t="s">
        <v>442</v>
      </c>
      <c r="BD64" s="947" t="s">
        <v>442</v>
      </c>
      <c r="BE64" s="947" t="s">
        <v>442</v>
      </c>
      <c r="BF64" s="947" t="s">
        <v>442</v>
      </c>
      <c r="BG64" s="947" t="s">
        <v>442</v>
      </c>
      <c r="BH64" s="947" t="s">
        <v>442</v>
      </c>
      <c r="BI64" s="947" t="s">
        <v>442</v>
      </c>
      <c r="BJ64" s="947" t="s">
        <v>442</v>
      </c>
      <c r="BK64" s="947" t="s">
        <v>442</v>
      </c>
      <c r="BL64" s="947" t="s">
        <v>442</v>
      </c>
      <c r="BM64" s="947" t="s">
        <v>442</v>
      </c>
      <c r="BN64" s="947" t="s">
        <v>442</v>
      </c>
      <c r="BO64" s="947" t="s">
        <v>442</v>
      </c>
      <c r="BP64" s="947" t="s">
        <v>442</v>
      </c>
      <c r="BQ64" s="947" t="s">
        <v>442</v>
      </c>
      <c r="BR64" s="947" t="s">
        <v>442</v>
      </c>
      <c r="BS64" s="947" t="s">
        <v>442</v>
      </c>
      <c r="BT64" s="947" t="s">
        <v>442</v>
      </c>
      <c r="BU64" s="947" t="s">
        <v>442</v>
      </c>
      <c r="BV64" s="947" t="s">
        <v>442</v>
      </c>
      <c r="BW64" s="947" t="s">
        <v>442</v>
      </c>
      <c r="BX64" s="947" t="s">
        <v>442</v>
      </c>
      <c r="BY64" s="947" t="s">
        <v>442</v>
      </c>
      <c r="BZ64" s="947" t="s">
        <v>442</v>
      </c>
      <c r="CA64" s="947" t="s">
        <v>442</v>
      </c>
      <c r="CB64" s="947" t="s">
        <v>442</v>
      </c>
      <c r="EA64" s="378" t="s">
        <v>2385</v>
      </c>
      <c r="EB64" s="238" t="str">
        <f>IFERROR(VLOOKUP($EA64,'BASE GE'!$B:$JV,$EB$5,FALSE),"")</f>
        <v/>
      </c>
      <c r="EC64" s="238" t="str">
        <f>IFERROR(VLOOKUP($EA64,'BASE GE'!$B:$JV,$EC$5,FALSE),"")</f>
        <v/>
      </c>
      <c r="ED64" s="238" t="str">
        <f>IFERROR(VLOOKUP($EA64,'BASE GE'!$B:$JV,$ED$5,FALSE),"")</f>
        <v/>
      </c>
      <c r="EE64" s="238" t="str">
        <f>IFERROR(VLOOKUP($EA64,'BASE GE'!$B:$JV,$EE$5,FALSE),"")</f>
        <v/>
      </c>
      <c r="EF64" s="238" t="str">
        <f>IFERROR(VLOOKUP($EA64,'BASE GE'!$B:$JV,$EE$5,FALSE),"")</f>
        <v/>
      </c>
      <c r="EG64" s="238" t="str">
        <f>IFERROR(VLOOKUP($EA64,'BASE GE'!$B:$JV,$EE$5,FALSE),"")</f>
        <v/>
      </c>
      <c r="EH64" s="238" t="str">
        <f>IFERROR(VLOOKUP($EA64,'BASE GE'!$B:$JV,$EH$5,FALSE),"")</f>
        <v/>
      </c>
      <c r="EI64" s="238" t="str">
        <f>IFERROR(VLOOKUP($EA64,'BASE GE'!$B:$JV,$EI$5,FALSE),"")</f>
        <v/>
      </c>
      <c r="EJ64" s="238" t="str">
        <f>IFERROR(VLOOKUP($EA64,'BASE GE'!$B:$JV,$EJ$5,FALSE),"")</f>
        <v/>
      </c>
      <c r="EK64" s="238" t="str">
        <f>IFERROR(VLOOKUP($EA64,'BASE GE'!$B:$JV,$EK$5,FALSE),"")</f>
        <v/>
      </c>
      <c r="EL64" s="238" t="str">
        <f>IFERROR(VLOOKUP($EA64,'BASE GE'!$B:$JV,$EL$5,FALSE),"")</f>
        <v/>
      </c>
      <c r="EM64" s="238" t="str">
        <f>IFERROR(VLOOKUP($EA64,'BASE GE'!$B:$JV,$EM$5,FALSE),"")</f>
        <v/>
      </c>
      <c r="EN64" s="238" t="str">
        <f>IFERROR(VLOOKUP($EA64,'BASE GE'!$B:$JV,$EN$5,FALSE),"")</f>
        <v/>
      </c>
      <c r="EO64" s="238" t="str">
        <f>IFERROR(VLOOKUP($EA64,'BASE GE'!$B:$JV,$EO$5,FALSE),"")</f>
        <v/>
      </c>
      <c r="EP64" s="238" t="str">
        <f>IFERROR(VLOOKUP($EA64,'BASE GE'!$B:$JV,$EP$5,FALSE),"")</f>
        <v/>
      </c>
      <c r="EQ64" s="238" t="str">
        <f>IFERROR(VLOOKUP($EA64,'BASE GE'!$B:$JV,$EQ$5,FALSE),"")</f>
        <v/>
      </c>
      <c r="ER64" s="238" t="str">
        <f>IFERROR(VLOOKUP($EA64,'BASE GE'!$B:$JV,$ER$5,FALSE),"")</f>
        <v/>
      </c>
      <c r="ES64" s="238" t="s">
        <v>2667</v>
      </c>
    </row>
    <row r="65" spans="1:149" s="400" customFormat="1" ht="15.75">
      <c r="A65" s="239" t="s">
        <v>1180</v>
      </c>
      <c r="B65" s="421" t="s">
        <v>1998</v>
      </c>
      <c r="C65" s="421"/>
      <c r="D65" s="421"/>
      <c r="E65" s="403" t="s">
        <v>899</v>
      </c>
      <c r="F65" s="239" t="s">
        <v>767</v>
      </c>
      <c r="G65" s="239" t="s">
        <v>768</v>
      </c>
      <c r="H65" s="239" t="s">
        <v>223</v>
      </c>
      <c r="I65" s="239" t="s">
        <v>224</v>
      </c>
      <c r="J65" s="239" t="s">
        <v>88</v>
      </c>
      <c r="K65" s="239" t="s">
        <v>89</v>
      </c>
      <c r="L65" s="239" t="s">
        <v>90</v>
      </c>
      <c r="M65" s="239" t="s">
        <v>225</v>
      </c>
      <c r="N65" s="239" t="s">
        <v>1186</v>
      </c>
      <c r="O65" s="947" t="s">
        <v>442</v>
      </c>
      <c r="P65" s="947" t="s">
        <v>442</v>
      </c>
      <c r="Q65" s="947" t="s">
        <v>442</v>
      </c>
      <c r="R65" s="947" t="s">
        <v>442</v>
      </c>
      <c r="S65" s="947" t="s">
        <v>442</v>
      </c>
      <c r="T65" s="947" t="s">
        <v>442</v>
      </c>
      <c r="U65" s="947" t="s">
        <v>442</v>
      </c>
      <c r="V65" s="947" t="s">
        <v>442</v>
      </c>
      <c r="W65" s="947" t="s">
        <v>442</v>
      </c>
      <c r="X65" s="947" t="s">
        <v>442</v>
      </c>
      <c r="Y65" s="947" t="s">
        <v>442</v>
      </c>
      <c r="Z65" s="947" t="s">
        <v>442</v>
      </c>
      <c r="AA65" s="947" t="s">
        <v>442</v>
      </c>
      <c r="AB65" s="947" t="s">
        <v>442</v>
      </c>
      <c r="AC65" s="947" t="s">
        <v>442</v>
      </c>
      <c r="AD65" s="947" t="s">
        <v>442</v>
      </c>
      <c r="AE65" s="947" t="s">
        <v>442</v>
      </c>
      <c r="AF65" s="947" t="s">
        <v>442</v>
      </c>
      <c r="AG65" s="947" t="s">
        <v>442</v>
      </c>
      <c r="AH65" s="947" t="s">
        <v>442</v>
      </c>
      <c r="AI65" s="947" t="s">
        <v>442</v>
      </c>
      <c r="AJ65" s="947" t="s">
        <v>442</v>
      </c>
      <c r="AK65" s="947" t="s">
        <v>442</v>
      </c>
      <c r="AL65" s="947" t="s">
        <v>442</v>
      </c>
      <c r="AM65" s="947" t="s">
        <v>442</v>
      </c>
      <c r="AN65" s="948">
        <v>235</v>
      </c>
      <c r="AO65" s="947" t="s">
        <v>442</v>
      </c>
      <c r="AP65" s="948">
        <v>831</v>
      </c>
      <c r="AQ65" s="947" t="s">
        <v>442</v>
      </c>
      <c r="AR65" s="947" t="s">
        <v>442</v>
      </c>
      <c r="AS65" s="947" t="s">
        <v>442</v>
      </c>
      <c r="AT65" s="947" t="s">
        <v>442</v>
      </c>
      <c r="AU65" s="947" t="s">
        <v>442</v>
      </c>
      <c r="AV65" s="947" t="s">
        <v>442</v>
      </c>
      <c r="AW65" s="947" t="s">
        <v>442</v>
      </c>
      <c r="AX65" s="947" t="s">
        <v>442</v>
      </c>
      <c r="AY65" s="948">
        <v>991</v>
      </c>
      <c r="AZ65" s="947" t="s">
        <v>442</v>
      </c>
      <c r="BA65" s="947" t="s">
        <v>442</v>
      </c>
      <c r="BB65" s="947" t="s">
        <v>442</v>
      </c>
      <c r="BC65" s="947" t="s">
        <v>442</v>
      </c>
      <c r="BD65" s="947" t="s">
        <v>442</v>
      </c>
      <c r="BE65" s="947" t="s">
        <v>442</v>
      </c>
      <c r="BF65" s="947" t="s">
        <v>442</v>
      </c>
      <c r="BG65" s="947" t="s">
        <v>442</v>
      </c>
      <c r="BH65" s="948">
        <v>419</v>
      </c>
      <c r="BI65" s="947" t="s">
        <v>442</v>
      </c>
      <c r="BJ65" s="947" t="s">
        <v>442</v>
      </c>
      <c r="BK65" s="947" t="s">
        <v>442</v>
      </c>
      <c r="BL65" s="947" t="s">
        <v>442</v>
      </c>
      <c r="BM65" s="948">
        <v>604</v>
      </c>
      <c r="BN65" s="947" t="s">
        <v>442</v>
      </c>
      <c r="BO65" s="947" t="s">
        <v>442</v>
      </c>
      <c r="BP65" s="947" t="s">
        <v>442</v>
      </c>
      <c r="BQ65" s="947" t="s">
        <v>442</v>
      </c>
      <c r="BR65" s="947" t="s">
        <v>442</v>
      </c>
      <c r="BS65" s="947" t="s">
        <v>442</v>
      </c>
      <c r="BT65" s="947" t="s">
        <v>442</v>
      </c>
      <c r="BU65" s="947" t="s">
        <v>442</v>
      </c>
      <c r="BV65" s="947" t="s">
        <v>442</v>
      </c>
      <c r="BW65" s="947" t="s">
        <v>442</v>
      </c>
      <c r="BX65" s="947" t="s">
        <v>442</v>
      </c>
      <c r="BY65" s="947" t="s">
        <v>442</v>
      </c>
      <c r="BZ65" s="947" t="s">
        <v>442</v>
      </c>
      <c r="CA65" s="947" t="s">
        <v>442</v>
      </c>
      <c r="CB65" s="947" t="s">
        <v>442</v>
      </c>
      <c r="CC65" s="378">
        <v>881</v>
      </c>
      <c r="CD65" s="378">
        <v>1016</v>
      </c>
      <c r="CE65" s="378">
        <v>1177</v>
      </c>
      <c r="CF65" s="378">
        <v>1270</v>
      </c>
      <c r="CG65" s="378">
        <v>1652</v>
      </c>
      <c r="CH65" s="378">
        <v>4067</v>
      </c>
      <c r="CI65" s="378">
        <v>4638</v>
      </c>
      <c r="CJ65" s="378">
        <v>9435</v>
      </c>
      <c r="CK65" s="378">
        <v>11013</v>
      </c>
      <c r="CL65" s="378">
        <v>12340</v>
      </c>
      <c r="CM65" s="378">
        <v>3048</v>
      </c>
      <c r="CN65" s="378">
        <v>3473</v>
      </c>
      <c r="CO65" s="239" t="s">
        <v>434</v>
      </c>
      <c r="CP65" s="239" t="s">
        <v>417</v>
      </c>
      <c r="CQ65" s="239"/>
      <c r="CR65" s="239"/>
      <c r="CS65" s="239" t="s">
        <v>781</v>
      </c>
      <c r="CT65" s="239"/>
      <c r="CU65" s="239" t="s">
        <v>495</v>
      </c>
      <c r="CV65" s="239" t="s">
        <v>499</v>
      </c>
      <c r="CW65" s="239">
        <v>80</v>
      </c>
      <c r="CX65" s="239">
        <v>68</v>
      </c>
      <c r="CY65" s="239">
        <v>2572</v>
      </c>
      <c r="CZ65" s="239">
        <v>1126</v>
      </c>
      <c r="DA65" s="378">
        <v>13603</v>
      </c>
      <c r="DB65" s="402">
        <v>1010</v>
      </c>
      <c r="DC65" s="402">
        <v>1335</v>
      </c>
      <c r="DD65" s="402">
        <v>1630</v>
      </c>
      <c r="DE65" s="402">
        <v>1740</v>
      </c>
      <c r="DF65" s="402"/>
      <c r="DG65" s="402"/>
      <c r="DH65" s="378">
        <v>36000</v>
      </c>
      <c r="DI65" s="378">
        <v>37232</v>
      </c>
      <c r="DJ65" s="378">
        <v>42157</v>
      </c>
      <c r="DK65" s="378">
        <v>993</v>
      </c>
      <c r="DL65" s="378">
        <v>1127</v>
      </c>
      <c r="DM65" s="378">
        <v>1288</v>
      </c>
      <c r="DN65" s="378">
        <v>1382</v>
      </c>
      <c r="DO65" s="378">
        <v>1764</v>
      </c>
      <c r="DP65" s="378">
        <v>3048</v>
      </c>
      <c r="DQ65" s="378">
        <v>3511</v>
      </c>
      <c r="DR65" s="378">
        <v>4095</v>
      </c>
      <c r="DS65" s="378">
        <v>4603</v>
      </c>
      <c r="DT65" s="378">
        <v>9349</v>
      </c>
      <c r="DU65" s="378">
        <v>10848</v>
      </c>
      <c r="DV65" s="378">
        <v>12010</v>
      </c>
      <c r="DW65" s="378">
        <v>13149</v>
      </c>
      <c r="DX65" s="378">
        <v>33276</v>
      </c>
      <c r="DY65" s="378">
        <v>35121</v>
      </c>
      <c r="DZ65" s="378">
        <v>39571</v>
      </c>
      <c r="EA65" s="378" t="s">
        <v>2386</v>
      </c>
      <c r="EB65" s="238" t="str">
        <f>IFERROR(VLOOKUP($EA65,'BASE GE'!$B:$JV,$EB$5,FALSE),"")</f>
        <v/>
      </c>
      <c r="EC65" s="238" t="str">
        <f>IFERROR(VLOOKUP($EA65,'BASE GE'!$B:$JV,$EC$5,FALSE),"")</f>
        <v/>
      </c>
      <c r="ED65" s="238" t="str">
        <f>IFERROR(VLOOKUP($EA65,'BASE GE'!$B:$JV,$ED$5,FALSE),"")</f>
        <v/>
      </c>
      <c r="EE65" s="238" t="str">
        <f>IFERROR(VLOOKUP($EA65,'BASE GE'!$B:$JV,$EE$5,FALSE),"")</f>
        <v/>
      </c>
      <c r="EF65" s="238" t="str">
        <f>IFERROR(VLOOKUP($EA65,'BASE GE'!$B:$JV,$EE$5,FALSE),"")</f>
        <v/>
      </c>
      <c r="EG65" s="238" t="str">
        <f>IFERROR(VLOOKUP($EA65,'BASE GE'!$B:$JV,$EE$5,FALSE),"")</f>
        <v/>
      </c>
      <c r="EH65" s="238" t="str">
        <f>IFERROR(VLOOKUP($EA65,'BASE GE'!$B:$JV,$EH$5,FALSE),"")</f>
        <v/>
      </c>
      <c r="EI65" s="238" t="str">
        <f>IFERROR(VLOOKUP($EA65,'BASE GE'!$B:$JV,$EI$5,FALSE),"")</f>
        <v/>
      </c>
      <c r="EJ65" s="238" t="str">
        <f>IFERROR(VLOOKUP($EA65,'BASE GE'!$B:$JV,$EJ$5,FALSE),"")</f>
        <v/>
      </c>
      <c r="EK65" s="238" t="str">
        <f>IFERROR(VLOOKUP($EA65,'BASE GE'!$B:$JV,$EK$5,FALSE),"")</f>
        <v/>
      </c>
      <c r="EL65" s="238" t="str">
        <f>IFERROR(VLOOKUP($EA65,'BASE GE'!$B:$JV,$EL$5,FALSE),"")</f>
        <v/>
      </c>
      <c r="EM65" s="238" t="str">
        <f>IFERROR(VLOOKUP($EA65,'BASE GE'!$B:$JV,$EM$5,FALSE),"")</f>
        <v/>
      </c>
      <c r="EN65" s="238" t="str">
        <f>IFERROR(VLOOKUP($EA65,'BASE GE'!$B:$JV,$EN$5,FALSE),"")</f>
        <v/>
      </c>
      <c r="EO65" s="238" t="str">
        <f>IFERROR(VLOOKUP($EA65,'BASE GE'!$B:$JV,$EO$5,FALSE),"")</f>
        <v/>
      </c>
      <c r="EP65" s="238" t="str">
        <f>IFERROR(VLOOKUP($EA65,'BASE GE'!$B:$JV,$EP$5,FALSE),"")</f>
        <v/>
      </c>
      <c r="EQ65" s="238" t="str">
        <f>IFERROR(VLOOKUP($EA65,'BASE GE'!$B:$JV,$EQ$5,FALSE),"")</f>
        <v/>
      </c>
      <c r="ER65" s="238" t="str">
        <f>IFERROR(VLOOKUP($EA65,'BASE GE'!$B:$JV,$ER$5,FALSE),"")</f>
        <v/>
      </c>
      <c r="ES65" s="239" t="s">
        <v>2668</v>
      </c>
    </row>
    <row r="66" spans="1:149">
      <c r="A66" s="239" t="s">
        <v>1180</v>
      </c>
      <c r="B66" s="421" t="s">
        <v>1999</v>
      </c>
      <c r="C66" s="421"/>
      <c r="D66" s="421"/>
      <c r="E66" s="403" t="s">
        <v>899</v>
      </c>
      <c r="F66" s="239" t="s">
        <v>998</v>
      </c>
      <c r="G66" s="239" t="s">
        <v>768</v>
      </c>
      <c r="H66" s="239" t="s">
        <v>223</v>
      </c>
      <c r="I66" s="239" t="s">
        <v>224</v>
      </c>
      <c r="J66" s="239" t="s">
        <v>88</v>
      </c>
      <c r="K66" s="239" t="s">
        <v>89</v>
      </c>
      <c r="L66" s="239" t="s">
        <v>90</v>
      </c>
      <c r="M66" s="239" t="s">
        <v>225</v>
      </c>
      <c r="N66" s="239" t="s">
        <v>1186</v>
      </c>
      <c r="O66" s="947" t="s">
        <v>442</v>
      </c>
      <c r="P66" s="947" t="s">
        <v>442</v>
      </c>
      <c r="Q66" s="947" t="s">
        <v>442</v>
      </c>
      <c r="R66" s="947" t="s">
        <v>442</v>
      </c>
      <c r="S66" s="947" t="s">
        <v>442</v>
      </c>
      <c r="T66" s="947" t="s">
        <v>442</v>
      </c>
      <c r="U66" s="947" t="s">
        <v>442</v>
      </c>
      <c r="V66" s="947" t="s">
        <v>442</v>
      </c>
      <c r="W66" s="947" t="s">
        <v>442</v>
      </c>
      <c r="X66" s="947" t="s">
        <v>442</v>
      </c>
      <c r="Y66" s="947" t="s">
        <v>442</v>
      </c>
      <c r="Z66" s="947" t="s">
        <v>442</v>
      </c>
      <c r="AA66" s="947" t="s">
        <v>442</v>
      </c>
      <c r="AB66" s="947" t="s">
        <v>442</v>
      </c>
      <c r="AC66" s="947" t="s">
        <v>442</v>
      </c>
      <c r="AD66" s="947" t="s">
        <v>442</v>
      </c>
      <c r="AE66" s="947" t="s">
        <v>442</v>
      </c>
      <c r="AF66" s="947" t="s">
        <v>442</v>
      </c>
      <c r="AG66" s="947" t="s">
        <v>442</v>
      </c>
      <c r="AH66" s="947" t="s">
        <v>442</v>
      </c>
      <c r="AI66" s="947" t="s">
        <v>442</v>
      </c>
      <c r="AJ66" s="947" t="s">
        <v>442</v>
      </c>
      <c r="AK66" s="947" t="s">
        <v>442</v>
      </c>
      <c r="AL66" s="947" t="s">
        <v>442</v>
      </c>
      <c r="AM66" s="947" t="s">
        <v>442</v>
      </c>
      <c r="AN66" s="948">
        <v>235</v>
      </c>
      <c r="AO66" s="947" t="s">
        <v>442</v>
      </c>
      <c r="AP66" s="948">
        <v>831</v>
      </c>
      <c r="AQ66" s="947" t="s">
        <v>442</v>
      </c>
      <c r="AR66" s="947" t="s">
        <v>442</v>
      </c>
      <c r="AS66" s="947" t="s">
        <v>442</v>
      </c>
      <c r="AT66" s="947" t="s">
        <v>442</v>
      </c>
      <c r="AU66" s="947" t="s">
        <v>442</v>
      </c>
      <c r="AV66" s="947" t="s">
        <v>442</v>
      </c>
      <c r="AW66" s="947" t="s">
        <v>442</v>
      </c>
      <c r="AX66" s="947" t="s">
        <v>442</v>
      </c>
      <c r="AY66" s="948">
        <v>991</v>
      </c>
      <c r="AZ66" s="947" t="s">
        <v>442</v>
      </c>
      <c r="BA66" s="947" t="s">
        <v>442</v>
      </c>
      <c r="BB66" s="947" t="s">
        <v>442</v>
      </c>
      <c r="BC66" s="947" t="s">
        <v>442</v>
      </c>
      <c r="BD66" s="947" t="s">
        <v>442</v>
      </c>
      <c r="BE66" s="947" t="s">
        <v>442</v>
      </c>
      <c r="BF66" s="947" t="s">
        <v>442</v>
      </c>
      <c r="BG66" s="947" t="s">
        <v>442</v>
      </c>
      <c r="BH66" s="948">
        <v>419</v>
      </c>
      <c r="BI66" s="947" t="s">
        <v>442</v>
      </c>
      <c r="BJ66" s="947" t="s">
        <v>442</v>
      </c>
      <c r="BK66" s="947" t="s">
        <v>442</v>
      </c>
      <c r="BL66" s="947" t="s">
        <v>442</v>
      </c>
      <c r="BM66" s="948">
        <v>604</v>
      </c>
      <c r="BN66" s="947" t="s">
        <v>442</v>
      </c>
      <c r="BO66" s="947" t="s">
        <v>442</v>
      </c>
      <c r="BP66" s="947" t="s">
        <v>442</v>
      </c>
      <c r="BQ66" s="947" t="s">
        <v>442</v>
      </c>
      <c r="BR66" s="947" t="s">
        <v>442</v>
      </c>
      <c r="BS66" s="947" t="s">
        <v>442</v>
      </c>
      <c r="BT66" s="947" t="s">
        <v>442</v>
      </c>
      <c r="BU66" s="947" t="s">
        <v>442</v>
      </c>
      <c r="BV66" s="947" t="s">
        <v>442</v>
      </c>
      <c r="BW66" s="947" t="s">
        <v>442</v>
      </c>
      <c r="BX66" s="947" t="s">
        <v>442</v>
      </c>
      <c r="BY66" s="947" t="s">
        <v>442</v>
      </c>
      <c r="BZ66" s="947" t="s">
        <v>442</v>
      </c>
      <c r="CA66" s="947" t="s">
        <v>442</v>
      </c>
      <c r="CB66" s="947" t="s">
        <v>442</v>
      </c>
      <c r="CC66" s="378">
        <v>881</v>
      </c>
      <c r="CD66" s="378">
        <v>1016</v>
      </c>
      <c r="CE66" s="378">
        <v>1177</v>
      </c>
      <c r="CF66" s="378">
        <v>1270</v>
      </c>
      <c r="CG66" s="378">
        <v>1652</v>
      </c>
      <c r="CH66" s="378">
        <v>4067</v>
      </c>
      <c r="CI66" s="378">
        <v>4638</v>
      </c>
      <c r="CJ66" s="378">
        <v>9435</v>
      </c>
      <c r="CK66" s="378">
        <v>11013</v>
      </c>
      <c r="CL66" s="378">
        <v>12340</v>
      </c>
      <c r="CM66" s="378">
        <v>3048</v>
      </c>
      <c r="CN66" s="378">
        <v>3473</v>
      </c>
      <c r="CO66" s="239" t="s">
        <v>434</v>
      </c>
      <c r="CP66" s="404" t="s">
        <v>417</v>
      </c>
      <c r="CQ66" s="239"/>
      <c r="CR66" s="239"/>
      <c r="CS66" s="239" t="s">
        <v>781</v>
      </c>
      <c r="CT66" s="239"/>
      <c r="CU66" s="239" t="s">
        <v>495</v>
      </c>
      <c r="CV66" s="239" t="s">
        <v>499</v>
      </c>
      <c r="CW66" s="239">
        <v>78</v>
      </c>
      <c r="CX66" s="239">
        <v>66</v>
      </c>
      <c r="CY66" s="239">
        <v>2572</v>
      </c>
      <c r="CZ66" s="239">
        <v>1126</v>
      </c>
      <c r="DA66" s="378">
        <v>13603</v>
      </c>
      <c r="DB66" s="402">
        <v>1020</v>
      </c>
      <c r="DC66" s="402">
        <v>1345</v>
      </c>
      <c r="DD66" s="402">
        <v>1640</v>
      </c>
      <c r="DE66" s="402">
        <v>1680</v>
      </c>
      <c r="DF66" s="402"/>
      <c r="DG66" s="402"/>
      <c r="DH66" s="378">
        <v>36000</v>
      </c>
      <c r="DI66" s="378">
        <v>37232</v>
      </c>
      <c r="DJ66" s="378">
        <v>42157</v>
      </c>
      <c r="DK66" s="378">
        <v>993</v>
      </c>
      <c r="DL66" s="378">
        <v>1127</v>
      </c>
      <c r="DM66" s="378">
        <v>1288</v>
      </c>
      <c r="DN66" s="378">
        <v>1382</v>
      </c>
      <c r="DO66" s="378">
        <v>1764</v>
      </c>
      <c r="DP66" s="378">
        <v>3048</v>
      </c>
      <c r="DQ66" s="378">
        <v>3511</v>
      </c>
      <c r="DR66" s="378">
        <v>4095</v>
      </c>
      <c r="DS66" s="378">
        <v>4603</v>
      </c>
      <c r="DT66" s="378">
        <v>9349</v>
      </c>
      <c r="DU66" s="378">
        <v>10848</v>
      </c>
      <c r="DV66" s="378">
        <v>12010</v>
      </c>
      <c r="DW66" s="378">
        <v>13149</v>
      </c>
      <c r="DX66" s="378">
        <v>33276</v>
      </c>
      <c r="DY66" s="378">
        <v>35121</v>
      </c>
      <c r="DZ66" s="378">
        <v>39571</v>
      </c>
      <c r="EA66" s="378" t="s">
        <v>576</v>
      </c>
      <c r="EB66" s="238">
        <f>IFERROR(VLOOKUP($EA66,'BASE GE'!$B:$JV,$EB$5,FALSE),"")</f>
        <v>0</v>
      </c>
      <c r="EC66" s="238">
        <f>IFERROR(VLOOKUP($EA66,'BASE GE'!$B:$JV,$EC$5,FALSE),"")</f>
        <v>25.3</v>
      </c>
      <c r="ED66" s="238">
        <f>IFERROR(VLOOKUP($EA66,'BASE GE'!$B:$JV,$ED$5,FALSE),"")</f>
        <v>13.1</v>
      </c>
      <c r="EE66" s="238">
        <f>IFERROR(VLOOKUP($EA66,'BASE GE'!$B:$JV,$EE$5,FALSE),"")</f>
        <v>18.399999999999999</v>
      </c>
      <c r="EF66" s="238">
        <f>IFERROR(VLOOKUP($EA66,'BASE GE'!$B:$JV,$EE$5,FALSE),"")</f>
        <v>18.399999999999999</v>
      </c>
      <c r="EG66" s="238">
        <f>IFERROR(VLOOKUP($EA66,'BASE GE'!$B:$JV,$EE$5,FALSE),"")</f>
        <v>18.399999999999999</v>
      </c>
      <c r="EH66" s="238">
        <f>IFERROR(VLOOKUP($EA66,'BASE GE'!$B:$JV,$EH$5,FALSE),"")</f>
        <v>25</v>
      </c>
      <c r="EI66" s="238">
        <f>IFERROR(VLOOKUP($EA66,'BASE GE'!$B:$JV,$EI$5,FALSE),"")</f>
        <v>0.25</v>
      </c>
      <c r="EJ66" s="238">
        <f>IFERROR(VLOOKUP($EA66,'BASE GE'!$B:$JV,$EJ$5,FALSE),"")</f>
        <v>17</v>
      </c>
      <c r="EK66" s="238">
        <f>IFERROR(VLOOKUP($EA66,'BASE GE'!$B:$JV,$EK$5,FALSE),"")</f>
        <v>317</v>
      </c>
      <c r="EL66" s="238" t="str">
        <f>IFERROR(VLOOKUP($EA66,'BASE GE'!$B:$JV,$EL$5,FALSE),"")</f>
        <v>G3</v>
      </c>
      <c r="EM66" s="238">
        <f>IFERROR(VLOOKUP($EA66,'BASE GE'!$B:$JV,$EM$5,FALSE),"")</f>
        <v>1020</v>
      </c>
      <c r="EN66" s="238">
        <f>IFERROR(VLOOKUP($EA66,'BASE GE'!$B:$JV,$EN$5,FALSE),"")</f>
        <v>1345</v>
      </c>
      <c r="EO66" s="238">
        <f>IFERROR(VLOOKUP($EA66,'BASE GE'!$B:$JV,$EO$5,FALSE),"")</f>
        <v>1640</v>
      </c>
      <c r="EP66" s="238">
        <f>IFERROR(VLOOKUP($EA66,'BASE GE'!$B:$JV,$EP$5,FALSE),"")</f>
        <v>1680</v>
      </c>
      <c r="EQ66" s="238">
        <f>IFERROR(VLOOKUP($EA66,'BASE GE'!$B:$JV,$EQ$5,FALSE),"")</f>
        <v>0</v>
      </c>
      <c r="ER66" s="238">
        <f>IFERROR(VLOOKUP($EA66,'BASE GE'!$B:$JV,$ER$5,FALSE),"")</f>
        <v>0</v>
      </c>
      <c r="ES66" s="239" t="s">
        <v>2668</v>
      </c>
    </row>
    <row r="67" spans="1:149">
      <c r="A67" s="239" t="s">
        <v>1180</v>
      </c>
      <c r="B67" s="421" t="s">
        <v>2000</v>
      </c>
      <c r="C67" s="421"/>
      <c r="D67" s="421"/>
      <c r="E67" s="403" t="s">
        <v>900</v>
      </c>
      <c r="F67" s="239" t="s">
        <v>933</v>
      </c>
      <c r="G67" s="239" t="s">
        <v>769</v>
      </c>
      <c r="H67" s="239" t="s">
        <v>934</v>
      </c>
      <c r="I67" s="239" t="s">
        <v>935</v>
      </c>
      <c r="J67" s="239" t="s">
        <v>88</v>
      </c>
      <c r="K67" s="239" t="s">
        <v>89</v>
      </c>
      <c r="L67" s="404" t="s">
        <v>90</v>
      </c>
      <c r="M67" s="239" t="s">
        <v>205</v>
      </c>
      <c r="N67" s="239" t="s">
        <v>1187</v>
      </c>
      <c r="O67" s="947" t="s">
        <v>442</v>
      </c>
      <c r="P67" s="947" t="s">
        <v>442</v>
      </c>
      <c r="Q67" s="947" t="s">
        <v>442</v>
      </c>
      <c r="R67" s="947" t="s">
        <v>442</v>
      </c>
      <c r="S67" s="947" t="s">
        <v>442</v>
      </c>
      <c r="T67" s="947" t="s">
        <v>442</v>
      </c>
      <c r="U67" s="947" t="s">
        <v>442</v>
      </c>
      <c r="V67" s="947" t="s">
        <v>442</v>
      </c>
      <c r="W67" s="947" t="s">
        <v>442</v>
      </c>
      <c r="X67" s="947" t="s">
        <v>442</v>
      </c>
      <c r="Y67" s="947" t="s">
        <v>442</v>
      </c>
      <c r="Z67" s="947" t="s">
        <v>442</v>
      </c>
      <c r="AA67" s="947" t="s">
        <v>442</v>
      </c>
      <c r="AB67" s="947" t="s">
        <v>442</v>
      </c>
      <c r="AC67" s="947" t="s">
        <v>442</v>
      </c>
      <c r="AD67" s="947" t="s">
        <v>442</v>
      </c>
      <c r="AE67" s="947" t="s">
        <v>442</v>
      </c>
      <c r="AF67" s="947" t="s">
        <v>442</v>
      </c>
      <c r="AG67" s="947" t="s">
        <v>442</v>
      </c>
      <c r="AH67" s="947" t="s">
        <v>442</v>
      </c>
      <c r="AI67" s="947" t="s">
        <v>442</v>
      </c>
      <c r="AJ67" s="947" t="s">
        <v>442</v>
      </c>
      <c r="AK67" s="947" t="s">
        <v>442</v>
      </c>
      <c r="AL67" s="947" t="s">
        <v>442</v>
      </c>
      <c r="AM67" s="947" t="s">
        <v>442</v>
      </c>
      <c r="AN67" s="948">
        <v>235</v>
      </c>
      <c r="AO67" s="947" t="s">
        <v>442</v>
      </c>
      <c r="AP67" s="948">
        <v>831</v>
      </c>
      <c r="AQ67" s="947" t="s">
        <v>442</v>
      </c>
      <c r="AR67" s="947" t="s">
        <v>442</v>
      </c>
      <c r="AS67" s="947" t="s">
        <v>442</v>
      </c>
      <c r="AT67" s="947" t="s">
        <v>442</v>
      </c>
      <c r="AU67" s="947" t="s">
        <v>442</v>
      </c>
      <c r="AV67" s="947" t="s">
        <v>442</v>
      </c>
      <c r="AW67" s="947" t="s">
        <v>442</v>
      </c>
      <c r="AX67" s="947" t="s">
        <v>442</v>
      </c>
      <c r="AY67" s="948">
        <v>991</v>
      </c>
      <c r="AZ67" s="947" t="s">
        <v>442</v>
      </c>
      <c r="BA67" s="947" t="s">
        <v>442</v>
      </c>
      <c r="BB67" s="947" t="s">
        <v>442</v>
      </c>
      <c r="BC67" s="947" t="s">
        <v>442</v>
      </c>
      <c r="BD67" s="947" t="s">
        <v>442</v>
      </c>
      <c r="BE67" s="947" t="s">
        <v>442</v>
      </c>
      <c r="BF67" s="947" t="s">
        <v>442</v>
      </c>
      <c r="BG67" s="947" t="s">
        <v>442</v>
      </c>
      <c r="BH67" s="948">
        <v>419</v>
      </c>
      <c r="BI67" s="947" t="s">
        <v>442</v>
      </c>
      <c r="BJ67" s="947" t="s">
        <v>442</v>
      </c>
      <c r="BK67" s="947" t="s">
        <v>442</v>
      </c>
      <c r="BL67" s="947" t="s">
        <v>442</v>
      </c>
      <c r="BM67" s="948">
        <v>604</v>
      </c>
      <c r="BN67" s="947" t="s">
        <v>442</v>
      </c>
      <c r="BO67" s="947" t="s">
        <v>442</v>
      </c>
      <c r="BP67" s="947" t="s">
        <v>442</v>
      </c>
      <c r="BQ67" s="947" t="s">
        <v>442</v>
      </c>
      <c r="BR67" s="947" t="s">
        <v>442</v>
      </c>
      <c r="BS67" s="947" t="s">
        <v>442</v>
      </c>
      <c r="BT67" s="947" t="s">
        <v>442</v>
      </c>
      <c r="BU67" s="947" t="s">
        <v>442</v>
      </c>
      <c r="BV67" s="947" t="s">
        <v>442</v>
      </c>
      <c r="BW67" s="947" t="s">
        <v>442</v>
      </c>
      <c r="BX67" s="947" t="s">
        <v>442</v>
      </c>
      <c r="BY67" s="947" t="s">
        <v>442</v>
      </c>
      <c r="BZ67" s="947" t="s">
        <v>442</v>
      </c>
      <c r="CA67" s="947" t="s">
        <v>442</v>
      </c>
      <c r="CB67" s="947" t="s">
        <v>442</v>
      </c>
      <c r="CC67" s="378">
        <v>881</v>
      </c>
      <c r="CD67" s="378">
        <v>1016</v>
      </c>
      <c r="CE67" s="378">
        <v>1177</v>
      </c>
      <c r="CF67" s="378">
        <v>1270</v>
      </c>
      <c r="CG67" s="378">
        <v>1652</v>
      </c>
      <c r="CH67" s="378">
        <v>4067</v>
      </c>
      <c r="CI67" s="378">
        <v>4638</v>
      </c>
      <c r="CJ67" s="378">
        <v>9435</v>
      </c>
      <c r="CK67" s="378">
        <v>11013</v>
      </c>
      <c r="CL67" s="378">
        <v>12340</v>
      </c>
      <c r="CM67" s="378">
        <v>3048</v>
      </c>
      <c r="CN67" s="378">
        <v>3473</v>
      </c>
      <c r="CO67" s="239" t="s">
        <v>434</v>
      </c>
      <c r="CP67" s="239" t="s">
        <v>417</v>
      </c>
      <c r="CQ67" s="239" t="s">
        <v>615</v>
      </c>
      <c r="CR67" s="239" t="s">
        <v>423</v>
      </c>
      <c r="CS67" s="239" t="s">
        <v>781</v>
      </c>
      <c r="CT67" s="239"/>
      <c r="CU67" s="239" t="s">
        <v>495</v>
      </c>
      <c r="CV67" s="239" t="s">
        <v>499</v>
      </c>
      <c r="CW67" s="239">
        <v>79</v>
      </c>
      <c r="CX67" s="239">
        <v>67</v>
      </c>
      <c r="CY67" s="239">
        <v>2572</v>
      </c>
      <c r="CZ67" s="239">
        <v>1126</v>
      </c>
      <c r="DA67" s="378">
        <v>13603</v>
      </c>
      <c r="DB67" s="402">
        <v>1083</v>
      </c>
      <c r="DC67" s="402">
        <v>1405</v>
      </c>
      <c r="DD67" s="402">
        <v>1705</v>
      </c>
      <c r="DE67" s="402">
        <v>1740</v>
      </c>
      <c r="DF67" s="402"/>
      <c r="DG67" s="402"/>
      <c r="DH67" s="378">
        <v>36000</v>
      </c>
      <c r="DI67" s="378">
        <v>37232</v>
      </c>
      <c r="DJ67" s="378">
        <v>42157</v>
      </c>
      <c r="DK67" s="378">
        <v>993</v>
      </c>
      <c r="DL67" s="378">
        <v>1127</v>
      </c>
      <c r="DM67" s="378">
        <v>1288</v>
      </c>
      <c r="DN67" s="378">
        <v>1382</v>
      </c>
      <c r="DO67" s="378">
        <v>1764</v>
      </c>
      <c r="DP67" s="378">
        <v>3048</v>
      </c>
      <c r="DQ67" s="378">
        <v>3511</v>
      </c>
      <c r="DR67" s="378">
        <v>4095</v>
      </c>
      <c r="DS67" s="378">
        <v>4603</v>
      </c>
      <c r="DT67" s="378">
        <v>9349</v>
      </c>
      <c r="DU67" s="378">
        <v>10848</v>
      </c>
      <c r="DV67" s="378">
        <v>12010</v>
      </c>
      <c r="DW67" s="378">
        <v>13149</v>
      </c>
      <c r="DX67" s="378">
        <v>33276</v>
      </c>
      <c r="DY67" s="378">
        <v>35121</v>
      </c>
      <c r="DZ67" s="378">
        <v>39571</v>
      </c>
      <c r="EA67" s="378" t="s">
        <v>932</v>
      </c>
      <c r="EB67" s="238">
        <f>IFERROR(VLOOKUP($EA67,'BASE GE'!$B:$JV,$EB$5,FALSE),"")</f>
        <v>0</v>
      </c>
      <c r="EC67" s="238">
        <f>IFERROR(VLOOKUP($EA67,'BASE GE'!$B:$JV,$EC$5,FALSE),"")</f>
        <v>31.1</v>
      </c>
      <c r="ED67" s="238">
        <f>IFERROR(VLOOKUP($EA67,'BASE GE'!$B:$JV,$ED$5,FALSE),"")</f>
        <v>15</v>
      </c>
      <c r="EE67" s="238">
        <f>IFERROR(VLOOKUP($EA67,'BASE GE'!$B:$JV,$EE$5,FALSE),"")</f>
        <v>21.4</v>
      </c>
      <c r="EF67" s="238">
        <f>IFERROR(VLOOKUP($EA67,'BASE GE'!$B:$JV,$EE$5,FALSE),"")</f>
        <v>21.4</v>
      </c>
      <c r="EG67" s="238">
        <f>IFERROR(VLOOKUP($EA67,'BASE GE'!$B:$JV,$EE$5,FALSE),"")</f>
        <v>21.4</v>
      </c>
      <c r="EH67" s="238">
        <f>IFERROR(VLOOKUP($EA67,'BASE GE'!$B:$JV,$EH$5,FALSE),"")</f>
        <v>20</v>
      </c>
      <c r="EI67" s="238">
        <f>IFERROR(VLOOKUP($EA67,'BASE GE'!$B:$JV,$EI$5,FALSE),"")</f>
        <v>2.5</v>
      </c>
      <c r="EJ67" s="238">
        <f>IFERROR(VLOOKUP($EA67,'BASE GE'!$B:$JV,$EJ$5,FALSE),"")</f>
        <v>15.2</v>
      </c>
      <c r="EK67" s="238">
        <f>IFERROR(VLOOKUP($EA67,'BASE GE'!$B:$JV,$EK$5,FALSE),"")</f>
        <v>393</v>
      </c>
      <c r="EL67" s="238" t="str">
        <f>IFERROR(VLOOKUP($EA67,'BASE GE'!$B:$JV,$EL$5,FALSE),"")</f>
        <v>G3</v>
      </c>
      <c r="EM67" s="238">
        <f>IFERROR(VLOOKUP($EA67,'BASE GE'!$B:$JV,$EM$5,FALSE),"")</f>
        <v>1083</v>
      </c>
      <c r="EN67" s="238">
        <f>IFERROR(VLOOKUP($EA67,'BASE GE'!$B:$JV,$EN$5,FALSE),"")</f>
        <v>1405</v>
      </c>
      <c r="EO67" s="238">
        <f>IFERROR(VLOOKUP($EA67,'BASE GE'!$B:$JV,$EO$5,FALSE),"")</f>
        <v>1705</v>
      </c>
      <c r="EP67" s="238">
        <f>IFERROR(VLOOKUP($EA67,'BASE GE'!$B:$JV,$EP$5,FALSE),"")</f>
        <v>1740</v>
      </c>
      <c r="EQ67" s="238">
        <f>IFERROR(VLOOKUP($EA67,'BASE GE'!$B:$JV,$EQ$5,FALSE),"")</f>
        <v>0</v>
      </c>
      <c r="ER67" s="238">
        <f>IFERROR(VLOOKUP($EA67,'BASE GE'!$B:$JV,$ER$5,FALSE),"")</f>
        <v>0</v>
      </c>
      <c r="ES67" s="239" t="s">
        <v>2668</v>
      </c>
    </row>
    <row r="68" spans="1:149">
      <c r="A68" s="239" t="s">
        <v>1180</v>
      </c>
      <c r="B68" s="421" t="s">
        <v>2001</v>
      </c>
      <c r="C68" s="421"/>
      <c r="D68" s="421"/>
      <c r="E68" s="403" t="s">
        <v>901</v>
      </c>
      <c r="F68" s="239" t="s">
        <v>937</v>
      </c>
      <c r="G68" s="239" t="s">
        <v>938</v>
      </c>
      <c r="H68" s="239" t="s">
        <v>237</v>
      </c>
      <c r="I68" s="239" t="s">
        <v>238</v>
      </c>
      <c r="J68" s="239" t="s">
        <v>88</v>
      </c>
      <c r="K68" s="239" t="s">
        <v>89</v>
      </c>
      <c r="L68" s="239" t="s">
        <v>90</v>
      </c>
      <c r="M68" s="239" t="s">
        <v>205</v>
      </c>
      <c r="N68" s="239" t="s">
        <v>1187</v>
      </c>
      <c r="O68" s="947" t="s">
        <v>442</v>
      </c>
      <c r="P68" s="947" t="s">
        <v>442</v>
      </c>
      <c r="Q68" s="947" t="s">
        <v>442</v>
      </c>
      <c r="R68" s="947" t="s">
        <v>442</v>
      </c>
      <c r="S68" s="947" t="s">
        <v>442</v>
      </c>
      <c r="T68" s="947" t="s">
        <v>442</v>
      </c>
      <c r="U68" s="947" t="s">
        <v>442</v>
      </c>
      <c r="V68" s="947" t="s">
        <v>442</v>
      </c>
      <c r="W68" s="947" t="s">
        <v>442</v>
      </c>
      <c r="X68" s="947" t="s">
        <v>442</v>
      </c>
      <c r="Y68" s="947" t="s">
        <v>442</v>
      </c>
      <c r="Z68" s="947" t="s">
        <v>442</v>
      </c>
      <c r="AA68" s="947" t="s">
        <v>442</v>
      </c>
      <c r="AB68" s="947" t="s">
        <v>442</v>
      </c>
      <c r="AC68" s="947" t="s">
        <v>442</v>
      </c>
      <c r="AD68" s="947" t="s">
        <v>442</v>
      </c>
      <c r="AE68" s="947" t="s">
        <v>442</v>
      </c>
      <c r="AF68" s="947" t="s">
        <v>442</v>
      </c>
      <c r="AG68" s="947" t="s">
        <v>442</v>
      </c>
      <c r="AH68" s="947" t="s">
        <v>442</v>
      </c>
      <c r="AI68" s="947" t="s">
        <v>442</v>
      </c>
      <c r="AJ68" s="947" t="s">
        <v>442</v>
      </c>
      <c r="AK68" s="947" t="s">
        <v>442</v>
      </c>
      <c r="AL68" s="947" t="s">
        <v>442</v>
      </c>
      <c r="AM68" s="947" t="s">
        <v>442</v>
      </c>
      <c r="AN68" s="948">
        <v>235</v>
      </c>
      <c r="AO68" s="947" t="s">
        <v>442</v>
      </c>
      <c r="AP68" s="947" t="s">
        <v>442</v>
      </c>
      <c r="AQ68" s="947" t="s">
        <v>442</v>
      </c>
      <c r="AR68" s="947" t="s">
        <v>442</v>
      </c>
      <c r="AS68" s="947" t="s">
        <v>442</v>
      </c>
      <c r="AT68" s="947" t="s">
        <v>442</v>
      </c>
      <c r="AU68" s="947" t="s">
        <v>442</v>
      </c>
      <c r="AV68" s="947" t="s">
        <v>442</v>
      </c>
      <c r="AW68" s="947" t="s">
        <v>442</v>
      </c>
      <c r="AX68" s="947" t="s">
        <v>442</v>
      </c>
      <c r="AY68" s="948">
        <v>991</v>
      </c>
      <c r="AZ68" s="947" t="s">
        <v>442</v>
      </c>
      <c r="BA68" s="947" t="s">
        <v>442</v>
      </c>
      <c r="BB68" s="947" t="s">
        <v>442</v>
      </c>
      <c r="BC68" s="947" t="s">
        <v>442</v>
      </c>
      <c r="BD68" s="947" t="s">
        <v>442</v>
      </c>
      <c r="BE68" s="947" t="s">
        <v>442</v>
      </c>
      <c r="BF68" s="947" t="s">
        <v>442</v>
      </c>
      <c r="BG68" s="947" t="s">
        <v>442</v>
      </c>
      <c r="BH68" s="947" t="s">
        <v>442</v>
      </c>
      <c r="BI68" s="947" t="s">
        <v>442</v>
      </c>
      <c r="BJ68" s="947" t="s">
        <v>442</v>
      </c>
      <c r="BK68" s="947" t="s">
        <v>442</v>
      </c>
      <c r="BL68" s="947" t="s">
        <v>442</v>
      </c>
      <c r="BM68" s="947" t="s">
        <v>442</v>
      </c>
      <c r="BN68" s="947" t="s">
        <v>442</v>
      </c>
      <c r="BO68" s="947" t="s">
        <v>442</v>
      </c>
      <c r="BP68" s="947" t="s">
        <v>442</v>
      </c>
      <c r="BQ68" s="947" t="s">
        <v>442</v>
      </c>
      <c r="BR68" s="947" t="s">
        <v>442</v>
      </c>
      <c r="BS68" s="947" t="s">
        <v>442</v>
      </c>
      <c r="BT68" s="947" t="s">
        <v>442</v>
      </c>
      <c r="BU68" s="947" t="s">
        <v>442</v>
      </c>
      <c r="BV68" s="947" t="s">
        <v>442</v>
      </c>
      <c r="BW68" s="947" t="s">
        <v>442</v>
      </c>
      <c r="BX68" s="947" t="s">
        <v>442</v>
      </c>
      <c r="BY68" s="947" t="s">
        <v>442</v>
      </c>
      <c r="BZ68" s="947" t="s">
        <v>442</v>
      </c>
      <c r="CA68" s="947" t="s">
        <v>442</v>
      </c>
      <c r="CB68" s="947" t="s">
        <v>442</v>
      </c>
      <c r="CC68" s="378">
        <v>881</v>
      </c>
      <c r="CD68" s="378">
        <v>1016</v>
      </c>
      <c r="CE68" s="378">
        <v>1177</v>
      </c>
      <c r="CF68" s="378">
        <v>1270</v>
      </c>
      <c r="CG68" s="378">
        <v>1652</v>
      </c>
      <c r="CH68" s="378">
        <v>4067</v>
      </c>
      <c r="CI68" s="378">
        <v>4638</v>
      </c>
      <c r="CJ68" s="378">
        <v>9435</v>
      </c>
      <c r="CK68" s="378">
        <v>11013</v>
      </c>
      <c r="CL68" s="378">
        <v>12340</v>
      </c>
      <c r="CM68" s="378">
        <v>3048</v>
      </c>
      <c r="CN68" s="378">
        <v>3473</v>
      </c>
      <c r="CO68" s="239" t="s">
        <v>420</v>
      </c>
      <c r="CP68" s="239" t="s">
        <v>972</v>
      </c>
      <c r="CQ68" s="239" t="s">
        <v>1152</v>
      </c>
      <c r="CR68" s="239" t="s">
        <v>423</v>
      </c>
      <c r="CS68" s="239" t="s">
        <v>883</v>
      </c>
      <c r="CT68" s="239"/>
      <c r="CU68" s="239" t="s">
        <v>495</v>
      </c>
      <c r="CV68" s="239" t="s">
        <v>499</v>
      </c>
      <c r="CW68" s="239">
        <v>81</v>
      </c>
      <c r="CX68" s="239">
        <v>70</v>
      </c>
      <c r="CY68" s="239">
        <v>3590</v>
      </c>
      <c r="CZ68" s="239">
        <v>1145</v>
      </c>
      <c r="DA68" s="378">
        <v>13603</v>
      </c>
      <c r="DB68" s="402">
        <v>1375</v>
      </c>
      <c r="DC68" s="402">
        <v>2065</v>
      </c>
      <c r="DD68" s="402">
        <v>2590</v>
      </c>
      <c r="DE68" s="402">
        <v>2632</v>
      </c>
      <c r="DF68" s="402"/>
      <c r="DG68" s="402"/>
      <c r="DH68" s="378">
        <v>36000</v>
      </c>
      <c r="DI68" s="378">
        <v>37232</v>
      </c>
      <c r="DJ68" s="378">
        <v>42157</v>
      </c>
      <c r="DK68" s="378">
        <v>993</v>
      </c>
      <c r="DL68" s="378">
        <v>1127</v>
      </c>
      <c r="DM68" s="378">
        <v>1288</v>
      </c>
      <c r="DN68" s="378">
        <v>1382</v>
      </c>
      <c r="DO68" s="378">
        <v>1764</v>
      </c>
      <c r="DP68" s="378">
        <v>3048</v>
      </c>
      <c r="DQ68" s="378">
        <v>3511</v>
      </c>
      <c r="DR68" s="378">
        <v>4095</v>
      </c>
      <c r="DS68" s="378">
        <v>4603</v>
      </c>
      <c r="DT68" s="378">
        <v>9349</v>
      </c>
      <c r="DU68" s="378">
        <v>10848</v>
      </c>
      <c r="DV68" s="378">
        <v>12010</v>
      </c>
      <c r="DW68" s="378">
        <v>13149</v>
      </c>
      <c r="DX68" s="378">
        <v>33276</v>
      </c>
      <c r="DY68" s="378">
        <v>35121</v>
      </c>
      <c r="DZ68" s="378">
        <v>39571</v>
      </c>
      <c r="EA68" s="378" t="s">
        <v>936</v>
      </c>
      <c r="EB68" s="238">
        <f>IFERROR(VLOOKUP($EA68,'BASE GE'!$B:$JV,$EB$5,FALSE),"")</f>
        <v>0</v>
      </c>
      <c r="EC68" s="238">
        <f>IFERROR(VLOOKUP($EA68,'BASE GE'!$B:$JV,$EC$5,FALSE),"")</f>
        <v>37</v>
      </c>
      <c r="ED68" s="238">
        <f>IFERROR(VLOOKUP($EA68,'BASE GE'!$B:$JV,$ED$5,FALSE),"")</f>
        <v>17.7</v>
      </c>
      <c r="EE68" s="238">
        <f>IFERROR(VLOOKUP($EA68,'BASE GE'!$B:$JV,$EE$5,FALSE),"")</f>
        <v>26.1</v>
      </c>
      <c r="EF68" s="238">
        <f>IFERROR(VLOOKUP($EA68,'BASE GE'!$B:$JV,$EE$5,FALSE),"")</f>
        <v>26.1</v>
      </c>
      <c r="EG68" s="238">
        <f>IFERROR(VLOOKUP($EA68,'BASE GE'!$B:$JV,$EE$5,FALSE),"")</f>
        <v>26.1</v>
      </c>
      <c r="EH68" s="238">
        <f>IFERROR(VLOOKUP($EA68,'BASE GE'!$B:$JV,$EH$5,FALSE),"")</f>
        <v>20</v>
      </c>
      <c r="EI68" s="238" t="str">
        <f>IFERROR(VLOOKUP($EA68,'BASE GE'!$B:$JV,$EI$5,FALSE),"")</f>
        <v>*</v>
      </c>
      <c r="EJ68" s="238">
        <f>IFERROR(VLOOKUP($EA68,'BASE GE'!$B:$JV,$EJ$5,FALSE),"")</f>
        <v>25.8</v>
      </c>
      <c r="EK68" s="238">
        <f>IFERROR(VLOOKUP($EA68,'BASE GE'!$B:$JV,$EK$5,FALSE),"")</f>
        <v>346.7</v>
      </c>
      <c r="EL68" s="238" t="str">
        <f>IFERROR(VLOOKUP($EA68,'BASE GE'!$B:$JV,$EL$5,FALSE),"")</f>
        <v>G3</v>
      </c>
      <c r="EM68" s="238">
        <f>IFERROR(VLOOKUP($EA68,'BASE GE'!$B:$JV,$EM$5,FALSE),"")</f>
        <v>1375</v>
      </c>
      <c r="EN68" s="238">
        <f>IFERROR(VLOOKUP($EA68,'BASE GE'!$B:$JV,$EN$5,FALSE),"")</f>
        <v>2065</v>
      </c>
      <c r="EO68" s="238">
        <f>IFERROR(VLOOKUP($EA68,'BASE GE'!$B:$JV,$EO$5,FALSE),"")</f>
        <v>2590</v>
      </c>
      <c r="EP68" s="238">
        <f>IFERROR(VLOOKUP($EA68,'BASE GE'!$B:$JV,$EP$5,FALSE),"")</f>
        <v>2632</v>
      </c>
      <c r="EQ68" s="238">
        <f>IFERROR(VLOOKUP($EA68,'BASE GE'!$B:$JV,$EQ$5,FALSE),"")</f>
        <v>0</v>
      </c>
      <c r="ER68" s="238">
        <f>IFERROR(VLOOKUP($EA68,'BASE GE'!$B:$JV,$ER$5,FALSE),"")</f>
        <v>0</v>
      </c>
      <c r="ES68" s="239" t="s">
        <v>2668</v>
      </c>
    </row>
    <row r="69" spans="1:149">
      <c r="A69" s="239" t="s">
        <v>1180</v>
      </c>
      <c r="B69" s="421" t="s">
        <v>2002</v>
      </c>
      <c r="C69" s="421"/>
      <c r="D69" s="421"/>
      <c r="E69" s="403" t="s">
        <v>901</v>
      </c>
      <c r="F69" s="239" t="s">
        <v>999</v>
      </c>
      <c r="G69" s="239" t="s">
        <v>938</v>
      </c>
      <c r="H69" s="239" t="s">
        <v>969</v>
      </c>
      <c r="I69" s="239" t="s">
        <v>970</v>
      </c>
      <c r="J69" s="239" t="s">
        <v>88</v>
      </c>
      <c r="K69" s="239" t="s">
        <v>89</v>
      </c>
      <c r="L69" s="239" t="s">
        <v>90</v>
      </c>
      <c r="M69" s="239" t="s">
        <v>205</v>
      </c>
      <c r="N69" s="239" t="s">
        <v>1187</v>
      </c>
      <c r="O69" s="947" t="s">
        <v>442</v>
      </c>
      <c r="P69" s="947" t="s">
        <v>442</v>
      </c>
      <c r="Q69" s="947" t="s">
        <v>442</v>
      </c>
      <c r="R69" s="947" t="s">
        <v>442</v>
      </c>
      <c r="S69" s="947" t="s">
        <v>442</v>
      </c>
      <c r="T69" s="947" t="s">
        <v>442</v>
      </c>
      <c r="U69" s="947" t="s">
        <v>442</v>
      </c>
      <c r="V69" s="947" t="s">
        <v>442</v>
      </c>
      <c r="W69" s="947" t="s">
        <v>442</v>
      </c>
      <c r="X69" s="947" t="s">
        <v>442</v>
      </c>
      <c r="Y69" s="947" t="s">
        <v>442</v>
      </c>
      <c r="Z69" s="947" t="s">
        <v>442</v>
      </c>
      <c r="AA69" s="947" t="s">
        <v>442</v>
      </c>
      <c r="AB69" s="947" t="s">
        <v>442</v>
      </c>
      <c r="AC69" s="947" t="s">
        <v>442</v>
      </c>
      <c r="AD69" s="947" t="s">
        <v>442</v>
      </c>
      <c r="AE69" s="947" t="s">
        <v>442</v>
      </c>
      <c r="AF69" s="947" t="s">
        <v>442</v>
      </c>
      <c r="AG69" s="947" t="s">
        <v>442</v>
      </c>
      <c r="AH69" s="947" t="s">
        <v>442</v>
      </c>
      <c r="AI69" s="947" t="s">
        <v>442</v>
      </c>
      <c r="AJ69" s="947" t="s">
        <v>442</v>
      </c>
      <c r="AK69" s="947" t="s">
        <v>442</v>
      </c>
      <c r="AL69" s="947" t="s">
        <v>442</v>
      </c>
      <c r="AM69" s="947" t="s">
        <v>442</v>
      </c>
      <c r="AN69" s="948">
        <v>235</v>
      </c>
      <c r="AO69" s="947" t="s">
        <v>442</v>
      </c>
      <c r="AP69" s="947" t="s">
        <v>442</v>
      </c>
      <c r="AQ69" s="947" t="s">
        <v>442</v>
      </c>
      <c r="AR69" s="947" t="s">
        <v>442</v>
      </c>
      <c r="AS69" s="947" t="s">
        <v>442</v>
      </c>
      <c r="AT69" s="947" t="s">
        <v>442</v>
      </c>
      <c r="AU69" s="947" t="s">
        <v>442</v>
      </c>
      <c r="AV69" s="947" t="s">
        <v>442</v>
      </c>
      <c r="AW69" s="947" t="s">
        <v>442</v>
      </c>
      <c r="AX69" s="947" t="s">
        <v>442</v>
      </c>
      <c r="AY69" s="948">
        <v>991</v>
      </c>
      <c r="AZ69" s="947" t="s">
        <v>442</v>
      </c>
      <c r="BA69" s="947" t="s">
        <v>442</v>
      </c>
      <c r="BB69" s="947" t="s">
        <v>442</v>
      </c>
      <c r="BC69" s="947" t="s">
        <v>442</v>
      </c>
      <c r="BD69" s="947" t="s">
        <v>442</v>
      </c>
      <c r="BE69" s="947" t="s">
        <v>442</v>
      </c>
      <c r="BF69" s="947" t="s">
        <v>442</v>
      </c>
      <c r="BG69" s="947" t="s">
        <v>442</v>
      </c>
      <c r="BH69" s="947" t="s">
        <v>442</v>
      </c>
      <c r="BI69" s="947" t="s">
        <v>442</v>
      </c>
      <c r="BJ69" s="947" t="s">
        <v>442</v>
      </c>
      <c r="BK69" s="947" t="s">
        <v>442</v>
      </c>
      <c r="BL69" s="947" t="s">
        <v>442</v>
      </c>
      <c r="BM69" s="947" t="s">
        <v>442</v>
      </c>
      <c r="BN69" s="947" t="s">
        <v>442</v>
      </c>
      <c r="BO69" s="947" t="s">
        <v>442</v>
      </c>
      <c r="BP69" s="947" t="s">
        <v>442</v>
      </c>
      <c r="BQ69" s="947" t="s">
        <v>442</v>
      </c>
      <c r="BR69" s="947" t="s">
        <v>442</v>
      </c>
      <c r="BS69" s="947" t="s">
        <v>442</v>
      </c>
      <c r="BT69" s="947" t="s">
        <v>442</v>
      </c>
      <c r="BU69" s="947" t="s">
        <v>442</v>
      </c>
      <c r="BV69" s="947" t="s">
        <v>442</v>
      </c>
      <c r="BW69" s="947" t="s">
        <v>442</v>
      </c>
      <c r="BX69" s="947" t="s">
        <v>442</v>
      </c>
      <c r="BY69" s="947" t="s">
        <v>442</v>
      </c>
      <c r="BZ69" s="947" t="s">
        <v>442</v>
      </c>
      <c r="CA69" s="947" t="s">
        <v>442</v>
      </c>
      <c r="CB69" s="947" t="s">
        <v>442</v>
      </c>
      <c r="CC69" s="378">
        <v>881</v>
      </c>
      <c r="CD69" s="378">
        <v>1016</v>
      </c>
      <c r="CE69" s="378">
        <v>1177</v>
      </c>
      <c r="CF69" s="378">
        <v>1270</v>
      </c>
      <c r="CG69" s="378">
        <v>1652</v>
      </c>
      <c r="CH69" s="378">
        <v>4067</v>
      </c>
      <c r="CI69" s="378">
        <v>4638</v>
      </c>
      <c r="CJ69" s="378">
        <v>9435</v>
      </c>
      <c r="CK69" s="378">
        <v>11013</v>
      </c>
      <c r="CL69" s="378">
        <v>12340</v>
      </c>
      <c r="CM69" s="378">
        <v>3048</v>
      </c>
      <c r="CN69" s="378">
        <v>3473</v>
      </c>
      <c r="CO69" s="239" t="s">
        <v>420</v>
      </c>
      <c r="CP69" s="239" t="s">
        <v>421</v>
      </c>
      <c r="CQ69" s="239" t="s">
        <v>1152</v>
      </c>
      <c r="CR69" s="239" t="s">
        <v>423</v>
      </c>
      <c r="CS69" s="239" t="s">
        <v>883</v>
      </c>
      <c r="CT69" s="239"/>
      <c r="CU69" s="239" t="s">
        <v>495</v>
      </c>
      <c r="CV69" s="239" t="s">
        <v>499</v>
      </c>
      <c r="CW69" s="239">
        <v>78</v>
      </c>
      <c r="CX69" s="239">
        <v>67</v>
      </c>
      <c r="CY69" s="239">
        <v>3590</v>
      </c>
      <c r="CZ69" s="239">
        <v>1145</v>
      </c>
      <c r="DA69" s="378">
        <v>13603</v>
      </c>
      <c r="DB69" s="402">
        <v>1450</v>
      </c>
      <c r="DC69" s="402">
        <v>2035</v>
      </c>
      <c r="DD69" s="402">
        <v>2560</v>
      </c>
      <c r="DE69" s="402">
        <v>2605</v>
      </c>
      <c r="DF69" s="402"/>
      <c r="DG69" s="402"/>
      <c r="DH69" s="378">
        <v>36000</v>
      </c>
      <c r="DI69" s="378">
        <v>37232</v>
      </c>
      <c r="DJ69" s="378">
        <v>42157</v>
      </c>
      <c r="DK69" s="378">
        <v>993</v>
      </c>
      <c r="DL69" s="378">
        <v>1127</v>
      </c>
      <c r="DM69" s="378">
        <v>1288</v>
      </c>
      <c r="DN69" s="378">
        <v>1382</v>
      </c>
      <c r="DO69" s="378">
        <v>1764</v>
      </c>
      <c r="DP69" s="378">
        <v>3048</v>
      </c>
      <c r="DQ69" s="378">
        <v>3511</v>
      </c>
      <c r="DR69" s="378">
        <v>4095</v>
      </c>
      <c r="DS69" s="378">
        <v>4603</v>
      </c>
      <c r="DT69" s="378">
        <v>9349</v>
      </c>
      <c r="DU69" s="378">
        <v>10848</v>
      </c>
      <c r="DV69" s="378">
        <v>12010</v>
      </c>
      <c r="DW69" s="378">
        <v>13149</v>
      </c>
      <c r="DX69" s="378">
        <v>33276</v>
      </c>
      <c r="DY69" s="378">
        <v>35121</v>
      </c>
      <c r="DZ69" s="378">
        <v>39571</v>
      </c>
      <c r="EA69" s="378" t="s">
        <v>241</v>
      </c>
      <c r="EB69" s="238">
        <f>IFERROR(VLOOKUP($EA69,'BASE GE'!$B:$JV,$EB$5,FALSE),"")</f>
        <v>0</v>
      </c>
      <c r="EC69" s="238">
        <f>IFERROR(VLOOKUP($EA69,'BASE GE'!$B:$JV,$EC$5,FALSE),"")</f>
        <v>34.299999999999997</v>
      </c>
      <c r="ED69" s="238">
        <f>IFERROR(VLOOKUP($EA69,'BASE GE'!$B:$JV,$ED$5,FALSE),"")</f>
        <v>18</v>
      </c>
      <c r="EE69" s="238">
        <f>IFERROR(VLOOKUP($EA69,'BASE GE'!$B:$JV,$EE$5,FALSE),"")</f>
        <v>24.5</v>
      </c>
      <c r="EF69" s="238">
        <f>IFERROR(VLOOKUP($EA69,'BASE GE'!$B:$JV,$EE$5,FALSE),"")</f>
        <v>24.5</v>
      </c>
      <c r="EG69" s="238">
        <f>IFERROR(VLOOKUP($EA69,'BASE GE'!$B:$JV,$EE$5,FALSE),"")</f>
        <v>24.5</v>
      </c>
      <c r="EH69" s="238" t="str">
        <f>IFERROR(VLOOKUP($EA69,'BASE GE'!$B:$JV,$EH$5,FALSE),"")</f>
        <v>*</v>
      </c>
      <c r="EI69" s="238">
        <f>IFERROR(VLOOKUP($EA69,'BASE GE'!$B:$JV,$EI$5,FALSE),"")</f>
        <v>0.25</v>
      </c>
      <c r="EJ69" s="238">
        <f>IFERROR(VLOOKUP($EA69,'BASE GE'!$B:$JV,$EJ$5,FALSE),"")</f>
        <v>27.6</v>
      </c>
      <c r="EK69" s="238">
        <f>IFERROR(VLOOKUP($EA69,'BASE GE'!$B:$JV,$EK$5,FALSE),"")</f>
        <v>433</v>
      </c>
      <c r="EL69" s="238" t="str">
        <f>IFERROR(VLOOKUP($EA69,'BASE GE'!$B:$JV,$EL$5,FALSE),"")</f>
        <v>G3</v>
      </c>
      <c r="EM69" s="238">
        <f>IFERROR(VLOOKUP($EA69,'BASE GE'!$B:$JV,$EM$5,FALSE),"")</f>
        <v>1450</v>
      </c>
      <c r="EN69" s="238">
        <f>IFERROR(VLOOKUP($EA69,'BASE GE'!$B:$JV,$EN$5,FALSE),"")</f>
        <v>2035</v>
      </c>
      <c r="EO69" s="238">
        <f>IFERROR(VLOOKUP($EA69,'BASE GE'!$B:$JV,$EO$5,FALSE),"")</f>
        <v>2560</v>
      </c>
      <c r="EP69" s="238">
        <f>IFERROR(VLOOKUP($EA69,'BASE GE'!$B:$JV,$EP$5,FALSE),"")</f>
        <v>2605</v>
      </c>
      <c r="EQ69" s="238">
        <f>IFERROR(VLOOKUP($EA69,'BASE GE'!$B:$JV,$EQ$5,FALSE),"")</f>
        <v>0</v>
      </c>
      <c r="ER69" s="238">
        <f>IFERROR(VLOOKUP($EA69,'BASE GE'!$B:$JV,$ER$5,FALSE),"")</f>
        <v>0</v>
      </c>
      <c r="ES69" s="239" t="s">
        <v>2668</v>
      </c>
    </row>
    <row r="70" spans="1:149">
      <c r="A70" s="239" t="s">
        <v>1180</v>
      </c>
      <c r="B70" s="421" t="s">
        <v>2003</v>
      </c>
      <c r="C70" s="421"/>
      <c r="D70" s="421"/>
      <c r="E70" s="403" t="s">
        <v>902</v>
      </c>
      <c r="F70" s="239" t="s">
        <v>940</v>
      </c>
      <c r="G70" s="239" t="s">
        <v>941</v>
      </c>
      <c r="H70" s="239" t="s">
        <v>249</v>
      </c>
      <c r="I70" s="239" t="s">
        <v>250</v>
      </c>
      <c r="J70" s="239" t="s">
        <v>88</v>
      </c>
      <c r="K70" s="239" t="s">
        <v>89</v>
      </c>
      <c r="L70" s="239" t="s">
        <v>90</v>
      </c>
      <c r="M70" s="239" t="s">
        <v>227</v>
      </c>
      <c r="N70" s="239" t="s">
        <v>1189</v>
      </c>
      <c r="O70" s="947" t="s">
        <v>442</v>
      </c>
      <c r="P70" s="947" t="s">
        <v>442</v>
      </c>
      <c r="Q70" s="947" t="s">
        <v>442</v>
      </c>
      <c r="R70" s="947" t="s">
        <v>442</v>
      </c>
      <c r="S70" s="947" t="s">
        <v>442</v>
      </c>
      <c r="T70" s="947" t="s">
        <v>442</v>
      </c>
      <c r="U70" s="947" t="s">
        <v>442</v>
      </c>
      <c r="V70" s="947" t="s">
        <v>442</v>
      </c>
      <c r="W70" s="947" t="s">
        <v>442</v>
      </c>
      <c r="X70" s="947" t="s">
        <v>442</v>
      </c>
      <c r="Y70" s="947" t="s">
        <v>442</v>
      </c>
      <c r="Z70" s="947" t="s">
        <v>442</v>
      </c>
      <c r="AA70" s="947" t="s">
        <v>442</v>
      </c>
      <c r="AB70" s="947" t="s">
        <v>442</v>
      </c>
      <c r="AC70" s="947" t="s">
        <v>442</v>
      </c>
      <c r="AD70" s="947" t="s">
        <v>442</v>
      </c>
      <c r="AE70" s="947" t="s">
        <v>442</v>
      </c>
      <c r="AF70" s="947" t="s">
        <v>442</v>
      </c>
      <c r="AG70" s="947" t="s">
        <v>442</v>
      </c>
      <c r="AH70" s="947" t="s">
        <v>442</v>
      </c>
      <c r="AI70" s="947" t="s">
        <v>442</v>
      </c>
      <c r="AJ70" s="947" t="s">
        <v>442</v>
      </c>
      <c r="AK70" s="947" t="s">
        <v>442</v>
      </c>
      <c r="AL70" s="947" t="s">
        <v>442</v>
      </c>
      <c r="AM70" s="947" t="s">
        <v>442</v>
      </c>
      <c r="AN70" s="948">
        <v>235</v>
      </c>
      <c r="AO70" s="947" t="s">
        <v>442</v>
      </c>
      <c r="AP70" s="947" t="s">
        <v>442</v>
      </c>
      <c r="AQ70" s="947" t="s">
        <v>442</v>
      </c>
      <c r="AR70" s="947" t="s">
        <v>442</v>
      </c>
      <c r="AS70" s="947" t="s">
        <v>442</v>
      </c>
      <c r="AT70" s="947" t="s">
        <v>442</v>
      </c>
      <c r="AU70" s="947" t="s">
        <v>442</v>
      </c>
      <c r="AV70" s="947" t="s">
        <v>442</v>
      </c>
      <c r="AW70" s="947" t="s">
        <v>442</v>
      </c>
      <c r="AX70" s="947" t="s">
        <v>442</v>
      </c>
      <c r="AY70" s="948">
        <v>991</v>
      </c>
      <c r="AZ70" s="947" t="s">
        <v>442</v>
      </c>
      <c r="BA70" s="947" t="s">
        <v>442</v>
      </c>
      <c r="BB70" s="947" t="s">
        <v>442</v>
      </c>
      <c r="BC70" s="947" t="s">
        <v>442</v>
      </c>
      <c r="BD70" s="947" t="s">
        <v>442</v>
      </c>
      <c r="BE70" s="947" t="s">
        <v>442</v>
      </c>
      <c r="BF70" s="947" t="s">
        <v>442</v>
      </c>
      <c r="BG70" s="947" t="s">
        <v>442</v>
      </c>
      <c r="BH70" s="947" t="s">
        <v>442</v>
      </c>
      <c r="BI70" s="947" t="s">
        <v>442</v>
      </c>
      <c r="BJ70" s="947" t="s">
        <v>442</v>
      </c>
      <c r="BK70" s="947" t="s">
        <v>442</v>
      </c>
      <c r="BL70" s="947" t="s">
        <v>442</v>
      </c>
      <c r="BM70" s="947" t="s">
        <v>442</v>
      </c>
      <c r="BN70" s="947" t="s">
        <v>442</v>
      </c>
      <c r="BO70" s="947" t="s">
        <v>442</v>
      </c>
      <c r="BP70" s="947" t="s">
        <v>442</v>
      </c>
      <c r="BQ70" s="947" t="s">
        <v>442</v>
      </c>
      <c r="BR70" s="947" t="s">
        <v>442</v>
      </c>
      <c r="BS70" s="947" t="s">
        <v>442</v>
      </c>
      <c r="BT70" s="947" t="s">
        <v>442</v>
      </c>
      <c r="BU70" s="947" t="s">
        <v>442</v>
      </c>
      <c r="BV70" s="947" t="s">
        <v>442</v>
      </c>
      <c r="BW70" s="947" t="s">
        <v>442</v>
      </c>
      <c r="BX70" s="947" t="s">
        <v>442</v>
      </c>
      <c r="BY70" s="947" t="s">
        <v>442</v>
      </c>
      <c r="BZ70" s="947" t="s">
        <v>442</v>
      </c>
      <c r="CA70" s="947" t="s">
        <v>442</v>
      </c>
      <c r="CB70" s="947" t="s">
        <v>442</v>
      </c>
      <c r="CC70" s="378">
        <v>881</v>
      </c>
      <c r="CD70" s="378">
        <v>1016</v>
      </c>
      <c r="CE70" s="378">
        <v>1177</v>
      </c>
      <c r="CF70" s="378">
        <v>1270</v>
      </c>
      <c r="CG70" s="378">
        <v>1652</v>
      </c>
      <c r="CH70" s="378">
        <v>4067</v>
      </c>
      <c r="CI70" s="378">
        <v>4638</v>
      </c>
      <c r="CJ70" s="378">
        <v>9435</v>
      </c>
      <c r="CK70" s="378">
        <v>11013</v>
      </c>
      <c r="CL70" s="378">
        <v>12340</v>
      </c>
      <c r="CM70" s="378">
        <v>3048</v>
      </c>
      <c r="CN70" s="378">
        <v>3473</v>
      </c>
      <c r="CO70" s="239" t="s">
        <v>420</v>
      </c>
      <c r="CP70" s="239" t="s">
        <v>972</v>
      </c>
      <c r="CQ70" s="239" t="s">
        <v>1152</v>
      </c>
      <c r="CR70" s="239" t="s">
        <v>423</v>
      </c>
      <c r="CS70" s="239" t="s">
        <v>883</v>
      </c>
      <c r="CT70" s="239"/>
      <c r="CU70" s="239" t="s">
        <v>495</v>
      </c>
      <c r="CV70" s="239" t="s">
        <v>499</v>
      </c>
      <c r="CW70" s="239">
        <v>80</v>
      </c>
      <c r="CX70" s="239">
        <v>69</v>
      </c>
      <c r="CY70" s="239">
        <v>3590</v>
      </c>
      <c r="CZ70" s="239">
        <v>1145</v>
      </c>
      <c r="DA70" s="378">
        <v>13603</v>
      </c>
      <c r="DB70" s="402">
        <v>1535</v>
      </c>
      <c r="DC70" s="402">
        <v>2230</v>
      </c>
      <c r="DD70" s="402">
        <v>2760</v>
      </c>
      <c r="DE70" s="402">
        <v>2800</v>
      </c>
      <c r="DF70" s="402"/>
      <c r="DG70" s="402"/>
      <c r="DH70" s="378">
        <v>36000</v>
      </c>
      <c r="DI70" s="378">
        <v>37232</v>
      </c>
      <c r="DJ70" s="378">
        <v>42157</v>
      </c>
      <c r="DK70" s="378">
        <v>993</v>
      </c>
      <c r="DL70" s="378">
        <v>1127</v>
      </c>
      <c r="DM70" s="378">
        <v>1288</v>
      </c>
      <c r="DN70" s="378">
        <v>1382</v>
      </c>
      <c r="DO70" s="378">
        <v>1764</v>
      </c>
      <c r="DP70" s="378">
        <v>3048</v>
      </c>
      <c r="DQ70" s="378">
        <v>3511</v>
      </c>
      <c r="DR70" s="378">
        <v>4095</v>
      </c>
      <c r="DS70" s="378">
        <v>4603</v>
      </c>
      <c r="DT70" s="378">
        <v>9349</v>
      </c>
      <c r="DU70" s="378">
        <v>10848</v>
      </c>
      <c r="DV70" s="378">
        <v>12010</v>
      </c>
      <c r="DW70" s="378">
        <v>13149</v>
      </c>
      <c r="DX70" s="378">
        <v>33276</v>
      </c>
      <c r="DY70" s="378">
        <v>35121</v>
      </c>
      <c r="DZ70" s="378">
        <v>39571</v>
      </c>
      <c r="EA70" s="378" t="s">
        <v>939</v>
      </c>
      <c r="EB70" s="238">
        <f>IFERROR(VLOOKUP($EA70,'BASE GE'!$B:$JV,$EB$5,FALSE),"")</f>
        <v>0</v>
      </c>
      <c r="EC70" s="238">
        <f>IFERROR(VLOOKUP($EA70,'BASE GE'!$B:$JV,$EC$5,FALSE),"")</f>
        <v>44.1</v>
      </c>
      <c r="ED70" s="238">
        <f>IFERROR(VLOOKUP($EA70,'BASE GE'!$B:$JV,$ED$5,FALSE),"")</f>
        <v>20.5</v>
      </c>
      <c r="EE70" s="238">
        <f>IFERROR(VLOOKUP($EA70,'BASE GE'!$B:$JV,$EE$5,FALSE),"")</f>
        <v>30.6</v>
      </c>
      <c r="EF70" s="238">
        <f>IFERROR(VLOOKUP($EA70,'BASE GE'!$B:$JV,$EE$5,FALSE),"")</f>
        <v>30.6</v>
      </c>
      <c r="EG70" s="238">
        <f>IFERROR(VLOOKUP($EA70,'BASE GE'!$B:$JV,$EE$5,FALSE),"")</f>
        <v>30.6</v>
      </c>
      <c r="EH70" s="238">
        <f>IFERROR(VLOOKUP($EA70,'BASE GE'!$B:$JV,$EH$5,FALSE),"")</f>
        <v>20</v>
      </c>
      <c r="EI70" s="238">
        <f>IFERROR(VLOOKUP($EA70,'BASE GE'!$B:$JV,$EI$5,FALSE),"")</f>
        <v>0.75</v>
      </c>
      <c r="EJ70" s="238">
        <f>IFERROR(VLOOKUP($EA70,'BASE GE'!$B:$JV,$EJ$5,FALSE),"")</f>
        <v>25.8</v>
      </c>
      <c r="EK70" s="238">
        <f>IFERROR(VLOOKUP($EA70,'BASE GE'!$B:$JV,$EK$5,FALSE),"")</f>
        <v>545</v>
      </c>
      <c r="EL70" s="238" t="str">
        <f>IFERROR(VLOOKUP($EA70,'BASE GE'!$B:$JV,$EL$5,FALSE),"")</f>
        <v>G3</v>
      </c>
      <c r="EM70" s="238">
        <f>IFERROR(VLOOKUP($EA70,'BASE GE'!$B:$JV,$EM$5,FALSE),"")</f>
        <v>1535</v>
      </c>
      <c r="EN70" s="238">
        <f>IFERROR(VLOOKUP($EA70,'BASE GE'!$B:$JV,$EN$5,FALSE),"")</f>
        <v>2230</v>
      </c>
      <c r="EO70" s="238">
        <f>IFERROR(VLOOKUP($EA70,'BASE GE'!$B:$JV,$EO$5,FALSE),"")</f>
        <v>2760</v>
      </c>
      <c r="EP70" s="238">
        <f>IFERROR(VLOOKUP($EA70,'BASE GE'!$B:$JV,$EP$5,FALSE),"")</f>
        <v>2800</v>
      </c>
      <c r="EQ70" s="238">
        <f>IFERROR(VLOOKUP($EA70,'BASE GE'!$B:$JV,$EQ$5,FALSE),"")</f>
        <v>0</v>
      </c>
      <c r="ER70" s="238">
        <f>IFERROR(VLOOKUP($EA70,'BASE GE'!$B:$JV,$ER$5,FALSE),"")</f>
        <v>0</v>
      </c>
      <c r="ES70" s="239" t="s">
        <v>2668</v>
      </c>
    </row>
    <row r="71" spans="1:149">
      <c r="A71" s="239" t="s">
        <v>1180</v>
      </c>
      <c r="B71" s="423" t="s">
        <v>2004</v>
      </c>
      <c r="C71" s="423" t="s">
        <v>2005</v>
      </c>
      <c r="D71" s="423" t="s">
        <v>2006</v>
      </c>
      <c r="E71" s="403" t="s">
        <v>896</v>
      </c>
      <c r="F71" s="239" t="s">
        <v>759</v>
      </c>
      <c r="G71" s="239" t="s">
        <v>129</v>
      </c>
      <c r="H71" s="239" t="s">
        <v>148</v>
      </c>
      <c r="I71" s="239" t="s">
        <v>149</v>
      </c>
      <c r="J71" s="239" t="s">
        <v>88</v>
      </c>
      <c r="K71" s="239" t="s">
        <v>89</v>
      </c>
      <c r="L71" s="239" t="s">
        <v>90</v>
      </c>
      <c r="M71" s="239" t="s">
        <v>964</v>
      </c>
      <c r="N71" s="239" t="s">
        <v>964</v>
      </c>
      <c r="O71" s="948">
        <v>17862</v>
      </c>
      <c r="P71" s="947" t="s">
        <v>442</v>
      </c>
      <c r="Q71" s="950">
        <v>2540</v>
      </c>
      <c r="R71" s="947" t="s">
        <v>442</v>
      </c>
      <c r="S71" s="947" t="s">
        <v>442</v>
      </c>
      <c r="T71" s="947" t="s">
        <v>442</v>
      </c>
      <c r="U71" s="947" t="s">
        <v>442</v>
      </c>
      <c r="V71" s="947" t="s">
        <v>442</v>
      </c>
      <c r="W71" s="947" t="s">
        <v>442</v>
      </c>
      <c r="X71" s="947" t="s">
        <v>442</v>
      </c>
      <c r="Y71" s="947" t="s">
        <v>442</v>
      </c>
      <c r="Z71" s="947" t="s">
        <v>442</v>
      </c>
      <c r="AA71" s="947" t="s">
        <v>442</v>
      </c>
      <c r="AB71" s="947" t="s">
        <v>442</v>
      </c>
      <c r="AC71" s="947" t="s">
        <v>442</v>
      </c>
      <c r="AD71" s="947" t="s">
        <v>442</v>
      </c>
      <c r="AE71" s="947" t="s">
        <v>442</v>
      </c>
      <c r="AF71" s="947" t="s">
        <v>442</v>
      </c>
      <c r="AG71" s="947" t="s">
        <v>442</v>
      </c>
      <c r="AH71" s="947" t="s">
        <v>442</v>
      </c>
      <c r="AI71" s="947" t="s">
        <v>442</v>
      </c>
      <c r="AJ71" s="947" t="s">
        <v>442</v>
      </c>
      <c r="AK71" s="947" t="s">
        <v>442</v>
      </c>
      <c r="AL71" s="947" t="s">
        <v>442</v>
      </c>
      <c r="AM71" s="947" t="s">
        <v>442</v>
      </c>
      <c r="AN71" s="948">
        <v>235</v>
      </c>
      <c r="AO71" s="948">
        <v>479</v>
      </c>
      <c r="AP71" s="947" t="s">
        <v>442</v>
      </c>
      <c r="AQ71" s="948">
        <v>1422</v>
      </c>
      <c r="AR71" s="948">
        <v>405</v>
      </c>
      <c r="AS71" s="948">
        <v>434</v>
      </c>
      <c r="AT71" s="948">
        <v>72</v>
      </c>
      <c r="AU71" s="947" t="s">
        <v>442</v>
      </c>
      <c r="AV71" s="948">
        <v>1116</v>
      </c>
      <c r="AW71" s="947" t="s">
        <v>442</v>
      </c>
      <c r="AX71" s="948">
        <v>944</v>
      </c>
      <c r="AY71" s="804">
        <v>991</v>
      </c>
      <c r="AZ71" s="947" t="s">
        <v>442</v>
      </c>
      <c r="BA71" s="947" t="s">
        <v>442</v>
      </c>
      <c r="BB71" s="948">
        <v>188</v>
      </c>
      <c r="BC71" s="948">
        <v>394</v>
      </c>
      <c r="BD71" s="947" t="s">
        <v>442</v>
      </c>
      <c r="BE71" s="947" t="s">
        <v>442</v>
      </c>
      <c r="BF71" s="947" t="s">
        <v>442</v>
      </c>
      <c r="BG71" s="948">
        <v>563</v>
      </c>
      <c r="BH71" s="948">
        <v>419</v>
      </c>
      <c r="BI71" s="947" t="s">
        <v>442</v>
      </c>
      <c r="BJ71" s="947" t="s">
        <v>442</v>
      </c>
      <c r="BK71" s="947" t="s">
        <v>442</v>
      </c>
      <c r="BL71" s="948">
        <v>628</v>
      </c>
      <c r="BM71" s="947" t="s">
        <v>442</v>
      </c>
      <c r="BN71" s="947" t="s">
        <v>442</v>
      </c>
      <c r="BO71" s="947" t="s">
        <v>442</v>
      </c>
      <c r="BP71" s="948">
        <v>101</v>
      </c>
      <c r="BQ71" s="948">
        <v>101</v>
      </c>
      <c r="BR71" s="947" t="s">
        <v>442</v>
      </c>
      <c r="BS71" s="947" t="s">
        <v>442</v>
      </c>
      <c r="BT71" s="947" t="s">
        <v>442</v>
      </c>
      <c r="BU71" s="947" t="s">
        <v>442</v>
      </c>
      <c r="BV71" s="947" t="s">
        <v>442</v>
      </c>
      <c r="BW71" s="947" t="s">
        <v>442</v>
      </c>
      <c r="BX71" s="947" t="s">
        <v>442</v>
      </c>
      <c r="BY71" s="947" t="s">
        <v>442</v>
      </c>
      <c r="BZ71" s="947" t="s">
        <v>442</v>
      </c>
      <c r="CA71" s="947" t="s">
        <v>442</v>
      </c>
      <c r="CB71" s="947" t="s">
        <v>442</v>
      </c>
      <c r="CC71" s="378">
        <v>881</v>
      </c>
      <c r="CD71" s="378">
        <v>1016</v>
      </c>
      <c r="CE71" s="378">
        <v>1177</v>
      </c>
      <c r="CF71" s="378">
        <v>1270</v>
      </c>
      <c r="CG71" s="378">
        <v>1652</v>
      </c>
      <c r="CH71" s="378">
        <v>4067</v>
      </c>
      <c r="CI71" s="378">
        <v>4638</v>
      </c>
      <c r="CJ71" s="378">
        <v>9435</v>
      </c>
      <c r="CK71" s="378">
        <v>11013</v>
      </c>
      <c r="CL71" s="378">
        <v>12340</v>
      </c>
      <c r="CM71" s="378">
        <v>3048</v>
      </c>
      <c r="CN71" s="378">
        <v>3473</v>
      </c>
      <c r="CO71" s="239" t="s">
        <v>780</v>
      </c>
      <c r="CP71" s="239" t="s">
        <v>435</v>
      </c>
      <c r="CQ71" s="239" t="s">
        <v>410</v>
      </c>
      <c r="CR71" s="239" t="s">
        <v>419</v>
      </c>
      <c r="CS71" s="239" t="s">
        <v>609</v>
      </c>
      <c r="CT71" s="239"/>
      <c r="CU71" s="239" t="s">
        <v>495</v>
      </c>
      <c r="CV71" s="239" t="s">
        <v>499</v>
      </c>
      <c r="CW71" s="239">
        <v>75</v>
      </c>
      <c r="CX71" s="239">
        <v>63</v>
      </c>
      <c r="CY71" s="239">
        <v>2100</v>
      </c>
      <c r="CZ71" s="239">
        <v>938</v>
      </c>
      <c r="DA71" s="378">
        <v>13603</v>
      </c>
      <c r="DB71" s="402">
        <v>624</v>
      </c>
      <c r="DC71" s="402">
        <v>812</v>
      </c>
      <c r="DD71" s="402">
        <v>1120</v>
      </c>
      <c r="DE71" s="402">
        <v>1032</v>
      </c>
      <c r="DF71" s="402"/>
      <c r="DG71" s="402"/>
      <c r="DH71" s="378">
        <v>36000</v>
      </c>
      <c r="DI71" s="378">
        <v>37232</v>
      </c>
      <c r="DJ71" s="378">
        <v>42157</v>
      </c>
      <c r="DK71" s="378">
        <v>993</v>
      </c>
      <c r="DL71" s="378">
        <v>1127</v>
      </c>
      <c r="DM71" s="378">
        <v>1288</v>
      </c>
      <c r="DN71" s="378">
        <v>1382</v>
      </c>
      <c r="DO71" s="378">
        <v>1764</v>
      </c>
      <c r="DP71" s="378">
        <v>3048</v>
      </c>
      <c r="DQ71" s="378">
        <v>3511</v>
      </c>
      <c r="DR71" s="378">
        <v>4095</v>
      </c>
      <c r="DS71" s="378">
        <v>4603</v>
      </c>
      <c r="DT71" s="378">
        <v>9349</v>
      </c>
      <c r="DU71" s="378">
        <v>10848</v>
      </c>
      <c r="DV71" s="378">
        <v>12010</v>
      </c>
      <c r="DW71" s="378">
        <v>13149</v>
      </c>
      <c r="DX71" s="378">
        <v>33276</v>
      </c>
      <c r="DY71" s="378">
        <v>35121</v>
      </c>
      <c r="DZ71" s="378">
        <v>39571</v>
      </c>
      <c r="EA71" s="378" t="s">
        <v>23</v>
      </c>
      <c r="EB71" s="238">
        <f>IFERROR(VLOOKUP($EA71,'BASE GE'!$B:$JV,$EB$5,FALSE),"")</f>
        <v>0</v>
      </c>
      <c r="EC71" s="238">
        <f>IFERROR(VLOOKUP($EA71,'BASE GE'!$B:$JV,$EC$5,FALSE),"")</f>
        <v>8.6</v>
      </c>
      <c r="ED71" s="238">
        <f>IFERROR(VLOOKUP($EA71,'BASE GE'!$B:$JV,$ED$5,FALSE),"")</f>
        <v>4</v>
      </c>
      <c r="EE71" s="238">
        <f>IFERROR(VLOOKUP($EA71,'BASE GE'!$B:$JV,$EE$5,FALSE),"")</f>
        <v>5.5</v>
      </c>
      <c r="EF71" s="238">
        <f>IFERROR(VLOOKUP($EA71,'BASE GE'!$B:$JV,$EE$5,FALSE),"")</f>
        <v>5.5</v>
      </c>
      <c r="EG71" s="238">
        <f>IFERROR(VLOOKUP($EA71,'BASE GE'!$B:$JV,$EE$5,FALSE),"")</f>
        <v>5.5</v>
      </c>
      <c r="EH71" s="238" t="str">
        <f>IFERROR(VLOOKUP($EA71,'BASE GE'!$B:$JV,$EH$5,FALSE),"")</f>
        <v>*</v>
      </c>
      <c r="EI71" s="238">
        <f>IFERROR(VLOOKUP($EA71,'BASE GE'!$B:$JV,$EI$5,FALSE),"")</f>
        <v>2.5</v>
      </c>
      <c r="EJ71" s="238" t="str">
        <f>IFERROR(VLOOKUP($EA71,'BASE GE'!$B:$JV,$EJ$5,FALSE),"")</f>
        <v>*</v>
      </c>
      <c r="EK71" s="238">
        <f>IFERROR(VLOOKUP($EA71,'BASE GE'!$B:$JV,$EK$5,FALSE),"")</f>
        <v>87</v>
      </c>
      <c r="EL71" s="238" t="str">
        <f>IFERROR(VLOOKUP($EA71,'BASE GE'!$B:$JV,$EL$5,FALSE),"")</f>
        <v>G2</v>
      </c>
      <c r="EM71" s="238">
        <f>IFERROR(VLOOKUP($EA71,'BASE GE'!$B:$JV,$EM$5,FALSE),"")</f>
        <v>680</v>
      </c>
      <c r="EN71" s="238">
        <f>IFERROR(VLOOKUP($EA71,'BASE GE'!$B:$JV,$EN$5,FALSE),"")</f>
        <v>800</v>
      </c>
      <c r="EO71" s="238">
        <f>IFERROR(VLOOKUP($EA71,'BASE GE'!$B:$JV,$EO$5,FALSE),"")</f>
        <v>1090</v>
      </c>
      <c r="EP71" s="238">
        <f>IFERROR(VLOOKUP($EA71,'BASE GE'!$B:$JV,$EP$5,FALSE),"")</f>
        <v>1100</v>
      </c>
      <c r="EQ71" s="238">
        <f>IFERROR(VLOOKUP($EA71,'BASE GE'!$B:$JV,$EQ$5,FALSE),"")</f>
        <v>0</v>
      </c>
      <c r="ER71" s="238">
        <f>IFERROR(VLOOKUP($EA71,'BASE GE'!$B:$JV,$ER$5,FALSE),"")</f>
        <v>0</v>
      </c>
      <c r="ES71" s="238" t="s">
        <v>2667</v>
      </c>
    </row>
    <row r="72" spans="1:149">
      <c r="A72" s="239" t="s">
        <v>1180</v>
      </c>
      <c r="B72" s="421" t="s">
        <v>2007</v>
      </c>
      <c r="C72" s="423"/>
      <c r="D72" s="423"/>
      <c r="E72" s="403" t="s">
        <v>903</v>
      </c>
      <c r="F72" s="239" t="s">
        <v>881</v>
      </c>
      <c r="G72" s="239" t="s">
        <v>880</v>
      </c>
      <c r="H72" s="239" t="s">
        <v>254</v>
      </c>
      <c r="I72" s="239" t="s">
        <v>249</v>
      </c>
      <c r="J72" s="239" t="s">
        <v>88</v>
      </c>
      <c r="K72" s="239" t="s">
        <v>89</v>
      </c>
      <c r="L72" s="239" t="s">
        <v>90</v>
      </c>
      <c r="M72" s="239" t="s">
        <v>227</v>
      </c>
      <c r="N72" s="239" t="s">
        <v>1189</v>
      </c>
      <c r="O72" s="947" t="s">
        <v>442</v>
      </c>
      <c r="P72" s="947" t="s">
        <v>442</v>
      </c>
      <c r="Q72" s="947" t="s">
        <v>442</v>
      </c>
      <c r="R72" s="947" t="s">
        <v>442</v>
      </c>
      <c r="S72" s="947" t="s">
        <v>442</v>
      </c>
      <c r="T72" s="947" t="s">
        <v>442</v>
      </c>
      <c r="U72" s="947" t="s">
        <v>442</v>
      </c>
      <c r="V72" s="947" t="s">
        <v>442</v>
      </c>
      <c r="W72" s="947" t="s">
        <v>442</v>
      </c>
      <c r="X72" s="947" t="s">
        <v>442</v>
      </c>
      <c r="Y72" s="947" t="s">
        <v>442</v>
      </c>
      <c r="Z72" s="947" t="s">
        <v>442</v>
      </c>
      <c r="AA72" s="947" t="s">
        <v>442</v>
      </c>
      <c r="AB72" s="947" t="s">
        <v>442</v>
      </c>
      <c r="AC72" s="947" t="s">
        <v>442</v>
      </c>
      <c r="AD72" s="947" t="s">
        <v>442</v>
      </c>
      <c r="AE72" s="947" t="s">
        <v>442</v>
      </c>
      <c r="AF72" s="947" t="s">
        <v>442</v>
      </c>
      <c r="AG72" s="947" t="s">
        <v>442</v>
      </c>
      <c r="AH72" s="947" t="s">
        <v>442</v>
      </c>
      <c r="AI72" s="947" t="s">
        <v>442</v>
      </c>
      <c r="AJ72" s="947" t="s">
        <v>442</v>
      </c>
      <c r="AK72" s="947" t="s">
        <v>442</v>
      </c>
      <c r="AL72" s="947" t="s">
        <v>442</v>
      </c>
      <c r="AM72" s="947" t="s">
        <v>442</v>
      </c>
      <c r="AN72" s="948">
        <v>235</v>
      </c>
      <c r="AO72" s="947" t="s">
        <v>442</v>
      </c>
      <c r="AP72" s="947" t="s">
        <v>442</v>
      </c>
      <c r="AQ72" s="947" t="s">
        <v>442</v>
      </c>
      <c r="AR72" s="947" t="s">
        <v>442</v>
      </c>
      <c r="AS72" s="947" t="s">
        <v>442</v>
      </c>
      <c r="AT72" s="947" t="s">
        <v>442</v>
      </c>
      <c r="AU72" s="947" t="s">
        <v>442</v>
      </c>
      <c r="AV72" s="947" t="s">
        <v>442</v>
      </c>
      <c r="AW72" s="947" t="s">
        <v>442</v>
      </c>
      <c r="AX72" s="947" t="s">
        <v>442</v>
      </c>
      <c r="AY72" s="948">
        <v>991</v>
      </c>
      <c r="AZ72" s="947" t="s">
        <v>442</v>
      </c>
      <c r="BA72" s="947" t="s">
        <v>442</v>
      </c>
      <c r="BB72" s="947" t="s">
        <v>442</v>
      </c>
      <c r="BC72" s="947" t="s">
        <v>442</v>
      </c>
      <c r="BD72" s="947" t="s">
        <v>442</v>
      </c>
      <c r="BE72" s="947" t="s">
        <v>442</v>
      </c>
      <c r="BF72" s="947" t="s">
        <v>442</v>
      </c>
      <c r="BG72" s="947" t="s">
        <v>442</v>
      </c>
      <c r="BH72" s="947" t="s">
        <v>442</v>
      </c>
      <c r="BI72" s="947" t="s">
        <v>442</v>
      </c>
      <c r="BJ72" s="947" t="s">
        <v>442</v>
      </c>
      <c r="BK72" s="947" t="s">
        <v>442</v>
      </c>
      <c r="BL72" s="947" t="s">
        <v>442</v>
      </c>
      <c r="BM72" s="947" t="s">
        <v>442</v>
      </c>
      <c r="BN72" s="947" t="s">
        <v>442</v>
      </c>
      <c r="BO72" s="947" t="s">
        <v>442</v>
      </c>
      <c r="BP72" s="947" t="s">
        <v>442</v>
      </c>
      <c r="BQ72" s="947" t="s">
        <v>442</v>
      </c>
      <c r="BR72" s="947" t="s">
        <v>442</v>
      </c>
      <c r="BS72" s="947" t="s">
        <v>442</v>
      </c>
      <c r="BT72" s="947" t="s">
        <v>442</v>
      </c>
      <c r="BU72" s="947" t="s">
        <v>442</v>
      </c>
      <c r="BV72" s="947" t="s">
        <v>442</v>
      </c>
      <c r="BW72" s="947" t="s">
        <v>442</v>
      </c>
      <c r="BX72" s="947" t="s">
        <v>442</v>
      </c>
      <c r="BY72" s="947" t="s">
        <v>442</v>
      </c>
      <c r="BZ72" s="947" t="s">
        <v>442</v>
      </c>
      <c r="CA72" s="947" t="s">
        <v>442</v>
      </c>
      <c r="CB72" s="947" t="s">
        <v>442</v>
      </c>
      <c r="CC72" s="378">
        <v>881</v>
      </c>
      <c r="CD72" s="378">
        <v>1016</v>
      </c>
      <c r="CE72" s="378">
        <v>1177</v>
      </c>
      <c r="CF72" s="378">
        <v>1270</v>
      </c>
      <c r="CG72" s="378">
        <v>1652</v>
      </c>
      <c r="CH72" s="378">
        <v>4067</v>
      </c>
      <c r="CI72" s="378">
        <v>4638</v>
      </c>
      <c r="CJ72" s="378">
        <v>9435</v>
      </c>
      <c r="CK72" s="378">
        <v>11013</v>
      </c>
      <c r="CL72" s="378">
        <v>12340</v>
      </c>
      <c r="CM72" s="378">
        <v>3048</v>
      </c>
      <c r="CN72" s="378">
        <v>3473</v>
      </c>
      <c r="CO72" s="239" t="s">
        <v>420</v>
      </c>
      <c r="CP72" s="239" t="s">
        <v>972</v>
      </c>
      <c r="CQ72" s="239" t="s">
        <v>1152</v>
      </c>
      <c r="CR72" s="239" t="s">
        <v>423</v>
      </c>
      <c r="CS72" s="239" t="s">
        <v>883</v>
      </c>
      <c r="CT72" s="239"/>
      <c r="CU72" s="239" t="s">
        <v>495</v>
      </c>
      <c r="CV72" s="239" t="s">
        <v>499</v>
      </c>
      <c r="CW72" s="239">
        <v>79</v>
      </c>
      <c r="CX72" s="239">
        <v>68</v>
      </c>
      <c r="CY72" s="239">
        <v>3590</v>
      </c>
      <c r="CZ72" s="239">
        <v>1145</v>
      </c>
      <c r="DA72" s="378">
        <v>13603</v>
      </c>
      <c r="DB72" s="402">
        <v>1825</v>
      </c>
      <c r="DC72" s="402">
        <v>2405</v>
      </c>
      <c r="DD72" s="402">
        <v>2930</v>
      </c>
      <c r="DE72" s="402">
        <v>3100</v>
      </c>
      <c r="DF72" s="402"/>
      <c r="DG72" s="402"/>
      <c r="DH72" s="378">
        <v>36000</v>
      </c>
      <c r="DI72" s="378">
        <v>37232</v>
      </c>
      <c r="DJ72" s="378">
        <v>42157</v>
      </c>
      <c r="DK72" s="378">
        <v>993</v>
      </c>
      <c r="DL72" s="378">
        <v>1127</v>
      </c>
      <c r="DM72" s="378">
        <v>1288</v>
      </c>
      <c r="DN72" s="378">
        <v>1382</v>
      </c>
      <c r="DO72" s="378">
        <v>1764</v>
      </c>
      <c r="DP72" s="378">
        <v>3048</v>
      </c>
      <c r="DQ72" s="378">
        <v>3511</v>
      </c>
      <c r="DR72" s="378">
        <v>4095</v>
      </c>
      <c r="DS72" s="378">
        <v>4603</v>
      </c>
      <c r="DT72" s="378">
        <v>9349</v>
      </c>
      <c r="DU72" s="378">
        <v>10848</v>
      </c>
      <c r="DV72" s="378">
        <v>12010</v>
      </c>
      <c r="DW72" s="378">
        <v>13149</v>
      </c>
      <c r="DX72" s="378">
        <v>33276</v>
      </c>
      <c r="DY72" s="378">
        <v>35121</v>
      </c>
      <c r="DZ72" s="378">
        <v>39571</v>
      </c>
      <c r="EA72" s="378" t="s">
        <v>879</v>
      </c>
      <c r="EB72" s="238">
        <f>IFERROR(VLOOKUP($EA72,'BASE GE'!$B:$JV,$EB$5,FALSE),"")</f>
        <v>0</v>
      </c>
      <c r="EC72" s="238">
        <f>IFERROR(VLOOKUP($EA72,'BASE GE'!$B:$JV,$EC$5,FALSE),"")</f>
        <v>49.3</v>
      </c>
      <c r="ED72" s="238">
        <f>IFERROR(VLOOKUP($EA72,'BASE GE'!$B:$JV,$ED$5,FALSE),"")</f>
        <v>23.1</v>
      </c>
      <c r="EE72" s="238">
        <f>IFERROR(VLOOKUP($EA72,'BASE GE'!$B:$JV,$EE$5,FALSE),"")</f>
        <v>35.200000000000003</v>
      </c>
      <c r="EF72" s="238">
        <f>IFERROR(VLOOKUP($EA72,'BASE GE'!$B:$JV,$EE$5,FALSE),"")</f>
        <v>35.200000000000003</v>
      </c>
      <c r="EG72" s="238">
        <f>IFERROR(VLOOKUP($EA72,'BASE GE'!$B:$JV,$EE$5,FALSE),"")</f>
        <v>35.200000000000003</v>
      </c>
      <c r="EH72" s="238">
        <f>IFERROR(VLOOKUP($EA72,'BASE GE'!$B:$JV,$EH$5,FALSE),"")</f>
        <v>20</v>
      </c>
      <c r="EI72" s="238">
        <f>IFERROR(VLOOKUP($EA72,'BASE GE'!$B:$JV,$EI$5,FALSE),"")</f>
        <v>0.75</v>
      </c>
      <c r="EJ72" s="238">
        <f>IFERROR(VLOOKUP($EA72,'BASE GE'!$B:$JV,$EJ$5,FALSE),"")</f>
        <v>26.3</v>
      </c>
      <c r="EK72" s="238">
        <f>IFERROR(VLOOKUP($EA72,'BASE GE'!$B:$JV,$EK$5,FALSE),"")</f>
        <v>587</v>
      </c>
      <c r="EL72" s="238" t="str">
        <f>IFERROR(VLOOKUP($EA72,'BASE GE'!$B:$JV,$EL$5,FALSE),"")</f>
        <v>G2</v>
      </c>
      <c r="EM72" s="238">
        <f>IFERROR(VLOOKUP($EA72,'BASE GE'!$B:$JV,$EM$5,FALSE),"")</f>
        <v>1825</v>
      </c>
      <c r="EN72" s="238">
        <f>IFERROR(VLOOKUP($EA72,'BASE GE'!$B:$JV,$EN$5,FALSE),"")</f>
        <v>2405</v>
      </c>
      <c r="EO72" s="238">
        <f>IFERROR(VLOOKUP($EA72,'BASE GE'!$B:$JV,$EO$5,FALSE),"")</f>
        <v>2930</v>
      </c>
      <c r="EP72" s="238">
        <f>IFERROR(VLOOKUP($EA72,'BASE GE'!$B:$JV,$EP$5,FALSE),"")</f>
        <v>3100</v>
      </c>
      <c r="EQ72" s="238">
        <f>IFERROR(VLOOKUP($EA72,'BASE GE'!$B:$JV,$EQ$5,FALSE),"")</f>
        <v>0</v>
      </c>
      <c r="ER72" s="238">
        <f>IFERROR(VLOOKUP($EA72,'BASE GE'!$B:$JV,$ER$5,FALSE),"")</f>
        <v>0</v>
      </c>
      <c r="ES72" s="239" t="s">
        <v>2668</v>
      </c>
    </row>
    <row r="73" spans="1:149">
      <c r="A73" s="239" t="s">
        <v>1180</v>
      </c>
      <c r="B73" s="421" t="s">
        <v>2008</v>
      </c>
      <c r="C73" s="423"/>
      <c r="D73" s="423"/>
      <c r="E73" s="403" t="s">
        <v>903</v>
      </c>
      <c r="F73" s="239" t="s">
        <v>953</v>
      </c>
      <c r="G73" s="239" t="s">
        <v>880</v>
      </c>
      <c r="H73" s="239" t="s">
        <v>254</v>
      </c>
      <c r="I73" s="239" t="s">
        <v>249</v>
      </c>
      <c r="J73" s="239" t="s">
        <v>88</v>
      </c>
      <c r="K73" s="239" t="s">
        <v>89</v>
      </c>
      <c r="L73" s="239" t="s">
        <v>90</v>
      </c>
      <c r="M73" s="239" t="s">
        <v>227</v>
      </c>
      <c r="N73" s="239" t="s">
        <v>1189</v>
      </c>
      <c r="O73" s="947" t="s">
        <v>442</v>
      </c>
      <c r="P73" s="947" t="s">
        <v>442</v>
      </c>
      <c r="Q73" s="947" t="s">
        <v>442</v>
      </c>
      <c r="R73" s="947" t="s">
        <v>442</v>
      </c>
      <c r="S73" s="947" t="s">
        <v>442</v>
      </c>
      <c r="T73" s="947" t="s">
        <v>442</v>
      </c>
      <c r="U73" s="947" t="s">
        <v>442</v>
      </c>
      <c r="V73" s="947" t="s">
        <v>442</v>
      </c>
      <c r="W73" s="947" t="s">
        <v>442</v>
      </c>
      <c r="X73" s="947" t="s">
        <v>442</v>
      </c>
      <c r="Y73" s="947" t="s">
        <v>442</v>
      </c>
      <c r="Z73" s="947" t="s">
        <v>442</v>
      </c>
      <c r="AA73" s="947" t="s">
        <v>442</v>
      </c>
      <c r="AB73" s="947" t="s">
        <v>442</v>
      </c>
      <c r="AC73" s="947" t="s">
        <v>442</v>
      </c>
      <c r="AD73" s="947" t="s">
        <v>442</v>
      </c>
      <c r="AE73" s="947" t="s">
        <v>442</v>
      </c>
      <c r="AF73" s="947" t="s">
        <v>442</v>
      </c>
      <c r="AG73" s="947" t="s">
        <v>442</v>
      </c>
      <c r="AH73" s="947" t="s">
        <v>442</v>
      </c>
      <c r="AI73" s="947" t="s">
        <v>442</v>
      </c>
      <c r="AJ73" s="947" t="s">
        <v>442</v>
      </c>
      <c r="AK73" s="947" t="s">
        <v>442</v>
      </c>
      <c r="AL73" s="947" t="s">
        <v>442</v>
      </c>
      <c r="AM73" s="947" t="s">
        <v>442</v>
      </c>
      <c r="AN73" s="948">
        <v>235</v>
      </c>
      <c r="AO73" s="947" t="s">
        <v>442</v>
      </c>
      <c r="AP73" s="947" t="s">
        <v>442</v>
      </c>
      <c r="AQ73" s="947" t="s">
        <v>442</v>
      </c>
      <c r="AR73" s="947" t="s">
        <v>442</v>
      </c>
      <c r="AS73" s="947" t="s">
        <v>442</v>
      </c>
      <c r="AT73" s="947" t="s">
        <v>442</v>
      </c>
      <c r="AU73" s="947" t="s">
        <v>442</v>
      </c>
      <c r="AV73" s="947" t="s">
        <v>442</v>
      </c>
      <c r="AW73" s="947" t="s">
        <v>442</v>
      </c>
      <c r="AX73" s="947" t="s">
        <v>442</v>
      </c>
      <c r="AY73" s="948">
        <v>991</v>
      </c>
      <c r="AZ73" s="947" t="s">
        <v>442</v>
      </c>
      <c r="BA73" s="947" t="s">
        <v>442</v>
      </c>
      <c r="BB73" s="947" t="s">
        <v>442</v>
      </c>
      <c r="BC73" s="947" t="s">
        <v>442</v>
      </c>
      <c r="BD73" s="947" t="s">
        <v>442</v>
      </c>
      <c r="BE73" s="947" t="s">
        <v>442</v>
      </c>
      <c r="BF73" s="947" t="s">
        <v>442</v>
      </c>
      <c r="BG73" s="947" t="s">
        <v>442</v>
      </c>
      <c r="BH73" s="947" t="s">
        <v>442</v>
      </c>
      <c r="BI73" s="947" t="s">
        <v>442</v>
      </c>
      <c r="BJ73" s="947" t="s">
        <v>442</v>
      </c>
      <c r="BK73" s="947" t="s">
        <v>442</v>
      </c>
      <c r="BL73" s="947" t="s">
        <v>442</v>
      </c>
      <c r="BM73" s="947" t="s">
        <v>442</v>
      </c>
      <c r="BN73" s="947" t="s">
        <v>442</v>
      </c>
      <c r="BO73" s="947" t="s">
        <v>442</v>
      </c>
      <c r="BP73" s="947" t="s">
        <v>442</v>
      </c>
      <c r="BQ73" s="947" t="s">
        <v>442</v>
      </c>
      <c r="BR73" s="947" t="s">
        <v>442</v>
      </c>
      <c r="BS73" s="947" t="s">
        <v>442</v>
      </c>
      <c r="BT73" s="947" t="s">
        <v>442</v>
      </c>
      <c r="BU73" s="947" t="s">
        <v>442</v>
      </c>
      <c r="BV73" s="947" t="s">
        <v>442</v>
      </c>
      <c r="BW73" s="947" t="s">
        <v>442</v>
      </c>
      <c r="BX73" s="947" t="s">
        <v>442</v>
      </c>
      <c r="BY73" s="947" t="s">
        <v>442</v>
      </c>
      <c r="BZ73" s="947" t="s">
        <v>442</v>
      </c>
      <c r="CA73" s="947" t="s">
        <v>442</v>
      </c>
      <c r="CB73" s="947" t="s">
        <v>442</v>
      </c>
      <c r="CC73" s="378">
        <v>881</v>
      </c>
      <c r="CD73" s="378">
        <v>1016</v>
      </c>
      <c r="CE73" s="378">
        <v>1177</v>
      </c>
      <c r="CF73" s="378">
        <v>1270</v>
      </c>
      <c r="CG73" s="378">
        <v>1652</v>
      </c>
      <c r="CH73" s="378">
        <v>4067</v>
      </c>
      <c r="CI73" s="378">
        <v>4638</v>
      </c>
      <c r="CJ73" s="378">
        <v>9435</v>
      </c>
      <c r="CK73" s="378">
        <v>11013</v>
      </c>
      <c r="CL73" s="378">
        <v>12340</v>
      </c>
      <c r="CM73" s="378">
        <v>3048</v>
      </c>
      <c r="CN73" s="378">
        <v>3473</v>
      </c>
      <c r="CO73" s="239" t="s">
        <v>420</v>
      </c>
      <c r="CP73" s="239" t="s">
        <v>421</v>
      </c>
      <c r="CQ73" s="239" t="s">
        <v>1152</v>
      </c>
      <c r="CR73" s="239" t="s">
        <v>423</v>
      </c>
      <c r="CS73" s="239" t="s">
        <v>883</v>
      </c>
      <c r="CT73" s="239"/>
      <c r="CU73" s="239" t="s">
        <v>495</v>
      </c>
      <c r="CV73" s="239" t="s">
        <v>499</v>
      </c>
      <c r="CW73" s="239">
        <v>78</v>
      </c>
      <c r="CX73" s="239">
        <v>67</v>
      </c>
      <c r="CY73" s="239">
        <v>3590</v>
      </c>
      <c r="CZ73" s="239">
        <v>1145</v>
      </c>
      <c r="DA73" s="378">
        <v>13603</v>
      </c>
      <c r="DB73" s="402">
        <v>1745</v>
      </c>
      <c r="DC73" s="402">
        <v>2335</v>
      </c>
      <c r="DD73" s="402">
        <v>2960</v>
      </c>
      <c r="DE73" s="402"/>
      <c r="DF73" s="402"/>
      <c r="DG73" s="402"/>
      <c r="DH73" s="378">
        <v>36000</v>
      </c>
      <c r="DI73" s="378">
        <v>37232</v>
      </c>
      <c r="DJ73" s="378">
        <v>42157</v>
      </c>
      <c r="DK73" s="378">
        <v>993</v>
      </c>
      <c r="DL73" s="378">
        <v>1127</v>
      </c>
      <c r="DM73" s="378">
        <v>1288</v>
      </c>
      <c r="DN73" s="378">
        <v>1382</v>
      </c>
      <c r="DO73" s="378">
        <v>1764</v>
      </c>
      <c r="DP73" s="378">
        <v>3048</v>
      </c>
      <c r="DQ73" s="378">
        <v>3511</v>
      </c>
      <c r="DR73" s="378">
        <v>4095</v>
      </c>
      <c r="DS73" s="378">
        <v>4603</v>
      </c>
      <c r="DT73" s="378">
        <v>9349</v>
      </c>
      <c r="DU73" s="378">
        <v>10848</v>
      </c>
      <c r="DV73" s="378">
        <v>12010</v>
      </c>
      <c r="DW73" s="378">
        <v>13149</v>
      </c>
      <c r="DX73" s="378">
        <v>33276</v>
      </c>
      <c r="DY73" s="378">
        <v>35121</v>
      </c>
      <c r="DZ73" s="378">
        <v>39571</v>
      </c>
      <c r="EA73" s="378" t="s">
        <v>256</v>
      </c>
      <c r="EB73" s="238">
        <f>IFERROR(VLOOKUP($EA73,'BASE GE'!$B:$JV,$EB$5,FALSE),"")</f>
        <v>0</v>
      </c>
      <c r="EC73" s="238">
        <f>IFERROR(VLOOKUP($EA73,'BASE GE'!$B:$JV,$EC$5,FALSE),"")</f>
        <v>0</v>
      </c>
      <c r="ED73" s="238">
        <f>IFERROR(VLOOKUP($EA73,'BASE GE'!$B:$JV,$ED$5,FALSE),"")</f>
        <v>0</v>
      </c>
      <c r="EE73" s="238" t="str">
        <f>IFERROR(VLOOKUP($EA73,'BASE GE'!$B:$JV,$EE$5,FALSE),"")</f>
        <v xml:space="preserve"> </v>
      </c>
      <c r="EF73" s="238" t="str">
        <f>IFERROR(VLOOKUP($EA73,'BASE GE'!$B:$JV,$EE$5,FALSE),"")</f>
        <v xml:space="preserve"> </v>
      </c>
      <c r="EG73" s="238" t="str">
        <f>IFERROR(VLOOKUP($EA73,'BASE GE'!$B:$JV,$EE$5,FALSE),"")</f>
        <v xml:space="preserve"> </v>
      </c>
      <c r="EH73" s="238">
        <f>IFERROR(VLOOKUP($EA73,'BASE GE'!$B:$JV,$EH$5,FALSE),"")</f>
        <v>0</v>
      </c>
      <c r="EI73" s="238">
        <f>IFERROR(VLOOKUP($EA73,'BASE GE'!$B:$JV,$EI$5,FALSE),"")</f>
        <v>0</v>
      </c>
      <c r="EJ73" s="238">
        <f>IFERROR(VLOOKUP($EA73,'BASE GE'!$B:$JV,$EJ$5,FALSE),"")</f>
        <v>0</v>
      </c>
      <c r="EK73" s="238">
        <f>IFERROR(VLOOKUP($EA73,'BASE GE'!$B:$JV,$EK$5,FALSE),"")</f>
        <v>0</v>
      </c>
      <c r="EL73" s="238">
        <f>IFERROR(VLOOKUP($EA73,'BASE GE'!$B:$JV,$EL$5,FALSE),"")</f>
        <v>0</v>
      </c>
      <c r="EM73" s="238">
        <f>IFERROR(VLOOKUP($EA73,'BASE GE'!$B:$JV,$EM$5,FALSE),"")</f>
        <v>1745</v>
      </c>
      <c r="EN73" s="238">
        <f>IFERROR(VLOOKUP($EA73,'BASE GE'!$B:$JV,$EN$5,FALSE),"")</f>
        <v>2335</v>
      </c>
      <c r="EO73" s="238">
        <f>IFERROR(VLOOKUP($EA73,'BASE GE'!$B:$JV,$EO$5,FALSE),"")</f>
        <v>2960</v>
      </c>
      <c r="EP73" s="238">
        <f>IFERROR(VLOOKUP($EA73,'BASE GE'!$B:$JV,$EP$5,FALSE),"")</f>
        <v>0</v>
      </c>
      <c r="EQ73" s="238">
        <f>IFERROR(VLOOKUP($EA73,'BASE GE'!$B:$JV,$EQ$5,FALSE),"")</f>
        <v>0</v>
      </c>
      <c r="ER73" s="238">
        <f>IFERROR(VLOOKUP($EA73,'BASE GE'!$B:$JV,$ER$5,FALSE),"")</f>
        <v>0</v>
      </c>
      <c r="ES73" s="239" t="s">
        <v>2668</v>
      </c>
    </row>
    <row r="74" spans="1:149">
      <c r="A74" s="239" t="s">
        <v>1180</v>
      </c>
      <c r="B74" s="421" t="s">
        <v>2009</v>
      </c>
      <c r="C74" s="423"/>
      <c r="D74" s="423"/>
      <c r="E74" s="403" t="s">
        <v>904</v>
      </c>
      <c r="F74" s="239" t="s">
        <v>259</v>
      </c>
      <c r="G74" s="239" t="s">
        <v>880</v>
      </c>
      <c r="H74" s="239" t="s">
        <v>261</v>
      </c>
      <c r="I74" s="239" t="s">
        <v>262</v>
      </c>
      <c r="J74" s="239" t="s">
        <v>88</v>
      </c>
      <c r="K74" s="239" t="s">
        <v>89</v>
      </c>
      <c r="L74" s="239" t="s">
        <v>90</v>
      </c>
      <c r="M74" s="239" t="s">
        <v>227</v>
      </c>
      <c r="N74" s="239" t="s">
        <v>1189</v>
      </c>
      <c r="O74" s="947" t="s">
        <v>442</v>
      </c>
      <c r="P74" s="947" t="s">
        <v>442</v>
      </c>
      <c r="Q74" s="947" t="s">
        <v>442</v>
      </c>
      <c r="R74" s="947" t="s">
        <v>442</v>
      </c>
      <c r="S74" s="947" t="s">
        <v>442</v>
      </c>
      <c r="T74" s="947" t="s">
        <v>442</v>
      </c>
      <c r="U74" s="947" t="s">
        <v>442</v>
      </c>
      <c r="V74" s="947" t="s">
        <v>442</v>
      </c>
      <c r="W74" s="947" t="s">
        <v>442</v>
      </c>
      <c r="X74" s="947" t="s">
        <v>442</v>
      </c>
      <c r="Y74" s="947" t="s">
        <v>442</v>
      </c>
      <c r="Z74" s="947" t="s">
        <v>442</v>
      </c>
      <c r="AA74" s="947" t="s">
        <v>442</v>
      </c>
      <c r="AB74" s="947" t="s">
        <v>442</v>
      </c>
      <c r="AC74" s="947" t="s">
        <v>442</v>
      </c>
      <c r="AD74" s="947" t="s">
        <v>442</v>
      </c>
      <c r="AE74" s="947" t="s">
        <v>442</v>
      </c>
      <c r="AF74" s="947" t="s">
        <v>442</v>
      </c>
      <c r="AG74" s="947" t="s">
        <v>442</v>
      </c>
      <c r="AH74" s="947" t="s">
        <v>442</v>
      </c>
      <c r="AI74" s="947" t="s">
        <v>442</v>
      </c>
      <c r="AJ74" s="947" t="s">
        <v>442</v>
      </c>
      <c r="AK74" s="947" t="s">
        <v>442</v>
      </c>
      <c r="AL74" s="947" t="s">
        <v>442</v>
      </c>
      <c r="AM74" s="947" t="s">
        <v>442</v>
      </c>
      <c r="AN74" s="948">
        <v>235</v>
      </c>
      <c r="AO74" s="947" t="s">
        <v>442</v>
      </c>
      <c r="AP74" s="947" t="s">
        <v>442</v>
      </c>
      <c r="AQ74" s="947" t="s">
        <v>442</v>
      </c>
      <c r="AR74" s="947" t="s">
        <v>442</v>
      </c>
      <c r="AS74" s="947" t="s">
        <v>442</v>
      </c>
      <c r="AT74" s="947" t="s">
        <v>442</v>
      </c>
      <c r="AU74" s="947" t="s">
        <v>442</v>
      </c>
      <c r="AV74" s="947" t="s">
        <v>442</v>
      </c>
      <c r="AW74" s="947" t="s">
        <v>442</v>
      </c>
      <c r="AX74" s="947" t="s">
        <v>442</v>
      </c>
      <c r="AY74" s="948">
        <v>991</v>
      </c>
      <c r="AZ74" s="947" t="s">
        <v>442</v>
      </c>
      <c r="BA74" s="947" t="s">
        <v>442</v>
      </c>
      <c r="BB74" s="947" t="s">
        <v>442</v>
      </c>
      <c r="BC74" s="947" t="s">
        <v>442</v>
      </c>
      <c r="BD74" s="947" t="s">
        <v>442</v>
      </c>
      <c r="BE74" s="947" t="s">
        <v>442</v>
      </c>
      <c r="BF74" s="947" t="s">
        <v>442</v>
      </c>
      <c r="BG74" s="947" t="s">
        <v>442</v>
      </c>
      <c r="BH74" s="947" t="s">
        <v>442</v>
      </c>
      <c r="BI74" s="947" t="s">
        <v>442</v>
      </c>
      <c r="BJ74" s="947" t="s">
        <v>442</v>
      </c>
      <c r="BK74" s="947" t="s">
        <v>442</v>
      </c>
      <c r="BL74" s="947" t="s">
        <v>442</v>
      </c>
      <c r="BM74" s="947" t="s">
        <v>442</v>
      </c>
      <c r="BN74" s="947" t="s">
        <v>442</v>
      </c>
      <c r="BO74" s="947" t="s">
        <v>442</v>
      </c>
      <c r="BP74" s="947" t="s">
        <v>442</v>
      </c>
      <c r="BQ74" s="947" t="s">
        <v>442</v>
      </c>
      <c r="BR74" s="947" t="s">
        <v>442</v>
      </c>
      <c r="BS74" s="947" t="s">
        <v>442</v>
      </c>
      <c r="BT74" s="947" t="s">
        <v>442</v>
      </c>
      <c r="BU74" s="947" t="s">
        <v>442</v>
      </c>
      <c r="BV74" s="947" t="s">
        <v>442</v>
      </c>
      <c r="BW74" s="947" t="s">
        <v>442</v>
      </c>
      <c r="BX74" s="947" t="s">
        <v>442</v>
      </c>
      <c r="BY74" s="947" t="s">
        <v>442</v>
      </c>
      <c r="BZ74" s="947" t="s">
        <v>442</v>
      </c>
      <c r="CA74" s="947" t="s">
        <v>442</v>
      </c>
      <c r="CB74" s="947" t="s">
        <v>442</v>
      </c>
      <c r="CC74" s="378">
        <v>881</v>
      </c>
      <c r="CD74" s="378">
        <v>1016</v>
      </c>
      <c r="CE74" s="378">
        <v>1177</v>
      </c>
      <c r="CF74" s="378">
        <v>1270</v>
      </c>
      <c r="CG74" s="378">
        <v>1652</v>
      </c>
      <c r="CH74" s="378">
        <v>4067</v>
      </c>
      <c r="CI74" s="378">
        <v>4638</v>
      </c>
      <c r="CJ74" s="378">
        <v>9435</v>
      </c>
      <c r="CK74" s="378">
        <v>11013</v>
      </c>
      <c r="CL74" s="378">
        <v>12340</v>
      </c>
      <c r="CM74" s="378">
        <v>3048</v>
      </c>
      <c r="CN74" s="378">
        <v>3473</v>
      </c>
      <c r="CO74" s="239" t="s">
        <v>420</v>
      </c>
      <c r="CP74" s="239" t="s">
        <v>972</v>
      </c>
      <c r="CQ74" s="239" t="s">
        <v>1152</v>
      </c>
      <c r="CR74" s="239" t="s">
        <v>423</v>
      </c>
      <c r="CS74" s="239" t="s">
        <v>883</v>
      </c>
      <c r="CT74" s="239"/>
      <c r="CU74" s="239" t="s">
        <v>495</v>
      </c>
      <c r="CV74" s="239" t="s">
        <v>499</v>
      </c>
      <c r="CW74" s="239">
        <v>82</v>
      </c>
      <c r="CX74" s="239">
        <v>71</v>
      </c>
      <c r="CY74" s="239">
        <v>3590</v>
      </c>
      <c r="CZ74" s="239">
        <v>1145</v>
      </c>
      <c r="DA74" s="378">
        <v>13603</v>
      </c>
      <c r="DB74" s="402">
        <v>1940</v>
      </c>
      <c r="DC74" s="402">
        <v>2515</v>
      </c>
      <c r="DD74" s="402">
        <v>3045</v>
      </c>
      <c r="DE74" s="402">
        <v>3085</v>
      </c>
      <c r="DF74" s="402"/>
      <c r="DG74" s="402"/>
      <c r="DH74" s="378">
        <v>36000</v>
      </c>
      <c r="DI74" s="378">
        <v>37232</v>
      </c>
      <c r="DJ74" s="378">
        <v>42157</v>
      </c>
      <c r="DK74" s="378">
        <v>993</v>
      </c>
      <c r="DL74" s="378">
        <v>1127</v>
      </c>
      <c r="DM74" s="378">
        <v>1288</v>
      </c>
      <c r="DN74" s="378">
        <v>1382</v>
      </c>
      <c r="DO74" s="378">
        <v>1764</v>
      </c>
      <c r="DP74" s="378">
        <v>3048</v>
      </c>
      <c r="DQ74" s="378">
        <v>3511</v>
      </c>
      <c r="DR74" s="378">
        <v>4095</v>
      </c>
      <c r="DS74" s="378">
        <v>4603</v>
      </c>
      <c r="DT74" s="378">
        <v>9349</v>
      </c>
      <c r="DU74" s="378">
        <v>10848</v>
      </c>
      <c r="DV74" s="378">
        <v>12010</v>
      </c>
      <c r="DW74" s="378">
        <v>13149</v>
      </c>
      <c r="DX74" s="378">
        <v>33276</v>
      </c>
      <c r="DY74" s="378">
        <v>35121</v>
      </c>
      <c r="DZ74" s="378">
        <v>39571</v>
      </c>
      <c r="EA74" s="378" t="s">
        <v>882</v>
      </c>
      <c r="EB74" s="238">
        <f>IFERROR(VLOOKUP($EA74,'BASE GE'!$B:$JV,$EB$5,FALSE),"")</f>
        <v>0</v>
      </c>
      <c r="EC74" s="238">
        <f>IFERROR(VLOOKUP($EA74,'BASE GE'!$B:$JV,$EC$5,FALSE),"")</f>
        <v>51.4</v>
      </c>
      <c r="ED74" s="238">
        <f>IFERROR(VLOOKUP($EA74,'BASE GE'!$B:$JV,$ED$5,FALSE),"")</f>
        <v>24.4</v>
      </c>
      <c r="EE74" s="238">
        <f>IFERROR(VLOOKUP($EA74,'BASE GE'!$B:$JV,$EE$5,FALSE),"")</f>
        <v>35.9</v>
      </c>
      <c r="EF74" s="238">
        <f>IFERROR(VLOOKUP($EA74,'BASE GE'!$B:$JV,$EE$5,FALSE),"")</f>
        <v>35.9</v>
      </c>
      <c r="EG74" s="238">
        <f>IFERROR(VLOOKUP($EA74,'BASE GE'!$B:$JV,$EE$5,FALSE),"")</f>
        <v>35.9</v>
      </c>
      <c r="EH74" s="238">
        <f>IFERROR(VLOOKUP($EA74,'BASE GE'!$B:$JV,$EH$5,FALSE),"")</f>
        <v>25</v>
      </c>
      <c r="EI74" s="238">
        <f>IFERROR(VLOOKUP($EA74,'BASE GE'!$B:$JV,$EI$5,FALSE),"")</f>
        <v>0.25</v>
      </c>
      <c r="EJ74" s="238">
        <f>IFERROR(VLOOKUP($EA74,'BASE GE'!$B:$JV,$EJ$5,FALSE),"")</f>
        <v>27.7</v>
      </c>
      <c r="EK74" s="238">
        <f>IFERROR(VLOOKUP($EA74,'BASE GE'!$B:$JV,$EK$5,FALSE),"")</f>
        <v>577</v>
      </c>
      <c r="EL74" s="238" t="str">
        <f>IFERROR(VLOOKUP($EA74,'BASE GE'!$B:$JV,$EL$5,FALSE),"")</f>
        <v>G3</v>
      </c>
      <c r="EM74" s="238">
        <f>IFERROR(VLOOKUP($EA74,'BASE GE'!$B:$JV,$EM$5,FALSE),"")</f>
        <v>1940</v>
      </c>
      <c r="EN74" s="238">
        <f>IFERROR(VLOOKUP($EA74,'BASE GE'!$B:$JV,$EN$5,FALSE),"")</f>
        <v>2515</v>
      </c>
      <c r="EO74" s="238">
        <f>IFERROR(VLOOKUP($EA74,'BASE GE'!$B:$JV,$EO$5,FALSE),"")</f>
        <v>3045</v>
      </c>
      <c r="EP74" s="238">
        <f>IFERROR(VLOOKUP($EA74,'BASE GE'!$B:$JV,$EP$5,FALSE),"")</f>
        <v>3085</v>
      </c>
      <c r="EQ74" s="238">
        <f>IFERROR(VLOOKUP($EA74,'BASE GE'!$B:$JV,$EQ$5,FALSE),"")</f>
        <v>0</v>
      </c>
      <c r="ER74" s="238">
        <f>IFERROR(VLOOKUP($EA74,'BASE GE'!$B:$JV,$ER$5,FALSE),"")</f>
        <v>0</v>
      </c>
      <c r="ES74" s="239" t="s">
        <v>2668</v>
      </c>
    </row>
    <row r="75" spans="1:149">
      <c r="A75" s="239" t="s">
        <v>1180</v>
      </c>
      <c r="B75" s="421" t="s">
        <v>2010</v>
      </c>
      <c r="C75" s="423" t="s">
        <v>2011</v>
      </c>
      <c r="D75" s="423" t="s">
        <v>2012</v>
      </c>
      <c r="E75" s="403" t="s">
        <v>909</v>
      </c>
      <c r="F75" s="239" t="s">
        <v>759</v>
      </c>
      <c r="G75" s="239" t="s">
        <v>760</v>
      </c>
      <c r="H75" s="239" t="s">
        <v>174</v>
      </c>
      <c r="I75" s="239" t="s">
        <v>175</v>
      </c>
      <c r="J75" s="239" t="s">
        <v>88</v>
      </c>
      <c r="K75" s="239" t="s">
        <v>89</v>
      </c>
      <c r="L75" s="239" t="s">
        <v>90</v>
      </c>
      <c r="M75" s="239" t="s">
        <v>967</v>
      </c>
      <c r="N75" s="239" t="s">
        <v>967</v>
      </c>
      <c r="O75" s="948">
        <v>18222</v>
      </c>
      <c r="P75" s="947" t="s">
        <v>442</v>
      </c>
      <c r="Q75" s="950">
        <v>2396</v>
      </c>
      <c r="R75" s="947" t="s">
        <v>442</v>
      </c>
      <c r="S75" s="947" t="s">
        <v>442</v>
      </c>
      <c r="T75" s="947" t="s">
        <v>442</v>
      </c>
      <c r="U75" s="947" t="s">
        <v>442</v>
      </c>
      <c r="V75" s="947" t="s">
        <v>442</v>
      </c>
      <c r="W75" s="947" t="s">
        <v>442</v>
      </c>
      <c r="X75" s="947" t="s">
        <v>442</v>
      </c>
      <c r="Y75" s="947" t="s">
        <v>442</v>
      </c>
      <c r="Z75" s="947" t="s">
        <v>442</v>
      </c>
      <c r="AA75" s="947" t="s">
        <v>442</v>
      </c>
      <c r="AB75" s="947" t="s">
        <v>442</v>
      </c>
      <c r="AC75" s="947" t="s">
        <v>442</v>
      </c>
      <c r="AD75" s="947" t="s">
        <v>442</v>
      </c>
      <c r="AE75" s="947" t="s">
        <v>442</v>
      </c>
      <c r="AF75" s="947" t="s">
        <v>442</v>
      </c>
      <c r="AG75" s="947" t="s">
        <v>442</v>
      </c>
      <c r="AH75" s="947" t="s">
        <v>442</v>
      </c>
      <c r="AI75" s="947" t="s">
        <v>442</v>
      </c>
      <c r="AJ75" s="947" t="s">
        <v>442</v>
      </c>
      <c r="AK75" s="947" t="s">
        <v>442</v>
      </c>
      <c r="AL75" s="947" t="s">
        <v>442</v>
      </c>
      <c r="AM75" s="947" t="s">
        <v>442</v>
      </c>
      <c r="AN75" s="948">
        <v>235</v>
      </c>
      <c r="AO75" s="948">
        <v>479</v>
      </c>
      <c r="AP75" s="947" t="s">
        <v>442</v>
      </c>
      <c r="AQ75" s="948">
        <v>1422</v>
      </c>
      <c r="AR75" s="948">
        <v>405</v>
      </c>
      <c r="AS75" s="948">
        <v>434</v>
      </c>
      <c r="AT75" s="948">
        <v>72</v>
      </c>
      <c r="AU75" s="947" t="s">
        <v>442</v>
      </c>
      <c r="AV75" s="947" t="s">
        <v>442</v>
      </c>
      <c r="AW75" s="947" t="s">
        <v>442</v>
      </c>
      <c r="AX75" s="948">
        <v>944</v>
      </c>
      <c r="AY75" s="804">
        <v>991</v>
      </c>
      <c r="AZ75" s="947" t="s">
        <v>442</v>
      </c>
      <c r="BA75" s="947" t="s">
        <v>442</v>
      </c>
      <c r="BB75" s="948">
        <v>188</v>
      </c>
      <c r="BC75" s="948">
        <v>394</v>
      </c>
      <c r="BD75" s="947" t="s">
        <v>442</v>
      </c>
      <c r="BE75" s="947" t="s">
        <v>442</v>
      </c>
      <c r="BF75" s="947" t="s">
        <v>442</v>
      </c>
      <c r="BG75" s="948">
        <v>563</v>
      </c>
      <c r="BH75" s="948">
        <v>419</v>
      </c>
      <c r="BI75" s="947" t="s">
        <v>442</v>
      </c>
      <c r="BJ75" s="947" t="s">
        <v>442</v>
      </c>
      <c r="BK75" s="947" t="s">
        <v>442</v>
      </c>
      <c r="BL75" s="948">
        <v>628</v>
      </c>
      <c r="BM75" s="947" t="s">
        <v>442</v>
      </c>
      <c r="BN75" s="947" t="s">
        <v>442</v>
      </c>
      <c r="BO75" s="947" t="s">
        <v>442</v>
      </c>
      <c r="BP75" s="948">
        <v>101</v>
      </c>
      <c r="BQ75" s="948">
        <v>101</v>
      </c>
      <c r="BR75" s="947" t="s">
        <v>442</v>
      </c>
      <c r="BS75" s="947" t="s">
        <v>442</v>
      </c>
      <c r="BT75" s="947" t="s">
        <v>442</v>
      </c>
      <c r="BU75" s="947" t="s">
        <v>442</v>
      </c>
      <c r="BV75" s="947" t="s">
        <v>442</v>
      </c>
      <c r="BW75" s="947" t="s">
        <v>442</v>
      </c>
      <c r="BX75" s="947" t="s">
        <v>442</v>
      </c>
      <c r="BY75" s="947" t="s">
        <v>442</v>
      </c>
      <c r="BZ75" s="947" t="s">
        <v>442</v>
      </c>
      <c r="CA75" s="947" t="s">
        <v>442</v>
      </c>
      <c r="CB75" s="947" t="s">
        <v>442</v>
      </c>
      <c r="CC75" s="378">
        <v>881</v>
      </c>
      <c r="CD75" s="378">
        <v>1016</v>
      </c>
      <c r="CE75" s="378">
        <v>1177</v>
      </c>
      <c r="CF75" s="378">
        <v>1270</v>
      </c>
      <c r="CG75" s="378">
        <v>1652</v>
      </c>
      <c r="CH75" s="378">
        <v>4067</v>
      </c>
      <c r="CI75" s="378">
        <v>4638</v>
      </c>
      <c r="CJ75" s="378">
        <v>9435</v>
      </c>
      <c r="CK75" s="378">
        <v>11013</v>
      </c>
      <c r="CL75" s="378">
        <v>12340</v>
      </c>
      <c r="CM75" s="378">
        <v>3048</v>
      </c>
      <c r="CN75" s="378">
        <v>3473</v>
      </c>
      <c r="CO75" s="239" t="s">
        <v>780</v>
      </c>
      <c r="CP75" s="239" t="s">
        <v>435</v>
      </c>
      <c r="CQ75" s="239" t="s">
        <v>410</v>
      </c>
      <c r="CR75" s="239" t="s">
        <v>419</v>
      </c>
      <c r="CS75" s="239" t="s">
        <v>609</v>
      </c>
      <c r="CT75" s="239"/>
      <c r="CU75" s="239" t="s">
        <v>495</v>
      </c>
      <c r="CV75" s="239" t="s">
        <v>499</v>
      </c>
      <c r="CW75" s="239">
        <v>74</v>
      </c>
      <c r="CX75" s="239">
        <v>62</v>
      </c>
      <c r="CY75" s="239">
        <v>2100</v>
      </c>
      <c r="CZ75" s="239">
        <v>938</v>
      </c>
      <c r="DA75" s="378">
        <v>13603</v>
      </c>
      <c r="DB75" s="402">
        <v>629</v>
      </c>
      <c r="DC75" s="402">
        <v>817</v>
      </c>
      <c r="DD75" s="402">
        <v>1025</v>
      </c>
      <c r="DE75" s="402">
        <v>1037</v>
      </c>
      <c r="DF75" s="402"/>
      <c r="DG75" s="402"/>
      <c r="DH75" s="378">
        <v>36000</v>
      </c>
      <c r="DI75" s="378">
        <v>37232</v>
      </c>
      <c r="DJ75" s="378">
        <v>42157</v>
      </c>
      <c r="DK75" s="378">
        <v>993</v>
      </c>
      <c r="DL75" s="378">
        <v>1127</v>
      </c>
      <c r="DM75" s="378">
        <v>1288</v>
      </c>
      <c r="DN75" s="378">
        <v>1382</v>
      </c>
      <c r="DO75" s="378">
        <v>1764</v>
      </c>
      <c r="DP75" s="378">
        <v>3048</v>
      </c>
      <c r="DQ75" s="378">
        <v>3511</v>
      </c>
      <c r="DR75" s="378">
        <v>4095</v>
      </c>
      <c r="DS75" s="378">
        <v>4603</v>
      </c>
      <c r="DT75" s="378">
        <v>9349</v>
      </c>
      <c r="DU75" s="378">
        <v>10848</v>
      </c>
      <c r="DV75" s="378">
        <v>12010</v>
      </c>
      <c r="DW75" s="378">
        <v>13149</v>
      </c>
      <c r="DX75" s="378">
        <v>33276</v>
      </c>
      <c r="DY75" s="378">
        <v>35121</v>
      </c>
      <c r="DZ75" s="378">
        <v>39571</v>
      </c>
      <c r="EA75" s="378" t="s">
        <v>31</v>
      </c>
      <c r="EB75" s="238">
        <f>IFERROR(VLOOKUP($EA75,'BASE GE'!$B:$JV,$EB$5,FALSE),"")</f>
        <v>0</v>
      </c>
      <c r="EC75" s="238">
        <f>IFERROR(VLOOKUP($EA75,'BASE GE'!$B:$JV,$EC$5,FALSE),"")</f>
        <v>8.6</v>
      </c>
      <c r="ED75" s="238">
        <f>IFERROR(VLOOKUP($EA75,'BASE GE'!$B:$JV,$ED$5,FALSE),"")</f>
        <v>4</v>
      </c>
      <c r="EE75" s="238">
        <f>IFERROR(VLOOKUP($EA75,'BASE GE'!$B:$JV,$EE$5,FALSE),"")</f>
        <v>5.5</v>
      </c>
      <c r="EF75" s="238">
        <f>IFERROR(VLOOKUP($EA75,'BASE GE'!$B:$JV,$EE$5,FALSE),"")</f>
        <v>5.5</v>
      </c>
      <c r="EG75" s="238">
        <f>IFERROR(VLOOKUP($EA75,'BASE GE'!$B:$JV,$EE$5,FALSE),"")</f>
        <v>5.5</v>
      </c>
      <c r="EH75" s="238" t="str">
        <f>IFERROR(VLOOKUP($EA75,'BASE GE'!$B:$JV,$EH$5,FALSE),"")</f>
        <v>*</v>
      </c>
      <c r="EI75" s="238">
        <f>IFERROR(VLOOKUP($EA75,'BASE GE'!$B:$JV,$EI$5,FALSE),"")</f>
        <v>2.5</v>
      </c>
      <c r="EJ75" s="238" t="str">
        <f>IFERROR(VLOOKUP($EA75,'BASE GE'!$B:$JV,$EJ$5,FALSE),"")</f>
        <v>*</v>
      </c>
      <c r="EK75" s="238">
        <f>IFERROR(VLOOKUP($EA75,'BASE GE'!$B:$JV,$EK$5,FALSE),"")</f>
        <v>87</v>
      </c>
      <c r="EL75" s="238" t="str">
        <f>IFERROR(VLOOKUP($EA75,'BASE GE'!$B:$JV,$EL$5,FALSE),"")</f>
        <v>G3</v>
      </c>
      <c r="EM75" s="238">
        <f>IFERROR(VLOOKUP($EA75,'BASE GE'!$B:$JV,$EM$5,FALSE),"")</f>
        <v>629</v>
      </c>
      <c r="EN75" s="238">
        <f>IFERROR(VLOOKUP($EA75,'BASE GE'!$B:$JV,$EN$5,FALSE),"")</f>
        <v>817</v>
      </c>
      <c r="EO75" s="238">
        <f>IFERROR(VLOOKUP($EA75,'BASE GE'!$B:$JV,$EO$5,FALSE),"")</f>
        <v>1025</v>
      </c>
      <c r="EP75" s="238">
        <f>IFERROR(VLOOKUP($EA75,'BASE GE'!$B:$JV,$EP$5,FALSE),"")</f>
        <v>1037</v>
      </c>
      <c r="EQ75" s="238">
        <f>IFERROR(VLOOKUP($EA75,'BASE GE'!$B:$JV,$EQ$5,FALSE),"")</f>
        <v>0</v>
      </c>
      <c r="ER75" s="238">
        <f>IFERROR(VLOOKUP($EA75,'BASE GE'!$B:$JV,$ER$5,FALSE),"")</f>
        <v>0</v>
      </c>
      <c r="ES75" s="238" t="s">
        <v>2667</v>
      </c>
    </row>
    <row r="76" spans="1:149">
      <c r="A76" s="239" t="s">
        <v>1180</v>
      </c>
      <c r="B76" s="423" t="s">
        <v>2013</v>
      </c>
      <c r="C76" s="423" t="s">
        <v>2014</v>
      </c>
      <c r="D76" s="423" t="s">
        <v>2015</v>
      </c>
      <c r="E76" s="403" t="s">
        <v>911</v>
      </c>
      <c r="F76" s="239" t="s">
        <v>761</v>
      </c>
      <c r="G76" s="239" t="s">
        <v>762</v>
      </c>
      <c r="H76" s="239" t="s">
        <v>189</v>
      </c>
      <c r="I76" s="239" t="s">
        <v>190</v>
      </c>
      <c r="J76" s="239" t="s">
        <v>88</v>
      </c>
      <c r="K76" s="239" t="s">
        <v>89</v>
      </c>
      <c r="L76" s="239" t="s">
        <v>90</v>
      </c>
      <c r="M76" s="239" t="s">
        <v>966</v>
      </c>
      <c r="N76" s="239" t="s">
        <v>966</v>
      </c>
      <c r="O76" s="948">
        <v>19459</v>
      </c>
      <c r="P76" s="947" t="s">
        <v>442</v>
      </c>
      <c r="Q76" s="950">
        <v>2343</v>
      </c>
      <c r="R76" s="947" t="s">
        <v>442</v>
      </c>
      <c r="S76" s="947" t="s">
        <v>442</v>
      </c>
      <c r="T76" s="947" t="s">
        <v>442</v>
      </c>
      <c r="U76" s="947" t="s">
        <v>442</v>
      </c>
      <c r="V76" s="947" t="s">
        <v>442</v>
      </c>
      <c r="W76" s="947" t="s">
        <v>442</v>
      </c>
      <c r="X76" s="947" t="s">
        <v>442</v>
      </c>
      <c r="Y76" s="947" t="s">
        <v>442</v>
      </c>
      <c r="Z76" s="947" t="s">
        <v>442</v>
      </c>
      <c r="AA76" s="947" t="s">
        <v>442</v>
      </c>
      <c r="AB76" s="947" t="s">
        <v>442</v>
      </c>
      <c r="AC76" s="947" t="s">
        <v>442</v>
      </c>
      <c r="AD76" s="947" t="s">
        <v>442</v>
      </c>
      <c r="AE76" s="947" t="s">
        <v>442</v>
      </c>
      <c r="AF76" s="947" t="s">
        <v>442</v>
      </c>
      <c r="AG76" s="947" t="s">
        <v>442</v>
      </c>
      <c r="AH76" s="947" t="s">
        <v>442</v>
      </c>
      <c r="AI76" s="947" t="s">
        <v>442</v>
      </c>
      <c r="AJ76" s="947" t="s">
        <v>442</v>
      </c>
      <c r="AK76" s="947" t="s">
        <v>442</v>
      </c>
      <c r="AL76" s="947" t="s">
        <v>442</v>
      </c>
      <c r="AM76" s="947" t="s">
        <v>442</v>
      </c>
      <c r="AN76" s="948">
        <v>235</v>
      </c>
      <c r="AO76" s="948">
        <v>479</v>
      </c>
      <c r="AP76" s="947" t="s">
        <v>442</v>
      </c>
      <c r="AQ76" s="948">
        <v>1422</v>
      </c>
      <c r="AR76" s="948">
        <v>405</v>
      </c>
      <c r="AS76" s="948">
        <v>434</v>
      </c>
      <c r="AT76" s="948">
        <v>72</v>
      </c>
      <c r="AU76" s="947" t="s">
        <v>442</v>
      </c>
      <c r="AV76" s="947" t="s">
        <v>442</v>
      </c>
      <c r="AW76" s="947" t="s">
        <v>442</v>
      </c>
      <c r="AX76" s="948">
        <v>944</v>
      </c>
      <c r="AY76" s="804">
        <v>991</v>
      </c>
      <c r="AZ76" s="947" t="s">
        <v>442</v>
      </c>
      <c r="BA76" s="947" t="s">
        <v>442</v>
      </c>
      <c r="BB76" s="948">
        <v>188</v>
      </c>
      <c r="BC76" s="948">
        <v>394</v>
      </c>
      <c r="BD76" s="947" t="s">
        <v>442</v>
      </c>
      <c r="BE76" s="947" t="s">
        <v>442</v>
      </c>
      <c r="BF76" s="947" t="s">
        <v>442</v>
      </c>
      <c r="BG76" s="948">
        <v>563</v>
      </c>
      <c r="BH76" s="948">
        <v>419</v>
      </c>
      <c r="BI76" s="947" t="s">
        <v>442</v>
      </c>
      <c r="BJ76" s="947" t="s">
        <v>442</v>
      </c>
      <c r="BK76" s="947" t="s">
        <v>442</v>
      </c>
      <c r="BL76" s="948">
        <v>628</v>
      </c>
      <c r="BM76" s="947" t="s">
        <v>442</v>
      </c>
      <c r="BN76" s="947" t="s">
        <v>442</v>
      </c>
      <c r="BO76" s="947" t="s">
        <v>442</v>
      </c>
      <c r="BP76" s="948">
        <v>101</v>
      </c>
      <c r="BQ76" s="948">
        <v>101</v>
      </c>
      <c r="BR76" s="947" t="s">
        <v>442</v>
      </c>
      <c r="BS76" s="947" t="s">
        <v>442</v>
      </c>
      <c r="BT76" s="947" t="s">
        <v>442</v>
      </c>
      <c r="BU76" s="947" t="s">
        <v>442</v>
      </c>
      <c r="BV76" s="947" t="s">
        <v>442</v>
      </c>
      <c r="BW76" s="947" t="s">
        <v>442</v>
      </c>
      <c r="BX76" s="947" t="s">
        <v>442</v>
      </c>
      <c r="BY76" s="947" t="s">
        <v>442</v>
      </c>
      <c r="BZ76" s="947" t="s">
        <v>442</v>
      </c>
      <c r="CA76" s="947" t="s">
        <v>442</v>
      </c>
      <c r="CB76" s="947" t="s">
        <v>442</v>
      </c>
      <c r="CC76" s="378">
        <v>881</v>
      </c>
      <c r="CD76" s="378">
        <v>1016</v>
      </c>
      <c r="CE76" s="378">
        <v>1177</v>
      </c>
      <c r="CF76" s="378">
        <v>1270</v>
      </c>
      <c r="CG76" s="378">
        <v>1652</v>
      </c>
      <c r="CH76" s="378">
        <v>4067</v>
      </c>
      <c r="CI76" s="378">
        <v>4638</v>
      </c>
      <c r="CJ76" s="378">
        <v>9435</v>
      </c>
      <c r="CK76" s="378">
        <v>11013</v>
      </c>
      <c r="CL76" s="378">
        <v>12340</v>
      </c>
      <c r="CM76" s="378">
        <v>3048</v>
      </c>
      <c r="CN76" s="378">
        <v>3473</v>
      </c>
      <c r="CO76" s="239" t="s">
        <v>780</v>
      </c>
      <c r="CP76" s="239" t="s">
        <v>435</v>
      </c>
      <c r="CQ76" s="239" t="s">
        <v>410</v>
      </c>
      <c r="CR76" s="239" t="s">
        <v>419</v>
      </c>
      <c r="CS76" s="239" t="s">
        <v>609</v>
      </c>
      <c r="CT76" s="239"/>
      <c r="CU76" s="239" t="s">
        <v>495</v>
      </c>
      <c r="CV76" s="239" t="s">
        <v>499</v>
      </c>
      <c r="CW76" s="239">
        <v>76</v>
      </c>
      <c r="CX76" s="239">
        <v>63</v>
      </c>
      <c r="CY76" s="239">
        <v>2100</v>
      </c>
      <c r="CZ76" s="239">
        <v>938</v>
      </c>
      <c r="DA76" s="378">
        <v>13603</v>
      </c>
      <c r="DB76" s="402">
        <v>680</v>
      </c>
      <c r="DC76" s="402">
        <v>868</v>
      </c>
      <c r="DD76" s="402">
        <v>1076</v>
      </c>
      <c r="DE76" s="402">
        <v>1088</v>
      </c>
      <c r="DF76" s="402"/>
      <c r="DG76" s="402"/>
      <c r="DH76" s="378">
        <v>36000</v>
      </c>
      <c r="DI76" s="378">
        <v>37232</v>
      </c>
      <c r="DJ76" s="378">
        <v>42157</v>
      </c>
      <c r="DK76" s="378">
        <v>993</v>
      </c>
      <c r="DL76" s="378">
        <v>1127</v>
      </c>
      <c r="DM76" s="378">
        <v>1288</v>
      </c>
      <c r="DN76" s="378">
        <v>1382</v>
      </c>
      <c r="DO76" s="378">
        <v>1764</v>
      </c>
      <c r="DP76" s="378">
        <v>3048</v>
      </c>
      <c r="DQ76" s="378">
        <v>3511</v>
      </c>
      <c r="DR76" s="378">
        <v>4095</v>
      </c>
      <c r="DS76" s="378">
        <v>4603</v>
      </c>
      <c r="DT76" s="378">
        <v>9349</v>
      </c>
      <c r="DU76" s="378">
        <v>10848</v>
      </c>
      <c r="DV76" s="378">
        <v>12010</v>
      </c>
      <c r="DW76" s="378">
        <v>13149</v>
      </c>
      <c r="DX76" s="378">
        <v>33276</v>
      </c>
      <c r="DY76" s="378">
        <v>35121</v>
      </c>
      <c r="DZ76" s="378">
        <v>39571</v>
      </c>
      <c r="EA76" s="378" t="s">
        <v>765</v>
      </c>
      <c r="EB76" s="238">
        <f>IFERROR(VLOOKUP($EA76,'BASE GE'!$B:$JV,$EB$5,FALSE),"")</f>
        <v>0</v>
      </c>
      <c r="EC76" s="238">
        <f>IFERROR(VLOOKUP($EA76,'BASE GE'!$B:$JV,$EC$5,FALSE),"")</f>
        <v>11.3</v>
      </c>
      <c r="ED76" s="238">
        <f>IFERROR(VLOOKUP($EA76,'BASE GE'!$B:$JV,$ED$5,FALSE),"")</f>
        <v>5.3</v>
      </c>
      <c r="EE76" s="238">
        <f>IFERROR(VLOOKUP($EA76,'BASE GE'!$B:$JV,$EE$5,FALSE),"")</f>
        <v>7.7</v>
      </c>
      <c r="EF76" s="238">
        <f>IFERROR(VLOOKUP($EA76,'BASE GE'!$B:$JV,$EE$5,FALSE),"")</f>
        <v>7.7</v>
      </c>
      <c r="EG76" s="238">
        <f>IFERROR(VLOOKUP($EA76,'BASE GE'!$B:$JV,$EE$5,FALSE),"")</f>
        <v>7.7</v>
      </c>
      <c r="EH76" s="238" t="str">
        <f>IFERROR(VLOOKUP($EA76,'BASE GE'!$B:$JV,$EH$5,FALSE),"")</f>
        <v>*</v>
      </c>
      <c r="EI76" s="238">
        <f>IFERROR(VLOOKUP($EA76,'BASE GE'!$B:$JV,$EI$5,FALSE),"")</f>
        <v>2.5</v>
      </c>
      <c r="EJ76" s="238" t="str">
        <f>IFERROR(VLOOKUP($EA76,'BASE GE'!$B:$JV,$EJ$5,FALSE),"")</f>
        <v>*</v>
      </c>
      <c r="EK76" s="238">
        <f>IFERROR(VLOOKUP($EA76,'BASE GE'!$B:$JV,$EK$5,FALSE),"")</f>
        <v>105.6</v>
      </c>
      <c r="EL76" s="238" t="str">
        <f>IFERROR(VLOOKUP($EA76,'BASE GE'!$B:$JV,$EL$5,FALSE),"")</f>
        <v>G3</v>
      </c>
      <c r="EM76" s="238">
        <f>IFERROR(VLOOKUP($EA76,'BASE GE'!$B:$JV,$EM$5,FALSE),"")</f>
        <v>680</v>
      </c>
      <c r="EN76" s="238">
        <f>IFERROR(VLOOKUP($EA76,'BASE GE'!$B:$JV,$EN$5,FALSE),"")</f>
        <v>868</v>
      </c>
      <c r="EO76" s="238">
        <f>IFERROR(VLOOKUP($EA76,'BASE GE'!$B:$JV,$EO$5,FALSE),"")</f>
        <v>1076</v>
      </c>
      <c r="EP76" s="238">
        <f>IFERROR(VLOOKUP($EA76,'BASE GE'!$B:$JV,$EP$5,FALSE),"")</f>
        <v>1088</v>
      </c>
      <c r="EQ76" s="238">
        <f>IFERROR(VLOOKUP($EA76,'BASE GE'!$B:$JV,$EQ$5,FALSE),"")</f>
        <v>0</v>
      </c>
      <c r="ER76" s="238">
        <f>IFERROR(VLOOKUP($EA76,'BASE GE'!$B:$JV,$ER$5,FALSE),"")</f>
        <v>0</v>
      </c>
      <c r="ES76" s="238" t="s">
        <v>2667</v>
      </c>
    </row>
    <row r="77" spans="1:149">
      <c r="A77" s="239" t="s">
        <v>1180</v>
      </c>
      <c r="B77" s="421" t="s">
        <v>2016</v>
      </c>
      <c r="C77" s="421"/>
      <c r="D77" s="421"/>
      <c r="E77" s="403" t="s">
        <v>919</v>
      </c>
      <c r="F77" s="239" t="s">
        <v>764</v>
      </c>
      <c r="G77" s="239" t="s">
        <v>720</v>
      </c>
      <c r="H77" s="239" t="s">
        <v>203</v>
      </c>
      <c r="I77" s="239" t="s">
        <v>204</v>
      </c>
      <c r="J77" s="239" t="s">
        <v>88</v>
      </c>
      <c r="K77" s="239" t="s">
        <v>89</v>
      </c>
      <c r="L77" s="239" t="s">
        <v>90</v>
      </c>
      <c r="M77" s="239" t="s">
        <v>965</v>
      </c>
      <c r="N77" s="239" t="s">
        <v>965</v>
      </c>
      <c r="O77" s="947" t="s">
        <v>442</v>
      </c>
      <c r="P77" s="947" t="s">
        <v>442</v>
      </c>
      <c r="Q77" s="947" t="s">
        <v>442</v>
      </c>
      <c r="R77" s="947" t="s">
        <v>442</v>
      </c>
      <c r="S77" s="947" t="s">
        <v>442</v>
      </c>
      <c r="T77" s="947" t="s">
        <v>442</v>
      </c>
      <c r="U77" s="947" t="s">
        <v>442</v>
      </c>
      <c r="V77" s="947" t="s">
        <v>442</v>
      </c>
      <c r="W77" s="947" t="s">
        <v>442</v>
      </c>
      <c r="X77" s="947" t="s">
        <v>442</v>
      </c>
      <c r="Y77" s="947" t="s">
        <v>442</v>
      </c>
      <c r="Z77" s="947" t="s">
        <v>442</v>
      </c>
      <c r="AA77" s="947" t="s">
        <v>442</v>
      </c>
      <c r="AB77" s="947" t="s">
        <v>442</v>
      </c>
      <c r="AC77" s="947" t="s">
        <v>442</v>
      </c>
      <c r="AD77" s="947" t="s">
        <v>442</v>
      </c>
      <c r="AE77" s="947" t="s">
        <v>442</v>
      </c>
      <c r="AF77" s="947" t="s">
        <v>442</v>
      </c>
      <c r="AG77" s="947" t="s">
        <v>442</v>
      </c>
      <c r="AH77" s="947" t="s">
        <v>442</v>
      </c>
      <c r="AI77" s="947" t="s">
        <v>442</v>
      </c>
      <c r="AJ77" s="947" t="s">
        <v>442</v>
      </c>
      <c r="AK77" s="947" t="s">
        <v>442</v>
      </c>
      <c r="AL77" s="947" t="s">
        <v>442</v>
      </c>
      <c r="AM77" s="947" t="s">
        <v>442</v>
      </c>
      <c r="AN77" s="948">
        <v>235</v>
      </c>
      <c r="AO77" s="947" t="s">
        <v>442</v>
      </c>
      <c r="AP77" s="948">
        <v>831</v>
      </c>
      <c r="AQ77" s="947" t="s">
        <v>442</v>
      </c>
      <c r="AR77" s="947" t="s">
        <v>442</v>
      </c>
      <c r="AS77" s="947" t="s">
        <v>442</v>
      </c>
      <c r="AT77" s="947" t="s">
        <v>442</v>
      </c>
      <c r="AU77" s="947" t="s">
        <v>442</v>
      </c>
      <c r="AV77" s="947" t="s">
        <v>442</v>
      </c>
      <c r="AW77" s="947" t="s">
        <v>442</v>
      </c>
      <c r="AX77" s="947" t="s">
        <v>442</v>
      </c>
      <c r="AY77" s="948">
        <v>991</v>
      </c>
      <c r="AZ77" s="947" t="s">
        <v>442</v>
      </c>
      <c r="BA77" s="947" t="s">
        <v>442</v>
      </c>
      <c r="BB77" s="947" t="s">
        <v>442</v>
      </c>
      <c r="BC77" s="947" t="s">
        <v>442</v>
      </c>
      <c r="BD77" s="947" t="s">
        <v>442</v>
      </c>
      <c r="BE77" s="947" t="s">
        <v>442</v>
      </c>
      <c r="BF77" s="947" t="s">
        <v>442</v>
      </c>
      <c r="BG77" s="947" t="s">
        <v>442</v>
      </c>
      <c r="BH77" s="948">
        <v>419</v>
      </c>
      <c r="BI77" s="947" t="s">
        <v>442</v>
      </c>
      <c r="BJ77" s="947" t="s">
        <v>442</v>
      </c>
      <c r="BK77" s="947" t="s">
        <v>442</v>
      </c>
      <c r="BL77" s="947" t="s">
        <v>442</v>
      </c>
      <c r="BM77" s="948">
        <v>604</v>
      </c>
      <c r="BN77" s="947" t="s">
        <v>442</v>
      </c>
      <c r="BO77" s="947" t="s">
        <v>442</v>
      </c>
      <c r="BP77" s="947" t="s">
        <v>442</v>
      </c>
      <c r="BQ77" s="947" t="s">
        <v>442</v>
      </c>
      <c r="BR77" s="947" t="s">
        <v>442</v>
      </c>
      <c r="BS77" s="947" t="s">
        <v>442</v>
      </c>
      <c r="BT77" s="947" t="s">
        <v>442</v>
      </c>
      <c r="BU77" s="947" t="s">
        <v>442</v>
      </c>
      <c r="BV77" s="947" t="s">
        <v>442</v>
      </c>
      <c r="BW77" s="947" t="s">
        <v>442</v>
      </c>
      <c r="BX77" s="947" t="s">
        <v>442</v>
      </c>
      <c r="BY77" s="947" t="s">
        <v>442</v>
      </c>
      <c r="BZ77" s="947" t="s">
        <v>442</v>
      </c>
      <c r="CA77" s="947" t="s">
        <v>442</v>
      </c>
      <c r="CB77" s="947" t="s">
        <v>442</v>
      </c>
      <c r="CC77" s="378">
        <v>881</v>
      </c>
      <c r="CD77" s="378">
        <v>1016</v>
      </c>
      <c r="CE77" s="378">
        <v>1177</v>
      </c>
      <c r="CF77" s="378">
        <v>1270</v>
      </c>
      <c r="CG77" s="378">
        <v>1652</v>
      </c>
      <c r="CH77" s="378">
        <v>4067</v>
      </c>
      <c r="CI77" s="378">
        <v>4638</v>
      </c>
      <c r="CJ77" s="378">
        <v>9435</v>
      </c>
      <c r="CK77" s="378">
        <v>11013</v>
      </c>
      <c r="CL77" s="378">
        <v>12340</v>
      </c>
      <c r="CM77" s="378">
        <v>3048</v>
      </c>
      <c r="CN77" s="378">
        <v>3473</v>
      </c>
      <c r="CO77" s="239" t="s">
        <v>434</v>
      </c>
      <c r="CP77" s="239" t="s">
        <v>417</v>
      </c>
      <c r="CQ77" s="239"/>
      <c r="CR77" s="239"/>
      <c r="CS77" s="239" t="s">
        <v>781</v>
      </c>
      <c r="CT77" s="239"/>
      <c r="CU77" s="239" t="s">
        <v>495</v>
      </c>
      <c r="CV77" s="239" t="s">
        <v>499</v>
      </c>
      <c r="CW77" s="239">
        <v>78</v>
      </c>
      <c r="CX77" s="239">
        <v>66</v>
      </c>
      <c r="CY77" s="239">
        <v>2572</v>
      </c>
      <c r="CZ77" s="239">
        <v>1126</v>
      </c>
      <c r="DA77" s="378">
        <v>13603</v>
      </c>
      <c r="DB77" s="402">
        <v>915</v>
      </c>
      <c r="DC77" s="402">
        <v>1235</v>
      </c>
      <c r="DD77" s="402">
        <v>1540</v>
      </c>
      <c r="DE77" s="402">
        <v>1580</v>
      </c>
      <c r="DF77" s="402"/>
      <c r="DG77" s="402"/>
      <c r="DH77" s="378">
        <v>36000</v>
      </c>
      <c r="DI77" s="378">
        <v>37232</v>
      </c>
      <c r="DJ77" s="378">
        <v>42157</v>
      </c>
      <c r="DK77" s="378">
        <v>993</v>
      </c>
      <c r="DL77" s="378">
        <v>1127</v>
      </c>
      <c r="DM77" s="378">
        <v>1288</v>
      </c>
      <c r="DN77" s="378">
        <v>1382</v>
      </c>
      <c r="DO77" s="378">
        <v>1764</v>
      </c>
      <c r="DP77" s="378">
        <v>3048</v>
      </c>
      <c r="DQ77" s="378">
        <v>3511</v>
      </c>
      <c r="DR77" s="378">
        <v>4095</v>
      </c>
      <c r="DS77" s="378">
        <v>4603</v>
      </c>
      <c r="DT77" s="378">
        <v>9349</v>
      </c>
      <c r="DU77" s="378">
        <v>10848</v>
      </c>
      <c r="DV77" s="378">
        <v>12010</v>
      </c>
      <c r="DW77" s="378">
        <v>13149</v>
      </c>
      <c r="DX77" s="378">
        <v>33276</v>
      </c>
      <c r="DY77" s="378">
        <v>35121</v>
      </c>
      <c r="DZ77" s="378">
        <v>39571</v>
      </c>
      <c r="EA77" s="378" t="s">
        <v>766</v>
      </c>
      <c r="EB77" s="238">
        <f>IFERROR(VLOOKUP($EA77,'BASE GE'!$B:$JV,$EB$5,FALSE),"")</f>
        <v>0</v>
      </c>
      <c r="EC77" s="238">
        <f>IFERROR(VLOOKUP($EA77,'BASE GE'!$B:$JV,$EC$5,FALSE),"")</f>
        <v>21.5</v>
      </c>
      <c r="ED77" s="238">
        <f>IFERROR(VLOOKUP($EA77,'BASE GE'!$B:$JV,$ED$5,FALSE),"")</f>
        <v>10.1</v>
      </c>
      <c r="EE77" s="238">
        <f>IFERROR(VLOOKUP($EA77,'BASE GE'!$B:$JV,$EE$5,FALSE),"")</f>
        <v>14.6</v>
      </c>
      <c r="EF77" s="238">
        <f>IFERROR(VLOOKUP($EA77,'BASE GE'!$B:$JV,$EE$5,FALSE),"")</f>
        <v>14.6</v>
      </c>
      <c r="EG77" s="238">
        <f>IFERROR(VLOOKUP($EA77,'BASE GE'!$B:$JV,$EE$5,FALSE),"")</f>
        <v>14.6</v>
      </c>
      <c r="EH77" s="238" t="str">
        <f>IFERROR(VLOOKUP($EA77,'BASE GE'!$B:$JV,$EH$5,FALSE),"")</f>
        <v>*</v>
      </c>
      <c r="EI77" s="238" t="str">
        <f>IFERROR(VLOOKUP($EA77,'BASE GE'!$B:$JV,$EI$5,FALSE),"")</f>
        <v>*</v>
      </c>
      <c r="EJ77" s="238" t="str">
        <f>IFERROR(VLOOKUP($EA77,'BASE GE'!$B:$JV,$EJ$5,FALSE),"")</f>
        <v>*</v>
      </c>
      <c r="EK77" s="238">
        <f>IFERROR(VLOOKUP($EA77,'BASE GE'!$B:$JV,$EK$5,FALSE),"")</f>
        <v>265</v>
      </c>
      <c r="EL77" s="238" t="str">
        <f>IFERROR(VLOOKUP($EA77,'BASE GE'!$B:$JV,$EL$5,FALSE),"")</f>
        <v>G2</v>
      </c>
      <c r="EM77" s="238">
        <f>IFERROR(VLOOKUP($EA77,'BASE GE'!$B:$JV,$EM$5,FALSE),"")</f>
        <v>915</v>
      </c>
      <c r="EN77" s="238">
        <f>IFERROR(VLOOKUP($EA77,'BASE GE'!$B:$JV,$EN$5,FALSE),"")</f>
        <v>1235</v>
      </c>
      <c r="EO77" s="238">
        <f>IFERROR(VLOOKUP($EA77,'BASE GE'!$B:$JV,$EO$5,FALSE),"")</f>
        <v>1540</v>
      </c>
      <c r="EP77" s="238">
        <f>IFERROR(VLOOKUP($EA77,'BASE GE'!$B:$JV,$EP$5,FALSE),"")</f>
        <v>1580</v>
      </c>
      <c r="EQ77" s="238">
        <f>IFERROR(VLOOKUP($EA77,'BASE GE'!$B:$JV,$EQ$5,FALSE),"")</f>
        <v>0</v>
      </c>
      <c r="ER77" s="238">
        <f>IFERROR(VLOOKUP($EA77,'BASE GE'!$B:$JV,$ER$5,FALSE),"")</f>
        <v>0</v>
      </c>
      <c r="ES77" s="239" t="s">
        <v>2668</v>
      </c>
    </row>
    <row r="78" spans="1:149">
      <c r="A78" s="239" t="s">
        <v>1180</v>
      </c>
      <c r="B78" s="421" t="s">
        <v>2017</v>
      </c>
      <c r="C78" s="421"/>
      <c r="D78" s="421"/>
      <c r="E78" s="403" t="s">
        <v>919</v>
      </c>
      <c r="F78" s="239" t="s">
        <v>1000</v>
      </c>
      <c r="G78" s="239" t="s">
        <v>720</v>
      </c>
      <c r="H78" s="239" t="s">
        <v>203</v>
      </c>
      <c r="I78" s="239" t="s">
        <v>204</v>
      </c>
      <c r="J78" s="239" t="s">
        <v>88</v>
      </c>
      <c r="K78" s="239" t="s">
        <v>89</v>
      </c>
      <c r="L78" s="239" t="s">
        <v>90</v>
      </c>
      <c r="M78" s="239" t="s">
        <v>965</v>
      </c>
      <c r="N78" s="239" t="s">
        <v>965</v>
      </c>
      <c r="O78" s="947" t="s">
        <v>442</v>
      </c>
      <c r="P78" s="947" t="s">
        <v>442</v>
      </c>
      <c r="Q78" s="947" t="s">
        <v>442</v>
      </c>
      <c r="R78" s="947" t="s">
        <v>442</v>
      </c>
      <c r="S78" s="947" t="s">
        <v>442</v>
      </c>
      <c r="T78" s="947" t="s">
        <v>442</v>
      </c>
      <c r="U78" s="947" t="s">
        <v>442</v>
      </c>
      <c r="V78" s="947" t="s">
        <v>442</v>
      </c>
      <c r="W78" s="947" t="s">
        <v>442</v>
      </c>
      <c r="X78" s="947" t="s">
        <v>442</v>
      </c>
      <c r="Y78" s="947" t="s">
        <v>442</v>
      </c>
      <c r="Z78" s="947" t="s">
        <v>442</v>
      </c>
      <c r="AA78" s="947" t="s">
        <v>442</v>
      </c>
      <c r="AB78" s="947" t="s">
        <v>442</v>
      </c>
      <c r="AC78" s="947" t="s">
        <v>442</v>
      </c>
      <c r="AD78" s="947" t="s">
        <v>442</v>
      </c>
      <c r="AE78" s="947" t="s">
        <v>442</v>
      </c>
      <c r="AF78" s="947" t="s">
        <v>442</v>
      </c>
      <c r="AG78" s="947" t="s">
        <v>442</v>
      </c>
      <c r="AH78" s="947" t="s">
        <v>442</v>
      </c>
      <c r="AI78" s="947" t="s">
        <v>442</v>
      </c>
      <c r="AJ78" s="947" t="s">
        <v>442</v>
      </c>
      <c r="AK78" s="947" t="s">
        <v>442</v>
      </c>
      <c r="AL78" s="947" t="s">
        <v>442</v>
      </c>
      <c r="AM78" s="947" t="s">
        <v>442</v>
      </c>
      <c r="AN78" s="948">
        <v>235</v>
      </c>
      <c r="AO78" s="947" t="s">
        <v>442</v>
      </c>
      <c r="AP78" s="948">
        <v>831</v>
      </c>
      <c r="AQ78" s="947" t="s">
        <v>442</v>
      </c>
      <c r="AR78" s="947" t="s">
        <v>442</v>
      </c>
      <c r="AS78" s="947" t="s">
        <v>442</v>
      </c>
      <c r="AT78" s="947" t="s">
        <v>442</v>
      </c>
      <c r="AU78" s="947" t="s">
        <v>442</v>
      </c>
      <c r="AV78" s="947" t="s">
        <v>442</v>
      </c>
      <c r="AW78" s="947" t="s">
        <v>442</v>
      </c>
      <c r="AX78" s="947" t="s">
        <v>442</v>
      </c>
      <c r="AY78" s="948">
        <v>991</v>
      </c>
      <c r="AZ78" s="947" t="s">
        <v>442</v>
      </c>
      <c r="BA78" s="947" t="s">
        <v>442</v>
      </c>
      <c r="BB78" s="947" t="s">
        <v>442</v>
      </c>
      <c r="BC78" s="947" t="s">
        <v>442</v>
      </c>
      <c r="BD78" s="947" t="s">
        <v>442</v>
      </c>
      <c r="BE78" s="947" t="s">
        <v>442</v>
      </c>
      <c r="BF78" s="947" t="s">
        <v>442</v>
      </c>
      <c r="BG78" s="947" t="s">
        <v>442</v>
      </c>
      <c r="BH78" s="948">
        <v>419</v>
      </c>
      <c r="BI78" s="947" t="s">
        <v>442</v>
      </c>
      <c r="BJ78" s="947" t="s">
        <v>442</v>
      </c>
      <c r="BK78" s="947" t="s">
        <v>442</v>
      </c>
      <c r="BL78" s="947" t="s">
        <v>442</v>
      </c>
      <c r="BM78" s="948">
        <v>604</v>
      </c>
      <c r="BN78" s="947" t="s">
        <v>442</v>
      </c>
      <c r="BO78" s="947" t="s">
        <v>442</v>
      </c>
      <c r="BP78" s="947" t="s">
        <v>442</v>
      </c>
      <c r="BQ78" s="947" t="s">
        <v>442</v>
      </c>
      <c r="BR78" s="947" t="s">
        <v>442</v>
      </c>
      <c r="BS78" s="947" t="s">
        <v>442</v>
      </c>
      <c r="BT78" s="947" t="s">
        <v>442</v>
      </c>
      <c r="BU78" s="947" t="s">
        <v>442</v>
      </c>
      <c r="BV78" s="947" t="s">
        <v>442</v>
      </c>
      <c r="BW78" s="947" t="s">
        <v>442</v>
      </c>
      <c r="BX78" s="947" t="s">
        <v>442</v>
      </c>
      <c r="BY78" s="947" t="s">
        <v>442</v>
      </c>
      <c r="BZ78" s="947" t="s">
        <v>442</v>
      </c>
      <c r="CA78" s="947" t="s">
        <v>442</v>
      </c>
      <c r="CB78" s="947" t="s">
        <v>442</v>
      </c>
      <c r="CC78" s="378">
        <v>881</v>
      </c>
      <c r="CD78" s="378">
        <v>1016</v>
      </c>
      <c r="CE78" s="378">
        <v>1177</v>
      </c>
      <c r="CF78" s="378">
        <v>1270</v>
      </c>
      <c r="CG78" s="378">
        <v>1652</v>
      </c>
      <c r="CH78" s="378">
        <v>4067</v>
      </c>
      <c r="CI78" s="378">
        <v>4638</v>
      </c>
      <c r="CJ78" s="378">
        <v>9435</v>
      </c>
      <c r="CK78" s="378">
        <v>11013</v>
      </c>
      <c r="CL78" s="378">
        <v>12340</v>
      </c>
      <c r="CM78" s="378">
        <v>3048</v>
      </c>
      <c r="CN78" s="378">
        <v>3473</v>
      </c>
      <c r="CO78" s="239" t="s">
        <v>434</v>
      </c>
      <c r="CP78" s="239" t="s">
        <v>417</v>
      </c>
      <c r="CQ78" s="239"/>
      <c r="CR78" s="239"/>
      <c r="CS78" s="239" t="s">
        <v>781</v>
      </c>
      <c r="CT78" s="239"/>
      <c r="CU78" s="239" t="s">
        <v>495</v>
      </c>
      <c r="CV78" s="239" t="s">
        <v>499</v>
      </c>
      <c r="CW78" s="239">
        <v>0</v>
      </c>
      <c r="CX78" s="239">
        <v>0</v>
      </c>
      <c r="CY78" s="239">
        <v>2572</v>
      </c>
      <c r="CZ78" s="239">
        <v>1126</v>
      </c>
      <c r="DA78" s="378">
        <v>13603</v>
      </c>
      <c r="DB78" s="402">
        <v>950</v>
      </c>
      <c r="DC78" s="402">
        <v>1230</v>
      </c>
      <c r="DD78" s="402">
        <v>1535</v>
      </c>
      <c r="DE78" s="402">
        <v>1570</v>
      </c>
      <c r="DF78" s="402"/>
      <c r="DG78" s="402"/>
      <c r="DH78" s="378">
        <v>36000</v>
      </c>
      <c r="DI78" s="378">
        <v>37232</v>
      </c>
      <c r="DJ78" s="378">
        <v>42157</v>
      </c>
      <c r="DK78" s="378">
        <v>993</v>
      </c>
      <c r="DL78" s="378">
        <v>1127</v>
      </c>
      <c r="DM78" s="378">
        <v>1288</v>
      </c>
      <c r="DN78" s="378">
        <v>1382</v>
      </c>
      <c r="DO78" s="378">
        <v>1764</v>
      </c>
      <c r="DP78" s="378">
        <v>3048</v>
      </c>
      <c r="DQ78" s="378">
        <v>3511</v>
      </c>
      <c r="DR78" s="378">
        <v>4095</v>
      </c>
      <c r="DS78" s="378">
        <v>4603</v>
      </c>
      <c r="DT78" s="378">
        <v>9349</v>
      </c>
      <c r="DU78" s="378">
        <v>10848</v>
      </c>
      <c r="DV78" s="378">
        <v>12010</v>
      </c>
      <c r="DW78" s="378">
        <v>13149</v>
      </c>
      <c r="DX78" s="378">
        <v>33276</v>
      </c>
      <c r="DY78" s="378">
        <v>35121</v>
      </c>
      <c r="DZ78" s="378">
        <v>39571</v>
      </c>
      <c r="EA78" s="378" t="s">
        <v>705</v>
      </c>
      <c r="EB78" s="238">
        <f>IFERROR(VLOOKUP($EA78,'BASE GE'!$B:$JV,$EB$5,FALSE),"")</f>
        <v>0</v>
      </c>
      <c r="EC78" s="238">
        <f>IFERROR(VLOOKUP($EA78,'BASE GE'!$B:$JV,$EC$5,FALSE),"")</f>
        <v>16.600000000000001</v>
      </c>
      <c r="ED78" s="238">
        <f>IFERROR(VLOOKUP($EA78,'BASE GE'!$B:$JV,$ED$5,FALSE),"")</f>
        <v>8.6</v>
      </c>
      <c r="EE78" s="238">
        <f>IFERROR(VLOOKUP($EA78,'BASE GE'!$B:$JV,$EE$5,FALSE),"")</f>
        <v>11.8</v>
      </c>
      <c r="EF78" s="238">
        <f>IFERROR(VLOOKUP($EA78,'BASE GE'!$B:$JV,$EE$5,FALSE),"")</f>
        <v>11.8</v>
      </c>
      <c r="EG78" s="238">
        <f>IFERROR(VLOOKUP($EA78,'BASE GE'!$B:$JV,$EE$5,FALSE),"")</f>
        <v>11.8</v>
      </c>
      <c r="EH78" s="238" t="str">
        <f>IFERROR(VLOOKUP($EA78,'BASE GE'!$B:$JV,$EH$5,FALSE),"")</f>
        <v>*</v>
      </c>
      <c r="EI78" s="238">
        <f>IFERROR(VLOOKUP($EA78,'BASE GE'!$B:$JV,$EI$5,FALSE),"")</f>
        <v>0.5</v>
      </c>
      <c r="EJ78" s="238">
        <f>IFERROR(VLOOKUP($EA78,'BASE GE'!$B:$JV,$EJ$5,FALSE),"")</f>
        <v>17</v>
      </c>
      <c r="EK78" s="238">
        <f>IFERROR(VLOOKUP($EA78,'BASE GE'!$B:$JV,$EK$5,FALSE),"")</f>
        <v>190</v>
      </c>
      <c r="EL78" s="238" t="str">
        <f>IFERROR(VLOOKUP($EA78,'BASE GE'!$B:$JV,$EL$5,FALSE),"")</f>
        <v>G3</v>
      </c>
      <c r="EM78" s="238">
        <f>IFERROR(VLOOKUP($EA78,'BASE GE'!$B:$JV,$EM$5,FALSE),"")</f>
        <v>950</v>
      </c>
      <c r="EN78" s="238">
        <f>IFERROR(VLOOKUP($EA78,'BASE GE'!$B:$JV,$EN$5,FALSE),"")</f>
        <v>1230</v>
      </c>
      <c r="EO78" s="238">
        <f>IFERROR(VLOOKUP($EA78,'BASE GE'!$B:$JV,$EO$5,FALSE),"")</f>
        <v>1535</v>
      </c>
      <c r="EP78" s="238">
        <f>IFERROR(VLOOKUP($EA78,'BASE GE'!$B:$JV,$EP$5,FALSE),"")</f>
        <v>1570</v>
      </c>
      <c r="EQ78" s="238">
        <f>IFERROR(VLOOKUP($EA78,'BASE GE'!$B:$JV,$EQ$5,FALSE),"")</f>
        <v>0</v>
      </c>
      <c r="ER78" s="238">
        <f>IFERROR(VLOOKUP($EA78,'BASE GE'!$B:$JV,$ER$5,FALSE),"")</f>
        <v>0</v>
      </c>
      <c r="ES78" s="239" t="s">
        <v>2668</v>
      </c>
    </row>
    <row r="79" spans="1:149">
      <c r="A79" s="239" t="s">
        <v>1180</v>
      </c>
      <c r="B79" s="421" t="s">
        <v>2018</v>
      </c>
      <c r="C79" s="421"/>
      <c r="D79" s="421"/>
      <c r="E79" s="403" t="s">
        <v>923</v>
      </c>
      <c r="F79" s="239" t="s">
        <v>764</v>
      </c>
      <c r="G79" s="239" t="s">
        <v>763</v>
      </c>
      <c r="H79" s="239" t="s">
        <v>216</v>
      </c>
      <c r="I79" s="239" t="s">
        <v>217</v>
      </c>
      <c r="J79" s="239" t="s">
        <v>88</v>
      </c>
      <c r="K79" s="239" t="s">
        <v>89</v>
      </c>
      <c r="L79" s="239" t="s">
        <v>90</v>
      </c>
      <c r="M79" s="239" t="s">
        <v>971</v>
      </c>
      <c r="N79" s="239" t="s">
        <v>971</v>
      </c>
      <c r="O79" s="947" t="s">
        <v>442</v>
      </c>
      <c r="P79" s="947" t="s">
        <v>442</v>
      </c>
      <c r="Q79" s="947" t="s">
        <v>442</v>
      </c>
      <c r="R79" s="947" t="s">
        <v>442</v>
      </c>
      <c r="S79" s="947" t="s">
        <v>442</v>
      </c>
      <c r="T79" s="947" t="s">
        <v>442</v>
      </c>
      <c r="U79" s="947" t="s">
        <v>442</v>
      </c>
      <c r="V79" s="947" t="s">
        <v>442</v>
      </c>
      <c r="W79" s="947" t="s">
        <v>442</v>
      </c>
      <c r="X79" s="947" t="s">
        <v>442</v>
      </c>
      <c r="Y79" s="947" t="s">
        <v>442</v>
      </c>
      <c r="Z79" s="947" t="s">
        <v>442</v>
      </c>
      <c r="AA79" s="947" t="s">
        <v>442</v>
      </c>
      <c r="AB79" s="947" t="s">
        <v>442</v>
      </c>
      <c r="AC79" s="947" t="s">
        <v>442</v>
      </c>
      <c r="AD79" s="947" t="s">
        <v>442</v>
      </c>
      <c r="AE79" s="947" t="s">
        <v>442</v>
      </c>
      <c r="AF79" s="947" t="s">
        <v>442</v>
      </c>
      <c r="AG79" s="947" t="s">
        <v>442</v>
      </c>
      <c r="AH79" s="947" t="s">
        <v>442</v>
      </c>
      <c r="AI79" s="947" t="s">
        <v>442</v>
      </c>
      <c r="AJ79" s="947" t="s">
        <v>442</v>
      </c>
      <c r="AK79" s="947" t="s">
        <v>442</v>
      </c>
      <c r="AL79" s="947" t="s">
        <v>442</v>
      </c>
      <c r="AM79" s="947" t="s">
        <v>442</v>
      </c>
      <c r="AN79" s="948">
        <v>235</v>
      </c>
      <c r="AO79" s="947" t="s">
        <v>442</v>
      </c>
      <c r="AP79" s="948">
        <v>831</v>
      </c>
      <c r="AQ79" s="947" t="s">
        <v>442</v>
      </c>
      <c r="AR79" s="947" t="s">
        <v>442</v>
      </c>
      <c r="AS79" s="947" t="s">
        <v>442</v>
      </c>
      <c r="AT79" s="947" t="s">
        <v>442</v>
      </c>
      <c r="AU79" s="947" t="s">
        <v>442</v>
      </c>
      <c r="AV79" s="947" t="s">
        <v>442</v>
      </c>
      <c r="AW79" s="947" t="s">
        <v>442</v>
      </c>
      <c r="AX79" s="947" t="s">
        <v>442</v>
      </c>
      <c r="AY79" s="948">
        <v>991</v>
      </c>
      <c r="AZ79" s="947" t="s">
        <v>442</v>
      </c>
      <c r="BA79" s="947" t="s">
        <v>442</v>
      </c>
      <c r="BB79" s="947" t="s">
        <v>442</v>
      </c>
      <c r="BC79" s="947" t="s">
        <v>442</v>
      </c>
      <c r="BD79" s="947" t="s">
        <v>442</v>
      </c>
      <c r="BE79" s="947" t="s">
        <v>442</v>
      </c>
      <c r="BF79" s="947" t="s">
        <v>442</v>
      </c>
      <c r="BG79" s="947" t="s">
        <v>442</v>
      </c>
      <c r="BH79" s="948">
        <v>419</v>
      </c>
      <c r="BI79" s="947" t="s">
        <v>442</v>
      </c>
      <c r="BJ79" s="947" t="s">
        <v>442</v>
      </c>
      <c r="BK79" s="947" t="s">
        <v>442</v>
      </c>
      <c r="BL79" s="947" t="s">
        <v>442</v>
      </c>
      <c r="BM79" s="948">
        <v>604</v>
      </c>
      <c r="BN79" s="947" t="s">
        <v>442</v>
      </c>
      <c r="BO79" s="947" t="s">
        <v>442</v>
      </c>
      <c r="BP79" s="947" t="s">
        <v>442</v>
      </c>
      <c r="BQ79" s="947" t="s">
        <v>442</v>
      </c>
      <c r="BR79" s="947" t="s">
        <v>442</v>
      </c>
      <c r="BS79" s="947" t="s">
        <v>442</v>
      </c>
      <c r="BT79" s="947" t="s">
        <v>442</v>
      </c>
      <c r="BU79" s="947" t="s">
        <v>442</v>
      </c>
      <c r="BV79" s="947" t="s">
        <v>442</v>
      </c>
      <c r="BW79" s="947" t="s">
        <v>442</v>
      </c>
      <c r="BX79" s="947" t="s">
        <v>442</v>
      </c>
      <c r="BY79" s="947" t="s">
        <v>442</v>
      </c>
      <c r="BZ79" s="947" t="s">
        <v>442</v>
      </c>
      <c r="CA79" s="947" t="s">
        <v>442</v>
      </c>
      <c r="CB79" s="947" t="s">
        <v>442</v>
      </c>
      <c r="CC79" s="378">
        <v>881</v>
      </c>
      <c r="CD79" s="378">
        <v>1016</v>
      </c>
      <c r="CE79" s="378">
        <v>1177</v>
      </c>
      <c r="CF79" s="378">
        <v>1270</v>
      </c>
      <c r="CG79" s="378">
        <v>1652</v>
      </c>
      <c r="CH79" s="378">
        <v>4067</v>
      </c>
      <c r="CI79" s="378">
        <v>4638</v>
      </c>
      <c r="CJ79" s="378">
        <v>9435</v>
      </c>
      <c r="CK79" s="378">
        <v>11013</v>
      </c>
      <c r="CL79" s="378">
        <v>12340</v>
      </c>
      <c r="CM79" s="378">
        <v>3048</v>
      </c>
      <c r="CN79" s="378">
        <v>3473</v>
      </c>
      <c r="CO79" s="239" t="s">
        <v>434</v>
      </c>
      <c r="CP79" s="239" t="s">
        <v>417</v>
      </c>
      <c r="CQ79" s="239"/>
      <c r="CR79" s="239"/>
      <c r="CS79" s="239" t="s">
        <v>781</v>
      </c>
      <c r="CT79" s="239"/>
      <c r="CU79" s="239" t="s">
        <v>495</v>
      </c>
      <c r="CV79" s="239" t="s">
        <v>499</v>
      </c>
      <c r="CW79" s="239">
        <v>79</v>
      </c>
      <c r="CX79" s="239">
        <v>67</v>
      </c>
      <c r="CY79" s="239">
        <v>2572</v>
      </c>
      <c r="CZ79" s="239">
        <v>1126</v>
      </c>
      <c r="DA79" s="378">
        <v>13603</v>
      </c>
      <c r="DB79" s="402">
        <v>985</v>
      </c>
      <c r="DC79" s="402">
        <v>1310</v>
      </c>
      <c r="DD79" s="402">
        <v>1605</v>
      </c>
      <c r="DE79" s="402">
        <v>1645</v>
      </c>
      <c r="DF79" s="402"/>
      <c r="DG79" s="402"/>
      <c r="DH79" s="378">
        <v>36000</v>
      </c>
      <c r="DI79" s="378">
        <v>37232</v>
      </c>
      <c r="DJ79" s="378">
        <v>42157</v>
      </c>
      <c r="DK79" s="378">
        <v>993</v>
      </c>
      <c r="DL79" s="378">
        <v>1127</v>
      </c>
      <c r="DM79" s="378">
        <v>1288</v>
      </c>
      <c r="DN79" s="378">
        <v>1382</v>
      </c>
      <c r="DO79" s="378">
        <v>1764</v>
      </c>
      <c r="DP79" s="378">
        <v>3048</v>
      </c>
      <c r="DQ79" s="378">
        <v>3511</v>
      </c>
      <c r="DR79" s="378">
        <v>4095</v>
      </c>
      <c r="DS79" s="378">
        <v>4603</v>
      </c>
      <c r="DT79" s="378">
        <v>9349</v>
      </c>
      <c r="DU79" s="378">
        <v>10848</v>
      </c>
      <c r="DV79" s="378">
        <v>12010</v>
      </c>
      <c r="DW79" s="378">
        <v>13149</v>
      </c>
      <c r="DX79" s="378">
        <v>33276</v>
      </c>
      <c r="DY79" s="378">
        <v>35121</v>
      </c>
      <c r="DZ79" s="378">
        <v>39571</v>
      </c>
      <c r="EA79" s="378" t="s">
        <v>770</v>
      </c>
      <c r="EB79" s="238">
        <f>IFERROR(VLOOKUP($EA79,'BASE GE'!$B:$JV,$EB$5,FALSE),"")</f>
        <v>0</v>
      </c>
      <c r="EC79" s="238">
        <f>IFERROR(VLOOKUP($EA79,'BASE GE'!$B:$JV,$EC$5,FALSE),"")</f>
        <v>21.5</v>
      </c>
      <c r="ED79" s="238">
        <f>IFERROR(VLOOKUP($EA79,'BASE GE'!$B:$JV,$ED$5,FALSE),"")</f>
        <v>10.1</v>
      </c>
      <c r="EE79" s="238">
        <f>IFERROR(VLOOKUP($EA79,'BASE GE'!$B:$JV,$EE$5,FALSE),"")</f>
        <v>14.6</v>
      </c>
      <c r="EF79" s="238">
        <f>IFERROR(VLOOKUP($EA79,'BASE GE'!$B:$JV,$EE$5,FALSE),"")</f>
        <v>14.6</v>
      </c>
      <c r="EG79" s="238">
        <f>IFERROR(VLOOKUP($EA79,'BASE GE'!$B:$JV,$EE$5,FALSE),"")</f>
        <v>14.6</v>
      </c>
      <c r="EH79" s="238" t="str">
        <f>IFERROR(VLOOKUP($EA79,'BASE GE'!$B:$JV,$EH$5,FALSE),"")</f>
        <v>*</v>
      </c>
      <c r="EI79" s="238" t="str">
        <f>IFERROR(VLOOKUP($EA79,'BASE GE'!$B:$JV,$EI$5,FALSE),"")</f>
        <v>*</v>
      </c>
      <c r="EJ79" s="238" t="str">
        <f>IFERROR(VLOOKUP($EA79,'BASE GE'!$B:$JV,$EJ$5,FALSE),"")</f>
        <v>*</v>
      </c>
      <c r="EK79" s="238">
        <f>IFERROR(VLOOKUP($EA79,'BASE GE'!$B:$JV,$EK$5,FALSE),"")</f>
        <v>265</v>
      </c>
      <c r="EL79" s="238" t="str">
        <f>IFERROR(VLOOKUP($EA79,'BASE GE'!$B:$JV,$EL$5,FALSE),"")</f>
        <v>G3</v>
      </c>
      <c r="EM79" s="238">
        <f>IFERROR(VLOOKUP($EA79,'BASE GE'!$B:$JV,$EM$5,FALSE),"")</f>
        <v>985</v>
      </c>
      <c r="EN79" s="238">
        <f>IFERROR(VLOOKUP($EA79,'BASE GE'!$B:$JV,$EN$5,FALSE),"")</f>
        <v>1310</v>
      </c>
      <c r="EO79" s="238">
        <f>IFERROR(VLOOKUP($EA79,'BASE GE'!$B:$JV,$EO$5,FALSE),"")</f>
        <v>1605</v>
      </c>
      <c r="EP79" s="238">
        <f>IFERROR(VLOOKUP($EA79,'BASE GE'!$B:$JV,$EP$5,FALSE),"")</f>
        <v>1645</v>
      </c>
      <c r="EQ79" s="238">
        <f>IFERROR(VLOOKUP($EA79,'BASE GE'!$B:$JV,$EQ$5,FALSE),"")</f>
        <v>0</v>
      </c>
      <c r="ER79" s="238">
        <f>IFERROR(VLOOKUP($EA79,'BASE GE'!$B:$JV,$ER$5,FALSE),"")</f>
        <v>0</v>
      </c>
      <c r="ES79" s="239" t="s">
        <v>2668</v>
      </c>
    </row>
    <row r="80" spans="1:149">
      <c r="A80" s="239" t="s">
        <v>773</v>
      </c>
      <c r="B80" s="423" t="s">
        <v>2019</v>
      </c>
      <c r="C80" s="423" t="s">
        <v>2020</v>
      </c>
      <c r="D80" s="423" t="s">
        <v>2021</v>
      </c>
      <c r="E80" s="403" t="s">
        <v>919</v>
      </c>
      <c r="F80" s="239" t="s">
        <v>719</v>
      </c>
      <c r="G80" s="239" t="s">
        <v>720</v>
      </c>
      <c r="H80" s="239" t="s">
        <v>721</v>
      </c>
      <c r="I80" s="239" t="s">
        <v>722</v>
      </c>
      <c r="J80" s="239" t="s">
        <v>88</v>
      </c>
      <c r="K80" s="239" t="s">
        <v>89</v>
      </c>
      <c r="L80" s="239" t="s">
        <v>90</v>
      </c>
      <c r="M80" s="239" t="s">
        <v>965</v>
      </c>
      <c r="N80" s="239" t="s">
        <v>965</v>
      </c>
      <c r="O80" s="947" t="s">
        <v>442</v>
      </c>
      <c r="P80" s="947" t="s">
        <v>442</v>
      </c>
      <c r="Q80" s="947" t="s">
        <v>442</v>
      </c>
      <c r="R80" s="947" t="s">
        <v>442</v>
      </c>
      <c r="S80" s="947" t="s">
        <v>442</v>
      </c>
      <c r="T80" s="947" t="s">
        <v>442</v>
      </c>
      <c r="U80" s="947" t="s">
        <v>442</v>
      </c>
      <c r="V80" s="947" t="s">
        <v>442</v>
      </c>
      <c r="W80" s="947" t="s">
        <v>442</v>
      </c>
      <c r="X80" s="947" t="s">
        <v>442</v>
      </c>
      <c r="Y80" s="947" t="s">
        <v>442</v>
      </c>
      <c r="Z80" s="947" t="s">
        <v>442</v>
      </c>
      <c r="AA80" s="947" t="s">
        <v>442</v>
      </c>
      <c r="AB80" s="947" t="s">
        <v>442</v>
      </c>
      <c r="AC80" s="947" t="s">
        <v>442</v>
      </c>
      <c r="AD80" s="947" t="s">
        <v>442</v>
      </c>
      <c r="AE80" s="947" t="s">
        <v>442</v>
      </c>
      <c r="AF80" s="947" t="s">
        <v>442</v>
      </c>
      <c r="AG80" s="947" t="s">
        <v>442</v>
      </c>
      <c r="AH80" s="947" t="s">
        <v>442</v>
      </c>
      <c r="AI80" s="947" t="s">
        <v>442</v>
      </c>
      <c r="AJ80" s="947" t="s">
        <v>442</v>
      </c>
      <c r="AK80" s="947" t="s">
        <v>442</v>
      </c>
      <c r="AL80" s="947" t="s">
        <v>442</v>
      </c>
      <c r="AM80" s="948">
        <v>246</v>
      </c>
      <c r="AN80" s="947" t="s">
        <v>442</v>
      </c>
      <c r="AO80" s="948">
        <v>479</v>
      </c>
      <c r="AP80" s="947" t="s">
        <v>442</v>
      </c>
      <c r="AQ80" s="948">
        <v>1422</v>
      </c>
      <c r="AR80" s="948">
        <v>405</v>
      </c>
      <c r="AS80" s="948">
        <v>434</v>
      </c>
      <c r="AT80" s="948">
        <v>72</v>
      </c>
      <c r="AU80" s="947" t="s">
        <v>442</v>
      </c>
      <c r="AV80" s="947" t="s">
        <v>442</v>
      </c>
      <c r="AW80" s="947" t="s">
        <v>442</v>
      </c>
      <c r="AX80" s="947" t="s">
        <v>442</v>
      </c>
      <c r="AY80" s="948">
        <v>991</v>
      </c>
      <c r="AZ80" s="947" t="s">
        <v>442</v>
      </c>
      <c r="BA80" s="947" t="s">
        <v>442</v>
      </c>
      <c r="BB80" s="948">
        <v>188</v>
      </c>
      <c r="BC80" s="948">
        <v>394</v>
      </c>
      <c r="BD80" s="947" t="s">
        <v>442</v>
      </c>
      <c r="BE80" s="947" t="s">
        <v>442</v>
      </c>
      <c r="BF80" s="947" t="s">
        <v>442</v>
      </c>
      <c r="BG80" s="948">
        <v>563</v>
      </c>
      <c r="BH80" s="948">
        <v>419</v>
      </c>
      <c r="BI80" s="947" t="s">
        <v>442</v>
      </c>
      <c r="BJ80" s="947" t="s">
        <v>442</v>
      </c>
      <c r="BK80" s="947" t="s">
        <v>442</v>
      </c>
      <c r="BL80" s="948">
        <v>628</v>
      </c>
      <c r="BM80" s="947" t="s">
        <v>442</v>
      </c>
      <c r="BN80" s="947" t="s">
        <v>442</v>
      </c>
      <c r="BO80" s="947" t="s">
        <v>442</v>
      </c>
      <c r="BP80" s="948">
        <v>101</v>
      </c>
      <c r="BQ80" s="948">
        <v>101</v>
      </c>
      <c r="BR80" s="947" t="s">
        <v>442</v>
      </c>
      <c r="BS80" s="947" t="s">
        <v>442</v>
      </c>
      <c r="BT80" s="947" t="s">
        <v>442</v>
      </c>
      <c r="BU80" s="947" t="s">
        <v>442</v>
      </c>
      <c r="BV80" s="947" t="s">
        <v>442</v>
      </c>
      <c r="BW80" s="947" t="s">
        <v>442</v>
      </c>
      <c r="BX80" s="947" t="s">
        <v>442</v>
      </c>
      <c r="BY80" s="947" t="s">
        <v>442</v>
      </c>
      <c r="BZ80" s="947" t="s">
        <v>442</v>
      </c>
      <c r="CA80" s="947" t="s">
        <v>442</v>
      </c>
      <c r="CB80" s="947" t="s">
        <v>442</v>
      </c>
      <c r="CC80" s="378">
        <v>881</v>
      </c>
      <c r="CD80" s="378">
        <v>1016</v>
      </c>
      <c r="CE80" s="378">
        <v>1177</v>
      </c>
      <c r="CF80" s="378">
        <v>1270</v>
      </c>
      <c r="CG80" s="378">
        <v>1652</v>
      </c>
      <c r="CH80" s="378">
        <v>4067</v>
      </c>
      <c r="CI80" s="378">
        <v>4638</v>
      </c>
      <c r="CJ80" s="378">
        <v>9435</v>
      </c>
      <c r="CK80" s="378">
        <v>11013</v>
      </c>
      <c r="CL80" s="378">
        <v>12340</v>
      </c>
      <c r="CM80" s="378">
        <v>3048</v>
      </c>
      <c r="CN80" s="378">
        <v>3473</v>
      </c>
      <c r="CO80" s="239" t="s">
        <v>780</v>
      </c>
      <c r="CP80" s="239" t="s">
        <v>435</v>
      </c>
      <c r="CQ80" s="239"/>
      <c r="CR80" s="239" t="s">
        <v>410</v>
      </c>
      <c r="CS80" s="239" t="s">
        <v>609</v>
      </c>
      <c r="CT80" s="239"/>
      <c r="CU80" s="239" t="s">
        <v>528</v>
      </c>
      <c r="CV80" s="239" t="s">
        <v>499</v>
      </c>
      <c r="CW80" s="239">
        <v>79</v>
      </c>
      <c r="CX80" s="239">
        <v>66</v>
      </c>
      <c r="CY80" s="239">
        <v>2100</v>
      </c>
      <c r="CZ80" s="239">
        <v>938</v>
      </c>
      <c r="DA80" s="378">
        <v>13603</v>
      </c>
      <c r="DB80" s="402">
        <v>781</v>
      </c>
      <c r="DC80" s="402">
        <v>853</v>
      </c>
      <c r="DD80" s="402">
        <v>1161</v>
      </c>
      <c r="DE80" s="402">
        <v>1197</v>
      </c>
      <c r="DF80" s="402"/>
      <c r="DG80" s="402"/>
      <c r="DH80" s="378">
        <v>36000</v>
      </c>
      <c r="DI80" s="378">
        <v>37232</v>
      </c>
      <c r="DJ80" s="378">
        <v>42157</v>
      </c>
      <c r="DK80" s="378">
        <v>993</v>
      </c>
      <c r="DL80" s="378">
        <v>1127</v>
      </c>
      <c r="DM80" s="378">
        <v>1288</v>
      </c>
      <c r="DN80" s="378">
        <v>1382</v>
      </c>
      <c r="DO80" s="378">
        <v>1764</v>
      </c>
      <c r="DP80" s="378">
        <v>3048</v>
      </c>
      <c r="DQ80" s="378">
        <v>3511</v>
      </c>
      <c r="DR80" s="378">
        <v>4095</v>
      </c>
      <c r="DS80" s="378">
        <v>4603</v>
      </c>
      <c r="DT80" s="378">
        <v>9349</v>
      </c>
      <c r="DU80" s="378">
        <v>10848</v>
      </c>
      <c r="DV80" s="378">
        <v>12010</v>
      </c>
      <c r="DW80" s="378">
        <v>13149</v>
      </c>
      <c r="DX80" s="378">
        <v>33276</v>
      </c>
      <c r="DY80" s="378">
        <v>35121</v>
      </c>
      <c r="DZ80" s="378">
        <v>39571</v>
      </c>
      <c r="EA80" s="378" t="s">
        <v>706</v>
      </c>
      <c r="EB80" s="238">
        <f>IFERROR(VLOOKUP($EA80,'BASE GE'!$B:$JV,$EB$5,FALSE),"")</f>
        <v>0</v>
      </c>
      <c r="EC80" s="238">
        <f>IFERROR(VLOOKUP($EA80,'BASE GE'!$B:$JV,$EC$5,FALSE),"")</f>
        <v>15.9</v>
      </c>
      <c r="ED80" s="238">
        <f>IFERROR(VLOOKUP($EA80,'BASE GE'!$B:$JV,$ED$5,FALSE),"")</f>
        <v>8</v>
      </c>
      <c r="EE80" s="238">
        <f>IFERROR(VLOOKUP($EA80,'BASE GE'!$B:$JV,$EE$5,FALSE),"")</f>
        <v>11.3</v>
      </c>
      <c r="EF80" s="238">
        <f>IFERROR(VLOOKUP($EA80,'BASE GE'!$B:$JV,$EE$5,FALSE),"")</f>
        <v>11.3</v>
      </c>
      <c r="EG80" s="238">
        <f>IFERROR(VLOOKUP($EA80,'BASE GE'!$B:$JV,$EE$5,FALSE),"")</f>
        <v>11.3</v>
      </c>
      <c r="EH80" s="238">
        <f>IFERROR(VLOOKUP($EA80,'BASE GE'!$B:$JV,$EH$5,FALSE),"")</f>
        <v>15</v>
      </c>
      <c r="EI80" s="238">
        <f>IFERROR(VLOOKUP($EA80,'BASE GE'!$B:$JV,$EI$5,FALSE),"")</f>
        <v>0.75</v>
      </c>
      <c r="EJ80" s="238">
        <f>IFERROR(VLOOKUP($EA80,'BASE GE'!$B:$JV,$EJ$5,FALSE),"")</f>
        <v>8</v>
      </c>
      <c r="EK80" s="238">
        <f>IFERROR(VLOOKUP($EA80,'BASE GE'!$B:$JV,$EK$5,FALSE),"")</f>
        <v>0.2</v>
      </c>
      <c r="EL80" s="238" t="str">
        <f>IFERROR(VLOOKUP($EA80,'BASE GE'!$B:$JV,$EL$5,FALSE),"")</f>
        <v>G2</v>
      </c>
      <c r="EM80" s="238">
        <f>IFERROR(VLOOKUP($EA80,'BASE GE'!$B:$JV,$EM$5,FALSE),"")</f>
        <v>781</v>
      </c>
      <c r="EN80" s="238">
        <f>IFERROR(VLOOKUP($EA80,'BASE GE'!$B:$JV,$EN$5,FALSE),"")</f>
        <v>953</v>
      </c>
      <c r="EO80" s="238">
        <f>IFERROR(VLOOKUP($EA80,'BASE GE'!$B:$JV,$EO$5,FALSE),"")</f>
        <v>1161</v>
      </c>
      <c r="EP80" s="238">
        <f>IFERROR(VLOOKUP($EA80,'BASE GE'!$B:$JV,$EP$5,FALSE),"")</f>
        <v>1197</v>
      </c>
      <c r="EQ80" s="238">
        <f>IFERROR(VLOOKUP($EA80,'BASE GE'!$B:$JV,$EQ$5,FALSE),"")</f>
        <v>0</v>
      </c>
      <c r="ER80" s="238">
        <f>IFERROR(VLOOKUP($EA80,'BASE GE'!$B:$JV,$ER$5,FALSE),"")</f>
        <v>0</v>
      </c>
      <c r="ES80" s="239" t="s">
        <v>2668</v>
      </c>
    </row>
    <row r="83" spans="1:149">
      <c r="A83" s="537" t="s">
        <v>2418</v>
      </c>
      <c r="B83" s="538"/>
      <c r="C83" s="238"/>
      <c r="D83" s="377"/>
      <c r="E83" s="377"/>
      <c r="F83" s="377"/>
      <c r="G83" s="377"/>
      <c r="H83" s="377"/>
      <c r="I83" s="377"/>
      <c r="J83" s="377"/>
      <c r="K83" s="377"/>
      <c r="L83" s="377"/>
      <c r="M83" s="238" t="str">
        <f>IFERROR(VLOOKUP(#REF!,FC_STD_1_1_Generateur!$B:$J,8,FALSE),"")</f>
        <v/>
      </c>
      <c r="R83" s="239" t="str">
        <f>IFERROR(VLOOKUP(R7,'Accessoires LE HAVRE'!$G:$H,2,FALSE),"")</f>
        <v/>
      </c>
      <c r="S83" s="239" t="str">
        <f>IFERROR(VLOOKUP(S7,'Accessoires LE HAVRE'!$G:$H,2,FALSE),"")</f>
        <v/>
      </c>
      <c r="T83" s="239" t="str">
        <f>IFERROR(VLOOKUP(T7,'Accessoires LE HAVRE'!$G:$H,2,FALSE),"")</f>
        <v/>
      </c>
      <c r="U83" s="239" t="str">
        <f>IFERROR(VLOOKUP(U7,'Accessoires LE HAVRE'!$G:$H,2,FALSE),"")</f>
        <v/>
      </c>
      <c r="V83" s="239" t="str">
        <f>IFERROR(VLOOKUP(V7,'Accessoires LE HAVRE'!$G:$H,2,FALSE),"")</f>
        <v/>
      </c>
      <c r="W83" s="239" t="str">
        <f>IFERROR(VLOOKUP(W7,'Accessoires LE HAVRE'!$G:$H,2,FALSE),"")</f>
        <v/>
      </c>
      <c r="X83" s="239">
        <f>IFERROR(VLOOKUP(X7,'Accessoires LE HAVRE'!$G:$H,2,FALSE),"")</f>
        <v>0</v>
      </c>
      <c r="Y83" s="239">
        <f>IFERROR(VLOOKUP(Y7,'Accessoires LE HAVRE'!$G:$H,2,FALSE),"")</f>
        <v>0</v>
      </c>
      <c r="Z83" s="239">
        <f>IFERROR(VLOOKUP(Z7,'Accessoires LE HAVRE'!$G:$H,2,FALSE),"")</f>
        <v>0</v>
      </c>
      <c r="AA83" s="239">
        <f>IFERROR(VLOOKUP(AA7,'Accessoires LE HAVRE'!$G:$H,2,FALSE),"")</f>
        <v>0</v>
      </c>
      <c r="AB83" s="239">
        <f>IFERROR(VLOOKUP(AB7,'Accessoires LE HAVRE'!$G:$H,2,FALSE),"")</f>
        <v>0</v>
      </c>
      <c r="AC83" s="239">
        <f>IFERROR(VLOOKUP(AC7,'Accessoires LE HAVRE'!$G:$H,2,FALSE),"")</f>
        <v>0</v>
      </c>
      <c r="AD83" s="239">
        <f>IFERROR(VLOOKUP(AD7,'Accessoires LE HAVRE'!$G:$H,2,FALSE),"")</f>
        <v>0</v>
      </c>
      <c r="AE83" s="239">
        <f>IFERROR(VLOOKUP(AE7,'Accessoires LE HAVRE'!$G:$H,2,FALSE),"")</f>
        <v>0</v>
      </c>
      <c r="AF83" s="239">
        <f>IFERROR(VLOOKUP(AF7,'Accessoires LE HAVRE'!$G:$H,2,FALSE),"")</f>
        <v>0</v>
      </c>
      <c r="AG83" s="239">
        <f>IFERROR(VLOOKUP(AG7,'Accessoires LE HAVRE'!$G:$H,2,FALSE),"")</f>
        <v>0</v>
      </c>
      <c r="AH83" s="239">
        <f>IFERROR(VLOOKUP(AH7,'Accessoires LE HAVRE'!$G:$H,2,FALSE),"")</f>
        <v>0</v>
      </c>
      <c r="AI83" s="239">
        <f>IFERROR(VLOOKUP(AI7,'Accessoires LE HAVRE'!$G:$H,2,FALSE),"")</f>
        <v>0</v>
      </c>
      <c r="AJ83" s="239">
        <f>IFERROR(VLOOKUP(AJ7,'Accessoires LE HAVRE'!$G:$H,2,FALSE),"")</f>
        <v>0</v>
      </c>
      <c r="AK83" s="239">
        <f>IFERROR(VLOOKUP(AK7,'Accessoires LE HAVRE'!$G:$H,2,FALSE),"")</f>
        <v>0</v>
      </c>
      <c r="AL83" s="239">
        <f>IFERROR(VLOOKUP(AL7,'Accessoires LE HAVRE'!$G:$H,2,FALSE),"")</f>
        <v>233</v>
      </c>
      <c r="AM83" s="239">
        <f>IFERROR(VLOOKUP(AM7,'Accessoires LE HAVRE'!$G:$H,2,FALSE),"")</f>
        <v>246</v>
      </c>
      <c r="AN83" s="239">
        <f>IFERROR(VLOOKUP(AN7,'Accessoires LE HAVRE'!$G:$H,2,FALSE),"")</f>
        <v>235</v>
      </c>
      <c r="AO83" s="239">
        <f>IFERROR(VLOOKUP(AO7,'Accessoires LE HAVRE'!$G:$H,2,FALSE),"")</f>
        <v>479</v>
      </c>
      <c r="AP83" s="239">
        <f>IFERROR(VLOOKUP(AP7,'Accessoires LE HAVRE'!$G:$H,2,FALSE),"")</f>
        <v>831</v>
      </c>
      <c r="AQ83" s="239">
        <f>IFERROR(VLOOKUP(AQ7,'Accessoires LE HAVRE'!$G:$H,2,FALSE),"")</f>
        <v>1422</v>
      </c>
      <c r="AR83" s="239" t="str">
        <f>IFERROR(VLOOKUP(AR7,'Accessoires LE HAVRE'!$G:$H,2,FALSE),"")</f>
        <v/>
      </c>
      <c r="AS83" s="239" t="str">
        <f>IFERROR(VLOOKUP(AS7,'Accessoires LE HAVRE'!$G:$H,2,FALSE),"")</f>
        <v/>
      </c>
      <c r="AT83" s="239">
        <f>IFERROR(VLOOKUP(AT7,'Accessoires LE HAVRE'!$G:$H,2,FALSE),"")</f>
        <v>72</v>
      </c>
      <c r="AU83" s="239">
        <f>IFERROR(VLOOKUP(AU7,'Accessoires LE HAVRE'!$G:$H,2,FALSE),"")</f>
        <v>652</v>
      </c>
      <c r="AV83" s="239">
        <f>IFERROR(VLOOKUP(AV7,'Accessoires LE HAVRE'!$G:$H,2,FALSE),"")</f>
        <v>1116</v>
      </c>
      <c r="AW83" s="239">
        <f>IFERROR(VLOOKUP(AW7,'Accessoires LE HAVRE'!$G:$H,2,FALSE),"")</f>
        <v>796</v>
      </c>
      <c r="AX83" s="239">
        <f>IFERROR(VLOOKUP(AX7,'Accessoires LE HAVRE'!$G:$H,2,FALSE),"")</f>
        <v>944</v>
      </c>
      <c r="AY83" s="239">
        <f>IFERROR(VLOOKUP(AY7,'Accessoires LE HAVRE'!$G:$H,2,FALSE),"")</f>
        <v>991</v>
      </c>
      <c r="AZ83" s="239">
        <f>IFERROR(VLOOKUP(AZ7,'Accessoires LE HAVRE'!$G:$H,2,FALSE),"")</f>
        <v>1130</v>
      </c>
      <c r="BA83" s="239">
        <f>IFERROR(VLOOKUP(BA7,'Accessoires LE HAVRE'!$G:$H,2,FALSE),"")</f>
        <v>1004</v>
      </c>
      <c r="BB83" s="239">
        <f>IFERROR(VLOOKUP(BB7,'Accessoires LE HAVRE'!$G:$H,2,FALSE),"")</f>
        <v>188</v>
      </c>
      <c r="BC83" s="239">
        <f>IFERROR(VLOOKUP(BC7,'Accessoires LE HAVRE'!$G:$H,2,FALSE),"")</f>
        <v>394</v>
      </c>
      <c r="BD83" s="239">
        <f>IFERROR(VLOOKUP(BD7,'Accessoires LE HAVRE'!$G:$H,2,FALSE),"")</f>
        <v>391</v>
      </c>
      <c r="BE83" s="239">
        <f>IFERROR(VLOOKUP(BE7,'Accessoires LE HAVRE'!$G:$H,2,FALSE),"")</f>
        <v>815</v>
      </c>
      <c r="BF83" s="239">
        <f>IFERROR(VLOOKUP(BF7,'Accessoires LE HAVRE'!$G:$H,2,FALSE),"")</f>
        <v>336</v>
      </c>
      <c r="BG83" s="239">
        <f>IFERROR(VLOOKUP(BG7,'Accessoires LE HAVRE'!$G:$H,2,FALSE),"")</f>
        <v>563</v>
      </c>
      <c r="BH83" s="239">
        <f>IFERROR(VLOOKUP(BH7,'Accessoires LE HAVRE'!$G:$H,2,FALSE),"")</f>
        <v>419</v>
      </c>
      <c r="BI83" s="239">
        <f>IFERROR(VLOOKUP(BI7,'Accessoires LE HAVRE'!$G:$H,2,FALSE),"")</f>
        <v>188</v>
      </c>
      <c r="BJ83" s="239">
        <f>IFERROR(VLOOKUP(BJ7,'Accessoires LE HAVRE'!$G:$H,2,FALSE),"")</f>
        <v>180</v>
      </c>
      <c r="BK83" s="239">
        <f>IFERROR(VLOOKUP(BK7,'Accessoires LE HAVRE'!$G:$H,2,FALSE),"")</f>
        <v>182</v>
      </c>
      <c r="BL83" s="239">
        <f>IFERROR(VLOOKUP(BL7,'Accessoires LE HAVRE'!$G:$H,2,FALSE),"")</f>
        <v>628</v>
      </c>
      <c r="BM83" s="239">
        <f>IFERROR(VLOOKUP(BM7,'Accessoires LE HAVRE'!$G:$H,2,FALSE),"")</f>
        <v>604</v>
      </c>
      <c r="BN83" s="239">
        <f>IFERROR(VLOOKUP(BN7,'Accessoires LE HAVRE'!$G:$H,2,FALSE),"")</f>
        <v>431</v>
      </c>
      <c r="BO83" s="239">
        <f>IFERROR(VLOOKUP(BO7,'Accessoires LE HAVRE'!$G:$H,2,FALSE),"")</f>
        <v>167</v>
      </c>
      <c r="BP83" s="239">
        <f>IFERROR(VLOOKUP(BP7,'Accessoires LE HAVRE'!$G:$H,2,FALSE),"")</f>
        <v>101</v>
      </c>
      <c r="BQ83" s="239">
        <f>IFERROR(VLOOKUP(BQ7,'Accessoires LE HAVRE'!$G:$H,2,FALSE),"")</f>
        <v>101</v>
      </c>
      <c r="BR83" s="239">
        <f>IFERROR(VLOOKUP(BR7,'Accessoires LE HAVRE'!$G:$H,2,FALSE),"")</f>
        <v>68</v>
      </c>
      <c r="BS83" s="239">
        <f>IFERROR(VLOOKUP(BS7,'Accessoires LE HAVRE'!$G:$H,2,FALSE),"")</f>
        <v>2165</v>
      </c>
      <c r="BT83" s="239">
        <f>IFERROR(VLOOKUP(BT7,'Accessoires LE HAVRE'!$G:$H,2,FALSE),"")</f>
        <v>2700</v>
      </c>
      <c r="BU83" s="239">
        <f>IFERROR(VLOOKUP(BU7,'Accessoires LE HAVRE'!$G:$H,2,FALSE),"")</f>
        <v>2663</v>
      </c>
      <c r="BV83" s="239">
        <f>IFERROR(VLOOKUP(BV7,'Accessoires LE HAVRE'!$G:$H,2,FALSE),"")</f>
        <v>3234</v>
      </c>
      <c r="BW83" s="239">
        <f>IFERROR(VLOOKUP(BW7,'Accessoires LE HAVRE'!$G:$H,2,FALSE),"")</f>
        <v>3291</v>
      </c>
      <c r="BX83" s="239">
        <f>IFERROR(VLOOKUP(BX7,'Accessoires LE HAVRE'!$G:$H,2,FALSE),"")</f>
        <v>3980</v>
      </c>
      <c r="BY83" s="239">
        <f>IFERROR(VLOOKUP(BY7,'Accessoires LE HAVRE'!$G:$H,2,FALSE),"")</f>
        <v>3250</v>
      </c>
      <c r="BZ83" s="239">
        <f>IFERROR(VLOOKUP(BZ7,'Accessoires LE HAVRE'!$G:$H,2,FALSE),"")</f>
        <v>2430</v>
      </c>
      <c r="CA83" s="239">
        <f>IFERROR(VLOOKUP(CA7,'Accessoires LE HAVRE'!$G:$H,2,FALSE),"")</f>
        <v>2482</v>
      </c>
      <c r="CB83" s="239">
        <f>IFERROR(VLOOKUP(CB7,'Accessoires LE HAVRE'!$G:$H,2,FALSE),"")</f>
        <v>2749</v>
      </c>
      <c r="CC83" s="239" t="str">
        <f>IFERROR(VLOOKUP(CC7,'Accessoires LE HAVRE'!$G:$H,2,FALSE),"")</f>
        <v/>
      </c>
      <c r="CD83" s="239" t="str">
        <f>IFERROR(VLOOKUP(CD7,'Accessoires LE HAVRE'!$G:$H,2,FALSE),"")</f>
        <v/>
      </c>
      <c r="CE83" s="239" t="str">
        <f>IFERROR(VLOOKUP(CE7,'Accessoires LE HAVRE'!$G:$H,2,FALSE),"")</f>
        <v/>
      </c>
      <c r="CF83" s="239" t="str">
        <f>IFERROR(VLOOKUP(CF7,'Accessoires LE HAVRE'!$G:$H,2,FALSE),"")</f>
        <v/>
      </c>
      <c r="CG83" s="239" t="str">
        <f>IFERROR(VLOOKUP(CG7,'Accessoires LE HAVRE'!$G:$H,2,FALSE),"")</f>
        <v/>
      </c>
      <c r="CH83" s="239" t="str">
        <f>IFERROR(VLOOKUP(CH7,'Accessoires LE HAVRE'!$G:$H,2,FALSE),"")</f>
        <v/>
      </c>
      <c r="CI83" s="239" t="str">
        <f>IFERROR(VLOOKUP(CI7,'Accessoires LE HAVRE'!$G:$H,2,FALSE),"")</f>
        <v/>
      </c>
      <c r="CJ83" s="239" t="str">
        <f>IFERROR(VLOOKUP(CJ7,'Accessoires LE HAVRE'!$G:$H,2,FALSE),"")</f>
        <v/>
      </c>
      <c r="CK83" s="239" t="str">
        <f>IFERROR(VLOOKUP(CK7,'Accessoires LE HAVRE'!$G:$H,2,FALSE),"")</f>
        <v/>
      </c>
      <c r="CL83" s="239" t="str">
        <f>IFERROR(VLOOKUP(CL7,'Accessoires LE HAVRE'!$G:$H,2,FALSE),"")</f>
        <v/>
      </c>
      <c r="CM83" s="239" t="str">
        <f>IFERROR(VLOOKUP(CM7,'Accessoires LE HAVRE'!$G:$H,2,FALSE),"")</f>
        <v/>
      </c>
      <c r="CN83" s="239" t="str">
        <f>IFERROR(VLOOKUP(CN7,'Accessoires LE HAVRE'!$G:$H,2,FALSE),"")</f>
        <v/>
      </c>
      <c r="CO83" s="239" t="str">
        <f>IFERROR(VLOOKUP(CO7,'Accessoires LE HAVRE'!$G:$H,2,FALSE),"")</f>
        <v/>
      </c>
      <c r="CP83" s="239" t="str">
        <f>IFERROR(VLOOKUP(CP7,'Accessoires LE HAVRE'!$G:$H,2,FALSE),"")</f>
        <v/>
      </c>
      <c r="CQ83" s="239" t="str">
        <f>IFERROR(VLOOKUP(CQ7,'Accessoires LE HAVRE'!$G:$H,2,FALSE),"")</f>
        <v/>
      </c>
      <c r="CR83" s="239" t="str">
        <f>IFERROR(VLOOKUP(CR7,'Accessoires LE HAVRE'!$G:$H,2,FALSE),"")</f>
        <v/>
      </c>
      <c r="CS83" s="239" t="str">
        <f>IFERROR(VLOOKUP(CS7,'Accessoires LE HAVRE'!$G:$H,2,FALSE),"")</f>
        <v/>
      </c>
      <c r="CT83" s="239" t="str">
        <f>IFERROR(VLOOKUP(CT7,'Accessoires LE HAVRE'!$G:$H,2,FALSE),"")</f>
        <v/>
      </c>
      <c r="CU83" s="239" t="str">
        <f>IFERROR(VLOOKUP(CU7,'Accessoires LE HAVRE'!$G:$H,2,FALSE),"")</f>
        <v/>
      </c>
      <c r="CV83" s="239" t="str">
        <f>IFERROR(VLOOKUP(CV7,'Accessoires LE HAVRE'!$G:$H,2,FALSE),"")</f>
        <v/>
      </c>
      <c r="CW83" s="239" t="str">
        <f>IFERROR(VLOOKUP(CW7,'Accessoires LE HAVRE'!$G:$H,2,FALSE),"")</f>
        <v/>
      </c>
      <c r="CX83" s="239" t="str">
        <f>IFERROR(VLOOKUP(CX7,'Accessoires LE HAVRE'!$G:$H,2,FALSE),"")</f>
        <v/>
      </c>
      <c r="CY83" s="239" t="str">
        <f>IFERROR(VLOOKUP(CY7,'Accessoires LE HAVRE'!$G:$H,2,FALSE),"")</f>
        <v/>
      </c>
      <c r="CZ83" s="239" t="str">
        <f>IFERROR(VLOOKUP(CZ7,'Accessoires LE HAVRE'!$G:$H,2,FALSE),"")</f>
        <v/>
      </c>
      <c r="DA83" s="239" t="str">
        <f>IFERROR(VLOOKUP(DA7,'Accessoires LE HAVRE'!$G:$H,2,FALSE),"")</f>
        <v/>
      </c>
      <c r="DB83" s="239" t="str">
        <f>IFERROR(VLOOKUP(DB7,'Accessoires LE HAVRE'!$G:$H,2,FALSE),"")</f>
        <v/>
      </c>
      <c r="DC83" s="239" t="str">
        <f>IFERROR(VLOOKUP(DC7,'Accessoires LE HAVRE'!$G:$H,2,FALSE),"")</f>
        <v/>
      </c>
      <c r="DD83" s="239" t="str">
        <f>IFERROR(VLOOKUP(DD7,'Accessoires LE HAVRE'!$G:$H,2,FALSE),"")</f>
        <v/>
      </c>
      <c r="DE83" s="239" t="str">
        <f>IFERROR(VLOOKUP(DE7,'Accessoires LE HAVRE'!$G:$H,2,FALSE),"")</f>
        <v/>
      </c>
      <c r="DF83" s="239" t="str">
        <f>IFERROR(VLOOKUP(DF7,'Accessoires LE HAVRE'!$G:$H,2,FALSE),"")</f>
        <v/>
      </c>
      <c r="DG83" s="239" t="str">
        <f>IFERROR(VLOOKUP(DG7,'Accessoires LE HAVRE'!$G:$H,2,FALSE),"")</f>
        <v/>
      </c>
      <c r="DH83" s="239" t="str">
        <f>IFERROR(VLOOKUP(DH7,'Accessoires LE HAVRE'!$G:$H,2,FALSE),"")</f>
        <v/>
      </c>
      <c r="DI83" s="239" t="str">
        <f>IFERROR(VLOOKUP(DI7,'Accessoires LE HAVRE'!$G:$H,2,FALSE),"")</f>
        <v/>
      </c>
      <c r="DJ83" s="239" t="str">
        <f>IFERROR(VLOOKUP(DJ7,'Accessoires LE HAVRE'!$G:$H,2,FALSE),"")</f>
        <v/>
      </c>
      <c r="DK83" s="239" t="str">
        <f>IFERROR(VLOOKUP(DK7,'Accessoires LE HAVRE'!$G:$H,2,FALSE),"")</f>
        <v/>
      </c>
      <c r="DL83" s="239" t="str">
        <f>IFERROR(VLOOKUP(DL7,'Accessoires LE HAVRE'!$G:$H,2,FALSE),"")</f>
        <v/>
      </c>
      <c r="DM83" s="239" t="str">
        <f>IFERROR(VLOOKUP(DM7,'Accessoires LE HAVRE'!$G:$H,2,FALSE),"")</f>
        <v/>
      </c>
      <c r="DN83" s="239" t="str">
        <f>IFERROR(VLOOKUP(DN7,'Accessoires LE HAVRE'!$G:$H,2,FALSE),"")</f>
        <v/>
      </c>
      <c r="DO83" s="239" t="str">
        <f>IFERROR(VLOOKUP(DO7,'Accessoires LE HAVRE'!$G:$H,2,FALSE),"")</f>
        <v/>
      </c>
      <c r="DP83" s="239" t="str">
        <f>IFERROR(VLOOKUP(DP7,'Accessoires LE HAVRE'!$G:$H,2,FALSE),"")</f>
        <v/>
      </c>
      <c r="DQ83" s="239" t="str">
        <f>IFERROR(VLOOKUP(DQ7,'Accessoires LE HAVRE'!$G:$H,2,FALSE),"")</f>
        <v/>
      </c>
      <c r="DR83" s="239" t="str">
        <f>IFERROR(VLOOKUP(DR7,'Accessoires LE HAVRE'!$G:$H,2,FALSE),"")</f>
        <v/>
      </c>
      <c r="DS83" s="239" t="str">
        <f>IFERROR(VLOOKUP(DS7,'Accessoires LE HAVRE'!$G:$H,2,FALSE),"")</f>
        <v/>
      </c>
      <c r="DT83" s="239" t="str">
        <f>IFERROR(VLOOKUP(DT7,'Accessoires LE HAVRE'!$G:$H,2,FALSE),"")</f>
        <v/>
      </c>
      <c r="DU83" s="239" t="str">
        <f>IFERROR(VLOOKUP(DU7,'Accessoires LE HAVRE'!$G:$H,2,FALSE),"")</f>
        <v/>
      </c>
      <c r="DV83" s="239" t="str">
        <f>IFERROR(VLOOKUP(DV7,'Accessoires LE HAVRE'!$G:$H,2,FALSE),"")</f>
        <v/>
      </c>
      <c r="DW83" s="239" t="str">
        <f>IFERROR(VLOOKUP(DW7,'Accessoires LE HAVRE'!$G:$H,2,FALSE),"")</f>
        <v/>
      </c>
      <c r="DX83" s="239" t="str">
        <f>IFERROR(VLOOKUP(DX7,'Accessoires LE HAVRE'!$G:$H,2,FALSE),"")</f>
        <v/>
      </c>
      <c r="DY83" s="239" t="str">
        <f>IFERROR(VLOOKUP(DY7,'Accessoires LE HAVRE'!$G:$H,2,FALSE),"")</f>
        <v/>
      </c>
      <c r="DZ83" s="239" t="str">
        <f>IFERROR(VLOOKUP(DZ7,'Accessoires LE HAVRE'!$G:$H,2,FALSE),"")</f>
        <v/>
      </c>
      <c r="EA83" s="239">
        <f>IFERROR(VLOOKUP(EA7,'Accessoires LE HAVRE'!$G:$H,2,FALSE),"")</f>
        <v>0</v>
      </c>
      <c r="EB83" s="239" t="str">
        <f>IFERROR(VLOOKUP(EB7,'Accessoires LE HAVRE'!$G:$H,2,FALSE),"")</f>
        <v/>
      </c>
      <c r="EC83" s="239" t="str">
        <f>IFERROR(VLOOKUP(EC7,'Accessoires LE HAVRE'!$G:$H,2,FALSE),"")</f>
        <v/>
      </c>
      <c r="ED83" s="239" t="str">
        <f>IFERROR(VLOOKUP(ED7,'Accessoires LE HAVRE'!$G:$H,2,FALSE),"")</f>
        <v/>
      </c>
      <c r="EE83" s="239" t="str">
        <f>IFERROR(VLOOKUP(EE7,'Accessoires LE HAVRE'!$G:$H,2,FALSE),"")</f>
        <v/>
      </c>
      <c r="EF83" s="239" t="str">
        <f>IFERROR(VLOOKUP(EF7,'Accessoires LE HAVRE'!$G:$H,2,FALSE),"")</f>
        <v/>
      </c>
      <c r="EG83" s="239" t="str">
        <f>IFERROR(VLOOKUP(EG7,'Accessoires LE HAVRE'!$G:$H,2,FALSE),"")</f>
        <v/>
      </c>
      <c r="EH83" s="239" t="str">
        <f>IFERROR(VLOOKUP(EH7,'Accessoires LE HAVRE'!$G:$H,2,FALSE),"")</f>
        <v/>
      </c>
      <c r="EI83" s="239" t="str">
        <f>IFERROR(VLOOKUP(EI7,'Accessoires LE HAVRE'!$G:$H,2,FALSE),"")</f>
        <v/>
      </c>
      <c r="EJ83" s="239" t="str">
        <f>IFERROR(VLOOKUP(EJ7,'Accessoires LE HAVRE'!$G:$H,2,FALSE),"")</f>
        <v/>
      </c>
      <c r="EK83" s="239" t="str">
        <f>IFERROR(VLOOKUP(EK7,'Accessoires LE HAVRE'!$G:$H,2,FALSE),"")</f>
        <v/>
      </c>
      <c r="EL83" s="239" t="str">
        <f>IFERROR(VLOOKUP(EL7,'Accessoires LE HAVRE'!$G:$H,2,FALSE),"")</f>
        <v/>
      </c>
      <c r="EM83" s="239" t="str">
        <f>IFERROR(VLOOKUP(EM7,'Accessoires LE HAVRE'!$G:$H,2,FALSE),"")</f>
        <v/>
      </c>
      <c r="EN83" s="239" t="str">
        <f>IFERROR(VLOOKUP(EN7,'Accessoires LE HAVRE'!$G:$H,2,FALSE),"")</f>
        <v/>
      </c>
      <c r="EO83" s="239" t="str">
        <f>IFERROR(VLOOKUP(EO7,'Accessoires LE HAVRE'!$G:$H,2,FALSE),"")</f>
        <v/>
      </c>
      <c r="EP83" s="239" t="str">
        <f>IFERROR(VLOOKUP(EP7,'Accessoires LE HAVRE'!$G:$H,2,FALSE),"")</f>
        <v/>
      </c>
      <c r="EQ83" s="239" t="str">
        <f>IFERROR(VLOOKUP(EQ7,'Accessoires LE HAVRE'!$G:$H,2,FALSE),"")</f>
        <v/>
      </c>
      <c r="ER83" s="239" t="str">
        <f>IFERROR(VLOOKUP(ER7,'Accessoires LE HAVRE'!$G:$H,2,FALSE),"")</f>
        <v/>
      </c>
      <c r="ES83" s="239">
        <f>IFERROR(VLOOKUP(ES7,'Accessoires LE HAVRE'!$G:$H,2,FALSE),"")</f>
        <v>0</v>
      </c>
    </row>
    <row r="84" spans="1:149">
      <c r="A84" s="537" t="s">
        <v>2418</v>
      </c>
      <c r="B84" s="538">
        <f>B83</f>
        <v>0</v>
      </c>
      <c r="C84" s="238"/>
      <c r="D84" s="377"/>
      <c r="E84" s="377"/>
      <c r="F84" s="239"/>
      <c r="G84" s="239"/>
      <c r="L84" s="238"/>
      <c r="M84" s="238" t="str">
        <f>IFERROR(VLOOKUP(#REF!,FC_STD_1_1_Generateur!$B:$J,8,FALSE),"")</f>
        <v/>
      </c>
    </row>
    <row r="85" spans="1:149">
      <c r="A85" s="537" t="s">
        <v>2418</v>
      </c>
      <c r="B85" s="538">
        <f>B84</f>
        <v>0</v>
      </c>
      <c r="C85" s="238"/>
      <c r="D85" s="377"/>
      <c r="E85" s="377"/>
      <c r="F85" s="239"/>
      <c r="G85" s="239"/>
      <c r="L85" s="238"/>
      <c r="M85" s="238" t="str">
        <f>IFERROR(VLOOKUP(#REF!,FC_STD_1_1_Generateur!$B:$J,8,FALSE),"")</f>
        <v/>
      </c>
    </row>
    <row r="86" spans="1:149">
      <c r="A86" s="537" t="s">
        <v>2418</v>
      </c>
      <c r="B86" s="538">
        <f>SUBTOTAL(9,M83:JV83)</f>
        <v>44851</v>
      </c>
      <c r="C86" s="238"/>
      <c r="D86" s="377"/>
      <c r="E86" s="377"/>
      <c r="F86" s="239"/>
      <c r="G86" s="239"/>
      <c r="L86" s="238"/>
      <c r="M86" s="377" t="str">
        <f t="shared" ref="M86" si="0">IFERROR(M83-((M84+M85)/2),"")</f>
        <v/>
      </c>
    </row>
    <row r="87" spans="1:149">
      <c r="A87" s="537" t="s">
        <v>2418</v>
      </c>
      <c r="B87" s="540" t="e">
        <f>B86-(VLOOKUP("PRIX UNITAIRE TARIF, HORS-TAXES",FC_STD_1_1_Generateur!B:J,8,FALSE))</f>
        <v>#N/A</v>
      </c>
      <c r="C87" s="238"/>
      <c r="D87" s="377"/>
      <c r="E87" s="377"/>
      <c r="F87" s="239"/>
      <c r="G87" s="239"/>
      <c r="L87" s="238"/>
      <c r="M87" s="238"/>
    </row>
  </sheetData>
  <autoFilter ref="A9:ES80" xr:uid="{42746570-80B1-4ACB-AA87-491CFA7ECE0C}"/>
  <phoneticPr fontId="120" type="noConversion"/>
  <conditionalFormatting sqref="DB1:DB2 DB4 DB10:DG61">
    <cfRule type="containsText" dxfId="1" priority="1" operator="containsText" text="Dde SDMO">
      <formula>NOT(ISERROR(SEARCH("Dde SDMO",DB1)))</formula>
    </cfRule>
    <cfRule type="cellIs" dxfId="0" priority="2" operator="equal">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969E7-93AB-44E1-BDCF-18EB863A7DEB}">
  <sheetPr>
    <tabColor theme="0"/>
  </sheetPr>
  <dimension ref="A2:Q51"/>
  <sheetViews>
    <sheetView workbookViewId="0">
      <selection activeCell="B7" sqref="B7"/>
    </sheetView>
  </sheetViews>
  <sheetFormatPr baseColWidth="10" defaultRowHeight="15"/>
  <cols>
    <col min="2" max="2" width="18.42578125" customWidth="1"/>
    <col min="9" max="10" width="11.5703125" bestFit="1" customWidth="1"/>
    <col min="12" max="12" width="15.85546875" bestFit="1" customWidth="1"/>
  </cols>
  <sheetData>
    <row r="2" spans="1:17" ht="15.75">
      <c r="B2" s="796">
        <v>2026</v>
      </c>
    </row>
    <row r="3" spans="1:17" ht="23.25">
      <c r="B3" s="1518" t="s">
        <v>2654</v>
      </c>
      <c r="C3" s="1518"/>
      <c r="D3" s="1518"/>
      <c r="E3" s="1518"/>
      <c r="F3" s="1518"/>
      <c r="G3" s="1518"/>
      <c r="H3" s="1518"/>
      <c r="I3" s="1518"/>
      <c r="J3" s="1518"/>
      <c r="K3" s="1518"/>
      <c r="L3" s="1518"/>
      <c r="M3" s="1518"/>
      <c r="N3" s="1518"/>
      <c r="O3" s="1518"/>
    </row>
    <row r="4" spans="1:17">
      <c r="C4" s="60"/>
      <c r="D4" s="60"/>
      <c r="E4" s="60"/>
      <c r="F4" s="60"/>
      <c r="G4" s="60"/>
      <c r="H4" s="60"/>
      <c r="I4" s="60"/>
      <c r="J4" s="60"/>
      <c r="K4" s="60"/>
      <c r="L4" s="60"/>
      <c r="M4" s="60"/>
      <c r="N4" s="60"/>
      <c r="O4" s="60"/>
    </row>
    <row r="5" spans="1:17">
      <c r="B5" s="93"/>
      <c r="C5" s="61" t="s">
        <v>631</v>
      </c>
      <c r="D5" s="61" t="s">
        <v>632</v>
      </c>
      <c r="E5" s="61" t="s">
        <v>633</v>
      </c>
      <c r="F5" s="61" t="s">
        <v>634</v>
      </c>
      <c r="G5" s="61" t="s">
        <v>635</v>
      </c>
      <c r="H5" s="61" t="s">
        <v>636</v>
      </c>
      <c r="I5" s="61" t="s">
        <v>637</v>
      </c>
      <c r="J5" s="61" t="s">
        <v>638</v>
      </c>
      <c r="K5" s="61" t="s">
        <v>639</v>
      </c>
      <c r="L5" s="61" t="s">
        <v>640</v>
      </c>
      <c r="M5" s="61" t="s">
        <v>641</v>
      </c>
      <c r="N5" s="61" t="s">
        <v>642</v>
      </c>
      <c r="O5" s="61" t="s">
        <v>643</v>
      </c>
      <c r="Q5" s="61" t="s">
        <v>631</v>
      </c>
    </row>
    <row r="6" spans="1:17">
      <c r="A6" s="89" t="s">
        <v>662</v>
      </c>
      <c r="B6" s="90" t="s">
        <v>644</v>
      </c>
      <c r="C6" s="763">
        <v>372</v>
      </c>
      <c r="D6" s="763">
        <v>494</v>
      </c>
      <c r="E6" s="763">
        <v>580</v>
      </c>
      <c r="F6" s="763">
        <v>669</v>
      </c>
      <c r="G6" s="763">
        <v>833</v>
      </c>
      <c r="H6" s="763">
        <v>938</v>
      </c>
      <c r="I6" s="763">
        <v>1025</v>
      </c>
      <c r="J6" s="763">
        <v>1114</v>
      </c>
      <c r="K6" s="763">
        <v>1200</v>
      </c>
      <c r="L6" s="763">
        <v>1261</v>
      </c>
      <c r="M6" s="763">
        <v>1320</v>
      </c>
      <c r="N6" s="763">
        <v>1393</v>
      </c>
      <c r="O6" s="763">
        <v>1465</v>
      </c>
      <c r="Q6" s="61" t="s">
        <v>632</v>
      </c>
    </row>
    <row r="7" spans="1:17">
      <c r="A7" s="95" t="s">
        <v>838</v>
      </c>
      <c r="B7" s="96" t="s">
        <v>839</v>
      </c>
      <c r="C7" s="763">
        <v>382</v>
      </c>
      <c r="D7" s="763">
        <v>549</v>
      </c>
      <c r="E7" s="763">
        <v>650</v>
      </c>
      <c r="F7" s="763">
        <v>758</v>
      </c>
      <c r="G7" s="763">
        <v>943</v>
      </c>
      <c r="H7" s="763">
        <v>1080</v>
      </c>
      <c r="I7" s="763">
        <v>1179</v>
      </c>
      <c r="J7" s="763">
        <v>1280</v>
      </c>
      <c r="K7" s="763">
        <v>1382</v>
      </c>
      <c r="L7" s="763">
        <v>1449</v>
      </c>
      <c r="M7" s="763">
        <v>1516</v>
      </c>
      <c r="N7" s="763">
        <v>1600</v>
      </c>
      <c r="O7" s="763">
        <v>1685</v>
      </c>
      <c r="P7" s="94"/>
      <c r="Q7" s="61" t="s">
        <v>633</v>
      </c>
    </row>
    <row r="8" spans="1:17">
      <c r="A8" s="89" t="s">
        <v>663</v>
      </c>
      <c r="B8" s="90" t="s">
        <v>645</v>
      </c>
      <c r="C8" s="763">
        <v>286</v>
      </c>
      <c r="D8" s="763">
        <v>426</v>
      </c>
      <c r="E8" s="763">
        <v>497</v>
      </c>
      <c r="F8" s="763">
        <v>580</v>
      </c>
      <c r="G8" s="763">
        <v>641</v>
      </c>
      <c r="H8" s="763">
        <v>779</v>
      </c>
      <c r="I8" s="763">
        <v>902</v>
      </c>
      <c r="J8" s="763">
        <v>979</v>
      </c>
      <c r="K8" s="763">
        <v>1055</v>
      </c>
      <c r="L8" s="763">
        <v>1108</v>
      </c>
      <c r="M8" s="763">
        <v>1160</v>
      </c>
      <c r="N8" s="763">
        <v>1223</v>
      </c>
      <c r="O8" s="763">
        <v>1288</v>
      </c>
      <c r="Q8" s="61" t="s">
        <v>634</v>
      </c>
    </row>
    <row r="9" spans="1:17">
      <c r="A9" s="89" t="s">
        <v>664</v>
      </c>
      <c r="B9" s="90" t="s">
        <v>646</v>
      </c>
      <c r="C9" s="763">
        <v>387</v>
      </c>
      <c r="D9" s="763">
        <v>550</v>
      </c>
      <c r="E9" s="763">
        <v>650</v>
      </c>
      <c r="F9" s="763">
        <v>824</v>
      </c>
      <c r="G9" s="763">
        <v>1024</v>
      </c>
      <c r="H9" s="763">
        <v>1171</v>
      </c>
      <c r="I9" s="763">
        <v>1280</v>
      </c>
      <c r="J9" s="763">
        <v>1389</v>
      </c>
      <c r="K9" s="763">
        <v>1500</v>
      </c>
      <c r="L9" s="763">
        <v>1574</v>
      </c>
      <c r="M9" s="763">
        <v>1645</v>
      </c>
      <c r="N9" s="763">
        <v>1738</v>
      </c>
      <c r="O9" s="763">
        <v>1829</v>
      </c>
      <c r="Q9" s="61" t="s">
        <v>635</v>
      </c>
    </row>
    <row r="10" spans="1:17">
      <c r="A10" s="95" t="s">
        <v>840</v>
      </c>
      <c r="B10" s="96" t="s">
        <v>841</v>
      </c>
      <c r="C10" s="763">
        <v>357</v>
      </c>
      <c r="D10" s="763">
        <v>550</v>
      </c>
      <c r="E10" s="763">
        <v>650</v>
      </c>
      <c r="F10" s="763">
        <v>770</v>
      </c>
      <c r="G10" s="763">
        <v>957</v>
      </c>
      <c r="H10" s="763">
        <v>1094</v>
      </c>
      <c r="I10" s="763">
        <v>1195</v>
      </c>
      <c r="J10" s="763">
        <v>1299</v>
      </c>
      <c r="K10" s="763">
        <v>1400</v>
      </c>
      <c r="L10" s="763">
        <v>1470</v>
      </c>
      <c r="M10" s="763">
        <v>15738</v>
      </c>
      <c r="N10" s="763">
        <v>1624</v>
      </c>
      <c r="O10" s="763">
        <v>1708</v>
      </c>
      <c r="Q10" s="61" t="s">
        <v>636</v>
      </c>
    </row>
    <row r="11" spans="1:17">
      <c r="A11" s="95" t="s">
        <v>842</v>
      </c>
      <c r="B11" s="96" t="s">
        <v>843</v>
      </c>
      <c r="C11" s="763">
        <v>373</v>
      </c>
      <c r="D11" s="763">
        <v>555</v>
      </c>
      <c r="E11" s="763">
        <v>647</v>
      </c>
      <c r="F11" s="763">
        <v>737</v>
      </c>
      <c r="G11" s="763">
        <v>918</v>
      </c>
      <c r="H11" s="763">
        <v>1050</v>
      </c>
      <c r="I11" s="763">
        <v>1150</v>
      </c>
      <c r="J11" s="763">
        <v>1247</v>
      </c>
      <c r="K11" s="763">
        <v>1346</v>
      </c>
      <c r="L11" s="763">
        <v>1410</v>
      </c>
      <c r="M11" s="763">
        <v>1477</v>
      </c>
      <c r="N11" s="763">
        <v>1560</v>
      </c>
      <c r="O11" s="763">
        <v>1642</v>
      </c>
      <c r="Q11" s="61" t="s">
        <v>637</v>
      </c>
    </row>
    <row r="12" spans="1:17">
      <c r="A12" s="89">
        <v>15</v>
      </c>
      <c r="B12" s="90" t="s">
        <v>647</v>
      </c>
      <c r="C12" s="763">
        <v>470</v>
      </c>
      <c r="D12" s="763">
        <v>582</v>
      </c>
      <c r="E12" s="763">
        <v>695</v>
      </c>
      <c r="F12" s="763">
        <v>775</v>
      </c>
      <c r="G12" s="763">
        <v>823</v>
      </c>
      <c r="H12" s="763">
        <v>938</v>
      </c>
      <c r="I12" s="763">
        <v>1029</v>
      </c>
      <c r="J12" s="763">
        <v>1116</v>
      </c>
      <c r="K12" s="763">
        <v>1205</v>
      </c>
      <c r="L12" s="763">
        <v>1263</v>
      </c>
      <c r="M12" s="763">
        <v>1322</v>
      </c>
      <c r="N12" s="763">
        <v>1395</v>
      </c>
      <c r="O12" s="763">
        <v>1468</v>
      </c>
      <c r="Q12" s="61" t="s">
        <v>638</v>
      </c>
    </row>
    <row r="13" spans="1:17">
      <c r="A13" s="89">
        <v>19</v>
      </c>
      <c r="B13" s="90" t="s">
        <v>648</v>
      </c>
      <c r="C13" s="763">
        <v>303</v>
      </c>
      <c r="D13" s="763">
        <v>454</v>
      </c>
      <c r="E13" s="763">
        <v>529</v>
      </c>
      <c r="F13" s="763">
        <v>600</v>
      </c>
      <c r="G13" s="763">
        <v>735</v>
      </c>
      <c r="H13" s="763">
        <v>840</v>
      </c>
      <c r="I13" s="763">
        <v>920</v>
      </c>
      <c r="J13" s="763">
        <v>998</v>
      </c>
      <c r="K13" s="763">
        <v>1077</v>
      </c>
      <c r="L13" s="763">
        <v>1131</v>
      </c>
      <c r="M13" s="763">
        <v>1183</v>
      </c>
      <c r="N13" s="763">
        <v>1248</v>
      </c>
      <c r="O13" s="763">
        <v>1314</v>
      </c>
      <c r="Q13" s="61" t="s">
        <v>639</v>
      </c>
    </row>
    <row r="14" spans="1:17">
      <c r="A14" s="89">
        <v>23</v>
      </c>
      <c r="B14" s="90" t="s">
        <v>649</v>
      </c>
      <c r="C14" s="763">
        <v>272</v>
      </c>
      <c r="D14" s="763">
        <v>398</v>
      </c>
      <c r="E14" s="763">
        <v>463</v>
      </c>
      <c r="F14" s="763">
        <v>540</v>
      </c>
      <c r="G14" s="763">
        <v>673</v>
      </c>
      <c r="H14" s="763">
        <v>769</v>
      </c>
      <c r="I14" s="763">
        <v>841</v>
      </c>
      <c r="J14" s="763">
        <v>913</v>
      </c>
      <c r="K14" s="763">
        <v>986</v>
      </c>
      <c r="L14" s="763">
        <v>1034</v>
      </c>
      <c r="M14" s="763">
        <v>1082</v>
      </c>
      <c r="N14" s="763">
        <v>1142</v>
      </c>
      <c r="O14" s="763">
        <v>1201</v>
      </c>
      <c r="Q14" s="61" t="s">
        <v>640</v>
      </c>
    </row>
    <row r="15" spans="1:17">
      <c r="A15" s="91">
        <v>26</v>
      </c>
      <c r="B15" s="92" t="s">
        <v>650</v>
      </c>
      <c r="C15" s="763">
        <v>349</v>
      </c>
      <c r="D15" s="763">
        <v>536</v>
      </c>
      <c r="E15" s="763">
        <v>630</v>
      </c>
      <c r="F15" s="763">
        <v>765</v>
      </c>
      <c r="G15" s="763">
        <v>954</v>
      </c>
      <c r="H15" s="763">
        <v>1089</v>
      </c>
      <c r="I15" s="763">
        <v>1191</v>
      </c>
      <c r="J15" s="763">
        <v>1293</v>
      </c>
      <c r="K15" s="763">
        <v>1397</v>
      </c>
      <c r="L15" s="763">
        <v>1463</v>
      </c>
      <c r="M15" s="763">
        <v>1532</v>
      </c>
      <c r="N15" s="763">
        <v>1617</v>
      </c>
      <c r="O15" s="763">
        <v>1704</v>
      </c>
      <c r="Q15" s="61" t="s">
        <v>641</v>
      </c>
    </row>
    <row r="16" spans="1:17">
      <c r="A16" s="91">
        <v>30</v>
      </c>
      <c r="B16" s="92" t="s">
        <v>651</v>
      </c>
      <c r="C16" s="763">
        <v>385</v>
      </c>
      <c r="D16" s="763">
        <v>594</v>
      </c>
      <c r="E16" s="763">
        <v>705</v>
      </c>
      <c r="F16" s="763">
        <v>933</v>
      </c>
      <c r="G16" s="763">
        <v>1161</v>
      </c>
      <c r="H16" s="763">
        <v>1326</v>
      </c>
      <c r="I16" s="763">
        <v>1452</v>
      </c>
      <c r="J16" s="763">
        <v>1576</v>
      </c>
      <c r="K16" s="763">
        <v>1700</v>
      </c>
      <c r="L16" s="763">
        <v>1783</v>
      </c>
      <c r="M16" s="763">
        <v>1865</v>
      </c>
      <c r="N16" s="763">
        <v>1970</v>
      </c>
      <c r="O16" s="763">
        <v>2074</v>
      </c>
      <c r="Q16" s="61" t="s">
        <v>642</v>
      </c>
    </row>
    <row r="17" spans="1:17">
      <c r="A17" s="95" t="s">
        <v>844</v>
      </c>
      <c r="B17" s="96" t="s">
        <v>845</v>
      </c>
      <c r="C17" s="763">
        <v>371</v>
      </c>
      <c r="D17" s="763">
        <v>507</v>
      </c>
      <c r="E17" s="763">
        <v>594</v>
      </c>
      <c r="F17" s="763">
        <v>685</v>
      </c>
      <c r="G17" s="763">
        <v>853</v>
      </c>
      <c r="H17" s="763">
        <v>975</v>
      </c>
      <c r="I17" s="763">
        <v>1066</v>
      </c>
      <c r="J17" s="763">
        <v>1158</v>
      </c>
      <c r="K17" s="763">
        <v>1248</v>
      </c>
      <c r="L17" s="763">
        <v>1308</v>
      </c>
      <c r="M17" s="763">
        <v>1370</v>
      </c>
      <c r="N17" s="763">
        <v>1446</v>
      </c>
      <c r="O17" s="763">
        <v>1524</v>
      </c>
      <c r="Q17" s="61" t="s">
        <v>643</v>
      </c>
    </row>
    <row r="18" spans="1:17">
      <c r="A18" s="95" t="s">
        <v>846</v>
      </c>
      <c r="B18" s="96" t="s">
        <v>847</v>
      </c>
      <c r="C18" s="763">
        <v>287</v>
      </c>
      <c r="D18" s="763">
        <v>393</v>
      </c>
      <c r="E18" s="763">
        <v>458</v>
      </c>
      <c r="F18" s="763">
        <v>498</v>
      </c>
      <c r="G18" s="763">
        <v>619</v>
      </c>
      <c r="H18" s="763">
        <v>707</v>
      </c>
      <c r="I18" s="763">
        <v>775</v>
      </c>
      <c r="J18" s="763">
        <v>840</v>
      </c>
      <c r="K18" s="763">
        <v>907</v>
      </c>
      <c r="L18" s="763">
        <v>951</v>
      </c>
      <c r="M18" s="763">
        <v>995</v>
      </c>
      <c r="N18" s="763">
        <v>1051</v>
      </c>
      <c r="O18" s="763">
        <v>1107</v>
      </c>
    </row>
    <row r="19" spans="1:17">
      <c r="A19" s="91">
        <v>38</v>
      </c>
      <c r="B19" s="92" t="s">
        <v>652</v>
      </c>
      <c r="C19" s="763">
        <v>352</v>
      </c>
      <c r="D19" s="763">
        <v>539</v>
      </c>
      <c r="E19" s="763">
        <v>634</v>
      </c>
      <c r="F19" s="763">
        <v>758</v>
      </c>
      <c r="G19" s="763">
        <v>943</v>
      </c>
      <c r="H19" s="763">
        <v>1078</v>
      </c>
      <c r="I19" s="763">
        <v>1179</v>
      </c>
      <c r="J19" s="763">
        <v>1281</v>
      </c>
      <c r="K19" s="763">
        <v>1382</v>
      </c>
      <c r="L19" s="763">
        <v>1449</v>
      </c>
      <c r="M19" s="763">
        <v>1515</v>
      </c>
      <c r="N19" s="763">
        <v>1601</v>
      </c>
      <c r="O19" s="763">
        <v>1683</v>
      </c>
    </row>
    <row r="20" spans="1:17">
      <c r="A20" s="91">
        <v>42</v>
      </c>
      <c r="B20" s="92" t="s">
        <v>653</v>
      </c>
      <c r="C20" s="763">
        <v>321</v>
      </c>
      <c r="D20" s="763">
        <v>484</v>
      </c>
      <c r="E20" s="763">
        <v>638</v>
      </c>
      <c r="F20" s="763">
        <v>717</v>
      </c>
      <c r="G20" s="763">
        <v>891</v>
      </c>
      <c r="H20" s="763">
        <v>1008</v>
      </c>
      <c r="I20" s="763">
        <v>1103</v>
      </c>
      <c r="J20" s="763">
        <v>1198</v>
      </c>
      <c r="K20" s="763">
        <v>1292</v>
      </c>
      <c r="L20" s="763">
        <v>1355</v>
      </c>
      <c r="M20" s="763">
        <v>1419</v>
      </c>
      <c r="N20" s="763">
        <v>1497</v>
      </c>
      <c r="O20" s="763">
        <v>1576</v>
      </c>
    </row>
    <row r="21" spans="1:17">
      <c r="A21" s="91">
        <v>43</v>
      </c>
      <c r="B21" s="92" t="s">
        <v>654</v>
      </c>
      <c r="C21" s="763">
        <v>331</v>
      </c>
      <c r="D21" s="763">
        <v>498</v>
      </c>
      <c r="E21" s="763">
        <v>582</v>
      </c>
      <c r="F21" s="763">
        <v>790</v>
      </c>
      <c r="G21" s="763">
        <v>975</v>
      </c>
      <c r="H21" s="763">
        <v>1114</v>
      </c>
      <c r="I21" s="763">
        <v>1217</v>
      </c>
      <c r="J21" s="763">
        <v>1322</v>
      </c>
      <c r="K21" s="763">
        <v>1427</v>
      </c>
      <c r="L21" s="763">
        <v>1497</v>
      </c>
      <c r="M21" s="763">
        <v>1565</v>
      </c>
      <c r="N21" s="763">
        <v>1653</v>
      </c>
      <c r="O21" s="763">
        <v>1740</v>
      </c>
    </row>
    <row r="22" spans="1:17">
      <c r="A22" s="95" t="s">
        <v>848</v>
      </c>
      <c r="B22" s="96" t="s">
        <v>849</v>
      </c>
      <c r="C22" s="763">
        <v>312</v>
      </c>
      <c r="D22" s="763">
        <v>467</v>
      </c>
      <c r="E22" s="763">
        <v>549</v>
      </c>
      <c r="F22" s="763">
        <v>658</v>
      </c>
      <c r="G22" s="763">
        <v>811</v>
      </c>
      <c r="H22" s="763">
        <v>927</v>
      </c>
      <c r="I22" s="763">
        <v>1013</v>
      </c>
      <c r="J22" s="763">
        <v>1100</v>
      </c>
      <c r="K22" s="763">
        <v>1187</v>
      </c>
      <c r="L22" s="763">
        <v>1245</v>
      </c>
      <c r="M22" s="763">
        <v>1304</v>
      </c>
      <c r="N22" s="763">
        <v>1376</v>
      </c>
      <c r="O22" s="763">
        <v>1449</v>
      </c>
    </row>
    <row r="23" spans="1:17">
      <c r="A23" s="95" t="s">
        <v>850</v>
      </c>
      <c r="B23" s="96" t="s">
        <v>851</v>
      </c>
      <c r="C23" s="763">
        <v>303</v>
      </c>
      <c r="D23" s="763">
        <v>330</v>
      </c>
      <c r="E23" s="763">
        <v>529</v>
      </c>
      <c r="F23" s="763">
        <v>627</v>
      </c>
      <c r="G23" s="763">
        <v>773</v>
      </c>
      <c r="H23" s="763">
        <v>884</v>
      </c>
      <c r="I23" s="763">
        <v>967</v>
      </c>
      <c r="J23" s="763">
        <v>1051</v>
      </c>
      <c r="K23" s="763">
        <v>1132</v>
      </c>
      <c r="L23" s="763">
        <v>1188</v>
      </c>
      <c r="M23" s="763">
        <v>1244</v>
      </c>
      <c r="N23" s="763">
        <v>1313</v>
      </c>
      <c r="O23" s="763">
        <v>1382</v>
      </c>
    </row>
    <row r="24" spans="1:17">
      <c r="A24" s="91">
        <v>48</v>
      </c>
      <c r="B24" s="92" t="s">
        <v>655</v>
      </c>
      <c r="C24" s="763">
        <v>489</v>
      </c>
      <c r="D24" s="763">
        <v>622</v>
      </c>
      <c r="E24" s="763">
        <v>751</v>
      </c>
      <c r="F24" s="763">
        <v>913</v>
      </c>
      <c r="G24" s="763">
        <v>1136</v>
      </c>
      <c r="H24" s="763">
        <v>1297</v>
      </c>
      <c r="I24" s="763">
        <v>1420</v>
      </c>
      <c r="J24" s="763">
        <v>1540</v>
      </c>
      <c r="K24" s="763">
        <v>1663</v>
      </c>
      <c r="L24" s="763">
        <v>1743</v>
      </c>
      <c r="M24" s="763">
        <v>1824</v>
      </c>
      <c r="N24" s="763">
        <v>1926</v>
      </c>
      <c r="O24" s="763">
        <v>2027</v>
      </c>
    </row>
    <row r="25" spans="1:17">
      <c r="A25" s="91">
        <v>63</v>
      </c>
      <c r="B25" s="92" t="s">
        <v>656</v>
      </c>
      <c r="C25" s="763">
        <v>309</v>
      </c>
      <c r="D25" s="763">
        <v>462</v>
      </c>
      <c r="E25" s="763">
        <v>540</v>
      </c>
      <c r="F25" s="763">
        <v>637</v>
      </c>
      <c r="G25" s="763">
        <v>758</v>
      </c>
      <c r="H25" s="763">
        <v>866</v>
      </c>
      <c r="I25" s="763">
        <v>949</v>
      </c>
      <c r="J25" s="763">
        <v>1029</v>
      </c>
      <c r="K25" s="763">
        <v>1111</v>
      </c>
      <c r="L25" s="763">
        <v>1165</v>
      </c>
      <c r="M25" s="763">
        <v>1219</v>
      </c>
      <c r="N25" s="763">
        <v>1286</v>
      </c>
      <c r="O25" s="763">
        <v>1355</v>
      </c>
    </row>
    <row r="26" spans="1:17">
      <c r="A26" s="95" t="s">
        <v>852</v>
      </c>
      <c r="B26" s="96" t="s">
        <v>853</v>
      </c>
      <c r="C26" s="763">
        <v>360</v>
      </c>
      <c r="D26" s="763">
        <v>487</v>
      </c>
      <c r="E26" s="763">
        <v>585</v>
      </c>
      <c r="F26" s="763">
        <v>660</v>
      </c>
      <c r="G26" s="763">
        <v>823</v>
      </c>
      <c r="H26" s="763">
        <v>939</v>
      </c>
      <c r="I26" s="763">
        <v>1029</v>
      </c>
      <c r="J26" s="763">
        <v>1099</v>
      </c>
      <c r="K26" s="763">
        <v>1187</v>
      </c>
      <c r="L26" s="763">
        <v>1245</v>
      </c>
      <c r="M26" s="763">
        <v>1302</v>
      </c>
      <c r="N26" s="763">
        <v>1375</v>
      </c>
      <c r="O26" s="763">
        <v>1448</v>
      </c>
    </row>
    <row r="27" spans="1:17">
      <c r="A27" s="95" t="s">
        <v>854</v>
      </c>
      <c r="B27" s="96" t="s">
        <v>855</v>
      </c>
      <c r="C27" s="763">
        <v>336</v>
      </c>
      <c r="D27" s="763">
        <v>514</v>
      </c>
      <c r="E27" s="763">
        <v>603</v>
      </c>
      <c r="F27" s="763">
        <v>364</v>
      </c>
      <c r="G27" s="763">
        <v>863</v>
      </c>
      <c r="H27" s="763">
        <v>971</v>
      </c>
      <c r="I27" s="763">
        <v>1062</v>
      </c>
      <c r="J27" s="763">
        <v>1153</v>
      </c>
      <c r="K27" s="763">
        <v>1244</v>
      </c>
      <c r="L27" s="763">
        <v>1304</v>
      </c>
      <c r="M27" s="763">
        <v>1366</v>
      </c>
      <c r="N27" s="763">
        <v>1441</v>
      </c>
      <c r="O27" s="763">
        <v>1517</v>
      </c>
    </row>
    <row r="28" spans="1:17">
      <c r="A28" s="91">
        <v>69</v>
      </c>
      <c r="B28" s="92" t="s">
        <v>657</v>
      </c>
      <c r="C28" s="763">
        <v>360</v>
      </c>
      <c r="D28" s="763">
        <v>477</v>
      </c>
      <c r="E28" s="763">
        <v>557</v>
      </c>
      <c r="F28" s="763">
        <v>669</v>
      </c>
      <c r="G28" s="763">
        <v>831</v>
      </c>
      <c r="H28" s="763">
        <v>951</v>
      </c>
      <c r="I28" s="763">
        <v>1040</v>
      </c>
      <c r="J28" s="763">
        <v>1128</v>
      </c>
      <c r="K28" s="763">
        <v>1219</v>
      </c>
      <c r="L28" s="763">
        <v>1277</v>
      </c>
      <c r="M28" s="763">
        <v>1336</v>
      </c>
      <c r="N28" s="763">
        <v>1410</v>
      </c>
      <c r="O28" s="763">
        <v>1485</v>
      </c>
    </row>
    <row r="29" spans="1:17">
      <c r="A29" s="91">
        <v>71</v>
      </c>
      <c r="B29" s="92" t="s">
        <v>658</v>
      </c>
      <c r="C29" s="763">
        <v>287</v>
      </c>
      <c r="D29" s="763">
        <v>441</v>
      </c>
      <c r="E29" s="763">
        <v>557</v>
      </c>
      <c r="F29" s="763">
        <v>660</v>
      </c>
      <c r="G29" s="763">
        <v>762</v>
      </c>
      <c r="H29" s="763">
        <v>856</v>
      </c>
      <c r="I29" s="763">
        <v>945</v>
      </c>
      <c r="J29" s="763">
        <v>1029</v>
      </c>
      <c r="K29" s="763">
        <v>1110</v>
      </c>
      <c r="L29" s="763">
        <v>1187</v>
      </c>
      <c r="M29" s="763">
        <v>1262</v>
      </c>
      <c r="N29" s="763">
        <v>1404</v>
      </c>
      <c r="O29" s="763">
        <v>1438</v>
      </c>
    </row>
    <row r="30" spans="1:17">
      <c r="A30" s="91">
        <v>73</v>
      </c>
      <c r="B30" s="92" t="s">
        <v>659</v>
      </c>
      <c r="C30" s="763">
        <v>363</v>
      </c>
      <c r="D30" s="763">
        <v>558</v>
      </c>
      <c r="E30" s="763">
        <v>659</v>
      </c>
      <c r="F30" s="763">
        <v>771</v>
      </c>
      <c r="G30" s="763">
        <v>958</v>
      </c>
      <c r="H30" s="763">
        <v>1096</v>
      </c>
      <c r="I30" s="763">
        <v>1198</v>
      </c>
      <c r="J30" s="763">
        <v>1302</v>
      </c>
      <c r="K30" s="763">
        <v>1405</v>
      </c>
      <c r="L30" s="763">
        <v>1473</v>
      </c>
      <c r="M30" s="763">
        <v>1541</v>
      </c>
      <c r="N30" s="763">
        <v>1627</v>
      </c>
      <c r="O30" s="763">
        <v>1712</v>
      </c>
    </row>
    <row r="31" spans="1:17">
      <c r="A31" s="91">
        <v>74</v>
      </c>
      <c r="B31" s="92" t="s">
        <v>660</v>
      </c>
      <c r="C31" s="763">
        <v>376</v>
      </c>
      <c r="D31" s="763">
        <v>558</v>
      </c>
      <c r="E31" s="763">
        <v>659</v>
      </c>
      <c r="F31" s="763">
        <v>762</v>
      </c>
      <c r="G31" s="763">
        <v>949</v>
      </c>
      <c r="H31" s="763">
        <v>1084</v>
      </c>
      <c r="I31" s="763">
        <v>1186</v>
      </c>
      <c r="J31" s="763">
        <v>1288</v>
      </c>
      <c r="K31" s="763">
        <v>1388</v>
      </c>
      <c r="L31" s="763">
        <v>1457</v>
      </c>
      <c r="M31" s="763">
        <v>1525</v>
      </c>
      <c r="N31" s="763">
        <v>1609</v>
      </c>
      <c r="O31" s="763">
        <v>1694</v>
      </c>
    </row>
    <row r="32" spans="1:17">
      <c r="A32" s="95" t="s">
        <v>856</v>
      </c>
      <c r="B32" s="96" t="s">
        <v>857</v>
      </c>
      <c r="C32" s="763">
        <v>346</v>
      </c>
      <c r="D32" s="763">
        <v>529</v>
      </c>
      <c r="E32" s="763">
        <v>622</v>
      </c>
      <c r="F32" s="763">
        <v>762</v>
      </c>
      <c r="G32" s="763">
        <v>935</v>
      </c>
      <c r="H32" s="763">
        <v>1069</v>
      </c>
      <c r="I32" s="763">
        <v>1169</v>
      </c>
      <c r="J32" s="763">
        <v>1268</v>
      </c>
      <c r="K32" s="763">
        <v>1369</v>
      </c>
      <c r="L32" s="763">
        <v>1435</v>
      </c>
      <c r="M32" s="763">
        <v>1503</v>
      </c>
      <c r="N32" s="763">
        <v>1586</v>
      </c>
      <c r="O32" s="763">
        <v>1670</v>
      </c>
    </row>
    <row r="33" spans="1:15">
      <c r="A33" s="95" t="s">
        <v>858</v>
      </c>
      <c r="B33" s="96" t="s">
        <v>859</v>
      </c>
      <c r="C33" s="763">
        <v>331</v>
      </c>
      <c r="D33" s="763">
        <v>498</v>
      </c>
      <c r="E33" s="763">
        <v>576</v>
      </c>
      <c r="F33" s="763">
        <v>667</v>
      </c>
      <c r="G33" s="763">
        <v>830</v>
      </c>
      <c r="H33" s="763">
        <v>950</v>
      </c>
      <c r="I33" s="763">
        <v>1038</v>
      </c>
      <c r="J33" s="763">
        <v>1126</v>
      </c>
      <c r="K33" s="763">
        <v>1216</v>
      </c>
      <c r="L33" s="763">
        <v>1275</v>
      </c>
      <c r="M33" s="763">
        <v>1333</v>
      </c>
      <c r="N33" s="763">
        <v>1408</v>
      </c>
      <c r="O33" s="763">
        <v>1485</v>
      </c>
    </row>
    <row r="34" spans="1:15">
      <c r="A34" s="91">
        <v>84</v>
      </c>
      <c r="B34" s="92" t="s">
        <v>661</v>
      </c>
      <c r="C34" s="763">
        <v>385</v>
      </c>
      <c r="D34" s="763">
        <v>594</v>
      </c>
      <c r="E34" s="763">
        <v>705</v>
      </c>
      <c r="F34" s="763">
        <v>880</v>
      </c>
      <c r="G34" s="763">
        <v>1093</v>
      </c>
      <c r="H34" s="763">
        <v>1251</v>
      </c>
      <c r="I34" s="763">
        <v>1368</v>
      </c>
      <c r="J34" s="763">
        <v>1485</v>
      </c>
      <c r="K34" s="763">
        <v>1602</v>
      </c>
      <c r="L34" s="763">
        <v>1681</v>
      </c>
      <c r="M34" s="763">
        <v>1759</v>
      </c>
      <c r="N34" s="763">
        <v>1856</v>
      </c>
      <c r="O34" s="763">
        <v>1954</v>
      </c>
    </row>
    <row r="35" spans="1:15">
      <c r="C35" s="60"/>
      <c r="D35" s="60"/>
      <c r="E35" s="60"/>
      <c r="F35" s="60"/>
      <c r="G35" s="60"/>
      <c r="H35" s="60"/>
      <c r="I35" s="60"/>
      <c r="J35" s="60"/>
      <c r="K35" s="60"/>
      <c r="L35" s="60"/>
      <c r="M35" s="60"/>
      <c r="N35" s="60"/>
      <c r="O35" s="60"/>
    </row>
    <row r="36" spans="1:15">
      <c r="C36" s="60"/>
      <c r="D36" s="60"/>
      <c r="E36" s="60"/>
      <c r="F36" s="60"/>
      <c r="G36" s="60"/>
      <c r="H36" s="60"/>
      <c r="I36" s="60"/>
      <c r="J36" s="60"/>
      <c r="K36" s="60"/>
      <c r="L36" s="60"/>
      <c r="M36" s="60"/>
      <c r="N36" s="60"/>
      <c r="O36" s="60"/>
    </row>
    <row r="37" spans="1:15">
      <c r="B37" s="62"/>
      <c r="C37" s="60"/>
      <c r="D37" s="60"/>
      <c r="E37" s="60"/>
      <c r="F37" s="60"/>
      <c r="G37" s="60"/>
      <c r="H37" s="60"/>
      <c r="I37" s="60"/>
      <c r="J37" s="60"/>
      <c r="K37" s="60"/>
      <c r="L37" s="60"/>
      <c r="M37" s="60"/>
      <c r="N37" s="60"/>
      <c r="O37" s="60"/>
    </row>
    <row r="38" spans="1:15">
      <c r="B38" s="62"/>
      <c r="C38" s="60"/>
      <c r="D38" s="60"/>
      <c r="E38" s="60"/>
      <c r="F38" s="60"/>
      <c r="G38" s="60"/>
      <c r="H38" s="60"/>
      <c r="I38" s="60"/>
      <c r="J38" s="60"/>
      <c r="K38" s="60"/>
      <c r="L38" s="60"/>
    </row>
    <row r="39" spans="1:15">
      <c r="B39" s="63"/>
      <c r="C39" s="60"/>
      <c r="D39" s="60"/>
      <c r="E39" s="60"/>
      <c r="F39" s="60"/>
      <c r="G39" s="60"/>
      <c r="H39" s="60"/>
      <c r="I39" s="60"/>
      <c r="J39" s="60"/>
      <c r="K39" s="19">
        <v>12</v>
      </c>
      <c r="L39" s="60" t="str" cm="1">
        <f t="array" ref="L39">INDEX(A6:A34,K39)</f>
        <v>31</v>
      </c>
    </row>
    <row r="40" spans="1:15">
      <c r="B40" s="63"/>
      <c r="C40" s="60"/>
      <c r="D40" s="60"/>
      <c r="E40" s="60"/>
      <c r="F40" s="60"/>
      <c r="G40" s="60"/>
      <c r="H40" s="60"/>
      <c r="I40" s="60"/>
      <c r="J40" s="60"/>
      <c r="K40" s="60">
        <v>4</v>
      </c>
      <c r="L40" s="19" t="str" cm="1">
        <f t="array" ref="L40">INDEX(Q5:Q17,K40)</f>
        <v>4m</v>
      </c>
      <c r="M40" s="60"/>
      <c r="N40" s="60"/>
      <c r="O40" s="60"/>
    </row>
    <row r="41" spans="1:15">
      <c r="B41" s="63"/>
      <c r="C41" s="60"/>
      <c r="D41" s="60"/>
      <c r="E41" s="60"/>
      <c r="F41" s="60"/>
      <c r="G41" s="60"/>
      <c r="H41" s="60"/>
      <c r="I41" s="60"/>
      <c r="J41" s="60"/>
      <c r="K41" s="60"/>
      <c r="M41" s="60"/>
      <c r="N41" s="60"/>
      <c r="O41" s="60"/>
    </row>
    <row r="42" spans="1:15">
      <c r="B42" s="63"/>
      <c r="C42" s="60"/>
      <c r="D42" s="60"/>
      <c r="E42" s="60"/>
      <c r="F42" s="60"/>
      <c r="G42" s="60"/>
      <c r="H42" s="60"/>
      <c r="I42" s="60"/>
      <c r="J42" s="60"/>
      <c r="K42" s="60"/>
      <c r="M42" s="60"/>
      <c r="N42" s="60"/>
      <c r="O42" s="60"/>
    </row>
    <row r="43" spans="1:15">
      <c r="C43" s="60"/>
      <c r="D43" s="60"/>
      <c r="E43" s="60"/>
      <c r="F43" s="60"/>
      <c r="G43" s="60"/>
      <c r="H43" s="60"/>
      <c r="I43" s="60"/>
      <c r="J43" s="60"/>
      <c r="K43" s="60"/>
      <c r="M43" s="60"/>
      <c r="N43" s="60"/>
      <c r="O43" s="60"/>
    </row>
    <row r="44" spans="1:15">
      <c r="C44" s="60"/>
      <c r="D44" s="60"/>
      <c r="E44" s="60"/>
      <c r="F44" s="60"/>
      <c r="G44" s="60"/>
      <c r="H44" s="60"/>
      <c r="I44" s="60"/>
      <c r="J44" s="60"/>
      <c r="K44" s="60"/>
      <c r="M44" s="60"/>
      <c r="N44" s="60"/>
      <c r="O44" s="60"/>
    </row>
    <row r="45" spans="1:15">
      <c r="B45" s="64"/>
      <c r="C45" s="60"/>
      <c r="D45" s="60"/>
      <c r="E45" s="60"/>
      <c r="F45" s="60"/>
      <c r="G45" s="60"/>
      <c r="H45" s="60"/>
      <c r="I45" s="60"/>
      <c r="J45" s="60"/>
      <c r="K45" s="60"/>
      <c r="M45" s="60"/>
      <c r="N45" s="60"/>
      <c r="O45" s="60"/>
    </row>
    <row r="46" spans="1:15">
      <c r="B46" s="64"/>
      <c r="C46" s="60"/>
      <c r="D46" s="60"/>
      <c r="E46" s="60"/>
      <c r="F46" s="60"/>
      <c r="G46" s="60"/>
      <c r="H46" s="60"/>
      <c r="I46" s="60"/>
      <c r="J46" s="60"/>
      <c r="K46" s="60"/>
      <c r="M46" s="60"/>
      <c r="N46" s="60"/>
      <c r="O46" s="60"/>
    </row>
    <row r="47" spans="1:15">
      <c r="B47" s="64"/>
      <c r="C47" s="60"/>
      <c r="D47" s="60"/>
      <c r="E47" s="60"/>
      <c r="F47" s="60"/>
      <c r="G47" s="60"/>
      <c r="H47" s="60"/>
      <c r="I47" s="60"/>
      <c r="J47" s="60"/>
      <c r="K47" s="60"/>
      <c r="M47" s="60"/>
      <c r="N47" s="60"/>
      <c r="O47" s="60"/>
    </row>
    <row r="48" spans="1:15">
      <c r="B48" s="65"/>
      <c r="C48" s="60"/>
      <c r="D48" s="60"/>
      <c r="E48" s="60"/>
      <c r="F48" s="60"/>
      <c r="G48" s="60"/>
      <c r="H48" s="60"/>
      <c r="I48" s="60"/>
      <c r="J48" s="60"/>
      <c r="K48" s="60"/>
      <c r="M48" s="60"/>
      <c r="N48" s="60"/>
      <c r="O48" s="60"/>
    </row>
    <row r="49" spans="2:15">
      <c r="C49" s="60"/>
      <c r="D49" s="60"/>
      <c r="E49" s="60"/>
      <c r="F49" s="60"/>
      <c r="G49" s="60"/>
      <c r="H49" s="60"/>
      <c r="I49" s="60"/>
      <c r="J49" s="60"/>
      <c r="K49" s="60"/>
      <c r="M49" s="60"/>
      <c r="N49" s="60"/>
      <c r="O49" s="60"/>
    </row>
    <row r="50" spans="2:15">
      <c r="B50" s="66"/>
      <c r="C50" s="67"/>
      <c r="D50" s="60"/>
      <c r="E50" s="60"/>
      <c r="F50" s="60"/>
      <c r="G50" s="60"/>
      <c r="H50" s="60"/>
      <c r="I50" s="60"/>
      <c r="J50" s="60"/>
      <c r="K50" s="60"/>
      <c r="M50" s="60"/>
      <c r="N50" s="60"/>
      <c r="O50" s="60"/>
    </row>
    <row r="51" spans="2:15">
      <c r="B51" s="66"/>
      <c r="C51" s="67"/>
      <c r="D51" s="60"/>
      <c r="E51" s="60"/>
      <c r="F51" s="60"/>
      <c r="G51" s="60"/>
      <c r="H51" s="60"/>
      <c r="I51" s="60"/>
      <c r="J51" s="60"/>
      <c r="K51" s="60"/>
      <c r="M51" s="60"/>
      <c r="N51" s="60"/>
      <c r="O51" s="60"/>
    </row>
  </sheetData>
  <mergeCells count="1">
    <mergeCell ref="B3:O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93569" r:id="rId3" name="Drop Down 1">
              <controlPr defaultSize="0" autoLine="0" autoPict="0">
                <anchor moveWithCells="1">
                  <from>
                    <xdr:col>12</xdr:col>
                    <xdr:colOff>9525</xdr:colOff>
                    <xdr:row>37</xdr:row>
                    <xdr:rowOff>76200</xdr:rowOff>
                  </from>
                  <to>
                    <xdr:col>13</xdr:col>
                    <xdr:colOff>542925</xdr:colOff>
                    <xdr:row>38</xdr:row>
                    <xdr:rowOff>171450</xdr:rowOff>
                  </to>
                </anchor>
              </controlPr>
            </control>
          </mc:Choice>
        </mc:AlternateContent>
        <mc:AlternateContent xmlns:mc="http://schemas.openxmlformats.org/markup-compatibility/2006">
          <mc:Choice Requires="x14">
            <control shapeId="493571" r:id="rId4" name="Drop Down 3">
              <controlPr defaultSize="0" autoLine="0" autoPict="0">
                <anchor moveWithCells="1">
                  <from>
                    <xdr:col>12</xdr:col>
                    <xdr:colOff>19050</xdr:colOff>
                    <xdr:row>39</xdr:row>
                    <xdr:rowOff>38100</xdr:rowOff>
                  </from>
                  <to>
                    <xdr:col>13</xdr:col>
                    <xdr:colOff>552450</xdr:colOff>
                    <xdr:row>40</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20512-9C0D-4A18-A5B9-733963B1A687}">
  <dimension ref="C2:E90"/>
  <sheetViews>
    <sheetView workbookViewId="0">
      <selection activeCell="E2" sqref="E2"/>
    </sheetView>
  </sheetViews>
  <sheetFormatPr baseColWidth="10" defaultRowHeight="15"/>
  <sheetData>
    <row r="2" spans="3:5">
      <c r="C2" s="14" t="s">
        <v>45</v>
      </c>
      <c r="D2" s="13" t="s">
        <v>380</v>
      </c>
      <c r="E2" s="13" t="s">
        <v>381</v>
      </c>
    </row>
    <row r="3" spans="3:5">
      <c r="C3" s="15" t="s">
        <v>0</v>
      </c>
      <c r="D3" s="13"/>
      <c r="E3" s="13"/>
    </row>
    <row r="4" spans="3:5">
      <c r="C4" s="15" t="s">
        <v>1</v>
      </c>
      <c r="D4" s="13"/>
      <c r="E4" s="13"/>
    </row>
    <row r="5" spans="3:5">
      <c r="C5" s="15" t="s">
        <v>2</v>
      </c>
      <c r="D5" s="13"/>
      <c r="E5" s="13"/>
    </row>
    <row r="6" spans="3:5">
      <c r="C6" s="15" t="s">
        <v>3</v>
      </c>
      <c r="D6" s="13"/>
      <c r="E6" s="13"/>
    </row>
    <row r="7" spans="3:5">
      <c r="C7" s="15" t="s">
        <v>4</v>
      </c>
      <c r="D7" s="13"/>
      <c r="E7" s="13"/>
    </row>
    <row r="8" spans="3:5">
      <c r="C8" s="15" t="s">
        <v>5</v>
      </c>
      <c r="D8" s="13"/>
      <c r="E8" s="13"/>
    </row>
    <row r="9" spans="3:5">
      <c r="C9" s="15" t="s">
        <v>6</v>
      </c>
      <c r="D9" s="13"/>
      <c r="E9" s="13"/>
    </row>
    <row r="10" spans="3:5">
      <c r="C10" s="15" t="s">
        <v>7</v>
      </c>
      <c r="D10" s="13"/>
      <c r="E10" s="13"/>
    </row>
    <row r="11" spans="3:5">
      <c r="C11" s="15" t="s">
        <v>8</v>
      </c>
      <c r="D11" s="13"/>
      <c r="E11" s="13"/>
    </row>
    <row r="12" spans="3:5">
      <c r="C12" s="15" t="s">
        <v>9</v>
      </c>
      <c r="D12" s="13"/>
      <c r="E12" s="13"/>
    </row>
    <row r="13" spans="3:5">
      <c r="C13" s="15" t="s">
        <v>10</v>
      </c>
      <c r="D13" s="13"/>
      <c r="E13" s="13"/>
    </row>
    <row r="14" spans="3:5">
      <c r="C14" s="15" t="s">
        <v>11</v>
      </c>
      <c r="D14" s="13"/>
      <c r="E14" s="13"/>
    </row>
    <row r="15" spans="3:5">
      <c r="C15" s="15" t="s">
        <v>12</v>
      </c>
      <c r="D15" s="13"/>
      <c r="E15" s="13"/>
    </row>
    <row r="16" spans="3:5">
      <c r="C16" s="15" t="s">
        <v>13</v>
      </c>
      <c r="D16" s="13"/>
      <c r="E16" s="13"/>
    </row>
    <row r="17" spans="3:5">
      <c r="C17" s="15" t="s">
        <v>14</v>
      </c>
      <c r="D17" s="13"/>
      <c r="E17" s="13"/>
    </row>
    <row r="18" spans="3:5">
      <c r="C18" s="15" t="s">
        <v>15</v>
      </c>
      <c r="D18" s="13"/>
      <c r="E18" s="13"/>
    </row>
    <row r="19" spans="3:5">
      <c r="C19" s="15" t="s">
        <v>16</v>
      </c>
      <c r="D19" s="13"/>
      <c r="E19" s="13"/>
    </row>
    <row r="20" spans="3:5">
      <c r="C20" s="15" t="s">
        <v>17</v>
      </c>
      <c r="D20" s="13"/>
      <c r="E20" s="13"/>
    </row>
    <row r="21" spans="3:5">
      <c r="C21" s="15" t="s">
        <v>18</v>
      </c>
      <c r="D21" s="13"/>
      <c r="E21" s="13"/>
    </row>
    <row r="22" spans="3:5">
      <c r="C22" s="15" t="s">
        <v>19</v>
      </c>
      <c r="D22" s="13"/>
      <c r="E22" s="13"/>
    </row>
    <row r="23" spans="3:5">
      <c r="C23" s="15" t="s">
        <v>20</v>
      </c>
      <c r="D23" s="13"/>
      <c r="E23" s="13"/>
    </row>
    <row r="24" spans="3:5">
      <c r="C24" s="15" t="s">
        <v>21</v>
      </c>
      <c r="D24" s="13"/>
      <c r="E24" s="13"/>
    </row>
    <row r="25" spans="3:5">
      <c r="C25" s="15" t="s">
        <v>22</v>
      </c>
      <c r="D25" s="13"/>
      <c r="E25" s="13"/>
    </row>
    <row r="26" spans="3:5">
      <c r="C26" s="15" t="s">
        <v>23</v>
      </c>
      <c r="D26" s="13"/>
      <c r="E26" s="13"/>
    </row>
    <row r="27" spans="3:5">
      <c r="C27" s="15" t="s">
        <v>24</v>
      </c>
      <c r="D27" s="13"/>
      <c r="E27" s="13"/>
    </row>
    <row r="28" spans="3:5">
      <c r="C28" s="15" t="s">
        <v>25</v>
      </c>
      <c r="D28" s="13"/>
      <c r="E28" s="13"/>
    </row>
    <row r="29" spans="3:5">
      <c r="C29" s="15" t="s">
        <v>26</v>
      </c>
      <c r="D29" s="13"/>
      <c r="E29" s="13"/>
    </row>
    <row r="30" spans="3:5">
      <c r="C30" s="15" t="s">
        <v>27</v>
      </c>
      <c r="D30" s="13"/>
      <c r="E30" s="13"/>
    </row>
    <row r="31" spans="3:5">
      <c r="C31" s="15" t="s">
        <v>28</v>
      </c>
      <c r="D31" s="13"/>
      <c r="E31" s="13"/>
    </row>
    <row r="32" spans="3:5">
      <c r="C32" s="15" t="s">
        <v>29</v>
      </c>
      <c r="D32" s="13"/>
      <c r="E32" s="13"/>
    </row>
    <row r="33" spans="3:5">
      <c r="C33" s="15" t="s">
        <v>30</v>
      </c>
      <c r="D33" s="13"/>
      <c r="E33" s="13"/>
    </row>
    <row r="34" spans="3:5">
      <c r="C34" s="15" t="s">
        <v>31</v>
      </c>
      <c r="D34" s="13"/>
      <c r="E34" s="13"/>
    </row>
    <row r="35" spans="3:5">
      <c r="C35" s="15" t="s">
        <v>32</v>
      </c>
      <c r="D35" s="13"/>
      <c r="E35" s="13"/>
    </row>
    <row r="36" spans="3:5">
      <c r="C36" s="15" t="s">
        <v>33</v>
      </c>
      <c r="D36" s="13"/>
      <c r="E36" s="13"/>
    </row>
    <row r="37" spans="3:5">
      <c r="C37" s="15" t="s">
        <v>34</v>
      </c>
      <c r="D37" s="13"/>
      <c r="E37" s="13"/>
    </row>
    <row r="38" spans="3:5">
      <c r="C38" s="15" t="s">
        <v>35</v>
      </c>
      <c r="D38" s="13"/>
      <c r="E38" s="13"/>
    </row>
    <row r="39" spans="3:5">
      <c r="C39" s="15" t="s">
        <v>36</v>
      </c>
      <c r="D39" s="13"/>
      <c r="E39" s="13"/>
    </row>
    <row r="40" spans="3:5">
      <c r="C40" s="15" t="s">
        <v>37</v>
      </c>
      <c r="D40" s="13"/>
      <c r="E40" s="13"/>
    </row>
    <row r="41" spans="3:5">
      <c r="C41" s="15" t="s">
        <v>38</v>
      </c>
      <c r="D41" s="13"/>
      <c r="E41" s="13"/>
    </row>
    <row r="42" spans="3:5">
      <c r="C42" s="15" t="s">
        <v>39</v>
      </c>
      <c r="D42" s="13"/>
      <c r="E42" s="13"/>
    </row>
    <row r="43" spans="3:5">
      <c r="C43" s="15" t="s">
        <v>40</v>
      </c>
      <c r="D43" s="13"/>
      <c r="E43" s="13"/>
    </row>
    <row r="44" spans="3:5">
      <c r="C44" s="15" t="s">
        <v>41</v>
      </c>
      <c r="D44" s="13"/>
      <c r="E44" s="13"/>
    </row>
    <row r="45" spans="3:5">
      <c r="C45" s="15" t="s">
        <v>42</v>
      </c>
      <c r="D45" s="13"/>
      <c r="E45" s="13"/>
    </row>
    <row r="46" spans="3:5">
      <c r="C46" s="15" t="s">
        <v>43</v>
      </c>
      <c r="D46" s="13"/>
      <c r="E46" s="13"/>
    </row>
    <row r="47" spans="3:5">
      <c r="C47" s="15" t="s">
        <v>44</v>
      </c>
      <c r="D47" s="13"/>
      <c r="E47" s="13"/>
    </row>
    <row r="48" spans="3:5">
      <c r="C48" s="15" t="s">
        <v>207</v>
      </c>
      <c r="D48" s="13"/>
      <c r="E48" s="13"/>
    </row>
    <row r="49" spans="3:5">
      <c r="C49" s="15" t="s">
        <v>211</v>
      </c>
      <c r="D49" s="13"/>
      <c r="E49" s="13"/>
    </row>
    <row r="50" spans="3:5">
      <c r="C50" s="15" t="s">
        <v>213</v>
      </c>
      <c r="D50" s="13"/>
      <c r="E50" s="13"/>
    </row>
    <row r="51" spans="3:5">
      <c r="C51" s="15" t="s">
        <v>218</v>
      </c>
      <c r="D51" s="13"/>
      <c r="E51" s="13"/>
    </row>
    <row r="52" spans="3:5">
      <c r="C52" s="15" t="s">
        <v>220</v>
      </c>
      <c r="D52" s="13"/>
      <c r="E52" s="13"/>
    </row>
    <row r="53" spans="3:5">
      <c r="C53" s="15" t="s">
        <v>226</v>
      </c>
      <c r="D53" s="13"/>
      <c r="E53" s="13"/>
    </row>
    <row r="54" spans="3:5">
      <c r="C54" s="15" t="s">
        <v>228</v>
      </c>
      <c r="D54" s="13"/>
      <c r="E54" s="13"/>
    </row>
    <row r="55" spans="3:5">
      <c r="C55" s="15" t="s">
        <v>233</v>
      </c>
      <c r="D55" s="13"/>
      <c r="E55" s="13"/>
    </row>
    <row r="56" spans="3:5">
      <c r="C56" s="15" t="s">
        <v>234</v>
      </c>
      <c r="D56" s="13"/>
      <c r="E56" s="13"/>
    </row>
    <row r="57" spans="3:5">
      <c r="C57" s="15" t="s">
        <v>239</v>
      </c>
      <c r="D57" s="13"/>
      <c r="E57" s="13"/>
    </row>
    <row r="58" spans="3:5">
      <c r="C58" s="15" t="s">
        <v>241</v>
      </c>
      <c r="D58" s="13"/>
      <c r="E58" s="13"/>
    </row>
    <row r="59" spans="3:5">
      <c r="C59" s="15" t="s">
        <v>243</v>
      </c>
      <c r="D59" s="13"/>
      <c r="E59" s="13"/>
    </row>
    <row r="60" spans="3:5">
      <c r="C60" s="15" t="s">
        <v>248</v>
      </c>
      <c r="D60" s="13"/>
      <c r="E60" s="13"/>
    </row>
    <row r="61" spans="3:5">
      <c r="C61" s="15" t="s">
        <v>251</v>
      </c>
      <c r="D61" s="13"/>
      <c r="E61" s="13"/>
    </row>
    <row r="62" spans="3:5">
      <c r="C62" s="15" t="s">
        <v>255</v>
      </c>
      <c r="D62" s="13"/>
      <c r="E62" s="13"/>
    </row>
    <row r="63" spans="3:5">
      <c r="C63" s="15" t="s">
        <v>256</v>
      </c>
      <c r="D63" s="13"/>
      <c r="E63" s="13"/>
    </row>
    <row r="64" spans="3:5">
      <c r="C64" s="15" t="s">
        <v>258</v>
      </c>
      <c r="D64" s="13"/>
      <c r="E64" s="13"/>
    </row>
    <row r="65" spans="3:5">
      <c r="C65" s="15" t="s">
        <v>263</v>
      </c>
      <c r="D65" s="13"/>
      <c r="E65" s="13"/>
    </row>
    <row r="66" spans="3:5">
      <c r="C66" s="15" t="s">
        <v>267</v>
      </c>
      <c r="D66" s="13"/>
      <c r="E66" s="13"/>
    </row>
    <row r="67" spans="3:5">
      <c r="C67" s="15" t="s">
        <v>271</v>
      </c>
      <c r="D67" s="13"/>
      <c r="E67" s="13"/>
    </row>
    <row r="68" spans="3:5">
      <c r="C68" s="15" t="s">
        <v>279</v>
      </c>
      <c r="D68" s="13"/>
      <c r="E68" s="13"/>
    </row>
    <row r="69" spans="3:5">
      <c r="C69" s="15" t="s">
        <v>283</v>
      </c>
      <c r="D69" s="13"/>
      <c r="E69" s="13"/>
    </row>
    <row r="70" spans="3:5">
      <c r="C70" s="15" t="s">
        <v>286</v>
      </c>
      <c r="D70" s="13"/>
      <c r="E70" s="13"/>
    </row>
    <row r="71" spans="3:5">
      <c r="C71" s="15" t="s">
        <v>292</v>
      </c>
      <c r="D71" s="13"/>
      <c r="E71" s="13"/>
    </row>
    <row r="72" spans="3:5">
      <c r="C72" s="15" t="s">
        <v>296</v>
      </c>
      <c r="D72" s="13"/>
      <c r="E72" s="13"/>
    </row>
    <row r="73" spans="3:5">
      <c r="C73" s="15" t="s">
        <v>298</v>
      </c>
      <c r="D73" s="13"/>
      <c r="E73" s="13"/>
    </row>
    <row r="74" spans="3:5">
      <c r="C74" s="15" t="s">
        <v>302</v>
      </c>
      <c r="D74" s="13"/>
      <c r="E74" s="13"/>
    </row>
    <row r="75" spans="3:5">
      <c r="C75" s="15" t="s">
        <v>306</v>
      </c>
      <c r="D75" s="13"/>
      <c r="E75" s="13"/>
    </row>
    <row r="76" spans="3:5">
      <c r="C76" s="15" t="s">
        <v>311</v>
      </c>
      <c r="D76" s="13"/>
      <c r="E76" s="13"/>
    </row>
    <row r="77" spans="3:5">
      <c r="C77" s="15" t="s">
        <v>315</v>
      </c>
      <c r="D77" s="13"/>
      <c r="E77" s="13"/>
    </row>
    <row r="78" spans="3:5">
      <c r="C78" s="15" t="s">
        <v>317</v>
      </c>
      <c r="D78" s="13"/>
      <c r="E78" s="13"/>
    </row>
    <row r="79" spans="3:5">
      <c r="C79" s="15" t="s">
        <v>319</v>
      </c>
      <c r="D79" s="13"/>
      <c r="E79" s="13"/>
    </row>
    <row r="80" spans="3:5">
      <c r="C80" s="15" t="s">
        <v>322</v>
      </c>
      <c r="D80" s="13"/>
      <c r="E80" s="13"/>
    </row>
    <row r="81" spans="3:5">
      <c r="C81" s="15" t="s">
        <v>326</v>
      </c>
      <c r="D81" s="13"/>
      <c r="E81" s="13"/>
    </row>
    <row r="82" spans="3:5">
      <c r="C82" s="15" t="s">
        <v>329</v>
      </c>
      <c r="D82" s="13"/>
      <c r="E82" s="13"/>
    </row>
    <row r="83" spans="3:5">
      <c r="C83" s="15" t="s">
        <v>333</v>
      </c>
      <c r="D83" s="13"/>
      <c r="E83" s="13"/>
    </row>
    <row r="84" spans="3:5">
      <c r="C84" s="15" t="s">
        <v>334</v>
      </c>
      <c r="D84" s="13"/>
      <c r="E84" s="13"/>
    </row>
    <row r="85" spans="3:5">
      <c r="C85" s="15" t="s">
        <v>336</v>
      </c>
      <c r="D85" s="13"/>
      <c r="E85" s="13"/>
    </row>
    <row r="86" spans="3:5">
      <c r="C86" s="15" t="s">
        <v>339</v>
      </c>
      <c r="D86" s="13"/>
      <c r="E86" s="13"/>
    </row>
    <row r="87" spans="3:5">
      <c r="C87" s="15" t="s">
        <v>344</v>
      </c>
      <c r="D87" s="13"/>
      <c r="E87" s="13"/>
    </row>
    <row r="88" spans="3:5">
      <c r="C88" s="15" t="s">
        <v>350</v>
      </c>
      <c r="D88" s="13"/>
      <c r="E88" s="13"/>
    </row>
    <row r="89" spans="3:5">
      <c r="C89" s="15" t="s">
        <v>353</v>
      </c>
      <c r="D89" s="13"/>
      <c r="E89" s="13"/>
    </row>
    <row r="90" spans="3:5">
      <c r="C90" s="15" t="s">
        <v>358</v>
      </c>
      <c r="D90" s="13"/>
      <c r="E90" s="13"/>
    </row>
  </sheetData>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EB478-853C-47C5-A478-20E7457E90B2}">
  <dimension ref="A1:CK75"/>
  <sheetViews>
    <sheetView workbookViewId="0">
      <selection activeCell="E2" sqref="E2"/>
    </sheetView>
  </sheetViews>
  <sheetFormatPr baseColWidth="10" defaultRowHeight="15"/>
  <sheetData>
    <row r="1" spans="1:89">
      <c r="A1" s="2" t="s">
        <v>45</v>
      </c>
      <c r="B1" s="1" t="s">
        <v>0</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207</v>
      </c>
      <c r="AV1" s="1" t="s">
        <v>211</v>
      </c>
      <c r="AW1" s="1" t="s">
        <v>213</v>
      </c>
      <c r="AX1" s="1" t="s">
        <v>218</v>
      </c>
      <c r="AY1" s="1" t="s">
        <v>220</v>
      </c>
      <c r="AZ1" s="1" t="s">
        <v>226</v>
      </c>
      <c r="BA1" s="1" t="s">
        <v>228</v>
      </c>
      <c r="BB1" s="1" t="s">
        <v>233</v>
      </c>
      <c r="BC1" s="1" t="s">
        <v>234</v>
      </c>
      <c r="BD1" s="1" t="s">
        <v>239</v>
      </c>
      <c r="BE1" s="1" t="s">
        <v>241</v>
      </c>
      <c r="BF1" s="1" t="s">
        <v>243</v>
      </c>
      <c r="BG1" s="1" t="s">
        <v>248</v>
      </c>
      <c r="BH1" s="1" t="s">
        <v>251</v>
      </c>
      <c r="BI1" s="1" t="s">
        <v>255</v>
      </c>
      <c r="BJ1" s="1" t="s">
        <v>256</v>
      </c>
      <c r="BK1" s="1" t="s">
        <v>258</v>
      </c>
      <c r="BL1" s="1" t="s">
        <v>263</v>
      </c>
      <c r="BM1" s="1" t="s">
        <v>267</v>
      </c>
      <c r="BN1" s="1" t="s">
        <v>271</v>
      </c>
      <c r="BO1" s="1" t="s">
        <v>279</v>
      </c>
      <c r="BP1" s="1" t="s">
        <v>283</v>
      </c>
      <c r="BQ1" s="1" t="s">
        <v>286</v>
      </c>
      <c r="BR1" s="1" t="s">
        <v>292</v>
      </c>
      <c r="BS1" s="1" t="s">
        <v>296</v>
      </c>
      <c r="BT1" s="1" t="s">
        <v>298</v>
      </c>
      <c r="BU1" s="1" t="s">
        <v>302</v>
      </c>
      <c r="BV1" s="1" t="s">
        <v>306</v>
      </c>
      <c r="BW1" s="1" t="s">
        <v>311</v>
      </c>
      <c r="BX1" s="1" t="s">
        <v>315</v>
      </c>
      <c r="BY1" s="1" t="s">
        <v>317</v>
      </c>
      <c r="BZ1" s="1" t="s">
        <v>319</v>
      </c>
      <c r="CA1" s="1" t="s">
        <v>322</v>
      </c>
      <c r="CB1" s="1" t="s">
        <v>326</v>
      </c>
      <c r="CC1" s="1" t="s">
        <v>329</v>
      </c>
      <c r="CD1" s="1" t="s">
        <v>333</v>
      </c>
      <c r="CE1" s="1" t="s">
        <v>334</v>
      </c>
      <c r="CF1" s="1" t="s">
        <v>336</v>
      </c>
      <c r="CG1" s="1" t="s">
        <v>339</v>
      </c>
      <c r="CH1" s="1" t="s">
        <v>344</v>
      </c>
      <c r="CI1" s="1" t="s">
        <v>350</v>
      </c>
      <c r="CJ1" s="1" t="s">
        <v>353</v>
      </c>
      <c r="CK1" s="1" t="s">
        <v>358</v>
      </c>
    </row>
    <row r="2" spans="1:89" hidden="1">
      <c r="A2" s="2" t="s">
        <v>46</v>
      </c>
      <c r="B2" s="1" t="s">
        <v>84</v>
      </c>
      <c r="C2" s="1" t="s">
        <v>94</v>
      </c>
      <c r="D2" s="1" t="s">
        <v>97</v>
      </c>
      <c r="E2" s="1" t="s">
        <v>101</v>
      </c>
      <c r="F2" s="1" t="s">
        <v>105</v>
      </c>
      <c r="G2" s="1" t="s">
        <v>105</v>
      </c>
      <c r="H2" s="1" t="s">
        <v>84</v>
      </c>
      <c r="I2" s="1" t="s">
        <v>113</v>
      </c>
      <c r="J2" s="1" t="s">
        <v>117</v>
      </c>
      <c r="K2" s="1" t="s">
        <v>113</v>
      </c>
      <c r="L2" s="1" t="s">
        <v>124</v>
      </c>
      <c r="M2" s="1" t="s">
        <v>117</v>
      </c>
      <c r="N2" s="1" t="s">
        <v>128</v>
      </c>
      <c r="O2" s="1" t="s">
        <v>124</v>
      </c>
      <c r="P2" s="1" t="s">
        <v>133</v>
      </c>
      <c r="Q2" s="1" t="s">
        <v>135</v>
      </c>
      <c r="R2" s="1" t="s">
        <v>133</v>
      </c>
      <c r="S2" s="1" t="s">
        <v>128</v>
      </c>
      <c r="T2" s="1" t="s">
        <v>143</v>
      </c>
      <c r="U2" s="1" t="s">
        <v>145</v>
      </c>
      <c r="V2" s="1" t="s">
        <v>135</v>
      </c>
      <c r="W2" s="1" t="s">
        <v>135</v>
      </c>
      <c r="X2" s="1" t="s">
        <v>145</v>
      </c>
      <c r="Y2" s="1" t="s">
        <v>150</v>
      </c>
      <c r="Z2" s="1" t="s">
        <v>150</v>
      </c>
      <c r="AA2" s="1" t="s">
        <v>154</v>
      </c>
      <c r="AB2" s="1" t="s">
        <v>155</v>
      </c>
      <c r="AC2" s="1" t="s">
        <v>160</v>
      </c>
      <c r="AD2" s="1" t="s">
        <v>163</v>
      </c>
      <c r="AE2" s="1" t="s">
        <v>166</v>
      </c>
      <c r="AF2" s="1" t="s">
        <v>170</v>
      </c>
      <c r="AG2" s="1" t="s">
        <v>150</v>
      </c>
      <c r="AH2" s="1" t="s">
        <v>150</v>
      </c>
      <c r="AI2" s="1" t="s">
        <v>163</v>
      </c>
      <c r="AJ2" s="1" t="s">
        <v>179</v>
      </c>
      <c r="AK2" s="1" t="s">
        <v>180</v>
      </c>
      <c r="AL2" s="1" t="s">
        <v>183</v>
      </c>
      <c r="AM2" s="1" t="s">
        <v>187</v>
      </c>
      <c r="AN2" s="1" t="s">
        <v>192</v>
      </c>
      <c r="AO2" s="1" t="s">
        <v>193</v>
      </c>
      <c r="AP2" s="1" t="s">
        <v>187</v>
      </c>
      <c r="AQ2" s="1" t="s">
        <v>194</v>
      </c>
      <c r="AR2" s="1" t="s">
        <v>198</v>
      </c>
      <c r="AS2" s="1" t="s">
        <v>201</v>
      </c>
      <c r="AT2" s="1" t="s">
        <v>201</v>
      </c>
      <c r="AU2" s="1" t="s">
        <v>201</v>
      </c>
      <c r="AV2" s="1" t="s">
        <v>201</v>
      </c>
      <c r="AW2" s="1" t="s">
        <v>214</v>
      </c>
      <c r="AX2" s="1" t="s">
        <v>214</v>
      </c>
      <c r="AY2" s="1" t="s">
        <v>221</v>
      </c>
      <c r="AZ2" s="1" t="s">
        <v>221</v>
      </c>
      <c r="BA2" s="1" t="s">
        <v>229</v>
      </c>
      <c r="BB2" s="1" t="s">
        <v>229</v>
      </c>
      <c r="BC2" s="1" t="s">
        <v>235</v>
      </c>
      <c r="BD2" s="1" t="s">
        <v>235</v>
      </c>
      <c r="BE2" s="1" t="s">
        <v>242</v>
      </c>
      <c r="BF2" s="1" t="s">
        <v>244</v>
      </c>
      <c r="BG2" s="1" t="s">
        <v>244</v>
      </c>
      <c r="BH2" s="1" t="s">
        <v>252</v>
      </c>
      <c r="BI2" s="1" t="s">
        <v>252</v>
      </c>
      <c r="BJ2" s="1" t="s">
        <v>257</v>
      </c>
      <c r="BK2" s="1" t="s">
        <v>259</v>
      </c>
      <c r="BL2" s="1" t="s">
        <v>264</v>
      </c>
      <c r="BM2" s="1" t="s">
        <v>264</v>
      </c>
      <c r="BN2" s="1" t="s">
        <v>272</v>
      </c>
      <c r="BO2" s="1" t="s">
        <v>280</v>
      </c>
      <c r="BP2" s="1" t="s">
        <v>280</v>
      </c>
      <c r="BQ2" s="1" t="s">
        <v>287</v>
      </c>
      <c r="BR2" s="1" t="s">
        <v>287</v>
      </c>
      <c r="BS2" s="1" t="s">
        <v>297</v>
      </c>
      <c r="BT2" s="1" t="s">
        <v>299</v>
      </c>
      <c r="BU2" s="1" t="s">
        <v>299</v>
      </c>
      <c r="BV2" s="1" t="s">
        <v>307</v>
      </c>
      <c r="BW2" s="1" t="s">
        <v>312</v>
      </c>
      <c r="BX2" s="1" t="s">
        <v>312</v>
      </c>
      <c r="BY2" s="1" t="s">
        <v>318</v>
      </c>
      <c r="BZ2" s="1" t="s">
        <v>320</v>
      </c>
      <c r="CA2" s="1" t="s">
        <v>323</v>
      </c>
      <c r="CB2" s="1" t="s">
        <v>323</v>
      </c>
      <c r="CC2" s="1" t="s">
        <v>330</v>
      </c>
      <c r="CD2" s="1" t="s">
        <v>330</v>
      </c>
      <c r="CE2" s="1" t="s">
        <v>335</v>
      </c>
      <c r="CF2" s="1" t="s">
        <v>337</v>
      </c>
      <c r="CG2" s="1" t="s">
        <v>340</v>
      </c>
      <c r="CH2" s="1" t="s">
        <v>345</v>
      </c>
      <c r="CI2" s="1" t="s">
        <v>345</v>
      </c>
      <c r="CJ2" s="1" t="s">
        <v>354</v>
      </c>
      <c r="CK2" s="1" t="s">
        <v>359</v>
      </c>
    </row>
    <row r="3" spans="1:89" hidden="1">
      <c r="A3" s="2" t="s">
        <v>47</v>
      </c>
      <c r="B3" s="1" t="s">
        <v>85</v>
      </c>
      <c r="C3" s="1" t="s">
        <v>85</v>
      </c>
      <c r="D3" s="1" t="s">
        <v>98</v>
      </c>
      <c r="E3" s="1" t="s">
        <v>102</v>
      </c>
      <c r="F3" s="1" t="s">
        <v>106</v>
      </c>
      <c r="G3" s="1" t="s">
        <v>85</v>
      </c>
      <c r="H3" s="1" t="s">
        <v>98</v>
      </c>
      <c r="I3" s="1" t="s">
        <v>114</v>
      </c>
      <c r="J3" s="1" t="s">
        <v>118</v>
      </c>
      <c r="K3" s="1" t="s">
        <v>114</v>
      </c>
      <c r="L3" s="1" t="s">
        <v>118</v>
      </c>
      <c r="M3" s="1" t="s">
        <v>126</v>
      </c>
      <c r="N3" s="1" t="s">
        <v>129</v>
      </c>
      <c r="O3" s="1" t="s">
        <v>126</v>
      </c>
      <c r="P3" s="1" t="s">
        <v>129</v>
      </c>
      <c r="Q3" s="1" t="s">
        <v>136</v>
      </c>
      <c r="R3" s="1" t="s">
        <v>118</v>
      </c>
      <c r="S3" s="1" t="s">
        <v>118</v>
      </c>
      <c r="T3" s="1" t="s">
        <v>136</v>
      </c>
      <c r="U3" s="1" t="s">
        <v>136</v>
      </c>
      <c r="V3" s="1" t="s">
        <v>129</v>
      </c>
      <c r="W3" s="1" t="s">
        <v>129</v>
      </c>
      <c r="X3" s="1" t="s">
        <v>129</v>
      </c>
      <c r="Y3" s="1" t="s">
        <v>129</v>
      </c>
      <c r="Z3" s="1" t="s">
        <v>151</v>
      </c>
      <c r="AA3" s="1" t="s">
        <v>129</v>
      </c>
      <c r="AB3" s="1" t="s">
        <v>156</v>
      </c>
      <c r="AC3" s="1" t="s">
        <v>161</v>
      </c>
      <c r="AD3" s="1" t="s">
        <v>156</v>
      </c>
      <c r="AE3" s="1" t="s">
        <v>167</v>
      </c>
      <c r="AF3" s="1" t="s">
        <v>171</v>
      </c>
      <c r="AG3" s="1" t="s">
        <v>136</v>
      </c>
      <c r="AH3" s="1" t="s">
        <v>177</v>
      </c>
      <c r="AI3" s="1" t="s">
        <v>136</v>
      </c>
      <c r="AJ3" s="1" t="s">
        <v>136</v>
      </c>
      <c r="AK3" s="1" t="s">
        <v>171</v>
      </c>
      <c r="AL3" s="1" t="s">
        <v>184</v>
      </c>
      <c r="AM3" s="1" t="s">
        <v>188</v>
      </c>
      <c r="AN3" s="1" t="s">
        <v>156</v>
      </c>
      <c r="AO3" s="1" t="s">
        <v>156</v>
      </c>
      <c r="AP3" s="1" t="s">
        <v>156</v>
      </c>
      <c r="AQ3" s="1" t="s">
        <v>195</v>
      </c>
      <c r="AR3" s="1" t="s">
        <v>195</v>
      </c>
      <c r="AS3" s="1" t="s">
        <v>202</v>
      </c>
      <c r="AT3" s="1" t="s">
        <v>206</v>
      </c>
      <c r="AU3" s="1" t="s">
        <v>208</v>
      </c>
      <c r="AV3" s="1" t="s">
        <v>212</v>
      </c>
      <c r="AW3" s="1" t="s">
        <v>215</v>
      </c>
      <c r="AX3" s="1" t="s">
        <v>219</v>
      </c>
      <c r="AY3" s="1" t="s">
        <v>222</v>
      </c>
      <c r="AZ3" s="1" t="s">
        <v>222</v>
      </c>
      <c r="BA3" s="1" t="s">
        <v>230</v>
      </c>
      <c r="BB3" s="1" t="s">
        <v>230</v>
      </c>
      <c r="BC3" s="1" t="s">
        <v>236</v>
      </c>
      <c r="BD3" s="1" t="s">
        <v>236</v>
      </c>
      <c r="BE3" s="1" t="s">
        <v>236</v>
      </c>
      <c r="BF3" s="1" t="s">
        <v>245</v>
      </c>
      <c r="BG3" s="1" t="s">
        <v>245</v>
      </c>
      <c r="BH3" s="1" t="s">
        <v>253</v>
      </c>
      <c r="BI3" s="1" t="s">
        <v>253</v>
      </c>
      <c r="BJ3" s="1" t="s">
        <v>253</v>
      </c>
      <c r="BK3" s="1" t="s">
        <v>260</v>
      </c>
      <c r="BL3" s="1" t="s">
        <v>265</v>
      </c>
      <c r="BM3" s="1" t="s">
        <v>268</v>
      </c>
      <c r="BN3" s="1" t="s">
        <v>268</v>
      </c>
      <c r="BO3" s="1" t="s">
        <v>281</v>
      </c>
      <c r="BP3" s="1" t="s">
        <v>284</v>
      </c>
      <c r="BQ3" s="1" t="s">
        <v>288</v>
      </c>
      <c r="BR3" s="1" t="s">
        <v>293</v>
      </c>
      <c r="BS3" s="1" t="s">
        <v>293</v>
      </c>
      <c r="BT3" s="1" t="s">
        <v>288</v>
      </c>
      <c r="BU3" s="1" t="s">
        <v>303</v>
      </c>
      <c r="BV3" s="1" t="s">
        <v>308</v>
      </c>
      <c r="BW3" s="1" t="s">
        <v>313</v>
      </c>
      <c r="BX3" s="1" t="s">
        <v>316</v>
      </c>
      <c r="BY3" s="1" t="s">
        <v>313</v>
      </c>
      <c r="BZ3" s="1" t="s">
        <v>321</v>
      </c>
      <c r="CA3" s="1" t="s">
        <v>316</v>
      </c>
      <c r="CB3" s="1" t="s">
        <v>327</v>
      </c>
      <c r="CC3" s="1" t="s">
        <v>331</v>
      </c>
      <c r="CD3" s="1" t="s">
        <v>327</v>
      </c>
      <c r="CE3" s="1" t="s">
        <v>331</v>
      </c>
      <c r="CF3" s="1" t="s">
        <v>338</v>
      </c>
      <c r="CG3" s="1" t="s">
        <v>341</v>
      </c>
      <c r="CH3" s="1" t="s">
        <v>346</v>
      </c>
      <c r="CI3" s="1" t="s">
        <v>327</v>
      </c>
      <c r="CJ3" s="1" t="s">
        <v>355</v>
      </c>
      <c r="CK3" s="1" t="s">
        <v>346</v>
      </c>
    </row>
    <row r="4" spans="1:89" hidden="1">
      <c r="A4" s="2" t="s">
        <v>48</v>
      </c>
      <c r="B4" s="1" t="s">
        <v>86</v>
      </c>
      <c r="C4" s="1" t="s">
        <v>95</v>
      </c>
      <c r="D4" s="1" t="s">
        <v>99</v>
      </c>
      <c r="E4" s="1" t="s">
        <v>103</v>
      </c>
      <c r="F4" s="1" t="s">
        <v>107</v>
      </c>
      <c r="G4" s="1" t="s">
        <v>110</v>
      </c>
      <c r="H4" s="1" t="s">
        <v>111</v>
      </c>
      <c r="I4" s="1" t="s">
        <v>115</v>
      </c>
      <c r="J4" s="1" t="s">
        <v>119</v>
      </c>
      <c r="K4" s="1" t="s">
        <v>122</v>
      </c>
      <c r="L4" s="1" t="s">
        <v>110</v>
      </c>
      <c r="M4" s="1" t="s">
        <v>127</v>
      </c>
      <c r="N4" s="1" t="s">
        <v>130</v>
      </c>
      <c r="O4" s="1" t="s">
        <v>86</v>
      </c>
      <c r="P4" s="1" t="s">
        <v>86</v>
      </c>
      <c r="Q4" s="1" t="s">
        <v>137</v>
      </c>
      <c r="R4" s="1" t="s">
        <v>95</v>
      </c>
      <c r="S4" s="1" t="s">
        <v>141</v>
      </c>
      <c r="T4" s="1" t="s">
        <v>144</v>
      </c>
      <c r="U4" s="1" t="s">
        <v>144</v>
      </c>
      <c r="V4" s="1" t="s">
        <v>146</v>
      </c>
      <c r="W4" s="1" t="s">
        <v>146</v>
      </c>
      <c r="X4" s="1" t="s">
        <v>148</v>
      </c>
      <c r="Y4" s="1" t="s">
        <v>148</v>
      </c>
      <c r="Z4" s="1" t="s">
        <v>148</v>
      </c>
      <c r="AA4" s="1" t="s">
        <v>148</v>
      </c>
      <c r="AB4" s="1" t="s">
        <v>157</v>
      </c>
      <c r="AC4" s="1" t="s">
        <v>157</v>
      </c>
      <c r="AD4" s="1" t="s">
        <v>164</v>
      </c>
      <c r="AE4" s="1" t="s">
        <v>168</v>
      </c>
      <c r="AF4" s="1" t="s">
        <v>172</v>
      </c>
      <c r="AG4" s="1" t="s">
        <v>174</v>
      </c>
      <c r="AH4" s="1" t="s">
        <v>174</v>
      </c>
      <c r="AI4" s="1" t="s">
        <v>174</v>
      </c>
      <c r="AJ4" s="1" t="s">
        <v>174</v>
      </c>
      <c r="AK4" s="1" t="s">
        <v>181</v>
      </c>
      <c r="AL4" s="1" t="s">
        <v>185</v>
      </c>
      <c r="AM4" s="1" t="s">
        <v>189</v>
      </c>
      <c r="AN4" s="1" t="s">
        <v>189</v>
      </c>
      <c r="AO4" s="1" t="s">
        <v>190</v>
      </c>
      <c r="AP4" s="1" t="s">
        <v>189</v>
      </c>
      <c r="AQ4" s="1" t="s">
        <v>196</v>
      </c>
      <c r="AR4" s="1" t="s">
        <v>199</v>
      </c>
      <c r="AS4" s="1" t="s">
        <v>203</v>
      </c>
      <c r="AT4" s="1" t="s">
        <v>203</v>
      </c>
      <c r="AU4" s="1" t="s">
        <v>209</v>
      </c>
      <c r="AV4" s="1" t="s">
        <v>209</v>
      </c>
      <c r="AW4" s="1" t="s">
        <v>216</v>
      </c>
      <c r="AX4" s="1" t="s">
        <v>216</v>
      </c>
      <c r="AY4" s="1" t="s">
        <v>223</v>
      </c>
      <c r="AZ4" s="1" t="s">
        <v>223</v>
      </c>
      <c r="BA4" s="1" t="s">
        <v>231</v>
      </c>
      <c r="BB4" s="1" t="s">
        <v>231</v>
      </c>
      <c r="BC4" s="1" t="s">
        <v>237</v>
      </c>
      <c r="BD4" s="1" t="s">
        <v>237</v>
      </c>
      <c r="BE4" s="1" t="s">
        <v>237</v>
      </c>
      <c r="BF4" s="1" t="s">
        <v>246</v>
      </c>
      <c r="BG4" s="1" t="s">
        <v>249</v>
      </c>
      <c r="BH4" s="1" t="s">
        <v>254</v>
      </c>
      <c r="BI4" s="1" t="s">
        <v>254</v>
      </c>
      <c r="BJ4" s="1" t="s">
        <v>254</v>
      </c>
      <c r="BK4" s="1" t="s">
        <v>261</v>
      </c>
      <c r="BL4" s="1" t="s">
        <v>266</v>
      </c>
      <c r="BM4" s="1" t="s">
        <v>269</v>
      </c>
      <c r="BN4" s="1" t="s">
        <v>273</v>
      </c>
      <c r="BO4" s="1" t="s">
        <v>266</v>
      </c>
      <c r="BP4" s="1" t="s">
        <v>266</v>
      </c>
      <c r="BQ4" s="1" t="s">
        <v>289</v>
      </c>
      <c r="BR4" s="1" t="s">
        <v>294</v>
      </c>
      <c r="BS4" s="1" t="s">
        <v>294</v>
      </c>
      <c r="BT4" s="1" t="s">
        <v>300</v>
      </c>
      <c r="BU4" s="1" t="s">
        <v>304</v>
      </c>
      <c r="BV4" s="1" t="s">
        <v>309</v>
      </c>
      <c r="BW4" s="1" t="s">
        <v>314</v>
      </c>
      <c r="BX4" s="1" t="s">
        <v>314</v>
      </c>
      <c r="BY4" s="1" t="s">
        <v>314</v>
      </c>
      <c r="BZ4" s="1" t="s">
        <v>314</v>
      </c>
      <c r="CA4" s="1" t="s">
        <v>324</v>
      </c>
      <c r="CB4" s="1" t="s">
        <v>324</v>
      </c>
      <c r="CC4" s="1" t="s">
        <v>332</v>
      </c>
      <c r="CD4" s="1" t="s">
        <v>332</v>
      </c>
      <c r="CE4" s="1" t="s">
        <v>332</v>
      </c>
      <c r="CF4" s="1" t="s">
        <v>332</v>
      </c>
      <c r="CG4" s="1" t="s">
        <v>342</v>
      </c>
      <c r="CH4" s="1" t="s">
        <v>347</v>
      </c>
      <c r="CI4" s="1" t="s">
        <v>351</v>
      </c>
      <c r="CJ4" s="1" t="s">
        <v>356</v>
      </c>
      <c r="CK4" s="1" t="s">
        <v>360</v>
      </c>
    </row>
    <row r="5" spans="1:89" hidden="1">
      <c r="A5" s="2" t="s">
        <v>49</v>
      </c>
      <c r="B5" s="1" t="s">
        <v>87</v>
      </c>
      <c r="C5" s="1" t="s">
        <v>87</v>
      </c>
      <c r="D5" s="1" t="s">
        <v>87</v>
      </c>
      <c r="E5" s="1" t="s">
        <v>87</v>
      </c>
      <c r="F5" s="1" t="s">
        <v>87</v>
      </c>
      <c r="G5" s="1" t="s">
        <v>87</v>
      </c>
      <c r="H5" s="1" t="s">
        <v>87</v>
      </c>
      <c r="I5" s="1" t="s">
        <v>116</v>
      </c>
      <c r="J5" s="1" t="s">
        <v>120</v>
      </c>
      <c r="K5" s="1" t="s">
        <v>123</v>
      </c>
      <c r="L5" s="1" t="s">
        <v>125</v>
      </c>
      <c r="M5" s="1" t="s">
        <v>111</v>
      </c>
      <c r="N5" s="1" t="s">
        <v>131</v>
      </c>
      <c r="O5" s="1" t="s">
        <v>132</v>
      </c>
      <c r="P5" s="1" t="s">
        <v>132</v>
      </c>
      <c r="Q5" s="1" t="s">
        <v>138</v>
      </c>
      <c r="R5" s="1" t="s">
        <v>140</v>
      </c>
      <c r="S5" s="1" t="s">
        <v>142</v>
      </c>
      <c r="T5" s="1" t="s">
        <v>137</v>
      </c>
      <c r="U5" s="1" t="s">
        <v>137</v>
      </c>
      <c r="V5" s="1" t="s">
        <v>147</v>
      </c>
      <c r="W5" s="1" t="s">
        <v>147</v>
      </c>
      <c r="X5" s="1" t="s">
        <v>149</v>
      </c>
      <c r="Y5" s="1" t="s">
        <v>149</v>
      </c>
      <c r="Z5" s="1" t="s">
        <v>149</v>
      </c>
      <c r="AA5" s="1" t="s">
        <v>149</v>
      </c>
      <c r="AB5" s="1" t="s">
        <v>158</v>
      </c>
      <c r="AC5" s="1" t="s">
        <v>158</v>
      </c>
      <c r="AD5" s="1" t="s">
        <v>165</v>
      </c>
      <c r="AE5" s="1" t="s">
        <v>169</v>
      </c>
      <c r="AF5" s="1" t="s">
        <v>173</v>
      </c>
      <c r="AG5" s="1" t="s">
        <v>175</v>
      </c>
      <c r="AH5" s="1" t="s">
        <v>175</v>
      </c>
      <c r="AI5" s="1" t="s">
        <v>175</v>
      </c>
      <c r="AJ5" s="1" t="s">
        <v>175</v>
      </c>
      <c r="AK5" s="1" t="s">
        <v>182</v>
      </c>
      <c r="AL5" s="1" t="s">
        <v>186</v>
      </c>
      <c r="AM5" s="1" t="s">
        <v>190</v>
      </c>
      <c r="AN5" s="1" t="s">
        <v>190</v>
      </c>
      <c r="AO5" s="1" t="s">
        <v>190</v>
      </c>
      <c r="AP5" s="1" t="s">
        <v>190</v>
      </c>
      <c r="AQ5" s="1" t="s">
        <v>197</v>
      </c>
      <c r="AR5" s="1" t="s">
        <v>200</v>
      </c>
      <c r="AS5" s="1" t="s">
        <v>204</v>
      </c>
      <c r="AT5" s="1" t="s">
        <v>204</v>
      </c>
      <c r="AU5" s="1" t="s">
        <v>210</v>
      </c>
      <c r="AV5" s="1" t="s">
        <v>210</v>
      </c>
      <c r="AW5" s="1" t="s">
        <v>217</v>
      </c>
      <c r="AX5" s="1" t="s">
        <v>217</v>
      </c>
      <c r="AY5" s="1" t="s">
        <v>224</v>
      </c>
      <c r="AZ5" s="1" t="s">
        <v>224</v>
      </c>
      <c r="BA5" s="1" t="s">
        <v>232</v>
      </c>
      <c r="BB5" s="1" t="s">
        <v>232</v>
      </c>
      <c r="BC5" s="1" t="s">
        <v>238</v>
      </c>
      <c r="BD5" s="1" t="s">
        <v>238</v>
      </c>
      <c r="BE5" s="1" t="s">
        <v>238</v>
      </c>
      <c r="BF5" s="1" t="s">
        <v>247</v>
      </c>
      <c r="BG5" s="1" t="s">
        <v>250</v>
      </c>
      <c r="BH5" s="1" t="s">
        <v>249</v>
      </c>
      <c r="BI5" s="1" t="s">
        <v>249</v>
      </c>
      <c r="BJ5" s="1" t="s">
        <v>249</v>
      </c>
      <c r="BK5" s="1" t="s">
        <v>262</v>
      </c>
      <c r="BL5" s="1" t="s">
        <v>261</v>
      </c>
      <c r="BM5" s="1" t="s">
        <v>270</v>
      </c>
      <c r="BN5" s="1" t="s">
        <v>269</v>
      </c>
      <c r="BO5" s="1" t="s">
        <v>261</v>
      </c>
      <c r="BP5" s="1" t="s">
        <v>261</v>
      </c>
      <c r="BQ5" s="1" t="s">
        <v>290</v>
      </c>
      <c r="BR5" s="1" t="s">
        <v>295</v>
      </c>
      <c r="BS5" s="1" t="s">
        <v>295</v>
      </c>
      <c r="BT5" s="1" t="s">
        <v>301</v>
      </c>
      <c r="BU5" s="1" t="s">
        <v>305</v>
      </c>
      <c r="BV5" s="1" t="s">
        <v>310</v>
      </c>
      <c r="BW5" s="1" t="s">
        <v>309</v>
      </c>
      <c r="BX5" s="1" t="s">
        <v>309</v>
      </c>
      <c r="BY5" s="1" t="s">
        <v>309</v>
      </c>
      <c r="BZ5" s="1" t="s">
        <v>309</v>
      </c>
      <c r="CA5" s="1" t="s">
        <v>325</v>
      </c>
      <c r="CB5" s="1" t="s">
        <v>325</v>
      </c>
      <c r="CC5" s="1" t="s">
        <v>324</v>
      </c>
      <c r="CD5" s="1" t="s">
        <v>324</v>
      </c>
      <c r="CE5" s="1" t="s">
        <v>324</v>
      </c>
      <c r="CF5" s="1" t="s">
        <v>324</v>
      </c>
      <c r="CG5" s="1" t="s">
        <v>343</v>
      </c>
      <c r="CH5" s="1" t="s">
        <v>348</v>
      </c>
      <c r="CI5" s="1" t="s">
        <v>352</v>
      </c>
      <c r="CJ5" s="1" t="s">
        <v>357</v>
      </c>
      <c r="CK5" s="1" t="s">
        <v>351</v>
      </c>
    </row>
    <row r="6" spans="1:89" hidden="1">
      <c r="A6" s="2" t="s">
        <v>50</v>
      </c>
      <c r="B6" s="1" t="s">
        <v>88</v>
      </c>
      <c r="C6" s="1" t="s">
        <v>88</v>
      </c>
      <c r="D6" s="1" t="s">
        <v>88</v>
      </c>
      <c r="E6" s="1" t="s">
        <v>88</v>
      </c>
      <c r="F6" s="1" t="s">
        <v>108</v>
      </c>
      <c r="G6" s="1" t="s">
        <v>88</v>
      </c>
      <c r="H6" s="1" t="s">
        <v>108</v>
      </c>
      <c r="I6" s="1" t="s">
        <v>108</v>
      </c>
      <c r="J6" s="1" t="s">
        <v>108</v>
      </c>
      <c r="K6" s="1" t="s">
        <v>88</v>
      </c>
      <c r="L6" s="1" t="s">
        <v>108</v>
      </c>
      <c r="M6" s="1" t="s">
        <v>88</v>
      </c>
      <c r="N6" s="1" t="s">
        <v>108</v>
      </c>
      <c r="O6" s="1" t="s">
        <v>88</v>
      </c>
      <c r="P6" s="1" t="s">
        <v>108</v>
      </c>
      <c r="Q6" s="1" t="s">
        <v>108</v>
      </c>
      <c r="R6" s="1" t="s">
        <v>88</v>
      </c>
      <c r="S6" s="1" t="s">
        <v>88</v>
      </c>
      <c r="T6" s="1" t="s">
        <v>108</v>
      </c>
      <c r="U6" s="1" t="s">
        <v>108</v>
      </c>
      <c r="V6" s="1" t="s">
        <v>88</v>
      </c>
      <c r="W6" s="1" t="s">
        <v>88</v>
      </c>
      <c r="X6" s="1" t="s">
        <v>88</v>
      </c>
      <c r="Y6" s="1" t="s">
        <v>88</v>
      </c>
      <c r="Z6" s="1" t="s">
        <v>152</v>
      </c>
      <c r="AA6" s="1" t="s">
        <v>88</v>
      </c>
      <c r="AB6" s="1" t="s">
        <v>108</v>
      </c>
      <c r="AC6" s="1" t="s">
        <v>88</v>
      </c>
      <c r="AD6" s="1" t="s">
        <v>108</v>
      </c>
      <c r="AE6" s="1" t="s">
        <v>88</v>
      </c>
      <c r="AF6" s="1" t="s">
        <v>88</v>
      </c>
      <c r="AG6" s="1" t="s">
        <v>88</v>
      </c>
      <c r="AH6" s="1" t="s">
        <v>152</v>
      </c>
      <c r="AI6" s="1" t="s">
        <v>88</v>
      </c>
      <c r="AJ6" s="1" t="s">
        <v>88</v>
      </c>
      <c r="AK6" s="1" t="s">
        <v>88</v>
      </c>
      <c r="AL6" s="1" t="s">
        <v>88</v>
      </c>
      <c r="AM6" s="1" t="s">
        <v>152</v>
      </c>
      <c r="AN6" s="1" t="s">
        <v>88</v>
      </c>
      <c r="AO6" s="1" t="s">
        <v>88</v>
      </c>
      <c r="AP6" s="1" t="s">
        <v>88</v>
      </c>
      <c r="AQ6" s="1" t="s">
        <v>88</v>
      </c>
      <c r="AR6" s="1" t="s">
        <v>88</v>
      </c>
      <c r="AS6" s="1" t="s">
        <v>152</v>
      </c>
      <c r="AT6" s="1" t="s">
        <v>88</v>
      </c>
      <c r="AU6" s="1" t="s">
        <v>152</v>
      </c>
      <c r="AV6" s="1" t="s">
        <v>88</v>
      </c>
      <c r="AW6" s="1" t="s">
        <v>152</v>
      </c>
      <c r="AX6" s="1" t="s">
        <v>88</v>
      </c>
      <c r="AY6" s="1" t="s">
        <v>88</v>
      </c>
      <c r="AZ6" s="1" t="s">
        <v>152</v>
      </c>
      <c r="BA6" s="1" t="s">
        <v>88</v>
      </c>
      <c r="BB6" s="1" t="s">
        <v>152</v>
      </c>
      <c r="BC6" s="1" t="s">
        <v>88</v>
      </c>
      <c r="BD6" s="1" t="s">
        <v>152</v>
      </c>
      <c r="BE6" s="1" t="s">
        <v>88</v>
      </c>
      <c r="BF6" s="1" t="s">
        <v>152</v>
      </c>
      <c r="BG6" s="1" t="s">
        <v>88</v>
      </c>
      <c r="BH6" s="1" t="s">
        <v>88</v>
      </c>
      <c r="BI6" s="1" t="s">
        <v>152</v>
      </c>
      <c r="BJ6" s="1" t="s">
        <v>88</v>
      </c>
      <c r="BK6" s="1" t="s">
        <v>88</v>
      </c>
      <c r="BL6" s="1" t="s">
        <v>88</v>
      </c>
      <c r="BM6" s="1" t="s">
        <v>88</v>
      </c>
      <c r="BN6" s="1" t="s">
        <v>88</v>
      </c>
      <c r="BO6" s="1" t="s">
        <v>88</v>
      </c>
      <c r="BP6" s="1" t="s">
        <v>152</v>
      </c>
      <c r="BQ6" s="1" t="s">
        <v>152</v>
      </c>
      <c r="BR6" s="1" t="s">
        <v>88</v>
      </c>
      <c r="BS6" s="1" t="s">
        <v>88</v>
      </c>
      <c r="BT6" s="1" t="s">
        <v>152</v>
      </c>
      <c r="BU6" s="1" t="s">
        <v>88</v>
      </c>
      <c r="BV6" s="1" t="s">
        <v>88</v>
      </c>
      <c r="BW6" s="1" t="s">
        <v>88</v>
      </c>
      <c r="BX6" s="1" t="s">
        <v>152</v>
      </c>
      <c r="BY6" s="1" t="s">
        <v>88</v>
      </c>
      <c r="BZ6" s="1" t="s">
        <v>88</v>
      </c>
      <c r="CA6" s="1" t="s">
        <v>88</v>
      </c>
      <c r="CB6" s="1" t="s">
        <v>152</v>
      </c>
      <c r="CC6" s="1" t="s">
        <v>88</v>
      </c>
      <c r="CD6" s="1" t="s">
        <v>152</v>
      </c>
      <c r="CE6" s="1" t="s">
        <v>88</v>
      </c>
      <c r="CF6" s="1" t="s">
        <v>88</v>
      </c>
      <c r="CG6" s="1" t="s">
        <v>88</v>
      </c>
      <c r="CH6" s="1" t="s">
        <v>152</v>
      </c>
      <c r="CI6" s="1" t="s">
        <v>88</v>
      </c>
      <c r="CJ6" s="1" t="s">
        <v>88</v>
      </c>
      <c r="CK6" s="1" t="s">
        <v>88</v>
      </c>
    </row>
    <row r="7" spans="1:89" hidden="1">
      <c r="A7" s="2" t="s">
        <v>51</v>
      </c>
      <c r="B7" s="1" t="s">
        <v>89</v>
      </c>
      <c r="C7" s="1" t="s">
        <v>89</v>
      </c>
      <c r="D7" s="1" t="s">
        <v>89</v>
      </c>
      <c r="E7" s="1" t="s">
        <v>89</v>
      </c>
      <c r="F7" s="1" t="s">
        <v>89</v>
      </c>
      <c r="G7" s="1" t="s">
        <v>89</v>
      </c>
      <c r="H7" s="1" t="s">
        <v>89</v>
      </c>
      <c r="I7" s="1" t="s">
        <v>89</v>
      </c>
      <c r="J7" s="1" t="s">
        <v>89</v>
      </c>
      <c r="K7" s="1" t="s">
        <v>89</v>
      </c>
      <c r="L7" s="1" t="s">
        <v>89</v>
      </c>
      <c r="M7" s="1" t="s">
        <v>89</v>
      </c>
      <c r="N7" s="1" t="s">
        <v>89</v>
      </c>
      <c r="O7" s="1" t="s">
        <v>89</v>
      </c>
      <c r="P7" s="1" t="s">
        <v>89</v>
      </c>
      <c r="Q7" s="1" t="s">
        <v>89</v>
      </c>
      <c r="R7" s="1" t="s">
        <v>89</v>
      </c>
      <c r="S7" s="1" t="s">
        <v>89</v>
      </c>
      <c r="T7" s="1" t="s">
        <v>89</v>
      </c>
      <c r="U7" s="1" t="s">
        <v>89</v>
      </c>
      <c r="V7" s="1" t="s">
        <v>89</v>
      </c>
      <c r="W7" s="1" t="s">
        <v>89</v>
      </c>
      <c r="X7" s="1" t="s">
        <v>89</v>
      </c>
      <c r="Y7" s="1" t="s">
        <v>89</v>
      </c>
      <c r="Z7" s="1" t="s">
        <v>89</v>
      </c>
      <c r="AA7" s="1" t="s">
        <v>89</v>
      </c>
      <c r="AB7" s="1" t="s">
        <v>89</v>
      </c>
      <c r="AC7" s="1" t="s">
        <v>89</v>
      </c>
      <c r="AD7" s="1" t="s">
        <v>89</v>
      </c>
      <c r="AE7" s="1" t="s">
        <v>89</v>
      </c>
      <c r="AF7" s="1" t="s">
        <v>89</v>
      </c>
      <c r="AG7" s="1" t="s">
        <v>89</v>
      </c>
      <c r="AH7" s="1" t="s">
        <v>89</v>
      </c>
      <c r="AI7" s="1" t="s">
        <v>89</v>
      </c>
      <c r="AJ7" s="1" t="s">
        <v>89</v>
      </c>
      <c r="AK7" s="1" t="s">
        <v>89</v>
      </c>
      <c r="AL7" s="1" t="s">
        <v>89</v>
      </c>
      <c r="AM7" s="1" t="s">
        <v>89</v>
      </c>
      <c r="AN7" s="1" t="s">
        <v>89</v>
      </c>
      <c r="AO7" s="1" t="s">
        <v>89</v>
      </c>
      <c r="AP7" s="1" t="s">
        <v>89</v>
      </c>
      <c r="AQ7" s="1" t="s">
        <v>89</v>
      </c>
      <c r="AR7" s="1" t="s">
        <v>89</v>
      </c>
      <c r="AS7" s="1" t="s">
        <v>89</v>
      </c>
      <c r="AT7" s="1" t="s">
        <v>89</v>
      </c>
      <c r="AU7" s="1" t="s">
        <v>89</v>
      </c>
      <c r="AV7" s="1" t="s">
        <v>89</v>
      </c>
      <c r="AW7" s="1" t="s">
        <v>89</v>
      </c>
      <c r="AX7" s="1" t="s">
        <v>89</v>
      </c>
      <c r="AY7" s="1" t="s">
        <v>89</v>
      </c>
      <c r="AZ7" s="1" t="s">
        <v>89</v>
      </c>
      <c r="BA7" s="1" t="s">
        <v>89</v>
      </c>
      <c r="BB7" s="1" t="s">
        <v>89</v>
      </c>
      <c r="BC7" s="1" t="s">
        <v>89</v>
      </c>
      <c r="BD7" s="1" t="s">
        <v>89</v>
      </c>
      <c r="BE7" s="1" t="s">
        <v>89</v>
      </c>
      <c r="BF7" s="1" t="s">
        <v>89</v>
      </c>
      <c r="BG7" s="1" t="s">
        <v>89</v>
      </c>
      <c r="BH7" s="1" t="s">
        <v>89</v>
      </c>
      <c r="BI7" s="1" t="s">
        <v>89</v>
      </c>
      <c r="BJ7" s="1" t="s">
        <v>89</v>
      </c>
      <c r="BK7" s="1" t="s">
        <v>89</v>
      </c>
      <c r="BL7" s="1" t="s">
        <v>89</v>
      </c>
      <c r="BM7" s="1" t="s">
        <v>89</v>
      </c>
      <c r="BN7" s="1" t="s">
        <v>89</v>
      </c>
      <c r="BO7" s="1" t="s">
        <v>89</v>
      </c>
      <c r="BP7" s="1" t="s">
        <v>89</v>
      </c>
      <c r="BQ7" s="1" t="s">
        <v>89</v>
      </c>
      <c r="BR7" s="1" t="s">
        <v>89</v>
      </c>
      <c r="BS7" s="1" t="s">
        <v>89</v>
      </c>
      <c r="BT7" s="1" t="s">
        <v>89</v>
      </c>
      <c r="BU7" s="1" t="s">
        <v>89</v>
      </c>
      <c r="BV7" s="1" t="s">
        <v>89</v>
      </c>
      <c r="BW7" s="1" t="s">
        <v>89</v>
      </c>
      <c r="BX7" s="1" t="s">
        <v>89</v>
      </c>
      <c r="BY7" s="1" t="s">
        <v>89</v>
      </c>
      <c r="BZ7" s="1" t="s">
        <v>89</v>
      </c>
      <c r="CA7" s="1" t="s">
        <v>89</v>
      </c>
      <c r="CB7" s="1" t="s">
        <v>89</v>
      </c>
      <c r="CC7" s="1" t="s">
        <v>89</v>
      </c>
      <c r="CD7" s="1" t="s">
        <v>89</v>
      </c>
      <c r="CE7" s="1" t="s">
        <v>89</v>
      </c>
      <c r="CF7" s="1" t="s">
        <v>89</v>
      </c>
      <c r="CG7" s="1" t="s">
        <v>89</v>
      </c>
      <c r="CH7" s="1" t="s">
        <v>89</v>
      </c>
      <c r="CI7" s="1" t="s">
        <v>89</v>
      </c>
      <c r="CJ7" s="1" t="s">
        <v>89</v>
      </c>
      <c r="CK7" s="1" t="s">
        <v>89</v>
      </c>
    </row>
    <row r="8" spans="1:89" hidden="1">
      <c r="A8" s="2" t="s">
        <v>52</v>
      </c>
      <c r="B8" s="1" t="s">
        <v>90</v>
      </c>
      <c r="C8" s="1" t="s">
        <v>90</v>
      </c>
      <c r="D8" s="1" t="s">
        <v>90</v>
      </c>
      <c r="E8" s="1" t="s">
        <v>90</v>
      </c>
      <c r="F8" s="1" t="s">
        <v>90</v>
      </c>
      <c r="G8" s="1" t="s">
        <v>90</v>
      </c>
      <c r="H8" s="1" t="s">
        <v>90</v>
      </c>
      <c r="I8" s="1" t="s">
        <v>90</v>
      </c>
      <c r="J8" s="1" t="s">
        <v>90</v>
      </c>
      <c r="K8" s="1" t="s">
        <v>90</v>
      </c>
      <c r="L8" s="1" t="s">
        <v>90</v>
      </c>
      <c r="M8" s="1" t="s">
        <v>90</v>
      </c>
      <c r="N8" s="1" t="s">
        <v>90</v>
      </c>
      <c r="O8" s="1" t="s">
        <v>90</v>
      </c>
      <c r="P8" s="1" t="s">
        <v>90</v>
      </c>
      <c r="Q8" s="1" t="s">
        <v>90</v>
      </c>
      <c r="R8" s="1" t="s">
        <v>90</v>
      </c>
      <c r="S8" s="1" t="s">
        <v>90</v>
      </c>
      <c r="T8" s="1" t="s">
        <v>90</v>
      </c>
      <c r="U8" s="1" t="s">
        <v>90</v>
      </c>
      <c r="V8" s="1" t="s">
        <v>90</v>
      </c>
      <c r="W8" s="1" t="s">
        <v>90</v>
      </c>
      <c r="X8" s="1" t="s">
        <v>90</v>
      </c>
      <c r="Y8" s="1" t="s">
        <v>90</v>
      </c>
      <c r="Z8" s="1" t="s">
        <v>90</v>
      </c>
      <c r="AA8" s="1" t="s">
        <v>90</v>
      </c>
      <c r="AB8" s="1" t="s">
        <v>90</v>
      </c>
      <c r="AC8" s="1" t="s">
        <v>162</v>
      </c>
      <c r="AD8" s="1" t="s">
        <v>90</v>
      </c>
      <c r="AE8" s="1" t="s">
        <v>90</v>
      </c>
      <c r="AF8" s="1" t="s">
        <v>162</v>
      </c>
      <c r="AG8" s="1" t="s">
        <v>90</v>
      </c>
      <c r="AH8" s="1" t="s">
        <v>90</v>
      </c>
      <c r="AI8" s="1" t="s">
        <v>90</v>
      </c>
      <c r="AJ8" s="1" t="s">
        <v>90</v>
      </c>
      <c r="AK8" s="1" t="s">
        <v>162</v>
      </c>
      <c r="AL8" s="1" t="s">
        <v>162</v>
      </c>
      <c r="AM8" s="1" t="s">
        <v>90</v>
      </c>
      <c r="AN8" s="1" t="s">
        <v>90</v>
      </c>
      <c r="AO8" s="1" t="s">
        <v>90</v>
      </c>
      <c r="AP8" s="1" t="s">
        <v>90</v>
      </c>
      <c r="AQ8" s="1" t="s">
        <v>162</v>
      </c>
      <c r="AR8" s="1" t="s">
        <v>162</v>
      </c>
      <c r="AS8" s="1" t="s">
        <v>90</v>
      </c>
      <c r="AT8" s="1" t="s">
        <v>90</v>
      </c>
      <c r="AU8" s="1" t="s">
        <v>90</v>
      </c>
      <c r="AV8" s="1" t="s">
        <v>90</v>
      </c>
      <c r="AW8" s="1" t="s">
        <v>90</v>
      </c>
      <c r="AX8" s="1" t="s">
        <v>90</v>
      </c>
      <c r="AY8" s="1" t="s">
        <v>90</v>
      </c>
      <c r="AZ8" s="1" t="s">
        <v>90</v>
      </c>
      <c r="BA8" s="1" t="s">
        <v>90</v>
      </c>
      <c r="BB8" s="1" t="s">
        <v>90</v>
      </c>
      <c r="BC8" s="1" t="s">
        <v>90</v>
      </c>
      <c r="BD8" s="1" t="s">
        <v>90</v>
      </c>
      <c r="BE8" s="1" t="s">
        <v>90</v>
      </c>
      <c r="BF8" s="1" t="s">
        <v>90</v>
      </c>
      <c r="BG8" s="1" t="s">
        <v>90</v>
      </c>
      <c r="BH8" s="1" t="s">
        <v>90</v>
      </c>
      <c r="BI8" s="1" t="s">
        <v>90</v>
      </c>
      <c r="BJ8" s="1" t="s">
        <v>90</v>
      </c>
      <c r="BK8" s="1" t="s">
        <v>90</v>
      </c>
      <c r="BL8" s="1" t="s">
        <v>90</v>
      </c>
      <c r="BM8" s="1" t="s">
        <v>90</v>
      </c>
      <c r="BN8" s="1" t="s">
        <v>90</v>
      </c>
      <c r="BO8" s="1" t="s">
        <v>282</v>
      </c>
      <c r="BP8" s="1" t="s">
        <v>282</v>
      </c>
      <c r="BQ8" s="1" t="s">
        <v>282</v>
      </c>
      <c r="BR8" s="1" t="s">
        <v>282</v>
      </c>
      <c r="BS8" s="1" t="s">
        <v>282</v>
      </c>
      <c r="BT8" s="1" t="s">
        <v>282</v>
      </c>
      <c r="BU8" s="1" t="s">
        <v>282</v>
      </c>
      <c r="BV8" s="1" t="s">
        <v>162</v>
      </c>
      <c r="BW8" s="1" t="s">
        <v>282</v>
      </c>
      <c r="BX8" s="1" t="s">
        <v>282</v>
      </c>
      <c r="BY8" s="1" t="s">
        <v>282</v>
      </c>
      <c r="BZ8" s="1" t="s">
        <v>282</v>
      </c>
      <c r="CA8" s="1" t="s">
        <v>282</v>
      </c>
      <c r="CB8" s="1" t="s">
        <v>282</v>
      </c>
      <c r="CC8" s="1" t="s">
        <v>282</v>
      </c>
      <c r="CD8" s="1" t="s">
        <v>282</v>
      </c>
      <c r="CE8" s="1" t="s">
        <v>282</v>
      </c>
      <c r="CF8" s="1" t="s">
        <v>282</v>
      </c>
      <c r="CG8" s="1" t="s">
        <v>282</v>
      </c>
      <c r="CH8" s="1" t="s">
        <v>282</v>
      </c>
      <c r="CI8" s="1" t="s">
        <v>282</v>
      </c>
      <c r="CJ8" s="1" t="s">
        <v>282</v>
      </c>
      <c r="CK8" s="1" t="s">
        <v>282</v>
      </c>
    </row>
    <row r="9" spans="1:89" hidden="1">
      <c r="A9" s="2" t="s">
        <v>53</v>
      </c>
      <c r="B9" s="1" t="s">
        <v>91</v>
      </c>
      <c r="C9" s="1" t="s">
        <v>96</v>
      </c>
      <c r="D9" s="1" t="s">
        <v>100</v>
      </c>
      <c r="E9" s="1" t="s">
        <v>104</v>
      </c>
      <c r="F9" s="1" t="s">
        <v>109</v>
      </c>
      <c r="G9" s="1" t="s">
        <v>91</v>
      </c>
      <c r="H9" s="1" t="s">
        <v>112</v>
      </c>
      <c r="I9" s="1" t="s">
        <v>109</v>
      </c>
      <c r="J9" s="1" t="s">
        <v>121</v>
      </c>
      <c r="K9" s="1" t="s">
        <v>91</v>
      </c>
      <c r="L9" s="1" t="s">
        <v>121</v>
      </c>
      <c r="M9" s="1" t="s">
        <v>91</v>
      </c>
      <c r="N9" s="1" t="s">
        <v>112</v>
      </c>
      <c r="O9" s="1" t="s">
        <v>91</v>
      </c>
      <c r="P9" s="1" t="s">
        <v>134</v>
      </c>
      <c r="Q9" s="1" t="s">
        <v>139</v>
      </c>
      <c r="R9" s="1" t="s">
        <v>96</v>
      </c>
      <c r="S9" s="1" t="s">
        <v>96</v>
      </c>
      <c r="T9" s="1" t="s">
        <v>139</v>
      </c>
      <c r="U9" s="1" t="s">
        <v>139</v>
      </c>
      <c r="V9" s="1" t="s">
        <v>100</v>
      </c>
      <c r="W9" s="1" t="s">
        <v>100</v>
      </c>
      <c r="X9" s="1" t="s">
        <v>100</v>
      </c>
      <c r="Y9" s="1" t="s">
        <v>100</v>
      </c>
      <c r="Z9" s="1" t="s">
        <v>153</v>
      </c>
      <c r="AA9" s="1" t="s">
        <v>100</v>
      </c>
      <c r="AB9" s="1" t="s">
        <v>159</v>
      </c>
      <c r="AC9" s="1" t="s">
        <v>92</v>
      </c>
      <c r="AD9" s="1" t="s">
        <v>159</v>
      </c>
      <c r="AE9" s="1" t="s">
        <v>104</v>
      </c>
      <c r="AF9" s="1" t="s">
        <v>92</v>
      </c>
      <c r="AG9" s="1" t="s">
        <v>176</v>
      </c>
      <c r="AH9" s="1" t="s">
        <v>178</v>
      </c>
      <c r="AI9" s="1" t="s">
        <v>176</v>
      </c>
      <c r="AJ9" s="1" t="s">
        <v>176</v>
      </c>
      <c r="AK9" s="1" t="s">
        <v>92</v>
      </c>
      <c r="AL9" s="1" t="s">
        <v>92</v>
      </c>
      <c r="AM9" s="1" t="s">
        <v>191</v>
      </c>
      <c r="AN9" s="1" t="s">
        <v>153</v>
      </c>
      <c r="AO9" s="1" t="s">
        <v>153</v>
      </c>
      <c r="AP9" s="1" t="s">
        <v>153</v>
      </c>
      <c r="AQ9" s="1" t="s">
        <v>92</v>
      </c>
      <c r="AR9" s="1" t="s">
        <v>92</v>
      </c>
      <c r="AS9" s="1" t="s">
        <v>205</v>
      </c>
      <c r="AT9" s="1" t="s">
        <v>178</v>
      </c>
      <c r="AU9" s="1" t="s">
        <v>205</v>
      </c>
      <c r="AV9" s="1" t="s">
        <v>191</v>
      </c>
      <c r="AW9" s="1" t="s">
        <v>205</v>
      </c>
      <c r="AX9" s="1" t="s">
        <v>191</v>
      </c>
      <c r="AY9" s="1" t="s">
        <v>225</v>
      </c>
      <c r="AZ9" s="1" t="s">
        <v>227</v>
      </c>
      <c r="BA9" s="1" t="s">
        <v>205</v>
      </c>
      <c r="BB9" s="1" t="s">
        <v>227</v>
      </c>
      <c r="BC9" s="1" t="s">
        <v>205</v>
      </c>
      <c r="BD9" s="1" t="s">
        <v>240</v>
      </c>
      <c r="BE9" s="1" t="s">
        <v>205</v>
      </c>
      <c r="BF9" s="1" t="s">
        <v>240</v>
      </c>
      <c r="BG9" s="1" t="s">
        <v>227</v>
      </c>
      <c r="BH9" s="1" t="s">
        <v>227</v>
      </c>
      <c r="BI9" s="1" t="s">
        <v>240</v>
      </c>
      <c r="BJ9" s="1" t="s">
        <v>227</v>
      </c>
      <c r="BK9" s="1" t="s">
        <v>227</v>
      </c>
      <c r="BL9" s="1" t="s">
        <v>227</v>
      </c>
      <c r="BM9" s="1" t="s">
        <v>240</v>
      </c>
      <c r="BN9" s="1" t="s">
        <v>240</v>
      </c>
      <c r="BO9" s="1" t="s">
        <v>227</v>
      </c>
      <c r="BP9" s="1" t="s">
        <v>285</v>
      </c>
      <c r="BQ9" s="1" t="s">
        <v>291</v>
      </c>
      <c r="BR9" s="1" t="s">
        <v>240</v>
      </c>
      <c r="BS9" s="1" t="s">
        <v>240</v>
      </c>
      <c r="BT9" s="1" t="s">
        <v>291</v>
      </c>
      <c r="BU9" s="1" t="s">
        <v>240</v>
      </c>
      <c r="BV9" s="1" t="s">
        <v>92</v>
      </c>
      <c r="BW9" s="1" t="s">
        <v>240</v>
      </c>
      <c r="BX9" s="1" t="s">
        <v>291</v>
      </c>
      <c r="BY9" s="1" t="s">
        <v>240</v>
      </c>
      <c r="BZ9" s="1" t="s">
        <v>240</v>
      </c>
      <c r="CA9" s="1" t="s">
        <v>285</v>
      </c>
      <c r="CB9" s="1" t="s">
        <v>328</v>
      </c>
      <c r="CC9" s="1" t="s">
        <v>285</v>
      </c>
      <c r="CD9" s="1" t="s">
        <v>328</v>
      </c>
      <c r="CE9" s="1" t="s">
        <v>285</v>
      </c>
      <c r="CF9" s="1" t="s">
        <v>285</v>
      </c>
      <c r="CG9" s="1" t="s">
        <v>291</v>
      </c>
      <c r="CH9" s="1" t="s">
        <v>349</v>
      </c>
      <c r="CI9" s="1" t="s">
        <v>291</v>
      </c>
      <c r="CJ9" s="1" t="s">
        <v>291</v>
      </c>
      <c r="CK9" s="1" t="s">
        <v>291</v>
      </c>
    </row>
    <row r="10" spans="1:89">
      <c r="A10" s="3" t="s">
        <v>54</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285" hidden="1">
      <c r="A11" s="4" t="s">
        <v>55</v>
      </c>
      <c r="B11" s="7">
        <v>7045</v>
      </c>
      <c r="C11" s="7">
        <v>6972</v>
      </c>
      <c r="D11" s="7">
        <v>7732</v>
      </c>
      <c r="E11" s="7">
        <v>9124</v>
      </c>
      <c r="F11" s="7">
        <v>6649</v>
      </c>
      <c r="G11" s="7">
        <v>6627</v>
      </c>
      <c r="H11" s="7">
        <v>7627</v>
      </c>
      <c r="I11" s="7">
        <v>7256</v>
      </c>
      <c r="J11" s="7">
        <v>7763</v>
      </c>
      <c r="K11" s="7">
        <v>7139</v>
      </c>
      <c r="L11" s="7">
        <v>7999</v>
      </c>
      <c r="M11" s="7">
        <v>7497</v>
      </c>
      <c r="N11" s="7">
        <v>8576</v>
      </c>
      <c r="O11" s="7">
        <v>7657</v>
      </c>
      <c r="P11" s="7">
        <v>8565</v>
      </c>
      <c r="Q11" s="7">
        <v>10455</v>
      </c>
      <c r="R11" s="7">
        <v>8056</v>
      </c>
      <c r="S11" s="7">
        <v>8067</v>
      </c>
      <c r="T11" s="7">
        <v>11067</v>
      </c>
      <c r="U11" s="7">
        <v>10759</v>
      </c>
      <c r="V11" s="7">
        <v>9801</v>
      </c>
      <c r="W11" s="7">
        <v>9801</v>
      </c>
      <c r="X11" s="7">
        <v>10185</v>
      </c>
      <c r="Y11" s="7">
        <v>10673</v>
      </c>
      <c r="Z11" s="7">
        <v>11063</v>
      </c>
      <c r="AA11" s="7">
        <v>11591</v>
      </c>
      <c r="AB11" s="7">
        <v>11617</v>
      </c>
      <c r="AC11" s="7">
        <v>19495</v>
      </c>
      <c r="AD11" s="7">
        <v>11639</v>
      </c>
      <c r="AE11" s="7">
        <v>10499</v>
      </c>
      <c r="AF11" s="7">
        <v>19650</v>
      </c>
      <c r="AG11" s="7">
        <v>11176</v>
      </c>
      <c r="AH11" s="7">
        <v>11882</v>
      </c>
      <c r="AI11" s="7">
        <v>10907</v>
      </c>
      <c r="AJ11" s="7">
        <v>11430</v>
      </c>
      <c r="AK11" s="7">
        <v>20783</v>
      </c>
      <c r="AL11" s="7">
        <v>20981</v>
      </c>
      <c r="AM11" s="7">
        <v>12901</v>
      </c>
      <c r="AN11" s="7">
        <v>11577</v>
      </c>
      <c r="AO11" s="7">
        <v>13049</v>
      </c>
      <c r="AP11" s="7">
        <v>11818</v>
      </c>
      <c r="AQ11" s="7">
        <v>21573</v>
      </c>
      <c r="AR11" s="7">
        <v>23787</v>
      </c>
      <c r="AS11" s="7">
        <v>15578</v>
      </c>
      <c r="AT11" s="7">
        <v>14880</v>
      </c>
      <c r="AU11" s="7">
        <v>16393</v>
      </c>
      <c r="AV11" s="7">
        <v>15152</v>
      </c>
      <c r="AW11" s="7">
        <v>17884</v>
      </c>
      <c r="AX11" s="7">
        <v>16117</v>
      </c>
      <c r="AY11" s="7">
        <v>19827</v>
      </c>
      <c r="AZ11" s="7">
        <v>20929</v>
      </c>
      <c r="BA11" s="7">
        <v>23847</v>
      </c>
      <c r="BB11" s="7">
        <v>24842</v>
      </c>
      <c r="BC11" s="7">
        <v>27202</v>
      </c>
      <c r="BD11" s="7">
        <v>28194</v>
      </c>
      <c r="BE11" s="7">
        <v>30551</v>
      </c>
      <c r="BF11" s="7">
        <v>30565</v>
      </c>
      <c r="BG11" s="7">
        <v>29359</v>
      </c>
      <c r="BH11" s="7">
        <v>31076</v>
      </c>
      <c r="BI11" s="7">
        <v>32281</v>
      </c>
      <c r="BJ11" s="7">
        <v>35308</v>
      </c>
      <c r="BK11" s="7">
        <v>37034</v>
      </c>
      <c r="BL11" s="7">
        <v>37801</v>
      </c>
      <c r="BM11" s="7">
        <v>38540</v>
      </c>
      <c r="BN11" s="7">
        <v>39244</v>
      </c>
      <c r="BO11" s="7">
        <v>42333</v>
      </c>
      <c r="BP11" s="7">
        <v>45531</v>
      </c>
      <c r="BQ11" s="7">
        <v>53951</v>
      </c>
      <c r="BR11" s="7">
        <v>48539</v>
      </c>
      <c r="BS11" s="7">
        <v>56864</v>
      </c>
      <c r="BT11" s="7">
        <v>57233</v>
      </c>
      <c r="BU11" s="7">
        <v>53280</v>
      </c>
      <c r="BV11" s="7">
        <v>241506</v>
      </c>
      <c r="BW11" s="7">
        <v>60475</v>
      </c>
      <c r="BX11" s="7">
        <v>64117</v>
      </c>
      <c r="BY11" s="7">
        <v>72034</v>
      </c>
      <c r="BZ11" s="7">
        <v>55537</v>
      </c>
      <c r="CA11" s="7">
        <v>68341</v>
      </c>
      <c r="CB11" s="7">
        <v>73232</v>
      </c>
      <c r="CC11" s="7">
        <v>73227</v>
      </c>
      <c r="CD11" s="7">
        <v>78008</v>
      </c>
      <c r="CE11" s="7">
        <v>85462</v>
      </c>
      <c r="CF11" s="7">
        <v>64312</v>
      </c>
      <c r="CG11" s="7">
        <v>80580</v>
      </c>
      <c r="CH11" s="7">
        <v>97164</v>
      </c>
      <c r="CI11" s="7">
        <v>91961</v>
      </c>
      <c r="CJ11" s="7">
        <v>85824</v>
      </c>
      <c r="CK11" s="7">
        <v>108546</v>
      </c>
    </row>
    <row r="12" spans="1:89" hidden="1">
      <c r="A12" s="3" t="s">
        <v>56</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idden="1">
      <c r="A13" s="5" t="s">
        <v>57</v>
      </c>
      <c r="B13" s="7">
        <v>1768</v>
      </c>
      <c r="C13" s="7">
        <v>2167</v>
      </c>
      <c r="D13" s="7">
        <v>2167</v>
      </c>
      <c r="E13" s="7">
        <v>2800</v>
      </c>
      <c r="F13" s="7">
        <v>1768</v>
      </c>
      <c r="G13" s="7">
        <v>1768</v>
      </c>
      <c r="H13" s="7">
        <v>1768</v>
      </c>
      <c r="I13" s="7">
        <v>1768</v>
      </c>
      <c r="J13" s="7">
        <v>2199</v>
      </c>
      <c r="K13" s="7">
        <v>1768</v>
      </c>
      <c r="L13" s="7">
        <v>2167</v>
      </c>
      <c r="M13" s="7">
        <v>2199</v>
      </c>
      <c r="N13" s="7">
        <v>2167</v>
      </c>
      <c r="O13" s="7">
        <v>2167</v>
      </c>
      <c r="P13" s="7">
        <v>2199</v>
      </c>
      <c r="Q13" s="7">
        <v>2167</v>
      </c>
      <c r="R13" s="7">
        <v>2199</v>
      </c>
      <c r="S13" s="7">
        <v>2167</v>
      </c>
      <c r="T13" s="7">
        <v>2800</v>
      </c>
      <c r="U13" s="7">
        <v>2800</v>
      </c>
      <c r="V13" s="7">
        <v>2167</v>
      </c>
      <c r="W13" s="7">
        <v>2167</v>
      </c>
      <c r="X13" s="7">
        <v>2800</v>
      </c>
      <c r="Y13" s="7">
        <v>2800</v>
      </c>
      <c r="Z13" s="7">
        <v>2800</v>
      </c>
      <c r="AA13" s="7">
        <v>2800</v>
      </c>
      <c r="AB13" s="7">
        <v>2800</v>
      </c>
      <c r="AC13" s="7">
        <v>3545</v>
      </c>
      <c r="AD13" s="7">
        <v>2800</v>
      </c>
      <c r="AE13" s="7">
        <v>2167</v>
      </c>
      <c r="AF13" s="7">
        <v>3545</v>
      </c>
      <c r="AG13" s="7">
        <v>2800</v>
      </c>
      <c r="AH13" s="7">
        <v>2800</v>
      </c>
      <c r="AI13" s="7">
        <v>2800</v>
      </c>
      <c r="AJ13" s="7">
        <v>2800</v>
      </c>
      <c r="AK13" s="7">
        <v>3545</v>
      </c>
      <c r="AL13" s="7">
        <v>3545</v>
      </c>
      <c r="AM13" s="7">
        <v>2800</v>
      </c>
      <c r="AN13" s="7">
        <v>2800</v>
      </c>
      <c r="AO13" s="7">
        <v>2800</v>
      </c>
      <c r="AP13" s="7">
        <v>2800</v>
      </c>
      <c r="AQ13" s="7">
        <v>3545</v>
      </c>
      <c r="AR13" s="7">
        <v>3545</v>
      </c>
      <c r="AS13" s="7">
        <v>3200</v>
      </c>
      <c r="AT13" s="7">
        <v>3200</v>
      </c>
      <c r="AU13" s="7">
        <v>3200</v>
      </c>
      <c r="AV13" s="7">
        <v>3200</v>
      </c>
      <c r="AW13" s="7">
        <v>3200</v>
      </c>
      <c r="AX13" s="7">
        <v>3200</v>
      </c>
      <c r="AY13" s="7">
        <v>3650</v>
      </c>
      <c r="AZ13" s="7">
        <v>3650</v>
      </c>
      <c r="BA13" s="7">
        <v>5497</v>
      </c>
      <c r="BB13" s="7">
        <v>5497</v>
      </c>
      <c r="BC13" s="7">
        <v>5497</v>
      </c>
      <c r="BD13" s="7">
        <v>5497</v>
      </c>
      <c r="BE13" s="7">
        <v>5497</v>
      </c>
      <c r="BF13" s="7">
        <v>5497</v>
      </c>
      <c r="BG13" s="7">
        <v>5497</v>
      </c>
      <c r="BH13" s="7">
        <v>5497</v>
      </c>
      <c r="BI13" s="7">
        <v>5497</v>
      </c>
      <c r="BJ13" s="7">
        <v>5497</v>
      </c>
      <c r="BK13" s="7">
        <v>5497</v>
      </c>
      <c r="BL13" s="7">
        <v>9068</v>
      </c>
      <c r="BM13" s="7">
        <v>9068</v>
      </c>
      <c r="BN13" s="7">
        <v>10700</v>
      </c>
      <c r="BO13" s="7">
        <v>9068</v>
      </c>
      <c r="BP13" s="7">
        <v>9068</v>
      </c>
      <c r="BQ13" s="7">
        <v>10700</v>
      </c>
      <c r="BR13" s="7">
        <v>10700</v>
      </c>
      <c r="BS13" s="7">
        <v>10700</v>
      </c>
      <c r="BT13" s="7">
        <v>10700</v>
      </c>
      <c r="BU13" s="7">
        <v>10700</v>
      </c>
      <c r="BV13" s="7">
        <v>31683</v>
      </c>
      <c r="BW13" s="7">
        <v>10700</v>
      </c>
      <c r="BX13" s="7">
        <v>10700</v>
      </c>
      <c r="BY13" s="7">
        <v>10700</v>
      </c>
      <c r="BZ13" s="7">
        <v>12200</v>
      </c>
      <c r="CA13" s="7">
        <v>10700</v>
      </c>
      <c r="CB13" s="7">
        <v>10700</v>
      </c>
      <c r="CC13" s="7">
        <v>12014</v>
      </c>
      <c r="CD13" s="7">
        <v>12014</v>
      </c>
      <c r="CE13" s="7">
        <v>17002</v>
      </c>
      <c r="CF13" s="7">
        <v>12200</v>
      </c>
      <c r="CG13" s="7">
        <v>17002</v>
      </c>
      <c r="CH13" s="7">
        <v>17002</v>
      </c>
      <c r="CI13" s="7">
        <v>17002</v>
      </c>
      <c r="CJ13" s="7">
        <v>17002</v>
      </c>
      <c r="CK13" s="7">
        <v>17002</v>
      </c>
    </row>
    <row r="14" spans="1:89" hidden="1">
      <c r="A14" s="8" t="s">
        <v>278</v>
      </c>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7">
        <v>424</v>
      </c>
      <c r="AV14" s="7">
        <v>424</v>
      </c>
      <c r="AW14" s="7">
        <v>424</v>
      </c>
      <c r="AX14" s="7">
        <v>424</v>
      </c>
      <c r="AY14" s="7">
        <v>424</v>
      </c>
      <c r="AZ14" s="7">
        <v>424</v>
      </c>
      <c r="BA14" s="7">
        <v>702</v>
      </c>
      <c r="BB14" s="7">
        <v>702</v>
      </c>
      <c r="BC14" s="7">
        <v>702</v>
      </c>
      <c r="BD14" s="7">
        <v>702</v>
      </c>
      <c r="BE14" s="7">
        <v>702</v>
      </c>
      <c r="BF14" s="7">
        <v>702</v>
      </c>
      <c r="BG14" s="7">
        <v>702</v>
      </c>
      <c r="BH14" s="7">
        <v>702</v>
      </c>
      <c r="BI14" s="7">
        <v>702</v>
      </c>
      <c r="BJ14" s="7">
        <v>702</v>
      </c>
      <c r="BK14" s="7">
        <v>702</v>
      </c>
      <c r="BL14" s="7">
        <v>702</v>
      </c>
      <c r="BM14" s="7">
        <v>702</v>
      </c>
      <c r="BN14" s="7">
        <v>819</v>
      </c>
      <c r="BO14" s="7">
        <v>702</v>
      </c>
      <c r="BP14" s="7">
        <v>702</v>
      </c>
      <c r="BQ14" s="7">
        <v>819</v>
      </c>
      <c r="BR14" s="7">
        <v>819</v>
      </c>
      <c r="BS14" s="7">
        <v>819</v>
      </c>
      <c r="BT14" s="7">
        <v>819</v>
      </c>
      <c r="BU14" s="7">
        <v>819</v>
      </c>
      <c r="BV14" s="7" t="s">
        <v>92</v>
      </c>
      <c r="BW14" s="7">
        <v>819</v>
      </c>
      <c r="BX14" s="7">
        <v>819</v>
      </c>
      <c r="BY14" s="7">
        <v>819</v>
      </c>
      <c r="BZ14" s="7">
        <v>819</v>
      </c>
      <c r="CA14" s="7">
        <v>819</v>
      </c>
      <c r="CB14" s="7">
        <v>819</v>
      </c>
      <c r="CC14" s="7">
        <v>819</v>
      </c>
      <c r="CD14" s="7">
        <v>819</v>
      </c>
      <c r="CE14" s="7">
        <v>1023</v>
      </c>
      <c r="CF14" s="7">
        <v>819</v>
      </c>
      <c r="CG14" s="7">
        <v>1023</v>
      </c>
      <c r="CH14" s="7">
        <v>1023</v>
      </c>
      <c r="CI14" s="7">
        <v>1023</v>
      </c>
      <c r="CJ14" s="7">
        <v>1023</v>
      </c>
      <c r="CK14" s="7">
        <v>1023</v>
      </c>
    </row>
    <row r="15" spans="1:89" hidden="1">
      <c r="A15" s="5" t="s">
        <v>58</v>
      </c>
      <c r="B15" s="7" t="s">
        <v>92</v>
      </c>
      <c r="C15" s="7" t="s">
        <v>92</v>
      </c>
      <c r="D15" s="7" t="s">
        <v>92</v>
      </c>
      <c r="E15" s="7" t="s">
        <v>92</v>
      </c>
      <c r="F15" s="7" t="s">
        <v>92</v>
      </c>
      <c r="G15" s="7" t="s">
        <v>92</v>
      </c>
      <c r="H15" s="7" t="s">
        <v>92</v>
      </c>
      <c r="I15" s="7" t="s">
        <v>92</v>
      </c>
      <c r="J15" s="7" t="s">
        <v>92</v>
      </c>
      <c r="K15" s="7" t="s">
        <v>92</v>
      </c>
      <c r="L15" s="7" t="s">
        <v>92</v>
      </c>
      <c r="M15" s="7" t="s">
        <v>92</v>
      </c>
      <c r="N15" s="7" t="s">
        <v>92</v>
      </c>
      <c r="O15" s="7" t="s">
        <v>92</v>
      </c>
      <c r="P15" s="7" t="s">
        <v>92</v>
      </c>
      <c r="Q15" s="7">
        <v>1246</v>
      </c>
      <c r="R15" s="7" t="s">
        <v>92</v>
      </c>
      <c r="S15" s="7" t="s">
        <v>92</v>
      </c>
      <c r="T15" s="7">
        <v>1977</v>
      </c>
      <c r="U15" s="7">
        <v>1977</v>
      </c>
      <c r="V15" s="7">
        <v>1246</v>
      </c>
      <c r="W15" s="7">
        <v>1246</v>
      </c>
      <c r="X15" s="7">
        <v>1977</v>
      </c>
      <c r="Y15" s="7">
        <v>1316</v>
      </c>
      <c r="Z15" s="7">
        <v>1316</v>
      </c>
      <c r="AA15" s="7">
        <v>1316</v>
      </c>
      <c r="AB15" s="7">
        <v>1977</v>
      </c>
      <c r="AC15" s="7" t="s">
        <v>93</v>
      </c>
      <c r="AD15" s="7">
        <v>1246</v>
      </c>
      <c r="AE15" s="7">
        <v>1246</v>
      </c>
      <c r="AF15" s="7" t="s">
        <v>93</v>
      </c>
      <c r="AG15" s="7">
        <v>1316</v>
      </c>
      <c r="AH15" s="7">
        <v>1316</v>
      </c>
      <c r="AI15" s="7">
        <v>1246</v>
      </c>
      <c r="AJ15" s="7">
        <v>1246</v>
      </c>
      <c r="AK15" s="7" t="s">
        <v>93</v>
      </c>
      <c r="AL15" s="7" t="s">
        <v>93</v>
      </c>
      <c r="AM15" s="7">
        <v>1316</v>
      </c>
      <c r="AN15" s="7">
        <v>1246</v>
      </c>
      <c r="AO15" s="7">
        <v>1246</v>
      </c>
      <c r="AP15" s="7">
        <v>1316</v>
      </c>
      <c r="AQ15" s="7" t="s">
        <v>93</v>
      </c>
      <c r="AR15" s="7" t="s">
        <v>93</v>
      </c>
      <c r="AS15" s="7">
        <v>1038</v>
      </c>
      <c r="AT15" s="7">
        <v>1038</v>
      </c>
      <c r="AU15" s="7">
        <v>1038</v>
      </c>
      <c r="AV15" s="7">
        <v>1038</v>
      </c>
      <c r="AW15" s="7">
        <v>1038</v>
      </c>
      <c r="AX15" s="7">
        <v>1038</v>
      </c>
      <c r="AY15" s="7">
        <v>1162</v>
      </c>
      <c r="AZ15" s="7">
        <v>1162</v>
      </c>
      <c r="BA15" s="7">
        <v>1162</v>
      </c>
      <c r="BB15" s="7">
        <v>1162</v>
      </c>
      <c r="BC15" s="7">
        <v>1162</v>
      </c>
      <c r="BD15" s="7">
        <v>1162</v>
      </c>
      <c r="BE15" s="7" t="s">
        <v>93</v>
      </c>
      <c r="BF15" s="7">
        <v>1162</v>
      </c>
      <c r="BG15" s="7">
        <v>1162</v>
      </c>
      <c r="BH15" s="7">
        <v>1162</v>
      </c>
      <c r="BI15" s="7">
        <v>1162</v>
      </c>
      <c r="BJ15" s="7" t="s">
        <v>93</v>
      </c>
      <c r="BK15" s="7" t="s">
        <v>93</v>
      </c>
      <c r="BL15" s="7" t="s">
        <v>93</v>
      </c>
      <c r="BM15" s="7" t="s">
        <v>93</v>
      </c>
      <c r="BN15" s="7" t="s">
        <v>93</v>
      </c>
      <c r="BO15" s="7" t="s">
        <v>93</v>
      </c>
      <c r="BP15" s="7" t="s">
        <v>93</v>
      </c>
      <c r="BQ15" s="7" t="s">
        <v>93</v>
      </c>
      <c r="BR15" s="7" t="s">
        <v>93</v>
      </c>
      <c r="BS15" s="7" t="s">
        <v>93</v>
      </c>
      <c r="BT15" s="7" t="s">
        <v>93</v>
      </c>
      <c r="BU15" s="7" t="s">
        <v>93</v>
      </c>
      <c r="BV15" s="7" t="s">
        <v>93</v>
      </c>
      <c r="BW15" s="7" t="s">
        <v>93</v>
      </c>
      <c r="BX15" s="7" t="s">
        <v>93</v>
      </c>
      <c r="BY15" s="7" t="s">
        <v>93</v>
      </c>
      <c r="BZ15" s="7" t="s">
        <v>93</v>
      </c>
      <c r="CA15" s="7" t="s">
        <v>93</v>
      </c>
      <c r="CB15" s="7" t="s">
        <v>93</v>
      </c>
      <c r="CC15" s="7" t="s">
        <v>93</v>
      </c>
      <c r="CD15" s="7" t="s">
        <v>93</v>
      </c>
      <c r="CE15" s="7" t="s">
        <v>93</v>
      </c>
      <c r="CF15" s="7" t="s">
        <v>93</v>
      </c>
      <c r="CG15" s="7" t="s">
        <v>93</v>
      </c>
      <c r="CH15" s="7" t="s">
        <v>93</v>
      </c>
      <c r="CI15" s="7" t="s">
        <v>93</v>
      </c>
      <c r="CJ15" s="7" t="s">
        <v>93</v>
      </c>
      <c r="CK15" s="7" t="s">
        <v>93</v>
      </c>
    </row>
    <row r="16" spans="1:89" hidden="1">
      <c r="A16" s="5" t="s">
        <v>59</v>
      </c>
      <c r="B16" s="7">
        <v>179</v>
      </c>
      <c r="C16" s="7" t="s">
        <v>92</v>
      </c>
      <c r="D16" s="7" t="s">
        <v>92</v>
      </c>
      <c r="E16" s="7" t="s">
        <v>92</v>
      </c>
      <c r="F16" s="7">
        <v>179</v>
      </c>
      <c r="G16" s="7">
        <v>179</v>
      </c>
      <c r="H16" s="7">
        <v>179</v>
      </c>
      <c r="I16" s="7" t="s">
        <v>92</v>
      </c>
      <c r="J16" s="7">
        <v>179</v>
      </c>
      <c r="K16" s="7" t="s">
        <v>92</v>
      </c>
      <c r="L16" s="7" t="s">
        <v>92</v>
      </c>
      <c r="M16" s="7">
        <v>179</v>
      </c>
      <c r="N16" s="7" t="s">
        <v>92</v>
      </c>
      <c r="O16" s="7" t="s">
        <v>92</v>
      </c>
      <c r="P16" s="7">
        <v>179</v>
      </c>
      <c r="Q16" s="7" t="s">
        <v>92</v>
      </c>
      <c r="R16" s="7">
        <v>179</v>
      </c>
      <c r="S16" s="7" t="s">
        <v>92</v>
      </c>
      <c r="T16" s="7">
        <v>179</v>
      </c>
      <c r="U16" s="7">
        <v>179</v>
      </c>
      <c r="V16" s="7" t="s">
        <v>92</v>
      </c>
      <c r="W16" s="7" t="s">
        <v>92</v>
      </c>
      <c r="X16" s="7">
        <v>179</v>
      </c>
      <c r="Y16" s="7">
        <v>179</v>
      </c>
      <c r="Z16" s="7">
        <v>179</v>
      </c>
      <c r="AA16" s="7">
        <v>179</v>
      </c>
      <c r="AB16" s="7">
        <v>179</v>
      </c>
      <c r="AC16" s="7" t="s">
        <v>92</v>
      </c>
      <c r="AD16" s="7" t="s">
        <v>92</v>
      </c>
      <c r="AE16" s="7" t="s">
        <v>92</v>
      </c>
      <c r="AF16" s="7" t="s">
        <v>92</v>
      </c>
      <c r="AG16" s="7">
        <v>179</v>
      </c>
      <c r="AH16" s="7">
        <v>179</v>
      </c>
      <c r="AI16" s="7" t="s">
        <v>92</v>
      </c>
      <c r="AJ16" s="7" t="s">
        <v>92</v>
      </c>
      <c r="AK16" s="7" t="s">
        <v>92</v>
      </c>
      <c r="AL16" s="7" t="s">
        <v>92</v>
      </c>
      <c r="AM16" s="7">
        <v>179</v>
      </c>
      <c r="AN16" s="7" t="s">
        <v>92</v>
      </c>
      <c r="AO16" s="7" t="s">
        <v>92</v>
      </c>
      <c r="AP16" s="7">
        <v>179</v>
      </c>
      <c r="AQ16" s="7" t="s">
        <v>92</v>
      </c>
      <c r="AR16" s="7" t="s">
        <v>92</v>
      </c>
      <c r="AS16" s="7">
        <v>179</v>
      </c>
      <c r="AT16" s="7">
        <v>179</v>
      </c>
      <c r="AU16" s="7">
        <v>179</v>
      </c>
      <c r="AV16" s="7">
        <v>179</v>
      </c>
      <c r="AW16" s="7">
        <v>179</v>
      </c>
      <c r="AX16" s="7">
        <v>179</v>
      </c>
      <c r="AY16" s="7">
        <v>179</v>
      </c>
      <c r="AZ16" s="7">
        <v>179</v>
      </c>
      <c r="BA16" s="7">
        <v>179</v>
      </c>
      <c r="BB16" s="7">
        <v>179</v>
      </c>
      <c r="BC16" s="7">
        <v>179</v>
      </c>
      <c r="BD16" s="7">
        <v>179</v>
      </c>
      <c r="BE16" s="7">
        <v>179</v>
      </c>
      <c r="BF16" s="7">
        <v>179</v>
      </c>
      <c r="BG16" s="7">
        <v>179</v>
      </c>
      <c r="BH16" s="7">
        <v>179</v>
      </c>
      <c r="BI16" s="7">
        <v>179</v>
      </c>
      <c r="BJ16" s="7">
        <v>179</v>
      </c>
      <c r="BK16" s="7">
        <v>179</v>
      </c>
      <c r="BL16" s="7">
        <v>428</v>
      </c>
      <c r="BM16" s="7">
        <v>428</v>
      </c>
      <c r="BN16" s="7">
        <v>428</v>
      </c>
      <c r="BO16" s="7" t="s">
        <v>92</v>
      </c>
      <c r="BP16" s="7" t="s">
        <v>92</v>
      </c>
      <c r="BQ16" s="7" t="s">
        <v>92</v>
      </c>
      <c r="BR16" s="7" t="s">
        <v>92</v>
      </c>
      <c r="BS16" s="7" t="s">
        <v>92</v>
      </c>
      <c r="BT16" s="7" t="s">
        <v>92</v>
      </c>
      <c r="BU16" s="7" t="s">
        <v>92</v>
      </c>
      <c r="BV16" s="7" t="s">
        <v>92</v>
      </c>
      <c r="BW16" s="7" t="s">
        <v>92</v>
      </c>
      <c r="BX16" s="7" t="s">
        <v>92</v>
      </c>
      <c r="BY16" s="7" t="s">
        <v>92</v>
      </c>
      <c r="BZ16" s="7">
        <v>428</v>
      </c>
      <c r="CA16" s="7" t="s">
        <v>92</v>
      </c>
      <c r="CB16" s="7" t="s">
        <v>92</v>
      </c>
      <c r="CC16" s="7" t="s">
        <v>92</v>
      </c>
      <c r="CD16" s="7" t="s">
        <v>92</v>
      </c>
      <c r="CE16" s="7" t="s">
        <v>92</v>
      </c>
      <c r="CF16" s="7">
        <v>428</v>
      </c>
      <c r="CG16" s="7">
        <v>428</v>
      </c>
      <c r="CH16" s="7" t="s">
        <v>92</v>
      </c>
      <c r="CI16" s="7" t="s">
        <v>92</v>
      </c>
      <c r="CJ16" s="7">
        <v>428</v>
      </c>
      <c r="CK16" s="7" t="s">
        <v>92</v>
      </c>
    </row>
    <row r="17" spans="1:89" hidden="1">
      <c r="A17" s="5" t="s">
        <v>60</v>
      </c>
      <c r="B17" s="7">
        <v>128</v>
      </c>
      <c r="C17" s="7" t="s">
        <v>92</v>
      </c>
      <c r="D17" s="7" t="s">
        <v>92</v>
      </c>
      <c r="E17" s="7" t="s">
        <v>92</v>
      </c>
      <c r="F17" s="7">
        <v>128</v>
      </c>
      <c r="G17" s="7">
        <v>128</v>
      </c>
      <c r="H17" s="7">
        <v>128</v>
      </c>
      <c r="I17" s="7" t="s">
        <v>92</v>
      </c>
      <c r="J17" s="7">
        <v>128</v>
      </c>
      <c r="K17" s="7" t="s">
        <v>92</v>
      </c>
      <c r="L17" s="7" t="s">
        <v>92</v>
      </c>
      <c r="M17" s="7">
        <v>128</v>
      </c>
      <c r="N17" s="7" t="s">
        <v>92</v>
      </c>
      <c r="O17" s="7" t="s">
        <v>92</v>
      </c>
      <c r="P17" s="7">
        <v>128</v>
      </c>
      <c r="Q17" s="7" t="s">
        <v>92</v>
      </c>
      <c r="R17" s="7">
        <v>128</v>
      </c>
      <c r="S17" s="7" t="s">
        <v>92</v>
      </c>
      <c r="T17" s="7">
        <v>128</v>
      </c>
      <c r="U17" s="7">
        <v>128</v>
      </c>
      <c r="V17" s="7" t="s">
        <v>92</v>
      </c>
      <c r="W17" s="7" t="s">
        <v>92</v>
      </c>
      <c r="X17" s="7">
        <v>128</v>
      </c>
      <c r="Y17" s="7">
        <v>128</v>
      </c>
      <c r="Z17" s="7">
        <v>128</v>
      </c>
      <c r="AA17" s="7">
        <v>128</v>
      </c>
      <c r="AB17" s="7">
        <v>128</v>
      </c>
      <c r="AC17" s="7" t="s">
        <v>92</v>
      </c>
      <c r="AD17" s="7" t="s">
        <v>92</v>
      </c>
      <c r="AE17" s="7" t="s">
        <v>92</v>
      </c>
      <c r="AF17" s="7" t="s">
        <v>92</v>
      </c>
      <c r="AG17" s="7">
        <v>128</v>
      </c>
      <c r="AH17" s="7">
        <v>128</v>
      </c>
      <c r="AI17" s="7" t="s">
        <v>92</v>
      </c>
      <c r="AJ17" s="7" t="s">
        <v>92</v>
      </c>
      <c r="AK17" s="7" t="s">
        <v>92</v>
      </c>
      <c r="AL17" s="7" t="s">
        <v>92</v>
      </c>
      <c r="AM17" s="7">
        <v>128</v>
      </c>
      <c r="AN17" s="7" t="s">
        <v>92</v>
      </c>
      <c r="AO17" s="7" t="s">
        <v>92</v>
      </c>
      <c r="AP17" s="7">
        <v>128</v>
      </c>
      <c r="AQ17" s="7" t="s">
        <v>92</v>
      </c>
      <c r="AR17" s="7" t="s">
        <v>92</v>
      </c>
      <c r="AS17" s="7">
        <v>128</v>
      </c>
      <c r="AT17" s="7">
        <v>128</v>
      </c>
      <c r="AU17" s="7">
        <v>128</v>
      </c>
      <c r="AV17" s="7">
        <v>128</v>
      </c>
      <c r="AW17" s="7">
        <v>128</v>
      </c>
      <c r="AX17" s="7">
        <v>128</v>
      </c>
      <c r="AY17" s="7">
        <v>128</v>
      </c>
      <c r="AZ17" s="7">
        <v>128</v>
      </c>
      <c r="BA17" s="7">
        <v>304</v>
      </c>
      <c r="BB17" s="7">
        <v>304</v>
      </c>
      <c r="BC17" s="7">
        <v>304</v>
      </c>
      <c r="BD17" s="7">
        <v>304</v>
      </c>
      <c r="BE17" s="7">
        <v>304</v>
      </c>
      <c r="BF17" s="7">
        <v>304</v>
      </c>
      <c r="BG17" s="7">
        <v>304</v>
      </c>
      <c r="BH17" s="7">
        <v>304</v>
      </c>
      <c r="BI17" s="7">
        <v>304</v>
      </c>
      <c r="BJ17" s="7">
        <v>304</v>
      </c>
      <c r="BK17" s="7">
        <v>304</v>
      </c>
      <c r="BL17" s="7" t="s">
        <v>93</v>
      </c>
      <c r="BM17" s="7" t="s">
        <v>93</v>
      </c>
      <c r="BN17" s="7" t="s">
        <v>93</v>
      </c>
      <c r="BO17" s="7">
        <v>304</v>
      </c>
      <c r="BP17" s="7">
        <v>304</v>
      </c>
      <c r="BQ17" s="7">
        <v>304</v>
      </c>
      <c r="BR17" s="7">
        <v>304</v>
      </c>
      <c r="BS17" s="7">
        <v>304</v>
      </c>
      <c r="BT17" s="7">
        <v>304</v>
      </c>
      <c r="BU17" s="7">
        <v>304</v>
      </c>
      <c r="BV17" s="7" t="s">
        <v>92</v>
      </c>
      <c r="BW17" s="7">
        <v>304</v>
      </c>
      <c r="BX17" s="7">
        <v>304</v>
      </c>
      <c r="BY17" s="7">
        <v>304</v>
      </c>
      <c r="BZ17" s="7" t="s">
        <v>93</v>
      </c>
      <c r="CA17" s="7">
        <v>304</v>
      </c>
      <c r="CB17" s="7">
        <v>304</v>
      </c>
      <c r="CC17" s="7">
        <v>304</v>
      </c>
      <c r="CD17" s="7">
        <v>304</v>
      </c>
      <c r="CE17" s="7">
        <v>304</v>
      </c>
      <c r="CF17" s="7" t="s">
        <v>93</v>
      </c>
      <c r="CG17" s="7" t="s">
        <v>93</v>
      </c>
      <c r="CH17" s="7">
        <v>304</v>
      </c>
      <c r="CI17" s="7">
        <v>304</v>
      </c>
      <c r="CJ17" s="7" t="s">
        <v>93</v>
      </c>
      <c r="CK17" s="7">
        <v>304</v>
      </c>
    </row>
    <row r="18" spans="1:89" hidden="1">
      <c r="A18" s="5" t="s">
        <v>61</v>
      </c>
      <c r="B18" s="7">
        <v>308</v>
      </c>
      <c r="C18" s="7">
        <v>308</v>
      </c>
      <c r="D18" s="7">
        <v>308</v>
      </c>
      <c r="E18" s="7">
        <v>308</v>
      </c>
      <c r="F18" s="7">
        <v>308</v>
      </c>
      <c r="G18" s="7">
        <v>308</v>
      </c>
      <c r="H18" s="7">
        <v>308</v>
      </c>
      <c r="I18" s="7">
        <v>308</v>
      </c>
      <c r="J18" s="7">
        <v>308</v>
      </c>
      <c r="K18" s="7">
        <v>308</v>
      </c>
      <c r="L18" s="7">
        <v>308</v>
      </c>
      <c r="M18" s="7">
        <v>308</v>
      </c>
      <c r="N18" s="7">
        <v>308</v>
      </c>
      <c r="O18" s="7">
        <v>308</v>
      </c>
      <c r="P18" s="7">
        <v>308</v>
      </c>
      <c r="Q18" s="7">
        <v>308</v>
      </c>
      <c r="R18" s="7">
        <v>308</v>
      </c>
      <c r="S18" s="7">
        <v>308</v>
      </c>
      <c r="T18" s="7">
        <v>308</v>
      </c>
      <c r="U18" s="7">
        <v>308</v>
      </c>
      <c r="V18" s="7">
        <v>308</v>
      </c>
      <c r="W18" s="7">
        <v>308</v>
      </c>
      <c r="X18" s="7">
        <v>308</v>
      </c>
      <c r="Y18" s="7">
        <v>308</v>
      </c>
      <c r="Z18" s="7">
        <v>308</v>
      </c>
      <c r="AA18" s="7">
        <v>308</v>
      </c>
      <c r="AB18" s="7">
        <v>308</v>
      </c>
      <c r="AC18" s="7" t="s">
        <v>92</v>
      </c>
      <c r="AD18" s="7">
        <v>308</v>
      </c>
      <c r="AE18" s="7">
        <v>308</v>
      </c>
      <c r="AF18" s="7" t="s">
        <v>92</v>
      </c>
      <c r="AG18" s="7">
        <v>308</v>
      </c>
      <c r="AH18" s="7">
        <v>308</v>
      </c>
      <c r="AI18" s="7">
        <v>308</v>
      </c>
      <c r="AJ18" s="7">
        <v>308</v>
      </c>
      <c r="AK18" s="7" t="s">
        <v>92</v>
      </c>
      <c r="AL18" s="7" t="s">
        <v>92</v>
      </c>
      <c r="AM18" s="7">
        <v>308</v>
      </c>
      <c r="AN18" s="7">
        <v>308</v>
      </c>
      <c r="AO18" s="7">
        <v>308</v>
      </c>
      <c r="AP18" s="7">
        <v>308</v>
      </c>
      <c r="AQ18" s="7" t="s">
        <v>92</v>
      </c>
      <c r="AR18" s="7" t="s">
        <v>92</v>
      </c>
      <c r="AS18" s="7">
        <v>308</v>
      </c>
      <c r="AT18" s="7">
        <v>308</v>
      </c>
      <c r="AU18" s="7">
        <v>308</v>
      </c>
      <c r="AV18" s="7">
        <v>308</v>
      </c>
      <c r="AW18" s="7">
        <v>308</v>
      </c>
      <c r="AX18" s="7">
        <v>308</v>
      </c>
      <c r="AY18" s="7">
        <v>308</v>
      </c>
      <c r="AZ18" s="7">
        <v>308</v>
      </c>
      <c r="BA18" s="7">
        <v>308</v>
      </c>
      <c r="BB18" s="7">
        <v>308</v>
      </c>
      <c r="BC18" s="7">
        <v>308</v>
      </c>
      <c r="BD18" s="7">
        <v>308</v>
      </c>
      <c r="BE18" s="7">
        <v>308</v>
      </c>
      <c r="BF18" s="7">
        <v>308</v>
      </c>
      <c r="BG18" s="7">
        <v>308</v>
      </c>
      <c r="BH18" s="7">
        <v>308</v>
      </c>
      <c r="BI18" s="7">
        <v>308</v>
      </c>
      <c r="BJ18" s="7">
        <v>308</v>
      </c>
      <c r="BK18" s="7">
        <v>308</v>
      </c>
      <c r="BL18" s="7">
        <v>308</v>
      </c>
      <c r="BM18" s="7">
        <v>308</v>
      </c>
      <c r="BN18" s="7">
        <v>440</v>
      </c>
      <c r="BO18" s="7" t="s">
        <v>93</v>
      </c>
      <c r="BP18" s="7" t="s">
        <v>93</v>
      </c>
      <c r="BQ18" s="7" t="s">
        <v>93</v>
      </c>
      <c r="BR18" s="7" t="s">
        <v>93</v>
      </c>
      <c r="BS18" s="7" t="s">
        <v>93</v>
      </c>
      <c r="BT18" s="7" t="s">
        <v>93</v>
      </c>
      <c r="BU18" s="7" t="s">
        <v>93</v>
      </c>
      <c r="BV18" s="7" t="s">
        <v>92</v>
      </c>
      <c r="BW18" s="7" t="s">
        <v>93</v>
      </c>
      <c r="BX18" s="7" t="s">
        <v>93</v>
      </c>
      <c r="BY18" s="7" t="s">
        <v>93</v>
      </c>
      <c r="BZ18" s="7">
        <v>440</v>
      </c>
      <c r="CA18" s="7" t="s">
        <v>93</v>
      </c>
      <c r="CB18" s="7" t="s">
        <v>93</v>
      </c>
      <c r="CC18" s="7" t="s">
        <v>93</v>
      </c>
      <c r="CD18" s="7" t="s">
        <v>93</v>
      </c>
      <c r="CE18" s="7" t="s">
        <v>93</v>
      </c>
      <c r="CF18" s="7">
        <v>440</v>
      </c>
      <c r="CG18" s="7">
        <v>440</v>
      </c>
      <c r="CH18" s="7" t="s">
        <v>93</v>
      </c>
      <c r="CI18" s="7" t="s">
        <v>93</v>
      </c>
      <c r="CJ18" s="7">
        <v>440</v>
      </c>
      <c r="CK18" s="7" t="s">
        <v>93</v>
      </c>
    </row>
    <row r="19" spans="1:89" hidden="1">
      <c r="A19" s="5" t="s">
        <v>62</v>
      </c>
      <c r="B19" s="7">
        <v>69</v>
      </c>
      <c r="C19" s="7">
        <v>69</v>
      </c>
      <c r="D19" s="7">
        <v>69</v>
      </c>
      <c r="E19" s="7">
        <v>69</v>
      </c>
      <c r="F19" s="7">
        <v>69</v>
      </c>
      <c r="G19" s="7">
        <v>69</v>
      </c>
      <c r="H19" s="7">
        <v>69</v>
      </c>
      <c r="I19" s="7">
        <v>69</v>
      </c>
      <c r="J19" s="7">
        <v>69</v>
      </c>
      <c r="K19" s="7">
        <v>69</v>
      </c>
      <c r="L19" s="7">
        <v>69</v>
      </c>
      <c r="M19" s="7">
        <v>69</v>
      </c>
      <c r="N19" s="7">
        <v>69</v>
      </c>
      <c r="O19" s="7">
        <v>69</v>
      </c>
      <c r="P19" s="7">
        <v>69</v>
      </c>
      <c r="Q19" s="7">
        <v>69</v>
      </c>
      <c r="R19" s="7">
        <v>69</v>
      </c>
      <c r="S19" s="7">
        <v>69</v>
      </c>
      <c r="T19" s="7">
        <v>69</v>
      </c>
      <c r="U19" s="7">
        <v>69</v>
      </c>
      <c r="V19" s="7">
        <v>69</v>
      </c>
      <c r="W19" s="7">
        <v>69</v>
      </c>
      <c r="X19" s="7">
        <v>69</v>
      </c>
      <c r="Y19" s="7">
        <v>69</v>
      </c>
      <c r="Z19" s="7">
        <v>69</v>
      </c>
      <c r="AA19" s="7">
        <v>69</v>
      </c>
      <c r="AB19" s="7">
        <v>69</v>
      </c>
      <c r="AC19" s="7" t="s">
        <v>92</v>
      </c>
      <c r="AD19" s="7">
        <v>69</v>
      </c>
      <c r="AE19" s="7">
        <v>69</v>
      </c>
      <c r="AF19" s="7" t="s">
        <v>92</v>
      </c>
      <c r="AG19" s="7">
        <v>69</v>
      </c>
      <c r="AH19" s="7">
        <v>69</v>
      </c>
      <c r="AI19" s="7">
        <v>69</v>
      </c>
      <c r="AJ19" s="7">
        <v>69</v>
      </c>
      <c r="AK19" s="7" t="s">
        <v>92</v>
      </c>
      <c r="AL19" s="7" t="s">
        <v>92</v>
      </c>
      <c r="AM19" s="7">
        <v>69</v>
      </c>
      <c r="AN19" s="7">
        <v>69</v>
      </c>
      <c r="AO19" s="7">
        <v>69</v>
      </c>
      <c r="AP19" s="7">
        <v>69</v>
      </c>
      <c r="AQ19" s="7" t="s">
        <v>92</v>
      </c>
      <c r="AR19" s="7" t="s">
        <v>92</v>
      </c>
      <c r="AS19" s="7">
        <v>93</v>
      </c>
      <c r="AT19" s="7">
        <v>93</v>
      </c>
      <c r="AU19" s="7">
        <v>93</v>
      </c>
      <c r="AV19" s="7">
        <v>93</v>
      </c>
      <c r="AW19" s="7">
        <v>93</v>
      </c>
      <c r="AX19" s="7">
        <v>93</v>
      </c>
      <c r="AY19" s="7">
        <v>143</v>
      </c>
      <c r="AZ19" s="7">
        <v>143</v>
      </c>
      <c r="BA19" s="7">
        <v>143</v>
      </c>
      <c r="BB19" s="7">
        <v>143</v>
      </c>
      <c r="BC19" s="7">
        <v>143</v>
      </c>
      <c r="BD19" s="7">
        <v>143</v>
      </c>
      <c r="BE19" s="7">
        <v>143</v>
      </c>
      <c r="BF19" s="7">
        <v>143</v>
      </c>
      <c r="BG19" s="7">
        <v>143</v>
      </c>
      <c r="BH19" s="7">
        <v>143</v>
      </c>
      <c r="BI19" s="7">
        <v>143</v>
      </c>
      <c r="BJ19" s="7">
        <v>143</v>
      </c>
      <c r="BK19" s="7">
        <v>143</v>
      </c>
      <c r="BL19" s="7" t="s">
        <v>92</v>
      </c>
      <c r="BM19" s="7" t="s">
        <v>92</v>
      </c>
      <c r="BN19" s="7" t="s">
        <v>92</v>
      </c>
      <c r="BO19" s="7" t="s">
        <v>92</v>
      </c>
      <c r="BP19" s="7" t="s">
        <v>92</v>
      </c>
      <c r="BQ19" s="7" t="s">
        <v>92</v>
      </c>
      <c r="BR19" s="7" t="s">
        <v>92</v>
      </c>
      <c r="BS19" s="7" t="s">
        <v>92</v>
      </c>
      <c r="BT19" s="7" t="s">
        <v>92</v>
      </c>
      <c r="BU19" s="7" t="s">
        <v>92</v>
      </c>
      <c r="BV19" s="7" t="s">
        <v>92</v>
      </c>
      <c r="BW19" s="7" t="s">
        <v>92</v>
      </c>
      <c r="BX19" s="7" t="s">
        <v>92</v>
      </c>
      <c r="BY19" s="7" t="s">
        <v>92</v>
      </c>
      <c r="BZ19" s="7" t="s">
        <v>92</v>
      </c>
      <c r="CA19" s="7" t="s">
        <v>92</v>
      </c>
      <c r="CB19" s="7" t="s">
        <v>92</v>
      </c>
      <c r="CC19" s="7" t="s">
        <v>92</v>
      </c>
      <c r="CD19" s="7" t="s">
        <v>92</v>
      </c>
      <c r="CE19" s="7" t="s">
        <v>92</v>
      </c>
      <c r="CF19" s="7" t="s">
        <v>92</v>
      </c>
      <c r="CG19" s="7" t="s">
        <v>92</v>
      </c>
      <c r="CH19" s="7" t="s">
        <v>92</v>
      </c>
      <c r="CI19" s="7" t="s">
        <v>92</v>
      </c>
      <c r="CJ19" s="7" t="s">
        <v>92</v>
      </c>
      <c r="CK19" s="7" t="s">
        <v>92</v>
      </c>
    </row>
    <row r="20" spans="1:89" hidden="1">
      <c r="A20" s="5" t="s">
        <v>63</v>
      </c>
      <c r="B20" s="7">
        <v>441</v>
      </c>
      <c r="C20" s="7" t="s">
        <v>92</v>
      </c>
      <c r="D20" s="7" t="s">
        <v>92</v>
      </c>
      <c r="E20" s="7" t="s">
        <v>92</v>
      </c>
      <c r="F20" s="7">
        <v>441</v>
      </c>
      <c r="G20" s="7">
        <v>441</v>
      </c>
      <c r="H20" s="7">
        <v>441</v>
      </c>
      <c r="I20" s="7" t="s">
        <v>92</v>
      </c>
      <c r="J20" s="7">
        <v>441</v>
      </c>
      <c r="K20" s="7" t="s">
        <v>92</v>
      </c>
      <c r="L20" s="7" t="s">
        <v>92</v>
      </c>
      <c r="M20" s="7">
        <v>441</v>
      </c>
      <c r="N20" s="7" t="s">
        <v>92</v>
      </c>
      <c r="O20" s="7" t="s">
        <v>92</v>
      </c>
      <c r="P20" s="7">
        <v>441</v>
      </c>
      <c r="Q20" s="7" t="s">
        <v>92</v>
      </c>
      <c r="R20" s="7">
        <v>441</v>
      </c>
      <c r="S20" s="7" t="s">
        <v>92</v>
      </c>
      <c r="T20" s="7">
        <v>441</v>
      </c>
      <c r="U20" s="7">
        <v>441</v>
      </c>
      <c r="V20" s="7" t="s">
        <v>92</v>
      </c>
      <c r="W20" s="7" t="s">
        <v>92</v>
      </c>
      <c r="X20" s="7">
        <v>441</v>
      </c>
      <c r="Y20" s="7">
        <v>441</v>
      </c>
      <c r="Z20" s="7">
        <v>441</v>
      </c>
      <c r="AA20" s="7">
        <v>441</v>
      </c>
      <c r="AB20" s="7">
        <v>441</v>
      </c>
      <c r="AC20" s="7" t="s">
        <v>92</v>
      </c>
      <c r="AD20" s="7" t="s">
        <v>92</v>
      </c>
      <c r="AE20" s="7" t="s">
        <v>92</v>
      </c>
      <c r="AF20" s="7" t="s">
        <v>92</v>
      </c>
      <c r="AG20" s="7">
        <v>441</v>
      </c>
      <c r="AH20" s="7">
        <v>441</v>
      </c>
      <c r="AI20" s="7" t="s">
        <v>92</v>
      </c>
      <c r="AJ20" s="7" t="s">
        <v>92</v>
      </c>
      <c r="AK20" s="7" t="s">
        <v>92</v>
      </c>
      <c r="AL20" s="7" t="s">
        <v>92</v>
      </c>
      <c r="AM20" s="7">
        <v>441</v>
      </c>
      <c r="AN20" s="7" t="s">
        <v>92</v>
      </c>
      <c r="AO20" s="7" t="s">
        <v>92</v>
      </c>
      <c r="AP20" s="7">
        <v>441</v>
      </c>
      <c r="AQ20" s="7" t="s">
        <v>92</v>
      </c>
      <c r="AR20" s="7" t="s">
        <v>92</v>
      </c>
      <c r="AS20" s="7">
        <v>441</v>
      </c>
      <c r="AT20" s="7">
        <v>441</v>
      </c>
      <c r="AU20" s="7">
        <v>441</v>
      </c>
      <c r="AV20" s="7">
        <v>441</v>
      </c>
      <c r="AW20" s="7">
        <v>441</v>
      </c>
      <c r="AX20" s="7">
        <v>441</v>
      </c>
      <c r="AY20" s="7">
        <v>494</v>
      </c>
      <c r="AZ20" s="7">
        <v>494</v>
      </c>
      <c r="BA20" s="7">
        <v>570</v>
      </c>
      <c r="BB20" s="7">
        <v>570</v>
      </c>
      <c r="BC20" s="7">
        <v>570</v>
      </c>
      <c r="BD20" s="7">
        <v>570</v>
      </c>
      <c r="BE20" s="7">
        <v>570</v>
      </c>
      <c r="BF20" s="7">
        <v>570</v>
      </c>
      <c r="BG20" s="7">
        <v>570</v>
      </c>
      <c r="BH20" s="7" t="s">
        <v>92</v>
      </c>
      <c r="BI20" s="7" t="s">
        <v>92</v>
      </c>
      <c r="BJ20" s="7">
        <v>570</v>
      </c>
      <c r="BK20" s="7" t="s">
        <v>92</v>
      </c>
      <c r="BL20" s="7" t="s">
        <v>92</v>
      </c>
      <c r="BM20" s="7" t="s">
        <v>92</v>
      </c>
      <c r="BN20" s="7" t="s">
        <v>92</v>
      </c>
      <c r="BO20" s="7" t="s">
        <v>92</v>
      </c>
      <c r="BP20" s="7" t="s">
        <v>92</v>
      </c>
      <c r="BQ20" s="7" t="s">
        <v>92</v>
      </c>
      <c r="BR20" s="7" t="s">
        <v>92</v>
      </c>
      <c r="BS20" s="7" t="s">
        <v>92</v>
      </c>
      <c r="BT20" s="7" t="s">
        <v>92</v>
      </c>
      <c r="BU20" s="7" t="s">
        <v>92</v>
      </c>
      <c r="BV20" s="7" t="s">
        <v>92</v>
      </c>
      <c r="BW20" s="7" t="s">
        <v>92</v>
      </c>
      <c r="BX20" s="7" t="s">
        <v>92</v>
      </c>
      <c r="BY20" s="7" t="s">
        <v>92</v>
      </c>
      <c r="BZ20" s="7" t="s">
        <v>92</v>
      </c>
      <c r="CA20" s="7" t="s">
        <v>92</v>
      </c>
      <c r="CB20" s="7" t="s">
        <v>92</v>
      </c>
      <c r="CC20" s="7" t="s">
        <v>92</v>
      </c>
      <c r="CD20" s="7" t="s">
        <v>92</v>
      </c>
      <c r="CE20" s="7" t="s">
        <v>92</v>
      </c>
      <c r="CF20" s="7" t="s">
        <v>92</v>
      </c>
      <c r="CG20" s="7" t="s">
        <v>92</v>
      </c>
      <c r="CH20" s="7" t="s">
        <v>92</v>
      </c>
      <c r="CI20" s="7" t="s">
        <v>92</v>
      </c>
      <c r="CJ20" s="7" t="s">
        <v>92</v>
      </c>
      <c r="CK20" s="7" t="s">
        <v>92</v>
      </c>
    </row>
    <row r="21" spans="1:89" hidden="1">
      <c r="A21" s="5" t="s">
        <v>64</v>
      </c>
      <c r="B21" s="7">
        <v>392</v>
      </c>
      <c r="C21" s="7">
        <v>392</v>
      </c>
      <c r="D21" s="7">
        <v>392</v>
      </c>
      <c r="E21" s="7">
        <v>392</v>
      </c>
      <c r="F21" s="7">
        <v>392</v>
      </c>
      <c r="G21" s="7">
        <v>392</v>
      </c>
      <c r="H21" s="7">
        <v>392</v>
      </c>
      <c r="I21" s="7">
        <v>392</v>
      </c>
      <c r="J21" s="7">
        <v>392</v>
      </c>
      <c r="K21" s="7">
        <v>392</v>
      </c>
      <c r="L21" s="7">
        <v>392</v>
      </c>
      <c r="M21" s="7">
        <v>392</v>
      </c>
      <c r="N21" s="7">
        <v>392</v>
      </c>
      <c r="O21" s="7">
        <v>392</v>
      </c>
      <c r="P21" s="7">
        <v>392</v>
      </c>
      <c r="Q21" s="7">
        <v>392</v>
      </c>
      <c r="R21" s="7">
        <v>392</v>
      </c>
      <c r="S21" s="7">
        <v>392</v>
      </c>
      <c r="T21" s="7">
        <v>392</v>
      </c>
      <c r="U21" s="7">
        <v>392</v>
      </c>
      <c r="V21" s="7">
        <v>392</v>
      </c>
      <c r="W21" s="7">
        <v>392</v>
      </c>
      <c r="X21" s="7">
        <v>392</v>
      </c>
      <c r="Y21" s="7">
        <v>392</v>
      </c>
      <c r="Z21" s="7">
        <v>392</v>
      </c>
      <c r="AA21" s="7">
        <v>392</v>
      </c>
      <c r="AB21" s="7">
        <v>392</v>
      </c>
      <c r="AC21" s="7" t="s">
        <v>92</v>
      </c>
      <c r="AD21" s="7">
        <v>392</v>
      </c>
      <c r="AE21" s="7">
        <v>392</v>
      </c>
      <c r="AF21" s="7" t="s">
        <v>92</v>
      </c>
      <c r="AG21" s="7">
        <v>392</v>
      </c>
      <c r="AH21" s="7">
        <v>392</v>
      </c>
      <c r="AI21" s="7">
        <v>392</v>
      </c>
      <c r="AJ21" s="7">
        <v>392</v>
      </c>
      <c r="AK21" s="7" t="s">
        <v>92</v>
      </c>
      <c r="AL21" s="7" t="s">
        <v>92</v>
      </c>
      <c r="AM21" s="7">
        <v>392</v>
      </c>
      <c r="AN21" s="7">
        <v>392</v>
      </c>
      <c r="AO21" s="7">
        <v>392</v>
      </c>
      <c r="AP21" s="7">
        <v>392</v>
      </c>
      <c r="AQ21" s="7" t="s">
        <v>92</v>
      </c>
      <c r="AR21" s="7" t="s">
        <v>92</v>
      </c>
      <c r="AS21" s="7">
        <v>441</v>
      </c>
      <c r="AT21" s="7">
        <v>441</v>
      </c>
      <c r="AU21" s="7">
        <v>441</v>
      </c>
      <c r="AV21" s="7">
        <v>441</v>
      </c>
      <c r="AW21" s="7">
        <v>441</v>
      </c>
      <c r="AX21" s="7">
        <v>441</v>
      </c>
      <c r="AY21" s="7">
        <v>582</v>
      </c>
      <c r="AZ21" s="7">
        <v>582</v>
      </c>
      <c r="BA21" s="7">
        <v>582</v>
      </c>
      <c r="BB21" s="7">
        <v>582</v>
      </c>
      <c r="BC21" s="7">
        <v>582</v>
      </c>
      <c r="BD21" s="7">
        <v>582</v>
      </c>
      <c r="BE21" s="7">
        <v>582</v>
      </c>
      <c r="BF21" s="7">
        <v>582</v>
      </c>
      <c r="BG21" s="7">
        <v>582</v>
      </c>
      <c r="BH21" s="7">
        <v>582</v>
      </c>
      <c r="BI21" s="7">
        <v>582</v>
      </c>
      <c r="BJ21" s="7">
        <v>582</v>
      </c>
      <c r="BK21" s="7">
        <v>582</v>
      </c>
      <c r="BL21" s="7">
        <v>956</v>
      </c>
      <c r="BM21" s="7">
        <v>956</v>
      </c>
      <c r="BN21" s="7">
        <v>956</v>
      </c>
      <c r="BO21" s="7">
        <v>737</v>
      </c>
      <c r="BP21" s="7">
        <v>737</v>
      </c>
      <c r="BQ21" s="7">
        <v>1202</v>
      </c>
      <c r="BR21" s="7">
        <v>1202</v>
      </c>
      <c r="BS21" s="7">
        <v>1345</v>
      </c>
      <c r="BT21" s="7">
        <v>1202</v>
      </c>
      <c r="BU21" s="7">
        <v>1202</v>
      </c>
      <c r="BV21" s="7" t="s">
        <v>92</v>
      </c>
      <c r="BW21" s="7">
        <v>1202</v>
      </c>
      <c r="BX21" s="7">
        <v>1202</v>
      </c>
      <c r="BY21" s="7">
        <v>1345</v>
      </c>
      <c r="BZ21" s="7">
        <v>1496</v>
      </c>
      <c r="CA21" s="7">
        <v>1202</v>
      </c>
      <c r="CB21" s="7">
        <v>1202</v>
      </c>
      <c r="CC21" s="7">
        <v>1202</v>
      </c>
      <c r="CD21" s="7">
        <v>1202</v>
      </c>
      <c r="CE21" s="7">
        <v>1345</v>
      </c>
      <c r="CF21" s="7">
        <v>1496</v>
      </c>
      <c r="CG21" s="7">
        <v>1934</v>
      </c>
      <c r="CH21" s="7">
        <v>1345</v>
      </c>
      <c r="CI21" s="7">
        <v>1345</v>
      </c>
      <c r="CJ21" s="7">
        <v>1934</v>
      </c>
      <c r="CK21" s="7">
        <v>1345</v>
      </c>
    </row>
    <row r="22" spans="1:89" hidden="1">
      <c r="A22" s="5" t="s">
        <v>65</v>
      </c>
      <c r="B22" s="7">
        <v>58</v>
      </c>
      <c r="C22" s="7">
        <v>161</v>
      </c>
      <c r="D22" s="7">
        <v>161</v>
      </c>
      <c r="E22" s="7">
        <v>161</v>
      </c>
      <c r="F22" s="7">
        <v>58</v>
      </c>
      <c r="G22" s="7">
        <v>58</v>
      </c>
      <c r="H22" s="7">
        <v>58</v>
      </c>
      <c r="I22" s="7">
        <v>161</v>
      </c>
      <c r="J22" s="7">
        <v>161</v>
      </c>
      <c r="K22" s="7">
        <v>161</v>
      </c>
      <c r="L22" s="7">
        <v>161</v>
      </c>
      <c r="M22" s="7">
        <v>161</v>
      </c>
      <c r="N22" s="7">
        <v>161</v>
      </c>
      <c r="O22" s="7">
        <v>161</v>
      </c>
      <c r="P22" s="7">
        <v>161</v>
      </c>
      <c r="Q22" s="7">
        <v>161</v>
      </c>
      <c r="R22" s="7">
        <v>161</v>
      </c>
      <c r="S22" s="7">
        <v>161</v>
      </c>
      <c r="T22" s="7">
        <v>79</v>
      </c>
      <c r="U22" s="7">
        <v>79</v>
      </c>
      <c r="V22" s="7">
        <v>161</v>
      </c>
      <c r="W22" s="7">
        <v>161</v>
      </c>
      <c r="X22" s="7">
        <v>79</v>
      </c>
      <c r="Y22" s="7">
        <v>79</v>
      </c>
      <c r="Z22" s="7">
        <v>79</v>
      </c>
      <c r="AA22" s="7">
        <v>79</v>
      </c>
      <c r="AB22" s="7">
        <v>79</v>
      </c>
      <c r="AC22" s="7" t="s">
        <v>92</v>
      </c>
      <c r="AD22" s="7">
        <v>161</v>
      </c>
      <c r="AE22" s="7">
        <v>161</v>
      </c>
      <c r="AF22" s="7" t="s">
        <v>92</v>
      </c>
      <c r="AG22" s="7">
        <v>79</v>
      </c>
      <c r="AH22" s="7">
        <v>79</v>
      </c>
      <c r="AI22" s="7">
        <v>161</v>
      </c>
      <c r="AJ22" s="7">
        <v>161</v>
      </c>
      <c r="AK22" s="7" t="s">
        <v>92</v>
      </c>
      <c r="AL22" s="7" t="s">
        <v>92</v>
      </c>
      <c r="AM22" s="7">
        <v>79</v>
      </c>
      <c r="AN22" s="7">
        <v>161</v>
      </c>
      <c r="AO22" s="7">
        <v>161</v>
      </c>
      <c r="AP22" s="7">
        <v>79</v>
      </c>
      <c r="AQ22" s="7" t="s">
        <v>92</v>
      </c>
      <c r="AR22" s="7" t="s">
        <v>92</v>
      </c>
      <c r="AS22" s="7">
        <v>79</v>
      </c>
      <c r="AT22" s="7">
        <v>79</v>
      </c>
      <c r="AU22" s="7">
        <v>79</v>
      </c>
      <c r="AV22" s="7">
        <v>79</v>
      </c>
      <c r="AW22" s="7">
        <v>79</v>
      </c>
      <c r="AX22" s="7">
        <v>79</v>
      </c>
      <c r="AY22" s="7">
        <v>115</v>
      </c>
      <c r="AZ22" s="7">
        <v>115</v>
      </c>
      <c r="BA22" s="7">
        <v>131</v>
      </c>
      <c r="BB22" s="7">
        <v>131</v>
      </c>
      <c r="BC22" s="7">
        <v>131</v>
      </c>
      <c r="BD22" s="7">
        <v>131</v>
      </c>
      <c r="BE22" s="7">
        <v>131</v>
      </c>
      <c r="BF22" s="7">
        <v>131</v>
      </c>
      <c r="BG22" s="7">
        <v>131</v>
      </c>
      <c r="BH22" s="7">
        <v>131</v>
      </c>
      <c r="BI22" s="7">
        <v>131</v>
      </c>
      <c r="BJ22" s="7">
        <v>131</v>
      </c>
      <c r="BK22" s="7">
        <v>131</v>
      </c>
      <c r="BL22" s="7">
        <v>380</v>
      </c>
      <c r="BM22" s="7">
        <v>380</v>
      </c>
      <c r="BN22" s="7">
        <v>380</v>
      </c>
      <c r="BO22" s="7">
        <v>213</v>
      </c>
      <c r="BP22" s="7">
        <v>213</v>
      </c>
      <c r="BQ22" s="7">
        <v>213</v>
      </c>
      <c r="BR22" s="7">
        <v>213</v>
      </c>
      <c r="BS22" s="7">
        <v>213</v>
      </c>
      <c r="BT22" s="7">
        <v>213</v>
      </c>
      <c r="BU22" s="7">
        <v>213</v>
      </c>
      <c r="BV22" s="7" t="s">
        <v>92</v>
      </c>
      <c r="BW22" s="7">
        <v>213</v>
      </c>
      <c r="BX22" s="7">
        <v>213</v>
      </c>
      <c r="BY22" s="7">
        <v>213</v>
      </c>
      <c r="BZ22" s="7">
        <v>468</v>
      </c>
      <c r="CA22" s="7">
        <v>213</v>
      </c>
      <c r="CB22" s="7">
        <v>213</v>
      </c>
      <c r="CC22" s="7">
        <v>213</v>
      </c>
      <c r="CD22" s="7">
        <v>213</v>
      </c>
      <c r="CE22" s="7">
        <v>213</v>
      </c>
      <c r="CF22" s="7">
        <v>468</v>
      </c>
      <c r="CG22" s="7">
        <v>468</v>
      </c>
      <c r="CH22" s="7">
        <v>213</v>
      </c>
      <c r="CI22" s="7">
        <v>213</v>
      </c>
      <c r="CJ22" s="7">
        <v>468</v>
      </c>
      <c r="CK22" s="7">
        <v>311</v>
      </c>
    </row>
    <row r="23" spans="1:89" hidden="1">
      <c r="A23" s="3" t="s">
        <v>66</v>
      </c>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row>
    <row r="24" spans="1:89" hidden="1">
      <c r="A24" s="6" t="s">
        <v>67</v>
      </c>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row>
    <row r="25" spans="1:89" hidden="1">
      <c r="A25" s="5" t="s">
        <v>68</v>
      </c>
      <c r="B25" s="7" t="s">
        <v>93</v>
      </c>
      <c r="C25" s="7" t="s">
        <v>93</v>
      </c>
      <c r="D25" s="7" t="s">
        <v>93</v>
      </c>
      <c r="E25" s="7" t="s">
        <v>93</v>
      </c>
      <c r="F25" s="7" t="s">
        <v>93</v>
      </c>
      <c r="G25" s="7" t="s">
        <v>93</v>
      </c>
      <c r="H25" s="7" t="s">
        <v>93</v>
      </c>
      <c r="I25" s="7" t="s">
        <v>93</v>
      </c>
      <c r="J25" s="7" t="s">
        <v>93</v>
      </c>
      <c r="K25" s="7" t="s">
        <v>93</v>
      </c>
      <c r="L25" s="7" t="s">
        <v>93</v>
      </c>
      <c r="M25" s="7" t="s">
        <v>93</v>
      </c>
      <c r="N25" s="7" t="s">
        <v>93</v>
      </c>
      <c r="O25" s="7" t="s">
        <v>93</v>
      </c>
      <c r="P25" s="7" t="s">
        <v>93</v>
      </c>
      <c r="Q25" s="7" t="s">
        <v>93</v>
      </c>
      <c r="R25" s="7" t="s">
        <v>93</v>
      </c>
      <c r="S25" s="7" t="s">
        <v>93</v>
      </c>
      <c r="T25" s="7" t="s">
        <v>93</v>
      </c>
      <c r="U25" s="7" t="s">
        <v>93</v>
      </c>
      <c r="V25" s="7" t="s">
        <v>93</v>
      </c>
      <c r="W25" s="7" t="s">
        <v>93</v>
      </c>
      <c r="X25" s="7" t="s">
        <v>93</v>
      </c>
      <c r="Y25" s="7" t="s">
        <v>93</v>
      </c>
      <c r="Z25" s="7" t="s">
        <v>93</v>
      </c>
      <c r="AA25" s="7" t="s">
        <v>93</v>
      </c>
      <c r="AB25" s="7" t="s">
        <v>93</v>
      </c>
      <c r="AC25" s="7" t="s">
        <v>92</v>
      </c>
      <c r="AD25" s="7" t="s">
        <v>93</v>
      </c>
      <c r="AE25" s="7" t="s">
        <v>93</v>
      </c>
      <c r="AF25" s="7" t="s">
        <v>92</v>
      </c>
      <c r="AG25" s="7" t="s">
        <v>93</v>
      </c>
      <c r="AH25" s="7" t="s">
        <v>93</v>
      </c>
      <c r="AI25" s="7" t="s">
        <v>93</v>
      </c>
      <c r="AJ25" s="7" t="s">
        <v>93</v>
      </c>
      <c r="AK25" s="7" t="s">
        <v>92</v>
      </c>
      <c r="AL25" s="7" t="s">
        <v>92</v>
      </c>
      <c r="AM25" s="7" t="s">
        <v>93</v>
      </c>
      <c r="AN25" s="7" t="s">
        <v>93</v>
      </c>
      <c r="AO25" s="7" t="s">
        <v>93</v>
      </c>
      <c r="AP25" s="7" t="s">
        <v>93</v>
      </c>
      <c r="AQ25" s="7" t="s">
        <v>92</v>
      </c>
      <c r="AR25" s="7" t="s">
        <v>92</v>
      </c>
      <c r="AS25" s="7" t="s">
        <v>93</v>
      </c>
      <c r="AT25" s="7" t="s">
        <v>93</v>
      </c>
      <c r="AU25" s="7" t="s">
        <v>93</v>
      </c>
      <c r="AV25" s="7" t="s">
        <v>93</v>
      </c>
      <c r="AW25" s="7" t="s">
        <v>93</v>
      </c>
      <c r="AX25" s="7" t="s">
        <v>93</v>
      </c>
      <c r="AY25" s="7" t="s">
        <v>93</v>
      </c>
      <c r="AZ25" s="7" t="s">
        <v>93</v>
      </c>
      <c r="BA25" s="7" t="s">
        <v>93</v>
      </c>
      <c r="BB25" s="7" t="s">
        <v>93</v>
      </c>
      <c r="BC25" s="7" t="s">
        <v>93</v>
      </c>
      <c r="BD25" s="7" t="s">
        <v>93</v>
      </c>
      <c r="BE25" s="7" t="s">
        <v>93</v>
      </c>
      <c r="BF25" s="7" t="s">
        <v>93</v>
      </c>
      <c r="BG25" s="7" t="s">
        <v>93</v>
      </c>
      <c r="BH25" s="7" t="s">
        <v>93</v>
      </c>
      <c r="BI25" s="7" t="s">
        <v>93</v>
      </c>
      <c r="BJ25" s="7" t="s">
        <v>93</v>
      </c>
      <c r="BK25" s="7" t="s">
        <v>93</v>
      </c>
      <c r="BL25" s="7" t="s">
        <v>93</v>
      </c>
      <c r="BM25" s="7" t="s">
        <v>93</v>
      </c>
      <c r="BN25" s="7" t="s">
        <v>93</v>
      </c>
      <c r="BO25" s="7" t="s">
        <v>93</v>
      </c>
      <c r="BP25" s="7" t="s">
        <v>93</v>
      </c>
      <c r="BQ25" s="7" t="s">
        <v>93</v>
      </c>
      <c r="BR25" s="7" t="s">
        <v>93</v>
      </c>
      <c r="BS25" s="7" t="s">
        <v>93</v>
      </c>
      <c r="BT25" s="7" t="s">
        <v>93</v>
      </c>
      <c r="BU25" s="7" t="s">
        <v>93</v>
      </c>
      <c r="BV25" s="7" t="s">
        <v>92</v>
      </c>
      <c r="BW25" s="7" t="s">
        <v>93</v>
      </c>
      <c r="BX25" s="7" t="s">
        <v>93</v>
      </c>
      <c r="BY25" s="7" t="s">
        <v>93</v>
      </c>
      <c r="BZ25" s="7" t="s">
        <v>93</v>
      </c>
      <c r="CA25" s="7" t="s">
        <v>93</v>
      </c>
      <c r="CB25" s="7" t="s">
        <v>93</v>
      </c>
      <c r="CC25" s="7" t="s">
        <v>93</v>
      </c>
      <c r="CD25" s="7" t="s">
        <v>93</v>
      </c>
      <c r="CE25" s="7" t="s">
        <v>93</v>
      </c>
      <c r="CF25" s="7" t="s">
        <v>93</v>
      </c>
      <c r="CG25" s="7" t="s">
        <v>93</v>
      </c>
      <c r="CH25" s="7" t="s">
        <v>93</v>
      </c>
      <c r="CI25" s="7" t="s">
        <v>93</v>
      </c>
      <c r="CJ25" s="7" t="s">
        <v>93</v>
      </c>
      <c r="CK25" s="7" t="s">
        <v>93</v>
      </c>
    </row>
    <row r="26" spans="1:89" hidden="1">
      <c r="A26" s="5" t="s">
        <v>69</v>
      </c>
      <c r="B26" s="7" t="s">
        <v>93</v>
      </c>
      <c r="C26" s="7" t="s">
        <v>93</v>
      </c>
      <c r="D26" s="7" t="s">
        <v>93</v>
      </c>
      <c r="E26" s="7" t="s">
        <v>93</v>
      </c>
      <c r="F26" s="7" t="s">
        <v>93</v>
      </c>
      <c r="G26" s="7" t="s">
        <v>93</v>
      </c>
      <c r="H26" s="7" t="s">
        <v>93</v>
      </c>
      <c r="I26" s="7" t="s">
        <v>93</v>
      </c>
      <c r="J26" s="7" t="s">
        <v>93</v>
      </c>
      <c r="K26" s="7" t="s">
        <v>93</v>
      </c>
      <c r="L26" s="7" t="s">
        <v>93</v>
      </c>
      <c r="M26" s="7" t="s">
        <v>93</v>
      </c>
      <c r="N26" s="7" t="s">
        <v>93</v>
      </c>
      <c r="O26" s="7" t="s">
        <v>93</v>
      </c>
      <c r="P26" s="7" t="s">
        <v>93</v>
      </c>
      <c r="Q26" s="7" t="s">
        <v>93</v>
      </c>
      <c r="R26" s="7" t="s">
        <v>93</v>
      </c>
      <c r="S26" s="7" t="s">
        <v>93</v>
      </c>
      <c r="T26" s="7" t="s">
        <v>93</v>
      </c>
      <c r="U26" s="7" t="s">
        <v>93</v>
      </c>
      <c r="V26" s="7" t="s">
        <v>93</v>
      </c>
      <c r="W26" s="7" t="s">
        <v>93</v>
      </c>
      <c r="X26" s="7" t="s">
        <v>93</v>
      </c>
      <c r="Y26" s="7" t="s">
        <v>93</v>
      </c>
      <c r="Z26" s="7" t="s">
        <v>93</v>
      </c>
      <c r="AA26" s="7" t="s">
        <v>93</v>
      </c>
      <c r="AB26" s="7" t="s">
        <v>93</v>
      </c>
      <c r="AC26" s="7" t="s">
        <v>92</v>
      </c>
      <c r="AD26" s="7" t="s">
        <v>93</v>
      </c>
      <c r="AE26" s="7" t="s">
        <v>93</v>
      </c>
      <c r="AF26" s="7" t="s">
        <v>92</v>
      </c>
      <c r="AG26" s="7" t="s">
        <v>93</v>
      </c>
      <c r="AH26" s="7" t="s">
        <v>93</v>
      </c>
      <c r="AI26" s="7" t="s">
        <v>93</v>
      </c>
      <c r="AJ26" s="7" t="s">
        <v>93</v>
      </c>
      <c r="AK26" s="7" t="s">
        <v>92</v>
      </c>
      <c r="AL26" s="7" t="s">
        <v>92</v>
      </c>
      <c r="AM26" s="7" t="s">
        <v>93</v>
      </c>
      <c r="AN26" s="7" t="s">
        <v>93</v>
      </c>
      <c r="AO26" s="7" t="s">
        <v>93</v>
      </c>
      <c r="AP26" s="7" t="s">
        <v>93</v>
      </c>
      <c r="AQ26" s="7" t="s">
        <v>92</v>
      </c>
      <c r="AR26" s="7" t="s">
        <v>92</v>
      </c>
      <c r="AS26" s="7" t="s">
        <v>93</v>
      </c>
      <c r="AT26" s="7" t="s">
        <v>93</v>
      </c>
      <c r="AU26" s="7" t="s">
        <v>93</v>
      </c>
      <c r="AV26" s="7" t="s">
        <v>93</v>
      </c>
      <c r="AW26" s="7" t="s">
        <v>93</v>
      </c>
      <c r="AX26" s="7" t="s">
        <v>93</v>
      </c>
      <c r="AY26" s="7" t="s">
        <v>93</v>
      </c>
      <c r="AZ26" s="7" t="s">
        <v>93</v>
      </c>
      <c r="BA26" s="7" t="s">
        <v>93</v>
      </c>
      <c r="BB26" s="7" t="s">
        <v>93</v>
      </c>
      <c r="BC26" s="7" t="s">
        <v>93</v>
      </c>
      <c r="BD26" s="7" t="s">
        <v>93</v>
      </c>
      <c r="BE26" s="7" t="s">
        <v>93</v>
      </c>
      <c r="BF26" s="7" t="s">
        <v>93</v>
      </c>
      <c r="BG26" s="7" t="s">
        <v>93</v>
      </c>
      <c r="BH26" s="7" t="s">
        <v>93</v>
      </c>
      <c r="BI26" s="7" t="s">
        <v>93</v>
      </c>
      <c r="BJ26" s="7" t="s">
        <v>93</v>
      </c>
      <c r="BK26" s="7" t="s">
        <v>93</v>
      </c>
      <c r="BL26" s="7" t="s">
        <v>93</v>
      </c>
      <c r="BM26" s="7" t="s">
        <v>93</v>
      </c>
      <c r="BN26" s="7" t="s">
        <v>93</v>
      </c>
      <c r="BO26" s="7" t="s">
        <v>93</v>
      </c>
      <c r="BP26" s="7" t="s">
        <v>93</v>
      </c>
      <c r="BQ26" s="7" t="s">
        <v>93</v>
      </c>
      <c r="BR26" s="7" t="s">
        <v>93</v>
      </c>
      <c r="BS26" s="7" t="s">
        <v>93</v>
      </c>
      <c r="BT26" s="7" t="s">
        <v>93</v>
      </c>
      <c r="BU26" s="7" t="s">
        <v>93</v>
      </c>
      <c r="BV26" s="7" t="s">
        <v>92</v>
      </c>
      <c r="BW26" s="7" t="s">
        <v>93</v>
      </c>
      <c r="BX26" s="7" t="s">
        <v>93</v>
      </c>
      <c r="BY26" s="7" t="s">
        <v>93</v>
      </c>
      <c r="BZ26" s="7" t="s">
        <v>93</v>
      </c>
      <c r="CA26" s="7" t="s">
        <v>93</v>
      </c>
      <c r="CB26" s="7" t="s">
        <v>93</v>
      </c>
      <c r="CC26" s="7" t="s">
        <v>93</v>
      </c>
      <c r="CD26" s="7" t="s">
        <v>93</v>
      </c>
      <c r="CE26" s="7" t="s">
        <v>93</v>
      </c>
      <c r="CF26" s="7" t="s">
        <v>93</v>
      </c>
      <c r="CG26" s="7" t="s">
        <v>93</v>
      </c>
      <c r="CH26" s="7" t="s">
        <v>93</v>
      </c>
      <c r="CI26" s="7" t="s">
        <v>93</v>
      </c>
      <c r="CJ26" s="7" t="s">
        <v>93</v>
      </c>
      <c r="CK26" s="7" t="s">
        <v>93</v>
      </c>
    </row>
    <row r="27" spans="1:89" hidden="1">
      <c r="A27" s="5" t="s">
        <v>70</v>
      </c>
      <c r="B27" s="7" t="s">
        <v>93</v>
      </c>
      <c r="C27" s="7" t="s">
        <v>93</v>
      </c>
      <c r="D27" s="7" t="s">
        <v>93</v>
      </c>
      <c r="E27" s="7" t="s">
        <v>93</v>
      </c>
      <c r="F27" s="7" t="s">
        <v>93</v>
      </c>
      <c r="G27" s="7" t="s">
        <v>93</v>
      </c>
      <c r="H27" s="7" t="s">
        <v>93</v>
      </c>
      <c r="I27" s="7" t="s">
        <v>93</v>
      </c>
      <c r="J27" s="7" t="s">
        <v>93</v>
      </c>
      <c r="K27" s="7" t="s">
        <v>93</v>
      </c>
      <c r="L27" s="7" t="s">
        <v>93</v>
      </c>
      <c r="M27" s="7" t="s">
        <v>93</v>
      </c>
      <c r="N27" s="7" t="s">
        <v>93</v>
      </c>
      <c r="O27" s="7" t="s">
        <v>93</v>
      </c>
      <c r="P27" s="7" t="s">
        <v>93</v>
      </c>
      <c r="Q27" s="7" t="s">
        <v>93</v>
      </c>
      <c r="R27" s="7" t="s">
        <v>93</v>
      </c>
      <c r="S27" s="7" t="s">
        <v>93</v>
      </c>
      <c r="T27" s="7" t="s">
        <v>93</v>
      </c>
      <c r="U27" s="7" t="s">
        <v>93</v>
      </c>
      <c r="V27" s="7" t="s">
        <v>93</v>
      </c>
      <c r="W27" s="7" t="s">
        <v>93</v>
      </c>
      <c r="X27" s="7" t="s">
        <v>93</v>
      </c>
      <c r="Y27" s="7" t="s">
        <v>93</v>
      </c>
      <c r="Z27" s="7" t="s">
        <v>93</v>
      </c>
      <c r="AA27" s="7" t="s">
        <v>93</v>
      </c>
      <c r="AB27" s="7" t="s">
        <v>93</v>
      </c>
      <c r="AC27" s="7" t="s">
        <v>92</v>
      </c>
      <c r="AD27" s="7" t="s">
        <v>93</v>
      </c>
      <c r="AE27" s="7" t="s">
        <v>93</v>
      </c>
      <c r="AF27" s="7" t="s">
        <v>92</v>
      </c>
      <c r="AG27" s="7" t="s">
        <v>93</v>
      </c>
      <c r="AH27" s="7" t="s">
        <v>93</v>
      </c>
      <c r="AI27" s="7" t="s">
        <v>93</v>
      </c>
      <c r="AJ27" s="7" t="s">
        <v>93</v>
      </c>
      <c r="AK27" s="7" t="s">
        <v>92</v>
      </c>
      <c r="AL27" s="7" t="s">
        <v>92</v>
      </c>
      <c r="AM27" s="7" t="s">
        <v>93</v>
      </c>
      <c r="AN27" s="7" t="s">
        <v>93</v>
      </c>
      <c r="AO27" s="7" t="s">
        <v>93</v>
      </c>
      <c r="AP27" s="7" t="s">
        <v>93</v>
      </c>
      <c r="AQ27" s="7" t="s">
        <v>92</v>
      </c>
      <c r="AR27" s="7" t="s">
        <v>92</v>
      </c>
      <c r="AS27" s="7" t="s">
        <v>93</v>
      </c>
      <c r="AT27" s="7" t="s">
        <v>93</v>
      </c>
      <c r="AU27" s="7" t="s">
        <v>93</v>
      </c>
      <c r="AV27" s="7" t="s">
        <v>93</v>
      </c>
      <c r="AW27" s="7" t="s">
        <v>93</v>
      </c>
      <c r="AX27" s="7" t="s">
        <v>93</v>
      </c>
      <c r="AY27" s="7" t="s">
        <v>93</v>
      </c>
      <c r="AZ27" s="7" t="s">
        <v>93</v>
      </c>
      <c r="BA27" s="7" t="s">
        <v>93</v>
      </c>
      <c r="BB27" s="7" t="s">
        <v>93</v>
      </c>
      <c r="BC27" s="7" t="s">
        <v>93</v>
      </c>
      <c r="BD27" s="7" t="s">
        <v>93</v>
      </c>
      <c r="BE27" s="7" t="s">
        <v>93</v>
      </c>
      <c r="BF27" s="7" t="s">
        <v>93</v>
      </c>
      <c r="BG27" s="7" t="s">
        <v>93</v>
      </c>
      <c r="BH27" s="7" t="s">
        <v>93</v>
      </c>
      <c r="BI27" s="7" t="s">
        <v>93</v>
      </c>
      <c r="BJ27" s="7" t="s">
        <v>93</v>
      </c>
      <c r="BK27" s="7" t="s">
        <v>93</v>
      </c>
      <c r="BL27" s="7" t="s">
        <v>93</v>
      </c>
      <c r="BM27" s="7" t="s">
        <v>93</v>
      </c>
      <c r="BN27" s="7" t="s">
        <v>93</v>
      </c>
      <c r="BO27" s="7"/>
      <c r="BP27" s="7"/>
      <c r="BQ27" s="7"/>
      <c r="BR27" s="7"/>
      <c r="BS27" s="7"/>
      <c r="BT27" s="7"/>
      <c r="BU27" s="7"/>
      <c r="BV27" s="7"/>
      <c r="BW27" s="7"/>
      <c r="BX27" s="7"/>
      <c r="BY27" s="7"/>
      <c r="BZ27" s="7"/>
      <c r="CA27" s="7"/>
      <c r="CB27" s="7"/>
      <c r="CC27" s="7"/>
      <c r="CD27" s="7"/>
      <c r="CE27" s="7"/>
      <c r="CF27" s="7"/>
      <c r="CG27" s="7"/>
      <c r="CH27" s="7"/>
      <c r="CI27" s="7"/>
      <c r="CJ27" s="7"/>
      <c r="CK27" s="7"/>
    </row>
    <row r="28" spans="1:89" hidden="1">
      <c r="A28" s="5" t="s">
        <v>71</v>
      </c>
      <c r="B28" s="7">
        <v>388</v>
      </c>
      <c r="C28" s="7">
        <v>388</v>
      </c>
      <c r="D28" s="7">
        <v>388</v>
      </c>
      <c r="E28" s="7">
        <v>388</v>
      </c>
      <c r="F28" s="7">
        <v>388</v>
      </c>
      <c r="G28" s="7">
        <v>388</v>
      </c>
      <c r="H28" s="7">
        <v>388</v>
      </c>
      <c r="I28" s="7">
        <v>388</v>
      </c>
      <c r="J28" s="7">
        <v>388</v>
      </c>
      <c r="K28" s="7">
        <v>388</v>
      </c>
      <c r="L28" s="7">
        <v>388</v>
      </c>
      <c r="M28" s="7">
        <v>388</v>
      </c>
      <c r="N28" s="7">
        <v>388</v>
      </c>
      <c r="O28" s="7">
        <v>388</v>
      </c>
      <c r="P28" s="7">
        <v>388</v>
      </c>
      <c r="Q28" s="7">
        <v>388</v>
      </c>
      <c r="R28" s="7">
        <v>388</v>
      </c>
      <c r="S28" s="7">
        <v>388</v>
      </c>
      <c r="T28" s="7">
        <v>388</v>
      </c>
      <c r="U28" s="7">
        <v>388</v>
      </c>
      <c r="V28" s="7">
        <v>388</v>
      </c>
      <c r="W28" s="7">
        <v>388</v>
      </c>
      <c r="X28" s="7">
        <v>388</v>
      </c>
      <c r="Y28" s="7">
        <v>329</v>
      </c>
      <c r="Z28" s="7">
        <v>329</v>
      </c>
      <c r="AA28" s="7">
        <v>329</v>
      </c>
      <c r="AB28" s="7">
        <v>388</v>
      </c>
      <c r="AC28" s="7" t="s">
        <v>92</v>
      </c>
      <c r="AD28" s="7">
        <v>388</v>
      </c>
      <c r="AE28" s="7">
        <v>388</v>
      </c>
      <c r="AF28" s="7" t="s">
        <v>92</v>
      </c>
      <c r="AG28" s="7">
        <v>329</v>
      </c>
      <c r="AH28" s="7">
        <v>329</v>
      </c>
      <c r="AI28" s="7">
        <v>388</v>
      </c>
      <c r="AJ28" s="7">
        <v>388</v>
      </c>
      <c r="AK28" s="7" t="s">
        <v>92</v>
      </c>
      <c r="AL28" s="7" t="s">
        <v>92</v>
      </c>
      <c r="AM28" s="7">
        <v>329</v>
      </c>
      <c r="AN28" s="7">
        <v>388</v>
      </c>
      <c r="AO28" s="7">
        <v>388</v>
      </c>
      <c r="AP28" s="7">
        <v>329</v>
      </c>
      <c r="AQ28" s="7" t="s">
        <v>92</v>
      </c>
      <c r="AR28" s="7" t="s">
        <v>92</v>
      </c>
      <c r="AS28" s="7">
        <v>329</v>
      </c>
      <c r="AT28" s="7">
        <v>329</v>
      </c>
      <c r="AU28" s="7">
        <v>329</v>
      </c>
      <c r="AV28" s="7">
        <v>329</v>
      </c>
      <c r="AW28" s="7">
        <v>329</v>
      </c>
      <c r="AX28" s="7">
        <v>329</v>
      </c>
      <c r="AY28" s="7">
        <v>329</v>
      </c>
      <c r="AZ28" s="7">
        <v>329</v>
      </c>
      <c r="BA28" s="7">
        <v>329</v>
      </c>
      <c r="BB28" s="7">
        <v>329</v>
      </c>
      <c r="BC28" s="7">
        <v>329</v>
      </c>
      <c r="BD28" s="7">
        <v>329</v>
      </c>
      <c r="BE28" s="7">
        <v>329</v>
      </c>
      <c r="BF28" s="7">
        <v>329</v>
      </c>
      <c r="BG28" s="7">
        <v>329</v>
      </c>
      <c r="BH28" s="7">
        <v>329</v>
      </c>
      <c r="BI28" s="7">
        <v>329</v>
      </c>
      <c r="BJ28" s="7">
        <v>329</v>
      </c>
      <c r="BK28" s="7">
        <v>329</v>
      </c>
      <c r="BL28" s="7">
        <v>959</v>
      </c>
      <c r="BM28" s="7">
        <v>959</v>
      </c>
      <c r="BN28" s="7">
        <v>959</v>
      </c>
      <c r="BO28" s="7">
        <v>932</v>
      </c>
      <c r="BP28" s="7">
        <v>932</v>
      </c>
      <c r="BQ28" s="7">
        <v>932</v>
      </c>
      <c r="BR28" s="7">
        <v>932</v>
      </c>
      <c r="BS28" s="7">
        <v>932</v>
      </c>
      <c r="BT28" s="7">
        <v>932</v>
      </c>
      <c r="BU28" s="7">
        <v>932</v>
      </c>
      <c r="BV28" s="7" t="s">
        <v>92</v>
      </c>
      <c r="BW28" s="7">
        <v>932</v>
      </c>
      <c r="BX28" s="7">
        <v>932</v>
      </c>
      <c r="BY28" s="7">
        <v>932</v>
      </c>
      <c r="BZ28" s="7">
        <v>959</v>
      </c>
      <c r="CA28" s="7">
        <v>932</v>
      </c>
      <c r="CB28" s="7">
        <v>932</v>
      </c>
      <c r="CC28" s="7">
        <v>932</v>
      </c>
      <c r="CD28" s="7">
        <v>932</v>
      </c>
      <c r="CE28" s="7">
        <v>932</v>
      </c>
      <c r="CF28" s="7">
        <v>959</v>
      </c>
      <c r="CG28" s="7">
        <v>959</v>
      </c>
      <c r="CH28" s="7">
        <v>932</v>
      </c>
      <c r="CI28" s="7">
        <v>932</v>
      </c>
      <c r="CJ28" s="7">
        <v>959</v>
      </c>
      <c r="CK28" s="7">
        <v>932</v>
      </c>
    </row>
    <row r="29" spans="1:89" hidden="1">
      <c r="A29" s="6" t="s">
        <v>72</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89" hidden="1">
      <c r="A30" s="9" t="s">
        <v>361</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t="s">
        <v>93</v>
      </c>
      <c r="BP30" s="7" t="s">
        <v>93</v>
      </c>
      <c r="BQ30" s="7" t="s">
        <v>93</v>
      </c>
      <c r="BR30" s="7" t="s">
        <v>93</v>
      </c>
      <c r="BS30" s="7" t="s">
        <v>93</v>
      </c>
      <c r="BT30" s="7" t="s">
        <v>93</v>
      </c>
      <c r="BU30" s="7" t="s">
        <v>93</v>
      </c>
      <c r="BV30" s="7" t="s">
        <v>92</v>
      </c>
      <c r="BW30" s="7" t="s">
        <v>93</v>
      </c>
      <c r="BX30" s="7" t="s">
        <v>93</v>
      </c>
      <c r="BY30" s="7" t="s">
        <v>93</v>
      </c>
      <c r="BZ30" s="7" t="s">
        <v>93</v>
      </c>
      <c r="CA30" s="7" t="s">
        <v>93</v>
      </c>
      <c r="CB30" s="7" t="s">
        <v>93</v>
      </c>
      <c r="CC30" s="7" t="s">
        <v>93</v>
      </c>
      <c r="CD30" s="7" t="s">
        <v>93</v>
      </c>
      <c r="CE30" s="7" t="s">
        <v>93</v>
      </c>
      <c r="CF30" s="7" t="s">
        <v>93</v>
      </c>
      <c r="CG30" s="7" t="s">
        <v>93</v>
      </c>
      <c r="CH30" s="7" t="s">
        <v>93</v>
      </c>
      <c r="CI30" s="7" t="s">
        <v>93</v>
      </c>
      <c r="CJ30" s="7" t="s">
        <v>93</v>
      </c>
      <c r="CK30" s="7" t="s">
        <v>93</v>
      </c>
    </row>
    <row r="31" spans="1:89" hidden="1">
      <c r="A31" s="9" t="s">
        <v>362</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t="s">
        <v>92</v>
      </c>
      <c r="BP31" s="7" t="s">
        <v>92</v>
      </c>
      <c r="BQ31" s="7" t="s">
        <v>92</v>
      </c>
      <c r="BR31" s="7" t="s">
        <v>92</v>
      </c>
      <c r="BS31" s="7" t="s">
        <v>92</v>
      </c>
      <c r="BT31" s="7" t="s">
        <v>92</v>
      </c>
      <c r="BU31" s="7" t="s">
        <v>92</v>
      </c>
      <c r="BV31" s="7" t="s">
        <v>92</v>
      </c>
      <c r="BW31" s="7" t="s">
        <v>92</v>
      </c>
      <c r="BX31" s="7" t="s">
        <v>92</v>
      </c>
      <c r="BY31" s="7" t="s">
        <v>92</v>
      </c>
      <c r="BZ31" s="7" t="s">
        <v>92</v>
      </c>
      <c r="CA31" s="7" t="s">
        <v>92</v>
      </c>
      <c r="CB31" s="7" t="s">
        <v>92</v>
      </c>
      <c r="CC31" s="7" t="s">
        <v>92</v>
      </c>
      <c r="CD31" s="7" t="s">
        <v>92</v>
      </c>
      <c r="CE31" s="7" t="s">
        <v>92</v>
      </c>
      <c r="CF31" s="7" t="s">
        <v>92</v>
      </c>
      <c r="CG31" s="7" t="s">
        <v>92</v>
      </c>
      <c r="CH31" s="7" t="s">
        <v>92</v>
      </c>
      <c r="CI31" s="7" t="s">
        <v>92</v>
      </c>
      <c r="CJ31" s="7" t="s">
        <v>92</v>
      </c>
      <c r="CK31" s="7" t="s">
        <v>92</v>
      </c>
    </row>
    <row r="32" spans="1:89" hidden="1">
      <c r="A32" s="9" t="s">
        <v>363</v>
      </c>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v>119</v>
      </c>
      <c r="AT32" s="7">
        <v>119</v>
      </c>
      <c r="AU32" s="7">
        <v>119</v>
      </c>
      <c r="AV32" s="7">
        <v>119</v>
      </c>
      <c r="AW32" s="7">
        <v>119</v>
      </c>
      <c r="AX32" s="7">
        <v>119</v>
      </c>
      <c r="AY32" s="7">
        <v>119</v>
      </c>
      <c r="AZ32" s="7">
        <v>119</v>
      </c>
      <c r="BA32" s="7">
        <v>119</v>
      </c>
      <c r="BB32" s="7">
        <v>119</v>
      </c>
      <c r="BC32" s="7">
        <v>119</v>
      </c>
      <c r="BD32" s="7">
        <v>119</v>
      </c>
      <c r="BE32" s="7">
        <v>119</v>
      </c>
      <c r="BF32" s="7">
        <v>119</v>
      </c>
      <c r="BG32" s="7">
        <v>119</v>
      </c>
      <c r="BH32" s="7">
        <v>119</v>
      </c>
      <c r="BI32" s="7">
        <v>119</v>
      </c>
      <c r="BJ32" s="7">
        <v>119</v>
      </c>
      <c r="BK32" s="7">
        <v>119</v>
      </c>
      <c r="BL32" s="7">
        <v>119</v>
      </c>
      <c r="BM32" s="7">
        <v>119</v>
      </c>
      <c r="BN32" s="7">
        <v>119</v>
      </c>
      <c r="BO32" s="7">
        <v>119</v>
      </c>
      <c r="BP32" s="7">
        <v>119</v>
      </c>
      <c r="BQ32" s="7">
        <v>119</v>
      </c>
      <c r="BR32" s="7">
        <v>119</v>
      </c>
      <c r="BS32" s="7">
        <v>119</v>
      </c>
      <c r="BT32" s="7">
        <v>119</v>
      </c>
      <c r="BU32" s="7">
        <v>119</v>
      </c>
      <c r="BV32" s="7" t="s">
        <v>92</v>
      </c>
      <c r="BW32" s="7">
        <v>119</v>
      </c>
      <c r="BX32" s="7">
        <v>119</v>
      </c>
      <c r="BY32" s="7">
        <v>119</v>
      </c>
      <c r="BZ32" s="7">
        <v>119</v>
      </c>
      <c r="CA32" s="7">
        <v>119</v>
      </c>
      <c r="CB32" s="7">
        <v>119</v>
      </c>
      <c r="CC32" s="7">
        <v>119</v>
      </c>
      <c r="CD32" s="7">
        <v>119</v>
      </c>
      <c r="CE32" s="7">
        <v>119</v>
      </c>
      <c r="CF32" s="7">
        <v>119</v>
      </c>
      <c r="CG32" s="7">
        <v>119</v>
      </c>
      <c r="CH32" s="7">
        <v>119</v>
      </c>
      <c r="CI32" s="7">
        <v>119</v>
      </c>
      <c r="CJ32" s="7">
        <v>119</v>
      </c>
      <c r="CK32" s="7">
        <v>119</v>
      </c>
    </row>
    <row r="33" spans="1:89" hidden="1">
      <c r="A33" s="5" t="s">
        <v>73</v>
      </c>
      <c r="B33" s="7">
        <v>155</v>
      </c>
      <c r="C33" s="7">
        <v>155</v>
      </c>
      <c r="D33" s="7">
        <v>155</v>
      </c>
      <c r="E33" s="7">
        <v>155</v>
      </c>
      <c r="F33" s="7">
        <v>155</v>
      </c>
      <c r="G33" s="7">
        <v>155</v>
      </c>
      <c r="H33" s="7">
        <v>155</v>
      </c>
      <c r="I33" s="7">
        <v>155</v>
      </c>
      <c r="J33" s="7">
        <v>155</v>
      </c>
      <c r="K33" s="7">
        <v>155</v>
      </c>
      <c r="L33" s="7">
        <v>155</v>
      </c>
      <c r="M33" s="7">
        <v>155</v>
      </c>
      <c r="N33" s="7">
        <v>155</v>
      </c>
      <c r="O33" s="7">
        <v>155</v>
      </c>
      <c r="P33" s="7">
        <v>155</v>
      </c>
      <c r="Q33" s="7">
        <v>155</v>
      </c>
      <c r="R33" s="7">
        <v>155</v>
      </c>
      <c r="S33" s="7">
        <v>155</v>
      </c>
      <c r="T33" s="7">
        <v>155</v>
      </c>
      <c r="U33" s="7">
        <v>155</v>
      </c>
      <c r="V33" s="7">
        <v>155</v>
      </c>
      <c r="W33" s="7">
        <v>155</v>
      </c>
      <c r="X33" s="7">
        <v>155</v>
      </c>
      <c r="Y33" s="7">
        <v>155</v>
      </c>
      <c r="Z33" s="7">
        <v>155</v>
      </c>
      <c r="AA33" s="7">
        <v>155</v>
      </c>
      <c r="AB33" s="7">
        <v>155</v>
      </c>
      <c r="AC33" s="7" t="s">
        <v>92</v>
      </c>
      <c r="AD33" s="7">
        <v>155</v>
      </c>
      <c r="AE33" s="7">
        <v>155</v>
      </c>
      <c r="AF33" s="7" t="s">
        <v>92</v>
      </c>
      <c r="AG33" s="7">
        <v>155</v>
      </c>
      <c r="AH33" s="7">
        <v>155</v>
      </c>
      <c r="AI33" s="7">
        <v>155</v>
      </c>
      <c r="AJ33" s="7">
        <v>155</v>
      </c>
      <c r="AK33" s="7" t="s">
        <v>92</v>
      </c>
      <c r="AL33" s="7" t="s">
        <v>92</v>
      </c>
      <c r="AM33" s="7">
        <v>155</v>
      </c>
      <c r="AN33" s="7">
        <v>155</v>
      </c>
      <c r="AO33" s="7">
        <v>155</v>
      </c>
      <c r="AP33" s="7">
        <v>155</v>
      </c>
      <c r="AQ33" s="7" t="s">
        <v>92</v>
      </c>
      <c r="AR33" s="7" t="s">
        <v>92</v>
      </c>
      <c r="AS33" s="7">
        <v>155</v>
      </c>
      <c r="AT33" s="7">
        <v>155</v>
      </c>
      <c r="AU33" s="7">
        <v>155</v>
      </c>
      <c r="AV33" s="7">
        <v>155</v>
      </c>
      <c r="AW33" s="7">
        <v>155</v>
      </c>
      <c r="AX33" s="7">
        <v>155</v>
      </c>
      <c r="AY33" s="7">
        <v>155</v>
      </c>
      <c r="AZ33" s="7">
        <v>155</v>
      </c>
      <c r="BA33" s="7">
        <v>155</v>
      </c>
      <c r="BB33" s="7">
        <v>155</v>
      </c>
      <c r="BC33" s="7">
        <v>155</v>
      </c>
      <c r="BD33" s="7">
        <v>155</v>
      </c>
      <c r="BE33" s="7">
        <v>155</v>
      </c>
      <c r="BF33" s="7">
        <v>155</v>
      </c>
      <c r="BG33" s="7">
        <v>155</v>
      </c>
      <c r="BH33" s="7">
        <v>155</v>
      </c>
      <c r="BI33" s="7">
        <v>155</v>
      </c>
      <c r="BJ33" s="7">
        <v>155</v>
      </c>
      <c r="BK33" s="7">
        <v>155</v>
      </c>
      <c r="BL33" s="7" t="s">
        <v>92</v>
      </c>
      <c r="BM33" s="7" t="s">
        <v>92</v>
      </c>
      <c r="BN33" s="7" t="s">
        <v>92</v>
      </c>
      <c r="BO33" s="7"/>
      <c r="BP33" s="7"/>
      <c r="BQ33" s="7"/>
      <c r="BR33" s="7"/>
      <c r="BS33" s="7"/>
      <c r="BT33" s="7"/>
      <c r="BU33" s="7"/>
      <c r="BV33" s="7"/>
      <c r="BW33" s="7"/>
      <c r="BX33" s="7"/>
      <c r="BY33" s="7"/>
      <c r="BZ33" s="7"/>
      <c r="CA33" s="7"/>
      <c r="CB33" s="7"/>
      <c r="CC33" s="7"/>
      <c r="CD33" s="7"/>
      <c r="CE33" s="7"/>
      <c r="CF33" s="7"/>
      <c r="CG33" s="7"/>
      <c r="CH33" s="7"/>
      <c r="CI33" s="7"/>
      <c r="CJ33" s="7"/>
      <c r="CK33" s="7"/>
    </row>
    <row r="34" spans="1:89" hidden="1">
      <c r="A34" s="8" t="s">
        <v>364</v>
      </c>
      <c r="B34" s="10">
        <v>451</v>
      </c>
      <c r="C34" s="10">
        <v>451</v>
      </c>
      <c r="D34" s="10">
        <v>451</v>
      </c>
      <c r="E34" s="10">
        <v>451</v>
      </c>
      <c r="F34" s="10">
        <v>451</v>
      </c>
      <c r="G34" s="10">
        <v>451</v>
      </c>
      <c r="H34" s="10">
        <v>451</v>
      </c>
      <c r="I34" s="10">
        <v>451</v>
      </c>
      <c r="J34" s="10">
        <v>451</v>
      </c>
      <c r="K34" s="10">
        <v>451</v>
      </c>
      <c r="L34" s="10">
        <v>451</v>
      </c>
      <c r="M34" s="10">
        <v>451</v>
      </c>
      <c r="N34" s="10">
        <v>451</v>
      </c>
      <c r="O34" s="10">
        <v>451</v>
      </c>
      <c r="P34" s="10">
        <v>451</v>
      </c>
      <c r="Q34" s="10">
        <v>451</v>
      </c>
      <c r="R34" s="10">
        <v>451</v>
      </c>
      <c r="S34" s="10">
        <v>451</v>
      </c>
      <c r="T34" s="10">
        <v>451</v>
      </c>
      <c r="U34" s="10">
        <v>451</v>
      </c>
      <c r="V34" s="10">
        <v>451</v>
      </c>
      <c r="W34" s="10">
        <v>451</v>
      </c>
      <c r="X34" s="10">
        <v>451</v>
      </c>
      <c r="Y34" s="10">
        <v>451</v>
      </c>
      <c r="Z34" s="10">
        <v>451</v>
      </c>
      <c r="AA34" s="10">
        <v>451</v>
      </c>
      <c r="AB34" s="10">
        <v>451</v>
      </c>
      <c r="AC34" s="10">
        <v>451</v>
      </c>
      <c r="AD34" s="10">
        <v>451</v>
      </c>
      <c r="AE34" s="10">
        <v>451</v>
      </c>
      <c r="AF34" s="10">
        <v>451</v>
      </c>
      <c r="AG34" s="10">
        <v>451</v>
      </c>
      <c r="AH34" s="10">
        <v>451</v>
      </c>
      <c r="AI34" s="10">
        <v>451</v>
      </c>
      <c r="AJ34" s="10">
        <v>451</v>
      </c>
      <c r="AK34" s="10">
        <v>451</v>
      </c>
      <c r="AL34" s="10">
        <v>451</v>
      </c>
      <c r="AM34" s="10">
        <v>451</v>
      </c>
      <c r="AN34" s="10">
        <v>451</v>
      </c>
      <c r="AO34" s="10">
        <v>451</v>
      </c>
      <c r="AP34" s="10">
        <v>451</v>
      </c>
      <c r="AQ34" s="10">
        <v>451</v>
      </c>
      <c r="AR34" s="10">
        <v>451</v>
      </c>
      <c r="AS34" s="10">
        <v>451</v>
      </c>
      <c r="AT34" s="10">
        <v>451</v>
      </c>
      <c r="AU34" s="7">
        <v>451</v>
      </c>
      <c r="AV34" s="7">
        <v>451</v>
      </c>
      <c r="AW34" s="7">
        <v>451</v>
      </c>
      <c r="AX34" s="7">
        <v>451</v>
      </c>
      <c r="AY34" s="7">
        <v>451</v>
      </c>
      <c r="AZ34" s="7">
        <v>451</v>
      </c>
      <c r="BA34" s="7">
        <v>451</v>
      </c>
      <c r="BB34" s="7">
        <v>451</v>
      </c>
      <c r="BC34" s="7">
        <v>451</v>
      </c>
      <c r="BD34" s="7">
        <v>451</v>
      </c>
      <c r="BE34" s="7">
        <v>451</v>
      </c>
      <c r="BF34" s="7">
        <v>451</v>
      </c>
      <c r="BG34" s="7">
        <v>451</v>
      </c>
      <c r="BH34" s="7">
        <v>451</v>
      </c>
      <c r="BI34" s="7">
        <v>451</v>
      </c>
      <c r="BJ34" s="7">
        <v>451</v>
      </c>
      <c r="BK34" s="7">
        <v>451</v>
      </c>
      <c r="BL34" s="7">
        <v>451</v>
      </c>
      <c r="BM34" s="7">
        <v>451</v>
      </c>
      <c r="BN34" s="7">
        <v>451</v>
      </c>
      <c r="BO34" s="7">
        <v>451</v>
      </c>
      <c r="BP34" s="7">
        <v>451</v>
      </c>
      <c r="BQ34" s="7">
        <v>451</v>
      </c>
      <c r="BR34" s="7">
        <v>451</v>
      </c>
      <c r="BS34" s="7">
        <v>451</v>
      </c>
      <c r="BT34" s="7">
        <v>451</v>
      </c>
      <c r="BU34" s="7">
        <v>451</v>
      </c>
      <c r="BV34" s="7" t="s">
        <v>92</v>
      </c>
      <c r="BW34" s="7">
        <v>451</v>
      </c>
      <c r="BX34" s="7">
        <v>451</v>
      </c>
      <c r="BY34" s="7">
        <v>451</v>
      </c>
      <c r="BZ34" s="7">
        <v>451</v>
      </c>
      <c r="CA34" s="7">
        <v>451</v>
      </c>
      <c r="CB34" s="7">
        <v>451</v>
      </c>
      <c r="CC34" s="7">
        <v>451</v>
      </c>
      <c r="CD34" s="7">
        <v>451</v>
      </c>
      <c r="CE34" s="7">
        <v>451</v>
      </c>
      <c r="CF34" s="7">
        <v>451</v>
      </c>
      <c r="CG34" s="7">
        <v>451</v>
      </c>
      <c r="CH34" s="7">
        <v>451</v>
      </c>
      <c r="CI34" s="7">
        <v>451</v>
      </c>
      <c r="CJ34" s="7">
        <v>451</v>
      </c>
      <c r="CK34" s="7">
        <v>451</v>
      </c>
    </row>
    <row r="35" spans="1:89" hidden="1">
      <c r="A35" s="5" t="s">
        <v>74</v>
      </c>
      <c r="B35" s="7">
        <v>76</v>
      </c>
      <c r="C35" s="7">
        <v>76</v>
      </c>
      <c r="D35" s="7">
        <v>76</v>
      </c>
      <c r="E35" s="7">
        <v>76</v>
      </c>
      <c r="F35" s="7">
        <v>76</v>
      </c>
      <c r="G35" s="7">
        <v>76</v>
      </c>
      <c r="H35" s="7">
        <v>76</v>
      </c>
      <c r="I35" s="7">
        <v>76</v>
      </c>
      <c r="J35" s="7">
        <v>76</v>
      </c>
      <c r="K35" s="7">
        <v>76</v>
      </c>
      <c r="L35" s="7">
        <v>76</v>
      </c>
      <c r="M35" s="7">
        <v>76</v>
      </c>
      <c r="N35" s="7">
        <v>76</v>
      </c>
      <c r="O35" s="7">
        <v>76</v>
      </c>
      <c r="P35" s="7">
        <v>76</v>
      </c>
      <c r="Q35" s="7">
        <v>76</v>
      </c>
      <c r="R35" s="7">
        <v>76</v>
      </c>
      <c r="S35" s="7">
        <v>76</v>
      </c>
      <c r="T35" s="7">
        <v>76</v>
      </c>
      <c r="U35" s="7">
        <v>76</v>
      </c>
      <c r="V35" s="7">
        <v>76</v>
      </c>
      <c r="W35" s="7">
        <v>76</v>
      </c>
      <c r="X35" s="7">
        <v>76</v>
      </c>
      <c r="Y35" s="7">
        <v>76</v>
      </c>
      <c r="Z35" s="7">
        <v>76</v>
      </c>
      <c r="AA35" s="7">
        <v>76</v>
      </c>
      <c r="AB35" s="7">
        <v>76</v>
      </c>
      <c r="AC35" s="7" t="s">
        <v>92</v>
      </c>
      <c r="AD35" s="7">
        <v>76</v>
      </c>
      <c r="AE35" s="7">
        <v>76</v>
      </c>
      <c r="AF35" s="7" t="s">
        <v>92</v>
      </c>
      <c r="AG35" s="7">
        <v>76</v>
      </c>
      <c r="AH35" s="7">
        <v>76</v>
      </c>
      <c r="AI35" s="7">
        <v>76</v>
      </c>
      <c r="AJ35" s="7">
        <v>76</v>
      </c>
      <c r="AK35" s="7" t="s">
        <v>92</v>
      </c>
      <c r="AL35" s="7" t="s">
        <v>92</v>
      </c>
      <c r="AM35" s="7">
        <v>76</v>
      </c>
      <c r="AN35" s="7">
        <v>76</v>
      </c>
      <c r="AO35" s="7">
        <v>76</v>
      </c>
      <c r="AP35" s="7">
        <v>76</v>
      </c>
      <c r="AQ35" s="7" t="s">
        <v>92</v>
      </c>
      <c r="AR35" s="7" t="s">
        <v>92</v>
      </c>
      <c r="AS35" s="7" t="s">
        <v>93</v>
      </c>
      <c r="AT35" s="7" t="s">
        <v>93</v>
      </c>
      <c r="AU35" s="7" t="s">
        <v>93</v>
      </c>
      <c r="AV35" s="7" t="s">
        <v>93</v>
      </c>
      <c r="AW35" s="7" t="s">
        <v>93</v>
      </c>
      <c r="AX35" s="7" t="s">
        <v>93</v>
      </c>
      <c r="AY35" s="7" t="s">
        <v>93</v>
      </c>
      <c r="AZ35" s="7" t="s">
        <v>93</v>
      </c>
      <c r="BA35" s="7" t="s">
        <v>93</v>
      </c>
      <c r="BB35" s="7" t="s">
        <v>93</v>
      </c>
      <c r="BC35" s="7" t="s">
        <v>93</v>
      </c>
      <c r="BD35" s="7" t="s">
        <v>93</v>
      </c>
      <c r="BE35" s="7" t="s">
        <v>93</v>
      </c>
      <c r="BF35" s="7" t="s">
        <v>93</v>
      </c>
      <c r="BG35" s="7" t="s">
        <v>93</v>
      </c>
      <c r="BH35" s="7" t="s">
        <v>93</v>
      </c>
      <c r="BI35" s="7" t="s">
        <v>93</v>
      </c>
      <c r="BJ35" s="7" t="s">
        <v>93</v>
      </c>
      <c r="BK35" s="7" t="s">
        <v>93</v>
      </c>
      <c r="BL35" s="7" t="s">
        <v>93</v>
      </c>
      <c r="BM35" s="7" t="s">
        <v>93</v>
      </c>
      <c r="BN35" s="7" t="s">
        <v>93</v>
      </c>
      <c r="BO35" s="7"/>
      <c r="BP35" s="7"/>
      <c r="BQ35" s="7"/>
      <c r="BR35" s="7"/>
      <c r="BS35" s="7"/>
      <c r="BT35" s="7"/>
      <c r="BU35" s="7"/>
      <c r="BV35" s="7"/>
      <c r="BW35" s="7"/>
      <c r="BX35" s="7"/>
      <c r="BY35" s="7"/>
      <c r="BZ35" s="7"/>
      <c r="CA35" s="7"/>
      <c r="CB35" s="7"/>
      <c r="CC35" s="7"/>
      <c r="CD35" s="7"/>
      <c r="CE35" s="7"/>
      <c r="CF35" s="7"/>
      <c r="CG35" s="7"/>
      <c r="CH35" s="7"/>
      <c r="CI35" s="7"/>
      <c r="CJ35" s="7"/>
      <c r="CK35" s="7"/>
    </row>
    <row r="36" spans="1:89" hidden="1">
      <c r="A36" s="8" t="s">
        <v>365</v>
      </c>
      <c r="B36" s="7">
        <v>119</v>
      </c>
      <c r="C36" s="7">
        <v>119</v>
      </c>
      <c r="D36" s="7">
        <v>119</v>
      </c>
      <c r="E36" s="7">
        <v>119</v>
      </c>
      <c r="F36" s="7">
        <v>119</v>
      </c>
      <c r="G36" s="7">
        <v>119</v>
      </c>
      <c r="H36" s="7">
        <v>119</v>
      </c>
      <c r="I36" s="7">
        <v>119</v>
      </c>
      <c r="J36" s="7">
        <v>119</v>
      </c>
      <c r="K36" s="7">
        <v>119</v>
      </c>
      <c r="L36" s="7">
        <v>119</v>
      </c>
      <c r="M36" s="7">
        <v>119</v>
      </c>
      <c r="N36" s="7">
        <v>119</v>
      </c>
      <c r="O36" s="7">
        <v>119</v>
      </c>
      <c r="P36" s="7">
        <v>119</v>
      </c>
      <c r="Q36" s="7">
        <v>119</v>
      </c>
      <c r="R36" s="7">
        <v>119</v>
      </c>
      <c r="S36" s="7">
        <v>119</v>
      </c>
      <c r="T36" s="7">
        <v>119</v>
      </c>
      <c r="U36" s="7">
        <v>119</v>
      </c>
      <c r="V36" s="7">
        <v>119</v>
      </c>
      <c r="W36" s="7">
        <v>119</v>
      </c>
      <c r="X36" s="7">
        <v>119</v>
      </c>
      <c r="Y36" s="7">
        <v>119</v>
      </c>
      <c r="Z36" s="7">
        <v>119</v>
      </c>
      <c r="AA36" s="7">
        <v>119</v>
      </c>
      <c r="AB36" s="7">
        <v>119</v>
      </c>
      <c r="AC36" s="7">
        <v>119</v>
      </c>
      <c r="AD36" s="7">
        <v>119</v>
      </c>
      <c r="AE36" s="7">
        <v>119</v>
      </c>
      <c r="AF36" s="7">
        <v>119</v>
      </c>
      <c r="AG36" s="7">
        <v>119</v>
      </c>
      <c r="AH36" s="7">
        <v>119</v>
      </c>
      <c r="AI36" s="7">
        <v>119</v>
      </c>
      <c r="AJ36" s="7">
        <v>119</v>
      </c>
      <c r="AK36" s="7">
        <v>119</v>
      </c>
      <c r="AL36" s="7">
        <v>119</v>
      </c>
      <c r="AM36" s="7">
        <v>119</v>
      </c>
      <c r="AN36" s="7">
        <v>119</v>
      </c>
      <c r="AO36" s="7">
        <v>119</v>
      </c>
      <c r="AP36" s="7">
        <v>119</v>
      </c>
      <c r="AQ36" s="7">
        <v>119</v>
      </c>
      <c r="AR36" s="7">
        <v>119</v>
      </c>
      <c r="AS36" s="7">
        <v>119</v>
      </c>
      <c r="AT36" s="7">
        <v>119</v>
      </c>
      <c r="AU36" s="7">
        <v>119</v>
      </c>
      <c r="AV36" s="7">
        <v>119</v>
      </c>
      <c r="AW36" s="7">
        <v>119</v>
      </c>
      <c r="AX36" s="7">
        <v>119</v>
      </c>
      <c r="AY36" s="7">
        <v>119</v>
      </c>
      <c r="AZ36" s="7">
        <v>119</v>
      </c>
      <c r="BA36" s="7">
        <v>119</v>
      </c>
      <c r="BB36" s="7">
        <v>119</v>
      </c>
      <c r="BC36" s="7">
        <v>119</v>
      </c>
      <c r="BD36" s="7">
        <v>119</v>
      </c>
      <c r="BE36" s="7">
        <v>119</v>
      </c>
      <c r="BF36" s="7">
        <v>119</v>
      </c>
      <c r="BG36" s="7">
        <v>119</v>
      </c>
      <c r="BH36" s="7">
        <v>119</v>
      </c>
      <c r="BI36" s="7">
        <v>119</v>
      </c>
      <c r="BJ36" s="7">
        <v>119</v>
      </c>
      <c r="BK36" s="7">
        <v>119</v>
      </c>
      <c r="BL36" s="7">
        <v>119</v>
      </c>
      <c r="BM36" s="7">
        <v>119</v>
      </c>
      <c r="BN36" s="7">
        <v>119</v>
      </c>
      <c r="BO36" s="7">
        <v>119</v>
      </c>
      <c r="BP36" s="7">
        <v>119</v>
      </c>
      <c r="BQ36" s="7">
        <v>119</v>
      </c>
      <c r="BR36" s="7">
        <v>119</v>
      </c>
      <c r="BS36" s="7">
        <v>119</v>
      </c>
      <c r="BT36" s="7">
        <v>119</v>
      </c>
      <c r="BU36" s="7">
        <v>119</v>
      </c>
      <c r="BV36" s="7" t="s">
        <v>92</v>
      </c>
      <c r="BW36" s="7">
        <v>119</v>
      </c>
      <c r="BX36" s="7">
        <v>119</v>
      </c>
      <c r="BY36" s="7">
        <v>119</v>
      </c>
      <c r="BZ36" s="7">
        <v>119</v>
      </c>
      <c r="CA36" s="7">
        <v>119</v>
      </c>
      <c r="CB36" s="7">
        <v>119</v>
      </c>
      <c r="CC36" s="7">
        <v>119</v>
      </c>
      <c r="CD36" s="7">
        <v>119</v>
      </c>
      <c r="CE36" s="7">
        <v>119</v>
      </c>
      <c r="CF36" s="7">
        <v>119</v>
      </c>
      <c r="CG36" s="7">
        <v>119</v>
      </c>
      <c r="CH36" s="7">
        <v>119</v>
      </c>
      <c r="CI36" s="7">
        <v>119</v>
      </c>
      <c r="CJ36" s="7">
        <v>119</v>
      </c>
      <c r="CK36" s="7">
        <v>119</v>
      </c>
    </row>
    <row r="37" spans="1:89" hidden="1">
      <c r="A37" s="5" t="s">
        <v>75</v>
      </c>
      <c r="B37" s="7">
        <v>57</v>
      </c>
      <c r="C37" s="7">
        <v>57</v>
      </c>
      <c r="D37" s="7">
        <v>57</v>
      </c>
      <c r="E37" s="7">
        <v>57</v>
      </c>
      <c r="F37" s="7">
        <v>57</v>
      </c>
      <c r="G37" s="7">
        <v>57</v>
      </c>
      <c r="H37" s="7">
        <v>57</v>
      </c>
      <c r="I37" s="7">
        <v>57</v>
      </c>
      <c r="J37" s="7">
        <v>57</v>
      </c>
      <c r="K37" s="7">
        <v>57</v>
      </c>
      <c r="L37" s="7">
        <v>57</v>
      </c>
      <c r="M37" s="7">
        <v>57</v>
      </c>
      <c r="N37" s="7">
        <v>57</v>
      </c>
      <c r="O37" s="7">
        <v>57</v>
      </c>
      <c r="P37" s="7">
        <v>57</v>
      </c>
      <c r="Q37" s="7">
        <v>57</v>
      </c>
      <c r="R37" s="7">
        <v>57</v>
      </c>
      <c r="S37" s="7">
        <v>57</v>
      </c>
      <c r="T37" s="7">
        <v>57</v>
      </c>
      <c r="U37" s="7">
        <v>57</v>
      </c>
      <c r="V37" s="7">
        <v>57</v>
      </c>
      <c r="W37" s="7">
        <v>57</v>
      </c>
      <c r="X37" s="7">
        <v>57</v>
      </c>
      <c r="Y37" s="7">
        <v>57</v>
      </c>
      <c r="Z37" s="7">
        <v>57</v>
      </c>
      <c r="AA37" s="7">
        <v>57</v>
      </c>
      <c r="AB37" s="7">
        <v>57</v>
      </c>
      <c r="AC37" s="7" t="s">
        <v>92</v>
      </c>
      <c r="AD37" s="7">
        <v>57</v>
      </c>
      <c r="AE37" s="7">
        <v>57</v>
      </c>
      <c r="AF37" s="7" t="s">
        <v>92</v>
      </c>
      <c r="AG37" s="7">
        <v>57</v>
      </c>
      <c r="AH37" s="7">
        <v>57</v>
      </c>
      <c r="AI37" s="7">
        <v>57</v>
      </c>
      <c r="AJ37" s="7">
        <v>57</v>
      </c>
      <c r="AK37" s="7" t="s">
        <v>92</v>
      </c>
      <c r="AL37" s="7" t="s">
        <v>92</v>
      </c>
      <c r="AM37" s="7">
        <v>57</v>
      </c>
      <c r="AN37" s="7">
        <v>57</v>
      </c>
      <c r="AO37" s="7">
        <v>57</v>
      </c>
      <c r="AP37" s="7">
        <v>57</v>
      </c>
      <c r="AQ37" s="7" t="s">
        <v>92</v>
      </c>
      <c r="AR37" s="7" t="s">
        <v>92</v>
      </c>
      <c r="AS37" s="7">
        <v>57</v>
      </c>
      <c r="AT37" s="7">
        <v>57</v>
      </c>
      <c r="AU37" s="7">
        <v>57</v>
      </c>
      <c r="AV37" s="7">
        <v>57</v>
      </c>
      <c r="AW37" s="7">
        <v>57</v>
      </c>
      <c r="AX37" s="7">
        <v>57</v>
      </c>
      <c r="AY37" s="7">
        <v>57</v>
      </c>
      <c r="AZ37" s="7">
        <v>57</v>
      </c>
      <c r="BA37" s="7">
        <v>57</v>
      </c>
      <c r="BB37" s="7">
        <v>57</v>
      </c>
      <c r="BC37" s="7">
        <v>57</v>
      </c>
      <c r="BD37" s="7">
        <v>57</v>
      </c>
      <c r="BE37" s="7">
        <v>57</v>
      </c>
      <c r="BF37" s="7">
        <v>57</v>
      </c>
      <c r="BG37" s="7">
        <v>57</v>
      </c>
      <c r="BH37" s="7">
        <v>57</v>
      </c>
      <c r="BI37" s="7">
        <v>57</v>
      </c>
      <c r="BJ37" s="7">
        <v>57</v>
      </c>
      <c r="BK37" s="7">
        <v>57</v>
      </c>
      <c r="BL37" s="7">
        <v>57</v>
      </c>
      <c r="BM37" s="7">
        <v>57</v>
      </c>
      <c r="BN37" s="7">
        <v>57</v>
      </c>
      <c r="BO37" s="7"/>
      <c r="BP37" s="7"/>
      <c r="BQ37" s="7"/>
      <c r="BR37" s="7"/>
      <c r="BS37" s="7"/>
      <c r="BT37" s="7"/>
      <c r="BU37" s="7"/>
      <c r="BV37" s="7"/>
      <c r="BW37" s="7"/>
      <c r="BX37" s="7"/>
      <c r="BY37" s="7"/>
      <c r="BZ37" s="7"/>
      <c r="CA37" s="7"/>
      <c r="CB37" s="7"/>
      <c r="CC37" s="7"/>
      <c r="CD37" s="7"/>
      <c r="CE37" s="7"/>
      <c r="CF37" s="7"/>
      <c r="CG37" s="7"/>
      <c r="CH37" s="7"/>
      <c r="CI37" s="7"/>
      <c r="CJ37" s="7"/>
      <c r="CK37" s="7"/>
    </row>
    <row r="38" spans="1:89" hidden="1">
      <c r="A38" s="5" t="s">
        <v>76</v>
      </c>
      <c r="B38" s="7">
        <v>172</v>
      </c>
      <c r="C38" s="7" t="s">
        <v>92</v>
      </c>
      <c r="D38" s="7" t="s">
        <v>92</v>
      </c>
      <c r="E38" s="7" t="s">
        <v>92</v>
      </c>
      <c r="F38" s="7">
        <v>172</v>
      </c>
      <c r="G38" s="7">
        <v>172</v>
      </c>
      <c r="H38" s="7">
        <v>172</v>
      </c>
      <c r="I38" s="7" t="s">
        <v>92</v>
      </c>
      <c r="J38" s="7">
        <v>172</v>
      </c>
      <c r="K38" s="7" t="s">
        <v>92</v>
      </c>
      <c r="L38" s="7" t="s">
        <v>92</v>
      </c>
      <c r="M38" s="7">
        <v>172</v>
      </c>
      <c r="N38" s="7" t="s">
        <v>92</v>
      </c>
      <c r="O38" s="7" t="s">
        <v>92</v>
      </c>
      <c r="P38" s="7">
        <v>172</v>
      </c>
      <c r="Q38" s="7" t="s">
        <v>92</v>
      </c>
      <c r="R38" s="7">
        <v>172</v>
      </c>
      <c r="S38" s="7" t="s">
        <v>92</v>
      </c>
      <c r="T38" s="7">
        <v>172</v>
      </c>
      <c r="U38" s="7">
        <v>172</v>
      </c>
      <c r="V38" s="7" t="s">
        <v>92</v>
      </c>
      <c r="W38" s="7" t="s">
        <v>92</v>
      </c>
      <c r="X38" s="7">
        <v>172</v>
      </c>
      <c r="Y38" s="7">
        <v>172</v>
      </c>
      <c r="Z38" s="7">
        <v>172</v>
      </c>
      <c r="AA38" s="7">
        <v>172</v>
      </c>
      <c r="AB38" s="7">
        <v>172</v>
      </c>
      <c r="AC38" s="7" t="s">
        <v>92</v>
      </c>
      <c r="AD38" s="7" t="s">
        <v>92</v>
      </c>
      <c r="AE38" s="7" t="s">
        <v>92</v>
      </c>
      <c r="AF38" s="7" t="s">
        <v>92</v>
      </c>
      <c r="AG38" s="7">
        <v>172</v>
      </c>
      <c r="AH38" s="7">
        <v>172</v>
      </c>
      <c r="AI38" s="7" t="s">
        <v>92</v>
      </c>
      <c r="AJ38" s="7" t="s">
        <v>92</v>
      </c>
      <c r="AK38" s="7" t="s">
        <v>92</v>
      </c>
      <c r="AL38" s="7" t="s">
        <v>92</v>
      </c>
      <c r="AM38" s="7">
        <v>172</v>
      </c>
      <c r="AN38" s="7" t="s">
        <v>92</v>
      </c>
      <c r="AO38" s="7" t="s">
        <v>92</v>
      </c>
      <c r="AP38" s="7">
        <v>172</v>
      </c>
      <c r="AQ38" s="7" t="s">
        <v>92</v>
      </c>
      <c r="AR38" s="7" t="s">
        <v>92</v>
      </c>
      <c r="AS38" s="7">
        <v>172</v>
      </c>
      <c r="AT38" s="7">
        <v>172</v>
      </c>
      <c r="AU38" s="7">
        <v>172</v>
      </c>
      <c r="AV38" s="7">
        <v>172</v>
      </c>
      <c r="AW38" s="7">
        <v>172</v>
      </c>
      <c r="AX38" s="7">
        <v>172</v>
      </c>
      <c r="AY38" s="7">
        <v>172</v>
      </c>
      <c r="AZ38" s="7">
        <v>172</v>
      </c>
      <c r="BA38" s="7">
        <v>172</v>
      </c>
      <c r="BB38" s="7">
        <v>172</v>
      </c>
      <c r="BC38" s="7">
        <v>172</v>
      </c>
      <c r="BD38" s="7">
        <v>172</v>
      </c>
      <c r="BE38" s="7">
        <v>172</v>
      </c>
      <c r="BF38" s="7">
        <v>172</v>
      </c>
      <c r="BG38" s="7">
        <v>172</v>
      </c>
      <c r="BH38" s="7">
        <v>172</v>
      </c>
      <c r="BI38" s="7">
        <v>172</v>
      </c>
      <c r="BJ38" s="7">
        <v>172</v>
      </c>
      <c r="BK38" s="7">
        <v>172</v>
      </c>
      <c r="BL38" s="7" t="s">
        <v>93</v>
      </c>
      <c r="BM38" s="7" t="s">
        <v>93</v>
      </c>
      <c r="BN38" s="7" t="s">
        <v>93</v>
      </c>
      <c r="BO38" s="7"/>
      <c r="BP38" s="7"/>
      <c r="BQ38" s="7"/>
      <c r="BR38" s="7"/>
      <c r="BS38" s="7"/>
      <c r="BT38" s="7"/>
      <c r="BU38" s="7"/>
      <c r="BV38" s="7"/>
      <c r="BW38" s="7"/>
      <c r="BX38" s="7"/>
      <c r="BY38" s="7"/>
      <c r="BZ38" s="7"/>
      <c r="CA38" s="7"/>
      <c r="CB38" s="7"/>
      <c r="CC38" s="7"/>
      <c r="CD38" s="7"/>
      <c r="CE38" s="7"/>
      <c r="CF38" s="7"/>
      <c r="CG38" s="7"/>
      <c r="CH38" s="7"/>
      <c r="CI38" s="7"/>
      <c r="CJ38" s="7"/>
      <c r="CK38" s="7"/>
    </row>
    <row r="39" spans="1:89" hidden="1">
      <c r="A39" s="5" t="s">
        <v>77</v>
      </c>
      <c r="B39" s="7" t="s">
        <v>92</v>
      </c>
      <c r="C39" s="7" t="s">
        <v>92</v>
      </c>
      <c r="D39" s="7" t="s">
        <v>92</v>
      </c>
      <c r="E39" s="7" t="s">
        <v>92</v>
      </c>
      <c r="F39" s="7" t="s">
        <v>92</v>
      </c>
      <c r="G39" s="7" t="s">
        <v>92</v>
      </c>
      <c r="H39" s="7" t="s">
        <v>92</v>
      </c>
      <c r="I39" s="7" t="s">
        <v>92</v>
      </c>
      <c r="J39" s="7" t="s">
        <v>92</v>
      </c>
      <c r="K39" s="7" t="s">
        <v>92</v>
      </c>
      <c r="L39" s="7" t="s">
        <v>92</v>
      </c>
      <c r="M39" s="7" t="s">
        <v>92</v>
      </c>
      <c r="N39" s="7" t="s">
        <v>92</v>
      </c>
      <c r="O39" s="7" t="s">
        <v>92</v>
      </c>
      <c r="P39" s="7" t="s">
        <v>92</v>
      </c>
      <c r="Q39" s="7" t="s">
        <v>92</v>
      </c>
      <c r="R39" s="7" t="s">
        <v>92</v>
      </c>
      <c r="S39" s="7" t="s">
        <v>92</v>
      </c>
      <c r="T39" s="7" t="s">
        <v>92</v>
      </c>
      <c r="U39" s="7" t="s">
        <v>92</v>
      </c>
      <c r="V39" s="7" t="s">
        <v>92</v>
      </c>
      <c r="W39" s="7" t="s">
        <v>92</v>
      </c>
      <c r="X39" s="7" t="s">
        <v>92</v>
      </c>
      <c r="Y39" s="7">
        <v>306</v>
      </c>
      <c r="Z39" s="7">
        <v>306</v>
      </c>
      <c r="AA39" s="7">
        <v>306</v>
      </c>
      <c r="AB39" s="7" t="s">
        <v>92</v>
      </c>
      <c r="AC39" s="7" t="s">
        <v>92</v>
      </c>
      <c r="AD39" s="7" t="s">
        <v>92</v>
      </c>
      <c r="AE39" s="7" t="s">
        <v>92</v>
      </c>
      <c r="AF39" s="7" t="s">
        <v>92</v>
      </c>
      <c r="AG39" s="7">
        <v>306</v>
      </c>
      <c r="AH39" s="7">
        <v>306</v>
      </c>
      <c r="AI39" s="7" t="s">
        <v>92</v>
      </c>
      <c r="AJ39" s="7" t="s">
        <v>92</v>
      </c>
      <c r="AK39" s="7" t="s">
        <v>92</v>
      </c>
      <c r="AL39" s="7" t="s">
        <v>92</v>
      </c>
      <c r="AM39" s="7">
        <v>306</v>
      </c>
      <c r="AN39" s="7" t="s">
        <v>92</v>
      </c>
      <c r="AO39" s="7" t="s">
        <v>92</v>
      </c>
      <c r="AP39" s="7">
        <v>306</v>
      </c>
      <c r="AQ39" s="7" t="s">
        <v>92</v>
      </c>
      <c r="AR39" s="7" t="s">
        <v>92</v>
      </c>
      <c r="AS39" s="7">
        <v>306</v>
      </c>
      <c r="AT39" s="7">
        <v>306</v>
      </c>
      <c r="AU39" s="7">
        <v>306</v>
      </c>
      <c r="AV39" s="7">
        <v>306</v>
      </c>
      <c r="AW39" s="7">
        <v>306</v>
      </c>
      <c r="AX39" s="7">
        <v>306</v>
      </c>
      <c r="AY39" s="7">
        <v>306</v>
      </c>
      <c r="AZ39" s="7">
        <v>306</v>
      </c>
      <c r="BA39" s="7">
        <v>306</v>
      </c>
      <c r="BB39" s="7">
        <v>306</v>
      </c>
      <c r="BC39" s="7">
        <v>306</v>
      </c>
      <c r="BD39" s="7">
        <v>306</v>
      </c>
      <c r="BE39" s="7">
        <v>306</v>
      </c>
      <c r="BF39" s="7">
        <v>306</v>
      </c>
      <c r="BG39" s="7">
        <v>306</v>
      </c>
      <c r="BH39" s="7">
        <v>306</v>
      </c>
      <c r="BI39" s="7">
        <v>306</v>
      </c>
      <c r="BJ39" s="7">
        <v>306</v>
      </c>
      <c r="BK39" s="7">
        <v>306</v>
      </c>
      <c r="BL39" s="7">
        <v>306</v>
      </c>
      <c r="BM39" s="7">
        <v>306</v>
      </c>
      <c r="BN39" s="7">
        <v>306</v>
      </c>
      <c r="BO39" s="7"/>
      <c r="BP39" s="7"/>
      <c r="BQ39" s="7"/>
      <c r="BR39" s="7"/>
      <c r="BS39" s="7"/>
      <c r="BT39" s="7"/>
      <c r="BU39" s="7"/>
      <c r="BV39" s="7"/>
      <c r="BW39" s="7"/>
      <c r="BX39" s="7"/>
      <c r="BY39" s="7"/>
      <c r="BZ39" s="7"/>
      <c r="CA39" s="7"/>
      <c r="CB39" s="7"/>
      <c r="CC39" s="7"/>
      <c r="CD39" s="7"/>
      <c r="CE39" s="7"/>
      <c r="CF39" s="7"/>
      <c r="CG39" s="7"/>
      <c r="CH39" s="7"/>
      <c r="CI39" s="7"/>
      <c r="CJ39" s="7"/>
      <c r="CK39" s="7"/>
    </row>
    <row r="40" spans="1:89" hidden="1">
      <c r="A40" s="5" t="s">
        <v>78</v>
      </c>
      <c r="B40" s="7">
        <v>610</v>
      </c>
      <c r="C40" s="7">
        <v>610</v>
      </c>
      <c r="D40" s="7">
        <v>610</v>
      </c>
      <c r="E40" s="7">
        <v>610</v>
      </c>
      <c r="F40" s="7">
        <v>610</v>
      </c>
      <c r="G40" s="7">
        <v>610</v>
      </c>
      <c r="H40" s="7">
        <v>610</v>
      </c>
      <c r="I40" s="7">
        <v>610</v>
      </c>
      <c r="J40" s="7">
        <v>610</v>
      </c>
      <c r="K40" s="7">
        <v>610</v>
      </c>
      <c r="L40" s="7">
        <v>610</v>
      </c>
      <c r="M40" s="7">
        <v>610</v>
      </c>
      <c r="N40" s="7">
        <v>610</v>
      </c>
      <c r="O40" s="7">
        <v>610</v>
      </c>
      <c r="P40" s="7">
        <v>610</v>
      </c>
      <c r="Q40" s="7">
        <v>610</v>
      </c>
      <c r="R40" s="7">
        <v>610</v>
      </c>
      <c r="S40" s="7">
        <v>610</v>
      </c>
      <c r="T40" s="7">
        <v>610</v>
      </c>
      <c r="U40" s="7">
        <v>610</v>
      </c>
      <c r="V40" s="7">
        <v>610</v>
      </c>
      <c r="W40" s="7">
        <v>610</v>
      </c>
      <c r="X40" s="7">
        <v>610</v>
      </c>
      <c r="Y40" s="7">
        <v>610</v>
      </c>
      <c r="Z40" s="7">
        <v>610</v>
      </c>
      <c r="AA40" s="7">
        <v>610</v>
      </c>
      <c r="AB40" s="7">
        <v>610</v>
      </c>
      <c r="AC40" s="7" t="s">
        <v>92</v>
      </c>
      <c r="AD40" s="7">
        <v>610</v>
      </c>
      <c r="AE40" s="7">
        <v>610</v>
      </c>
      <c r="AF40" s="7" t="s">
        <v>92</v>
      </c>
      <c r="AG40" s="7">
        <v>610</v>
      </c>
      <c r="AH40" s="7">
        <v>610</v>
      </c>
      <c r="AI40" s="7">
        <v>610</v>
      </c>
      <c r="AJ40" s="7">
        <v>610</v>
      </c>
      <c r="AK40" s="7" t="s">
        <v>92</v>
      </c>
      <c r="AL40" s="7" t="s">
        <v>92</v>
      </c>
      <c r="AM40" s="7">
        <v>610</v>
      </c>
      <c r="AN40" s="7">
        <v>610</v>
      </c>
      <c r="AO40" s="7">
        <v>610</v>
      </c>
      <c r="AP40" s="7">
        <v>610</v>
      </c>
      <c r="AQ40" s="7" t="s">
        <v>92</v>
      </c>
      <c r="AR40" s="7" t="s">
        <v>92</v>
      </c>
      <c r="AS40" s="7">
        <v>610</v>
      </c>
      <c r="AT40" s="7">
        <v>610</v>
      </c>
      <c r="AU40" s="7">
        <v>610</v>
      </c>
      <c r="AV40" s="7">
        <v>610</v>
      </c>
      <c r="AW40" s="7">
        <v>610</v>
      </c>
      <c r="AX40" s="7">
        <v>610</v>
      </c>
      <c r="AY40" s="7">
        <v>610</v>
      </c>
      <c r="AZ40" s="7">
        <v>610</v>
      </c>
      <c r="BA40" s="7">
        <v>610</v>
      </c>
      <c r="BB40" s="7">
        <v>610</v>
      </c>
      <c r="BC40" s="7">
        <v>610</v>
      </c>
      <c r="BD40" s="7">
        <v>610</v>
      </c>
      <c r="BE40" s="7">
        <v>610</v>
      </c>
      <c r="BF40" s="7">
        <v>610</v>
      </c>
      <c r="BG40" s="7">
        <v>610</v>
      </c>
      <c r="BH40" s="7">
        <v>610</v>
      </c>
      <c r="BI40" s="7">
        <v>610</v>
      </c>
      <c r="BJ40" s="7">
        <v>610</v>
      </c>
      <c r="BK40" s="7">
        <v>610</v>
      </c>
      <c r="BL40" s="7">
        <v>610</v>
      </c>
      <c r="BM40" s="7">
        <v>610</v>
      </c>
      <c r="BN40" s="7">
        <v>610</v>
      </c>
      <c r="BO40" s="7">
        <v>610</v>
      </c>
      <c r="BP40" s="7">
        <v>610</v>
      </c>
      <c r="BQ40" s="7">
        <v>610</v>
      </c>
      <c r="BR40" s="7">
        <v>610</v>
      </c>
      <c r="BS40" s="7">
        <v>610</v>
      </c>
      <c r="BT40" s="7">
        <v>610</v>
      </c>
      <c r="BU40" s="7">
        <v>610</v>
      </c>
      <c r="BV40" s="7">
        <v>610</v>
      </c>
      <c r="BW40" s="7">
        <v>610</v>
      </c>
      <c r="BX40" s="7">
        <v>610</v>
      </c>
      <c r="BY40" s="7">
        <v>610</v>
      </c>
      <c r="BZ40" s="7">
        <v>610</v>
      </c>
      <c r="CA40" s="7">
        <v>610</v>
      </c>
      <c r="CB40" s="7">
        <v>610</v>
      </c>
      <c r="CC40" s="7">
        <v>610</v>
      </c>
      <c r="CD40" s="7">
        <v>610</v>
      </c>
      <c r="CE40" s="7">
        <v>610</v>
      </c>
      <c r="CF40" s="7">
        <v>610</v>
      </c>
      <c r="CG40" s="7">
        <v>610</v>
      </c>
      <c r="CH40" s="7">
        <v>610</v>
      </c>
      <c r="CI40" s="7">
        <v>610</v>
      </c>
      <c r="CJ40" s="7">
        <v>610</v>
      </c>
      <c r="CK40" s="7">
        <v>610</v>
      </c>
    </row>
    <row r="41" spans="1:89" hidden="1">
      <c r="A41" s="5" t="s">
        <v>79</v>
      </c>
      <c r="B41" s="7">
        <v>720</v>
      </c>
      <c r="C41" s="7">
        <v>720</v>
      </c>
      <c r="D41" s="7">
        <v>720</v>
      </c>
      <c r="E41" s="7">
        <v>720</v>
      </c>
      <c r="F41" s="7">
        <v>720</v>
      </c>
      <c r="G41" s="7">
        <v>720</v>
      </c>
      <c r="H41" s="7">
        <v>720</v>
      </c>
      <c r="I41" s="7">
        <v>720</v>
      </c>
      <c r="J41" s="7">
        <v>720</v>
      </c>
      <c r="K41" s="7">
        <v>720</v>
      </c>
      <c r="L41" s="7">
        <v>720</v>
      </c>
      <c r="M41" s="7">
        <v>720</v>
      </c>
      <c r="N41" s="7">
        <v>720</v>
      </c>
      <c r="O41" s="7">
        <v>720</v>
      </c>
      <c r="P41" s="7">
        <v>720</v>
      </c>
      <c r="Q41" s="7">
        <v>720</v>
      </c>
      <c r="R41" s="7">
        <v>720</v>
      </c>
      <c r="S41" s="7">
        <v>720</v>
      </c>
      <c r="T41" s="7">
        <v>720</v>
      </c>
      <c r="U41" s="7">
        <v>720</v>
      </c>
      <c r="V41" s="7">
        <v>720</v>
      </c>
      <c r="W41" s="7">
        <v>720</v>
      </c>
      <c r="X41" s="7">
        <v>720</v>
      </c>
      <c r="Y41" s="7">
        <v>720</v>
      </c>
      <c r="Z41" s="7">
        <v>720</v>
      </c>
      <c r="AA41" s="7">
        <v>720</v>
      </c>
      <c r="AB41" s="7">
        <v>720</v>
      </c>
      <c r="AC41" s="7" t="s">
        <v>92</v>
      </c>
      <c r="AD41" s="7">
        <v>720</v>
      </c>
      <c r="AE41" s="7">
        <v>720</v>
      </c>
      <c r="AF41" s="7" t="s">
        <v>92</v>
      </c>
      <c r="AG41" s="7">
        <v>720</v>
      </c>
      <c r="AH41" s="7">
        <v>720</v>
      </c>
      <c r="AI41" s="7">
        <v>720</v>
      </c>
      <c r="AJ41" s="7">
        <v>720</v>
      </c>
      <c r="AK41" s="7" t="s">
        <v>92</v>
      </c>
      <c r="AL41" s="7" t="s">
        <v>92</v>
      </c>
      <c r="AM41" s="7">
        <v>720</v>
      </c>
      <c r="AN41" s="7">
        <v>720</v>
      </c>
      <c r="AO41" s="7">
        <v>720</v>
      </c>
      <c r="AP41" s="7">
        <v>720</v>
      </c>
      <c r="AQ41" s="7" t="s">
        <v>92</v>
      </c>
      <c r="AR41" s="7" t="s">
        <v>92</v>
      </c>
      <c r="AS41" s="7">
        <v>720</v>
      </c>
      <c r="AT41" s="7">
        <v>720</v>
      </c>
      <c r="AU41" s="7">
        <v>720</v>
      </c>
      <c r="AV41" s="7">
        <v>720</v>
      </c>
      <c r="AW41" s="7">
        <v>720</v>
      </c>
      <c r="AX41" s="7">
        <v>720</v>
      </c>
      <c r="AY41" s="7">
        <v>720</v>
      </c>
      <c r="AZ41" s="7">
        <v>720</v>
      </c>
      <c r="BA41" s="7">
        <v>720</v>
      </c>
      <c r="BB41" s="7">
        <v>720</v>
      </c>
      <c r="BC41" s="7">
        <v>720</v>
      </c>
      <c r="BD41" s="7">
        <v>720</v>
      </c>
      <c r="BE41" s="7">
        <v>720</v>
      </c>
      <c r="BF41" s="7">
        <v>720</v>
      </c>
      <c r="BG41" s="7">
        <v>720</v>
      </c>
      <c r="BH41" s="7">
        <v>720</v>
      </c>
      <c r="BI41" s="7">
        <v>720</v>
      </c>
      <c r="BJ41" s="7">
        <v>720</v>
      </c>
      <c r="BK41" s="7">
        <v>720</v>
      </c>
      <c r="BL41" s="7">
        <v>720</v>
      </c>
      <c r="BM41" s="7">
        <v>720</v>
      </c>
      <c r="BN41" s="7">
        <v>720</v>
      </c>
      <c r="BO41" s="7">
        <v>720</v>
      </c>
      <c r="BP41" s="7">
        <v>720</v>
      </c>
      <c r="BQ41" s="7">
        <v>720</v>
      </c>
      <c r="BR41" s="7">
        <v>720</v>
      </c>
      <c r="BS41" s="7">
        <v>720</v>
      </c>
      <c r="BT41" s="7">
        <v>720</v>
      </c>
      <c r="BU41" s="7">
        <v>720</v>
      </c>
      <c r="BV41" s="7">
        <v>720</v>
      </c>
      <c r="BW41" s="7">
        <v>720</v>
      </c>
      <c r="BX41" s="7">
        <v>720</v>
      </c>
      <c r="BY41" s="7">
        <v>720</v>
      </c>
      <c r="BZ41" s="7">
        <v>720</v>
      </c>
      <c r="CA41" s="7">
        <v>720</v>
      </c>
      <c r="CB41" s="7">
        <v>720</v>
      </c>
      <c r="CC41" s="7">
        <v>720</v>
      </c>
      <c r="CD41" s="7">
        <v>720</v>
      </c>
      <c r="CE41" s="7">
        <v>720</v>
      </c>
      <c r="CF41" s="7">
        <v>720</v>
      </c>
      <c r="CG41" s="7">
        <v>720</v>
      </c>
      <c r="CH41" s="7">
        <v>720</v>
      </c>
      <c r="CI41" s="7">
        <v>720</v>
      </c>
      <c r="CJ41" s="7">
        <v>720</v>
      </c>
      <c r="CK41" s="7">
        <v>720</v>
      </c>
    </row>
    <row r="42" spans="1:89" hidden="1">
      <c r="A42" s="8" t="s">
        <v>366</v>
      </c>
      <c r="B42" s="7">
        <v>851</v>
      </c>
      <c r="C42" s="7">
        <v>851</v>
      </c>
      <c r="D42" s="7">
        <v>851</v>
      </c>
      <c r="E42" s="7">
        <v>851</v>
      </c>
      <c r="F42" s="7">
        <v>851</v>
      </c>
      <c r="G42" s="7">
        <v>851</v>
      </c>
      <c r="H42" s="7">
        <v>851</v>
      </c>
      <c r="I42" s="7">
        <v>851</v>
      </c>
      <c r="J42" s="7">
        <v>851</v>
      </c>
      <c r="K42" s="7">
        <v>851</v>
      </c>
      <c r="L42" s="7">
        <v>851</v>
      </c>
      <c r="M42" s="7">
        <v>851</v>
      </c>
      <c r="N42" s="7">
        <v>851</v>
      </c>
      <c r="O42" s="7">
        <v>851</v>
      </c>
      <c r="P42" s="7">
        <v>851</v>
      </c>
      <c r="Q42" s="7">
        <v>851</v>
      </c>
      <c r="R42" s="7">
        <v>851</v>
      </c>
      <c r="S42" s="7">
        <v>851</v>
      </c>
      <c r="T42" s="7">
        <v>851</v>
      </c>
      <c r="U42" s="7">
        <v>851</v>
      </c>
      <c r="V42" s="7">
        <v>851</v>
      </c>
      <c r="W42" s="7">
        <v>851</v>
      </c>
      <c r="X42" s="7">
        <v>851</v>
      </c>
      <c r="Y42" s="7">
        <v>851</v>
      </c>
      <c r="Z42" s="7">
        <v>851</v>
      </c>
      <c r="AA42" s="7">
        <v>851</v>
      </c>
      <c r="AB42" s="7">
        <v>851</v>
      </c>
      <c r="AC42" s="7">
        <v>851</v>
      </c>
      <c r="AD42" s="7">
        <v>851</v>
      </c>
      <c r="AE42" s="7">
        <v>851</v>
      </c>
      <c r="AF42" s="7">
        <v>851</v>
      </c>
      <c r="AG42" s="7">
        <v>851</v>
      </c>
      <c r="AH42" s="7">
        <v>851</v>
      </c>
      <c r="AI42" s="7">
        <v>851</v>
      </c>
      <c r="AJ42" s="7">
        <v>851</v>
      </c>
      <c r="AK42" s="7">
        <v>851</v>
      </c>
      <c r="AL42" s="7">
        <v>851</v>
      </c>
      <c r="AM42" s="7">
        <v>851</v>
      </c>
      <c r="AN42" s="7">
        <v>851</v>
      </c>
      <c r="AO42" s="7">
        <v>851</v>
      </c>
      <c r="AP42" s="7">
        <v>851</v>
      </c>
      <c r="AQ42" s="7">
        <v>851</v>
      </c>
      <c r="AR42" s="7">
        <v>851</v>
      </c>
      <c r="AS42" s="7">
        <v>851</v>
      </c>
      <c r="AT42" s="7">
        <v>851</v>
      </c>
      <c r="AU42" s="7">
        <v>851</v>
      </c>
      <c r="AV42" s="7">
        <v>851</v>
      </c>
      <c r="AW42" s="7">
        <v>851</v>
      </c>
      <c r="AX42" s="7">
        <v>851</v>
      </c>
      <c r="AY42" s="7">
        <v>851</v>
      </c>
      <c r="AZ42" s="7">
        <v>851</v>
      </c>
      <c r="BA42" s="7">
        <v>851</v>
      </c>
      <c r="BB42" s="7">
        <v>851</v>
      </c>
      <c r="BC42" s="7">
        <v>851</v>
      </c>
      <c r="BD42" s="7">
        <v>851</v>
      </c>
      <c r="BE42" s="7">
        <v>851</v>
      </c>
      <c r="BF42" s="7">
        <v>851</v>
      </c>
      <c r="BG42" s="7">
        <v>851</v>
      </c>
      <c r="BH42" s="7">
        <v>851</v>
      </c>
      <c r="BI42" s="7">
        <v>851</v>
      </c>
      <c r="BJ42" s="7">
        <v>851</v>
      </c>
      <c r="BK42" s="7">
        <v>851</v>
      </c>
      <c r="BL42" s="7">
        <v>851</v>
      </c>
      <c r="BM42" s="7">
        <v>851</v>
      </c>
      <c r="BN42" s="7">
        <v>851</v>
      </c>
      <c r="BO42" s="7">
        <v>851</v>
      </c>
      <c r="BP42" s="7">
        <v>851</v>
      </c>
      <c r="BQ42" s="7">
        <v>851</v>
      </c>
      <c r="BR42" s="7">
        <v>851</v>
      </c>
      <c r="BS42" s="7">
        <v>851</v>
      </c>
      <c r="BT42" s="7">
        <v>851</v>
      </c>
      <c r="BU42" s="7">
        <v>851</v>
      </c>
      <c r="BV42" s="7">
        <v>851</v>
      </c>
      <c r="BW42" s="7">
        <v>851</v>
      </c>
      <c r="BX42" s="7">
        <v>851</v>
      </c>
      <c r="BY42" s="7">
        <v>851</v>
      </c>
      <c r="BZ42" s="7">
        <v>851</v>
      </c>
      <c r="CA42" s="7">
        <v>851</v>
      </c>
      <c r="CB42" s="7">
        <v>851</v>
      </c>
      <c r="CC42" s="7">
        <v>851</v>
      </c>
      <c r="CD42" s="7">
        <v>851</v>
      </c>
      <c r="CE42" s="7">
        <v>851</v>
      </c>
      <c r="CF42" s="7">
        <v>851</v>
      </c>
      <c r="CG42" s="7">
        <v>851</v>
      </c>
      <c r="CH42" s="7">
        <v>851</v>
      </c>
      <c r="CI42" s="7">
        <v>851</v>
      </c>
      <c r="CJ42" s="7">
        <v>851</v>
      </c>
      <c r="CK42" s="7">
        <v>851</v>
      </c>
    </row>
    <row r="43" spans="1:89" hidden="1">
      <c r="A43" s="8" t="s">
        <v>274</v>
      </c>
      <c r="B43" s="7">
        <v>975</v>
      </c>
      <c r="C43" s="7">
        <v>975</v>
      </c>
      <c r="D43" s="7">
        <v>975</v>
      </c>
      <c r="E43" s="7">
        <v>975</v>
      </c>
      <c r="F43" s="7">
        <v>975</v>
      </c>
      <c r="G43" s="7">
        <v>975</v>
      </c>
      <c r="H43" s="7">
        <v>975</v>
      </c>
      <c r="I43" s="7">
        <v>975</v>
      </c>
      <c r="J43" s="7">
        <v>975</v>
      </c>
      <c r="K43" s="7">
        <v>975</v>
      </c>
      <c r="L43" s="7">
        <v>975</v>
      </c>
      <c r="M43" s="7">
        <v>975</v>
      </c>
      <c r="N43" s="7">
        <v>975</v>
      </c>
      <c r="O43" s="7">
        <v>975</v>
      </c>
      <c r="P43" s="7">
        <v>975</v>
      </c>
      <c r="Q43" s="7">
        <v>975</v>
      </c>
      <c r="R43" s="7">
        <v>975</v>
      </c>
      <c r="S43" s="7">
        <v>975</v>
      </c>
      <c r="T43" s="7">
        <v>975</v>
      </c>
      <c r="U43" s="7">
        <v>975</v>
      </c>
      <c r="V43" s="7">
        <v>975</v>
      </c>
      <c r="W43" s="7">
        <v>975</v>
      </c>
      <c r="X43" s="7">
        <v>975</v>
      </c>
      <c r="Y43" s="7">
        <v>975</v>
      </c>
      <c r="Z43" s="7">
        <v>975</v>
      </c>
      <c r="AA43" s="7">
        <v>975</v>
      </c>
      <c r="AB43" s="7">
        <v>975</v>
      </c>
      <c r="AC43" s="7">
        <v>975</v>
      </c>
      <c r="AD43" s="7">
        <v>975</v>
      </c>
      <c r="AE43" s="7">
        <v>975</v>
      </c>
      <c r="AF43" s="7">
        <v>975</v>
      </c>
      <c r="AG43" s="7">
        <v>975</v>
      </c>
      <c r="AH43" s="7">
        <v>975</v>
      </c>
      <c r="AI43" s="7">
        <v>975</v>
      </c>
      <c r="AJ43" s="7">
        <v>975</v>
      </c>
      <c r="AK43" s="7">
        <v>975</v>
      </c>
      <c r="AL43" s="7">
        <v>975</v>
      </c>
      <c r="AM43" s="7">
        <v>975</v>
      </c>
      <c r="AN43" s="7">
        <v>975</v>
      </c>
      <c r="AO43" s="7">
        <v>975</v>
      </c>
      <c r="AP43" s="7">
        <v>975</v>
      </c>
      <c r="AQ43" s="7">
        <v>975</v>
      </c>
      <c r="AR43" s="7">
        <v>975</v>
      </c>
      <c r="AS43" s="7">
        <v>975</v>
      </c>
      <c r="AT43" s="7">
        <v>975</v>
      </c>
      <c r="AU43" s="7">
        <v>975</v>
      </c>
      <c r="AV43" s="7">
        <v>975</v>
      </c>
      <c r="AW43" s="7">
        <v>975</v>
      </c>
      <c r="AX43" s="7">
        <v>975</v>
      </c>
      <c r="AY43" s="7">
        <v>975</v>
      </c>
      <c r="AZ43" s="7">
        <v>975</v>
      </c>
      <c r="BA43" s="7">
        <v>975</v>
      </c>
      <c r="BB43" s="7">
        <v>975</v>
      </c>
      <c r="BC43" s="7">
        <v>975</v>
      </c>
      <c r="BD43" s="7">
        <v>975</v>
      </c>
      <c r="BE43" s="7">
        <v>975</v>
      </c>
      <c r="BF43" s="7">
        <v>975</v>
      </c>
      <c r="BG43" s="7">
        <v>975</v>
      </c>
      <c r="BH43" s="7">
        <v>975</v>
      </c>
      <c r="BI43" s="7">
        <v>975</v>
      </c>
      <c r="BJ43" s="7">
        <v>975</v>
      </c>
      <c r="BK43" s="7">
        <v>975</v>
      </c>
      <c r="BL43" s="7">
        <v>975</v>
      </c>
      <c r="BM43" s="7">
        <v>975</v>
      </c>
      <c r="BN43" s="7">
        <v>975</v>
      </c>
      <c r="BO43" s="7">
        <v>975</v>
      </c>
      <c r="BP43" s="7">
        <v>975</v>
      </c>
      <c r="BQ43" s="7">
        <v>975</v>
      </c>
      <c r="BR43" s="7">
        <v>975</v>
      </c>
      <c r="BS43" s="7">
        <v>975</v>
      </c>
      <c r="BT43" s="7">
        <v>975</v>
      </c>
      <c r="BU43" s="7">
        <v>975</v>
      </c>
      <c r="BV43" s="7">
        <v>975</v>
      </c>
      <c r="BW43" s="7">
        <v>975</v>
      </c>
      <c r="BX43" s="7">
        <v>975</v>
      </c>
      <c r="BY43" s="7">
        <v>975</v>
      </c>
      <c r="BZ43" s="7">
        <v>975</v>
      </c>
      <c r="CA43" s="7">
        <v>975</v>
      </c>
      <c r="CB43" s="7">
        <v>975</v>
      </c>
      <c r="CC43" s="7">
        <v>975</v>
      </c>
      <c r="CD43" s="7">
        <v>975</v>
      </c>
      <c r="CE43" s="7">
        <v>975</v>
      </c>
      <c r="CF43" s="7">
        <v>975</v>
      </c>
      <c r="CG43" s="7">
        <v>975</v>
      </c>
      <c r="CH43" s="7">
        <v>975</v>
      </c>
      <c r="CI43" s="7">
        <v>975</v>
      </c>
      <c r="CJ43" s="7">
        <v>975</v>
      </c>
      <c r="CK43" s="7">
        <v>975</v>
      </c>
    </row>
    <row r="44" spans="1:89" hidden="1">
      <c r="A44" s="8" t="s">
        <v>367</v>
      </c>
      <c r="B44" s="7">
        <v>1338</v>
      </c>
      <c r="C44" s="7">
        <v>1338</v>
      </c>
      <c r="D44" s="7">
        <v>1338</v>
      </c>
      <c r="E44" s="7">
        <v>1338</v>
      </c>
      <c r="F44" s="7">
        <v>1338</v>
      </c>
      <c r="G44" s="7">
        <v>1338</v>
      </c>
      <c r="H44" s="7">
        <v>1338</v>
      </c>
      <c r="I44" s="7">
        <v>1338</v>
      </c>
      <c r="J44" s="7">
        <v>1338</v>
      </c>
      <c r="K44" s="7">
        <v>1338</v>
      </c>
      <c r="L44" s="7">
        <v>1338</v>
      </c>
      <c r="M44" s="7">
        <v>1338</v>
      </c>
      <c r="N44" s="7">
        <v>1338</v>
      </c>
      <c r="O44" s="7">
        <v>1338</v>
      </c>
      <c r="P44" s="7">
        <v>1338</v>
      </c>
      <c r="Q44" s="7">
        <v>1338</v>
      </c>
      <c r="R44" s="7">
        <v>1338</v>
      </c>
      <c r="S44" s="7">
        <v>1338</v>
      </c>
      <c r="T44" s="7">
        <v>1338</v>
      </c>
      <c r="U44" s="7">
        <v>1338</v>
      </c>
      <c r="V44" s="7">
        <v>1338</v>
      </c>
      <c r="W44" s="7">
        <v>1338</v>
      </c>
      <c r="X44" s="7">
        <v>1338</v>
      </c>
      <c r="Y44" s="7">
        <v>1338</v>
      </c>
      <c r="Z44" s="7">
        <v>1338</v>
      </c>
      <c r="AA44" s="7">
        <v>1338</v>
      </c>
      <c r="AB44" s="7">
        <v>1338</v>
      </c>
      <c r="AC44" s="7">
        <v>1338</v>
      </c>
      <c r="AD44" s="7">
        <v>1338</v>
      </c>
      <c r="AE44" s="7">
        <v>1338</v>
      </c>
      <c r="AF44" s="7">
        <v>1338</v>
      </c>
      <c r="AG44" s="7">
        <v>1338</v>
      </c>
      <c r="AH44" s="7">
        <v>1338</v>
      </c>
      <c r="AI44" s="7">
        <v>1338</v>
      </c>
      <c r="AJ44" s="7">
        <v>1338</v>
      </c>
      <c r="AK44" s="7">
        <v>1338</v>
      </c>
      <c r="AL44" s="7">
        <v>1338</v>
      </c>
      <c r="AM44" s="7">
        <v>1338</v>
      </c>
      <c r="AN44" s="7">
        <v>1338</v>
      </c>
      <c r="AO44" s="7">
        <v>1338</v>
      </c>
      <c r="AP44" s="7">
        <v>1338</v>
      </c>
      <c r="AQ44" s="7">
        <v>1338</v>
      </c>
      <c r="AR44" s="7">
        <v>1338</v>
      </c>
      <c r="AS44" s="7">
        <v>1338</v>
      </c>
      <c r="AT44" s="7">
        <v>1338</v>
      </c>
      <c r="AU44" s="7">
        <v>1338</v>
      </c>
      <c r="AV44" s="7">
        <v>1338</v>
      </c>
      <c r="AW44" s="7">
        <v>1338</v>
      </c>
      <c r="AX44" s="7">
        <v>1338</v>
      </c>
      <c r="AY44" s="7">
        <v>1338</v>
      </c>
      <c r="AZ44" s="7">
        <v>1338</v>
      </c>
      <c r="BA44" s="7">
        <v>1338</v>
      </c>
      <c r="BB44" s="7">
        <v>1338</v>
      </c>
      <c r="BC44" s="7">
        <v>1338</v>
      </c>
      <c r="BD44" s="7">
        <v>1338</v>
      </c>
      <c r="BE44" s="7">
        <v>1338</v>
      </c>
      <c r="BF44" s="7">
        <v>1338</v>
      </c>
      <c r="BG44" s="7">
        <v>1338</v>
      </c>
      <c r="BH44" s="7">
        <v>1338</v>
      </c>
      <c r="BI44" s="7">
        <v>1338</v>
      </c>
      <c r="BJ44" s="7">
        <v>1338</v>
      </c>
      <c r="BK44" s="7">
        <v>1338</v>
      </c>
      <c r="BL44" s="7">
        <v>1338</v>
      </c>
      <c r="BM44" s="7">
        <v>1338</v>
      </c>
      <c r="BN44" s="7">
        <v>1338</v>
      </c>
      <c r="BO44" s="7">
        <v>1338</v>
      </c>
      <c r="BP44" s="7">
        <v>1338</v>
      </c>
      <c r="BQ44" s="7">
        <v>1338</v>
      </c>
      <c r="BR44" s="7">
        <v>1338</v>
      </c>
      <c r="BS44" s="7">
        <v>1338</v>
      </c>
      <c r="BT44" s="7">
        <v>1338</v>
      </c>
      <c r="BU44" s="7">
        <v>1338</v>
      </c>
      <c r="BV44" s="7">
        <v>1338</v>
      </c>
      <c r="BW44" s="7">
        <v>1338</v>
      </c>
      <c r="BX44" s="7">
        <v>1338</v>
      </c>
      <c r="BY44" s="7">
        <v>1338</v>
      </c>
      <c r="BZ44" s="7">
        <v>1338</v>
      </c>
      <c r="CA44" s="7">
        <v>1338</v>
      </c>
      <c r="CB44" s="7">
        <v>1338</v>
      </c>
      <c r="CC44" s="7">
        <v>1338</v>
      </c>
      <c r="CD44" s="7">
        <v>1338</v>
      </c>
      <c r="CE44" s="7">
        <v>1338</v>
      </c>
      <c r="CF44" s="7">
        <v>1338</v>
      </c>
      <c r="CG44" s="7">
        <v>1338</v>
      </c>
      <c r="CH44" s="7">
        <v>1338</v>
      </c>
      <c r="CI44" s="7">
        <v>1338</v>
      </c>
      <c r="CJ44" s="7">
        <v>1338</v>
      </c>
      <c r="CK44" s="7">
        <v>1338</v>
      </c>
    </row>
    <row r="45" spans="1:89" hidden="1">
      <c r="A45" s="8" t="s">
        <v>368</v>
      </c>
      <c r="B45" s="7">
        <v>2866</v>
      </c>
      <c r="C45" s="7">
        <v>2866</v>
      </c>
      <c r="D45" s="7">
        <v>2866</v>
      </c>
      <c r="E45" s="7">
        <v>2866</v>
      </c>
      <c r="F45" s="7">
        <v>2866</v>
      </c>
      <c r="G45" s="7">
        <v>2866</v>
      </c>
      <c r="H45" s="7">
        <v>2866</v>
      </c>
      <c r="I45" s="7">
        <v>2866</v>
      </c>
      <c r="J45" s="7">
        <v>2866</v>
      </c>
      <c r="K45" s="7">
        <v>2866</v>
      </c>
      <c r="L45" s="7">
        <v>2866</v>
      </c>
      <c r="M45" s="7">
        <v>2866</v>
      </c>
      <c r="N45" s="7">
        <v>2866</v>
      </c>
      <c r="O45" s="7">
        <v>2866</v>
      </c>
      <c r="P45" s="7">
        <v>2866</v>
      </c>
      <c r="Q45" s="7">
        <v>2866</v>
      </c>
      <c r="R45" s="7">
        <v>2866</v>
      </c>
      <c r="S45" s="7">
        <v>2866</v>
      </c>
      <c r="T45" s="7">
        <v>2866</v>
      </c>
      <c r="U45" s="7">
        <v>2866</v>
      </c>
      <c r="V45" s="7">
        <v>2866</v>
      </c>
      <c r="W45" s="7">
        <v>2866</v>
      </c>
      <c r="X45" s="7">
        <v>2866</v>
      </c>
      <c r="Y45" s="7">
        <v>2866</v>
      </c>
      <c r="Z45" s="7">
        <v>2866</v>
      </c>
      <c r="AA45" s="7">
        <v>2866</v>
      </c>
      <c r="AB45" s="7">
        <v>2866</v>
      </c>
      <c r="AC45" s="7">
        <v>2866</v>
      </c>
      <c r="AD45" s="7">
        <v>2866</v>
      </c>
      <c r="AE45" s="7">
        <v>2866</v>
      </c>
      <c r="AF45" s="7">
        <v>2866</v>
      </c>
      <c r="AG45" s="7">
        <v>2866</v>
      </c>
      <c r="AH45" s="7">
        <v>2866</v>
      </c>
      <c r="AI45" s="7">
        <v>2866</v>
      </c>
      <c r="AJ45" s="7">
        <v>2866</v>
      </c>
      <c r="AK45" s="7">
        <v>2866</v>
      </c>
      <c r="AL45" s="7">
        <v>2866</v>
      </c>
      <c r="AM45" s="7">
        <v>2866</v>
      </c>
      <c r="AN45" s="7">
        <v>2866</v>
      </c>
      <c r="AO45" s="7">
        <v>2866</v>
      </c>
      <c r="AP45" s="7">
        <v>2866</v>
      </c>
      <c r="AQ45" s="7">
        <v>2866</v>
      </c>
      <c r="AR45" s="7">
        <v>2866</v>
      </c>
      <c r="AS45" s="7">
        <v>2866</v>
      </c>
      <c r="AT45" s="7">
        <v>2866</v>
      </c>
      <c r="AU45" s="7">
        <v>2866</v>
      </c>
      <c r="AV45" s="7">
        <v>2866</v>
      </c>
      <c r="AW45" s="7">
        <v>2866</v>
      </c>
      <c r="AX45" s="7">
        <v>2866</v>
      </c>
      <c r="AY45" s="7">
        <v>2866</v>
      </c>
      <c r="AZ45" s="7">
        <v>2866</v>
      </c>
      <c r="BA45" s="7">
        <v>2866</v>
      </c>
      <c r="BB45" s="7">
        <v>2866</v>
      </c>
      <c r="BC45" s="7">
        <v>2866</v>
      </c>
      <c r="BD45" s="7">
        <v>2866</v>
      </c>
      <c r="BE45" s="7">
        <v>2866</v>
      </c>
      <c r="BF45" s="7">
        <v>2866</v>
      </c>
      <c r="BG45" s="7">
        <v>2866</v>
      </c>
      <c r="BH45" s="7">
        <v>2866</v>
      </c>
      <c r="BI45" s="7">
        <v>2866</v>
      </c>
      <c r="BJ45" s="7">
        <v>2866</v>
      </c>
      <c r="BK45" s="7">
        <v>2866</v>
      </c>
      <c r="BL45" s="7">
        <v>2866</v>
      </c>
      <c r="BM45" s="7">
        <v>2866</v>
      </c>
      <c r="BN45" s="7">
        <v>2866</v>
      </c>
      <c r="BO45" s="7">
        <v>2866</v>
      </c>
      <c r="BP45" s="7">
        <v>2866</v>
      </c>
      <c r="BQ45" s="7">
        <v>2866</v>
      </c>
      <c r="BR45" s="7">
        <v>2866</v>
      </c>
      <c r="BS45" s="7">
        <v>2866</v>
      </c>
      <c r="BT45" s="7">
        <v>2866</v>
      </c>
      <c r="BU45" s="7">
        <v>2866</v>
      </c>
      <c r="BV45" s="7">
        <v>2866</v>
      </c>
      <c r="BW45" s="7">
        <v>2866</v>
      </c>
      <c r="BX45" s="7">
        <v>2866</v>
      </c>
      <c r="BY45" s="7">
        <v>2866</v>
      </c>
      <c r="BZ45" s="7">
        <v>2866</v>
      </c>
      <c r="CA45" s="7">
        <v>2866</v>
      </c>
      <c r="CB45" s="7">
        <v>2866</v>
      </c>
      <c r="CC45" s="7">
        <v>2866</v>
      </c>
      <c r="CD45" s="7">
        <v>2866</v>
      </c>
      <c r="CE45" s="7">
        <v>2866</v>
      </c>
      <c r="CF45" s="7">
        <v>2866</v>
      </c>
      <c r="CG45" s="7">
        <v>2866</v>
      </c>
      <c r="CH45" s="7">
        <v>2866</v>
      </c>
      <c r="CI45" s="7">
        <v>2866</v>
      </c>
      <c r="CJ45" s="7">
        <v>2866</v>
      </c>
      <c r="CK45" s="7">
        <v>2866</v>
      </c>
    </row>
    <row r="46" spans="1:89" hidden="1">
      <c r="A46" s="8" t="s">
        <v>275</v>
      </c>
      <c r="B46" s="7">
        <v>3255</v>
      </c>
      <c r="C46" s="7">
        <v>3255</v>
      </c>
      <c r="D46" s="7">
        <v>3255</v>
      </c>
      <c r="E46" s="7">
        <v>3255</v>
      </c>
      <c r="F46" s="7">
        <v>3255</v>
      </c>
      <c r="G46" s="7">
        <v>3255</v>
      </c>
      <c r="H46" s="7">
        <v>3255</v>
      </c>
      <c r="I46" s="7">
        <v>3255</v>
      </c>
      <c r="J46" s="7">
        <v>3255</v>
      </c>
      <c r="K46" s="7">
        <v>3255</v>
      </c>
      <c r="L46" s="7">
        <v>3255</v>
      </c>
      <c r="M46" s="7">
        <v>3255</v>
      </c>
      <c r="N46" s="7">
        <v>3255</v>
      </c>
      <c r="O46" s="7">
        <v>3255</v>
      </c>
      <c r="P46" s="7">
        <v>3255</v>
      </c>
      <c r="Q46" s="7">
        <v>3255</v>
      </c>
      <c r="R46" s="7">
        <v>3255</v>
      </c>
      <c r="S46" s="7">
        <v>3255</v>
      </c>
      <c r="T46" s="7">
        <v>3255</v>
      </c>
      <c r="U46" s="7">
        <v>3255</v>
      </c>
      <c r="V46" s="7">
        <v>3255</v>
      </c>
      <c r="W46" s="7">
        <v>3255</v>
      </c>
      <c r="X46" s="7">
        <v>3255</v>
      </c>
      <c r="Y46" s="7">
        <v>3255</v>
      </c>
      <c r="Z46" s="7">
        <v>3255</v>
      </c>
      <c r="AA46" s="7">
        <v>3255</v>
      </c>
      <c r="AB46" s="7">
        <v>3255</v>
      </c>
      <c r="AC46" s="7">
        <v>3255</v>
      </c>
      <c r="AD46" s="7">
        <v>3255</v>
      </c>
      <c r="AE46" s="7">
        <v>3255</v>
      </c>
      <c r="AF46" s="7">
        <v>3255</v>
      </c>
      <c r="AG46" s="7">
        <v>3255</v>
      </c>
      <c r="AH46" s="7">
        <v>3255</v>
      </c>
      <c r="AI46" s="7">
        <v>3255</v>
      </c>
      <c r="AJ46" s="7">
        <v>3255</v>
      </c>
      <c r="AK46" s="7">
        <v>3255</v>
      </c>
      <c r="AL46" s="7">
        <v>3255</v>
      </c>
      <c r="AM46" s="7">
        <v>3255</v>
      </c>
      <c r="AN46" s="7">
        <v>3255</v>
      </c>
      <c r="AO46" s="7">
        <v>3255</v>
      </c>
      <c r="AP46" s="7">
        <v>3255</v>
      </c>
      <c r="AQ46" s="7">
        <v>3255</v>
      </c>
      <c r="AR46" s="7">
        <v>3255</v>
      </c>
      <c r="AS46" s="7">
        <v>3255</v>
      </c>
      <c r="AT46" s="7">
        <v>3255</v>
      </c>
      <c r="AU46" s="7">
        <v>3255</v>
      </c>
      <c r="AV46" s="7">
        <v>3255</v>
      </c>
      <c r="AW46" s="7">
        <v>3255</v>
      </c>
      <c r="AX46" s="7">
        <v>3255</v>
      </c>
      <c r="AY46" s="7">
        <v>3255</v>
      </c>
      <c r="AZ46" s="7">
        <v>3255</v>
      </c>
      <c r="BA46" s="7">
        <v>3255</v>
      </c>
      <c r="BB46" s="7">
        <v>3255</v>
      </c>
      <c r="BC46" s="7">
        <v>3255</v>
      </c>
      <c r="BD46" s="7">
        <v>3255</v>
      </c>
      <c r="BE46" s="7">
        <v>3255</v>
      </c>
      <c r="BF46" s="7">
        <v>3255</v>
      </c>
      <c r="BG46" s="7">
        <v>3255</v>
      </c>
      <c r="BH46" s="7">
        <v>3255</v>
      </c>
      <c r="BI46" s="7">
        <v>3255</v>
      </c>
      <c r="BJ46" s="7">
        <v>3255</v>
      </c>
      <c r="BK46" s="7">
        <v>3255</v>
      </c>
      <c r="BL46" s="7">
        <v>3255</v>
      </c>
      <c r="BM46" s="7">
        <v>3255</v>
      </c>
      <c r="BN46" s="7">
        <v>3255</v>
      </c>
      <c r="BO46" s="7">
        <v>3255</v>
      </c>
      <c r="BP46" s="7">
        <v>3255</v>
      </c>
      <c r="BQ46" s="7">
        <v>3255</v>
      </c>
      <c r="BR46" s="7">
        <v>3255</v>
      </c>
      <c r="BS46" s="7">
        <v>3255</v>
      </c>
      <c r="BT46" s="7">
        <v>3255</v>
      </c>
      <c r="BU46" s="7">
        <v>3255</v>
      </c>
      <c r="BV46" s="7" t="s">
        <v>92</v>
      </c>
      <c r="BW46" s="7">
        <v>3255</v>
      </c>
      <c r="BX46" s="7">
        <v>3255</v>
      </c>
      <c r="BY46" s="7">
        <v>3255</v>
      </c>
      <c r="BZ46" s="7">
        <v>3255</v>
      </c>
      <c r="CA46" s="7">
        <v>3255</v>
      </c>
      <c r="CB46" s="7">
        <v>3255</v>
      </c>
      <c r="CC46" s="7">
        <v>3255</v>
      </c>
      <c r="CD46" s="7">
        <v>3255</v>
      </c>
      <c r="CE46" s="7">
        <v>3255</v>
      </c>
      <c r="CF46" s="7">
        <v>3255</v>
      </c>
      <c r="CG46" s="7">
        <v>3255</v>
      </c>
      <c r="CH46" s="7">
        <v>3255</v>
      </c>
      <c r="CI46" s="7">
        <v>3255</v>
      </c>
      <c r="CJ46" s="7">
        <v>3255</v>
      </c>
      <c r="CK46" s="7">
        <v>3255</v>
      </c>
    </row>
    <row r="47" spans="1:89" hidden="1">
      <c r="A47" s="8" t="s">
        <v>276</v>
      </c>
      <c r="B47" s="7">
        <v>6516</v>
      </c>
      <c r="C47" s="7">
        <v>6516</v>
      </c>
      <c r="D47" s="7">
        <v>6516</v>
      </c>
      <c r="E47" s="7">
        <v>6516</v>
      </c>
      <c r="F47" s="7">
        <v>6516</v>
      </c>
      <c r="G47" s="7">
        <v>6516</v>
      </c>
      <c r="H47" s="7">
        <v>6516</v>
      </c>
      <c r="I47" s="7">
        <v>6516</v>
      </c>
      <c r="J47" s="7">
        <v>6516</v>
      </c>
      <c r="K47" s="7">
        <v>6516</v>
      </c>
      <c r="L47" s="7">
        <v>6516</v>
      </c>
      <c r="M47" s="7">
        <v>6516</v>
      </c>
      <c r="N47" s="7">
        <v>6516</v>
      </c>
      <c r="O47" s="7">
        <v>6516</v>
      </c>
      <c r="P47" s="7">
        <v>6516</v>
      </c>
      <c r="Q47" s="7">
        <v>6516</v>
      </c>
      <c r="R47" s="7">
        <v>6516</v>
      </c>
      <c r="S47" s="7">
        <v>6516</v>
      </c>
      <c r="T47" s="7">
        <v>6516</v>
      </c>
      <c r="U47" s="7">
        <v>6516</v>
      </c>
      <c r="V47" s="7">
        <v>6516</v>
      </c>
      <c r="W47" s="7">
        <v>6516</v>
      </c>
      <c r="X47" s="7">
        <v>6516</v>
      </c>
      <c r="Y47" s="7">
        <v>6516</v>
      </c>
      <c r="Z47" s="7">
        <v>6516</v>
      </c>
      <c r="AA47" s="7">
        <v>6516</v>
      </c>
      <c r="AB47" s="7">
        <v>6516</v>
      </c>
      <c r="AC47" s="7">
        <v>6516</v>
      </c>
      <c r="AD47" s="7">
        <v>6516</v>
      </c>
      <c r="AE47" s="7">
        <v>6516</v>
      </c>
      <c r="AF47" s="7">
        <v>6516</v>
      </c>
      <c r="AG47" s="7">
        <v>6516</v>
      </c>
      <c r="AH47" s="7">
        <v>6516</v>
      </c>
      <c r="AI47" s="7">
        <v>6516</v>
      </c>
      <c r="AJ47" s="7">
        <v>6516</v>
      </c>
      <c r="AK47" s="7">
        <v>6516</v>
      </c>
      <c r="AL47" s="7">
        <v>6516</v>
      </c>
      <c r="AM47" s="7">
        <v>6516</v>
      </c>
      <c r="AN47" s="7">
        <v>6516</v>
      </c>
      <c r="AO47" s="7">
        <v>6516</v>
      </c>
      <c r="AP47" s="7">
        <v>6516</v>
      </c>
      <c r="AQ47" s="7">
        <v>6516</v>
      </c>
      <c r="AR47" s="7">
        <v>6516</v>
      </c>
      <c r="AS47" s="7">
        <v>6516</v>
      </c>
      <c r="AT47" s="7">
        <v>6516</v>
      </c>
      <c r="AU47" s="7">
        <v>6516</v>
      </c>
      <c r="AV47" s="7">
        <v>6516</v>
      </c>
      <c r="AW47" s="7">
        <v>6516</v>
      </c>
      <c r="AX47" s="7">
        <v>6516</v>
      </c>
      <c r="AY47" s="7">
        <v>6516</v>
      </c>
      <c r="AZ47" s="7">
        <v>6516</v>
      </c>
      <c r="BA47" s="7">
        <v>6516</v>
      </c>
      <c r="BB47" s="7">
        <v>6516</v>
      </c>
      <c r="BC47" s="7">
        <v>6516</v>
      </c>
      <c r="BD47" s="7">
        <v>6516</v>
      </c>
      <c r="BE47" s="7">
        <v>6516</v>
      </c>
      <c r="BF47" s="7">
        <v>6516</v>
      </c>
      <c r="BG47" s="7">
        <v>6516</v>
      </c>
      <c r="BH47" s="7">
        <v>6516</v>
      </c>
      <c r="BI47" s="7">
        <v>6516</v>
      </c>
      <c r="BJ47" s="7">
        <v>6516</v>
      </c>
      <c r="BK47" s="7">
        <v>6516</v>
      </c>
      <c r="BL47" s="7">
        <v>6516</v>
      </c>
      <c r="BM47" s="7">
        <v>6516</v>
      </c>
      <c r="BN47" s="7">
        <v>6516</v>
      </c>
      <c r="BO47" s="7">
        <v>6516</v>
      </c>
      <c r="BP47" s="7">
        <v>6516</v>
      </c>
      <c r="BQ47" s="7">
        <v>6516</v>
      </c>
      <c r="BR47" s="7">
        <v>6516</v>
      </c>
      <c r="BS47" s="7">
        <v>6516</v>
      </c>
      <c r="BT47" s="7">
        <v>6516</v>
      </c>
      <c r="BU47" s="7">
        <v>6516</v>
      </c>
      <c r="BV47" s="7" t="s">
        <v>92</v>
      </c>
      <c r="BW47" s="7">
        <v>6516</v>
      </c>
      <c r="BX47" s="7">
        <v>6516</v>
      </c>
      <c r="BY47" s="7">
        <v>6516</v>
      </c>
      <c r="BZ47" s="7">
        <v>6516</v>
      </c>
      <c r="CA47" s="7">
        <v>6516</v>
      </c>
      <c r="CB47" s="7">
        <v>6516</v>
      </c>
      <c r="CC47" s="7">
        <v>6516</v>
      </c>
      <c r="CD47" s="7">
        <v>6516</v>
      </c>
      <c r="CE47" s="7">
        <v>6516</v>
      </c>
      <c r="CF47" s="7">
        <v>6516</v>
      </c>
      <c r="CG47" s="7">
        <v>6516</v>
      </c>
      <c r="CH47" s="7">
        <v>6516</v>
      </c>
      <c r="CI47" s="7">
        <v>6516</v>
      </c>
      <c r="CJ47" s="7">
        <v>6516</v>
      </c>
      <c r="CK47" s="7">
        <v>6516</v>
      </c>
    </row>
    <row r="48" spans="1:89" hidden="1">
      <c r="A48" s="8" t="s">
        <v>369</v>
      </c>
      <c r="B48" s="7">
        <v>7639</v>
      </c>
      <c r="C48" s="7">
        <v>7639</v>
      </c>
      <c r="D48" s="7">
        <v>7639</v>
      </c>
      <c r="E48" s="7">
        <v>7639</v>
      </c>
      <c r="F48" s="7">
        <v>7639</v>
      </c>
      <c r="G48" s="7">
        <v>7639</v>
      </c>
      <c r="H48" s="7">
        <v>7639</v>
      </c>
      <c r="I48" s="7">
        <v>7639</v>
      </c>
      <c r="J48" s="7">
        <v>7639</v>
      </c>
      <c r="K48" s="7">
        <v>7639</v>
      </c>
      <c r="L48" s="7">
        <v>7639</v>
      </c>
      <c r="M48" s="7">
        <v>7639</v>
      </c>
      <c r="N48" s="7">
        <v>7639</v>
      </c>
      <c r="O48" s="7">
        <v>7639</v>
      </c>
      <c r="P48" s="7">
        <v>7639</v>
      </c>
      <c r="Q48" s="7">
        <v>7639</v>
      </c>
      <c r="R48" s="7">
        <v>7639</v>
      </c>
      <c r="S48" s="7">
        <v>7639</v>
      </c>
      <c r="T48" s="7">
        <v>7639</v>
      </c>
      <c r="U48" s="7">
        <v>7639</v>
      </c>
      <c r="V48" s="7">
        <v>7639</v>
      </c>
      <c r="W48" s="7">
        <v>7639</v>
      </c>
      <c r="X48" s="7">
        <v>7639</v>
      </c>
      <c r="Y48" s="7">
        <v>7639</v>
      </c>
      <c r="Z48" s="7">
        <v>7639</v>
      </c>
      <c r="AA48" s="7">
        <v>7639</v>
      </c>
      <c r="AB48" s="7">
        <v>7639</v>
      </c>
      <c r="AC48" s="7">
        <v>7639</v>
      </c>
      <c r="AD48" s="7">
        <v>7639</v>
      </c>
      <c r="AE48" s="7">
        <v>7639</v>
      </c>
      <c r="AF48" s="7">
        <v>7639</v>
      </c>
      <c r="AG48" s="7">
        <v>7639</v>
      </c>
      <c r="AH48" s="7">
        <v>7639</v>
      </c>
      <c r="AI48" s="7">
        <v>7639</v>
      </c>
      <c r="AJ48" s="7">
        <v>7639</v>
      </c>
      <c r="AK48" s="7">
        <v>7639</v>
      </c>
      <c r="AL48" s="7">
        <v>7639</v>
      </c>
      <c r="AM48" s="7">
        <v>7639</v>
      </c>
      <c r="AN48" s="7">
        <v>7639</v>
      </c>
      <c r="AO48" s="7">
        <v>7639</v>
      </c>
      <c r="AP48" s="7">
        <v>7639</v>
      </c>
      <c r="AQ48" s="7">
        <v>7639</v>
      </c>
      <c r="AR48" s="7">
        <v>7639</v>
      </c>
      <c r="AS48" s="7">
        <v>7639</v>
      </c>
      <c r="AT48" s="7">
        <v>7639</v>
      </c>
      <c r="AU48" s="7">
        <v>7639</v>
      </c>
      <c r="AV48" s="7">
        <v>7639</v>
      </c>
      <c r="AW48" s="7">
        <v>7639</v>
      </c>
      <c r="AX48" s="7">
        <v>7639</v>
      </c>
      <c r="AY48" s="7">
        <v>7639</v>
      </c>
      <c r="AZ48" s="7">
        <v>7639</v>
      </c>
      <c r="BA48" s="7">
        <v>7639</v>
      </c>
      <c r="BB48" s="7">
        <v>7639</v>
      </c>
      <c r="BC48" s="7">
        <v>7639</v>
      </c>
      <c r="BD48" s="7">
        <v>7639</v>
      </c>
      <c r="BE48" s="7">
        <v>7639</v>
      </c>
      <c r="BF48" s="7">
        <v>7639</v>
      </c>
      <c r="BG48" s="7">
        <v>7639</v>
      </c>
      <c r="BH48" s="7">
        <v>7639</v>
      </c>
      <c r="BI48" s="7">
        <v>7639</v>
      </c>
      <c r="BJ48" s="7">
        <v>7639</v>
      </c>
      <c r="BK48" s="7">
        <v>7639</v>
      </c>
      <c r="BL48" s="7">
        <v>7639</v>
      </c>
      <c r="BM48" s="7">
        <v>7639</v>
      </c>
      <c r="BN48" s="7">
        <v>7639</v>
      </c>
      <c r="BO48" s="7">
        <v>7639</v>
      </c>
      <c r="BP48" s="7">
        <v>7639</v>
      </c>
      <c r="BQ48" s="7">
        <v>7639</v>
      </c>
      <c r="BR48" s="7">
        <v>7639</v>
      </c>
      <c r="BS48" s="7">
        <v>7639</v>
      </c>
      <c r="BT48" s="7">
        <v>7639</v>
      </c>
      <c r="BU48" s="7">
        <v>7639</v>
      </c>
      <c r="BV48" s="7" t="s">
        <v>92</v>
      </c>
      <c r="BW48" s="7">
        <v>7639</v>
      </c>
      <c r="BX48" s="7">
        <v>7639</v>
      </c>
      <c r="BY48" s="7">
        <v>7639</v>
      </c>
      <c r="BZ48" s="7">
        <v>7639</v>
      </c>
      <c r="CA48" s="7">
        <v>7639</v>
      </c>
      <c r="CB48" s="7">
        <v>7639</v>
      </c>
      <c r="CC48" s="7">
        <v>7639</v>
      </c>
      <c r="CD48" s="7">
        <v>7639</v>
      </c>
      <c r="CE48" s="7">
        <v>7639</v>
      </c>
      <c r="CF48" s="7">
        <v>7639</v>
      </c>
      <c r="CG48" s="7">
        <v>7639</v>
      </c>
      <c r="CH48" s="7">
        <v>7639</v>
      </c>
      <c r="CI48" s="7">
        <v>7639</v>
      </c>
      <c r="CJ48" s="7">
        <v>7639</v>
      </c>
      <c r="CK48" s="7">
        <v>7639</v>
      </c>
    </row>
    <row r="49" spans="1:89" hidden="1">
      <c r="A49" s="8" t="s">
        <v>277</v>
      </c>
      <c r="B49" s="7">
        <v>8637</v>
      </c>
      <c r="C49" s="7">
        <v>8637</v>
      </c>
      <c r="D49" s="7">
        <v>8637</v>
      </c>
      <c r="E49" s="7">
        <v>8637</v>
      </c>
      <c r="F49" s="7">
        <v>8637</v>
      </c>
      <c r="G49" s="7">
        <v>8637</v>
      </c>
      <c r="H49" s="7">
        <v>8637</v>
      </c>
      <c r="I49" s="7">
        <v>8637</v>
      </c>
      <c r="J49" s="7">
        <v>8637</v>
      </c>
      <c r="K49" s="7">
        <v>8637</v>
      </c>
      <c r="L49" s="7">
        <v>8637</v>
      </c>
      <c r="M49" s="7">
        <v>8637</v>
      </c>
      <c r="N49" s="7">
        <v>8637</v>
      </c>
      <c r="O49" s="7">
        <v>8637</v>
      </c>
      <c r="P49" s="7">
        <v>8637</v>
      </c>
      <c r="Q49" s="7">
        <v>8637</v>
      </c>
      <c r="R49" s="7">
        <v>8637</v>
      </c>
      <c r="S49" s="7">
        <v>8637</v>
      </c>
      <c r="T49" s="7">
        <v>8637</v>
      </c>
      <c r="U49" s="7">
        <v>8637</v>
      </c>
      <c r="V49" s="7">
        <v>8637</v>
      </c>
      <c r="W49" s="7">
        <v>8637</v>
      </c>
      <c r="X49" s="7">
        <v>8637</v>
      </c>
      <c r="Y49" s="7">
        <v>8637</v>
      </c>
      <c r="Z49" s="7">
        <v>8637</v>
      </c>
      <c r="AA49" s="7">
        <v>8637</v>
      </c>
      <c r="AB49" s="7">
        <v>8637</v>
      </c>
      <c r="AC49" s="7">
        <v>8637</v>
      </c>
      <c r="AD49" s="7">
        <v>8637</v>
      </c>
      <c r="AE49" s="7">
        <v>8637</v>
      </c>
      <c r="AF49" s="7">
        <v>8637</v>
      </c>
      <c r="AG49" s="7">
        <v>8637</v>
      </c>
      <c r="AH49" s="7">
        <v>8637</v>
      </c>
      <c r="AI49" s="7">
        <v>8637</v>
      </c>
      <c r="AJ49" s="7">
        <v>8637</v>
      </c>
      <c r="AK49" s="7">
        <v>8637</v>
      </c>
      <c r="AL49" s="7">
        <v>8637</v>
      </c>
      <c r="AM49" s="7">
        <v>8637</v>
      </c>
      <c r="AN49" s="7">
        <v>8637</v>
      </c>
      <c r="AO49" s="7">
        <v>8637</v>
      </c>
      <c r="AP49" s="7">
        <v>8637</v>
      </c>
      <c r="AQ49" s="7">
        <v>8637</v>
      </c>
      <c r="AR49" s="7">
        <v>8637</v>
      </c>
      <c r="AS49" s="7">
        <v>8637</v>
      </c>
      <c r="AT49" s="7">
        <v>8637</v>
      </c>
      <c r="AU49" s="7">
        <v>8637</v>
      </c>
      <c r="AV49" s="7">
        <v>8637</v>
      </c>
      <c r="AW49" s="7">
        <v>8637</v>
      </c>
      <c r="AX49" s="7">
        <v>8637</v>
      </c>
      <c r="AY49" s="7">
        <v>8637</v>
      </c>
      <c r="AZ49" s="7">
        <v>8637</v>
      </c>
      <c r="BA49" s="7">
        <v>8637</v>
      </c>
      <c r="BB49" s="7">
        <v>8637</v>
      </c>
      <c r="BC49" s="7">
        <v>8637</v>
      </c>
      <c r="BD49" s="7">
        <v>8637</v>
      </c>
      <c r="BE49" s="7">
        <v>8637</v>
      </c>
      <c r="BF49" s="7">
        <v>8637</v>
      </c>
      <c r="BG49" s="7">
        <v>8637</v>
      </c>
      <c r="BH49" s="7">
        <v>8637</v>
      </c>
      <c r="BI49" s="7">
        <v>8637</v>
      </c>
      <c r="BJ49" s="7">
        <v>8637</v>
      </c>
      <c r="BK49" s="7">
        <v>8637</v>
      </c>
      <c r="BL49" s="7">
        <v>8637</v>
      </c>
      <c r="BM49" s="7">
        <v>8637</v>
      </c>
      <c r="BN49" s="7">
        <v>8637</v>
      </c>
      <c r="BO49" s="7">
        <v>8637</v>
      </c>
      <c r="BP49" s="7">
        <v>8637</v>
      </c>
      <c r="BQ49" s="7">
        <v>8637</v>
      </c>
      <c r="BR49" s="7">
        <v>8637</v>
      </c>
      <c r="BS49" s="7">
        <v>8637</v>
      </c>
      <c r="BT49" s="7">
        <v>8637</v>
      </c>
      <c r="BU49" s="7">
        <v>8637</v>
      </c>
      <c r="BV49" s="7" t="s">
        <v>92</v>
      </c>
      <c r="BW49" s="7">
        <v>8637</v>
      </c>
      <c r="BX49" s="7">
        <v>8637</v>
      </c>
      <c r="BY49" s="7">
        <v>8637</v>
      </c>
      <c r="BZ49" s="7">
        <v>8637</v>
      </c>
      <c r="CA49" s="7">
        <v>8637</v>
      </c>
      <c r="CB49" s="7">
        <v>8637</v>
      </c>
      <c r="CC49" s="7">
        <v>8637</v>
      </c>
      <c r="CD49" s="7">
        <v>8637</v>
      </c>
      <c r="CE49" s="7">
        <v>8637</v>
      </c>
      <c r="CF49" s="7">
        <v>8637</v>
      </c>
      <c r="CG49" s="7">
        <v>8637</v>
      </c>
      <c r="CH49" s="7">
        <v>8637</v>
      </c>
      <c r="CI49" s="7">
        <v>8637</v>
      </c>
      <c r="CJ49" s="7">
        <v>8637</v>
      </c>
      <c r="CK49" s="7">
        <v>8637</v>
      </c>
    </row>
    <row r="50" spans="1:89" hidden="1">
      <c r="A50" s="3" t="s">
        <v>80</v>
      </c>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row>
    <row r="51" spans="1:89" hidden="1">
      <c r="A51" s="5" t="s">
        <v>81</v>
      </c>
      <c r="B51" s="7">
        <v>54</v>
      </c>
      <c r="C51" s="7">
        <v>54</v>
      </c>
      <c r="D51" s="7">
        <v>54</v>
      </c>
      <c r="E51" s="7">
        <v>54</v>
      </c>
      <c r="F51" s="7">
        <v>54</v>
      </c>
      <c r="G51" s="7">
        <v>54</v>
      </c>
      <c r="H51" s="7">
        <v>54</v>
      </c>
      <c r="I51" s="7">
        <v>54</v>
      </c>
      <c r="J51" s="7">
        <v>54</v>
      </c>
      <c r="K51" s="7">
        <v>54</v>
      </c>
      <c r="L51" s="7">
        <v>54</v>
      </c>
      <c r="M51" s="7">
        <v>54</v>
      </c>
      <c r="N51" s="7">
        <v>54</v>
      </c>
      <c r="O51" s="7">
        <v>54</v>
      </c>
      <c r="P51" s="7">
        <v>54</v>
      </c>
      <c r="Q51" s="7">
        <v>54</v>
      </c>
      <c r="R51" s="7">
        <v>54</v>
      </c>
      <c r="S51" s="7">
        <v>54</v>
      </c>
      <c r="T51" s="7">
        <v>54</v>
      </c>
      <c r="U51" s="7">
        <v>54</v>
      </c>
      <c r="V51" s="7">
        <v>54</v>
      </c>
      <c r="W51" s="7">
        <v>54</v>
      </c>
      <c r="X51" s="7">
        <v>54</v>
      </c>
      <c r="Y51" s="7">
        <v>54</v>
      </c>
      <c r="Z51" s="7">
        <v>54</v>
      </c>
      <c r="AA51" s="7">
        <v>54</v>
      </c>
      <c r="AB51" s="7">
        <v>54</v>
      </c>
      <c r="AC51" s="7" t="s">
        <v>92</v>
      </c>
      <c r="AD51" s="7">
        <v>54</v>
      </c>
      <c r="AE51" s="7">
        <v>54</v>
      </c>
      <c r="AF51" s="7" t="s">
        <v>92</v>
      </c>
      <c r="AG51" s="7">
        <v>54</v>
      </c>
      <c r="AH51" s="7">
        <v>54</v>
      </c>
      <c r="AI51" s="7">
        <v>54</v>
      </c>
      <c r="AJ51" s="7">
        <v>54</v>
      </c>
      <c r="AK51" s="7" t="s">
        <v>92</v>
      </c>
      <c r="AL51" s="7" t="s">
        <v>92</v>
      </c>
      <c r="AM51" s="7">
        <v>54</v>
      </c>
      <c r="AN51" s="7">
        <v>54</v>
      </c>
      <c r="AO51" s="7">
        <v>54</v>
      </c>
      <c r="AP51" s="7">
        <v>54</v>
      </c>
      <c r="AQ51" s="7" t="s">
        <v>92</v>
      </c>
      <c r="AR51" s="7" t="s">
        <v>92</v>
      </c>
      <c r="AS51" s="7">
        <v>54</v>
      </c>
      <c r="AT51" s="7">
        <v>54</v>
      </c>
      <c r="AU51" s="7">
        <v>54</v>
      </c>
      <c r="AV51" s="7">
        <v>54</v>
      </c>
      <c r="AW51" s="7">
        <v>54</v>
      </c>
      <c r="AX51" s="7">
        <v>54</v>
      </c>
      <c r="AY51" s="7">
        <v>54</v>
      </c>
      <c r="AZ51" s="7">
        <v>54</v>
      </c>
      <c r="BA51" s="7">
        <v>54</v>
      </c>
      <c r="BB51" s="7">
        <v>54</v>
      </c>
      <c r="BC51" s="7">
        <v>54</v>
      </c>
      <c r="BD51" s="7">
        <v>54</v>
      </c>
      <c r="BE51" s="7">
        <v>54</v>
      </c>
      <c r="BF51" s="7">
        <v>54</v>
      </c>
      <c r="BG51" s="7">
        <v>54</v>
      </c>
      <c r="BH51" s="7">
        <v>54</v>
      </c>
      <c r="BI51" s="7">
        <v>54</v>
      </c>
      <c r="BJ51" s="7">
        <v>54</v>
      </c>
      <c r="BK51" s="7">
        <v>54</v>
      </c>
      <c r="BL51" s="7">
        <v>54</v>
      </c>
      <c r="BM51" s="7">
        <v>54</v>
      </c>
      <c r="BN51" s="7">
        <v>54</v>
      </c>
      <c r="BO51" s="7">
        <v>54</v>
      </c>
      <c r="BP51" s="7">
        <v>54</v>
      </c>
      <c r="BQ51" s="7">
        <v>54</v>
      </c>
      <c r="BR51" s="7">
        <v>54</v>
      </c>
      <c r="BS51" s="7">
        <v>54</v>
      </c>
      <c r="BT51" s="7">
        <v>54</v>
      </c>
      <c r="BU51" s="7">
        <v>54</v>
      </c>
      <c r="BV51" s="7" t="s">
        <v>92</v>
      </c>
      <c r="BW51" s="7">
        <v>54</v>
      </c>
      <c r="BX51" s="7">
        <v>54</v>
      </c>
      <c r="BY51" s="7">
        <v>54</v>
      </c>
      <c r="BZ51" s="7">
        <v>54</v>
      </c>
      <c r="CA51" s="7">
        <v>54</v>
      </c>
      <c r="CB51" s="7">
        <v>54</v>
      </c>
      <c r="CC51" s="7">
        <v>54</v>
      </c>
      <c r="CD51" s="7">
        <v>54</v>
      </c>
      <c r="CE51" s="7">
        <v>54</v>
      </c>
      <c r="CF51" s="7">
        <v>54</v>
      </c>
      <c r="CG51" s="7">
        <v>54</v>
      </c>
      <c r="CH51" s="7">
        <v>54</v>
      </c>
      <c r="CI51" s="7">
        <v>54</v>
      </c>
      <c r="CJ51" s="7">
        <v>54</v>
      </c>
      <c r="CK51" s="7">
        <v>54</v>
      </c>
    </row>
    <row r="52" spans="1:89" hidden="1">
      <c r="A52" s="5" t="s">
        <v>82</v>
      </c>
      <c r="B52" s="7" t="s">
        <v>92</v>
      </c>
      <c r="C52" s="7" t="s">
        <v>92</v>
      </c>
      <c r="D52" s="7" t="s">
        <v>92</v>
      </c>
      <c r="E52" s="7" t="s">
        <v>92</v>
      </c>
      <c r="F52" s="7" t="s">
        <v>92</v>
      </c>
      <c r="G52" s="7" t="s">
        <v>92</v>
      </c>
      <c r="H52" s="7" t="s">
        <v>92</v>
      </c>
      <c r="I52" s="7" t="s">
        <v>92</v>
      </c>
      <c r="J52" s="7" t="s">
        <v>92</v>
      </c>
      <c r="K52" s="7" t="s">
        <v>92</v>
      </c>
      <c r="L52" s="7" t="s">
        <v>92</v>
      </c>
      <c r="M52" s="7" t="s">
        <v>92</v>
      </c>
      <c r="N52" s="7" t="s">
        <v>92</v>
      </c>
      <c r="O52" s="7" t="s">
        <v>92</v>
      </c>
      <c r="P52" s="7" t="s">
        <v>92</v>
      </c>
      <c r="Q52" s="7" t="s">
        <v>92</v>
      </c>
      <c r="R52" s="7" t="s">
        <v>92</v>
      </c>
      <c r="S52" s="7" t="s">
        <v>92</v>
      </c>
      <c r="T52" s="7" t="s">
        <v>92</v>
      </c>
      <c r="U52" s="7" t="s">
        <v>92</v>
      </c>
      <c r="V52" s="7" t="s">
        <v>92</v>
      </c>
      <c r="W52" s="7" t="s">
        <v>92</v>
      </c>
      <c r="X52" s="7" t="s">
        <v>92</v>
      </c>
      <c r="Y52" s="7" t="s">
        <v>92</v>
      </c>
      <c r="Z52" s="7" t="s">
        <v>92</v>
      </c>
      <c r="AA52" s="7" t="s">
        <v>92</v>
      </c>
      <c r="AB52" s="7" t="s">
        <v>92</v>
      </c>
      <c r="AC52" s="7" t="s">
        <v>92</v>
      </c>
      <c r="AD52" s="7" t="s">
        <v>92</v>
      </c>
      <c r="AE52" s="7" t="s">
        <v>92</v>
      </c>
      <c r="AF52" s="7" t="s">
        <v>92</v>
      </c>
      <c r="AG52" s="7" t="s">
        <v>92</v>
      </c>
      <c r="AH52" s="7" t="s">
        <v>92</v>
      </c>
      <c r="AI52" s="7" t="s">
        <v>92</v>
      </c>
      <c r="AJ52" s="7" t="s">
        <v>92</v>
      </c>
      <c r="AK52" s="7" t="s">
        <v>92</v>
      </c>
      <c r="AL52" s="7" t="s">
        <v>92</v>
      </c>
      <c r="AM52" s="7" t="s">
        <v>92</v>
      </c>
      <c r="AN52" s="7" t="s">
        <v>92</v>
      </c>
      <c r="AO52" s="7" t="s">
        <v>92</v>
      </c>
      <c r="AP52" s="7" t="s">
        <v>92</v>
      </c>
      <c r="AQ52" s="7" t="s">
        <v>92</v>
      </c>
      <c r="AR52" s="7" t="s">
        <v>92</v>
      </c>
      <c r="AS52" s="7" t="s">
        <v>92</v>
      </c>
      <c r="AT52" s="7" t="s">
        <v>92</v>
      </c>
      <c r="AU52" s="7" t="s">
        <v>92</v>
      </c>
      <c r="AV52" s="7" t="s">
        <v>92</v>
      </c>
      <c r="AW52" s="7" t="s">
        <v>92</v>
      </c>
      <c r="AX52" s="7" t="s">
        <v>92</v>
      </c>
      <c r="AY52" s="7" t="s">
        <v>92</v>
      </c>
      <c r="AZ52" s="7" t="s">
        <v>92</v>
      </c>
      <c r="BA52" s="7" t="s">
        <v>92</v>
      </c>
      <c r="BB52" s="7" t="s">
        <v>92</v>
      </c>
      <c r="BC52" s="7" t="s">
        <v>92</v>
      </c>
      <c r="BD52" s="7" t="s">
        <v>92</v>
      </c>
      <c r="BE52" s="7" t="s">
        <v>92</v>
      </c>
      <c r="BF52" s="7" t="s">
        <v>92</v>
      </c>
      <c r="BG52" s="7" t="s">
        <v>92</v>
      </c>
      <c r="BH52" s="7" t="s">
        <v>92</v>
      </c>
      <c r="BI52" s="7" t="s">
        <v>92</v>
      </c>
      <c r="BJ52" s="7" t="s">
        <v>92</v>
      </c>
      <c r="BK52" s="7" t="s">
        <v>92</v>
      </c>
      <c r="BL52" s="7" t="s">
        <v>92</v>
      </c>
      <c r="BM52" s="7" t="s">
        <v>92</v>
      </c>
      <c r="BN52" s="7" t="s">
        <v>92</v>
      </c>
      <c r="BO52" s="7" t="s">
        <v>92</v>
      </c>
      <c r="BP52" s="7" t="s">
        <v>92</v>
      </c>
      <c r="BQ52" s="7" t="s">
        <v>92</v>
      </c>
      <c r="BR52" s="7" t="s">
        <v>92</v>
      </c>
      <c r="BS52" s="7" t="s">
        <v>92</v>
      </c>
      <c r="BT52" s="7" t="s">
        <v>92</v>
      </c>
      <c r="BU52" s="7" t="s">
        <v>92</v>
      </c>
      <c r="BV52" s="7" t="s">
        <v>92</v>
      </c>
      <c r="BW52" s="7" t="s">
        <v>92</v>
      </c>
      <c r="BX52" s="7" t="s">
        <v>92</v>
      </c>
      <c r="BY52" s="7" t="s">
        <v>92</v>
      </c>
      <c r="BZ52" s="7" t="s">
        <v>92</v>
      </c>
      <c r="CA52" s="7" t="s">
        <v>92</v>
      </c>
      <c r="CB52" s="7" t="s">
        <v>92</v>
      </c>
      <c r="CC52" s="7" t="s">
        <v>92</v>
      </c>
      <c r="CD52" s="7" t="s">
        <v>92</v>
      </c>
      <c r="CE52" s="7" t="s">
        <v>92</v>
      </c>
      <c r="CF52" s="7" t="s">
        <v>92</v>
      </c>
      <c r="CG52" s="7" t="s">
        <v>92</v>
      </c>
      <c r="CH52" s="7" t="s">
        <v>92</v>
      </c>
      <c r="CI52" s="7" t="s">
        <v>92</v>
      </c>
      <c r="CJ52" s="7" t="s">
        <v>92</v>
      </c>
      <c r="CK52" s="7" t="s">
        <v>92</v>
      </c>
    </row>
    <row r="53" spans="1:89" hidden="1">
      <c r="A53" s="5" t="s">
        <v>83</v>
      </c>
      <c r="B53" s="7" t="s">
        <v>92</v>
      </c>
      <c r="C53" s="7" t="s">
        <v>92</v>
      </c>
      <c r="D53" s="7" t="s">
        <v>92</v>
      </c>
      <c r="E53" s="7" t="s">
        <v>92</v>
      </c>
      <c r="F53" s="7" t="s">
        <v>92</v>
      </c>
      <c r="G53" s="7" t="s">
        <v>92</v>
      </c>
      <c r="H53" s="7" t="s">
        <v>92</v>
      </c>
      <c r="I53" s="7" t="s">
        <v>92</v>
      </c>
      <c r="J53" s="7" t="s">
        <v>92</v>
      </c>
      <c r="K53" s="7" t="s">
        <v>92</v>
      </c>
      <c r="L53" s="7" t="s">
        <v>92</v>
      </c>
      <c r="M53" s="7" t="s">
        <v>92</v>
      </c>
      <c r="N53" s="7" t="s">
        <v>92</v>
      </c>
      <c r="O53" s="7" t="s">
        <v>92</v>
      </c>
      <c r="P53" s="7" t="s">
        <v>92</v>
      </c>
      <c r="Q53" s="7" t="s">
        <v>92</v>
      </c>
      <c r="R53" s="7" t="s">
        <v>92</v>
      </c>
      <c r="S53" s="7" t="s">
        <v>92</v>
      </c>
      <c r="T53" s="7" t="s">
        <v>92</v>
      </c>
      <c r="U53" s="7" t="s">
        <v>92</v>
      </c>
      <c r="V53" s="7" t="s">
        <v>92</v>
      </c>
      <c r="W53" s="7" t="s">
        <v>92</v>
      </c>
      <c r="X53" s="7" t="s">
        <v>92</v>
      </c>
      <c r="Y53" s="7" t="s">
        <v>92</v>
      </c>
      <c r="Z53" s="7" t="s">
        <v>92</v>
      </c>
      <c r="AA53" s="7" t="s">
        <v>92</v>
      </c>
      <c r="AB53" s="7" t="s">
        <v>92</v>
      </c>
      <c r="AC53" s="7" t="s">
        <v>92</v>
      </c>
      <c r="AD53" s="7" t="s">
        <v>92</v>
      </c>
      <c r="AE53" s="7" t="s">
        <v>92</v>
      </c>
      <c r="AF53" s="7" t="s">
        <v>92</v>
      </c>
      <c r="AG53" s="7" t="s">
        <v>92</v>
      </c>
      <c r="AH53" s="7" t="s">
        <v>92</v>
      </c>
      <c r="AI53" s="7" t="s">
        <v>92</v>
      </c>
      <c r="AJ53" s="7" t="s">
        <v>92</v>
      </c>
      <c r="AK53" s="7" t="s">
        <v>92</v>
      </c>
      <c r="AL53" s="7" t="s">
        <v>92</v>
      </c>
      <c r="AM53" s="7" t="s">
        <v>92</v>
      </c>
      <c r="AN53" s="7" t="s">
        <v>92</v>
      </c>
      <c r="AO53" s="7" t="s">
        <v>92</v>
      </c>
      <c r="AP53" s="7" t="s">
        <v>92</v>
      </c>
      <c r="AQ53" s="7" t="s">
        <v>92</v>
      </c>
      <c r="AR53" s="7" t="s">
        <v>92</v>
      </c>
      <c r="AS53" s="7" t="s">
        <v>92</v>
      </c>
      <c r="AT53" s="7" t="s">
        <v>92</v>
      </c>
      <c r="AU53" s="7" t="s">
        <v>92</v>
      </c>
      <c r="AV53" s="7" t="s">
        <v>92</v>
      </c>
      <c r="AW53" s="7" t="s">
        <v>92</v>
      </c>
      <c r="AX53" s="7" t="s">
        <v>92</v>
      </c>
      <c r="AY53" s="7" t="s">
        <v>92</v>
      </c>
      <c r="AZ53" s="7" t="s">
        <v>92</v>
      </c>
      <c r="BA53" s="7" t="s">
        <v>92</v>
      </c>
      <c r="BB53" s="7" t="s">
        <v>92</v>
      </c>
      <c r="BC53" s="7" t="s">
        <v>92</v>
      </c>
      <c r="BD53" s="7" t="s">
        <v>92</v>
      </c>
      <c r="BE53" s="7" t="s">
        <v>92</v>
      </c>
      <c r="BF53" s="7" t="s">
        <v>92</v>
      </c>
      <c r="BG53" s="7" t="s">
        <v>92</v>
      </c>
      <c r="BH53" s="7" t="s">
        <v>92</v>
      </c>
      <c r="BI53" s="7" t="s">
        <v>92</v>
      </c>
      <c r="BJ53" s="7" t="s">
        <v>92</v>
      </c>
      <c r="BK53" s="7" t="s">
        <v>92</v>
      </c>
      <c r="BL53" s="7" t="s">
        <v>92</v>
      </c>
      <c r="BM53" s="7" t="s">
        <v>92</v>
      </c>
      <c r="BN53" s="7" t="s">
        <v>92</v>
      </c>
      <c r="BO53" s="7" t="s">
        <v>92</v>
      </c>
      <c r="BP53" s="7" t="s">
        <v>92</v>
      </c>
      <c r="BQ53" s="7" t="s">
        <v>92</v>
      </c>
      <c r="BR53" s="7" t="s">
        <v>92</v>
      </c>
      <c r="BS53" s="7" t="s">
        <v>92</v>
      </c>
      <c r="BT53" s="7" t="s">
        <v>92</v>
      </c>
      <c r="BU53" s="7" t="s">
        <v>92</v>
      </c>
      <c r="BV53" s="7" t="s">
        <v>92</v>
      </c>
      <c r="BW53" s="7" t="s">
        <v>92</v>
      </c>
      <c r="BX53" s="7" t="s">
        <v>92</v>
      </c>
      <c r="BY53" s="7" t="s">
        <v>92</v>
      </c>
      <c r="BZ53" s="7" t="s">
        <v>92</v>
      </c>
      <c r="CA53" s="7" t="s">
        <v>92</v>
      </c>
      <c r="CB53" s="7" t="s">
        <v>92</v>
      </c>
      <c r="CC53" s="7" t="s">
        <v>92</v>
      </c>
      <c r="CD53" s="7" t="s">
        <v>92</v>
      </c>
      <c r="CE53" s="7" t="s">
        <v>92</v>
      </c>
      <c r="CF53" s="7" t="s">
        <v>92</v>
      </c>
      <c r="CG53" s="7" t="s">
        <v>92</v>
      </c>
      <c r="CH53" s="7" t="s">
        <v>92</v>
      </c>
      <c r="CI53" s="7" t="s">
        <v>92</v>
      </c>
      <c r="CJ53" s="7" t="s">
        <v>92</v>
      </c>
      <c r="CK53" s="7" t="s">
        <v>92</v>
      </c>
    </row>
    <row r="54" spans="1:89" hidden="1">
      <c r="A54" s="5" t="s">
        <v>83</v>
      </c>
      <c r="B54" t="s">
        <v>92</v>
      </c>
      <c r="C54" t="s">
        <v>92</v>
      </c>
      <c r="D54" t="s">
        <v>92</v>
      </c>
      <c r="E54" t="s">
        <v>92</v>
      </c>
      <c r="F54" t="s">
        <v>92</v>
      </c>
      <c r="G54" t="s">
        <v>92</v>
      </c>
      <c r="H54" t="s">
        <v>92</v>
      </c>
      <c r="I54" t="s">
        <v>92</v>
      </c>
      <c r="J54" t="s">
        <v>92</v>
      </c>
      <c r="K54" t="s">
        <v>92</v>
      </c>
      <c r="L54" t="s">
        <v>92</v>
      </c>
      <c r="M54" t="s">
        <v>92</v>
      </c>
      <c r="N54" t="s">
        <v>92</v>
      </c>
      <c r="O54" t="s">
        <v>92</v>
      </c>
      <c r="P54" t="s">
        <v>92</v>
      </c>
      <c r="Q54" t="s">
        <v>92</v>
      </c>
      <c r="R54" t="s">
        <v>92</v>
      </c>
      <c r="S54" t="s">
        <v>92</v>
      </c>
      <c r="T54" t="s">
        <v>92</v>
      </c>
      <c r="U54" t="s">
        <v>92</v>
      </c>
      <c r="V54" t="s">
        <v>92</v>
      </c>
      <c r="W54" t="s">
        <v>92</v>
      </c>
      <c r="X54" t="s">
        <v>92</v>
      </c>
      <c r="Y54" t="s">
        <v>92</v>
      </c>
      <c r="Z54" t="s">
        <v>92</v>
      </c>
      <c r="AA54" t="s">
        <v>92</v>
      </c>
      <c r="AB54" t="s">
        <v>92</v>
      </c>
      <c r="AC54" t="s">
        <v>92</v>
      </c>
      <c r="AD54" t="s">
        <v>92</v>
      </c>
      <c r="AE54" t="s">
        <v>92</v>
      </c>
      <c r="AF54" t="s">
        <v>92</v>
      </c>
      <c r="AG54" t="s">
        <v>92</v>
      </c>
      <c r="AH54" t="s">
        <v>92</v>
      </c>
      <c r="AI54" t="s">
        <v>92</v>
      </c>
      <c r="AJ54" t="s">
        <v>92</v>
      </c>
      <c r="AK54" t="s">
        <v>92</v>
      </c>
      <c r="AL54" t="s">
        <v>92</v>
      </c>
      <c r="AM54" t="s">
        <v>92</v>
      </c>
      <c r="AN54" t="s">
        <v>92</v>
      </c>
      <c r="AO54" t="s">
        <v>92</v>
      </c>
      <c r="AP54" t="s">
        <v>92</v>
      </c>
      <c r="AQ54" t="s">
        <v>92</v>
      </c>
      <c r="AR54" t="s">
        <v>92</v>
      </c>
      <c r="AS54" t="s">
        <v>92</v>
      </c>
      <c r="AT54" t="s">
        <v>92</v>
      </c>
    </row>
    <row r="55" spans="1:89" hidden="1">
      <c r="A55" s="16" t="s">
        <v>380</v>
      </c>
      <c r="B55" s="7" t="s">
        <v>382</v>
      </c>
      <c r="C55" s="7" t="s">
        <v>93</v>
      </c>
      <c r="D55" s="7" t="s">
        <v>93</v>
      </c>
      <c r="E55" s="7" t="s">
        <v>93</v>
      </c>
      <c r="F55" s="7" t="s">
        <v>382</v>
      </c>
      <c r="G55" s="7" t="s">
        <v>382</v>
      </c>
      <c r="H55" s="7" t="s">
        <v>93</v>
      </c>
      <c r="I55" s="7" t="s">
        <v>93</v>
      </c>
      <c r="J55" s="7" t="s">
        <v>93</v>
      </c>
      <c r="K55" s="7" t="s">
        <v>93</v>
      </c>
      <c r="L55" s="7" t="s">
        <v>93</v>
      </c>
      <c r="M55" s="7" t="s">
        <v>93</v>
      </c>
      <c r="N55" s="7" t="s">
        <v>93</v>
      </c>
      <c r="O55" s="7" t="s">
        <v>93</v>
      </c>
      <c r="P55" s="7" t="s">
        <v>93</v>
      </c>
      <c r="Q55" s="7" t="s">
        <v>93</v>
      </c>
      <c r="R55" s="7" t="s">
        <v>93</v>
      </c>
      <c r="S55" s="7" t="s">
        <v>93</v>
      </c>
      <c r="T55" s="7" t="s">
        <v>93</v>
      </c>
      <c r="U55" s="7" t="s">
        <v>93</v>
      </c>
      <c r="V55" s="7" t="s">
        <v>93</v>
      </c>
      <c r="W55" s="7" t="s">
        <v>93</v>
      </c>
      <c r="X55" s="7" t="s">
        <v>93</v>
      </c>
      <c r="Y55" s="7" t="s">
        <v>93</v>
      </c>
      <c r="Z55" s="7"/>
      <c r="AA55" s="7"/>
      <c r="AB55" s="7" t="s">
        <v>93</v>
      </c>
      <c r="AC55" s="7"/>
      <c r="AD55" s="7" t="s">
        <v>93</v>
      </c>
      <c r="AE55" s="7" t="s">
        <v>93</v>
      </c>
      <c r="AF55" s="7"/>
      <c r="AG55" s="7" t="s">
        <v>93</v>
      </c>
      <c r="AH55" s="7"/>
      <c r="AI55" s="7" t="s">
        <v>93</v>
      </c>
      <c r="AJ55" s="7" t="s">
        <v>93</v>
      </c>
      <c r="AK55" s="7"/>
      <c r="AL55" s="7"/>
      <c r="AM55" s="7"/>
      <c r="AN55" s="7" t="s">
        <v>93</v>
      </c>
      <c r="AO55" s="7" t="s">
        <v>93</v>
      </c>
      <c r="AP55" s="7" t="s">
        <v>93</v>
      </c>
      <c r="AQ55" s="7"/>
      <c r="AR55" s="7"/>
      <c r="AS55" s="7"/>
      <c r="AT55" s="7" t="s">
        <v>93</v>
      </c>
      <c r="AU55" s="7"/>
      <c r="AV55" s="7" t="s">
        <v>93</v>
      </c>
      <c r="AW55" s="7"/>
      <c r="AX55" s="7" t="s">
        <v>93</v>
      </c>
      <c r="AY55" s="7">
        <v>292</v>
      </c>
      <c r="AZ55" s="7"/>
      <c r="BA55" s="7">
        <v>339</v>
      </c>
      <c r="BB55" s="7"/>
      <c r="BC55" s="7">
        <v>339</v>
      </c>
      <c r="BD55" s="7"/>
      <c r="BE55" s="7"/>
      <c r="BF55" s="7"/>
      <c r="BG55" s="7">
        <v>556</v>
      </c>
      <c r="BH55" s="10"/>
      <c r="BI55" s="7"/>
      <c r="BJ55" s="7"/>
      <c r="BK55" s="7" t="s">
        <v>93</v>
      </c>
      <c r="BL55" s="7" t="s">
        <v>93</v>
      </c>
      <c r="BM55" s="7" t="s">
        <v>93</v>
      </c>
      <c r="BN55" s="7" t="s">
        <v>93</v>
      </c>
      <c r="BO55" s="7">
        <v>556</v>
      </c>
      <c r="BP55" s="7"/>
      <c r="BQ55" s="7"/>
      <c r="BR55" s="7">
        <v>749</v>
      </c>
      <c r="BS55" s="7"/>
      <c r="BT55" s="7"/>
      <c r="BU55" s="7">
        <v>749</v>
      </c>
      <c r="BV55" s="7"/>
      <c r="BW55" s="7">
        <v>749</v>
      </c>
      <c r="BX55" s="7"/>
      <c r="BY55" s="7"/>
      <c r="BZ55" s="7" t="s">
        <v>93</v>
      </c>
      <c r="CA55" s="7">
        <v>749</v>
      </c>
      <c r="CB55" s="7"/>
      <c r="CC55" s="7">
        <v>749</v>
      </c>
      <c r="CD55" s="7"/>
      <c r="CE55" s="7"/>
      <c r="CF55" s="7" t="s">
        <v>93</v>
      </c>
      <c r="CG55" s="7" t="s">
        <v>93</v>
      </c>
      <c r="CH55" s="7"/>
      <c r="CI55" s="7">
        <v>749</v>
      </c>
      <c r="CJ55" s="7" t="s">
        <v>93</v>
      </c>
      <c r="CK55" s="7" t="s">
        <v>93</v>
      </c>
    </row>
    <row r="56" spans="1:89" hidden="1">
      <c r="A56" s="16" t="s">
        <v>381</v>
      </c>
      <c r="B56" s="7" t="s">
        <v>93</v>
      </c>
      <c r="C56" s="7" t="s">
        <v>93</v>
      </c>
      <c r="D56" s="7" t="s">
        <v>93</v>
      </c>
      <c r="E56" s="7" t="s">
        <v>93</v>
      </c>
      <c r="F56" s="7" t="s">
        <v>385</v>
      </c>
      <c r="G56" s="7" t="s">
        <v>93</v>
      </c>
      <c r="H56" s="7" t="s">
        <v>385</v>
      </c>
      <c r="I56" s="7" t="s">
        <v>385</v>
      </c>
      <c r="J56" s="7" t="s">
        <v>385</v>
      </c>
      <c r="K56" s="7" t="s">
        <v>93</v>
      </c>
      <c r="L56" s="7" t="s">
        <v>385</v>
      </c>
      <c r="M56" s="7" t="s">
        <v>93</v>
      </c>
      <c r="N56" s="7" t="s">
        <v>385</v>
      </c>
      <c r="O56" s="7" t="s">
        <v>93</v>
      </c>
      <c r="P56" s="7" t="s">
        <v>385</v>
      </c>
      <c r="Q56" s="7" t="s">
        <v>385</v>
      </c>
      <c r="R56" s="7" t="s">
        <v>93</v>
      </c>
      <c r="S56" s="7" t="s">
        <v>93</v>
      </c>
      <c r="T56" s="7" t="s">
        <v>385</v>
      </c>
      <c r="U56" s="7" t="s">
        <v>385</v>
      </c>
      <c r="V56" s="7" t="s">
        <v>93</v>
      </c>
      <c r="W56" s="7" t="s">
        <v>93</v>
      </c>
      <c r="X56" s="7" t="s">
        <v>93</v>
      </c>
      <c r="Y56" s="7" t="s">
        <v>93</v>
      </c>
      <c r="Z56" s="7" t="s">
        <v>93</v>
      </c>
      <c r="AA56" s="7" t="s">
        <v>93</v>
      </c>
      <c r="AB56" s="7" t="s">
        <v>385</v>
      </c>
      <c r="AC56" s="7" t="s">
        <v>93</v>
      </c>
      <c r="AD56" s="7" t="s">
        <v>385</v>
      </c>
      <c r="AE56" s="7" t="s">
        <v>93</v>
      </c>
      <c r="AF56" s="7" t="s">
        <v>93</v>
      </c>
      <c r="AG56" s="7" t="s">
        <v>93</v>
      </c>
      <c r="AH56" s="7" t="s">
        <v>93</v>
      </c>
      <c r="AI56" s="7" t="s">
        <v>93</v>
      </c>
      <c r="AJ56" s="7" t="s">
        <v>93</v>
      </c>
      <c r="AK56" s="7" t="s">
        <v>93</v>
      </c>
      <c r="AL56" s="7" t="s">
        <v>93</v>
      </c>
      <c r="AM56" s="7" t="s">
        <v>93</v>
      </c>
      <c r="AN56" s="7" t="s">
        <v>93</v>
      </c>
      <c r="AO56" s="7" t="s">
        <v>93</v>
      </c>
      <c r="AP56" s="7" t="s">
        <v>93</v>
      </c>
      <c r="AQ56" s="7" t="s">
        <v>93</v>
      </c>
      <c r="AR56" s="7" t="s">
        <v>93</v>
      </c>
      <c r="AS56" s="7" t="s">
        <v>93</v>
      </c>
      <c r="AT56" s="7" t="s">
        <v>93</v>
      </c>
      <c r="AU56" s="7" t="s">
        <v>93</v>
      </c>
      <c r="AV56" s="7" t="s">
        <v>93</v>
      </c>
      <c r="AW56" s="7" t="s">
        <v>93</v>
      </c>
      <c r="AX56" s="7" t="s">
        <v>93</v>
      </c>
      <c r="AY56" s="7">
        <v>96</v>
      </c>
      <c r="AZ56" s="7"/>
      <c r="BA56" s="7">
        <v>241</v>
      </c>
      <c r="BB56" s="7"/>
      <c r="BC56" s="7">
        <v>241</v>
      </c>
      <c r="BD56" s="7"/>
      <c r="BE56" s="7"/>
      <c r="BF56" s="7"/>
      <c r="BG56" s="7">
        <v>391</v>
      </c>
      <c r="BH56" s="10"/>
      <c r="BI56" s="7"/>
      <c r="BJ56" s="7"/>
      <c r="BK56" s="7">
        <v>391</v>
      </c>
      <c r="BL56" s="7">
        <v>391</v>
      </c>
      <c r="BM56" s="7">
        <v>451</v>
      </c>
      <c r="BN56" s="7">
        <v>451</v>
      </c>
      <c r="BO56" s="7">
        <v>391</v>
      </c>
      <c r="BP56" s="7"/>
      <c r="BQ56" s="7"/>
      <c r="BR56" s="7">
        <v>451</v>
      </c>
      <c r="BS56" s="7"/>
      <c r="BT56" s="7"/>
      <c r="BU56" s="7">
        <v>451</v>
      </c>
      <c r="BV56" s="7"/>
      <c r="BW56" s="7">
        <v>451</v>
      </c>
      <c r="BX56" s="7"/>
      <c r="BY56" s="7"/>
      <c r="BZ56" s="7">
        <v>451</v>
      </c>
      <c r="CA56" s="7">
        <v>298</v>
      </c>
      <c r="CB56" s="7"/>
      <c r="CC56" s="7">
        <v>298</v>
      </c>
      <c r="CD56" s="7"/>
      <c r="CE56" s="7"/>
      <c r="CF56" s="7">
        <v>298</v>
      </c>
      <c r="CG56" s="7">
        <v>624</v>
      </c>
      <c r="CH56" s="7"/>
      <c r="CI56" s="7">
        <v>624</v>
      </c>
      <c r="CJ56" s="7">
        <v>624</v>
      </c>
      <c r="CK56" s="7">
        <v>624</v>
      </c>
    </row>
    <row r="57" spans="1:89" hidden="1">
      <c r="A57" s="16" t="s">
        <v>384</v>
      </c>
      <c r="B57" s="7">
        <v>2155</v>
      </c>
      <c r="C57" s="7">
        <v>2155</v>
      </c>
      <c r="D57" s="7">
        <v>2155</v>
      </c>
      <c r="E57" s="7">
        <v>2155</v>
      </c>
      <c r="F57" s="7">
        <v>2155</v>
      </c>
      <c r="G57" s="7">
        <v>2155</v>
      </c>
      <c r="H57" s="7">
        <v>2155</v>
      </c>
      <c r="I57" s="7">
        <v>2155</v>
      </c>
      <c r="J57" s="7">
        <v>2155</v>
      </c>
      <c r="K57" s="7">
        <v>2155</v>
      </c>
      <c r="L57" s="7">
        <v>2155</v>
      </c>
      <c r="M57" s="7">
        <v>2155</v>
      </c>
      <c r="N57" s="7">
        <v>2155</v>
      </c>
      <c r="O57" s="7">
        <v>2155</v>
      </c>
      <c r="P57" s="7">
        <v>2155</v>
      </c>
      <c r="Q57" s="7">
        <v>2155</v>
      </c>
      <c r="R57" s="7">
        <v>2155</v>
      </c>
      <c r="S57" s="7">
        <v>2155</v>
      </c>
      <c r="T57" s="7">
        <v>2155</v>
      </c>
      <c r="U57" s="7">
        <v>2155</v>
      </c>
      <c r="V57" s="7">
        <v>2155</v>
      </c>
      <c r="W57" s="7">
        <v>2155</v>
      </c>
      <c r="X57" s="7">
        <v>2155</v>
      </c>
      <c r="Y57" s="7">
        <v>2155</v>
      </c>
      <c r="Z57" s="7">
        <v>2155</v>
      </c>
      <c r="AA57" s="7">
        <v>2155</v>
      </c>
      <c r="AB57" s="7">
        <v>2155</v>
      </c>
      <c r="AC57" s="7">
        <v>2155</v>
      </c>
      <c r="AD57" s="7">
        <v>2155</v>
      </c>
      <c r="AE57" s="7">
        <v>2155</v>
      </c>
      <c r="AF57" s="7">
        <v>2155</v>
      </c>
      <c r="AG57" s="7">
        <v>2155</v>
      </c>
      <c r="AH57" s="7">
        <v>2155</v>
      </c>
      <c r="AI57" s="7">
        <v>2155</v>
      </c>
      <c r="AJ57" s="7">
        <v>2155</v>
      </c>
      <c r="AK57" s="7">
        <v>2155</v>
      </c>
      <c r="AL57" s="7">
        <v>2155</v>
      </c>
      <c r="AM57" s="7">
        <v>2155</v>
      </c>
      <c r="AN57" s="7">
        <v>2155</v>
      </c>
      <c r="AO57" s="7">
        <v>2155</v>
      </c>
      <c r="AP57" s="7">
        <v>2155</v>
      </c>
      <c r="AQ57" s="7">
        <v>2155</v>
      </c>
      <c r="AR57" s="7">
        <v>2155</v>
      </c>
      <c r="AS57" s="7">
        <v>2155</v>
      </c>
      <c r="AT57" s="7">
        <v>2155</v>
      </c>
      <c r="AU57" s="7">
        <v>2155</v>
      </c>
      <c r="AV57" s="7">
        <v>2155</v>
      </c>
      <c r="AW57" s="7">
        <v>2155</v>
      </c>
      <c r="AX57" s="7">
        <v>2155</v>
      </c>
      <c r="AY57" s="7">
        <v>2155</v>
      </c>
      <c r="AZ57" s="7">
        <v>2155</v>
      </c>
      <c r="BA57" s="7">
        <v>2155</v>
      </c>
      <c r="BB57" s="7">
        <v>2155</v>
      </c>
      <c r="BC57" s="7">
        <v>2155</v>
      </c>
      <c r="BD57" s="7">
        <v>2155</v>
      </c>
      <c r="BE57" s="7">
        <v>2155</v>
      </c>
      <c r="BF57" s="7">
        <v>2155</v>
      </c>
      <c r="BG57" s="7">
        <v>2155</v>
      </c>
      <c r="BH57" s="7">
        <v>2155</v>
      </c>
      <c r="BI57" s="7">
        <v>2155</v>
      </c>
      <c r="BJ57" s="7">
        <v>2155</v>
      </c>
      <c r="BK57" s="7">
        <v>2155</v>
      </c>
      <c r="BL57" s="7">
        <v>2155</v>
      </c>
      <c r="BM57" s="7">
        <v>2155</v>
      </c>
      <c r="BN57" s="7">
        <v>2155</v>
      </c>
      <c r="BO57" s="7">
        <v>2155</v>
      </c>
      <c r="BP57" s="7">
        <v>2155</v>
      </c>
      <c r="BQ57" s="7">
        <v>2155</v>
      </c>
      <c r="BR57" s="7">
        <v>2155</v>
      </c>
      <c r="BS57" s="7">
        <v>2155</v>
      </c>
      <c r="BT57" s="7">
        <v>2155</v>
      </c>
      <c r="BU57" s="7">
        <v>2155</v>
      </c>
      <c r="BV57" s="7">
        <v>2155</v>
      </c>
      <c r="BW57" s="7">
        <v>2155</v>
      </c>
      <c r="BX57" s="7">
        <v>2155</v>
      </c>
      <c r="BY57" s="7">
        <v>2155</v>
      </c>
      <c r="BZ57" s="7">
        <v>2155</v>
      </c>
      <c r="CA57" s="7">
        <v>2155</v>
      </c>
      <c r="CB57" s="7">
        <v>2155</v>
      </c>
      <c r="CC57" s="7">
        <v>2155</v>
      </c>
      <c r="CD57" s="7">
        <v>2155</v>
      </c>
      <c r="CE57" s="7">
        <v>2155</v>
      </c>
      <c r="CF57" s="7">
        <v>2155</v>
      </c>
      <c r="CG57" s="7">
        <v>2155</v>
      </c>
      <c r="CH57" s="7">
        <v>2155</v>
      </c>
      <c r="CI57" s="7">
        <v>2155</v>
      </c>
      <c r="CJ57" s="7">
        <v>2155</v>
      </c>
      <c r="CK57" s="7">
        <v>2155</v>
      </c>
    </row>
    <row r="58" spans="1:89" hidden="1">
      <c r="A58" s="16" t="s">
        <v>383</v>
      </c>
      <c r="B58" s="7">
        <v>2433</v>
      </c>
      <c r="C58" s="7">
        <v>2433</v>
      </c>
      <c r="D58" s="7">
        <v>2433</v>
      </c>
      <c r="E58" s="7">
        <v>2433</v>
      </c>
      <c r="F58" s="7">
        <v>2433</v>
      </c>
      <c r="G58" s="7">
        <v>2433</v>
      </c>
      <c r="H58" s="7">
        <v>2433</v>
      </c>
      <c r="I58" s="7">
        <v>2433</v>
      </c>
      <c r="J58" s="7">
        <v>2433</v>
      </c>
      <c r="K58" s="7">
        <v>2433</v>
      </c>
      <c r="L58" s="7">
        <v>2433</v>
      </c>
      <c r="M58" s="7">
        <v>2433</v>
      </c>
      <c r="N58" s="7">
        <v>2433</v>
      </c>
      <c r="O58" s="7">
        <v>2433</v>
      </c>
      <c r="P58" s="7">
        <v>2433</v>
      </c>
      <c r="Q58" s="7">
        <v>2433</v>
      </c>
      <c r="R58" s="7">
        <v>2433</v>
      </c>
      <c r="S58" s="7">
        <v>2433</v>
      </c>
      <c r="T58" s="7">
        <v>2433</v>
      </c>
      <c r="U58" s="7">
        <v>2433</v>
      </c>
      <c r="V58" s="7">
        <v>2433</v>
      </c>
      <c r="W58" s="7">
        <v>2433</v>
      </c>
      <c r="X58" s="7">
        <v>2433</v>
      </c>
      <c r="Y58" s="7">
        <v>2433</v>
      </c>
      <c r="Z58" s="7">
        <v>2433</v>
      </c>
      <c r="AA58" s="7">
        <v>2433</v>
      </c>
      <c r="AB58" s="7">
        <v>2433</v>
      </c>
      <c r="AC58" s="7">
        <v>2433</v>
      </c>
      <c r="AD58" s="7">
        <v>2433</v>
      </c>
      <c r="AE58" s="7">
        <v>2433</v>
      </c>
      <c r="AF58" s="7">
        <v>2433</v>
      </c>
      <c r="AG58" s="7">
        <v>2433</v>
      </c>
      <c r="AH58" s="7">
        <v>2433</v>
      </c>
      <c r="AI58" s="7">
        <v>2433</v>
      </c>
      <c r="AJ58" s="7">
        <v>2433</v>
      </c>
      <c r="AK58" s="7">
        <v>2433</v>
      </c>
      <c r="AL58" s="7">
        <v>2433</v>
      </c>
      <c r="AM58" s="7">
        <v>2433</v>
      </c>
      <c r="AN58" s="7">
        <v>2433</v>
      </c>
      <c r="AO58" s="7">
        <v>2433</v>
      </c>
      <c r="AP58" s="7">
        <v>2433</v>
      </c>
      <c r="AQ58" s="7">
        <v>2433</v>
      </c>
      <c r="AR58" s="7">
        <v>2433</v>
      </c>
      <c r="AS58" s="7">
        <v>2433</v>
      </c>
      <c r="AT58" s="7">
        <v>2433</v>
      </c>
      <c r="AU58" s="7">
        <v>2433</v>
      </c>
      <c r="AV58" s="7">
        <v>2433</v>
      </c>
      <c r="AW58" s="7">
        <v>2433</v>
      </c>
      <c r="AX58" s="7">
        <v>2433</v>
      </c>
      <c r="AY58" s="7">
        <v>2433</v>
      </c>
      <c r="AZ58" s="7">
        <v>2433</v>
      </c>
      <c r="BA58" s="7">
        <v>2433</v>
      </c>
      <c r="BB58" s="7">
        <v>2433</v>
      </c>
      <c r="BC58" s="7">
        <v>2433</v>
      </c>
      <c r="BD58" s="7">
        <v>2433</v>
      </c>
      <c r="BE58" s="7">
        <v>2433</v>
      </c>
      <c r="BF58" s="7">
        <v>2433</v>
      </c>
      <c r="BG58" s="7">
        <v>2433</v>
      </c>
      <c r="BH58" s="7">
        <v>2433</v>
      </c>
      <c r="BI58" s="7">
        <v>2433</v>
      </c>
      <c r="BJ58" s="7">
        <v>2433</v>
      </c>
      <c r="BK58" s="7">
        <v>2433</v>
      </c>
      <c r="BL58" s="7">
        <v>2433</v>
      </c>
      <c r="BM58" s="7">
        <v>2433</v>
      </c>
      <c r="BN58" s="7">
        <v>2433</v>
      </c>
      <c r="BO58" s="7">
        <v>2433</v>
      </c>
      <c r="BP58" s="7">
        <v>2433</v>
      </c>
      <c r="BQ58" s="7">
        <v>2433</v>
      </c>
      <c r="BR58" s="7">
        <v>2433</v>
      </c>
      <c r="BS58" s="7">
        <v>2433</v>
      </c>
      <c r="BT58" s="7">
        <v>2433</v>
      </c>
      <c r="BU58" s="7">
        <v>2433</v>
      </c>
      <c r="BV58" s="7">
        <v>2433</v>
      </c>
      <c r="BW58" s="7">
        <v>2433</v>
      </c>
      <c r="BX58" s="7">
        <v>2433</v>
      </c>
      <c r="BY58" s="7">
        <v>2433</v>
      </c>
      <c r="BZ58" s="7">
        <v>2433</v>
      </c>
      <c r="CA58" s="7">
        <v>2433</v>
      </c>
      <c r="CB58" s="7">
        <v>2433</v>
      </c>
      <c r="CC58" s="7">
        <v>2433</v>
      </c>
      <c r="CD58" s="7">
        <v>2433</v>
      </c>
      <c r="CE58" s="7">
        <v>2433</v>
      </c>
      <c r="CF58" s="7">
        <v>2433</v>
      </c>
      <c r="CG58" s="7">
        <v>2433</v>
      </c>
      <c r="CH58" s="7">
        <v>2433</v>
      </c>
      <c r="CI58" s="7">
        <v>2433</v>
      </c>
      <c r="CJ58" s="7">
        <v>2433</v>
      </c>
      <c r="CK58" s="7">
        <v>2433</v>
      </c>
    </row>
    <row r="59" spans="1:89">
      <c r="A59" s="16" t="s">
        <v>387</v>
      </c>
      <c r="B59" s="7" t="s">
        <v>401</v>
      </c>
      <c r="C59" s="7">
        <v>1084</v>
      </c>
      <c r="D59" s="7">
        <v>1084</v>
      </c>
      <c r="E59" s="7">
        <v>1521</v>
      </c>
      <c r="F59" s="7" t="s">
        <v>401</v>
      </c>
      <c r="G59" s="7" t="s">
        <v>401</v>
      </c>
      <c r="H59" s="7" t="s">
        <v>401</v>
      </c>
      <c r="I59" s="7" t="s">
        <v>401</v>
      </c>
      <c r="J59" s="7">
        <v>1084</v>
      </c>
      <c r="K59" s="7" t="s">
        <v>401</v>
      </c>
      <c r="L59" s="7">
        <v>1084</v>
      </c>
      <c r="M59" s="7">
        <v>1084</v>
      </c>
      <c r="N59" s="7">
        <v>1084</v>
      </c>
      <c r="O59" s="7">
        <v>1084</v>
      </c>
      <c r="P59" s="7">
        <v>1084</v>
      </c>
      <c r="Q59" s="7">
        <v>1084</v>
      </c>
      <c r="R59" s="7">
        <v>1084</v>
      </c>
      <c r="S59" s="7">
        <v>1084</v>
      </c>
      <c r="T59" s="7">
        <v>1521</v>
      </c>
      <c r="U59" s="7">
        <v>1521</v>
      </c>
      <c r="V59" s="7">
        <v>1084</v>
      </c>
      <c r="W59" s="7">
        <v>1084</v>
      </c>
      <c r="X59" s="7">
        <v>1521</v>
      </c>
      <c r="Y59" s="7">
        <v>1521</v>
      </c>
      <c r="Z59" s="7">
        <v>1521</v>
      </c>
      <c r="AA59" s="7">
        <v>1521</v>
      </c>
      <c r="AB59" s="7">
        <v>1521</v>
      </c>
      <c r="AC59" s="7" t="s">
        <v>401</v>
      </c>
      <c r="AD59" s="7">
        <v>1084</v>
      </c>
      <c r="AE59" s="7">
        <v>1084</v>
      </c>
      <c r="AF59" s="7" t="s">
        <v>401</v>
      </c>
      <c r="AG59" s="7">
        <v>1521</v>
      </c>
      <c r="AH59" s="7">
        <v>1521</v>
      </c>
      <c r="AI59" s="7">
        <v>1521</v>
      </c>
      <c r="AJ59" s="7">
        <v>1521</v>
      </c>
      <c r="AK59" s="7" t="s">
        <v>401</v>
      </c>
      <c r="AL59" s="7" t="s">
        <v>401</v>
      </c>
      <c r="AM59" s="7">
        <v>1521</v>
      </c>
      <c r="AN59" s="7">
        <v>1521</v>
      </c>
      <c r="AO59" s="7">
        <v>1521</v>
      </c>
      <c r="AP59" s="7">
        <v>1521</v>
      </c>
      <c r="AQ59" s="7" t="s">
        <v>401</v>
      </c>
      <c r="AR59" s="7" t="s">
        <v>401</v>
      </c>
      <c r="AS59" s="7">
        <v>1521</v>
      </c>
      <c r="AT59" s="7">
        <v>1521</v>
      </c>
      <c r="AU59" s="7">
        <v>1521</v>
      </c>
      <c r="AV59" s="7">
        <v>1521</v>
      </c>
      <c r="AW59" s="7">
        <v>1521</v>
      </c>
      <c r="AX59" s="7">
        <v>1521</v>
      </c>
      <c r="AY59" s="7">
        <v>1828</v>
      </c>
      <c r="AZ59" s="7">
        <v>1828</v>
      </c>
      <c r="BA59" s="7">
        <v>2644</v>
      </c>
      <c r="BB59" s="7">
        <v>2644</v>
      </c>
      <c r="BC59" s="7">
        <v>2644</v>
      </c>
      <c r="BD59" s="7">
        <v>2644</v>
      </c>
      <c r="BE59" s="7">
        <v>2644</v>
      </c>
      <c r="BF59" s="7">
        <v>2644</v>
      </c>
      <c r="BG59" s="7">
        <v>2644</v>
      </c>
      <c r="BH59" s="7">
        <v>2644</v>
      </c>
      <c r="BI59" s="7">
        <v>2644</v>
      </c>
      <c r="BJ59" s="7">
        <v>2644</v>
      </c>
      <c r="BK59" s="7">
        <v>2644</v>
      </c>
      <c r="BL59" s="7">
        <v>3535</v>
      </c>
      <c r="BM59" s="7">
        <v>3535</v>
      </c>
      <c r="BN59" s="7">
        <v>4695</v>
      </c>
      <c r="BO59" s="7">
        <v>3535</v>
      </c>
      <c r="BP59" s="7">
        <v>3535</v>
      </c>
      <c r="BQ59" s="7">
        <v>4695</v>
      </c>
      <c r="BR59" s="7">
        <v>4695</v>
      </c>
      <c r="BS59" s="7">
        <v>4695</v>
      </c>
      <c r="BT59" s="7">
        <v>4695</v>
      </c>
      <c r="BU59" s="7">
        <v>4695</v>
      </c>
      <c r="BV59" s="7" t="s">
        <v>401</v>
      </c>
      <c r="BW59" s="7">
        <v>4695</v>
      </c>
      <c r="BX59" s="7">
        <v>4695</v>
      </c>
      <c r="BY59" s="7">
        <v>4695</v>
      </c>
      <c r="BZ59" s="7">
        <v>5113</v>
      </c>
      <c r="CA59" s="7">
        <v>4695</v>
      </c>
      <c r="CB59" s="7">
        <v>4695</v>
      </c>
      <c r="CC59" s="7">
        <v>5113</v>
      </c>
      <c r="CD59" s="7">
        <v>5690</v>
      </c>
      <c r="CE59" s="7">
        <v>5690</v>
      </c>
      <c r="CF59" s="7">
        <v>5113</v>
      </c>
      <c r="CG59" s="7">
        <v>5690</v>
      </c>
      <c r="CH59" s="7">
        <v>5690</v>
      </c>
      <c r="CI59" s="7">
        <v>5690</v>
      </c>
      <c r="CJ59" s="7">
        <v>5690</v>
      </c>
      <c r="CK59" s="7">
        <v>5690</v>
      </c>
    </row>
    <row r="60" spans="1:89" hidden="1">
      <c r="A60" s="16" t="s">
        <v>403</v>
      </c>
      <c r="B60" s="7"/>
      <c r="C60" s="7" t="s">
        <v>404</v>
      </c>
      <c r="D60" s="7" t="s">
        <v>404</v>
      </c>
      <c r="E60" s="7" t="s">
        <v>408</v>
      </c>
      <c r="F60" s="7"/>
      <c r="G60" s="7"/>
      <c r="H60" s="7"/>
      <c r="I60" s="7"/>
      <c r="J60" s="7" t="s">
        <v>404</v>
      </c>
      <c r="K60" s="7"/>
      <c r="L60" s="7" t="s">
        <v>404</v>
      </c>
      <c r="M60" s="7" t="s">
        <v>404</v>
      </c>
      <c r="N60" s="7" t="s">
        <v>404</v>
      </c>
      <c r="O60" s="7" t="s">
        <v>404</v>
      </c>
      <c r="P60" s="7" t="s">
        <v>404</v>
      </c>
      <c r="Q60" s="7" t="s">
        <v>404</v>
      </c>
      <c r="R60" s="7" t="s">
        <v>404</v>
      </c>
      <c r="S60" s="7" t="s">
        <v>404</v>
      </c>
      <c r="T60" s="7" t="s">
        <v>408</v>
      </c>
      <c r="U60" s="7" t="s">
        <v>408</v>
      </c>
      <c r="V60" s="7" t="s">
        <v>404</v>
      </c>
      <c r="W60" s="7" t="s">
        <v>404</v>
      </c>
      <c r="X60" s="7" t="s">
        <v>408</v>
      </c>
      <c r="Y60" s="7" t="s">
        <v>408</v>
      </c>
      <c r="Z60" s="7" t="s">
        <v>408</v>
      </c>
      <c r="AA60" s="7" t="s">
        <v>408</v>
      </c>
      <c r="AB60" s="7" t="s">
        <v>408</v>
      </c>
      <c r="AC60" s="7"/>
      <c r="AD60" s="7" t="s">
        <v>404</v>
      </c>
      <c r="AE60" s="7" t="s">
        <v>404</v>
      </c>
      <c r="AF60" s="7"/>
      <c r="AG60" s="7" t="s">
        <v>408</v>
      </c>
      <c r="AH60" s="7" t="s">
        <v>408</v>
      </c>
      <c r="AI60" s="7" t="s">
        <v>408</v>
      </c>
      <c r="AJ60" s="7" t="s">
        <v>408</v>
      </c>
      <c r="AK60" s="7"/>
      <c r="AL60" s="7"/>
      <c r="AM60" s="7" t="s">
        <v>408</v>
      </c>
      <c r="AN60" s="7" t="s">
        <v>408</v>
      </c>
      <c r="AO60" s="7" t="s">
        <v>408</v>
      </c>
      <c r="AP60" s="7" t="s">
        <v>408</v>
      </c>
      <c r="AQ60" s="7"/>
      <c r="AR60" s="7"/>
      <c r="AS60" s="7" t="s">
        <v>408</v>
      </c>
      <c r="AT60" s="7" t="s">
        <v>412</v>
      </c>
      <c r="AU60" s="7" t="s">
        <v>412</v>
      </c>
      <c r="AV60" s="7" t="s">
        <v>412</v>
      </c>
      <c r="AW60" s="7" t="s">
        <v>412</v>
      </c>
      <c r="AX60" s="7" t="s">
        <v>412</v>
      </c>
      <c r="AY60" s="7" t="s">
        <v>416</v>
      </c>
      <c r="AZ60" s="7" t="s">
        <v>416</v>
      </c>
      <c r="BA60" s="7" t="s">
        <v>420</v>
      </c>
      <c r="BB60" s="7" t="s">
        <v>420</v>
      </c>
      <c r="BC60" s="7" t="s">
        <v>420</v>
      </c>
      <c r="BD60" s="7" t="s">
        <v>420</v>
      </c>
      <c r="BE60" s="7" t="s">
        <v>420</v>
      </c>
      <c r="BF60" s="7" t="s">
        <v>420</v>
      </c>
      <c r="BG60" s="7" t="s">
        <v>420</v>
      </c>
      <c r="BH60" s="7" t="s">
        <v>420</v>
      </c>
      <c r="BI60" s="7" t="s">
        <v>420</v>
      </c>
      <c r="BJ60" s="7" t="s">
        <v>420</v>
      </c>
      <c r="BK60" s="7" t="s">
        <v>420</v>
      </c>
      <c r="BL60" s="7" t="s">
        <v>424</v>
      </c>
      <c r="BM60" s="7" t="s">
        <v>424</v>
      </c>
      <c r="BN60" s="7" t="s">
        <v>427</v>
      </c>
      <c r="BO60" s="7" t="s">
        <v>424</v>
      </c>
      <c r="BP60" s="7" t="s">
        <v>424</v>
      </c>
      <c r="BQ60" s="7" t="s">
        <v>427</v>
      </c>
      <c r="BR60" s="7" t="s">
        <v>427</v>
      </c>
      <c r="BS60" s="7" t="s">
        <v>427</v>
      </c>
      <c r="BT60" s="7" t="s">
        <v>427</v>
      </c>
      <c r="BU60" s="7" t="s">
        <v>427</v>
      </c>
      <c r="BV60" s="7"/>
      <c r="BW60" s="7" t="s">
        <v>427</v>
      </c>
      <c r="BX60" s="7" t="s">
        <v>427</v>
      </c>
      <c r="BY60" s="7" t="s">
        <v>427</v>
      </c>
      <c r="BZ60" s="7" t="s">
        <v>429</v>
      </c>
      <c r="CA60" s="7" t="s">
        <v>427</v>
      </c>
      <c r="CB60" s="7" t="s">
        <v>427</v>
      </c>
      <c r="CC60" s="7" t="s">
        <v>429</v>
      </c>
      <c r="CD60" s="7" t="s">
        <v>431</v>
      </c>
      <c r="CE60" s="7" t="s">
        <v>431</v>
      </c>
      <c r="CF60" s="7" t="s">
        <v>429</v>
      </c>
      <c r="CG60" s="7" t="s">
        <v>431</v>
      </c>
      <c r="CH60" s="7" t="s">
        <v>431</v>
      </c>
      <c r="CI60" s="7" t="s">
        <v>431</v>
      </c>
      <c r="CJ60" s="7" t="s">
        <v>431</v>
      </c>
      <c r="CK60" s="7" t="s">
        <v>431</v>
      </c>
    </row>
    <row r="61" spans="1:89">
      <c r="A61" s="16" t="s">
        <v>386</v>
      </c>
      <c r="B61" s="7">
        <v>972</v>
      </c>
      <c r="C61" s="7">
        <v>1550</v>
      </c>
      <c r="D61" s="7">
        <v>1550</v>
      </c>
      <c r="E61" s="7">
        <v>1762</v>
      </c>
      <c r="F61" s="7">
        <v>972</v>
      </c>
      <c r="G61" s="7">
        <v>972</v>
      </c>
      <c r="H61" s="7">
        <v>972</v>
      </c>
      <c r="I61" s="7">
        <v>972</v>
      </c>
      <c r="J61" s="7">
        <v>1550</v>
      </c>
      <c r="K61" s="7">
        <v>972</v>
      </c>
      <c r="L61" s="7">
        <v>1550</v>
      </c>
      <c r="M61" s="7">
        <v>1550</v>
      </c>
      <c r="N61" s="7">
        <v>1550</v>
      </c>
      <c r="O61" s="7">
        <v>1550</v>
      </c>
      <c r="P61" s="7">
        <v>1550</v>
      </c>
      <c r="Q61" s="7">
        <v>1550</v>
      </c>
      <c r="R61" s="7">
        <v>1550</v>
      </c>
      <c r="S61" s="7">
        <v>1550</v>
      </c>
      <c r="T61" s="7">
        <v>1762</v>
      </c>
      <c r="U61" s="7">
        <v>1762</v>
      </c>
      <c r="V61" s="7">
        <v>1550</v>
      </c>
      <c r="W61" s="7">
        <v>1550</v>
      </c>
      <c r="X61" s="7">
        <v>1762</v>
      </c>
      <c r="Y61" s="7">
        <v>1762</v>
      </c>
      <c r="Z61" s="7">
        <v>1762</v>
      </c>
      <c r="AA61" s="7">
        <v>1762</v>
      </c>
      <c r="AB61" s="7">
        <v>1762</v>
      </c>
      <c r="AC61" s="7" t="s">
        <v>401</v>
      </c>
      <c r="AD61" s="7">
        <v>1550</v>
      </c>
      <c r="AE61" s="7">
        <v>1550</v>
      </c>
      <c r="AF61" s="7" t="s">
        <v>401</v>
      </c>
      <c r="AG61" s="7">
        <v>1762</v>
      </c>
      <c r="AH61" s="7">
        <v>1762</v>
      </c>
      <c r="AI61" s="7">
        <v>1762</v>
      </c>
      <c r="AJ61" s="7">
        <v>1762</v>
      </c>
      <c r="AK61" s="7" t="s">
        <v>401</v>
      </c>
      <c r="AL61" s="7" t="s">
        <v>401</v>
      </c>
      <c r="AM61" s="7">
        <v>1762</v>
      </c>
      <c r="AN61" s="7">
        <v>1762</v>
      </c>
      <c r="AO61" s="7">
        <v>1762</v>
      </c>
      <c r="AP61" s="7">
        <v>1762</v>
      </c>
      <c r="AQ61" s="7" t="s">
        <v>401</v>
      </c>
      <c r="AR61" s="7" t="s">
        <v>401</v>
      </c>
      <c r="AS61" s="7">
        <v>1762</v>
      </c>
      <c r="AT61" s="7">
        <v>1762</v>
      </c>
      <c r="AU61" s="7">
        <v>1762</v>
      </c>
      <c r="AV61" s="7">
        <v>1762</v>
      </c>
      <c r="AW61" s="7">
        <v>1762</v>
      </c>
      <c r="AX61" s="7">
        <v>1762</v>
      </c>
      <c r="AY61" s="7">
        <v>2066</v>
      </c>
      <c r="AZ61" s="7">
        <v>2066</v>
      </c>
      <c r="BA61" s="7">
        <v>3889</v>
      </c>
      <c r="BB61" s="7">
        <v>3889</v>
      </c>
      <c r="BC61" s="7">
        <v>3889</v>
      </c>
      <c r="BD61" s="7">
        <v>3889</v>
      </c>
      <c r="BE61" s="7">
        <v>3889</v>
      </c>
      <c r="BF61" s="7">
        <v>3889</v>
      </c>
      <c r="BG61" s="7">
        <v>3889</v>
      </c>
      <c r="BH61" s="7">
        <v>3889</v>
      </c>
      <c r="BI61" s="7">
        <v>3889</v>
      </c>
      <c r="BJ61" s="7">
        <v>3889</v>
      </c>
      <c r="BK61" s="7">
        <v>3889</v>
      </c>
      <c r="BL61" s="7">
        <v>5484</v>
      </c>
      <c r="BM61" s="7">
        <v>5484</v>
      </c>
      <c r="BN61" s="7">
        <v>6450</v>
      </c>
      <c r="BO61" s="7">
        <v>5484</v>
      </c>
      <c r="BP61" s="7">
        <v>5484</v>
      </c>
      <c r="BQ61" s="7">
        <v>6450</v>
      </c>
      <c r="BR61" s="7">
        <v>6450</v>
      </c>
      <c r="BS61" s="7">
        <v>6450</v>
      </c>
      <c r="BT61" s="7">
        <v>6450</v>
      </c>
      <c r="BU61" s="7">
        <v>6450</v>
      </c>
      <c r="BV61" s="7" t="s">
        <v>401</v>
      </c>
      <c r="BW61" s="7">
        <v>6450</v>
      </c>
      <c r="BX61" s="7">
        <v>6450</v>
      </c>
      <c r="BY61" s="7">
        <v>6450</v>
      </c>
      <c r="BZ61" s="7">
        <v>8714</v>
      </c>
      <c r="CA61" s="7">
        <v>6450</v>
      </c>
      <c r="CB61" s="7">
        <v>6450</v>
      </c>
      <c r="CC61" s="7">
        <v>8714</v>
      </c>
      <c r="CD61" s="7">
        <v>8680</v>
      </c>
      <c r="CE61" s="7">
        <v>8680</v>
      </c>
      <c r="CF61" s="7">
        <v>8714</v>
      </c>
      <c r="CG61" s="7">
        <v>8680</v>
      </c>
      <c r="CH61" s="7">
        <v>8680</v>
      </c>
      <c r="CI61" s="7">
        <v>8680</v>
      </c>
      <c r="CJ61" s="7">
        <v>8680</v>
      </c>
      <c r="CK61" s="7">
        <v>8680</v>
      </c>
    </row>
    <row r="62" spans="1:89" hidden="1">
      <c r="A62" s="16" t="s">
        <v>403</v>
      </c>
      <c r="B62" s="7" t="s">
        <v>404</v>
      </c>
      <c r="C62" s="7" t="s">
        <v>405</v>
      </c>
      <c r="D62" s="7" t="s">
        <v>405</v>
      </c>
      <c r="E62" s="7" t="s">
        <v>409</v>
      </c>
      <c r="F62" s="7" t="s">
        <v>404</v>
      </c>
      <c r="G62" s="7" t="s">
        <v>404</v>
      </c>
      <c r="H62" s="7" t="s">
        <v>404</v>
      </c>
      <c r="I62" s="7" t="s">
        <v>404</v>
      </c>
      <c r="J62" s="7" t="s">
        <v>405</v>
      </c>
      <c r="K62" s="7" t="s">
        <v>404</v>
      </c>
      <c r="L62" s="7" t="s">
        <v>405</v>
      </c>
      <c r="M62" s="7" t="s">
        <v>405</v>
      </c>
      <c r="N62" s="7" t="s">
        <v>405</v>
      </c>
      <c r="O62" s="7" t="s">
        <v>405</v>
      </c>
      <c r="P62" s="7" t="s">
        <v>405</v>
      </c>
      <c r="Q62" s="7" t="s">
        <v>405</v>
      </c>
      <c r="R62" s="7" t="s">
        <v>405</v>
      </c>
      <c r="S62" s="7" t="s">
        <v>405</v>
      </c>
      <c r="T62" s="7" t="s">
        <v>409</v>
      </c>
      <c r="U62" s="7" t="s">
        <v>409</v>
      </c>
      <c r="V62" s="7" t="s">
        <v>405</v>
      </c>
      <c r="W62" s="7" t="s">
        <v>405</v>
      </c>
      <c r="X62" s="7" t="s">
        <v>409</v>
      </c>
      <c r="Y62" s="7" t="s">
        <v>409</v>
      </c>
      <c r="Z62" s="7" t="s">
        <v>409</v>
      </c>
      <c r="AA62" s="7" t="s">
        <v>409</v>
      </c>
      <c r="AB62" s="7" t="s">
        <v>409</v>
      </c>
      <c r="AC62" s="7"/>
      <c r="AD62" s="7" t="s">
        <v>405</v>
      </c>
      <c r="AE62" s="7" t="s">
        <v>405</v>
      </c>
      <c r="AF62" s="7"/>
      <c r="AG62" s="7" t="s">
        <v>409</v>
      </c>
      <c r="AH62" s="7" t="s">
        <v>409</v>
      </c>
      <c r="AI62" s="7" t="s">
        <v>409</v>
      </c>
      <c r="AJ62" s="7" t="s">
        <v>409</v>
      </c>
      <c r="AK62" s="7"/>
      <c r="AL62" s="7"/>
      <c r="AM62" s="7" t="s">
        <v>409</v>
      </c>
      <c r="AN62" s="7" t="s">
        <v>409</v>
      </c>
      <c r="AO62" s="7" t="s">
        <v>409</v>
      </c>
      <c r="AP62" s="7" t="s">
        <v>409</v>
      </c>
      <c r="AQ62" s="7"/>
      <c r="AR62" s="7"/>
      <c r="AS62" s="7" t="s">
        <v>409</v>
      </c>
      <c r="AT62" s="7" t="s">
        <v>413</v>
      </c>
      <c r="AU62" s="7" t="s">
        <v>413</v>
      </c>
      <c r="AV62" s="7" t="s">
        <v>413</v>
      </c>
      <c r="AW62" s="7" t="s">
        <v>413</v>
      </c>
      <c r="AX62" s="7" t="s">
        <v>413</v>
      </c>
      <c r="AY62" s="7" t="s">
        <v>417</v>
      </c>
      <c r="AZ62" s="7" t="s">
        <v>417</v>
      </c>
      <c r="BA62" s="7" t="s">
        <v>421</v>
      </c>
      <c r="BB62" s="7" t="s">
        <v>421</v>
      </c>
      <c r="BC62" s="7" t="s">
        <v>421</v>
      </c>
      <c r="BD62" s="7" t="s">
        <v>421</v>
      </c>
      <c r="BE62" s="7" t="s">
        <v>421</v>
      </c>
      <c r="BF62" s="7" t="s">
        <v>421</v>
      </c>
      <c r="BG62" s="7" t="s">
        <v>421</v>
      </c>
      <c r="BH62" s="7" t="s">
        <v>421</v>
      </c>
      <c r="BI62" s="7" t="s">
        <v>421</v>
      </c>
      <c r="BJ62" s="7" t="s">
        <v>421</v>
      </c>
      <c r="BK62" s="7" t="s">
        <v>421</v>
      </c>
      <c r="BL62" s="7" t="s">
        <v>425</v>
      </c>
      <c r="BM62" s="7" t="s">
        <v>425</v>
      </c>
      <c r="BN62" s="7" t="s">
        <v>426</v>
      </c>
      <c r="BO62" s="7" t="s">
        <v>425</v>
      </c>
      <c r="BP62" s="7" t="s">
        <v>425</v>
      </c>
      <c r="BQ62" s="7" t="s">
        <v>426</v>
      </c>
      <c r="BR62" s="7" t="s">
        <v>426</v>
      </c>
      <c r="BS62" s="7" t="s">
        <v>426</v>
      </c>
      <c r="BT62" s="7" t="s">
        <v>426</v>
      </c>
      <c r="BU62" s="7" t="s">
        <v>426</v>
      </c>
      <c r="BV62" s="7"/>
      <c r="BW62" s="7" t="s">
        <v>426</v>
      </c>
      <c r="BX62" s="7" t="s">
        <v>426</v>
      </c>
      <c r="BY62" s="7" t="s">
        <v>426</v>
      </c>
      <c r="BZ62" s="7" t="s">
        <v>430</v>
      </c>
      <c r="CA62" s="7" t="s">
        <v>426</v>
      </c>
      <c r="CB62" s="7" t="s">
        <v>426</v>
      </c>
      <c r="CC62" s="7" t="s">
        <v>430</v>
      </c>
      <c r="CD62" s="7" t="s">
        <v>432</v>
      </c>
      <c r="CE62" s="7" t="s">
        <v>432</v>
      </c>
      <c r="CF62" s="7" t="s">
        <v>430</v>
      </c>
      <c r="CG62" s="7" t="s">
        <v>432</v>
      </c>
      <c r="CH62" s="7" t="s">
        <v>432</v>
      </c>
      <c r="CI62" s="7" t="s">
        <v>432</v>
      </c>
      <c r="CJ62" s="7" t="s">
        <v>432</v>
      </c>
      <c r="CK62" s="7" t="s">
        <v>432</v>
      </c>
    </row>
    <row r="63" spans="1:89">
      <c r="A63" s="16" t="s">
        <v>390</v>
      </c>
      <c r="B63" s="7" t="s">
        <v>401</v>
      </c>
      <c r="C63" s="7">
        <v>1800</v>
      </c>
      <c r="D63" s="7">
        <v>1800</v>
      </c>
      <c r="E63" s="7">
        <v>2150</v>
      </c>
      <c r="F63" s="7" t="s">
        <v>401</v>
      </c>
      <c r="G63" s="7" t="s">
        <v>401</v>
      </c>
      <c r="H63" s="7" t="s">
        <v>401</v>
      </c>
      <c r="I63" s="7" t="s">
        <v>401</v>
      </c>
      <c r="J63" s="7">
        <v>1800</v>
      </c>
      <c r="K63" s="7" t="s">
        <v>401</v>
      </c>
      <c r="L63" s="7">
        <v>1800</v>
      </c>
      <c r="M63" s="7">
        <v>1800</v>
      </c>
      <c r="N63" s="7">
        <v>1800</v>
      </c>
      <c r="O63" s="7">
        <v>1800</v>
      </c>
      <c r="P63" s="7">
        <v>1800</v>
      </c>
      <c r="Q63" s="7">
        <v>1800</v>
      </c>
      <c r="R63" s="7">
        <v>1800</v>
      </c>
      <c r="S63" s="7">
        <v>1800</v>
      </c>
      <c r="T63" s="7">
        <v>2150</v>
      </c>
      <c r="U63" s="7">
        <v>2150</v>
      </c>
      <c r="V63" s="7">
        <v>1800</v>
      </c>
      <c r="W63" s="7">
        <v>1800</v>
      </c>
      <c r="X63" s="7">
        <v>2150</v>
      </c>
      <c r="Y63" s="7">
        <v>2150</v>
      </c>
      <c r="Z63" s="7">
        <v>2150</v>
      </c>
      <c r="AA63" s="7">
        <v>2150</v>
      </c>
      <c r="AB63" s="7">
        <v>2150</v>
      </c>
      <c r="AC63" s="7" t="s">
        <v>401</v>
      </c>
      <c r="AD63" s="7">
        <v>1800</v>
      </c>
      <c r="AE63" s="7">
        <v>1800</v>
      </c>
      <c r="AF63" s="7" t="s">
        <v>401</v>
      </c>
      <c r="AG63" s="7">
        <v>2150</v>
      </c>
      <c r="AH63" s="7">
        <v>2150</v>
      </c>
      <c r="AI63" s="7">
        <v>2150</v>
      </c>
      <c r="AJ63" s="7">
        <v>2150</v>
      </c>
      <c r="AK63" s="7" t="s">
        <v>401</v>
      </c>
      <c r="AL63" s="7" t="s">
        <v>401</v>
      </c>
      <c r="AM63" s="7">
        <v>2150</v>
      </c>
      <c r="AN63" s="7">
        <v>2150</v>
      </c>
      <c r="AO63" s="7">
        <v>2150</v>
      </c>
      <c r="AP63" s="7">
        <v>2150</v>
      </c>
      <c r="AQ63" s="7" t="s">
        <v>401</v>
      </c>
      <c r="AR63" s="7" t="s">
        <v>401</v>
      </c>
      <c r="AS63" s="7">
        <v>2150</v>
      </c>
      <c r="AT63" s="7">
        <v>3450</v>
      </c>
      <c r="AU63" s="7">
        <v>3450</v>
      </c>
      <c r="AV63" s="7">
        <v>3450</v>
      </c>
      <c r="AW63" s="7">
        <v>3450</v>
      </c>
      <c r="AX63" s="7">
        <v>3450</v>
      </c>
      <c r="AY63" s="7">
        <v>5678</v>
      </c>
      <c r="AZ63" s="7">
        <v>5678</v>
      </c>
      <c r="BA63" s="7">
        <v>6090</v>
      </c>
      <c r="BB63" s="7">
        <v>6090</v>
      </c>
      <c r="BC63" s="7">
        <v>6090</v>
      </c>
      <c r="BD63" s="7">
        <v>6090</v>
      </c>
      <c r="BE63" s="7">
        <v>6090</v>
      </c>
      <c r="BF63" s="7">
        <v>6090</v>
      </c>
      <c r="BG63" s="7">
        <v>6090</v>
      </c>
      <c r="BH63" s="7">
        <v>6090</v>
      </c>
      <c r="BI63" s="7">
        <v>6090</v>
      </c>
      <c r="BJ63" s="7">
        <v>6090</v>
      </c>
      <c r="BK63" s="7">
        <v>6090</v>
      </c>
      <c r="BL63" s="7">
        <v>7950</v>
      </c>
      <c r="BM63" s="7">
        <v>7950</v>
      </c>
      <c r="BN63" s="7">
        <v>8560</v>
      </c>
      <c r="BO63" s="7">
        <v>7950</v>
      </c>
      <c r="BP63" s="7">
        <v>7950</v>
      </c>
      <c r="BQ63" s="7">
        <v>8560</v>
      </c>
      <c r="BR63" s="7">
        <v>8560</v>
      </c>
      <c r="BS63" s="7">
        <v>8560</v>
      </c>
      <c r="BT63" s="7">
        <v>8560</v>
      </c>
      <c r="BU63" s="7">
        <v>8560</v>
      </c>
      <c r="BV63" s="7" t="s">
        <v>401</v>
      </c>
      <c r="BW63" s="7">
        <v>8560</v>
      </c>
      <c r="BX63" s="7">
        <v>8560</v>
      </c>
      <c r="BY63" s="7">
        <v>8560</v>
      </c>
      <c r="BZ63" s="7" t="s">
        <v>401</v>
      </c>
      <c r="CA63" s="7">
        <v>8560</v>
      </c>
      <c r="CB63" s="7">
        <v>8560</v>
      </c>
      <c r="CC63" s="7" t="s">
        <v>401</v>
      </c>
      <c r="CD63" s="7" t="s">
        <v>401</v>
      </c>
      <c r="CE63" s="7" t="s">
        <v>401</v>
      </c>
      <c r="CF63" s="7" t="s">
        <v>401</v>
      </c>
      <c r="CG63" s="7" t="s">
        <v>401</v>
      </c>
      <c r="CH63" s="7" t="s">
        <v>401</v>
      </c>
      <c r="CI63" s="7" t="s">
        <v>401</v>
      </c>
      <c r="CJ63" s="7" t="s">
        <v>401</v>
      </c>
      <c r="CK63" s="7" t="s">
        <v>401</v>
      </c>
    </row>
    <row r="64" spans="1:89" hidden="1">
      <c r="A64" s="16" t="s">
        <v>403</v>
      </c>
      <c r="B64" s="7"/>
      <c r="C64" s="7" t="s">
        <v>406</v>
      </c>
      <c r="D64" s="7" t="s">
        <v>406</v>
      </c>
      <c r="E64" s="7" t="s">
        <v>410</v>
      </c>
      <c r="F64" s="7"/>
      <c r="G64" s="7"/>
      <c r="H64" s="7"/>
      <c r="I64" s="7"/>
      <c r="J64" s="7" t="s">
        <v>406</v>
      </c>
      <c r="K64" s="7"/>
      <c r="L64" s="7" t="s">
        <v>406</v>
      </c>
      <c r="M64" s="7" t="s">
        <v>406</v>
      </c>
      <c r="N64" s="7" t="s">
        <v>406</v>
      </c>
      <c r="O64" s="7" t="s">
        <v>406</v>
      </c>
      <c r="P64" s="7" t="s">
        <v>406</v>
      </c>
      <c r="Q64" s="7" t="s">
        <v>406</v>
      </c>
      <c r="R64" s="7" t="s">
        <v>406</v>
      </c>
      <c r="S64" s="7" t="s">
        <v>406</v>
      </c>
      <c r="T64" s="7" t="s">
        <v>410</v>
      </c>
      <c r="U64" s="7" t="s">
        <v>410</v>
      </c>
      <c r="V64" s="7" t="s">
        <v>406</v>
      </c>
      <c r="W64" s="7" t="s">
        <v>406</v>
      </c>
      <c r="X64" s="7" t="s">
        <v>410</v>
      </c>
      <c r="Y64" s="7" t="s">
        <v>410</v>
      </c>
      <c r="Z64" s="7" t="s">
        <v>410</v>
      </c>
      <c r="AA64" s="7" t="s">
        <v>410</v>
      </c>
      <c r="AB64" s="7" t="s">
        <v>410</v>
      </c>
      <c r="AC64" s="7"/>
      <c r="AD64" s="7" t="s">
        <v>406</v>
      </c>
      <c r="AE64" s="7" t="s">
        <v>406</v>
      </c>
      <c r="AF64" s="7"/>
      <c r="AG64" s="7" t="s">
        <v>410</v>
      </c>
      <c r="AH64" s="7" t="s">
        <v>410</v>
      </c>
      <c r="AI64" s="7" t="s">
        <v>410</v>
      </c>
      <c r="AJ64" s="7" t="s">
        <v>410</v>
      </c>
      <c r="AK64" s="7"/>
      <c r="AL64" s="7"/>
      <c r="AM64" s="7" t="s">
        <v>410</v>
      </c>
      <c r="AN64" s="7" t="s">
        <v>410</v>
      </c>
      <c r="AO64" s="7" t="s">
        <v>410</v>
      </c>
      <c r="AP64" s="7" t="s">
        <v>410</v>
      </c>
      <c r="AQ64" s="7"/>
      <c r="AR64" s="7"/>
      <c r="AS64" s="7" t="s">
        <v>410</v>
      </c>
      <c r="AT64" s="7" t="s">
        <v>414</v>
      </c>
      <c r="AU64" s="7" t="s">
        <v>414</v>
      </c>
      <c r="AV64" s="7" t="s">
        <v>414</v>
      </c>
      <c r="AW64" s="7" t="s">
        <v>414</v>
      </c>
      <c r="AX64" s="7" t="s">
        <v>414</v>
      </c>
      <c r="AY64" s="7" t="s">
        <v>418</v>
      </c>
      <c r="AZ64" s="7" t="s">
        <v>418</v>
      </c>
      <c r="BA64" s="7" t="s">
        <v>422</v>
      </c>
      <c r="BB64" s="7" t="s">
        <v>422</v>
      </c>
      <c r="BC64" s="7" t="s">
        <v>422</v>
      </c>
      <c r="BD64" s="7" t="s">
        <v>422</v>
      </c>
      <c r="BE64" s="7" t="s">
        <v>422</v>
      </c>
      <c r="BF64" s="7" t="s">
        <v>422</v>
      </c>
      <c r="BG64" s="7" t="s">
        <v>422</v>
      </c>
      <c r="BH64" s="7" t="s">
        <v>422</v>
      </c>
      <c r="BI64" s="7" t="s">
        <v>422</v>
      </c>
      <c r="BJ64" s="7" t="s">
        <v>422</v>
      </c>
      <c r="BK64" s="7" t="s">
        <v>422</v>
      </c>
      <c r="BL64" s="7" t="s">
        <v>426</v>
      </c>
      <c r="BM64" s="7" t="s">
        <v>426</v>
      </c>
      <c r="BN64" s="7" t="s">
        <v>428</v>
      </c>
      <c r="BO64" s="7" t="s">
        <v>426</v>
      </c>
      <c r="BP64" s="7" t="s">
        <v>426</v>
      </c>
      <c r="BQ64" s="7" t="s">
        <v>428</v>
      </c>
      <c r="BR64" s="7" t="s">
        <v>428</v>
      </c>
      <c r="BS64" s="7" t="s">
        <v>428</v>
      </c>
      <c r="BT64" s="7" t="s">
        <v>428</v>
      </c>
      <c r="BU64" s="7" t="s">
        <v>428</v>
      </c>
      <c r="BV64" s="7"/>
      <c r="BW64" s="7" t="s">
        <v>428</v>
      </c>
      <c r="BX64" s="7" t="s">
        <v>428</v>
      </c>
      <c r="BY64" s="7" t="s">
        <v>428</v>
      </c>
      <c r="BZ64" s="7"/>
      <c r="CA64" s="7" t="s">
        <v>428</v>
      </c>
      <c r="CB64" s="7" t="s">
        <v>428</v>
      </c>
      <c r="CC64" s="7"/>
      <c r="CD64" s="7"/>
      <c r="CE64" s="7"/>
      <c r="CF64" s="7"/>
      <c r="CG64" s="7"/>
      <c r="CH64" s="7"/>
      <c r="CI64" s="7"/>
      <c r="CJ64" s="7"/>
      <c r="CK64" s="7"/>
    </row>
    <row r="65" spans="1:89">
      <c r="A65" s="16" t="s">
        <v>391</v>
      </c>
      <c r="B65" s="7">
        <v>1200</v>
      </c>
      <c r="C65" s="7">
        <v>2000</v>
      </c>
      <c r="D65" s="7">
        <v>2000</v>
      </c>
      <c r="E65" s="7">
        <v>2800</v>
      </c>
      <c r="F65" s="7">
        <v>1200</v>
      </c>
      <c r="G65" s="7">
        <v>1200</v>
      </c>
      <c r="H65" s="7">
        <v>1200</v>
      </c>
      <c r="I65" s="7">
        <v>1200</v>
      </c>
      <c r="J65" s="7">
        <v>2000</v>
      </c>
      <c r="K65" s="7">
        <v>1200</v>
      </c>
      <c r="L65" s="7">
        <v>2000</v>
      </c>
      <c r="M65" s="7">
        <v>2000</v>
      </c>
      <c r="N65" s="7">
        <v>2000</v>
      </c>
      <c r="O65" s="7">
        <v>2000</v>
      </c>
      <c r="P65" s="7">
        <v>2000</v>
      </c>
      <c r="Q65" s="7">
        <v>2000</v>
      </c>
      <c r="R65" s="7">
        <v>2000</v>
      </c>
      <c r="S65" s="7">
        <v>2000</v>
      </c>
      <c r="T65" s="7">
        <v>2800</v>
      </c>
      <c r="U65" s="7">
        <v>2800</v>
      </c>
      <c r="V65" s="7">
        <v>2000</v>
      </c>
      <c r="W65" s="7">
        <v>2000</v>
      </c>
      <c r="X65" s="7">
        <v>2800</v>
      </c>
      <c r="Y65" s="7">
        <v>2800</v>
      </c>
      <c r="Z65" s="7">
        <v>2800</v>
      </c>
      <c r="AA65" s="7">
        <v>2800</v>
      </c>
      <c r="AB65" s="7">
        <v>2800</v>
      </c>
      <c r="AC65" s="7" t="s">
        <v>401</v>
      </c>
      <c r="AD65" s="7">
        <v>2000</v>
      </c>
      <c r="AE65" s="7">
        <v>2000</v>
      </c>
      <c r="AF65" s="7" t="s">
        <v>401</v>
      </c>
      <c r="AG65" s="7">
        <v>2800</v>
      </c>
      <c r="AH65" s="7">
        <v>2800</v>
      </c>
      <c r="AI65" s="7">
        <v>2800</v>
      </c>
      <c r="AJ65" s="7">
        <v>2800</v>
      </c>
      <c r="AK65" s="7" t="s">
        <v>401</v>
      </c>
      <c r="AL65" s="7" t="s">
        <v>401</v>
      </c>
      <c r="AM65" s="7">
        <v>2800</v>
      </c>
      <c r="AN65" s="7">
        <v>2800</v>
      </c>
      <c r="AO65" s="7">
        <v>2800</v>
      </c>
      <c r="AP65" s="7">
        <v>2800</v>
      </c>
      <c r="AQ65" s="7" t="s">
        <v>401</v>
      </c>
      <c r="AR65" s="7" t="s">
        <v>401</v>
      </c>
      <c r="AS65" s="7">
        <v>2800</v>
      </c>
      <c r="AT65" s="7">
        <v>5097</v>
      </c>
      <c r="AU65" s="7">
        <v>5097</v>
      </c>
      <c r="AV65" s="7">
        <v>5097</v>
      </c>
      <c r="AW65" s="7">
        <v>5097</v>
      </c>
      <c r="AX65" s="7">
        <v>5097</v>
      </c>
      <c r="AY65" s="7">
        <v>6650</v>
      </c>
      <c r="AZ65" s="7">
        <v>6650</v>
      </c>
      <c r="BA65" s="7">
        <v>6876</v>
      </c>
      <c r="BB65" s="7">
        <v>6876</v>
      </c>
      <c r="BC65" s="7">
        <v>6876</v>
      </c>
      <c r="BD65" s="7">
        <v>6876</v>
      </c>
      <c r="BE65" s="7">
        <v>6876</v>
      </c>
      <c r="BF65" s="7">
        <v>6876</v>
      </c>
      <c r="BG65" s="7">
        <v>6876</v>
      </c>
      <c r="BH65" s="7">
        <v>6876</v>
      </c>
      <c r="BI65" s="7">
        <v>6876</v>
      </c>
      <c r="BJ65" s="7">
        <v>6876</v>
      </c>
      <c r="BK65" s="7">
        <v>6876</v>
      </c>
      <c r="BL65" s="7" t="s">
        <v>401</v>
      </c>
      <c r="BM65" s="7" t="s">
        <v>401</v>
      </c>
      <c r="BN65" s="7" t="s">
        <v>401</v>
      </c>
      <c r="BO65" s="7" t="s">
        <v>401</v>
      </c>
      <c r="BP65" s="7" t="s">
        <v>401</v>
      </c>
      <c r="BQ65" s="7" t="s">
        <v>401</v>
      </c>
      <c r="BR65" s="7" t="s">
        <v>401</v>
      </c>
      <c r="BS65" s="7" t="s">
        <v>401</v>
      </c>
      <c r="BT65" s="7" t="s">
        <v>401</v>
      </c>
      <c r="BU65" s="7" t="s">
        <v>401</v>
      </c>
      <c r="BV65" s="7" t="s">
        <v>401</v>
      </c>
      <c r="BW65" s="7" t="s">
        <v>401</v>
      </c>
      <c r="BX65" s="7" t="s">
        <v>401</v>
      </c>
      <c r="BY65" s="7" t="s">
        <v>401</v>
      </c>
      <c r="BZ65" s="7" t="s">
        <v>401</v>
      </c>
      <c r="CA65" s="7" t="s">
        <v>401</v>
      </c>
      <c r="CB65" s="7" t="s">
        <v>401</v>
      </c>
      <c r="CC65" s="7" t="s">
        <v>401</v>
      </c>
      <c r="CD65" s="7" t="s">
        <v>401</v>
      </c>
      <c r="CE65" s="7" t="s">
        <v>401</v>
      </c>
      <c r="CF65" s="7" t="s">
        <v>401</v>
      </c>
      <c r="CG65" s="7" t="s">
        <v>401</v>
      </c>
      <c r="CH65" s="7" t="s">
        <v>401</v>
      </c>
      <c r="CI65" s="7" t="s">
        <v>401</v>
      </c>
      <c r="CJ65" s="7" t="s">
        <v>401</v>
      </c>
      <c r="CK65" s="7" t="s">
        <v>401</v>
      </c>
    </row>
    <row r="66" spans="1:89" hidden="1">
      <c r="A66" s="16" t="s">
        <v>403</v>
      </c>
      <c r="B66" s="7" t="s">
        <v>405</v>
      </c>
      <c r="C66" s="7" t="s">
        <v>407</v>
      </c>
      <c r="D66" s="7" t="s">
        <v>407</v>
      </c>
      <c r="E66" s="7" t="s">
        <v>411</v>
      </c>
      <c r="F66" s="7" t="s">
        <v>405</v>
      </c>
      <c r="G66" s="7" t="s">
        <v>405</v>
      </c>
      <c r="H66" s="7" t="s">
        <v>405</v>
      </c>
      <c r="I66" s="7" t="s">
        <v>405</v>
      </c>
      <c r="J66" s="7" t="s">
        <v>407</v>
      </c>
      <c r="K66" s="7" t="s">
        <v>405</v>
      </c>
      <c r="L66" s="7" t="s">
        <v>407</v>
      </c>
      <c r="M66" s="7" t="s">
        <v>407</v>
      </c>
      <c r="N66" s="7" t="s">
        <v>407</v>
      </c>
      <c r="O66" s="7" t="s">
        <v>407</v>
      </c>
      <c r="P66" s="7" t="s">
        <v>407</v>
      </c>
      <c r="Q66" s="7" t="s">
        <v>407</v>
      </c>
      <c r="R66" s="7" t="s">
        <v>407</v>
      </c>
      <c r="S66" s="7" t="s">
        <v>407</v>
      </c>
      <c r="T66" s="7" t="s">
        <v>411</v>
      </c>
      <c r="U66" s="7" t="s">
        <v>411</v>
      </c>
      <c r="V66" s="7" t="s">
        <v>407</v>
      </c>
      <c r="W66" s="7" t="s">
        <v>407</v>
      </c>
      <c r="X66" s="7" t="s">
        <v>411</v>
      </c>
      <c r="Y66" s="7" t="s">
        <v>411</v>
      </c>
      <c r="Z66" s="7" t="s">
        <v>411</v>
      </c>
      <c r="AA66" s="7" t="s">
        <v>411</v>
      </c>
      <c r="AB66" s="7" t="s">
        <v>411</v>
      </c>
      <c r="AC66" s="7"/>
      <c r="AD66" s="7" t="s">
        <v>407</v>
      </c>
      <c r="AE66" s="7" t="s">
        <v>407</v>
      </c>
      <c r="AF66" s="7"/>
      <c r="AG66" s="7" t="s">
        <v>411</v>
      </c>
      <c r="AH66" s="7" t="s">
        <v>411</v>
      </c>
      <c r="AI66" s="7" t="s">
        <v>411</v>
      </c>
      <c r="AJ66" s="7" t="s">
        <v>411</v>
      </c>
      <c r="AK66" s="7"/>
      <c r="AL66" s="7"/>
      <c r="AM66" s="7" t="s">
        <v>411</v>
      </c>
      <c r="AN66" s="7" t="s">
        <v>411</v>
      </c>
      <c r="AO66" s="7" t="s">
        <v>411</v>
      </c>
      <c r="AP66" s="7" t="s">
        <v>411</v>
      </c>
      <c r="AQ66" s="7"/>
      <c r="AR66" s="7"/>
      <c r="AS66" s="7" t="s">
        <v>411</v>
      </c>
      <c r="AT66" s="7" t="s">
        <v>415</v>
      </c>
      <c r="AU66" s="7" t="s">
        <v>415</v>
      </c>
      <c r="AV66" s="7" t="s">
        <v>415</v>
      </c>
      <c r="AW66" s="7" t="s">
        <v>415</v>
      </c>
      <c r="AX66" s="7" t="s">
        <v>415</v>
      </c>
      <c r="AY66" s="7" t="s">
        <v>419</v>
      </c>
      <c r="AZ66" s="7" t="s">
        <v>419</v>
      </c>
      <c r="BA66" s="7" t="s">
        <v>423</v>
      </c>
      <c r="BB66" s="7" t="s">
        <v>423</v>
      </c>
      <c r="BC66" s="7" t="s">
        <v>423</v>
      </c>
      <c r="BD66" s="7" t="s">
        <v>423</v>
      </c>
      <c r="BE66" s="7" t="s">
        <v>423</v>
      </c>
      <c r="BF66" s="7" t="s">
        <v>423</v>
      </c>
      <c r="BG66" s="7" t="s">
        <v>423</v>
      </c>
      <c r="BH66" s="7" t="s">
        <v>423</v>
      </c>
      <c r="BI66" s="7" t="s">
        <v>423</v>
      </c>
      <c r="BJ66" s="7" t="s">
        <v>423</v>
      </c>
      <c r="BK66" s="7" t="s">
        <v>423</v>
      </c>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row>
    <row r="67" spans="1:89" hidden="1">
      <c r="A67" s="17" t="s">
        <v>388</v>
      </c>
      <c r="B67" s="18" t="s">
        <v>389</v>
      </c>
      <c r="C67" s="19" t="s">
        <v>392</v>
      </c>
      <c r="D67" s="19" t="s">
        <v>392</v>
      </c>
      <c r="E67" s="19" t="s">
        <v>393</v>
      </c>
      <c r="F67" s="18" t="s">
        <v>389</v>
      </c>
      <c r="G67" s="18" t="s">
        <v>389</v>
      </c>
      <c r="H67" s="18" t="s">
        <v>389</v>
      </c>
      <c r="I67" s="18" t="s">
        <v>389</v>
      </c>
      <c r="J67" s="18" t="s">
        <v>392</v>
      </c>
      <c r="K67" s="19" t="s">
        <v>389</v>
      </c>
      <c r="L67" s="19" t="s">
        <v>392</v>
      </c>
      <c r="M67" s="18" t="s">
        <v>392</v>
      </c>
      <c r="N67" s="19" t="s">
        <v>392</v>
      </c>
      <c r="O67" s="19" t="s">
        <v>392</v>
      </c>
      <c r="P67" s="18" t="s">
        <v>392</v>
      </c>
      <c r="Q67" s="19" t="s">
        <v>392</v>
      </c>
      <c r="R67" s="18" t="s">
        <v>392</v>
      </c>
      <c r="S67" s="19" t="s">
        <v>392</v>
      </c>
      <c r="T67" s="18" t="s">
        <v>393</v>
      </c>
      <c r="U67" s="18" t="s">
        <v>393</v>
      </c>
      <c r="V67" s="19" t="s">
        <v>392</v>
      </c>
      <c r="W67" s="19" t="s">
        <v>392</v>
      </c>
      <c r="X67" s="18" t="s">
        <v>393</v>
      </c>
      <c r="Y67" s="19" t="s">
        <v>393</v>
      </c>
      <c r="Z67" s="19" t="s">
        <v>393</v>
      </c>
      <c r="AA67" s="19" t="s">
        <v>393</v>
      </c>
      <c r="AB67" s="18" t="s">
        <v>393</v>
      </c>
      <c r="AC67" s="19"/>
      <c r="AD67" s="20" t="s">
        <v>392</v>
      </c>
      <c r="AE67" s="19" t="s">
        <v>392</v>
      </c>
      <c r="AF67" s="19"/>
      <c r="AG67" s="19" t="s">
        <v>393</v>
      </c>
      <c r="AH67" s="19" t="s">
        <v>393</v>
      </c>
      <c r="AI67" s="19" t="s">
        <v>393</v>
      </c>
      <c r="AJ67" s="19" t="s">
        <v>393</v>
      </c>
      <c r="AK67" s="19"/>
      <c r="AL67" s="19"/>
      <c r="AM67" s="19" t="s">
        <v>393</v>
      </c>
      <c r="AN67" s="19" t="s">
        <v>393</v>
      </c>
      <c r="AO67" s="19" t="s">
        <v>393</v>
      </c>
      <c r="AP67" s="19" t="s">
        <v>393</v>
      </c>
      <c r="AQ67" s="19"/>
      <c r="AR67" s="19"/>
      <c r="AS67" s="19" t="s">
        <v>393</v>
      </c>
      <c r="AT67" s="19" t="s">
        <v>396</v>
      </c>
      <c r="AU67" s="19" t="s">
        <v>396</v>
      </c>
      <c r="AV67" s="19" t="s">
        <v>396</v>
      </c>
      <c r="AW67" s="19" t="s">
        <v>396</v>
      </c>
      <c r="AX67" s="19" t="s">
        <v>396</v>
      </c>
      <c r="AY67" s="19" t="s">
        <v>395</v>
      </c>
      <c r="AZ67" s="19" t="s">
        <v>395</v>
      </c>
      <c r="BA67" s="19" t="s">
        <v>397</v>
      </c>
      <c r="BB67" s="19" t="s">
        <v>397</v>
      </c>
      <c r="BC67" s="19" t="s">
        <v>397</v>
      </c>
      <c r="BD67" s="19" t="s">
        <v>397</v>
      </c>
      <c r="BE67" s="19" t="s">
        <v>397</v>
      </c>
      <c r="BF67" s="19" t="s">
        <v>397</v>
      </c>
      <c r="BG67" s="19" t="s">
        <v>397</v>
      </c>
      <c r="BH67" s="19" t="s">
        <v>397</v>
      </c>
      <c r="BI67" s="19" t="s">
        <v>397</v>
      </c>
      <c r="BJ67" s="19" t="s">
        <v>397</v>
      </c>
      <c r="BK67" s="19" t="s">
        <v>397</v>
      </c>
      <c r="BL67" s="19" t="s">
        <v>394</v>
      </c>
      <c r="BM67" s="19" t="s">
        <v>394</v>
      </c>
      <c r="BN67" s="19" t="s">
        <v>398</v>
      </c>
      <c r="BO67" s="19" t="s">
        <v>394</v>
      </c>
      <c r="BP67" s="19" t="s">
        <v>394</v>
      </c>
      <c r="BQ67" s="19" t="s">
        <v>398</v>
      </c>
      <c r="BR67" s="19" t="s">
        <v>398</v>
      </c>
      <c r="BS67" s="19" t="s">
        <v>398</v>
      </c>
      <c r="BT67" s="19" t="s">
        <v>398</v>
      </c>
      <c r="BU67" s="19" t="s">
        <v>398</v>
      </c>
      <c r="BV67" s="19"/>
      <c r="BW67" s="19" t="s">
        <v>398</v>
      </c>
      <c r="BX67" s="19" t="s">
        <v>398</v>
      </c>
      <c r="BY67" s="19" t="s">
        <v>398</v>
      </c>
      <c r="BZ67" s="19" t="s">
        <v>399</v>
      </c>
      <c r="CA67" s="19" t="s">
        <v>398</v>
      </c>
      <c r="CB67" s="19" t="s">
        <v>398</v>
      </c>
      <c r="CC67" s="19" t="s">
        <v>399</v>
      </c>
      <c r="CD67" s="19" t="s">
        <v>400</v>
      </c>
      <c r="CE67" s="19" t="s">
        <v>400</v>
      </c>
      <c r="CF67" s="19" t="s">
        <v>399</v>
      </c>
      <c r="CG67" s="19" t="s">
        <v>400</v>
      </c>
      <c r="CH67" s="19" t="s">
        <v>400</v>
      </c>
      <c r="CI67" s="19" t="s">
        <v>400</v>
      </c>
      <c r="CJ67" s="19" t="s">
        <v>400</v>
      </c>
      <c r="CK67" s="19" t="s">
        <v>400</v>
      </c>
    </row>
    <row r="68" spans="1:89" hidden="1">
      <c r="A68" s="16" t="s">
        <v>402</v>
      </c>
      <c r="B68" s="7" t="s">
        <v>440</v>
      </c>
      <c r="C68" s="7" t="s">
        <v>440</v>
      </c>
      <c r="D68" s="7" t="s">
        <v>440</v>
      </c>
      <c r="E68" s="7" t="s">
        <v>439</v>
      </c>
      <c r="F68" s="7" t="s">
        <v>440</v>
      </c>
      <c r="G68" s="7" t="s">
        <v>440</v>
      </c>
      <c r="H68" s="7" t="s">
        <v>440</v>
      </c>
      <c r="I68" s="7" t="s">
        <v>440</v>
      </c>
      <c r="J68" s="7" t="s">
        <v>440</v>
      </c>
      <c r="K68" s="7" t="s">
        <v>440</v>
      </c>
      <c r="L68" s="7" t="s">
        <v>440</v>
      </c>
      <c r="M68" s="7" t="s">
        <v>440</v>
      </c>
      <c r="N68" s="7" t="s">
        <v>440</v>
      </c>
      <c r="O68" s="7" t="s">
        <v>440</v>
      </c>
      <c r="P68" s="7" t="s">
        <v>440</v>
      </c>
      <c r="Q68" s="7" t="s">
        <v>440</v>
      </c>
      <c r="R68" s="7" t="s">
        <v>440</v>
      </c>
      <c r="S68" s="7" t="s">
        <v>440</v>
      </c>
      <c r="T68" s="7" t="s">
        <v>439</v>
      </c>
      <c r="U68" s="7" t="s">
        <v>439</v>
      </c>
      <c r="V68" s="7" t="s">
        <v>440</v>
      </c>
      <c r="W68" s="7" t="s">
        <v>440</v>
      </c>
      <c r="X68" s="7" t="s">
        <v>439</v>
      </c>
      <c r="Y68" s="7" t="s">
        <v>439</v>
      </c>
      <c r="Z68" s="7" t="s">
        <v>439</v>
      </c>
      <c r="AA68" s="7" t="s">
        <v>439</v>
      </c>
      <c r="AB68" s="7" t="s">
        <v>439</v>
      </c>
      <c r="AD68" s="7" t="s">
        <v>440</v>
      </c>
      <c r="AE68" s="7" t="s">
        <v>440</v>
      </c>
      <c r="AG68" s="7" t="s">
        <v>439</v>
      </c>
      <c r="AH68" s="7" t="s">
        <v>439</v>
      </c>
      <c r="AI68" s="7" t="s">
        <v>439</v>
      </c>
      <c r="AJ68" s="7" t="s">
        <v>439</v>
      </c>
      <c r="AM68" s="7" t="s">
        <v>439</v>
      </c>
      <c r="AN68" s="7" t="s">
        <v>439</v>
      </c>
      <c r="AO68" s="7" t="s">
        <v>439</v>
      </c>
      <c r="AP68" s="7" t="s">
        <v>439</v>
      </c>
      <c r="AS68" s="7" t="s">
        <v>439</v>
      </c>
      <c r="AT68" s="7" t="s">
        <v>438</v>
      </c>
      <c r="AU68" s="7" t="s">
        <v>438</v>
      </c>
      <c r="AV68" s="7" t="s">
        <v>438</v>
      </c>
      <c r="AW68" s="7" t="s">
        <v>438</v>
      </c>
      <c r="AX68" s="7" t="s">
        <v>438</v>
      </c>
      <c r="AY68" s="7" t="s">
        <v>437</v>
      </c>
      <c r="AZ68" s="7" t="s">
        <v>437</v>
      </c>
      <c r="BA68" s="7" t="s">
        <v>436</v>
      </c>
      <c r="BB68" s="7" t="s">
        <v>436</v>
      </c>
      <c r="BC68" s="7" t="s">
        <v>436</v>
      </c>
      <c r="BD68" s="7" t="s">
        <v>436</v>
      </c>
      <c r="BE68" s="7" t="s">
        <v>436</v>
      </c>
      <c r="BF68" s="7" t="s">
        <v>436</v>
      </c>
      <c r="BG68" s="7" t="s">
        <v>436</v>
      </c>
      <c r="BH68" s="7" t="s">
        <v>436</v>
      </c>
      <c r="BI68" s="7" t="s">
        <v>436</v>
      </c>
      <c r="BJ68" s="7" t="s">
        <v>436</v>
      </c>
      <c r="BK68" s="7" t="s">
        <v>436</v>
      </c>
      <c r="BL68" s="7" t="s">
        <v>412</v>
      </c>
      <c r="BM68" s="7" t="s">
        <v>412</v>
      </c>
      <c r="BN68" s="7" t="s">
        <v>435</v>
      </c>
      <c r="BO68" s="7" t="s">
        <v>412</v>
      </c>
      <c r="BP68" s="7" t="s">
        <v>412</v>
      </c>
      <c r="BQ68" s="7" t="s">
        <v>435</v>
      </c>
      <c r="BR68" s="7" t="s">
        <v>435</v>
      </c>
      <c r="BS68" s="7" t="s">
        <v>435</v>
      </c>
      <c r="BT68" s="7" t="s">
        <v>435</v>
      </c>
      <c r="BU68" s="7" t="s">
        <v>435</v>
      </c>
      <c r="BW68" s="7" t="s">
        <v>435</v>
      </c>
      <c r="BX68" s="7" t="s">
        <v>435</v>
      </c>
      <c r="BY68" s="7" t="s">
        <v>435</v>
      </c>
      <c r="BZ68" s="7" t="s">
        <v>434</v>
      </c>
      <c r="CA68" s="7" t="s">
        <v>435</v>
      </c>
      <c r="CB68" s="7" t="s">
        <v>435</v>
      </c>
      <c r="CC68" s="7" t="s">
        <v>434</v>
      </c>
      <c r="CD68" s="7" t="s">
        <v>433</v>
      </c>
      <c r="CE68" s="7" t="s">
        <v>433</v>
      </c>
      <c r="CF68" s="7" t="s">
        <v>434</v>
      </c>
      <c r="CG68" s="7" t="s">
        <v>433</v>
      </c>
      <c r="CH68" s="7" t="s">
        <v>433</v>
      </c>
      <c r="CI68" s="7" t="s">
        <v>433</v>
      </c>
      <c r="CJ68" s="7" t="s">
        <v>433</v>
      </c>
      <c r="CK68" s="7" t="s">
        <v>433</v>
      </c>
    </row>
    <row r="72" spans="1:89">
      <c r="F72" t="str">
        <f>INDEX(B59:B68,B75)</f>
        <v>NON</v>
      </c>
    </row>
    <row r="75" spans="1:89">
      <c r="B75">
        <v>1</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anchor moveWithCells="1">
                  <from>
                    <xdr:col>7</xdr:col>
                    <xdr:colOff>161925</xdr:colOff>
                    <xdr:row>71</xdr:row>
                    <xdr:rowOff>0</xdr:rowOff>
                  </from>
                  <to>
                    <xdr:col>9</xdr:col>
                    <xdr:colOff>161925</xdr:colOff>
                    <xdr:row>72</xdr:row>
                    <xdr:rowOff>180975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B368-8728-47D2-9956-273EDB4D7042}">
  <sheetPr>
    <tabColor theme="0"/>
  </sheetPr>
  <dimension ref="A2:Q51"/>
  <sheetViews>
    <sheetView workbookViewId="0">
      <selection activeCell="B2" sqref="B2"/>
    </sheetView>
  </sheetViews>
  <sheetFormatPr baseColWidth="10" defaultRowHeight="15"/>
  <cols>
    <col min="2" max="2" width="19.140625" customWidth="1"/>
  </cols>
  <sheetData>
    <row r="2" spans="1:17" ht="15.75">
      <c r="B2" s="796">
        <v>2026</v>
      </c>
      <c r="Q2" s="19">
        <v>26</v>
      </c>
    </row>
    <row r="3" spans="1:17" ht="23.25">
      <c r="B3" s="1518" t="s">
        <v>2655</v>
      </c>
      <c r="C3" s="1518"/>
      <c r="D3" s="1518"/>
      <c r="E3" s="1518"/>
      <c r="F3" s="1518"/>
      <c r="G3" s="1518"/>
      <c r="H3" s="1518"/>
      <c r="I3" s="1518"/>
      <c r="J3" s="1518"/>
      <c r="K3" s="1518"/>
      <c r="L3" s="1518"/>
      <c r="M3" s="1518"/>
      <c r="N3" s="1518"/>
      <c r="O3" s="1518"/>
      <c r="Q3" s="19" t="s">
        <v>640</v>
      </c>
    </row>
    <row r="4" spans="1:17">
      <c r="C4" s="60"/>
      <c r="D4" s="60"/>
      <c r="E4" s="60"/>
      <c r="F4" s="60"/>
      <c r="G4" s="60"/>
      <c r="H4" s="60"/>
      <c r="I4" s="60"/>
      <c r="J4" s="60"/>
      <c r="K4" s="60"/>
      <c r="L4" s="60"/>
      <c r="M4" s="60"/>
      <c r="N4" s="60"/>
      <c r="O4" s="60"/>
    </row>
    <row r="5" spans="1:17">
      <c r="B5" s="93"/>
      <c r="C5" s="61" t="s">
        <v>631</v>
      </c>
      <c r="D5" s="61" t="s">
        <v>632</v>
      </c>
      <c r="E5" s="61" t="s">
        <v>633</v>
      </c>
      <c r="F5" s="61" t="s">
        <v>634</v>
      </c>
      <c r="G5" s="61" t="s">
        <v>635</v>
      </c>
      <c r="H5" s="61" t="s">
        <v>636</v>
      </c>
      <c r="I5" s="61" t="s">
        <v>637</v>
      </c>
      <c r="J5" s="61" t="s">
        <v>638</v>
      </c>
      <c r="K5" s="61" t="s">
        <v>639</v>
      </c>
      <c r="L5" s="61" t="s">
        <v>640</v>
      </c>
      <c r="M5" s="61" t="s">
        <v>641</v>
      </c>
      <c r="N5" s="61" t="s">
        <v>642</v>
      </c>
      <c r="O5" s="61" t="s">
        <v>643</v>
      </c>
    </row>
    <row r="6" spans="1:17">
      <c r="A6" s="89" t="s">
        <v>662</v>
      </c>
      <c r="B6" s="90" t="s">
        <v>644</v>
      </c>
      <c r="C6" s="763">
        <v>341</v>
      </c>
      <c r="D6" s="763">
        <v>449</v>
      </c>
      <c r="E6" s="763">
        <v>566</v>
      </c>
      <c r="F6" s="763">
        <v>654</v>
      </c>
      <c r="G6" s="763">
        <v>717</v>
      </c>
      <c r="H6" s="763">
        <v>756</v>
      </c>
      <c r="I6" s="765">
        <v>824</v>
      </c>
      <c r="J6" s="765">
        <v>868</v>
      </c>
      <c r="K6" s="763">
        <v>922</v>
      </c>
      <c r="L6" s="763">
        <v>974</v>
      </c>
      <c r="M6" s="763">
        <v>1012</v>
      </c>
      <c r="N6" s="763">
        <v>1045</v>
      </c>
      <c r="O6" s="761">
        <v>1100</v>
      </c>
      <c r="Q6" s="60">
        <f>INDEX($C$6:$O$34,MATCH(Q2,$A$6:$A$34,0),MATCH(Q3,$C$5:$O$5,0))</f>
        <v>1180</v>
      </c>
    </row>
    <row r="7" spans="1:17">
      <c r="A7" s="95" t="s">
        <v>838</v>
      </c>
      <c r="B7" s="96" t="s">
        <v>839</v>
      </c>
      <c r="C7" s="763">
        <v>488</v>
      </c>
      <c r="D7" s="763">
        <v>614</v>
      </c>
      <c r="E7" s="763">
        <v>791</v>
      </c>
      <c r="F7" s="763">
        <v>877</v>
      </c>
      <c r="G7" s="763">
        <v>1008</v>
      </c>
      <c r="H7" s="763">
        <v>1100</v>
      </c>
      <c r="I7" s="765">
        <v>1227</v>
      </c>
      <c r="J7" s="765">
        <v>1324</v>
      </c>
      <c r="K7" s="763">
        <v>1424</v>
      </c>
      <c r="L7" s="763">
        <v>1552</v>
      </c>
      <c r="M7" s="763">
        <v>1638</v>
      </c>
      <c r="N7" s="763">
        <v>1724</v>
      </c>
      <c r="O7" s="762">
        <v>1810</v>
      </c>
    </row>
    <row r="8" spans="1:17">
      <c r="A8" s="89" t="s">
        <v>663</v>
      </c>
      <c r="B8" s="90" t="s">
        <v>645</v>
      </c>
      <c r="C8" s="763">
        <v>248</v>
      </c>
      <c r="D8" s="763">
        <v>322</v>
      </c>
      <c r="E8" s="763">
        <v>396</v>
      </c>
      <c r="F8" s="763">
        <v>446</v>
      </c>
      <c r="G8" s="763">
        <v>514</v>
      </c>
      <c r="H8" s="763">
        <v>565</v>
      </c>
      <c r="I8" s="764">
        <v>658</v>
      </c>
      <c r="J8" s="764">
        <v>715</v>
      </c>
      <c r="K8" s="763">
        <v>785</v>
      </c>
      <c r="L8" s="763">
        <v>842</v>
      </c>
      <c r="M8" s="763">
        <v>878</v>
      </c>
      <c r="N8" s="763">
        <v>914</v>
      </c>
      <c r="O8" s="761">
        <v>956</v>
      </c>
    </row>
    <row r="9" spans="1:17">
      <c r="A9" s="89" t="s">
        <v>664</v>
      </c>
      <c r="B9" s="90" t="s">
        <v>646</v>
      </c>
      <c r="C9" s="766">
        <v>415</v>
      </c>
      <c r="D9" s="766">
        <v>528</v>
      </c>
      <c r="E9" s="766">
        <v>604</v>
      </c>
      <c r="F9" s="766">
        <v>715</v>
      </c>
      <c r="G9" s="766">
        <v>817</v>
      </c>
      <c r="H9" s="766">
        <v>912</v>
      </c>
      <c r="I9" s="766">
        <v>1014</v>
      </c>
      <c r="J9" s="766">
        <v>1096</v>
      </c>
      <c r="K9" s="766">
        <v>1163</v>
      </c>
      <c r="L9" s="766">
        <v>1254</v>
      </c>
      <c r="M9" s="766">
        <v>1304</v>
      </c>
      <c r="N9" s="766">
        <v>1351</v>
      </c>
      <c r="O9" s="766">
        <v>1408</v>
      </c>
    </row>
    <row r="10" spans="1:17">
      <c r="A10" s="95" t="s">
        <v>840</v>
      </c>
      <c r="B10" s="96" t="s">
        <v>841</v>
      </c>
      <c r="C10" s="766">
        <v>407</v>
      </c>
      <c r="D10" s="766">
        <v>537</v>
      </c>
      <c r="E10" s="766">
        <v>681</v>
      </c>
      <c r="F10" s="766">
        <v>814</v>
      </c>
      <c r="G10" s="766">
        <v>945</v>
      </c>
      <c r="H10" s="766">
        <v>1114</v>
      </c>
      <c r="I10" s="766">
        <v>1247</v>
      </c>
      <c r="J10" s="766">
        <v>1379</v>
      </c>
      <c r="K10" s="766">
        <v>1502</v>
      </c>
      <c r="L10" s="766">
        <v>1670</v>
      </c>
      <c r="M10" s="766">
        <v>1786</v>
      </c>
      <c r="N10" s="766">
        <v>1913</v>
      </c>
      <c r="O10" s="766">
        <v>1994</v>
      </c>
    </row>
    <row r="11" spans="1:17">
      <c r="A11" s="95" t="s">
        <v>842</v>
      </c>
      <c r="B11" s="96" t="s">
        <v>843</v>
      </c>
      <c r="C11" s="766">
        <v>455</v>
      </c>
      <c r="D11" s="766">
        <v>572</v>
      </c>
      <c r="E11" s="766">
        <v>741</v>
      </c>
      <c r="F11" s="766">
        <v>822</v>
      </c>
      <c r="G11" s="766">
        <v>946</v>
      </c>
      <c r="H11" s="766">
        <v>1033</v>
      </c>
      <c r="I11" s="766">
        <v>1155</v>
      </c>
      <c r="J11" s="766">
        <v>1248</v>
      </c>
      <c r="K11" s="766">
        <v>1351</v>
      </c>
      <c r="L11" s="766">
        <v>1466</v>
      </c>
      <c r="M11" s="766">
        <v>1548</v>
      </c>
      <c r="N11" s="766">
        <v>1630</v>
      </c>
      <c r="O11" s="766">
        <v>1713</v>
      </c>
    </row>
    <row r="12" spans="1:17">
      <c r="A12" s="89">
        <v>15</v>
      </c>
      <c r="B12" s="90" t="s">
        <v>647</v>
      </c>
      <c r="C12" s="763">
        <v>436</v>
      </c>
      <c r="D12" s="763">
        <v>500</v>
      </c>
      <c r="E12" s="763">
        <v>588</v>
      </c>
      <c r="F12" s="763">
        <v>638</v>
      </c>
      <c r="G12" s="763">
        <v>734</v>
      </c>
      <c r="H12" s="763">
        <v>818</v>
      </c>
      <c r="I12" s="764">
        <v>977</v>
      </c>
      <c r="J12" s="764">
        <v>1071</v>
      </c>
      <c r="K12" s="763">
        <v>1136</v>
      </c>
      <c r="L12" s="763">
        <v>1219</v>
      </c>
      <c r="M12" s="763">
        <v>1272</v>
      </c>
      <c r="N12" s="763">
        <v>1323</v>
      </c>
      <c r="O12" s="761">
        <v>1366</v>
      </c>
    </row>
    <row r="13" spans="1:17">
      <c r="A13" s="89">
        <v>19</v>
      </c>
      <c r="B13" s="90" t="s">
        <v>648</v>
      </c>
      <c r="C13" s="763">
        <v>402</v>
      </c>
      <c r="D13" s="763">
        <v>484</v>
      </c>
      <c r="E13" s="763">
        <v>549</v>
      </c>
      <c r="F13" s="763">
        <v>600</v>
      </c>
      <c r="G13" s="763">
        <v>692</v>
      </c>
      <c r="H13" s="763">
        <v>757</v>
      </c>
      <c r="I13" s="765">
        <v>836</v>
      </c>
      <c r="J13" s="765">
        <v>903</v>
      </c>
      <c r="K13" s="763">
        <v>976</v>
      </c>
      <c r="L13" s="763">
        <v>1041</v>
      </c>
      <c r="M13" s="763">
        <v>1096</v>
      </c>
      <c r="N13" s="763">
        <v>1152</v>
      </c>
      <c r="O13" s="761">
        <v>1215</v>
      </c>
    </row>
    <row r="14" spans="1:17">
      <c r="A14" s="89">
        <v>23</v>
      </c>
      <c r="B14" s="90" t="s">
        <v>649</v>
      </c>
      <c r="C14" s="763">
        <v>401</v>
      </c>
      <c r="D14" s="763">
        <v>522</v>
      </c>
      <c r="E14" s="763">
        <v>617</v>
      </c>
      <c r="F14" s="763">
        <v>669</v>
      </c>
      <c r="G14" s="763">
        <v>727</v>
      </c>
      <c r="H14" s="763">
        <v>780</v>
      </c>
      <c r="I14" s="765">
        <v>845</v>
      </c>
      <c r="J14" s="765">
        <v>903</v>
      </c>
      <c r="K14" s="763">
        <v>950</v>
      </c>
      <c r="L14" s="763">
        <v>996</v>
      </c>
      <c r="M14" s="763">
        <v>1030</v>
      </c>
      <c r="N14" s="763">
        <v>1067</v>
      </c>
      <c r="O14" s="761">
        <v>1095</v>
      </c>
    </row>
    <row r="15" spans="1:17">
      <c r="A15" s="91">
        <v>26</v>
      </c>
      <c r="B15" s="92" t="s">
        <v>650</v>
      </c>
      <c r="C15" s="763">
        <v>368</v>
      </c>
      <c r="D15" s="763">
        <v>474</v>
      </c>
      <c r="E15" s="763">
        <v>609</v>
      </c>
      <c r="F15" s="763">
        <v>689</v>
      </c>
      <c r="G15" s="763">
        <v>784</v>
      </c>
      <c r="H15" s="763">
        <v>871</v>
      </c>
      <c r="I15" s="765">
        <v>959</v>
      </c>
      <c r="J15" s="764">
        <v>1027</v>
      </c>
      <c r="K15" s="763">
        <v>1091</v>
      </c>
      <c r="L15" s="763">
        <v>1180</v>
      </c>
      <c r="M15" s="763">
        <v>1239</v>
      </c>
      <c r="N15" s="763">
        <v>1291</v>
      </c>
      <c r="O15" s="761">
        <v>1347</v>
      </c>
    </row>
    <row r="16" spans="1:17">
      <c r="A16" s="91">
        <v>30</v>
      </c>
      <c r="B16" s="92" t="s">
        <v>651</v>
      </c>
      <c r="C16" s="763">
        <v>448</v>
      </c>
      <c r="D16" s="763">
        <v>563</v>
      </c>
      <c r="E16" s="763">
        <v>699</v>
      </c>
      <c r="F16" s="763">
        <v>807</v>
      </c>
      <c r="G16" s="763">
        <v>959</v>
      </c>
      <c r="H16" s="763">
        <v>1077</v>
      </c>
      <c r="I16" s="764">
        <v>1238</v>
      </c>
      <c r="J16" s="764">
        <v>1345</v>
      </c>
      <c r="K16" s="763">
        <v>1483</v>
      </c>
      <c r="L16" s="763">
        <v>1639</v>
      </c>
      <c r="M16" s="763">
        <v>1768</v>
      </c>
      <c r="N16" s="763">
        <v>1860</v>
      </c>
      <c r="O16" s="761">
        <v>1937</v>
      </c>
    </row>
    <row r="17" spans="1:15">
      <c r="A17" s="95" t="s">
        <v>844</v>
      </c>
      <c r="B17" s="96" t="s">
        <v>845</v>
      </c>
      <c r="C17" s="766">
        <v>459</v>
      </c>
      <c r="D17" s="766">
        <v>588</v>
      </c>
      <c r="E17" s="766">
        <v>743</v>
      </c>
      <c r="F17" s="766">
        <v>835</v>
      </c>
      <c r="G17" s="766">
        <v>974</v>
      </c>
      <c r="H17" s="766">
        <v>1077</v>
      </c>
      <c r="I17" s="766">
        <v>1169</v>
      </c>
      <c r="J17" s="766">
        <v>1266</v>
      </c>
      <c r="K17" s="766">
        <v>1393</v>
      </c>
      <c r="L17" s="766">
        <v>1505</v>
      </c>
      <c r="M17" s="766">
        <v>1586</v>
      </c>
      <c r="N17" s="766">
        <v>1665</v>
      </c>
      <c r="O17" s="766">
        <v>1700</v>
      </c>
    </row>
    <row r="18" spans="1:15">
      <c r="A18" s="95" t="s">
        <v>846</v>
      </c>
      <c r="B18" s="96" t="s">
        <v>847</v>
      </c>
      <c r="C18" s="766">
        <v>349</v>
      </c>
      <c r="D18" s="766">
        <v>428</v>
      </c>
      <c r="E18" s="766">
        <v>515</v>
      </c>
      <c r="F18" s="766">
        <v>600</v>
      </c>
      <c r="G18" s="766">
        <v>681</v>
      </c>
      <c r="H18" s="766">
        <v>771</v>
      </c>
      <c r="I18" s="766">
        <v>838</v>
      </c>
      <c r="J18" s="766">
        <v>882</v>
      </c>
      <c r="K18" s="766">
        <v>968</v>
      </c>
      <c r="L18" s="766">
        <v>1034</v>
      </c>
      <c r="M18" s="766">
        <v>1085</v>
      </c>
      <c r="N18" s="766">
        <v>1121</v>
      </c>
      <c r="O18" s="766">
        <v>1187</v>
      </c>
    </row>
    <row r="19" spans="1:15">
      <c r="A19" s="91">
        <v>38</v>
      </c>
      <c r="B19" s="92" t="s">
        <v>652</v>
      </c>
      <c r="C19" s="763">
        <v>362</v>
      </c>
      <c r="D19" s="763">
        <v>494</v>
      </c>
      <c r="E19" s="763">
        <v>610</v>
      </c>
      <c r="F19" s="763">
        <v>667</v>
      </c>
      <c r="G19" s="763">
        <v>763</v>
      </c>
      <c r="H19" s="763">
        <v>849</v>
      </c>
      <c r="I19" s="765">
        <v>919</v>
      </c>
      <c r="J19" s="764">
        <v>972</v>
      </c>
      <c r="K19" s="763">
        <v>1028</v>
      </c>
      <c r="L19" s="763">
        <v>1082</v>
      </c>
      <c r="M19" s="763">
        <v>1127</v>
      </c>
      <c r="N19" s="763">
        <v>1184</v>
      </c>
      <c r="O19" s="761">
        <v>1238</v>
      </c>
    </row>
    <row r="20" spans="1:15">
      <c r="A20" s="91">
        <v>42</v>
      </c>
      <c r="B20" s="92" t="s">
        <v>653</v>
      </c>
      <c r="C20" s="763">
        <v>351</v>
      </c>
      <c r="D20" s="763">
        <v>401</v>
      </c>
      <c r="E20" s="763">
        <v>512</v>
      </c>
      <c r="F20" s="763">
        <v>574</v>
      </c>
      <c r="G20" s="763">
        <v>656</v>
      </c>
      <c r="H20" s="763">
        <v>715</v>
      </c>
      <c r="I20" s="765">
        <v>795</v>
      </c>
      <c r="J20" s="765">
        <v>851</v>
      </c>
      <c r="K20" s="763">
        <v>904</v>
      </c>
      <c r="L20" s="763">
        <v>977</v>
      </c>
      <c r="M20" s="763">
        <v>1025</v>
      </c>
      <c r="N20" s="763">
        <v>1069</v>
      </c>
      <c r="O20" s="761">
        <v>1130</v>
      </c>
    </row>
    <row r="21" spans="1:15">
      <c r="A21" s="91">
        <v>43</v>
      </c>
      <c r="B21" s="92" t="s">
        <v>654</v>
      </c>
      <c r="C21" s="763">
        <v>380</v>
      </c>
      <c r="D21" s="763">
        <v>447</v>
      </c>
      <c r="E21" s="763">
        <v>551</v>
      </c>
      <c r="F21" s="763">
        <v>617</v>
      </c>
      <c r="G21" s="763">
        <v>713</v>
      </c>
      <c r="H21" s="763">
        <v>790</v>
      </c>
      <c r="I21" s="765">
        <v>879</v>
      </c>
      <c r="J21" s="765">
        <v>924</v>
      </c>
      <c r="K21" s="763">
        <v>1000</v>
      </c>
      <c r="L21" s="763">
        <v>1054</v>
      </c>
      <c r="M21" s="763">
        <v>1103</v>
      </c>
      <c r="N21" s="763">
        <v>1124</v>
      </c>
      <c r="O21" s="761">
        <v>1173</v>
      </c>
    </row>
    <row r="22" spans="1:15">
      <c r="A22" s="95" t="s">
        <v>848</v>
      </c>
      <c r="B22" s="96" t="s">
        <v>849</v>
      </c>
      <c r="C22" s="766">
        <v>406</v>
      </c>
      <c r="D22" s="766">
        <v>512</v>
      </c>
      <c r="E22" s="766">
        <v>661</v>
      </c>
      <c r="F22" s="766">
        <v>736</v>
      </c>
      <c r="G22" s="766">
        <v>845</v>
      </c>
      <c r="H22" s="766">
        <v>933</v>
      </c>
      <c r="I22" s="766">
        <v>1054</v>
      </c>
      <c r="J22" s="766">
        <v>1149</v>
      </c>
      <c r="K22" s="766">
        <v>1233</v>
      </c>
      <c r="L22" s="766">
        <v>1345</v>
      </c>
      <c r="M22" s="766">
        <v>1411</v>
      </c>
      <c r="N22" s="766">
        <v>1475</v>
      </c>
      <c r="O22" s="766">
        <v>1543</v>
      </c>
    </row>
    <row r="23" spans="1:15">
      <c r="A23" s="95" t="s">
        <v>850</v>
      </c>
      <c r="B23" s="96" t="s">
        <v>851</v>
      </c>
      <c r="C23" s="766">
        <v>414</v>
      </c>
      <c r="D23" s="766">
        <v>523</v>
      </c>
      <c r="E23" s="766">
        <v>677</v>
      </c>
      <c r="F23" s="766">
        <v>755</v>
      </c>
      <c r="G23" s="766">
        <v>865</v>
      </c>
      <c r="H23" s="766">
        <v>955</v>
      </c>
      <c r="I23" s="766">
        <v>1080</v>
      </c>
      <c r="J23" s="766">
        <v>1175</v>
      </c>
      <c r="K23" s="766">
        <v>1262</v>
      </c>
      <c r="L23" s="766">
        <v>1376</v>
      </c>
      <c r="M23" s="766">
        <v>1443</v>
      </c>
      <c r="N23" s="766">
        <v>1508</v>
      </c>
      <c r="O23" s="766">
        <v>1579</v>
      </c>
    </row>
    <row r="24" spans="1:15">
      <c r="A24" s="91">
        <v>48</v>
      </c>
      <c r="B24" s="92" t="s">
        <v>655</v>
      </c>
      <c r="C24" s="763">
        <v>435</v>
      </c>
      <c r="D24" s="763">
        <v>576</v>
      </c>
      <c r="E24" s="763">
        <v>722</v>
      </c>
      <c r="F24" s="763">
        <v>815</v>
      </c>
      <c r="G24" s="763">
        <v>982</v>
      </c>
      <c r="H24" s="763">
        <v>1049</v>
      </c>
      <c r="I24" s="764">
        <v>1197</v>
      </c>
      <c r="J24" s="764">
        <v>1290</v>
      </c>
      <c r="K24" s="763">
        <v>1399</v>
      </c>
      <c r="L24" s="763">
        <v>1508</v>
      </c>
      <c r="M24" s="763">
        <v>1590</v>
      </c>
      <c r="N24" s="763">
        <v>1682</v>
      </c>
      <c r="O24" s="761">
        <v>1753</v>
      </c>
    </row>
    <row r="25" spans="1:15">
      <c r="A25" s="91">
        <v>63</v>
      </c>
      <c r="B25" s="92" t="s">
        <v>656</v>
      </c>
      <c r="C25" s="763">
        <v>287</v>
      </c>
      <c r="D25" s="763">
        <v>380</v>
      </c>
      <c r="E25" s="763">
        <v>440</v>
      </c>
      <c r="F25" s="763">
        <v>494</v>
      </c>
      <c r="G25" s="763">
        <v>560</v>
      </c>
      <c r="H25" s="763">
        <v>611</v>
      </c>
      <c r="I25" s="765">
        <v>685</v>
      </c>
      <c r="J25" s="765">
        <v>737</v>
      </c>
      <c r="K25" s="763">
        <v>796</v>
      </c>
      <c r="L25" s="763">
        <v>866</v>
      </c>
      <c r="M25" s="763">
        <v>928</v>
      </c>
      <c r="N25" s="763">
        <v>969</v>
      </c>
      <c r="O25" s="761">
        <v>1051</v>
      </c>
    </row>
    <row r="26" spans="1:15">
      <c r="A26" s="95" t="s">
        <v>852</v>
      </c>
      <c r="B26" s="96" t="s">
        <v>853</v>
      </c>
      <c r="C26" s="766">
        <v>427</v>
      </c>
      <c r="D26" s="766">
        <v>534</v>
      </c>
      <c r="E26" s="766">
        <v>721</v>
      </c>
      <c r="F26" s="766">
        <v>802</v>
      </c>
      <c r="G26" s="766">
        <v>927</v>
      </c>
      <c r="H26" s="766">
        <v>1012</v>
      </c>
      <c r="I26" s="766">
        <v>1149</v>
      </c>
      <c r="J26" s="766">
        <v>1243</v>
      </c>
      <c r="K26" s="766">
        <v>1344</v>
      </c>
      <c r="L26" s="766">
        <v>1474</v>
      </c>
      <c r="M26" s="766">
        <v>1568</v>
      </c>
      <c r="N26" s="766">
        <v>1646</v>
      </c>
      <c r="O26" s="766">
        <v>1746</v>
      </c>
    </row>
    <row r="27" spans="1:15">
      <c r="A27" s="95" t="s">
        <v>854</v>
      </c>
      <c r="B27" s="96" t="s">
        <v>855</v>
      </c>
      <c r="C27" s="766">
        <v>432</v>
      </c>
      <c r="D27" s="766">
        <v>538</v>
      </c>
      <c r="E27" s="766">
        <v>730</v>
      </c>
      <c r="F27" s="766">
        <v>814</v>
      </c>
      <c r="G27" s="766">
        <v>944</v>
      </c>
      <c r="H27" s="766">
        <v>1031</v>
      </c>
      <c r="I27" s="766">
        <v>1172</v>
      </c>
      <c r="J27" s="766">
        <v>1270</v>
      </c>
      <c r="K27" s="766">
        <v>1375</v>
      </c>
      <c r="L27" s="766">
        <v>1509</v>
      </c>
      <c r="M27" s="766">
        <v>1605</v>
      </c>
      <c r="N27" s="766">
        <v>1685</v>
      </c>
      <c r="O27" s="766">
        <v>1790</v>
      </c>
    </row>
    <row r="28" spans="1:15">
      <c r="A28" s="91">
        <v>69</v>
      </c>
      <c r="B28" s="92" t="s">
        <v>657</v>
      </c>
      <c r="C28" s="763">
        <v>319</v>
      </c>
      <c r="D28" s="763">
        <v>387</v>
      </c>
      <c r="E28" s="763">
        <v>492</v>
      </c>
      <c r="F28" s="763">
        <v>548</v>
      </c>
      <c r="G28" s="763">
        <v>620</v>
      </c>
      <c r="H28" s="763">
        <v>683</v>
      </c>
      <c r="I28" s="765">
        <v>754</v>
      </c>
      <c r="J28" s="765">
        <v>810</v>
      </c>
      <c r="K28" s="763">
        <v>863</v>
      </c>
      <c r="L28" s="763">
        <v>935</v>
      </c>
      <c r="M28" s="763">
        <v>984</v>
      </c>
      <c r="N28" s="763">
        <v>1026</v>
      </c>
      <c r="O28" s="761">
        <v>1074</v>
      </c>
    </row>
    <row r="29" spans="1:15">
      <c r="A29" s="91">
        <v>71</v>
      </c>
      <c r="B29" s="92" t="s">
        <v>658</v>
      </c>
      <c r="C29" s="763">
        <v>287</v>
      </c>
      <c r="D29" s="763">
        <v>363</v>
      </c>
      <c r="E29" s="763">
        <v>448</v>
      </c>
      <c r="F29" s="763">
        <v>502</v>
      </c>
      <c r="G29" s="763">
        <v>590</v>
      </c>
      <c r="H29" s="763">
        <v>647</v>
      </c>
      <c r="I29" s="765">
        <v>735</v>
      </c>
      <c r="J29" s="765">
        <v>788</v>
      </c>
      <c r="K29" s="763">
        <v>847</v>
      </c>
      <c r="L29" s="763">
        <v>918</v>
      </c>
      <c r="M29" s="763">
        <v>959</v>
      </c>
      <c r="N29" s="763">
        <v>985</v>
      </c>
      <c r="O29" s="761">
        <v>1035</v>
      </c>
    </row>
    <row r="30" spans="1:15">
      <c r="A30" s="91">
        <v>73</v>
      </c>
      <c r="B30" s="92" t="s">
        <v>659</v>
      </c>
      <c r="C30" s="763">
        <v>359</v>
      </c>
      <c r="D30" s="763">
        <v>495</v>
      </c>
      <c r="E30" s="763">
        <v>624</v>
      </c>
      <c r="F30" s="763">
        <v>678</v>
      </c>
      <c r="G30" s="763">
        <v>782</v>
      </c>
      <c r="H30" s="763">
        <v>871</v>
      </c>
      <c r="I30" s="765">
        <v>936</v>
      </c>
      <c r="J30" s="764">
        <v>998</v>
      </c>
      <c r="K30" s="763">
        <v>1061</v>
      </c>
      <c r="L30" s="763">
        <v>1124</v>
      </c>
      <c r="M30" s="763">
        <v>1167</v>
      </c>
      <c r="N30" s="763">
        <v>1221</v>
      </c>
      <c r="O30" s="761">
        <v>1267</v>
      </c>
    </row>
    <row r="31" spans="1:15">
      <c r="A31" s="91">
        <v>74</v>
      </c>
      <c r="B31" s="92" t="s">
        <v>660</v>
      </c>
      <c r="C31" s="763">
        <v>359</v>
      </c>
      <c r="D31" s="763">
        <v>495</v>
      </c>
      <c r="E31" s="763">
        <v>624</v>
      </c>
      <c r="F31" s="763">
        <v>678</v>
      </c>
      <c r="G31" s="763">
        <v>782</v>
      </c>
      <c r="H31" s="763">
        <v>871</v>
      </c>
      <c r="I31" s="765">
        <v>936</v>
      </c>
      <c r="J31" s="764">
        <v>998</v>
      </c>
      <c r="K31" s="763">
        <v>1061</v>
      </c>
      <c r="L31" s="763">
        <v>1124</v>
      </c>
      <c r="M31" s="763">
        <v>1167</v>
      </c>
      <c r="N31" s="763">
        <v>1221</v>
      </c>
      <c r="O31" s="761">
        <v>1267</v>
      </c>
    </row>
    <row r="32" spans="1:15">
      <c r="A32" s="95" t="s">
        <v>856</v>
      </c>
      <c r="B32" s="96" t="s">
        <v>857</v>
      </c>
      <c r="C32" s="766">
        <v>471</v>
      </c>
      <c r="D32" s="766">
        <v>607</v>
      </c>
      <c r="E32" s="766">
        <v>764</v>
      </c>
      <c r="F32" s="766">
        <v>866</v>
      </c>
      <c r="G32" s="766">
        <v>1002</v>
      </c>
      <c r="H32" s="766">
        <v>1113</v>
      </c>
      <c r="I32" s="766">
        <v>1211</v>
      </c>
      <c r="J32" s="766">
        <v>1315</v>
      </c>
      <c r="K32" s="766">
        <v>1445</v>
      </c>
      <c r="L32" s="766">
        <v>1556</v>
      </c>
      <c r="M32" s="766">
        <v>1637</v>
      </c>
      <c r="N32" s="766">
        <v>1711</v>
      </c>
      <c r="O32" s="766">
        <v>1750</v>
      </c>
    </row>
    <row r="33" spans="1:15">
      <c r="A33" s="95" t="s">
        <v>858</v>
      </c>
      <c r="B33" s="96" t="s">
        <v>859</v>
      </c>
      <c r="C33" s="766">
        <v>380</v>
      </c>
      <c r="D33" s="766">
        <v>488</v>
      </c>
      <c r="E33" s="766">
        <v>621</v>
      </c>
      <c r="F33" s="766">
        <v>698</v>
      </c>
      <c r="G33" s="766">
        <v>810</v>
      </c>
      <c r="H33" s="766">
        <v>903</v>
      </c>
      <c r="I33" s="766">
        <v>989</v>
      </c>
      <c r="J33" s="766">
        <v>1078</v>
      </c>
      <c r="K33" s="766">
        <v>1182</v>
      </c>
      <c r="L33" s="766">
        <v>1277</v>
      </c>
      <c r="M33" s="766">
        <v>1335</v>
      </c>
      <c r="N33" s="766">
        <v>1391</v>
      </c>
      <c r="O33" s="766">
        <v>1412</v>
      </c>
    </row>
    <row r="34" spans="1:15">
      <c r="A34" s="91">
        <v>84</v>
      </c>
      <c r="B34" s="92" t="s">
        <v>661</v>
      </c>
      <c r="C34" s="763">
        <v>396</v>
      </c>
      <c r="D34" s="763">
        <v>537</v>
      </c>
      <c r="E34" s="763">
        <v>692</v>
      </c>
      <c r="F34" s="763">
        <v>795</v>
      </c>
      <c r="G34" s="763">
        <v>942</v>
      </c>
      <c r="H34" s="763">
        <v>1077</v>
      </c>
      <c r="I34" s="764">
        <v>1222</v>
      </c>
      <c r="J34" s="764">
        <v>1342</v>
      </c>
      <c r="K34" s="763">
        <v>1465</v>
      </c>
      <c r="L34" s="763">
        <v>1633</v>
      </c>
      <c r="M34" s="763">
        <v>1748</v>
      </c>
      <c r="N34" s="763">
        <v>1862</v>
      </c>
      <c r="O34" s="761">
        <v>1966</v>
      </c>
    </row>
    <row r="35" spans="1:15">
      <c r="C35" s="60"/>
      <c r="D35" s="60"/>
      <c r="E35" s="60"/>
      <c r="F35" s="60"/>
      <c r="G35" s="60"/>
      <c r="H35" s="60"/>
      <c r="I35" s="60"/>
      <c r="J35" s="60"/>
      <c r="K35" s="60"/>
      <c r="L35" s="60"/>
      <c r="M35" s="60"/>
      <c r="N35" s="60"/>
      <c r="O35" s="60"/>
    </row>
    <row r="36" spans="1:15">
      <c r="C36" s="60"/>
      <c r="D36" s="60"/>
      <c r="E36" s="60"/>
      <c r="F36" s="60"/>
      <c r="G36" s="60"/>
      <c r="H36" s="60"/>
      <c r="I36" s="60"/>
      <c r="J36" s="60"/>
      <c r="K36" s="60"/>
      <c r="L36" s="60"/>
      <c r="M36" s="60"/>
      <c r="N36" s="60"/>
      <c r="O36" s="60"/>
    </row>
    <row r="37" spans="1:15">
      <c r="B37" s="62"/>
      <c r="C37" s="60"/>
      <c r="D37" s="60"/>
      <c r="E37" s="60"/>
      <c r="F37" s="60"/>
      <c r="G37" s="60"/>
      <c r="H37" s="60"/>
      <c r="I37" s="60"/>
      <c r="K37" s="60"/>
      <c r="L37" s="60"/>
      <c r="M37" s="60"/>
      <c r="N37" s="60"/>
      <c r="O37" s="60"/>
    </row>
    <row r="38" spans="1:15">
      <c r="B38" s="62"/>
      <c r="C38" s="60"/>
      <c r="D38" s="60"/>
      <c r="E38" s="60"/>
      <c r="F38" s="60"/>
      <c r="G38" s="60"/>
      <c r="H38" s="60"/>
      <c r="I38" s="60"/>
      <c r="J38" s="60"/>
      <c r="K38" s="60"/>
      <c r="L38" s="60"/>
      <c r="M38" s="60"/>
      <c r="N38" s="60"/>
      <c r="O38" s="60"/>
    </row>
    <row r="39" spans="1:15">
      <c r="B39" s="63"/>
      <c r="C39" s="60"/>
      <c r="D39" s="60"/>
      <c r="E39" s="60"/>
      <c r="F39" s="60"/>
      <c r="G39" s="60"/>
      <c r="H39" s="60"/>
      <c r="I39" s="60"/>
      <c r="J39" s="60"/>
      <c r="K39" s="60"/>
      <c r="L39" s="60"/>
      <c r="M39" s="60"/>
      <c r="N39" s="60"/>
      <c r="O39" s="60"/>
    </row>
    <row r="40" spans="1:15">
      <c r="B40" s="63"/>
      <c r="C40" s="60"/>
      <c r="D40" s="60"/>
      <c r="E40" s="60"/>
      <c r="F40" s="60"/>
      <c r="G40" s="60"/>
      <c r="H40" s="60"/>
      <c r="I40" s="60"/>
      <c r="J40" s="60"/>
      <c r="K40" s="60"/>
      <c r="L40" s="60"/>
      <c r="M40" s="60"/>
      <c r="N40" s="60"/>
      <c r="O40" s="60"/>
    </row>
    <row r="41" spans="1:15">
      <c r="B41" s="63"/>
      <c r="C41" s="60"/>
      <c r="D41" s="60"/>
      <c r="E41" s="60"/>
      <c r="F41" s="60"/>
      <c r="G41" s="60"/>
      <c r="H41" s="60"/>
      <c r="I41" s="60"/>
      <c r="J41" s="60"/>
      <c r="K41" s="60"/>
      <c r="L41" s="60"/>
      <c r="M41" s="60"/>
      <c r="N41" s="60"/>
      <c r="O41" s="60"/>
    </row>
    <row r="42" spans="1:15">
      <c r="B42" s="63"/>
      <c r="C42" s="60"/>
      <c r="D42" s="60"/>
      <c r="E42" s="60"/>
      <c r="F42" s="60"/>
      <c r="G42" s="60"/>
      <c r="H42" s="60"/>
      <c r="I42" s="60"/>
      <c r="J42" s="60"/>
      <c r="K42" s="60"/>
      <c r="L42" s="60"/>
      <c r="M42" s="60"/>
      <c r="N42" s="60"/>
      <c r="O42" s="60"/>
    </row>
    <row r="43" spans="1:15">
      <c r="C43" s="60"/>
      <c r="D43" s="60"/>
      <c r="E43" s="60"/>
      <c r="F43" s="60"/>
      <c r="G43" s="60"/>
      <c r="H43" s="60"/>
      <c r="I43" s="60"/>
      <c r="J43" s="60"/>
      <c r="K43" s="60"/>
      <c r="L43" s="60"/>
      <c r="M43" s="60"/>
      <c r="N43" s="60"/>
      <c r="O43" s="60"/>
    </row>
    <row r="44" spans="1:15">
      <c r="C44" s="60"/>
      <c r="D44" s="60"/>
      <c r="E44" s="60"/>
      <c r="F44" s="60"/>
      <c r="G44" s="60"/>
      <c r="H44" s="60"/>
      <c r="I44" s="60"/>
      <c r="J44" s="60"/>
      <c r="K44" s="60"/>
      <c r="L44" s="60"/>
      <c r="M44" s="60"/>
      <c r="N44" s="60"/>
      <c r="O44" s="60"/>
    </row>
    <row r="45" spans="1:15">
      <c r="B45" s="64"/>
      <c r="C45" s="60"/>
      <c r="D45" s="60"/>
      <c r="E45" s="60"/>
      <c r="F45" s="60"/>
      <c r="G45" s="60"/>
      <c r="H45" s="60"/>
      <c r="I45" s="60"/>
      <c r="J45" s="60"/>
      <c r="K45" s="60"/>
      <c r="L45" s="60"/>
      <c r="M45" s="60"/>
      <c r="N45" s="60"/>
      <c r="O45" s="60"/>
    </row>
    <row r="46" spans="1:15">
      <c r="B46" s="64"/>
      <c r="C46" s="60"/>
      <c r="D46" s="60"/>
      <c r="E46" s="60"/>
      <c r="F46" s="60"/>
      <c r="G46" s="60"/>
      <c r="H46" s="60"/>
      <c r="I46" s="60"/>
      <c r="J46" s="60"/>
      <c r="K46" s="60"/>
      <c r="L46" s="60"/>
      <c r="M46" s="60"/>
      <c r="N46" s="60"/>
      <c r="O46" s="60"/>
    </row>
    <row r="47" spans="1:15">
      <c r="B47" s="64"/>
      <c r="C47" s="60"/>
      <c r="D47" s="60"/>
      <c r="E47" s="60"/>
      <c r="F47" s="60"/>
      <c r="G47" s="60"/>
      <c r="H47" s="60"/>
      <c r="I47" s="60"/>
      <c r="J47" s="60"/>
      <c r="K47" s="60"/>
      <c r="L47" s="60"/>
      <c r="M47" s="60"/>
      <c r="N47" s="60"/>
      <c r="O47" s="60"/>
    </row>
    <row r="48" spans="1:15">
      <c r="B48" s="65"/>
      <c r="C48" s="60"/>
      <c r="D48" s="60"/>
      <c r="E48" s="60"/>
      <c r="F48" s="60"/>
      <c r="G48" s="60"/>
      <c r="H48" s="60"/>
      <c r="I48" s="60"/>
      <c r="J48" s="60"/>
      <c r="K48" s="60"/>
      <c r="L48" s="60"/>
      <c r="M48" s="60"/>
      <c r="N48" s="60"/>
      <c r="O48" s="60"/>
    </row>
    <row r="49" spans="2:15">
      <c r="C49" s="60"/>
      <c r="D49" s="60"/>
      <c r="E49" s="60"/>
      <c r="F49" s="60"/>
      <c r="G49" s="60"/>
      <c r="H49" s="60"/>
      <c r="I49" s="60"/>
      <c r="J49" s="60"/>
      <c r="K49" s="60"/>
      <c r="L49" s="60"/>
      <c r="M49" s="60"/>
      <c r="N49" s="60"/>
      <c r="O49" s="60"/>
    </row>
    <row r="50" spans="2:15">
      <c r="B50" s="66"/>
      <c r="C50" s="67"/>
      <c r="D50" s="60"/>
      <c r="E50" s="60"/>
      <c r="F50" s="60"/>
      <c r="G50" s="60"/>
      <c r="H50" s="60"/>
      <c r="I50" s="60"/>
      <c r="J50" s="60"/>
      <c r="K50" s="60"/>
      <c r="L50" s="60"/>
      <c r="M50" s="60"/>
      <c r="N50" s="60"/>
      <c r="O50" s="60"/>
    </row>
    <row r="51" spans="2:15">
      <c r="B51" s="66"/>
      <c r="C51" s="67"/>
      <c r="D51" s="60"/>
      <c r="E51" s="60"/>
      <c r="F51" s="60"/>
      <c r="G51" s="60"/>
      <c r="H51" s="60"/>
      <c r="I51" s="60"/>
      <c r="J51" s="60"/>
      <c r="K51" s="60"/>
      <c r="L51" s="60"/>
      <c r="M51" s="60"/>
      <c r="N51" s="60"/>
      <c r="O51" s="60"/>
    </row>
  </sheetData>
  <mergeCells count="1">
    <mergeCell ref="B3:O3"/>
  </mergeCells>
  <dataValidations count="1">
    <dataValidation type="whole" allowBlank="1" showInputMessage="1" showErrorMessage="1" sqref="S9" xr:uid="{D7C2BE96-4E96-4BDD-8C51-8118BA936498}">
      <formula1>1</formula1>
      <formula2>13</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83732-9BDC-4663-A9DA-4FB6AA511991}">
  <dimension ref="A1:E138"/>
  <sheetViews>
    <sheetView workbookViewId="0">
      <pane ySplit="1" topLeftCell="A122" activePane="bottomLeft" state="frozen"/>
      <selection activeCell="K8" sqref="K8"/>
      <selection pane="bottomLeft" activeCell="K8" sqref="K8"/>
    </sheetView>
  </sheetViews>
  <sheetFormatPr baseColWidth="10" defaultColWidth="11.42578125" defaultRowHeight="15"/>
  <cols>
    <col min="1" max="1" width="7.5703125" style="70" customWidth="1"/>
    <col min="2" max="2" width="11.42578125" style="70"/>
    <col min="3" max="3" width="121.28515625" style="70" customWidth="1"/>
    <col min="4" max="16384" width="11.42578125" style="70"/>
  </cols>
  <sheetData>
    <row r="1" spans="1:5">
      <c r="A1" s="69" t="s">
        <v>788</v>
      </c>
      <c r="B1" s="69" t="s">
        <v>520</v>
      </c>
      <c r="C1" s="69" t="s">
        <v>789</v>
      </c>
      <c r="D1" s="69" t="s">
        <v>504</v>
      </c>
      <c r="E1" s="69" t="s">
        <v>790</v>
      </c>
    </row>
    <row r="2" spans="1:5">
      <c r="A2" s="70" t="s">
        <v>860</v>
      </c>
      <c r="B2" s="71">
        <v>43234</v>
      </c>
      <c r="C2" s="70" t="s">
        <v>612</v>
      </c>
      <c r="D2" s="70" t="s">
        <v>610</v>
      </c>
      <c r="E2" s="70" t="s">
        <v>518</v>
      </c>
    </row>
    <row r="3" spans="1:5">
      <c r="A3" s="70" t="s">
        <v>860</v>
      </c>
      <c r="B3" s="71">
        <v>43234</v>
      </c>
      <c r="C3" s="70" t="s">
        <v>611</v>
      </c>
      <c r="D3" s="70" t="s">
        <v>609</v>
      </c>
      <c r="E3" s="70" t="s">
        <v>518</v>
      </c>
    </row>
    <row r="4" spans="1:5">
      <c r="A4" s="70" t="s">
        <v>860</v>
      </c>
      <c r="B4" s="71">
        <v>43241</v>
      </c>
      <c r="C4" s="70" t="s">
        <v>616</v>
      </c>
      <c r="E4" s="70" t="s">
        <v>518</v>
      </c>
    </row>
    <row r="5" spans="1:5">
      <c r="A5" s="70" t="s">
        <v>861</v>
      </c>
      <c r="B5" s="71">
        <v>43264</v>
      </c>
      <c r="C5" s="70" t="s">
        <v>620</v>
      </c>
      <c r="E5" s="70" t="s">
        <v>518</v>
      </c>
    </row>
    <row r="6" spans="1:5">
      <c r="A6" s="70" t="s">
        <v>861</v>
      </c>
      <c r="B6" s="71">
        <v>43264</v>
      </c>
      <c r="C6" s="70" t="s">
        <v>621</v>
      </c>
      <c r="E6" s="70" t="s">
        <v>518</v>
      </c>
    </row>
    <row r="7" spans="1:5">
      <c r="A7" s="70" t="s">
        <v>861</v>
      </c>
      <c r="B7" s="71">
        <v>43264</v>
      </c>
      <c r="C7" s="70" t="s">
        <v>619</v>
      </c>
      <c r="E7" s="70" t="s">
        <v>518</v>
      </c>
    </row>
    <row r="8" spans="1:5">
      <c r="A8" s="70" t="s">
        <v>861</v>
      </c>
      <c r="B8" s="71">
        <v>43264</v>
      </c>
      <c r="C8" s="70" t="s">
        <v>622</v>
      </c>
      <c r="E8" s="70" t="s">
        <v>623</v>
      </c>
    </row>
    <row r="9" spans="1:5">
      <c r="A9" s="70" t="s">
        <v>861</v>
      </c>
      <c r="B9" s="71">
        <v>43264</v>
      </c>
      <c r="C9" s="70" t="s">
        <v>624</v>
      </c>
      <c r="E9" s="70" t="s">
        <v>623</v>
      </c>
    </row>
    <row r="10" spans="1:5">
      <c r="A10" s="70" t="s">
        <v>862</v>
      </c>
      <c r="B10" s="71">
        <v>43287</v>
      </c>
      <c r="C10" s="70" t="s">
        <v>625</v>
      </c>
      <c r="D10" s="70" t="s">
        <v>609</v>
      </c>
      <c r="E10" s="70" t="s">
        <v>518</v>
      </c>
    </row>
    <row r="11" spans="1:5">
      <c r="A11" s="70" t="s">
        <v>862</v>
      </c>
      <c r="B11" s="71">
        <v>43287</v>
      </c>
      <c r="C11" s="70" t="s">
        <v>625</v>
      </c>
      <c r="D11" s="70" t="s">
        <v>586</v>
      </c>
      <c r="E11" s="70" t="s">
        <v>518</v>
      </c>
    </row>
    <row r="12" spans="1:5">
      <c r="A12" s="70" t="s">
        <v>863</v>
      </c>
      <c r="B12" s="71">
        <v>43331</v>
      </c>
      <c r="C12" s="70" t="s">
        <v>626</v>
      </c>
      <c r="D12" s="70" t="s">
        <v>627</v>
      </c>
      <c r="E12" s="70" t="s">
        <v>518</v>
      </c>
    </row>
    <row r="13" spans="1:5">
      <c r="A13" s="70" t="s">
        <v>863</v>
      </c>
      <c r="B13" s="71">
        <v>43331</v>
      </c>
      <c r="C13" s="70" t="s">
        <v>251</v>
      </c>
      <c r="E13" s="70" t="s">
        <v>518</v>
      </c>
    </row>
    <row r="14" spans="1:5">
      <c r="A14" s="70" t="s">
        <v>863</v>
      </c>
      <c r="B14" s="71">
        <v>43331</v>
      </c>
      <c r="C14" s="70" t="s">
        <v>670</v>
      </c>
      <c r="E14" s="70" t="s">
        <v>518</v>
      </c>
    </row>
    <row r="15" spans="1:5">
      <c r="A15" s="70" t="s">
        <v>863</v>
      </c>
      <c r="B15" s="71">
        <v>43331</v>
      </c>
      <c r="C15" s="70" t="s">
        <v>671</v>
      </c>
      <c r="E15" s="70" t="s">
        <v>518</v>
      </c>
    </row>
    <row r="16" spans="1:5">
      <c r="A16" s="70" t="s">
        <v>863</v>
      </c>
      <c r="B16" s="71">
        <v>43331</v>
      </c>
      <c r="C16" s="70" t="s">
        <v>672</v>
      </c>
      <c r="E16" s="70" t="s">
        <v>518</v>
      </c>
    </row>
    <row r="17" spans="1:5">
      <c r="A17" s="70" t="s">
        <v>863</v>
      </c>
      <c r="B17" s="71">
        <v>43331</v>
      </c>
      <c r="C17" s="70" t="s">
        <v>673</v>
      </c>
      <c r="E17" s="70" t="s">
        <v>518</v>
      </c>
    </row>
    <row r="18" spans="1:5">
      <c r="A18" s="70" t="s">
        <v>863</v>
      </c>
      <c r="B18" s="71">
        <v>43331</v>
      </c>
      <c r="C18" s="70" t="s">
        <v>674</v>
      </c>
      <c r="E18" s="70" t="s">
        <v>518</v>
      </c>
    </row>
    <row r="19" spans="1:5">
      <c r="A19" s="70" t="s">
        <v>863</v>
      </c>
      <c r="B19" s="71">
        <v>43331</v>
      </c>
      <c r="C19" s="70" t="s">
        <v>675</v>
      </c>
      <c r="E19" s="70" t="s">
        <v>518</v>
      </c>
    </row>
    <row r="20" spans="1:5">
      <c r="A20" s="70" t="s">
        <v>863</v>
      </c>
      <c r="B20" s="71">
        <v>43331</v>
      </c>
      <c r="C20" s="70" t="s">
        <v>676</v>
      </c>
      <c r="E20" s="70" t="s">
        <v>518</v>
      </c>
    </row>
    <row r="21" spans="1:5">
      <c r="A21" s="70" t="s">
        <v>864</v>
      </c>
      <c r="B21" s="71">
        <v>43373</v>
      </c>
      <c r="C21" s="70" t="s">
        <v>677</v>
      </c>
      <c r="E21" s="70" t="s">
        <v>518</v>
      </c>
    </row>
    <row r="22" spans="1:5">
      <c r="A22" s="70" t="s">
        <v>865</v>
      </c>
      <c r="B22" s="71">
        <v>43388</v>
      </c>
      <c r="C22" s="70" t="s">
        <v>678</v>
      </c>
      <c r="E22" s="70" t="s">
        <v>518</v>
      </c>
    </row>
    <row r="23" spans="1:5">
      <c r="A23" s="70" t="s">
        <v>865</v>
      </c>
      <c r="B23" s="71">
        <v>43388</v>
      </c>
      <c r="C23" s="70" t="s">
        <v>679</v>
      </c>
      <c r="E23" s="70" t="s">
        <v>518</v>
      </c>
    </row>
    <row r="24" spans="1:5">
      <c r="A24" s="70" t="s">
        <v>865</v>
      </c>
      <c r="B24" s="71">
        <v>43388</v>
      </c>
      <c r="C24" s="70" t="s">
        <v>680</v>
      </c>
      <c r="E24" s="70" t="s">
        <v>518</v>
      </c>
    </row>
    <row r="25" spans="1:5">
      <c r="A25" s="70" t="s">
        <v>865</v>
      </c>
      <c r="B25" s="71">
        <v>43388</v>
      </c>
      <c r="C25" s="70" t="s">
        <v>681</v>
      </c>
      <c r="E25" s="70" t="s">
        <v>518</v>
      </c>
    </row>
    <row r="26" spans="1:5">
      <c r="A26" s="70" t="s">
        <v>865</v>
      </c>
      <c r="B26" s="71">
        <v>43388</v>
      </c>
      <c r="C26" s="70" t="s">
        <v>682</v>
      </c>
      <c r="E26" s="70" t="s">
        <v>518</v>
      </c>
    </row>
    <row r="27" spans="1:5">
      <c r="A27" s="70" t="s">
        <v>866</v>
      </c>
      <c r="B27" s="71">
        <v>43579</v>
      </c>
      <c r="C27" s="70" t="s">
        <v>703</v>
      </c>
      <c r="E27" s="70" t="s">
        <v>623</v>
      </c>
    </row>
    <row r="28" spans="1:5">
      <c r="A28" s="70" t="s">
        <v>866</v>
      </c>
      <c r="B28" s="71">
        <v>43579</v>
      </c>
      <c r="C28" s="70" t="s">
        <v>702</v>
      </c>
      <c r="E28" s="70" t="s">
        <v>623</v>
      </c>
    </row>
    <row r="29" spans="1:5">
      <c r="A29" s="70" t="s">
        <v>866</v>
      </c>
      <c r="B29" s="71">
        <v>43579</v>
      </c>
      <c r="C29" s="70" t="s">
        <v>701</v>
      </c>
      <c r="E29" s="70" t="s">
        <v>623</v>
      </c>
    </row>
    <row r="30" spans="1:5">
      <c r="A30" s="70" t="s">
        <v>867</v>
      </c>
      <c r="B30" s="71">
        <v>43596</v>
      </c>
      <c r="C30" s="70" t="s">
        <v>707</v>
      </c>
      <c r="D30" s="70" t="s">
        <v>750</v>
      </c>
      <c r="E30" s="70" t="s">
        <v>518</v>
      </c>
    </row>
    <row r="31" spans="1:5">
      <c r="A31" s="70" t="s">
        <v>867</v>
      </c>
      <c r="B31" s="71">
        <v>43596</v>
      </c>
      <c r="C31" s="70" t="s">
        <v>708</v>
      </c>
      <c r="D31" s="70" t="s">
        <v>704</v>
      </c>
      <c r="E31" s="70" t="s">
        <v>518</v>
      </c>
    </row>
    <row r="32" spans="1:5">
      <c r="A32" s="70" t="s">
        <v>867</v>
      </c>
      <c r="B32" s="71">
        <v>43596</v>
      </c>
      <c r="C32" s="70" t="s">
        <v>708</v>
      </c>
      <c r="D32" s="70" t="s">
        <v>706</v>
      </c>
      <c r="E32" s="70" t="s">
        <v>518</v>
      </c>
    </row>
    <row r="33" spans="1:5">
      <c r="A33" s="70" t="s">
        <v>867</v>
      </c>
      <c r="B33" s="71">
        <v>43596</v>
      </c>
      <c r="C33" s="70" t="s">
        <v>708</v>
      </c>
      <c r="D33" s="70" t="s">
        <v>705</v>
      </c>
      <c r="E33" s="70" t="s">
        <v>518</v>
      </c>
    </row>
    <row r="34" spans="1:5">
      <c r="A34" s="70" t="s">
        <v>867</v>
      </c>
      <c r="B34" s="71">
        <v>43596</v>
      </c>
      <c r="C34" s="70" t="s">
        <v>713</v>
      </c>
      <c r="D34" s="70" t="s">
        <v>317</v>
      </c>
      <c r="E34" s="70" t="s">
        <v>518</v>
      </c>
    </row>
    <row r="35" spans="1:5">
      <c r="A35" s="70" t="s">
        <v>867</v>
      </c>
      <c r="B35" s="71">
        <v>43596</v>
      </c>
      <c r="C35" s="70" t="s">
        <v>713</v>
      </c>
      <c r="D35" s="70" t="s">
        <v>358</v>
      </c>
      <c r="E35" s="70" t="s">
        <v>518</v>
      </c>
    </row>
    <row r="36" spans="1:5">
      <c r="A36" s="70" t="s">
        <v>867</v>
      </c>
      <c r="B36" s="71">
        <v>43596</v>
      </c>
      <c r="C36" s="70" t="s">
        <v>709</v>
      </c>
      <c r="E36" s="70" t="s">
        <v>518</v>
      </c>
    </row>
    <row r="37" spans="1:5">
      <c r="A37" s="70" t="s">
        <v>867</v>
      </c>
      <c r="B37" s="71">
        <v>43596</v>
      </c>
      <c r="C37" s="70" t="s">
        <v>710</v>
      </c>
      <c r="D37" s="70" t="s">
        <v>716</v>
      </c>
      <c r="E37" s="70" t="s">
        <v>518</v>
      </c>
    </row>
    <row r="38" spans="1:5">
      <c r="A38" s="70" t="s">
        <v>867</v>
      </c>
      <c r="B38" s="71">
        <v>43596</v>
      </c>
      <c r="C38" s="70" t="s">
        <v>711</v>
      </c>
      <c r="D38" s="70" t="s">
        <v>730</v>
      </c>
      <c r="E38" s="70" t="s">
        <v>518</v>
      </c>
    </row>
    <row r="39" spans="1:5">
      <c r="A39" s="70" t="s">
        <v>867</v>
      </c>
      <c r="B39" s="71">
        <v>43596</v>
      </c>
      <c r="C39" s="70" t="s">
        <v>712</v>
      </c>
      <c r="D39" s="70" t="s">
        <v>731</v>
      </c>
      <c r="E39" s="70" t="s">
        <v>518</v>
      </c>
    </row>
    <row r="40" spans="1:5">
      <c r="A40" s="70" t="s">
        <v>867</v>
      </c>
      <c r="B40" s="71">
        <v>43596</v>
      </c>
      <c r="C40" s="70" t="s">
        <v>718</v>
      </c>
      <c r="D40" s="70" t="s">
        <v>717</v>
      </c>
      <c r="E40" s="70" t="s">
        <v>518</v>
      </c>
    </row>
    <row r="41" spans="1:5">
      <c r="A41" s="70" t="s">
        <v>867</v>
      </c>
      <c r="B41" s="71">
        <v>43596</v>
      </c>
      <c r="C41" s="70" t="s">
        <v>751</v>
      </c>
      <c r="D41" s="70" t="s">
        <v>732</v>
      </c>
      <c r="E41" s="70" t="s">
        <v>518</v>
      </c>
    </row>
    <row r="42" spans="1:5">
      <c r="A42" s="70" t="s">
        <v>867</v>
      </c>
      <c r="B42" s="71">
        <v>43596</v>
      </c>
      <c r="C42" s="70" t="s">
        <v>752</v>
      </c>
      <c r="D42" s="70" t="s">
        <v>753</v>
      </c>
      <c r="E42" s="70" t="s">
        <v>518</v>
      </c>
    </row>
    <row r="43" spans="1:5">
      <c r="A43" s="70" t="s">
        <v>867</v>
      </c>
      <c r="B43" s="71">
        <v>43596</v>
      </c>
      <c r="C43" s="70" t="s">
        <v>754</v>
      </c>
      <c r="D43" s="70" t="s">
        <v>729</v>
      </c>
      <c r="E43" s="70" t="s">
        <v>518</v>
      </c>
    </row>
    <row r="44" spans="1:5">
      <c r="A44" s="70" t="s">
        <v>867</v>
      </c>
      <c r="B44" s="71">
        <v>43596</v>
      </c>
      <c r="C44" s="70" t="s">
        <v>745</v>
      </c>
      <c r="D44" s="70" t="s">
        <v>728</v>
      </c>
      <c r="E44" s="70" t="s">
        <v>518</v>
      </c>
    </row>
    <row r="45" spans="1:5">
      <c r="A45" s="70" t="s">
        <v>867</v>
      </c>
      <c r="B45" s="71">
        <v>43596</v>
      </c>
      <c r="C45" s="70" t="s">
        <v>755</v>
      </c>
      <c r="D45" s="70" t="s">
        <v>723</v>
      </c>
      <c r="E45" s="70" t="s">
        <v>518</v>
      </c>
    </row>
    <row r="46" spans="1:5">
      <c r="A46" s="70" t="s">
        <v>867</v>
      </c>
      <c r="B46" s="71">
        <v>43596</v>
      </c>
      <c r="C46" s="70" t="s">
        <v>736</v>
      </c>
      <c r="D46" s="70" t="s">
        <v>717</v>
      </c>
      <c r="E46" s="70" t="s">
        <v>518</v>
      </c>
    </row>
    <row r="47" spans="1:5">
      <c r="A47" s="70" t="s">
        <v>867</v>
      </c>
      <c r="B47" s="71">
        <v>43596</v>
      </c>
      <c r="C47" s="70" t="s">
        <v>746</v>
      </c>
      <c r="D47" s="70" t="s">
        <v>724</v>
      </c>
      <c r="E47" s="70" t="s">
        <v>518</v>
      </c>
    </row>
    <row r="48" spans="1:5">
      <c r="A48" s="70" t="s">
        <v>867</v>
      </c>
      <c r="B48" s="71">
        <v>43596</v>
      </c>
      <c r="C48" s="70" t="s">
        <v>744</v>
      </c>
      <c r="D48" s="70" t="s">
        <v>725</v>
      </c>
      <c r="E48" s="70" t="s">
        <v>518</v>
      </c>
    </row>
    <row r="49" spans="1:5">
      <c r="A49" s="70" t="s">
        <v>868</v>
      </c>
      <c r="B49" s="71">
        <v>43867</v>
      </c>
      <c r="C49" s="70" t="s">
        <v>785</v>
      </c>
      <c r="D49" s="70" t="s">
        <v>791</v>
      </c>
      <c r="E49" s="70" t="s">
        <v>623</v>
      </c>
    </row>
    <row r="50" spans="1:5">
      <c r="A50" s="70" t="s">
        <v>868</v>
      </c>
      <c r="B50" s="71">
        <v>43867</v>
      </c>
      <c r="C50" s="70" t="s">
        <v>797</v>
      </c>
      <c r="E50" s="70" t="s">
        <v>623</v>
      </c>
    </row>
    <row r="51" spans="1:5">
      <c r="A51" s="70" t="s">
        <v>868</v>
      </c>
      <c r="B51" s="71">
        <v>43867</v>
      </c>
      <c r="C51" s="70" t="s">
        <v>793</v>
      </c>
      <c r="E51" s="70" t="s">
        <v>623</v>
      </c>
    </row>
    <row r="52" spans="1:5">
      <c r="A52" s="70" t="s">
        <v>868</v>
      </c>
      <c r="B52" s="71">
        <v>43867</v>
      </c>
      <c r="C52" s="70" t="s">
        <v>794</v>
      </c>
      <c r="E52" s="70" t="s">
        <v>623</v>
      </c>
    </row>
    <row r="53" spans="1:5">
      <c r="A53" s="70" t="s">
        <v>868</v>
      </c>
      <c r="B53" s="71">
        <v>43867</v>
      </c>
      <c r="C53" s="70" t="s">
        <v>795</v>
      </c>
      <c r="D53" s="70" t="s">
        <v>578</v>
      </c>
      <c r="E53" s="70" t="s">
        <v>623</v>
      </c>
    </row>
    <row r="54" spans="1:5">
      <c r="A54" s="70" t="s">
        <v>868</v>
      </c>
      <c r="B54" s="71">
        <v>43867</v>
      </c>
      <c r="C54" s="70" t="s">
        <v>792</v>
      </c>
      <c r="E54" s="70" t="s">
        <v>623</v>
      </c>
    </row>
    <row r="55" spans="1:5">
      <c r="A55" s="70" t="s">
        <v>868</v>
      </c>
      <c r="B55" s="71">
        <v>43867</v>
      </c>
      <c r="C55" s="70" t="s">
        <v>796</v>
      </c>
      <c r="E55" s="70" t="s">
        <v>623</v>
      </c>
    </row>
    <row r="56" spans="1:5">
      <c r="A56" s="70" t="s">
        <v>868</v>
      </c>
      <c r="B56" s="71">
        <v>43867</v>
      </c>
      <c r="C56" s="70" t="s">
        <v>798</v>
      </c>
      <c r="D56" s="70" t="s">
        <v>799</v>
      </c>
      <c r="E56" s="70" t="s">
        <v>623</v>
      </c>
    </row>
    <row r="57" spans="1:5">
      <c r="A57" s="70" t="s">
        <v>868</v>
      </c>
      <c r="B57" s="71">
        <v>43867</v>
      </c>
      <c r="C57" s="70" t="s">
        <v>786</v>
      </c>
      <c r="E57" s="70" t="s">
        <v>623</v>
      </c>
    </row>
    <row r="58" spans="1:5">
      <c r="A58" s="70" t="s">
        <v>869</v>
      </c>
      <c r="B58" s="71">
        <v>43979</v>
      </c>
      <c r="C58" s="70" t="s">
        <v>874</v>
      </c>
      <c r="D58" s="70" t="s">
        <v>870</v>
      </c>
      <c r="E58" s="70" t="s">
        <v>623</v>
      </c>
    </row>
    <row r="59" spans="1:5">
      <c r="A59" s="70" t="s">
        <v>869</v>
      </c>
      <c r="B59" s="71">
        <v>43979</v>
      </c>
      <c r="C59" s="70" t="s">
        <v>871</v>
      </c>
      <c r="E59" s="70" t="s">
        <v>623</v>
      </c>
    </row>
    <row r="60" spans="1:5">
      <c r="A60" s="70" t="s">
        <v>869</v>
      </c>
      <c r="B60" s="71">
        <v>43979</v>
      </c>
      <c r="C60" s="70" t="s">
        <v>872</v>
      </c>
      <c r="E60" s="70" t="s">
        <v>623</v>
      </c>
    </row>
    <row r="61" spans="1:5">
      <c r="A61" s="70" t="s">
        <v>869</v>
      </c>
      <c r="B61" s="71">
        <v>43979</v>
      </c>
      <c r="C61" s="70" t="s">
        <v>873</v>
      </c>
      <c r="E61" s="70" t="s">
        <v>623</v>
      </c>
    </row>
    <row r="62" spans="1:5">
      <c r="A62" s="70" t="s">
        <v>869</v>
      </c>
      <c r="B62" s="71">
        <v>43979</v>
      </c>
      <c r="C62" s="70" t="s">
        <v>875</v>
      </c>
      <c r="E62" s="70" t="s">
        <v>623</v>
      </c>
    </row>
    <row r="63" spans="1:5">
      <c r="A63" s="70" t="s">
        <v>869</v>
      </c>
      <c r="B63" s="71">
        <v>43997</v>
      </c>
      <c r="C63" s="70" t="s">
        <v>877</v>
      </c>
      <c r="E63" s="70" t="s">
        <v>623</v>
      </c>
    </row>
    <row r="64" spans="1:5">
      <c r="A64" s="70" t="s">
        <v>878</v>
      </c>
      <c r="B64" s="71">
        <v>44112</v>
      </c>
      <c r="C64" s="70" t="s">
        <v>884</v>
      </c>
      <c r="D64" s="70" t="s">
        <v>885</v>
      </c>
      <c r="E64" s="70" t="s">
        <v>623</v>
      </c>
    </row>
    <row r="65" spans="1:5">
      <c r="A65" s="70" t="s">
        <v>878</v>
      </c>
      <c r="B65" s="71">
        <v>44112</v>
      </c>
      <c r="C65" s="70" t="s">
        <v>887</v>
      </c>
      <c r="E65" s="70" t="s">
        <v>623</v>
      </c>
    </row>
    <row r="66" spans="1:5">
      <c r="A66" s="70" t="s">
        <v>878</v>
      </c>
      <c r="B66" s="71">
        <v>44112</v>
      </c>
      <c r="C66" s="70" t="s">
        <v>886</v>
      </c>
      <c r="D66" s="70" t="s">
        <v>815</v>
      </c>
      <c r="E66" s="70" t="s">
        <v>623</v>
      </c>
    </row>
    <row r="67" spans="1:5">
      <c r="A67" s="70" t="s">
        <v>878</v>
      </c>
      <c r="B67" s="71">
        <v>44112</v>
      </c>
      <c r="C67" s="70" t="s">
        <v>888</v>
      </c>
      <c r="E67" s="70" t="s">
        <v>623</v>
      </c>
    </row>
    <row r="68" spans="1:5">
      <c r="A68" s="70" t="s">
        <v>878</v>
      </c>
      <c r="B68" s="71">
        <v>44112</v>
      </c>
      <c r="C68" s="70" t="s">
        <v>889</v>
      </c>
      <c r="E68" s="70" t="s">
        <v>623</v>
      </c>
    </row>
    <row r="69" spans="1:5">
      <c r="A69" s="70" t="s">
        <v>878</v>
      </c>
      <c r="B69" s="71">
        <v>44112</v>
      </c>
      <c r="C69" s="70" t="s">
        <v>890</v>
      </c>
      <c r="D69" s="70" t="s">
        <v>597</v>
      </c>
      <c r="E69" s="70" t="s">
        <v>623</v>
      </c>
    </row>
    <row r="70" spans="1:5">
      <c r="A70" s="70" t="s">
        <v>878</v>
      </c>
      <c r="B70" s="71">
        <v>44112</v>
      </c>
      <c r="C70" s="70" t="s">
        <v>891</v>
      </c>
      <c r="E70" s="70" t="s">
        <v>623</v>
      </c>
    </row>
    <row r="71" spans="1:5">
      <c r="A71" s="70" t="s">
        <v>878</v>
      </c>
      <c r="B71" s="71">
        <v>44112</v>
      </c>
      <c r="C71" s="70" t="s">
        <v>930</v>
      </c>
      <c r="E71" s="70" t="s">
        <v>623</v>
      </c>
    </row>
    <row r="72" spans="1:5">
      <c r="A72" s="70" t="s">
        <v>878</v>
      </c>
      <c r="B72" s="71">
        <v>44118</v>
      </c>
      <c r="C72" s="70" t="s">
        <v>925</v>
      </c>
      <c r="E72" s="70" t="s">
        <v>623</v>
      </c>
    </row>
    <row r="73" spans="1:5">
      <c r="A73" s="70" t="s">
        <v>878</v>
      </c>
      <c r="B73" s="71">
        <v>44118</v>
      </c>
      <c r="C73" s="70" t="s">
        <v>928</v>
      </c>
      <c r="E73" s="70" t="s">
        <v>623</v>
      </c>
    </row>
    <row r="74" spans="1:5">
      <c r="A74" s="70" t="s">
        <v>878</v>
      </c>
      <c r="B74" s="71">
        <v>44132</v>
      </c>
      <c r="C74" s="70" t="s">
        <v>929</v>
      </c>
      <c r="E74" s="70" t="s">
        <v>623</v>
      </c>
    </row>
    <row r="75" spans="1:5">
      <c r="A75" s="70" t="s">
        <v>878</v>
      </c>
      <c r="B75" s="71">
        <v>44123</v>
      </c>
      <c r="C75" s="70" t="s">
        <v>931</v>
      </c>
      <c r="E75" s="70" t="s">
        <v>623</v>
      </c>
    </row>
    <row r="76" spans="1:5">
      <c r="A76" s="70" t="s">
        <v>942</v>
      </c>
      <c r="B76" s="71">
        <v>44176</v>
      </c>
      <c r="C76" s="70" t="s">
        <v>884</v>
      </c>
      <c r="D76" s="70" t="s">
        <v>944</v>
      </c>
      <c r="E76" s="70" t="s">
        <v>943</v>
      </c>
    </row>
    <row r="77" spans="1:5">
      <c r="A77" s="70" t="s">
        <v>942</v>
      </c>
      <c r="B77" s="71">
        <v>44176</v>
      </c>
      <c r="C77" s="70" t="s">
        <v>945</v>
      </c>
      <c r="E77" s="70" t="s">
        <v>623</v>
      </c>
    </row>
    <row r="78" spans="1:5">
      <c r="A78" s="70" t="s">
        <v>954</v>
      </c>
      <c r="B78" s="71">
        <v>44230</v>
      </c>
      <c r="C78" s="70" t="s">
        <v>884</v>
      </c>
      <c r="D78" s="70" t="s">
        <v>955</v>
      </c>
      <c r="E78" s="70" t="s">
        <v>943</v>
      </c>
    </row>
    <row r="79" spans="1:5">
      <c r="A79" s="70" t="s">
        <v>954</v>
      </c>
      <c r="B79" s="71">
        <v>44230</v>
      </c>
      <c r="C79" s="70" t="s">
        <v>957</v>
      </c>
      <c r="D79" s="70" t="s">
        <v>758</v>
      </c>
      <c r="E79" s="70" t="s">
        <v>623</v>
      </c>
    </row>
    <row r="80" spans="1:5">
      <c r="A80" s="70" t="s">
        <v>954</v>
      </c>
      <c r="B80" s="71">
        <v>44230</v>
      </c>
      <c r="C80" s="70" t="s">
        <v>958</v>
      </c>
      <c r="D80" s="70" t="s">
        <v>758</v>
      </c>
      <c r="E80" s="70" t="s">
        <v>623</v>
      </c>
    </row>
    <row r="81" spans="1:5">
      <c r="A81" s="70" t="s">
        <v>954</v>
      </c>
      <c r="B81" s="71">
        <v>44230</v>
      </c>
      <c r="C81" s="70" t="s">
        <v>959</v>
      </c>
      <c r="E81" s="70" t="s">
        <v>623</v>
      </c>
    </row>
    <row r="82" spans="1:5">
      <c r="A82" s="70" t="s">
        <v>954</v>
      </c>
      <c r="B82" s="71">
        <v>44230</v>
      </c>
      <c r="C82" s="70" t="s">
        <v>960</v>
      </c>
      <c r="E82" s="70" t="s">
        <v>623</v>
      </c>
    </row>
    <row r="83" spans="1:5">
      <c r="A83" s="70" t="s">
        <v>954</v>
      </c>
      <c r="B83" s="71">
        <v>44230</v>
      </c>
      <c r="C83" s="70" t="s">
        <v>961</v>
      </c>
      <c r="E83" s="70" t="s">
        <v>623</v>
      </c>
    </row>
    <row r="84" spans="1:5">
      <c r="A84" s="70" t="s">
        <v>973</v>
      </c>
      <c r="B84" s="71">
        <v>44278</v>
      </c>
      <c r="C84" s="70" t="s">
        <v>884</v>
      </c>
      <c r="D84" s="70" t="s">
        <v>975</v>
      </c>
      <c r="E84" s="70" t="s">
        <v>974</v>
      </c>
    </row>
    <row r="85" spans="1:5">
      <c r="A85" s="70" t="s">
        <v>973</v>
      </c>
      <c r="B85" s="71">
        <v>44278</v>
      </c>
      <c r="C85" s="70" t="s">
        <v>976</v>
      </c>
      <c r="E85" s="70" t="s">
        <v>974</v>
      </c>
    </row>
    <row r="86" spans="1:5">
      <c r="A86" s="70" t="s">
        <v>973</v>
      </c>
      <c r="B86" s="71">
        <v>44278</v>
      </c>
      <c r="C86" s="70" t="s">
        <v>977</v>
      </c>
      <c r="E86" s="70" t="s">
        <v>974</v>
      </c>
    </row>
    <row r="87" spans="1:5">
      <c r="A87" s="70" t="s">
        <v>979</v>
      </c>
      <c r="B87" s="71">
        <v>44302</v>
      </c>
      <c r="C87" s="70" t="s">
        <v>980</v>
      </c>
      <c r="D87" s="70" t="s">
        <v>978</v>
      </c>
      <c r="E87" s="70" t="s">
        <v>623</v>
      </c>
    </row>
    <row r="88" spans="1:5">
      <c r="A88" s="70" t="s">
        <v>979</v>
      </c>
      <c r="B88" s="71">
        <v>44323</v>
      </c>
      <c r="C88" s="70" t="s">
        <v>988</v>
      </c>
      <c r="D88" s="70" t="s">
        <v>989</v>
      </c>
      <c r="E88" s="70" t="s">
        <v>943</v>
      </c>
    </row>
    <row r="89" spans="1:5">
      <c r="A89" s="70" t="s">
        <v>979</v>
      </c>
      <c r="B89" s="71">
        <v>44323</v>
      </c>
      <c r="C89" s="70" t="s">
        <v>990</v>
      </c>
      <c r="E89" s="70" t="s">
        <v>623</v>
      </c>
    </row>
    <row r="90" spans="1:5">
      <c r="A90" s="70" t="s">
        <v>979</v>
      </c>
      <c r="B90" s="71">
        <v>44323</v>
      </c>
      <c r="C90" s="70" t="s">
        <v>991</v>
      </c>
      <c r="E90" s="70" t="s">
        <v>974</v>
      </c>
    </row>
    <row r="91" spans="1:5">
      <c r="A91" s="70" t="s">
        <v>979</v>
      </c>
      <c r="B91" s="71">
        <v>44323</v>
      </c>
      <c r="C91" s="70" t="s">
        <v>992</v>
      </c>
      <c r="E91" s="70" t="s">
        <v>623</v>
      </c>
    </row>
    <row r="92" spans="1:5">
      <c r="A92" s="70" t="s">
        <v>979</v>
      </c>
      <c r="B92" s="71">
        <v>44323</v>
      </c>
      <c r="C92" s="70" t="s">
        <v>993</v>
      </c>
      <c r="E92" s="70" t="s">
        <v>623</v>
      </c>
    </row>
    <row r="93" spans="1:5">
      <c r="A93" s="70" t="s">
        <v>979</v>
      </c>
      <c r="B93" s="71">
        <v>44335</v>
      </c>
      <c r="C93" s="70" t="s">
        <v>997</v>
      </c>
      <c r="E93" s="70" t="s">
        <v>623</v>
      </c>
    </row>
    <row r="94" spans="1:5">
      <c r="A94" s="70" t="s">
        <v>979</v>
      </c>
      <c r="B94" s="71">
        <v>44337</v>
      </c>
      <c r="C94" s="70" t="s">
        <v>1001</v>
      </c>
      <c r="E94" s="70" t="s">
        <v>974</v>
      </c>
    </row>
    <row r="95" spans="1:5">
      <c r="A95" s="70" t="s">
        <v>979</v>
      </c>
      <c r="B95" s="71">
        <v>44341</v>
      </c>
      <c r="C95" s="70" t="s">
        <v>1002</v>
      </c>
      <c r="E95" s="70" t="s">
        <v>974</v>
      </c>
    </row>
    <row r="96" spans="1:5">
      <c r="A96" s="70" t="s">
        <v>979</v>
      </c>
      <c r="B96" s="71">
        <v>44344</v>
      </c>
      <c r="C96" s="70" t="s">
        <v>1003</v>
      </c>
      <c r="E96" s="70" t="s">
        <v>974</v>
      </c>
    </row>
    <row r="97" spans="1:5">
      <c r="A97" s="70" t="s">
        <v>1005</v>
      </c>
      <c r="B97" s="71">
        <v>44365</v>
      </c>
      <c r="C97" s="70" t="s">
        <v>1006</v>
      </c>
      <c r="E97" s="70" t="s">
        <v>623</v>
      </c>
    </row>
    <row r="98" spans="1:5">
      <c r="A98" s="70" t="s">
        <v>1010</v>
      </c>
      <c r="B98" s="71">
        <v>44405</v>
      </c>
      <c r="C98" s="70" t="s">
        <v>1011</v>
      </c>
      <c r="D98" s="70" t="s">
        <v>1012</v>
      </c>
      <c r="E98" s="70" t="s">
        <v>623</v>
      </c>
    </row>
    <row r="99" spans="1:5">
      <c r="A99" s="70" t="s">
        <v>1010</v>
      </c>
      <c r="B99" s="71">
        <v>44439</v>
      </c>
      <c r="C99" s="70" t="s">
        <v>1013</v>
      </c>
      <c r="E99" s="70" t="s">
        <v>623</v>
      </c>
    </row>
    <row r="100" spans="1:5">
      <c r="A100" s="70" t="s">
        <v>1014</v>
      </c>
      <c r="B100" s="71">
        <v>44460</v>
      </c>
      <c r="C100" s="70" t="s">
        <v>1016</v>
      </c>
      <c r="D100" s="70" t="s">
        <v>1015</v>
      </c>
      <c r="E100" s="70" t="s">
        <v>623</v>
      </c>
    </row>
    <row r="101" spans="1:5">
      <c r="A101" s="70" t="s">
        <v>1014</v>
      </c>
      <c r="B101" s="71">
        <v>44494</v>
      </c>
      <c r="C101" s="70" t="s">
        <v>1105</v>
      </c>
      <c r="E101" s="70" t="s">
        <v>623</v>
      </c>
    </row>
    <row r="102" spans="1:5">
      <c r="A102" s="70" t="s">
        <v>1014</v>
      </c>
      <c r="B102" s="71">
        <v>44494</v>
      </c>
      <c r="C102" s="70" t="s">
        <v>1106</v>
      </c>
      <c r="E102" s="70" t="s">
        <v>623</v>
      </c>
    </row>
    <row r="103" spans="1:5">
      <c r="A103" s="70" t="s">
        <v>1014</v>
      </c>
      <c r="B103" s="71">
        <v>44494</v>
      </c>
      <c r="C103" s="70" t="s">
        <v>1107</v>
      </c>
      <c r="E103" s="70" t="s">
        <v>623</v>
      </c>
    </row>
    <row r="104" spans="1:5">
      <c r="A104" s="70" t="s">
        <v>1014</v>
      </c>
      <c r="B104" s="71">
        <v>44508</v>
      </c>
      <c r="C104" s="70" t="s">
        <v>1108</v>
      </c>
      <c r="E104" s="70" t="s">
        <v>623</v>
      </c>
    </row>
    <row r="105" spans="1:5">
      <c r="A105" s="70" t="s">
        <v>1014</v>
      </c>
      <c r="B105" s="71">
        <v>44508</v>
      </c>
      <c r="C105" s="70" t="s">
        <v>1115</v>
      </c>
      <c r="D105" s="70" t="s">
        <v>1120</v>
      </c>
      <c r="E105" s="70" t="s">
        <v>623</v>
      </c>
    </row>
    <row r="106" spans="1:5">
      <c r="A106" s="70" t="s">
        <v>1014</v>
      </c>
      <c r="B106" s="71">
        <v>44508</v>
      </c>
      <c r="C106" s="70" t="s">
        <v>1116</v>
      </c>
      <c r="E106" s="70" t="s">
        <v>623</v>
      </c>
    </row>
    <row r="107" spans="1:5">
      <c r="A107" s="70" t="s">
        <v>1014</v>
      </c>
      <c r="B107" s="71">
        <v>44546</v>
      </c>
      <c r="C107" s="70" t="s">
        <v>1117</v>
      </c>
      <c r="E107" s="70" t="s">
        <v>623</v>
      </c>
    </row>
    <row r="108" spans="1:5">
      <c r="A108" s="70" t="s">
        <v>1014</v>
      </c>
      <c r="B108" s="71">
        <v>44546</v>
      </c>
      <c r="C108" s="70" t="s">
        <v>1118</v>
      </c>
      <c r="D108" s="70" t="s">
        <v>1119</v>
      </c>
      <c r="E108" s="70" t="s">
        <v>623</v>
      </c>
    </row>
    <row r="109" spans="1:5">
      <c r="A109" s="70" t="s">
        <v>1014</v>
      </c>
      <c r="B109" s="71">
        <v>44546</v>
      </c>
      <c r="C109" s="70" t="s">
        <v>1124</v>
      </c>
      <c r="E109" s="70" t="s">
        <v>623</v>
      </c>
    </row>
    <row r="110" spans="1:5">
      <c r="A110" s="70" t="s">
        <v>1014</v>
      </c>
      <c r="B110" s="71">
        <v>44546</v>
      </c>
      <c r="C110" s="70" t="s">
        <v>1125</v>
      </c>
      <c r="E110" s="70" t="s">
        <v>623</v>
      </c>
    </row>
    <row r="111" spans="1:5">
      <c r="A111" s="70" t="s">
        <v>1014</v>
      </c>
      <c r="B111" s="71">
        <v>44546</v>
      </c>
      <c r="C111" s="70" t="s">
        <v>1126</v>
      </c>
      <c r="E111" s="70" t="s">
        <v>623</v>
      </c>
    </row>
    <row r="112" spans="1:5">
      <c r="A112" s="70" t="s">
        <v>1014</v>
      </c>
      <c r="B112" s="71">
        <v>44546</v>
      </c>
      <c r="C112" s="122" t="s">
        <v>1127</v>
      </c>
      <c r="E112" s="70" t="s">
        <v>623</v>
      </c>
    </row>
    <row r="113" spans="1:5">
      <c r="A113" s="70" t="s">
        <v>1128</v>
      </c>
      <c r="B113" s="71">
        <v>44566</v>
      </c>
      <c r="C113" s="70" t="s">
        <v>1130</v>
      </c>
      <c r="D113" s="70" t="s">
        <v>1129</v>
      </c>
      <c r="E113" s="70" t="s">
        <v>623</v>
      </c>
    </row>
    <row r="114" spans="1:5">
      <c r="A114" s="70" t="s">
        <v>1128</v>
      </c>
      <c r="B114" s="71">
        <v>44571</v>
      </c>
      <c r="C114" s="70" t="s">
        <v>1131</v>
      </c>
      <c r="D114" s="70" t="s">
        <v>758</v>
      </c>
      <c r="E114" s="70" t="s">
        <v>623</v>
      </c>
    </row>
    <row r="115" spans="1:5">
      <c r="A115" s="70" t="s">
        <v>1128</v>
      </c>
      <c r="B115" s="71">
        <v>44596</v>
      </c>
      <c r="C115" s="70" t="s">
        <v>1132</v>
      </c>
      <c r="E115" s="70" t="s">
        <v>623</v>
      </c>
    </row>
    <row r="116" spans="1:5">
      <c r="A116" s="70" t="s">
        <v>1128</v>
      </c>
      <c r="B116" s="71">
        <v>44596</v>
      </c>
      <c r="C116" s="70" t="s">
        <v>1133</v>
      </c>
      <c r="E116" s="70" t="s">
        <v>623</v>
      </c>
    </row>
    <row r="117" spans="1:5">
      <c r="A117" s="70" t="s">
        <v>1128</v>
      </c>
      <c r="B117" s="71">
        <v>44624</v>
      </c>
      <c r="C117" s="70" t="s">
        <v>1135</v>
      </c>
      <c r="D117" s="70" t="s">
        <v>1136</v>
      </c>
      <c r="E117" s="70" t="s">
        <v>623</v>
      </c>
    </row>
    <row r="118" spans="1:5">
      <c r="A118" s="70" t="s">
        <v>1128</v>
      </c>
      <c r="B118" s="71">
        <v>44624</v>
      </c>
      <c r="C118" s="70" t="s">
        <v>1137</v>
      </c>
      <c r="E118" s="70" t="s">
        <v>623</v>
      </c>
    </row>
    <row r="119" spans="1:5">
      <c r="A119" s="70" t="s">
        <v>1128</v>
      </c>
      <c r="B119" s="71">
        <v>44624</v>
      </c>
      <c r="C119" s="70" t="s">
        <v>1138</v>
      </c>
      <c r="E119" s="70" t="s">
        <v>623</v>
      </c>
    </row>
    <row r="120" spans="1:5">
      <c r="A120" s="70" t="s">
        <v>1128</v>
      </c>
      <c r="B120" s="71">
        <v>44637</v>
      </c>
      <c r="C120" s="70" t="s">
        <v>1139</v>
      </c>
      <c r="E120" s="70" t="s">
        <v>623</v>
      </c>
    </row>
    <row r="121" spans="1:5">
      <c r="A121" s="70" t="s">
        <v>1140</v>
      </c>
      <c r="B121" s="71">
        <v>44663</v>
      </c>
      <c r="C121" s="70" t="s">
        <v>1142</v>
      </c>
      <c r="D121" s="70" t="s">
        <v>1141</v>
      </c>
      <c r="E121" s="70" t="s">
        <v>623</v>
      </c>
    </row>
    <row r="122" spans="1:5">
      <c r="A122" s="70" t="s">
        <v>1140</v>
      </c>
      <c r="B122" s="71">
        <v>44664</v>
      </c>
      <c r="C122" s="70" t="s">
        <v>1143</v>
      </c>
      <c r="E122" s="70" t="s">
        <v>623</v>
      </c>
    </row>
    <row r="123" spans="1:5">
      <c r="A123" s="70" t="s">
        <v>1140</v>
      </c>
      <c r="B123" s="71">
        <v>44676</v>
      </c>
      <c r="C123" s="70" t="s">
        <v>1144</v>
      </c>
      <c r="E123" s="70" t="s">
        <v>623</v>
      </c>
    </row>
    <row r="124" spans="1:5">
      <c r="A124" s="70" t="s">
        <v>1140</v>
      </c>
      <c r="B124" s="71">
        <v>44719</v>
      </c>
      <c r="C124" s="70" t="s">
        <v>1147</v>
      </c>
      <c r="D124" s="70" t="s">
        <v>1148</v>
      </c>
      <c r="E124" s="70" t="s">
        <v>623</v>
      </c>
    </row>
    <row r="125" spans="1:5">
      <c r="A125" s="70" t="s">
        <v>1140</v>
      </c>
      <c r="B125" s="71">
        <v>44719</v>
      </c>
      <c r="C125" s="70" t="s">
        <v>1149</v>
      </c>
      <c r="E125" s="70" t="s">
        <v>623</v>
      </c>
    </row>
    <row r="126" spans="1:5">
      <c r="A126" s="70" t="s">
        <v>1140</v>
      </c>
      <c r="B126" s="71">
        <v>44740</v>
      </c>
      <c r="C126" s="70" t="s">
        <v>1150</v>
      </c>
      <c r="E126" s="70" t="s">
        <v>623</v>
      </c>
    </row>
    <row r="127" spans="1:5">
      <c r="A127" s="70" t="s">
        <v>1140</v>
      </c>
      <c r="B127" s="71">
        <v>44740</v>
      </c>
      <c r="C127" s="70" t="s">
        <v>1151</v>
      </c>
      <c r="E127" s="70" t="s">
        <v>623</v>
      </c>
    </row>
    <row r="128" spans="1:5">
      <c r="A128" s="70" t="s">
        <v>1140</v>
      </c>
      <c r="B128" s="71">
        <v>44740</v>
      </c>
      <c r="C128" s="70" t="s">
        <v>1153</v>
      </c>
      <c r="E128" s="70" t="s">
        <v>623</v>
      </c>
    </row>
    <row r="129" spans="1:5">
      <c r="A129" s="70" t="s">
        <v>1140</v>
      </c>
      <c r="B129" s="71">
        <v>44740</v>
      </c>
      <c r="C129" s="70" t="s">
        <v>1154</v>
      </c>
      <c r="E129" s="70" t="s">
        <v>623</v>
      </c>
    </row>
    <row r="130" spans="1:5">
      <c r="A130" s="70" t="s">
        <v>1156</v>
      </c>
      <c r="B130" s="71">
        <v>44780</v>
      </c>
      <c r="C130" s="70" t="s">
        <v>1157</v>
      </c>
      <c r="D130" s="70" t="s">
        <v>1158</v>
      </c>
      <c r="E130" s="70" t="s">
        <v>518</v>
      </c>
    </row>
    <row r="131" spans="1:5">
      <c r="A131" s="70" t="s">
        <v>1156</v>
      </c>
      <c r="B131" s="71">
        <v>44781</v>
      </c>
      <c r="C131" s="70" t="s">
        <v>1159</v>
      </c>
      <c r="E131" s="70" t="s">
        <v>623</v>
      </c>
    </row>
    <row r="132" spans="1:5">
      <c r="A132" s="70" t="s">
        <v>1156</v>
      </c>
      <c r="B132" s="71">
        <v>44785</v>
      </c>
      <c r="C132" s="70" t="s">
        <v>1160</v>
      </c>
      <c r="E132" s="70" t="s">
        <v>623</v>
      </c>
    </row>
    <row r="133" spans="1:5">
      <c r="A133" s="70" t="s">
        <v>1156</v>
      </c>
      <c r="B133" s="71">
        <v>44791</v>
      </c>
      <c r="C133" s="70" t="s">
        <v>1161</v>
      </c>
      <c r="E133" s="70" t="s">
        <v>623</v>
      </c>
    </row>
    <row r="134" spans="1:5">
      <c r="A134" s="70" t="s">
        <v>1156</v>
      </c>
      <c r="B134" s="71">
        <v>44791</v>
      </c>
      <c r="C134" s="70" t="s">
        <v>1162</v>
      </c>
      <c r="E134" s="70" t="s">
        <v>623</v>
      </c>
    </row>
    <row r="135" spans="1:5">
      <c r="A135" s="70" t="s">
        <v>1156</v>
      </c>
      <c r="B135" s="71">
        <v>44839</v>
      </c>
      <c r="C135" s="70" t="s">
        <v>1163</v>
      </c>
      <c r="E135" s="70" t="s">
        <v>974</v>
      </c>
    </row>
    <row r="136" spans="1:5">
      <c r="A136" s="70" t="s">
        <v>1164</v>
      </c>
      <c r="B136" s="71">
        <v>44928</v>
      </c>
      <c r="C136" s="70" t="s">
        <v>1165</v>
      </c>
      <c r="D136" s="70" t="s">
        <v>1166</v>
      </c>
      <c r="E136" s="70" t="s">
        <v>518</v>
      </c>
    </row>
    <row r="137" spans="1:5">
      <c r="A137" s="70" t="s">
        <v>1192</v>
      </c>
      <c r="B137" s="71">
        <v>45076</v>
      </c>
      <c r="C137" s="70" t="s">
        <v>1194</v>
      </c>
      <c r="E137" s="70" t="s">
        <v>1193</v>
      </c>
    </row>
    <row r="138" spans="1:5">
      <c r="A138" s="70" t="s">
        <v>1196</v>
      </c>
      <c r="B138" s="71">
        <v>45084</v>
      </c>
      <c r="C138" s="70" t="s">
        <v>1197</v>
      </c>
      <c r="E138" s="70" t="s">
        <v>1193</v>
      </c>
    </row>
  </sheetData>
  <autoFilter ref="A1:E57" xr:uid="{1D858301-2A1B-442F-B0E3-582DF0E5D85F}"/>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7C33-3F07-4A5C-B9C5-EDDD41EB7A56}">
  <dimension ref="B1:F78"/>
  <sheetViews>
    <sheetView showGridLines="0" topLeftCell="A8" workbookViewId="0">
      <selection activeCell="K8" sqref="K8"/>
    </sheetView>
  </sheetViews>
  <sheetFormatPr baseColWidth="10" defaultRowHeight="15"/>
  <cols>
    <col min="1" max="1" width="1.140625" customWidth="1"/>
    <col min="2" max="2" width="64.42578125" customWidth="1"/>
    <col min="3" max="3" width="1.5703125" customWidth="1"/>
    <col min="4" max="4" width="5.5703125" customWidth="1"/>
    <col min="5" max="6" width="16" customWidth="1"/>
  </cols>
  <sheetData>
    <row r="1" spans="2:6" ht="30">
      <c r="B1" s="212" t="s">
        <v>1311</v>
      </c>
      <c r="C1" s="212"/>
      <c r="D1" s="221"/>
      <c r="E1" s="221"/>
      <c r="F1" s="221"/>
    </row>
    <row r="2" spans="2:6">
      <c r="B2" s="212" t="s">
        <v>1312</v>
      </c>
      <c r="C2" s="212"/>
      <c r="D2" s="221"/>
      <c r="E2" s="221"/>
      <c r="F2" s="221"/>
    </row>
    <row r="3" spans="2:6">
      <c r="B3" s="213"/>
      <c r="C3" s="213"/>
      <c r="D3" s="222"/>
      <c r="E3" s="222"/>
      <c r="F3" s="222"/>
    </row>
    <row r="4" spans="2:6" ht="45">
      <c r="B4" s="213" t="s">
        <v>1313</v>
      </c>
      <c r="C4" s="213"/>
      <c r="D4" s="222"/>
      <c r="E4" s="222"/>
      <c r="F4" s="222"/>
    </row>
    <row r="5" spans="2:6">
      <c r="B5" s="213"/>
      <c r="C5" s="213"/>
      <c r="D5" s="222"/>
      <c r="E5" s="222"/>
      <c r="F5" s="222"/>
    </row>
    <row r="6" spans="2:6" ht="30">
      <c r="B6" s="212" t="s">
        <v>1314</v>
      </c>
      <c r="C6" s="212"/>
      <c r="D6" s="221"/>
      <c r="E6" s="221" t="s">
        <v>1315</v>
      </c>
      <c r="F6" s="221" t="s">
        <v>1316</v>
      </c>
    </row>
    <row r="7" spans="2:6" ht="15.75" thickBot="1">
      <c r="B7" s="213"/>
      <c r="C7" s="213"/>
      <c r="D7" s="222"/>
      <c r="E7" s="222"/>
      <c r="F7" s="222"/>
    </row>
    <row r="8" spans="2:6" ht="60">
      <c r="B8" s="214" t="s">
        <v>1317</v>
      </c>
      <c r="C8" s="215"/>
      <c r="D8" s="223"/>
      <c r="E8" s="223">
        <v>213</v>
      </c>
      <c r="F8" s="224"/>
    </row>
    <row r="9" spans="2:6">
      <c r="B9" s="216"/>
      <c r="C9" s="213"/>
      <c r="D9" s="222"/>
      <c r="E9" s="225" t="s">
        <v>1318</v>
      </c>
      <c r="F9" s="226" t="s">
        <v>1321</v>
      </c>
    </row>
    <row r="10" spans="2:6">
      <c r="B10" s="216"/>
      <c r="C10" s="213"/>
      <c r="D10" s="222"/>
      <c r="E10" s="225" t="s">
        <v>1319</v>
      </c>
      <c r="F10" s="226"/>
    </row>
    <row r="11" spans="2:6" ht="15.75" thickBot="1">
      <c r="B11" s="217"/>
      <c r="C11" s="218"/>
      <c r="D11" s="227"/>
      <c r="E11" s="228" t="s">
        <v>1320</v>
      </c>
      <c r="F11" s="229"/>
    </row>
    <row r="12" spans="2:6" ht="15.75" thickBot="1">
      <c r="B12" s="213"/>
      <c r="C12" s="213"/>
      <c r="D12" s="222"/>
      <c r="E12" s="222"/>
      <c r="F12" s="222"/>
    </row>
    <row r="13" spans="2:6" ht="75">
      <c r="B13" s="214" t="s">
        <v>1322</v>
      </c>
      <c r="C13" s="215"/>
      <c r="D13" s="223"/>
      <c r="E13" s="223">
        <v>11</v>
      </c>
      <c r="F13" s="224"/>
    </row>
    <row r="14" spans="2:6" ht="25.5">
      <c r="B14" s="216"/>
      <c r="C14" s="213"/>
      <c r="D14" s="222"/>
      <c r="E14" s="225" t="s">
        <v>1323</v>
      </c>
      <c r="F14" s="226" t="s">
        <v>1321</v>
      </c>
    </row>
    <row r="15" spans="2:6" ht="25.5">
      <c r="B15" s="216"/>
      <c r="C15" s="213"/>
      <c r="D15" s="222"/>
      <c r="E15" s="225" t="s">
        <v>1324</v>
      </c>
      <c r="F15" s="226"/>
    </row>
    <row r="16" spans="2:6" ht="25.5">
      <c r="B16" s="216"/>
      <c r="C16" s="213"/>
      <c r="D16" s="222"/>
      <c r="E16" s="225" t="s">
        <v>1325</v>
      </c>
      <c r="F16" s="226"/>
    </row>
    <row r="17" spans="2:6" ht="25.5">
      <c r="B17" s="216"/>
      <c r="C17" s="213"/>
      <c r="D17" s="222"/>
      <c r="E17" s="225" t="s">
        <v>1326</v>
      </c>
      <c r="F17" s="226"/>
    </row>
    <row r="18" spans="2:6" ht="25.5">
      <c r="B18" s="216"/>
      <c r="C18" s="213"/>
      <c r="D18" s="222"/>
      <c r="E18" s="225" t="s">
        <v>1327</v>
      </c>
      <c r="F18" s="226"/>
    </row>
    <row r="19" spans="2:6" ht="25.5">
      <c r="B19" s="216"/>
      <c r="C19" s="213"/>
      <c r="D19" s="222"/>
      <c r="E19" s="225" t="s">
        <v>1328</v>
      </c>
      <c r="F19" s="226"/>
    </row>
    <row r="20" spans="2:6" ht="26.25" thickBot="1">
      <c r="B20" s="217"/>
      <c r="C20" s="218"/>
      <c r="D20" s="227"/>
      <c r="E20" s="228" t="s">
        <v>1329</v>
      </c>
      <c r="F20" s="229" t="s">
        <v>1321</v>
      </c>
    </row>
    <row r="21" spans="2:6" ht="15.75" thickBot="1">
      <c r="B21" s="213"/>
      <c r="C21" s="213"/>
      <c r="D21" s="222"/>
      <c r="E21" s="222"/>
      <c r="F21" s="222"/>
    </row>
    <row r="22" spans="2:6" ht="60">
      <c r="B22" s="214" t="s">
        <v>1330</v>
      </c>
      <c r="C22" s="215"/>
      <c r="D22" s="223"/>
      <c r="E22" s="223">
        <v>25</v>
      </c>
      <c r="F22" s="224"/>
    </row>
    <row r="23" spans="2:6" ht="25.5">
      <c r="B23" s="216"/>
      <c r="C23" s="213"/>
      <c r="D23" s="222"/>
      <c r="E23" s="225" t="s">
        <v>1331</v>
      </c>
      <c r="F23" s="226" t="s">
        <v>1321</v>
      </c>
    </row>
    <row r="24" spans="2:6">
      <c r="B24" s="216"/>
      <c r="C24" s="213"/>
      <c r="D24" s="222"/>
      <c r="E24" s="225" t="s">
        <v>1332</v>
      </c>
      <c r="F24" s="226" t="s">
        <v>1321</v>
      </c>
    </row>
    <row r="25" spans="2:6">
      <c r="B25" s="216"/>
      <c r="C25" s="213"/>
      <c r="D25" s="222"/>
      <c r="E25" s="225" t="s">
        <v>1333</v>
      </c>
      <c r="F25" s="226"/>
    </row>
    <row r="26" spans="2:6">
      <c r="B26" s="216"/>
      <c r="C26" s="213"/>
      <c r="D26" s="222"/>
      <c r="E26" s="225" t="s">
        <v>1334</v>
      </c>
      <c r="F26" s="226"/>
    </row>
    <row r="27" spans="2:6">
      <c r="B27" s="216"/>
      <c r="C27" s="213"/>
      <c r="D27" s="222"/>
      <c r="E27" s="225" t="s">
        <v>1335</v>
      </c>
      <c r="F27" s="226"/>
    </row>
    <row r="28" spans="2:6" ht="25.5">
      <c r="B28" s="216"/>
      <c r="C28" s="213"/>
      <c r="D28" s="222"/>
      <c r="E28" s="225" t="s">
        <v>1336</v>
      </c>
      <c r="F28" s="226" t="s">
        <v>1321</v>
      </c>
    </row>
    <row r="29" spans="2:6" ht="25.5">
      <c r="B29" s="216"/>
      <c r="C29" s="213"/>
      <c r="D29" s="222"/>
      <c r="E29" s="225" t="s">
        <v>1337</v>
      </c>
      <c r="F29" s="226"/>
    </row>
    <row r="30" spans="2:6" ht="25.5">
      <c r="B30" s="216"/>
      <c r="C30" s="213"/>
      <c r="D30" s="222"/>
      <c r="E30" s="225" t="s">
        <v>1338</v>
      </c>
      <c r="F30" s="226" t="s">
        <v>1321</v>
      </c>
    </row>
    <row r="31" spans="2:6" ht="26.25" thickBot="1">
      <c r="B31" s="217"/>
      <c r="C31" s="218"/>
      <c r="D31" s="227"/>
      <c r="E31" s="228" t="s">
        <v>1339</v>
      </c>
      <c r="F31" s="229"/>
    </row>
    <row r="32" spans="2:6" ht="15.75" thickBot="1">
      <c r="B32" s="213"/>
      <c r="C32" s="213"/>
      <c r="D32" s="222"/>
      <c r="E32" s="222"/>
      <c r="F32" s="222"/>
    </row>
    <row r="33" spans="2:6" ht="45">
      <c r="B33" s="214" t="s">
        <v>1340</v>
      </c>
      <c r="C33" s="215"/>
      <c r="D33" s="223"/>
      <c r="E33" s="223">
        <v>1</v>
      </c>
      <c r="F33" s="224"/>
    </row>
    <row r="34" spans="2:6" ht="25.5">
      <c r="B34" s="216"/>
      <c r="C34" s="213"/>
      <c r="D34" s="222"/>
      <c r="E34" s="225" t="s">
        <v>1341</v>
      </c>
      <c r="F34" s="226" t="s">
        <v>1321</v>
      </c>
    </row>
    <row r="35" spans="2:6">
      <c r="B35" s="216"/>
      <c r="C35" s="213"/>
      <c r="D35" s="222"/>
      <c r="E35" s="222"/>
      <c r="F35" s="226" t="s">
        <v>1342</v>
      </c>
    </row>
    <row r="36" spans="2:6" ht="15.75" thickBot="1">
      <c r="B36" s="217"/>
      <c r="C36" s="218"/>
      <c r="D36" s="227"/>
      <c r="E36" s="227"/>
      <c r="F36" s="229" t="s">
        <v>1343</v>
      </c>
    </row>
    <row r="37" spans="2:6" ht="15.75" thickBot="1">
      <c r="B37" s="213"/>
      <c r="C37" s="213"/>
      <c r="D37" s="222"/>
      <c r="E37" s="222"/>
      <c r="F37" s="222"/>
    </row>
    <row r="38" spans="2:6" ht="60">
      <c r="B38" s="214" t="s">
        <v>1344</v>
      </c>
      <c r="C38" s="215"/>
      <c r="D38" s="223"/>
      <c r="E38" s="223">
        <v>13</v>
      </c>
      <c r="F38" s="224"/>
    </row>
    <row r="39" spans="2:6" ht="25.5">
      <c r="B39" s="216"/>
      <c r="C39" s="213"/>
      <c r="D39" s="222"/>
      <c r="E39" s="225" t="s">
        <v>1345</v>
      </c>
      <c r="F39" s="226" t="s">
        <v>1321</v>
      </c>
    </row>
    <row r="40" spans="2:6">
      <c r="B40" s="216"/>
      <c r="C40" s="213"/>
      <c r="D40" s="222"/>
      <c r="E40" s="222"/>
      <c r="F40" s="226" t="s">
        <v>1342</v>
      </c>
    </row>
    <row r="41" spans="2:6">
      <c r="B41" s="216"/>
      <c r="C41" s="213"/>
      <c r="D41" s="222"/>
      <c r="E41" s="222"/>
      <c r="F41" s="226" t="s">
        <v>1343</v>
      </c>
    </row>
    <row r="42" spans="2:6">
      <c r="B42" s="216"/>
      <c r="C42" s="213"/>
      <c r="D42" s="222"/>
      <c r="E42" s="222"/>
      <c r="F42" s="226" t="s">
        <v>1346</v>
      </c>
    </row>
    <row r="43" spans="2:6">
      <c r="B43" s="216"/>
      <c r="C43" s="213"/>
      <c r="D43" s="222"/>
      <c r="E43" s="222"/>
      <c r="F43" s="226" t="s">
        <v>1347</v>
      </c>
    </row>
    <row r="44" spans="2:6">
      <c r="B44" s="216"/>
      <c r="C44" s="213"/>
      <c r="D44" s="222"/>
      <c r="E44" s="222"/>
      <c r="F44" s="226" t="s">
        <v>1348</v>
      </c>
    </row>
    <row r="45" spans="2:6" ht="25.5">
      <c r="B45" s="216"/>
      <c r="C45" s="213"/>
      <c r="D45" s="222"/>
      <c r="E45" s="225" t="s">
        <v>1349</v>
      </c>
      <c r="F45" s="226" t="s">
        <v>1321</v>
      </c>
    </row>
    <row r="46" spans="2:6" ht="25.5">
      <c r="B46" s="216"/>
      <c r="C46" s="213"/>
      <c r="D46" s="222"/>
      <c r="E46" s="225" t="s">
        <v>1350</v>
      </c>
      <c r="F46" s="226" t="s">
        <v>1342</v>
      </c>
    </row>
    <row r="47" spans="2:6">
      <c r="B47" s="216"/>
      <c r="C47" s="213"/>
      <c r="D47" s="222"/>
      <c r="E47" s="222"/>
      <c r="F47" s="226" t="s">
        <v>1343</v>
      </c>
    </row>
    <row r="48" spans="2:6">
      <c r="B48" s="216"/>
      <c r="C48" s="213"/>
      <c r="D48" s="222"/>
      <c r="E48" s="222"/>
      <c r="F48" s="226" t="s">
        <v>1346</v>
      </c>
    </row>
    <row r="49" spans="2:6">
      <c r="B49" s="216"/>
      <c r="C49" s="213"/>
      <c r="D49" s="222"/>
      <c r="E49" s="222"/>
      <c r="F49" s="226" t="s">
        <v>1347</v>
      </c>
    </row>
    <row r="50" spans="2:6">
      <c r="B50" s="216"/>
      <c r="C50" s="213"/>
      <c r="D50" s="222"/>
      <c r="E50" s="222"/>
      <c r="F50" s="226" t="s">
        <v>1348</v>
      </c>
    </row>
    <row r="51" spans="2:6" ht="25.5">
      <c r="B51" s="216"/>
      <c r="C51" s="213"/>
      <c r="D51" s="222"/>
      <c r="E51" s="225" t="s">
        <v>1351</v>
      </c>
      <c r="F51" s="226" t="s">
        <v>1321</v>
      </c>
    </row>
    <row r="52" spans="2:6" ht="25.5">
      <c r="B52" s="216"/>
      <c r="C52" s="213"/>
      <c r="D52" s="222"/>
      <c r="E52" s="225" t="s">
        <v>1352</v>
      </c>
      <c r="F52" s="226" t="s">
        <v>1342</v>
      </c>
    </row>
    <row r="53" spans="2:6">
      <c r="B53" s="216"/>
      <c r="C53" s="213"/>
      <c r="D53" s="222"/>
      <c r="E53" s="222"/>
      <c r="F53" s="226" t="s">
        <v>1343</v>
      </c>
    </row>
    <row r="54" spans="2:6">
      <c r="B54" s="216"/>
      <c r="C54" s="213"/>
      <c r="D54" s="222"/>
      <c r="E54" s="222"/>
      <c r="F54" s="226" t="s">
        <v>1346</v>
      </c>
    </row>
    <row r="55" spans="2:6">
      <c r="B55" s="216"/>
      <c r="C55" s="213"/>
      <c r="D55" s="222"/>
      <c r="E55" s="222"/>
      <c r="F55" s="226" t="s">
        <v>1347</v>
      </c>
    </row>
    <row r="56" spans="2:6">
      <c r="B56" s="216"/>
      <c r="C56" s="213"/>
      <c r="D56" s="222"/>
      <c r="E56" s="222"/>
      <c r="F56" s="226" t="s">
        <v>1348</v>
      </c>
    </row>
    <row r="57" spans="2:6" ht="25.5">
      <c r="B57" s="216"/>
      <c r="C57" s="213"/>
      <c r="D57" s="222"/>
      <c r="E57" s="225" t="s">
        <v>1353</v>
      </c>
      <c r="F57" s="226" t="s">
        <v>1321</v>
      </c>
    </row>
    <row r="58" spans="2:6">
      <c r="B58" s="216"/>
      <c r="C58" s="213"/>
      <c r="D58" s="222"/>
      <c r="E58" s="222"/>
      <c r="F58" s="226" t="s">
        <v>1342</v>
      </c>
    </row>
    <row r="59" spans="2:6">
      <c r="B59" s="216"/>
      <c r="C59" s="213"/>
      <c r="D59" s="222"/>
      <c r="E59" s="222"/>
      <c r="F59" s="226" t="s">
        <v>1343</v>
      </c>
    </row>
    <row r="60" spans="2:6">
      <c r="B60" s="216"/>
      <c r="C60" s="213"/>
      <c r="D60" s="222"/>
      <c r="E60" s="222"/>
      <c r="F60" s="226" t="s">
        <v>1346</v>
      </c>
    </row>
    <row r="61" spans="2:6">
      <c r="B61" s="216"/>
      <c r="C61" s="213"/>
      <c r="D61" s="222"/>
      <c r="E61" s="222"/>
      <c r="F61" s="226" t="s">
        <v>1347</v>
      </c>
    </row>
    <row r="62" spans="2:6" ht="15.75" thickBot="1">
      <c r="B62" s="217"/>
      <c r="C62" s="218"/>
      <c r="D62" s="227"/>
      <c r="E62" s="227"/>
      <c r="F62" s="229" t="s">
        <v>1348</v>
      </c>
    </row>
    <row r="63" spans="2:6">
      <c r="B63" s="213"/>
      <c r="C63" s="213"/>
      <c r="D63" s="222"/>
      <c r="E63" s="222"/>
      <c r="F63" s="222"/>
    </row>
    <row r="64" spans="2:6">
      <c r="B64" s="213"/>
      <c r="C64" s="213"/>
      <c r="D64" s="222"/>
      <c r="E64" s="222"/>
      <c r="F64" s="222"/>
    </row>
    <row r="65" spans="2:6">
      <c r="B65" s="212" t="s">
        <v>1354</v>
      </c>
      <c r="C65" s="212"/>
      <c r="D65" s="221"/>
      <c r="E65" s="221"/>
      <c r="F65" s="221"/>
    </row>
    <row r="66" spans="2:6" ht="15.75" thickBot="1">
      <c r="B66" s="213"/>
      <c r="C66" s="213"/>
      <c r="D66" s="222"/>
      <c r="E66" s="222"/>
      <c r="F66" s="222"/>
    </row>
    <row r="67" spans="2:6" ht="60.75" thickBot="1">
      <c r="B67" s="219" t="s">
        <v>1355</v>
      </c>
      <c r="C67" s="220"/>
      <c r="D67" s="230"/>
      <c r="E67" s="230">
        <v>1</v>
      </c>
      <c r="F67" s="231" t="s">
        <v>1321</v>
      </c>
    </row>
    <row r="68" spans="2:6" ht="15.75" thickBot="1">
      <c r="B68" s="213"/>
      <c r="C68" s="213"/>
      <c r="D68" s="222"/>
      <c r="E68" s="222"/>
      <c r="F68" s="222"/>
    </row>
    <row r="69" spans="2:6" ht="60.75" thickBot="1">
      <c r="B69" s="219" t="s">
        <v>1356</v>
      </c>
      <c r="C69" s="220"/>
      <c r="D69" s="230"/>
      <c r="E69" s="230">
        <v>411</v>
      </c>
      <c r="F69" s="231" t="s">
        <v>1321</v>
      </c>
    </row>
    <row r="70" spans="2:6" ht="15.75" thickBot="1">
      <c r="B70" s="213"/>
      <c r="C70" s="213"/>
      <c r="D70" s="222"/>
      <c r="E70" s="222"/>
      <c r="F70" s="222"/>
    </row>
    <row r="71" spans="2:6" ht="45">
      <c r="B71" s="214" t="s">
        <v>1357</v>
      </c>
      <c r="C71" s="215"/>
      <c r="D71" s="223"/>
      <c r="E71" s="223">
        <v>1</v>
      </c>
      <c r="F71" s="224" t="s">
        <v>1321</v>
      </c>
    </row>
    <row r="72" spans="2:6">
      <c r="B72" s="216"/>
      <c r="C72" s="213"/>
      <c r="D72" s="222"/>
      <c r="E72" s="222"/>
      <c r="F72" s="226" t="s">
        <v>1342</v>
      </c>
    </row>
    <row r="73" spans="2:6">
      <c r="B73" s="216"/>
      <c r="C73" s="213"/>
      <c r="D73" s="222"/>
      <c r="E73" s="222"/>
      <c r="F73" s="226" t="s">
        <v>1343</v>
      </c>
    </row>
    <row r="74" spans="2:6">
      <c r="B74" s="216"/>
      <c r="C74" s="213"/>
      <c r="D74" s="222"/>
      <c r="E74" s="222"/>
      <c r="F74" s="226" t="s">
        <v>1346</v>
      </c>
    </row>
    <row r="75" spans="2:6">
      <c r="B75" s="216"/>
      <c r="C75" s="213"/>
      <c r="D75" s="222"/>
      <c r="E75" s="222"/>
      <c r="F75" s="226" t="s">
        <v>1347</v>
      </c>
    </row>
    <row r="76" spans="2:6">
      <c r="B76" s="216"/>
      <c r="C76" s="213"/>
      <c r="D76" s="222"/>
      <c r="E76" s="222"/>
      <c r="F76" s="226" t="s">
        <v>1348</v>
      </c>
    </row>
    <row r="77" spans="2:6" ht="15.75" thickBot="1">
      <c r="B77" s="217"/>
      <c r="C77" s="218"/>
      <c r="D77" s="227"/>
      <c r="E77" s="227"/>
      <c r="F77" s="229" t="s">
        <v>1358</v>
      </c>
    </row>
    <row r="78" spans="2:6">
      <c r="B78" s="213"/>
      <c r="C78" s="213"/>
      <c r="D78" s="222"/>
      <c r="E78" s="222"/>
      <c r="F78" s="222"/>
    </row>
  </sheetData>
  <hyperlinks>
    <hyperlink ref="E9" location="'Feuil4'!I5:I86" display="'Feuil4'!I5:I86" xr:uid="{4DC83C93-F662-4ECC-85CE-989A97DCFFC0}"/>
    <hyperlink ref="E10" location="'Feuil4'!P5:P111" display="'Feuil4'!P5:P111" xr:uid="{E7472B17-DBA4-4061-9A5B-AF5198DBD5EE}"/>
    <hyperlink ref="E11" location="'Feuil4'!I88:I111" display="'Feuil4'!I88:I111" xr:uid="{5DEC30A7-3540-40EE-AD46-87E3515A8C23}"/>
    <hyperlink ref="E14" location="'CHIFFRAGE GE'!A82:A86" display="'CHIFFRAGE GE'!A82:A86" xr:uid="{56DDFCA4-6B20-4999-B4E7-F5096595A705}"/>
    <hyperlink ref="E15" location="'CHIFFRAGE GE'!E12:I12" display="'CHIFFRAGE GE'!E12:I12" xr:uid="{70FB36E6-572A-466C-A0C4-653DC1743C0E}"/>
    <hyperlink ref="E16" location="'CHIFFRAGE GE'!F82:F86" display="'CHIFFRAGE GE'!F82:F86" xr:uid="{D9EE5D2F-1FD1-457B-A900-AE6A91687699}"/>
    <hyperlink ref="E17" location="'CHIFFRAGE GE'!F27:H81" display="'CHIFFRAGE GE'!F27:H81" xr:uid="{79D57218-5819-43EA-8FC2-5FBA6EB61C51}"/>
    <hyperlink ref="E18" location="'CHIFFRAGE GE'!H82:H86" display="'CHIFFRAGE GE'!H82:H86" xr:uid="{8A687900-2938-44F8-A084-FF80541939FC}"/>
    <hyperlink ref="E19" location="'CHIFFRAGE GE'!G1" display="'CHIFFRAGE GE'!G1" xr:uid="{8830B1D2-E85F-4810-A2BB-1A63637C8FF4}"/>
    <hyperlink ref="E20" location="'CDE GE SDMO'!B7" display="'CDE GE SDMO'!B7" xr:uid="{36A99E82-BB6F-4B7D-A027-34507F616C2A}"/>
    <hyperlink ref="E23" location="'CHIFFRAGE GE'!A:J" display="'CHIFFRAGE GE'!A:J" xr:uid="{F362C6C2-FE75-4F1D-8682-B37CBE54AC0F}"/>
    <hyperlink ref="E24" location="'Feuil4'!C5:C31" display="'Feuil4'!C5:C31" xr:uid="{ACF97BDA-EC73-485C-ACF6-E8840F411CB5}"/>
    <hyperlink ref="E25" location="'Feuil4'!C35:C67" display="'Feuil4'!C35:C67" xr:uid="{F1CB1E53-CD88-4EE6-A850-23101C86C1B4}"/>
    <hyperlink ref="E26" location="'Feuil4'!E5:E111" display="'Feuil4'!E5:E111" xr:uid="{4C7DDE42-07BB-4ACB-9B51-4D1AACDC5FD1}"/>
    <hyperlink ref="E27" location="'Feuil4'!K5:L111" display="'Feuil4'!K5:L111" xr:uid="{C4F1A20E-C942-4FF1-8C35-BCA0B07E88FE}"/>
    <hyperlink ref="E28" location="'CDE GE SDMO'!B4:C8" display="'CDE GE SDMO'!B4:C8" xr:uid="{32C8F512-7395-4F4E-8517-4838BE153946}"/>
    <hyperlink ref="E29" location="'CDE GE SDMO'!G70" display="'CDE GE SDMO'!G70" xr:uid="{3F732A36-0CC8-4C11-8639-18F541CDBE77}"/>
    <hyperlink ref="E30" location="'BASE GE'!CU1:CU2" display="'BASE GE'!CU1:CU2" xr:uid="{7C70DFEF-FFBC-4AD6-88F6-7BDD31B99F8D}"/>
    <hyperlink ref="E31" location="'BASE GE'!CU5:CZ56" display="'BASE GE'!CU5:CZ56" xr:uid="{682D4DE5-C5FE-4854-AF32-030BAAE8B420}"/>
    <hyperlink ref="E34" location="'CDE GE SDMO'!C7" display="'CDE GE SDMO'!C7" xr:uid="{794F5A6A-C1C6-44A7-8C46-1C33DCED7290}"/>
    <hyperlink ref="E39" location="'CHIFFRAGE GE'!E24" display="'CHIFFRAGE GE'!E24" xr:uid="{F5CF18F8-7D99-4D0E-92D8-9ECB185C7BEC}"/>
    <hyperlink ref="E45" location="'DEVIS CLT - SE'!B40:C40" display="'DEVIS CLT - SE'!B40:C40" xr:uid="{B414EBC3-20AD-409F-B224-F7CB541CBA4A}"/>
    <hyperlink ref="E46" location="'DEVIS CLT - SE'!B41" display="'DEVIS CLT - SE'!B41" xr:uid="{E012AF80-0C44-47E4-B83F-47A1BFFF96A2}"/>
    <hyperlink ref="E51" location="'DEVIS CLT - SO'!B40:C40" display="'DEVIS CLT - SO'!B40:C40" xr:uid="{58809993-A0F8-4515-BB22-822A670067DE}"/>
    <hyperlink ref="E52" location="'DEVIS CLT - SO'!B41" display="'DEVIS CLT - SO'!B41" xr:uid="{15160258-D8AD-446B-939E-54B6198E144F}"/>
    <hyperlink ref="E57" location="'RECAP GE'!C107:C112" display="'RECAP GE'!C107:C112" xr:uid="{D206B303-6811-4277-B882-DAA1822839E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B8B02-2346-476E-8DAD-ADB401A285CC}">
  <sheetPr>
    <pageSetUpPr fitToPage="1"/>
  </sheetPr>
  <dimension ref="A1:XFB282"/>
  <sheetViews>
    <sheetView showGridLines="0" zoomScale="85" zoomScaleNormal="85" workbookViewId="0">
      <selection sqref="A1:J127"/>
    </sheetView>
  </sheetViews>
  <sheetFormatPr baseColWidth="10" defaultColWidth="14.85546875" defaultRowHeight="15" customHeight="1"/>
  <cols>
    <col min="1" max="1" width="2" style="526" customWidth="1"/>
    <col min="2" max="2" width="15.85546875" style="526" customWidth="1"/>
    <col min="3" max="3" width="10.7109375" style="526" customWidth="1"/>
    <col min="4" max="4" width="34.7109375" style="526" customWidth="1"/>
    <col min="5" max="5" width="32.7109375" style="526" customWidth="1"/>
    <col min="6" max="6" width="4.7109375" style="526" customWidth="1"/>
    <col min="7" max="7" width="14.7109375" style="527" customWidth="1"/>
    <col min="8" max="8" width="14.140625" style="527" customWidth="1"/>
    <col min="9" max="9" width="30.7109375" style="526" customWidth="1"/>
    <col min="10" max="10" width="7.5703125" style="526" customWidth="1"/>
    <col min="11" max="16382" width="14.85546875" style="526" customWidth="1"/>
    <col min="16383" max="16384" width="14.85546875" style="525"/>
  </cols>
  <sheetData>
    <row r="1" spans="1:16382" customFormat="1" ht="73.5" customHeight="1" thickTop="1" thickBot="1">
      <c r="A1" s="1585"/>
      <c r="B1" s="767"/>
      <c r="C1" s="767"/>
      <c r="D1" s="1586" t="s">
        <v>2417</v>
      </c>
      <c r="E1" s="1586"/>
      <c r="F1" s="1586"/>
      <c r="G1" s="1586"/>
      <c r="H1" s="1586"/>
      <c r="I1" s="1586"/>
      <c r="J1" s="1587"/>
      <c r="K1" s="541"/>
      <c r="L1" s="541"/>
      <c r="M1" s="541"/>
      <c r="N1" s="541"/>
      <c r="O1" s="541"/>
      <c r="P1" s="526"/>
      <c r="Q1" s="526"/>
      <c r="R1" s="526"/>
      <c r="S1" s="526"/>
      <c r="T1" s="526"/>
      <c r="U1" s="526"/>
      <c r="V1" s="526"/>
      <c r="W1" s="526"/>
      <c r="X1" s="526"/>
      <c r="Y1" s="526"/>
      <c r="Z1" s="526"/>
      <c r="AA1" s="526"/>
      <c r="AB1" s="526"/>
      <c r="AC1" s="526"/>
      <c r="AD1" s="526"/>
      <c r="AE1" s="526"/>
      <c r="AF1" s="526"/>
      <c r="AG1" s="526"/>
      <c r="AH1" s="526"/>
      <c r="AI1" s="526"/>
      <c r="AJ1" s="526"/>
      <c r="AK1" s="526"/>
      <c r="AL1" s="526"/>
      <c r="AM1" s="526"/>
      <c r="AN1" s="526"/>
      <c r="AO1" s="526"/>
      <c r="AP1" s="526"/>
      <c r="AQ1" s="526"/>
      <c r="AR1" s="526"/>
      <c r="AS1" s="526"/>
      <c r="AT1" s="526"/>
      <c r="AU1" s="526"/>
      <c r="AV1" s="526"/>
      <c r="AW1" s="526"/>
      <c r="AX1" s="526"/>
      <c r="AY1" s="526"/>
      <c r="AZ1" s="526"/>
      <c r="BA1" s="526"/>
      <c r="BB1" s="526"/>
      <c r="BC1" s="526"/>
      <c r="BD1" s="526"/>
      <c r="BE1" s="526"/>
      <c r="BF1" s="526"/>
      <c r="BG1" s="526"/>
      <c r="BH1" s="526"/>
      <c r="BI1" s="526"/>
      <c r="BJ1" s="526"/>
      <c r="BK1" s="526"/>
      <c r="BL1" s="526"/>
      <c r="BM1" s="526"/>
      <c r="BN1" s="526"/>
      <c r="BO1" s="526"/>
      <c r="BP1" s="526"/>
      <c r="BQ1" s="526"/>
      <c r="BR1" s="526"/>
      <c r="BS1" s="526"/>
      <c r="BT1" s="526"/>
      <c r="BU1" s="526"/>
      <c r="BV1" s="526"/>
      <c r="BW1" s="526"/>
      <c r="BX1" s="526"/>
      <c r="BY1" s="526"/>
      <c r="BZ1" s="526"/>
      <c r="CA1" s="526"/>
      <c r="CB1" s="526"/>
      <c r="CC1" s="526"/>
      <c r="CD1" s="526"/>
      <c r="CE1" s="526"/>
      <c r="CF1" s="526"/>
      <c r="CG1" s="526"/>
      <c r="CH1" s="526"/>
      <c r="CI1" s="526"/>
      <c r="CJ1" s="526"/>
      <c r="CK1" s="526"/>
      <c r="CL1" s="526"/>
      <c r="CM1" s="526"/>
      <c r="CN1" s="526"/>
      <c r="CO1" s="526"/>
      <c r="CP1" s="526"/>
      <c r="CQ1" s="526"/>
      <c r="CR1" s="526"/>
      <c r="CS1" s="526"/>
      <c r="CT1" s="526"/>
      <c r="CU1" s="526"/>
      <c r="CV1" s="526"/>
      <c r="CW1" s="526"/>
      <c r="CX1" s="526"/>
      <c r="CY1" s="526"/>
      <c r="CZ1" s="526"/>
      <c r="DA1" s="526"/>
      <c r="DB1" s="526"/>
      <c r="DC1" s="526"/>
      <c r="DD1" s="526"/>
      <c r="DE1" s="526"/>
      <c r="DF1" s="526"/>
      <c r="DG1" s="526"/>
      <c r="DH1" s="526"/>
      <c r="DI1" s="526"/>
      <c r="DJ1" s="526"/>
      <c r="DK1" s="526"/>
      <c r="DL1" s="526"/>
      <c r="DM1" s="526"/>
      <c r="DN1" s="526"/>
      <c r="DO1" s="526"/>
      <c r="DP1" s="526"/>
      <c r="DQ1" s="526"/>
      <c r="DR1" s="526"/>
      <c r="DS1" s="526"/>
      <c r="DT1" s="526"/>
      <c r="DU1" s="526"/>
      <c r="DV1" s="526"/>
      <c r="DW1" s="526"/>
      <c r="DX1" s="526"/>
      <c r="DY1" s="526"/>
      <c r="DZ1" s="526"/>
      <c r="EA1" s="526"/>
      <c r="EB1" s="526"/>
      <c r="EC1" s="526"/>
      <c r="ED1" s="526"/>
      <c r="EE1" s="526"/>
      <c r="EF1" s="526"/>
      <c r="EG1" s="526"/>
      <c r="EH1" s="526"/>
      <c r="EI1" s="526"/>
      <c r="EJ1" s="526"/>
      <c r="EK1" s="526"/>
      <c r="EL1" s="526"/>
      <c r="EM1" s="526"/>
      <c r="EN1" s="526"/>
      <c r="EO1" s="526"/>
      <c r="EP1" s="526"/>
      <c r="EQ1" s="526"/>
      <c r="ER1" s="526"/>
      <c r="ES1" s="526"/>
      <c r="ET1" s="526"/>
      <c r="EU1" s="526"/>
      <c r="EV1" s="526"/>
      <c r="EW1" s="526"/>
      <c r="EX1" s="526"/>
      <c r="EY1" s="526"/>
      <c r="EZ1" s="526"/>
      <c r="FA1" s="526"/>
      <c r="FB1" s="526"/>
      <c r="FC1" s="526"/>
      <c r="FD1" s="526"/>
      <c r="FE1" s="526"/>
      <c r="FF1" s="526"/>
      <c r="FG1" s="526"/>
      <c r="FH1" s="526"/>
      <c r="FI1" s="526"/>
      <c r="FJ1" s="526"/>
      <c r="FK1" s="526"/>
      <c r="FL1" s="526"/>
      <c r="FM1" s="526"/>
      <c r="FN1" s="526"/>
      <c r="FO1" s="526"/>
      <c r="FP1" s="526"/>
      <c r="FQ1" s="526"/>
      <c r="FR1" s="526"/>
      <c r="FS1" s="526"/>
      <c r="FT1" s="526"/>
      <c r="FU1" s="526"/>
      <c r="FV1" s="526"/>
      <c r="FW1" s="526"/>
      <c r="FX1" s="526"/>
      <c r="FY1" s="526"/>
      <c r="FZ1" s="526"/>
      <c r="GA1" s="526"/>
      <c r="GB1" s="526"/>
      <c r="GC1" s="526"/>
      <c r="GD1" s="526"/>
      <c r="GE1" s="526"/>
      <c r="GF1" s="526"/>
      <c r="GG1" s="526"/>
      <c r="GH1" s="526"/>
      <c r="GI1" s="526"/>
      <c r="GJ1" s="526"/>
      <c r="GK1" s="526"/>
      <c r="GL1" s="526"/>
      <c r="GM1" s="526"/>
      <c r="GN1" s="526"/>
      <c r="GO1" s="526"/>
      <c r="GP1" s="526"/>
      <c r="GQ1" s="526"/>
      <c r="GR1" s="526"/>
      <c r="GS1" s="526"/>
      <c r="GT1" s="526"/>
      <c r="GU1" s="526"/>
      <c r="GV1" s="526"/>
      <c r="GW1" s="526"/>
      <c r="GX1" s="526"/>
      <c r="GY1" s="526"/>
      <c r="GZ1" s="526"/>
      <c r="HA1" s="526"/>
      <c r="HB1" s="526"/>
      <c r="HC1" s="526"/>
      <c r="HD1" s="526"/>
      <c r="HE1" s="526"/>
      <c r="HF1" s="526"/>
      <c r="HG1" s="526"/>
      <c r="HH1" s="526"/>
      <c r="HI1" s="526"/>
      <c r="HJ1" s="526"/>
      <c r="HK1" s="526"/>
      <c r="HL1" s="526"/>
      <c r="HM1" s="526"/>
      <c r="HN1" s="526"/>
      <c r="HO1" s="526"/>
      <c r="HP1" s="526"/>
      <c r="HQ1" s="526"/>
      <c r="HR1" s="526"/>
      <c r="HS1" s="526"/>
      <c r="HT1" s="526"/>
      <c r="HU1" s="526"/>
      <c r="HV1" s="526"/>
      <c r="HW1" s="526"/>
      <c r="HX1" s="526"/>
      <c r="HY1" s="526"/>
      <c r="HZ1" s="526"/>
      <c r="IA1" s="526"/>
      <c r="IB1" s="526"/>
      <c r="IC1" s="526"/>
      <c r="ID1" s="526"/>
      <c r="IE1" s="526"/>
      <c r="IF1" s="526"/>
      <c r="IG1" s="526"/>
      <c r="IH1" s="526"/>
      <c r="II1" s="526"/>
      <c r="IJ1" s="526"/>
      <c r="IK1" s="526"/>
      <c r="IL1" s="526"/>
      <c r="IM1" s="526"/>
      <c r="IN1" s="526"/>
      <c r="IO1" s="526"/>
      <c r="IP1" s="526"/>
      <c r="IQ1" s="526"/>
      <c r="IR1" s="526"/>
      <c r="IS1" s="526"/>
      <c r="IT1" s="526"/>
      <c r="IU1" s="526"/>
      <c r="IV1" s="526"/>
      <c r="IW1" s="526"/>
      <c r="IX1" s="526"/>
      <c r="IY1" s="526"/>
      <c r="IZ1" s="526"/>
      <c r="JA1" s="526"/>
      <c r="JB1" s="526"/>
      <c r="JC1" s="526"/>
      <c r="JD1" s="526"/>
      <c r="JE1" s="526"/>
      <c r="JF1" s="526"/>
      <c r="JG1" s="526"/>
      <c r="JH1" s="526"/>
      <c r="JI1" s="526"/>
      <c r="JJ1" s="526"/>
      <c r="JK1" s="526"/>
      <c r="JL1" s="526"/>
      <c r="JM1" s="526"/>
      <c r="JN1" s="526"/>
      <c r="JO1" s="526"/>
      <c r="JP1" s="526"/>
      <c r="JQ1" s="526"/>
      <c r="JR1" s="526"/>
      <c r="JS1" s="526"/>
      <c r="JT1" s="526"/>
      <c r="JU1" s="526"/>
      <c r="JV1" s="526"/>
      <c r="JW1" s="526"/>
      <c r="JX1" s="526"/>
      <c r="JY1" s="526"/>
      <c r="JZ1" s="526"/>
      <c r="KA1" s="526"/>
      <c r="KB1" s="526"/>
      <c r="KC1" s="526"/>
      <c r="KD1" s="526"/>
      <c r="KE1" s="526"/>
      <c r="KF1" s="526"/>
      <c r="KG1" s="526"/>
      <c r="KH1" s="526"/>
      <c r="KI1" s="526"/>
      <c r="KJ1" s="526"/>
      <c r="KK1" s="526"/>
      <c r="KL1" s="526"/>
      <c r="KM1" s="526"/>
      <c r="KN1" s="526"/>
      <c r="KO1" s="526"/>
      <c r="KP1" s="526"/>
      <c r="KQ1" s="526"/>
      <c r="KR1" s="526"/>
      <c r="KS1" s="526"/>
      <c r="KT1" s="526"/>
      <c r="KU1" s="526"/>
      <c r="KV1" s="526"/>
      <c r="KW1" s="526"/>
      <c r="KX1" s="526"/>
      <c r="KY1" s="526"/>
      <c r="KZ1" s="526"/>
      <c r="LA1" s="526"/>
      <c r="LB1" s="526"/>
      <c r="LC1" s="526"/>
      <c r="LD1" s="526"/>
      <c r="LE1" s="526"/>
      <c r="LF1" s="526"/>
      <c r="LG1" s="526"/>
      <c r="LH1" s="526"/>
      <c r="LI1" s="526"/>
      <c r="LJ1" s="526"/>
      <c r="LK1" s="526"/>
      <c r="LL1" s="526"/>
      <c r="LM1" s="526"/>
      <c r="LN1" s="526"/>
      <c r="LO1" s="526"/>
      <c r="LP1" s="526"/>
      <c r="LQ1" s="526"/>
      <c r="LR1" s="526"/>
      <c r="LS1" s="526"/>
      <c r="LT1" s="526"/>
      <c r="LU1" s="526"/>
      <c r="LV1" s="526"/>
      <c r="LW1" s="526"/>
      <c r="LX1" s="526"/>
      <c r="LY1" s="526"/>
      <c r="LZ1" s="526"/>
      <c r="MA1" s="526"/>
      <c r="MB1" s="526"/>
      <c r="MC1" s="526"/>
      <c r="MD1" s="526"/>
      <c r="ME1" s="526"/>
      <c r="MF1" s="526"/>
      <c r="MG1" s="526"/>
      <c r="MH1" s="526"/>
      <c r="MI1" s="526"/>
      <c r="MJ1" s="526"/>
      <c r="MK1" s="526"/>
      <c r="ML1" s="526"/>
      <c r="MM1" s="526"/>
      <c r="MN1" s="526"/>
      <c r="MO1" s="526"/>
      <c r="MP1" s="526"/>
      <c r="MQ1" s="526"/>
      <c r="MR1" s="526"/>
      <c r="MS1" s="526"/>
      <c r="MT1" s="526"/>
      <c r="MU1" s="526"/>
      <c r="MV1" s="526"/>
      <c r="MW1" s="526"/>
      <c r="MX1" s="526"/>
      <c r="MY1" s="526"/>
      <c r="MZ1" s="526"/>
      <c r="NA1" s="526"/>
      <c r="NB1" s="526"/>
      <c r="NC1" s="526"/>
      <c r="ND1" s="526"/>
      <c r="NE1" s="526"/>
      <c r="NF1" s="526"/>
      <c r="NG1" s="526"/>
      <c r="NH1" s="526"/>
      <c r="NI1" s="526"/>
      <c r="NJ1" s="526"/>
      <c r="NK1" s="526"/>
      <c r="NL1" s="526"/>
      <c r="NM1" s="526"/>
      <c r="NN1" s="526"/>
      <c r="NO1" s="526"/>
      <c r="NP1" s="526"/>
      <c r="NQ1" s="526"/>
      <c r="NR1" s="526"/>
      <c r="NS1" s="526"/>
      <c r="NT1" s="526"/>
      <c r="NU1" s="526"/>
      <c r="NV1" s="526"/>
      <c r="NW1" s="526"/>
      <c r="NX1" s="526"/>
      <c r="NY1" s="526"/>
      <c r="NZ1" s="526"/>
      <c r="OA1" s="526"/>
      <c r="OB1" s="526"/>
      <c r="OC1" s="526"/>
      <c r="OD1" s="526"/>
      <c r="OE1" s="526"/>
      <c r="OF1" s="526"/>
      <c r="OG1" s="526"/>
      <c r="OH1" s="526"/>
      <c r="OI1" s="526"/>
      <c r="OJ1" s="526"/>
      <c r="OK1" s="526"/>
      <c r="OL1" s="526"/>
      <c r="OM1" s="526"/>
      <c r="ON1" s="526"/>
      <c r="OO1" s="526"/>
      <c r="OP1" s="526"/>
      <c r="OQ1" s="526"/>
      <c r="OR1" s="526"/>
      <c r="OS1" s="526"/>
      <c r="OT1" s="526"/>
      <c r="OU1" s="526"/>
      <c r="OV1" s="526"/>
      <c r="OW1" s="526"/>
      <c r="OX1" s="526"/>
      <c r="OY1" s="526"/>
      <c r="OZ1" s="526"/>
      <c r="PA1" s="526"/>
      <c r="PB1" s="526"/>
      <c r="PC1" s="526"/>
      <c r="PD1" s="526"/>
      <c r="PE1" s="526"/>
      <c r="PF1" s="526"/>
      <c r="PG1" s="526"/>
      <c r="PH1" s="526"/>
      <c r="PI1" s="526"/>
      <c r="PJ1" s="526"/>
      <c r="PK1" s="526"/>
      <c r="PL1" s="526"/>
      <c r="PM1" s="526"/>
      <c r="PN1" s="526"/>
      <c r="PO1" s="526"/>
      <c r="PP1" s="526"/>
      <c r="PQ1" s="526"/>
      <c r="PR1" s="526"/>
      <c r="PS1" s="526"/>
      <c r="PT1" s="526"/>
      <c r="PU1" s="526"/>
      <c r="PV1" s="526"/>
      <c r="PW1" s="526"/>
      <c r="PX1" s="526"/>
      <c r="PY1" s="526"/>
      <c r="PZ1" s="526"/>
      <c r="QA1" s="526"/>
      <c r="QB1" s="526"/>
      <c r="QC1" s="526"/>
      <c r="QD1" s="526"/>
      <c r="QE1" s="526"/>
      <c r="QF1" s="526"/>
      <c r="QG1" s="526"/>
      <c r="QH1" s="526"/>
      <c r="QI1" s="526"/>
      <c r="QJ1" s="526"/>
      <c r="QK1" s="526"/>
      <c r="QL1" s="526"/>
      <c r="QM1" s="526"/>
      <c r="QN1" s="526"/>
      <c r="QO1" s="526"/>
      <c r="QP1" s="526"/>
      <c r="QQ1" s="526"/>
      <c r="QR1" s="526"/>
      <c r="QS1" s="526"/>
      <c r="QT1" s="526"/>
      <c r="QU1" s="526"/>
      <c r="QV1" s="526"/>
      <c r="QW1" s="526"/>
      <c r="QX1" s="526"/>
      <c r="QY1" s="526"/>
      <c r="QZ1" s="526"/>
      <c r="RA1" s="526"/>
      <c r="RB1" s="526"/>
      <c r="RC1" s="526"/>
      <c r="RD1" s="526"/>
      <c r="RE1" s="526"/>
      <c r="RF1" s="526"/>
      <c r="RG1" s="526"/>
      <c r="RH1" s="526"/>
      <c r="RI1" s="526"/>
      <c r="RJ1" s="526"/>
      <c r="RK1" s="526"/>
      <c r="RL1" s="526"/>
      <c r="RM1" s="526"/>
      <c r="RN1" s="526"/>
      <c r="RO1" s="526"/>
      <c r="RP1" s="526"/>
      <c r="RQ1" s="526"/>
      <c r="RR1" s="526"/>
      <c r="RS1" s="526"/>
      <c r="RT1" s="526"/>
      <c r="RU1" s="526"/>
      <c r="RV1" s="526"/>
      <c r="RW1" s="526"/>
      <c r="RX1" s="526"/>
      <c r="RY1" s="526"/>
      <c r="RZ1" s="526"/>
      <c r="SA1" s="526"/>
      <c r="SB1" s="526"/>
      <c r="SC1" s="526"/>
      <c r="SD1" s="526"/>
      <c r="SE1" s="526"/>
      <c r="SF1" s="526"/>
      <c r="SG1" s="526"/>
      <c r="SH1" s="526"/>
      <c r="SI1" s="526"/>
      <c r="SJ1" s="526"/>
      <c r="SK1" s="526"/>
      <c r="SL1" s="526"/>
      <c r="SM1" s="526"/>
      <c r="SN1" s="526"/>
      <c r="SO1" s="526"/>
      <c r="SP1" s="526"/>
      <c r="SQ1" s="526"/>
      <c r="SR1" s="526"/>
      <c r="SS1" s="526"/>
      <c r="ST1" s="526"/>
      <c r="SU1" s="526"/>
      <c r="SV1" s="526"/>
      <c r="SW1" s="526"/>
      <c r="SX1" s="526"/>
      <c r="SY1" s="526"/>
      <c r="SZ1" s="526"/>
      <c r="TA1" s="526"/>
      <c r="TB1" s="526"/>
      <c r="TC1" s="526"/>
      <c r="TD1" s="526"/>
      <c r="TE1" s="526"/>
      <c r="TF1" s="526"/>
      <c r="TG1" s="526"/>
      <c r="TH1" s="526"/>
      <c r="TI1" s="526"/>
      <c r="TJ1" s="526"/>
      <c r="TK1" s="526"/>
      <c r="TL1" s="526"/>
      <c r="TM1" s="526"/>
      <c r="TN1" s="526"/>
      <c r="TO1" s="526"/>
      <c r="TP1" s="526"/>
      <c r="TQ1" s="526"/>
      <c r="TR1" s="526"/>
      <c r="TS1" s="526"/>
      <c r="TT1" s="526"/>
      <c r="TU1" s="526"/>
      <c r="TV1" s="526"/>
      <c r="TW1" s="526"/>
      <c r="TX1" s="526"/>
      <c r="TY1" s="526"/>
      <c r="TZ1" s="526"/>
      <c r="UA1" s="526"/>
      <c r="UB1" s="526"/>
      <c r="UC1" s="526"/>
      <c r="UD1" s="526"/>
      <c r="UE1" s="526"/>
      <c r="UF1" s="526"/>
      <c r="UG1" s="526"/>
      <c r="UH1" s="526"/>
      <c r="UI1" s="526"/>
      <c r="UJ1" s="526"/>
      <c r="UK1" s="526"/>
      <c r="UL1" s="526"/>
      <c r="UM1" s="526"/>
      <c r="UN1" s="526"/>
      <c r="UO1" s="526"/>
      <c r="UP1" s="526"/>
      <c r="UQ1" s="526"/>
      <c r="UR1" s="526"/>
      <c r="US1" s="526"/>
      <c r="UT1" s="526"/>
      <c r="UU1" s="526"/>
      <c r="UV1" s="526"/>
      <c r="UW1" s="526"/>
      <c r="UX1" s="526"/>
      <c r="UY1" s="526"/>
      <c r="UZ1" s="526"/>
      <c r="VA1" s="526"/>
      <c r="VB1" s="526"/>
      <c r="VC1" s="526"/>
      <c r="VD1" s="526"/>
      <c r="VE1" s="526"/>
      <c r="VF1" s="526"/>
      <c r="VG1" s="526"/>
      <c r="VH1" s="526"/>
      <c r="VI1" s="526"/>
      <c r="VJ1" s="526"/>
      <c r="VK1" s="526"/>
      <c r="VL1" s="526"/>
      <c r="VM1" s="526"/>
      <c r="VN1" s="526"/>
      <c r="VO1" s="526"/>
      <c r="VP1" s="526"/>
      <c r="VQ1" s="526"/>
      <c r="VR1" s="526"/>
      <c r="VS1" s="526"/>
      <c r="VT1" s="526"/>
      <c r="VU1" s="526"/>
      <c r="VV1" s="526"/>
      <c r="VW1" s="526"/>
      <c r="VX1" s="526"/>
      <c r="VY1" s="526"/>
      <c r="VZ1" s="526"/>
      <c r="WA1" s="526"/>
      <c r="WB1" s="526"/>
      <c r="WC1" s="526"/>
      <c r="WD1" s="526"/>
      <c r="WE1" s="526"/>
      <c r="WF1" s="526"/>
      <c r="WG1" s="526"/>
      <c r="WH1" s="526"/>
      <c r="WI1" s="526"/>
      <c r="WJ1" s="526"/>
      <c r="WK1" s="526"/>
      <c r="WL1" s="526"/>
      <c r="WM1" s="526"/>
      <c r="WN1" s="526"/>
      <c r="WO1" s="526"/>
      <c r="WP1" s="526"/>
      <c r="WQ1" s="526"/>
      <c r="WR1" s="526"/>
      <c r="WS1" s="526"/>
      <c r="WT1" s="526"/>
      <c r="WU1" s="526"/>
      <c r="WV1" s="526"/>
      <c r="WW1" s="526"/>
      <c r="WX1" s="526"/>
      <c r="WY1" s="526"/>
      <c r="WZ1" s="526"/>
      <c r="XA1" s="526"/>
      <c r="XB1" s="526"/>
      <c r="XC1" s="526"/>
      <c r="XD1" s="526"/>
      <c r="XE1" s="526"/>
      <c r="XF1" s="526"/>
      <c r="XG1" s="526"/>
      <c r="XH1" s="526"/>
      <c r="XI1" s="526"/>
      <c r="XJ1" s="526"/>
      <c r="XK1" s="526"/>
      <c r="XL1" s="526"/>
      <c r="XM1" s="526"/>
      <c r="XN1" s="526"/>
      <c r="XO1" s="526"/>
      <c r="XP1" s="526"/>
      <c r="XQ1" s="526"/>
      <c r="XR1" s="526"/>
      <c r="XS1" s="526"/>
      <c r="XT1" s="526"/>
      <c r="XU1" s="526"/>
      <c r="XV1" s="526"/>
      <c r="XW1" s="526"/>
      <c r="XX1" s="526"/>
      <c r="XY1" s="526"/>
      <c r="XZ1" s="526"/>
      <c r="YA1" s="526"/>
      <c r="YB1" s="526"/>
      <c r="YC1" s="526"/>
      <c r="YD1" s="526"/>
      <c r="YE1" s="526"/>
      <c r="YF1" s="526"/>
      <c r="YG1" s="526"/>
      <c r="YH1" s="526"/>
      <c r="YI1" s="526"/>
      <c r="YJ1" s="526"/>
      <c r="YK1" s="526"/>
      <c r="YL1" s="526"/>
      <c r="YM1" s="526"/>
      <c r="YN1" s="526"/>
      <c r="YO1" s="526"/>
      <c r="YP1" s="526"/>
      <c r="YQ1" s="526"/>
      <c r="YR1" s="526"/>
      <c r="YS1" s="526"/>
      <c r="YT1" s="526"/>
      <c r="YU1" s="526"/>
      <c r="YV1" s="526"/>
      <c r="YW1" s="526"/>
      <c r="YX1" s="526"/>
      <c r="YY1" s="526"/>
      <c r="YZ1" s="526"/>
      <c r="ZA1" s="526"/>
      <c r="ZB1" s="526"/>
      <c r="ZC1" s="526"/>
      <c r="ZD1" s="526"/>
      <c r="ZE1" s="526"/>
      <c r="ZF1" s="526"/>
      <c r="ZG1" s="526"/>
      <c r="ZH1" s="526"/>
      <c r="ZI1" s="526"/>
      <c r="ZJ1" s="526"/>
      <c r="ZK1" s="526"/>
      <c r="ZL1" s="526"/>
      <c r="ZM1" s="526"/>
      <c r="ZN1" s="526"/>
      <c r="ZO1" s="526"/>
      <c r="ZP1" s="526"/>
      <c r="ZQ1" s="526"/>
      <c r="ZR1" s="526"/>
      <c r="ZS1" s="526"/>
      <c r="ZT1" s="526"/>
      <c r="ZU1" s="526"/>
      <c r="ZV1" s="526"/>
      <c r="ZW1" s="526"/>
      <c r="ZX1" s="526"/>
      <c r="ZY1" s="526"/>
      <c r="ZZ1" s="526"/>
      <c r="AAA1" s="526"/>
      <c r="AAB1" s="526"/>
      <c r="AAC1" s="526"/>
      <c r="AAD1" s="526"/>
      <c r="AAE1" s="526"/>
      <c r="AAF1" s="526"/>
      <c r="AAG1" s="526"/>
      <c r="AAH1" s="526"/>
      <c r="AAI1" s="526"/>
      <c r="AAJ1" s="526"/>
      <c r="AAK1" s="526"/>
      <c r="AAL1" s="526"/>
      <c r="AAM1" s="526"/>
      <c r="AAN1" s="526"/>
      <c r="AAO1" s="526"/>
      <c r="AAP1" s="526"/>
      <c r="AAQ1" s="526"/>
      <c r="AAR1" s="526"/>
      <c r="AAS1" s="526"/>
      <c r="AAT1" s="526"/>
      <c r="AAU1" s="526"/>
      <c r="AAV1" s="526"/>
      <c r="AAW1" s="526"/>
      <c r="AAX1" s="526"/>
      <c r="AAY1" s="526"/>
      <c r="AAZ1" s="526"/>
      <c r="ABA1" s="526"/>
      <c r="ABB1" s="526"/>
      <c r="ABC1" s="526"/>
      <c r="ABD1" s="526"/>
      <c r="ABE1" s="526"/>
      <c r="ABF1" s="526"/>
      <c r="ABG1" s="526"/>
      <c r="ABH1" s="526"/>
      <c r="ABI1" s="526"/>
      <c r="ABJ1" s="526"/>
      <c r="ABK1" s="526"/>
      <c r="ABL1" s="526"/>
      <c r="ABM1" s="526"/>
      <c r="ABN1" s="526"/>
      <c r="ABO1" s="526"/>
      <c r="ABP1" s="526"/>
      <c r="ABQ1" s="526"/>
      <c r="ABR1" s="526"/>
      <c r="ABS1" s="526"/>
      <c r="ABT1" s="526"/>
      <c r="ABU1" s="526"/>
      <c r="ABV1" s="526"/>
      <c r="ABW1" s="526"/>
      <c r="ABX1" s="526"/>
      <c r="ABY1" s="526"/>
      <c r="ABZ1" s="526"/>
      <c r="ACA1" s="526"/>
      <c r="ACB1" s="526"/>
      <c r="ACC1" s="526"/>
      <c r="ACD1" s="526"/>
      <c r="ACE1" s="526"/>
      <c r="ACF1" s="526"/>
      <c r="ACG1" s="526"/>
      <c r="ACH1" s="526"/>
      <c r="ACI1" s="526"/>
      <c r="ACJ1" s="526"/>
      <c r="ACK1" s="526"/>
      <c r="ACL1" s="526"/>
      <c r="ACM1" s="526"/>
      <c r="ACN1" s="526"/>
      <c r="ACO1" s="526"/>
      <c r="ACP1" s="526"/>
      <c r="ACQ1" s="526"/>
      <c r="ACR1" s="526"/>
      <c r="ACS1" s="526"/>
      <c r="ACT1" s="526"/>
      <c r="ACU1" s="526"/>
      <c r="ACV1" s="526"/>
      <c r="ACW1" s="526"/>
      <c r="ACX1" s="526"/>
      <c r="ACY1" s="526"/>
      <c r="ACZ1" s="526"/>
      <c r="ADA1" s="526"/>
      <c r="ADB1" s="526"/>
      <c r="ADC1" s="526"/>
      <c r="ADD1" s="526"/>
      <c r="ADE1" s="526"/>
      <c r="ADF1" s="526"/>
      <c r="ADG1" s="526"/>
      <c r="ADH1" s="526"/>
      <c r="ADI1" s="526"/>
      <c r="ADJ1" s="526"/>
      <c r="ADK1" s="526"/>
      <c r="ADL1" s="526"/>
      <c r="ADM1" s="526"/>
      <c r="ADN1" s="526"/>
      <c r="ADO1" s="526"/>
      <c r="ADP1" s="526"/>
      <c r="ADQ1" s="526"/>
      <c r="ADR1" s="526"/>
      <c r="ADS1" s="526"/>
      <c r="ADT1" s="526"/>
      <c r="ADU1" s="526"/>
      <c r="ADV1" s="526"/>
      <c r="ADW1" s="526"/>
      <c r="ADX1" s="526"/>
      <c r="ADY1" s="526"/>
      <c r="ADZ1" s="526"/>
      <c r="AEA1" s="526"/>
      <c r="AEB1" s="526"/>
      <c r="AEC1" s="526"/>
      <c r="AED1" s="526"/>
      <c r="AEE1" s="526"/>
      <c r="AEF1" s="526"/>
      <c r="AEG1" s="526"/>
      <c r="AEH1" s="526"/>
      <c r="AEI1" s="526"/>
      <c r="AEJ1" s="526"/>
      <c r="AEK1" s="526"/>
      <c r="AEL1" s="526"/>
      <c r="AEM1" s="526"/>
      <c r="AEN1" s="526"/>
      <c r="AEO1" s="526"/>
      <c r="AEP1" s="526"/>
      <c r="AEQ1" s="526"/>
      <c r="AER1" s="526"/>
      <c r="AES1" s="526"/>
      <c r="AET1" s="526"/>
      <c r="AEU1" s="526"/>
      <c r="AEV1" s="526"/>
      <c r="AEW1" s="526"/>
      <c r="AEX1" s="526"/>
      <c r="AEY1" s="526"/>
      <c r="AEZ1" s="526"/>
      <c r="AFA1" s="526"/>
      <c r="AFB1" s="526"/>
      <c r="AFC1" s="526"/>
      <c r="AFD1" s="526"/>
      <c r="AFE1" s="526"/>
      <c r="AFF1" s="526"/>
      <c r="AFG1" s="526"/>
      <c r="AFH1" s="526"/>
      <c r="AFI1" s="526"/>
      <c r="AFJ1" s="526"/>
      <c r="AFK1" s="526"/>
      <c r="AFL1" s="526"/>
      <c r="AFM1" s="526"/>
      <c r="AFN1" s="526"/>
      <c r="AFO1" s="526"/>
      <c r="AFP1" s="526"/>
      <c r="AFQ1" s="526"/>
      <c r="AFR1" s="526"/>
      <c r="AFS1" s="526"/>
      <c r="AFT1" s="526"/>
      <c r="AFU1" s="526"/>
      <c r="AFV1" s="526"/>
      <c r="AFW1" s="526"/>
      <c r="AFX1" s="526"/>
      <c r="AFY1" s="526"/>
      <c r="AFZ1" s="526"/>
      <c r="AGA1" s="526"/>
      <c r="AGB1" s="526"/>
      <c r="AGC1" s="526"/>
      <c r="AGD1" s="526"/>
      <c r="AGE1" s="526"/>
      <c r="AGF1" s="526"/>
      <c r="AGG1" s="526"/>
      <c r="AGH1" s="526"/>
      <c r="AGI1" s="526"/>
      <c r="AGJ1" s="526"/>
      <c r="AGK1" s="526"/>
      <c r="AGL1" s="526"/>
      <c r="AGM1" s="526"/>
      <c r="AGN1" s="526"/>
      <c r="AGO1" s="526"/>
      <c r="AGP1" s="526"/>
      <c r="AGQ1" s="526"/>
      <c r="AGR1" s="526"/>
      <c r="AGS1" s="526"/>
      <c r="AGT1" s="526"/>
      <c r="AGU1" s="526"/>
      <c r="AGV1" s="526"/>
      <c r="AGW1" s="526"/>
      <c r="AGX1" s="526"/>
      <c r="AGY1" s="526"/>
      <c r="AGZ1" s="526"/>
      <c r="AHA1" s="526"/>
      <c r="AHB1" s="526"/>
      <c r="AHC1" s="526"/>
      <c r="AHD1" s="526"/>
      <c r="AHE1" s="526"/>
      <c r="AHF1" s="526"/>
      <c r="AHG1" s="526"/>
      <c r="AHH1" s="526"/>
      <c r="AHI1" s="526"/>
      <c r="AHJ1" s="526"/>
      <c r="AHK1" s="526"/>
      <c r="AHL1" s="526"/>
      <c r="AHM1" s="526"/>
      <c r="AHN1" s="526"/>
      <c r="AHO1" s="526"/>
      <c r="AHP1" s="526"/>
      <c r="AHQ1" s="526"/>
      <c r="AHR1" s="526"/>
      <c r="AHS1" s="526"/>
      <c r="AHT1" s="526"/>
      <c r="AHU1" s="526"/>
      <c r="AHV1" s="526"/>
      <c r="AHW1" s="526"/>
      <c r="AHX1" s="526"/>
      <c r="AHY1" s="526"/>
      <c r="AHZ1" s="526"/>
      <c r="AIA1" s="526"/>
      <c r="AIB1" s="526"/>
      <c r="AIC1" s="526"/>
      <c r="AID1" s="526"/>
      <c r="AIE1" s="526"/>
      <c r="AIF1" s="526"/>
      <c r="AIG1" s="526"/>
      <c r="AIH1" s="526"/>
      <c r="AII1" s="526"/>
      <c r="AIJ1" s="526"/>
      <c r="AIK1" s="526"/>
      <c r="AIL1" s="526"/>
      <c r="AIM1" s="526"/>
      <c r="AIN1" s="526"/>
      <c r="AIO1" s="526"/>
      <c r="AIP1" s="526"/>
      <c r="AIQ1" s="526"/>
      <c r="AIR1" s="526"/>
      <c r="AIS1" s="526"/>
      <c r="AIT1" s="526"/>
      <c r="AIU1" s="526"/>
      <c r="AIV1" s="526"/>
      <c r="AIW1" s="526"/>
      <c r="AIX1" s="526"/>
      <c r="AIY1" s="526"/>
      <c r="AIZ1" s="526"/>
      <c r="AJA1" s="526"/>
      <c r="AJB1" s="526"/>
      <c r="AJC1" s="526"/>
      <c r="AJD1" s="526"/>
      <c r="AJE1" s="526"/>
      <c r="AJF1" s="526"/>
      <c r="AJG1" s="526"/>
      <c r="AJH1" s="526"/>
      <c r="AJI1" s="526"/>
      <c r="AJJ1" s="526"/>
      <c r="AJK1" s="526"/>
      <c r="AJL1" s="526"/>
      <c r="AJM1" s="526"/>
      <c r="AJN1" s="526"/>
      <c r="AJO1" s="526"/>
      <c r="AJP1" s="526"/>
      <c r="AJQ1" s="526"/>
      <c r="AJR1" s="526"/>
      <c r="AJS1" s="526"/>
      <c r="AJT1" s="526"/>
      <c r="AJU1" s="526"/>
      <c r="AJV1" s="526"/>
      <c r="AJW1" s="526"/>
      <c r="AJX1" s="526"/>
      <c r="AJY1" s="526"/>
      <c r="AJZ1" s="526"/>
      <c r="AKA1" s="526"/>
      <c r="AKB1" s="526"/>
      <c r="AKC1" s="526"/>
      <c r="AKD1" s="526"/>
      <c r="AKE1" s="526"/>
      <c r="AKF1" s="526"/>
      <c r="AKG1" s="526"/>
      <c r="AKH1" s="526"/>
      <c r="AKI1" s="526"/>
      <c r="AKJ1" s="526"/>
      <c r="AKK1" s="526"/>
      <c r="AKL1" s="526"/>
      <c r="AKM1" s="526"/>
      <c r="AKN1" s="526"/>
      <c r="AKO1" s="526"/>
      <c r="AKP1" s="526"/>
      <c r="AKQ1" s="526"/>
      <c r="AKR1" s="526"/>
      <c r="AKS1" s="526"/>
      <c r="AKT1" s="526"/>
      <c r="AKU1" s="526"/>
      <c r="AKV1" s="526"/>
      <c r="AKW1" s="526"/>
      <c r="AKX1" s="526"/>
      <c r="AKY1" s="526"/>
      <c r="AKZ1" s="526"/>
      <c r="ALA1" s="526"/>
      <c r="ALB1" s="526"/>
      <c r="ALC1" s="526"/>
      <c r="ALD1" s="526"/>
      <c r="ALE1" s="526"/>
      <c r="ALF1" s="526"/>
      <c r="ALG1" s="526"/>
      <c r="ALH1" s="526"/>
      <c r="ALI1" s="526"/>
      <c r="ALJ1" s="526"/>
      <c r="ALK1" s="526"/>
      <c r="ALL1" s="526"/>
      <c r="ALM1" s="526"/>
      <c r="ALN1" s="526"/>
      <c r="ALO1" s="526"/>
      <c r="ALP1" s="526"/>
      <c r="ALQ1" s="526"/>
      <c r="ALR1" s="526"/>
      <c r="ALS1" s="526"/>
      <c r="ALT1" s="526"/>
      <c r="ALU1" s="526"/>
      <c r="ALV1" s="526"/>
      <c r="ALW1" s="526"/>
      <c r="ALX1" s="526"/>
      <c r="ALY1" s="526"/>
      <c r="ALZ1" s="526"/>
      <c r="AMA1" s="526"/>
      <c r="AMB1" s="526"/>
      <c r="AMC1" s="526"/>
      <c r="AMD1" s="526"/>
      <c r="AME1" s="526"/>
      <c r="AMF1" s="526"/>
      <c r="AMG1" s="526"/>
      <c r="AMH1" s="526"/>
      <c r="AMI1" s="526"/>
      <c r="AMJ1" s="526"/>
      <c r="AMK1" s="526"/>
      <c r="AML1" s="526"/>
      <c r="AMM1" s="526"/>
      <c r="AMN1" s="526"/>
      <c r="AMO1" s="526"/>
      <c r="AMP1" s="526"/>
      <c r="AMQ1" s="526"/>
      <c r="AMR1" s="526"/>
      <c r="AMS1" s="526"/>
      <c r="AMT1" s="526"/>
      <c r="AMU1" s="526"/>
      <c r="AMV1" s="526"/>
      <c r="AMW1" s="526"/>
      <c r="AMX1" s="526"/>
      <c r="AMY1" s="526"/>
      <c r="AMZ1" s="526"/>
      <c r="ANA1" s="526"/>
      <c r="ANB1" s="526"/>
      <c r="ANC1" s="526"/>
      <c r="AND1" s="526"/>
      <c r="ANE1" s="526"/>
      <c r="ANF1" s="526"/>
      <c r="ANG1" s="526"/>
      <c r="ANH1" s="526"/>
      <c r="ANI1" s="526"/>
      <c r="ANJ1" s="526"/>
      <c r="ANK1" s="526"/>
      <c r="ANL1" s="526"/>
      <c r="ANM1" s="526"/>
      <c r="ANN1" s="526"/>
      <c r="ANO1" s="526"/>
      <c r="ANP1" s="526"/>
      <c r="ANQ1" s="526"/>
      <c r="ANR1" s="526"/>
      <c r="ANS1" s="526"/>
      <c r="ANT1" s="526"/>
      <c r="ANU1" s="526"/>
      <c r="ANV1" s="526"/>
      <c r="ANW1" s="526"/>
      <c r="ANX1" s="526"/>
      <c r="ANY1" s="526"/>
      <c r="ANZ1" s="526"/>
      <c r="AOA1" s="526"/>
      <c r="AOB1" s="526"/>
      <c r="AOC1" s="526"/>
      <c r="AOD1" s="526"/>
      <c r="AOE1" s="526"/>
      <c r="AOF1" s="526"/>
      <c r="AOG1" s="526"/>
      <c r="AOH1" s="526"/>
      <c r="AOI1" s="526"/>
      <c r="AOJ1" s="526"/>
      <c r="AOK1" s="526"/>
      <c r="AOL1" s="526"/>
      <c r="AOM1" s="526"/>
      <c r="AON1" s="526"/>
      <c r="AOO1" s="526"/>
      <c r="AOP1" s="526"/>
      <c r="AOQ1" s="526"/>
      <c r="AOR1" s="526"/>
      <c r="AOS1" s="526"/>
      <c r="AOT1" s="526"/>
      <c r="AOU1" s="526"/>
      <c r="AOV1" s="526"/>
      <c r="AOW1" s="526"/>
      <c r="AOX1" s="526"/>
      <c r="AOY1" s="526"/>
      <c r="AOZ1" s="526"/>
      <c r="APA1" s="526"/>
      <c r="APB1" s="526"/>
      <c r="APC1" s="526"/>
      <c r="APD1" s="526"/>
      <c r="APE1" s="526"/>
      <c r="APF1" s="526"/>
      <c r="APG1" s="526"/>
      <c r="APH1" s="526"/>
      <c r="API1" s="526"/>
      <c r="APJ1" s="526"/>
      <c r="APK1" s="526"/>
      <c r="APL1" s="526"/>
      <c r="APM1" s="526"/>
      <c r="APN1" s="526"/>
      <c r="APO1" s="526"/>
      <c r="APP1" s="526"/>
      <c r="APQ1" s="526"/>
      <c r="APR1" s="526"/>
      <c r="APS1" s="526"/>
      <c r="APT1" s="526"/>
      <c r="APU1" s="526"/>
      <c r="APV1" s="526"/>
      <c r="APW1" s="526"/>
      <c r="APX1" s="526"/>
      <c r="APY1" s="526"/>
      <c r="APZ1" s="526"/>
      <c r="AQA1" s="526"/>
      <c r="AQB1" s="526"/>
      <c r="AQC1" s="526"/>
      <c r="AQD1" s="526"/>
      <c r="AQE1" s="526"/>
      <c r="AQF1" s="526"/>
      <c r="AQG1" s="526"/>
      <c r="AQH1" s="526"/>
      <c r="AQI1" s="526"/>
      <c r="AQJ1" s="526"/>
      <c r="AQK1" s="526"/>
      <c r="AQL1" s="526"/>
      <c r="AQM1" s="526"/>
      <c r="AQN1" s="526"/>
      <c r="AQO1" s="526"/>
      <c r="AQP1" s="526"/>
      <c r="AQQ1" s="526"/>
      <c r="AQR1" s="526"/>
      <c r="AQS1" s="526"/>
      <c r="AQT1" s="526"/>
      <c r="AQU1" s="526"/>
      <c r="AQV1" s="526"/>
      <c r="AQW1" s="526"/>
      <c r="AQX1" s="526"/>
      <c r="AQY1" s="526"/>
      <c r="AQZ1" s="526"/>
      <c r="ARA1" s="526"/>
      <c r="ARB1" s="526"/>
      <c r="ARC1" s="526"/>
      <c r="ARD1" s="526"/>
      <c r="ARE1" s="526"/>
      <c r="ARF1" s="526"/>
      <c r="ARG1" s="526"/>
      <c r="ARH1" s="526"/>
      <c r="ARI1" s="526"/>
      <c r="ARJ1" s="526"/>
      <c r="ARK1" s="526"/>
      <c r="ARL1" s="526"/>
      <c r="ARM1" s="526"/>
      <c r="ARN1" s="526"/>
      <c r="ARO1" s="526"/>
      <c r="ARP1" s="526"/>
      <c r="ARQ1" s="526"/>
      <c r="ARR1" s="526"/>
      <c r="ARS1" s="526"/>
      <c r="ART1" s="526"/>
      <c r="ARU1" s="526"/>
      <c r="ARV1" s="526"/>
      <c r="ARW1" s="526"/>
      <c r="ARX1" s="526"/>
      <c r="ARY1" s="526"/>
      <c r="ARZ1" s="526"/>
      <c r="ASA1" s="526"/>
      <c r="ASB1" s="526"/>
      <c r="ASC1" s="526"/>
      <c r="ASD1" s="526"/>
      <c r="ASE1" s="526"/>
      <c r="ASF1" s="526"/>
      <c r="ASG1" s="526"/>
      <c r="ASH1" s="526"/>
      <c r="ASI1" s="526"/>
      <c r="ASJ1" s="526"/>
      <c r="ASK1" s="526"/>
      <c r="ASL1" s="526"/>
      <c r="ASM1" s="526"/>
      <c r="ASN1" s="526"/>
      <c r="ASO1" s="526"/>
      <c r="ASP1" s="526"/>
      <c r="ASQ1" s="526"/>
      <c r="ASR1" s="526"/>
      <c r="ASS1" s="526"/>
      <c r="AST1" s="526"/>
      <c r="ASU1" s="526"/>
      <c r="ASV1" s="526"/>
      <c r="ASW1" s="526"/>
      <c r="ASX1" s="526"/>
      <c r="ASY1" s="526"/>
      <c r="ASZ1" s="526"/>
      <c r="ATA1" s="526"/>
      <c r="ATB1" s="526"/>
      <c r="ATC1" s="526"/>
      <c r="ATD1" s="526"/>
      <c r="ATE1" s="526"/>
      <c r="ATF1" s="526"/>
      <c r="ATG1" s="526"/>
      <c r="ATH1" s="526"/>
      <c r="ATI1" s="526"/>
      <c r="ATJ1" s="526"/>
      <c r="ATK1" s="526"/>
      <c r="ATL1" s="526"/>
      <c r="ATM1" s="526"/>
      <c r="ATN1" s="526"/>
      <c r="ATO1" s="526"/>
      <c r="ATP1" s="526"/>
      <c r="ATQ1" s="526"/>
      <c r="ATR1" s="526"/>
      <c r="ATS1" s="526"/>
      <c r="ATT1" s="526"/>
      <c r="ATU1" s="526"/>
      <c r="ATV1" s="526"/>
      <c r="ATW1" s="526"/>
      <c r="ATX1" s="526"/>
      <c r="ATY1" s="526"/>
      <c r="ATZ1" s="526"/>
      <c r="AUA1" s="526"/>
      <c r="AUB1" s="526"/>
      <c r="AUC1" s="526"/>
      <c r="AUD1" s="526"/>
      <c r="AUE1" s="526"/>
      <c r="AUF1" s="526"/>
      <c r="AUG1" s="526"/>
      <c r="AUH1" s="526"/>
      <c r="AUI1" s="526"/>
      <c r="AUJ1" s="526"/>
      <c r="AUK1" s="526"/>
      <c r="AUL1" s="526"/>
      <c r="AUM1" s="526"/>
      <c r="AUN1" s="526"/>
      <c r="AUO1" s="526"/>
      <c r="AUP1" s="526"/>
      <c r="AUQ1" s="526"/>
      <c r="AUR1" s="526"/>
      <c r="AUS1" s="526"/>
      <c r="AUT1" s="526"/>
      <c r="AUU1" s="526"/>
      <c r="AUV1" s="526"/>
      <c r="AUW1" s="526"/>
      <c r="AUX1" s="526"/>
      <c r="AUY1" s="526"/>
      <c r="AUZ1" s="526"/>
      <c r="AVA1" s="526"/>
      <c r="AVB1" s="526"/>
      <c r="AVC1" s="526"/>
      <c r="AVD1" s="526"/>
      <c r="AVE1" s="526"/>
      <c r="AVF1" s="526"/>
      <c r="AVG1" s="526"/>
      <c r="AVH1" s="526"/>
      <c r="AVI1" s="526"/>
      <c r="AVJ1" s="526"/>
      <c r="AVK1" s="526"/>
      <c r="AVL1" s="526"/>
      <c r="AVM1" s="526"/>
      <c r="AVN1" s="526"/>
      <c r="AVO1" s="526"/>
      <c r="AVP1" s="526"/>
      <c r="AVQ1" s="526"/>
      <c r="AVR1" s="526"/>
      <c r="AVS1" s="526"/>
      <c r="AVT1" s="526"/>
      <c r="AVU1" s="526"/>
      <c r="AVV1" s="526"/>
      <c r="AVW1" s="526"/>
      <c r="AVX1" s="526"/>
      <c r="AVY1" s="526"/>
      <c r="AVZ1" s="526"/>
      <c r="AWA1" s="526"/>
      <c r="AWB1" s="526"/>
      <c r="AWC1" s="526"/>
      <c r="AWD1" s="526"/>
      <c r="AWE1" s="526"/>
      <c r="AWF1" s="526"/>
      <c r="AWG1" s="526"/>
      <c r="AWH1" s="526"/>
      <c r="AWI1" s="526"/>
      <c r="AWJ1" s="526"/>
      <c r="AWK1" s="526"/>
      <c r="AWL1" s="526"/>
      <c r="AWM1" s="526"/>
      <c r="AWN1" s="526"/>
      <c r="AWO1" s="526"/>
      <c r="AWP1" s="526"/>
      <c r="AWQ1" s="526"/>
      <c r="AWR1" s="526"/>
      <c r="AWS1" s="526"/>
      <c r="AWT1" s="526"/>
      <c r="AWU1" s="526"/>
      <c r="AWV1" s="526"/>
      <c r="AWW1" s="526"/>
      <c r="AWX1" s="526"/>
      <c r="AWY1" s="526"/>
      <c r="AWZ1" s="526"/>
      <c r="AXA1" s="526"/>
      <c r="AXB1" s="526"/>
      <c r="AXC1" s="526"/>
      <c r="AXD1" s="526"/>
      <c r="AXE1" s="526"/>
      <c r="AXF1" s="526"/>
      <c r="AXG1" s="526"/>
      <c r="AXH1" s="526"/>
      <c r="AXI1" s="526"/>
      <c r="AXJ1" s="526"/>
      <c r="AXK1" s="526"/>
      <c r="AXL1" s="526"/>
      <c r="AXM1" s="526"/>
      <c r="AXN1" s="526"/>
      <c r="AXO1" s="526"/>
      <c r="AXP1" s="526"/>
      <c r="AXQ1" s="526"/>
      <c r="AXR1" s="526"/>
      <c r="AXS1" s="526"/>
      <c r="AXT1" s="526"/>
      <c r="AXU1" s="526"/>
      <c r="AXV1" s="526"/>
      <c r="AXW1" s="526"/>
      <c r="AXX1" s="526"/>
      <c r="AXY1" s="526"/>
      <c r="AXZ1" s="526"/>
      <c r="AYA1" s="526"/>
      <c r="AYB1" s="526"/>
      <c r="AYC1" s="526"/>
      <c r="AYD1" s="526"/>
      <c r="AYE1" s="526"/>
      <c r="AYF1" s="526"/>
      <c r="AYG1" s="526"/>
      <c r="AYH1" s="526"/>
      <c r="AYI1" s="526"/>
      <c r="AYJ1" s="526"/>
      <c r="AYK1" s="526"/>
      <c r="AYL1" s="526"/>
      <c r="AYM1" s="526"/>
      <c r="AYN1" s="526"/>
      <c r="AYO1" s="526"/>
      <c r="AYP1" s="526"/>
      <c r="AYQ1" s="526"/>
      <c r="AYR1" s="526"/>
      <c r="AYS1" s="526"/>
      <c r="AYT1" s="526"/>
      <c r="AYU1" s="526"/>
      <c r="AYV1" s="526"/>
      <c r="AYW1" s="526"/>
      <c r="AYX1" s="526"/>
      <c r="AYY1" s="526"/>
      <c r="AYZ1" s="526"/>
      <c r="AZA1" s="526"/>
      <c r="AZB1" s="526"/>
      <c r="AZC1" s="526"/>
      <c r="AZD1" s="526"/>
      <c r="AZE1" s="526"/>
      <c r="AZF1" s="526"/>
      <c r="AZG1" s="526"/>
      <c r="AZH1" s="526"/>
      <c r="AZI1" s="526"/>
      <c r="AZJ1" s="526"/>
      <c r="AZK1" s="526"/>
      <c r="AZL1" s="526"/>
      <c r="AZM1" s="526"/>
      <c r="AZN1" s="526"/>
      <c r="AZO1" s="526"/>
      <c r="AZP1" s="526"/>
      <c r="AZQ1" s="526"/>
      <c r="AZR1" s="526"/>
      <c r="AZS1" s="526"/>
      <c r="AZT1" s="526"/>
      <c r="AZU1" s="526"/>
      <c r="AZV1" s="526"/>
      <c r="AZW1" s="526"/>
      <c r="AZX1" s="526"/>
      <c r="AZY1" s="526"/>
      <c r="AZZ1" s="526"/>
      <c r="BAA1" s="526"/>
      <c r="BAB1" s="526"/>
      <c r="BAC1" s="526"/>
      <c r="BAD1" s="526"/>
      <c r="BAE1" s="526"/>
      <c r="BAF1" s="526"/>
      <c r="BAG1" s="526"/>
      <c r="BAH1" s="526"/>
      <c r="BAI1" s="526"/>
      <c r="BAJ1" s="526"/>
      <c r="BAK1" s="526"/>
      <c r="BAL1" s="526"/>
      <c r="BAM1" s="526"/>
      <c r="BAN1" s="526"/>
      <c r="BAO1" s="526"/>
      <c r="BAP1" s="526"/>
      <c r="BAQ1" s="526"/>
      <c r="BAR1" s="526"/>
      <c r="BAS1" s="526"/>
      <c r="BAT1" s="526"/>
      <c r="BAU1" s="526"/>
      <c r="BAV1" s="526"/>
      <c r="BAW1" s="526"/>
      <c r="BAX1" s="526"/>
      <c r="BAY1" s="526"/>
      <c r="BAZ1" s="526"/>
      <c r="BBA1" s="526"/>
      <c r="BBB1" s="526"/>
      <c r="BBC1" s="526"/>
      <c r="BBD1" s="526"/>
      <c r="BBE1" s="526"/>
      <c r="BBF1" s="526"/>
      <c r="BBG1" s="526"/>
      <c r="BBH1" s="526"/>
      <c r="BBI1" s="526"/>
      <c r="BBJ1" s="526"/>
      <c r="BBK1" s="526"/>
      <c r="BBL1" s="526"/>
      <c r="BBM1" s="526"/>
      <c r="BBN1" s="526"/>
      <c r="BBO1" s="526"/>
      <c r="BBP1" s="526"/>
      <c r="BBQ1" s="526"/>
      <c r="BBR1" s="526"/>
      <c r="BBS1" s="526"/>
      <c r="BBT1" s="526"/>
      <c r="BBU1" s="526"/>
      <c r="BBV1" s="526"/>
      <c r="BBW1" s="526"/>
      <c r="BBX1" s="526"/>
      <c r="BBY1" s="526"/>
      <c r="BBZ1" s="526"/>
      <c r="BCA1" s="526"/>
      <c r="BCB1" s="526"/>
      <c r="BCC1" s="526"/>
      <c r="BCD1" s="526"/>
      <c r="BCE1" s="526"/>
      <c r="BCF1" s="526"/>
      <c r="BCG1" s="526"/>
      <c r="BCH1" s="526"/>
      <c r="BCI1" s="526"/>
      <c r="BCJ1" s="526"/>
      <c r="BCK1" s="526"/>
      <c r="BCL1" s="526"/>
      <c r="BCM1" s="526"/>
      <c r="BCN1" s="526"/>
      <c r="BCO1" s="526"/>
      <c r="BCP1" s="526"/>
      <c r="BCQ1" s="526"/>
      <c r="BCR1" s="526"/>
      <c r="BCS1" s="526"/>
      <c r="BCT1" s="526"/>
      <c r="BCU1" s="526"/>
      <c r="BCV1" s="526"/>
      <c r="BCW1" s="526"/>
      <c r="BCX1" s="526"/>
      <c r="BCY1" s="526"/>
      <c r="BCZ1" s="526"/>
      <c r="BDA1" s="526"/>
      <c r="BDB1" s="526"/>
      <c r="BDC1" s="526"/>
      <c r="BDD1" s="526"/>
      <c r="BDE1" s="526"/>
      <c r="BDF1" s="526"/>
      <c r="BDG1" s="526"/>
      <c r="BDH1" s="526"/>
      <c r="BDI1" s="526"/>
      <c r="BDJ1" s="526"/>
      <c r="BDK1" s="526"/>
      <c r="BDL1" s="526"/>
      <c r="BDM1" s="526"/>
      <c r="BDN1" s="526"/>
      <c r="BDO1" s="526"/>
      <c r="BDP1" s="526"/>
      <c r="BDQ1" s="526"/>
      <c r="BDR1" s="526"/>
      <c r="BDS1" s="526"/>
      <c r="BDT1" s="526"/>
      <c r="BDU1" s="526"/>
      <c r="BDV1" s="526"/>
      <c r="BDW1" s="526"/>
      <c r="BDX1" s="526"/>
      <c r="BDY1" s="526"/>
      <c r="BDZ1" s="526"/>
      <c r="BEA1" s="526"/>
      <c r="BEB1" s="526"/>
      <c r="BEC1" s="526"/>
      <c r="BED1" s="526"/>
      <c r="BEE1" s="526"/>
      <c r="BEF1" s="526"/>
      <c r="BEG1" s="526"/>
      <c r="BEH1" s="526"/>
      <c r="BEI1" s="526"/>
      <c r="BEJ1" s="526"/>
      <c r="BEK1" s="526"/>
      <c r="BEL1" s="526"/>
      <c r="BEM1" s="526"/>
      <c r="BEN1" s="526"/>
      <c r="BEO1" s="526"/>
      <c r="BEP1" s="526"/>
      <c r="BEQ1" s="526"/>
      <c r="BER1" s="526"/>
      <c r="BES1" s="526"/>
      <c r="BET1" s="526"/>
      <c r="BEU1" s="526"/>
      <c r="BEV1" s="526"/>
      <c r="BEW1" s="526"/>
      <c r="BEX1" s="526"/>
      <c r="BEY1" s="526"/>
      <c r="BEZ1" s="526"/>
      <c r="BFA1" s="526"/>
      <c r="BFB1" s="526"/>
      <c r="BFC1" s="526"/>
      <c r="BFD1" s="526"/>
      <c r="BFE1" s="526"/>
      <c r="BFF1" s="526"/>
      <c r="BFG1" s="526"/>
      <c r="BFH1" s="526"/>
      <c r="BFI1" s="526"/>
      <c r="BFJ1" s="526"/>
      <c r="BFK1" s="526"/>
      <c r="BFL1" s="526"/>
      <c r="BFM1" s="526"/>
      <c r="BFN1" s="526"/>
      <c r="BFO1" s="526"/>
      <c r="BFP1" s="526"/>
      <c r="BFQ1" s="526"/>
      <c r="BFR1" s="526"/>
      <c r="BFS1" s="526"/>
      <c r="BFT1" s="526"/>
      <c r="BFU1" s="526"/>
      <c r="BFV1" s="526"/>
      <c r="BFW1" s="526"/>
      <c r="BFX1" s="526"/>
      <c r="BFY1" s="526"/>
      <c r="BFZ1" s="526"/>
      <c r="BGA1" s="526"/>
      <c r="BGB1" s="526"/>
      <c r="BGC1" s="526"/>
      <c r="BGD1" s="526"/>
      <c r="BGE1" s="526"/>
      <c r="BGF1" s="526"/>
      <c r="BGG1" s="526"/>
      <c r="BGH1" s="526"/>
      <c r="BGI1" s="526"/>
      <c r="BGJ1" s="526"/>
      <c r="BGK1" s="526"/>
      <c r="BGL1" s="526"/>
      <c r="BGM1" s="526"/>
      <c r="BGN1" s="526"/>
      <c r="BGO1" s="526"/>
      <c r="BGP1" s="526"/>
      <c r="BGQ1" s="526"/>
      <c r="BGR1" s="526"/>
      <c r="BGS1" s="526"/>
      <c r="BGT1" s="526"/>
      <c r="BGU1" s="526"/>
      <c r="BGV1" s="526"/>
      <c r="BGW1" s="526"/>
      <c r="BGX1" s="526"/>
      <c r="BGY1" s="526"/>
      <c r="BGZ1" s="526"/>
      <c r="BHA1" s="526"/>
      <c r="BHB1" s="526"/>
      <c r="BHC1" s="526"/>
      <c r="BHD1" s="526"/>
      <c r="BHE1" s="526"/>
      <c r="BHF1" s="526"/>
      <c r="BHG1" s="526"/>
      <c r="BHH1" s="526"/>
      <c r="BHI1" s="526"/>
      <c r="BHJ1" s="526"/>
      <c r="BHK1" s="526"/>
      <c r="BHL1" s="526"/>
      <c r="BHM1" s="526"/>
      <c r="BHN1" s="526"/>
      <c r="BHO1" s="526"/>
      <c r="BHP1" s="526"/>
      <c r="BHQ1" s="526"/>
      <c r="BHR1" s="526"/>
      <c r="BHS1" s="526"/>
      <c r="BHT1" s="526"/>
      <c r="BHU1" s="526"/>
      <c r="BHV1" s="526"/>
      <c r="BHW1" s="526"/>
      <c r="BHX1" s="526"/>
      <c r="BHY1" s="526"/>
      <c r="BHZ1" s="526"/>
      <c r="BIA1" s="526"/>
      <c r="BIB1" s="526"/>
      <c r="BIC1" s="526"/>
      <c r="BID1" s="526"/>
      <c r="BIE1" s="526"/>
      <c r="BIF1" s="526"/>
      <c r="BIG1" s="526"/>
      <c r="BIH1" s="526"/>
      <c r="BII1" s="526"/>
      <c r="BIJ1" s="526"/>
      <c r="BIK1" s="526"/>
      <c r="BIL1" s="526"/>
      <c r="BIM1" s="526"/>
      <c r="BIN1" s="526"/>
      <c r="BIO1" s="526"/>
      <c r="BIP1" s="526"/>
      <c r="BIQ1" s="526"/>
      <c r="BIR1" s="526"/>
      <c r="BIS1" s="526"/>
      <c r="BIT1" s="526"/>
      <c r="BIU1" s="526"/>
      <c r="BIV1" s="526"/>
      <c r="BIW1" s="526"/>
      <c r="BIX1" s="526"/>
      <c r="BIY1" s="526"/>
      <c r="BIZ1" s="526"/>
      <c r="BJA1" s="526"/>
      <c r="BJB1" s="526"/>
      <c r="BJC1" s="526"/>
      <c r="BJD1" s="526"/>
      <c r="BJE1" s="526"/>
      <c r="BJF1" s="526"/>
      <c r="BJG1" s="526"/>
      <c r="BJH1" s="526"/>
      <c r="BJI1" s="526"/>
      <c r="BJJ1" s="526"/>
      <c r="BJK1" s="526"/>
      <c r="BJL1" s="526"/>
      <c r="BJM1" s="526"/>
      <c r="BJN1" s="526"/>
      <c r="BJO1" s="526"/>
      <c r="BJP1" s="526"/>
      <c r="BJQ1" s="526"/>
      <c r="BJR1" s="526"/>
      <c r="BJS1" s="526"/>
      <c r="BJT1" s="526"/>
      <c r="BJU1" s="526"/>
      <c r="BJV1" s="526"/>
      <c r="BJW1" s="526"/>
      <c r="BJX1" s="526"/>
      <c r="BJY1" s="526"/>
      <c r="BJZ1" s="526"/>
      <c r="BKA1" s="526"/>
      <c r="BKB1" s="526"/>
      <c r="BKC1" s="526"/>
      <c r="BKD1" s="526"/>
      <c r="BKE1" s="526"/>
      <c r="BKF1" s="526"/>
      <c r="BKG1" s="526"/>
      <c r="BKH1" s="526"/>
      <c r="BKI1" s="526"/>
      <c r="BKJ1" s="526"/>
      <c r="BKK1" s="526"/>
      <c r="BKL1" s="526"/>
      <c r="BKM1" s="526"/>
      <c r="BKN1" s="526"/>
      <c r="BKO1" s="526"/>
      <c r="BKP1" s="526"/>
      <c r="BKQ1" s="526"/>
      <c r="BKR1" s="526"/>
      <c r="BKS1" s="526"/>
      <c r="BKT1" s="526"/>
      <c r="BKU1" s="526"/>
      <c r="BKV1" s="526"/>
      <c r="BKW1" s="526"/>
      <c r="BKX1" s="526"/>
      <c r="BKY1" s="526"/>
      <c r="BKZ1" s="526"/>
      <c r="BLA1" s="526"/>
      <c r="BLB1" s="526"/>
      <c r="BLC1" s="526"/>
      <c r="BLD1" s="526"/>
      <c r="BLE1" s="526"/>
      <c r="BLF1" s="526"/>
      <c r="BLG1" s="526"/>
      <c r="BLH1" s="526"/>
      <c r="BLI1" s="526"/>
      <c r="BLJ1" s="526"/>
      <c r="BLK1" s="526"/>
      <c r="BLL1" s="526"/>
      <c r="BLM1" s="526"/>
      <c r="BLN1" s="526"/>
      <c r="BLO1" s="526"/>
      <c r="BLP1" s="526"/>
      <c r="BLQ1" s="526"/>
      <c r="BLR1" s="526"/>
      <c r="BLS1" s="526"/>
      <c r="BLT1" s="526"/>
      <c r="BLU1" s="526"/>
      <c r="BLV1" s="526"/>
      <c r="BLW1" s="526"/>
      <c r="BLX1" s="526"/>
      <c r="BLY1" s="526"/>
      <c r="BLZ1" s="526"/>
      <c r="BMA1" s="526"/>
      <c r="BMB1" s="526"/>
      <c r="BMC1" s="526"/>
      <c r="BMD1" s="526"/>
      <c r="BME1" s="526"/>
      <c r="BMF1" s="526"/>
      <c r="BMG1" s="526"/>
      <c r="BMH1" s="526"/>
      <c r="BMI1" s="526"/>
      <c r="BMJ1" s="526"/>
      <c r="BMK1" s="526"/>
      <c r="BML1" s="526"/>
      <c r="BMM1" s="526"/>
      <c r="BMN1" s="526"/>
      <c r="BMO1" s="526"/>
      <c r="BMP1" s="526"/>
      <c r="BMQ1" s="526"/>
      <c r="BMR1" s="526"/>
      <c r="BMS1" s="526"/>
      <c r="BMT1" s="526"/>
      <c r="BMU1" s="526"/>
      <c r="BMV1" s="526"/>
      <c r="BMW1" s="526"/>
      <c r="BMX1" s="526"/>
      <c r="BMY1" s="526"/>
      <c r="BMZ1" s="526"/>
      <c r="BNA1" s="526"/>
      <c r="BNB1" s="526"/>
      <c r="BNC1" s="526"/>
      <c r="BND1" s="526"/>
      <c r="BNE1" s="526"/>
      <c r="BNF1" s="526"/>
      <c r="BNG1" s="526"/>
      <c r="BNH1" s="526"/>
      <c r="BNI1" s="526"/>
      <c r="BNJ1" s="526"/>
      <c r="BNK1" s="526"/>
      <c r="BNL1" s="526"/>
      <c r="BNM1" s="526"/>
      <c r="BNN1" s="526"/>
      <c r="BNO1" s="526"/>
      <c r="BNP1" s="526"/>
      <c r="BNQ1" s="526"/>
      <c r="BNR1" s="526"/>
      <c r="BNS1" s="526"/>
      <c r="BNT1" s="526"/>
      <c r="BNU1" s="526"/>
      <c r="BNV1" s="526"/>
      <c r="BNW1" s="526"/>
      <c r="BNX1" s="526"/>
      <c r="BNY1" s="526"/>
      <c r="BNZ1" s="526"/>
      <c r="BOA1" s="526"/>
      <c r="BOB1" s="526"/>
      <c r="BOC1" s="526"/>
      <c r="BOD1" s="526"/>
      <c r="BOE1" s="526"/>
      <c r="BOF1" s="526"/>
      <c r="BOG1" s="526"/>
      <c r="BOH1" s="526"/>
      <c r="BOI1" s="526"/>
      <c r="BOJ1" s="526"/>
      <c r="BOK1" s="526"/>
      <c r="BOL1" s="526"/>
      <c r="BOM1" s="526"/>
      <c r="BON1" s="526"/>
      <c r="BOO1" s="526"/>
      <c r="BOP1" s="526"/>
      <c r="BOQ1" s="526"/>
      <c r="BOR1" s="526"/>
      <c r="BOS1" s="526"/>
      <c r="BOT1" s="526"/>
      <c r="BOU1" s="526"/>
      <c r="BOV1" s="526"/>
      <c r="BOW1" s="526"/>
      <c r="BOX1" s="526"/>
      <c r="BOY1" s="526"/>
      <c r="BOZ1" s="526"/>
      <c r="BPA1" s="526"/>
      <c r="BPB1" s="526"/>
      <c r="BPC1" s="526"/>
      <c r="BPD1" s="526"/>
      <c r="BPE1" s="526"/>
      <c r="BPF1" s="526"/>
      <c r="BPG1" s="526"/>
      <c r="BPH1" s="526"/>
      <c r="BPI1" s="526"/>
      <c r="BPJ1" s="526"/>
      <c r="BPK1" s="526"/>
      <c r="BPL1" s="526"/>
      <c r="BPM1" s="526"/>
      <c r="BPN1" s="526"/>
      <c r="BPO1" s="526"/>
      <c r="BPP1" s="526"/>
      <c r="BPQ1" s="526"/>
      <c r="BPR1" s="526"/>
      <c r="BPS1" s="526"/>
      <c r="BPT1" s="526"/>
      <c r="BPU1" s="526"/>
      <c r="BPV1" s="526"/>
      <c r="BPW1" s="526"/>
      <c r="BPX1" s="526"/>
      <c r="BPY1" s="526"/>
      <c r="BPZ1" s="526"/>
      <c r="BQA1" s="526"/>
      <c r="BQB1" s="526"/>
      <c r="BQC1" s="526"/>
      <c r="BQD1" s="526"/>
      <c r="BQE1" s="526"/>
      <c r="BQF1" s="526"/>
      <c r="BQG1" s="526"/>
      <c r="BQH1" s="526"/>
      <c r="BQI1" s="526"/>
      <c r="BQJ1" s="526"/>
      <c r="BQK1" s="526"/>
      <c r="BQL1" s="526"/>
      <c r="BQM1" s="526"/>
      <c r="BQN1" s="526"/>
      <c r="BQO1" s="526"/>
      <c r="BQP1" s="526"/>
      <c r="BQQ1" s="526"/>
      <c r="BQR1" s="526"/>
      <c r="BQS1" s="526"/>
      <c r="BQT1" s="526"/>
      <c r="BQU1" s="526"/>
      <c r="BQV1" s="526"/>
      <c r="BQW1" s="526"/>
      <c r="BQX1" s="526"/>
      <c r="BQY1" s="526"/>
      <c r="BQZ1" s="526"/>
      <c r="BRA1" s="526"/>
      <c r="BRB1" s="526"/>
      <c r="BRC1" s="526"/>
      <c r="BRD1" s="526"/>
      <c r="BRE1" s="526"/>
      <c r="BRF1" s="526"/>
      <c r="BRG1" s="526"/>
      <c r="BRH1" s="526"/>
      <c r="BRI1" s="526"/>
      <c r="BRJ1" s="526"/>
      <c r="BRK1" s="526"/>
      <c r="BRL1" s="526"/>
      <c r="BRM1" s="526"/>
      <c r="BRN1" s="526"/>
      <c r="BRO1" s="526"/>
      <c r="BRP1" s="526"/>
      <c r="BRQ1" s="526"/>
      <c r="BRR1" s="526"/>
      <c r="BRS1" s="526"/>
      <c r="BRT1" s="526"/>
      <c r="BRU1" s="526"/>
      <c r="BRV1" s="526"/>
      <c r="BRW1" s="526"/>
      <c r="BRX1" s="526"/>
      <c r="BRY1" s="526"/>
      <c r="BRZ1" s="526"/>
      <c r="BSA1" s="526"/>
      <c r="BSB1" s="526"/>
      <c r="BSC1" s="526"/>
      <c r="BSD1" s="526"/>
      <c r="BSE1" s="526"/>
      <c r="BSF1" s="526"/>
      <c r="BSG1" s="526"/>
      <c r="BSH1" s="526"/>
      <c r="BSI1" s="526"/>
      <c r="BSJ1" s="526"/>
      <c r="BSK1" s="526"/>
      <c r="BSL1" s="526"/>
      <c r="BSM1" s="526"/>
      <c r="BSN1" s="526"/>
      <c r="BSO1" s="526"/>
      <c r="BSP1" s="526"/>
      <c r="BSQ1" s="526"/>
      <c r="BSR1" s="526"/>
      <c r="BSS1" s="526"/>
      <c r="BST1" s="526"/>
      <c r="BSU1" s="526"/>
      <c r="BSV1" s="526"/>
      <c r="BSW1" s="526"/>
      <c r="BSX1" s="526"/>
      <c r="BSY1" s="526"/>
      <c r="BSZ1" s="526"/>
      <c r="BTA1" s="526"/>
      <c r="BTB1" s="526"/>
      <c r="BTC1" s="526"/>
      <c r="BTD1" s="526"/>
      <c r="BTE1" s="526"/>
      <c r="BTF1" s="526"/>
      <c r="BTG1" s="526"/>
      <c r="BTH1" s="526"/>
      <c r="BTI1" s="526"/>
      <c r="BTJ1" s="526"/>
      <c r="BTK1" s="526"/>
      <c r="BTL1" s="526"/>
      <c r="BTM1" s="526"/>
      <c r="BTN1" s="526"/>
      <c r="BTO1" s="526"/>
      <c r="BTP1" s="526"/>
      <c r="BTQ1" s="526"/>
      <c r="BTR1" s="526"/>
      <c r="BTS1" s="526"/>
      <c r="BTT1" s="526"/>
      <c r="BTU1" s="526"/>
      <c r="BTV1" s="526"/>
      <c r="BTW1" s="526"/>
      <c r="BTX1" s="526"/>
      <c r="BTY1" s="526"/>
      <c r="BTZ1" s="526"/>
      <c r="BUA1" s="526"/>
      <c r="BUB1" s="526"/>
      <c r="BUC1" s="526"/>
      <c r="BUD1" s="526"/>
      <c r="BUE1" s="526"/>
      <c r="BUF1" s="526"/>
      <c r="BUG1" s="526"/>
      <c r="BUH1" s="526"/>
      <c r="BUI1" s="526"/>
      <c r="BUJ1" s="526"/>
      <c r="BUK1" s="526"/>
      <c r="BUL1" s="526"/>
      <c r="BUM1" s="526"/>
      <c r="BUN1" s="526"/>
      <c r="BUO1" s="526"/>
      <c r="BUP1" s="526"/>
      <c r="BUQ1" s="526"/>
      <c r="BUR1" s="526"/>
      <c r="BUS1" s="526"/>
      <c r="BUT1" s="526"/>
      <c r="BUU1" s="526"/>
      <c r="BUV1" s="526"/>
      <c r="BUW1" s="526"/>
      <c r="BUX1" s="526"/>
      <c r="BUY1" s="526"/>
      <c r="BUZ1" s="526"/>
      <c r="BVA1" s="526"/>
      <c r="BVB1" s="526"/>
      <c r="BVC1" s="526"/>
      <c r="BVD1" s="526"/>
      <c r="BVE1" s="526"/>
      <c r="BVF1" s="526"/>
      <c r="BVG1" s="526"/>
      <c r="BVH1" s="526"/>
      <c r="BVI1" s="526"/>
      <c r="BVJ1" s="526"/>
      <c r="BVK1" s="526"/>
      <c r="BVL1" s="526"/>
      <c r="BVM1" s="526"/>
      <c r="BVN1" s="526"/>
      <c r="BVO1" s="526"/>
      <c r="BVP1" s="526"/>
      <c r="BVQ1" s="526"/>
      <c r="BVR1" s="526"/>
      <c r="BVS1" s="526"/>
      <c r="BVT1" s="526"/>
      <c r="BVU1" s="526"/>
      <c r="BVV1" s="526"/>
      <c r="BVW1" s="526"/>
      <c r="BVX1" s="526"/>
      <c r="BVY1" s="526"/>
      <c r="BVZ1" s="526"/>
      <c r="BWA1" s="526"/>
      <c r="BWB1" s="526"/>
      <c r="BWC1" s="526"/>
      <c r="BWD1" s="526"/>
      <c r="BWE1" s="526"/>
      <c r="BWF1" s="526"/>
      <c r="BWG1" s="526"/>
      <c r="BWH1" s="526"/>
      <c r="BWI1" s="526"/>
      <c r="BWJ1" s="526"/>
      <c r="BWK1" s="526"/>
      <c r="BWL1" s="526"/>
      <c r="BWM1" s="526"/>
      <c r="BWN1" s="526"/>
      <c r="BWO1" s="526"/>
      <c r="BWP1" s="526"/>
      <c r="BWQ1" s="526"/>
      <c r="BWR1" s="526"/>
      <c r="BWS1" s="526"/>
      <c r="BWT1" s="526"/>
      <c r="BWU1" s="526"/>
      <c r="BWV1" s="526"/>
      <c r="BWW1" s="526"/>
      <c r="BWX1" s="526"/>
      <c r="BWY1" s="526"/>
      <c r="BWZ1" s="526"/>
      <c r="BXA1" s="526"/>
      <c r="BXB1" s="526"/>
      <c r="BXC1" s="526"/>
      <c r="BXD1" s="526"/>
      <c r="BXE1" s="526"/>
      <c r="BXF1" s="526"/>
      <c r="BXG1" s="526"/>
      <c r="BXH1" s="526"/>
      <c r="BXI1" s="526"/>
      <c r="BXJ1" s="526"/>
      <c r="BXK1" s="526"/>
      <c r="BXL1" s="526"/>
      <c r="BXM1" s="526"/>
      <c r="BXN1" s="526"/>
      <c r="BXO1" s="526"/>
      <c r="BXP1" s="526"/>
      <c r="BXQ1" s="526"/>
      <c r="BXR1" s="526"/>
      <c r="BXS1" s="526"/>
      <c r="BXT1" s="526"/>
      <c r="BXU1" s="526"/>
      <c r="BXV1" s="526"/>
      <c r="BXW1" s="526"/>
      <c r="BXX1" s="526"/>
      <c r="BXY1" s="526"/>
      <c r="BXZ1" s="526"/>
      <c r="BYA1" s="526"/>
      <c r="BYB1" s="526"/>
      <c r="BYC1" s="526"/>
      <c r="BYD1" s="526"/>
      <c r="BYE1" s="526"/>
      <c r="BYF1" s="526"/>
      <c r="BYG1" s="526"/>
      <c r="BYH1" s="526"/>
      <c r="BYI1" s="526"/>
      <c r="BYJ1" s="526"/>
      <c r="BYK1" s="526"/>
      <c r="BYL1" s="526"/>
      <c r="BYM1" s="526"/>
      <c r="BYN1" s="526"/>
      <c r="BYO1" s="526"/>
      <c r="BYP1" s="526"/>
      <c r="BYQ1" s="526"/>
      <c r="BYR1" s="526"/>
      <c r="BYS1" s="526"/>
      <c r="BYT1" s="526"/>
      <c r="BYU1" s="526"/>
      <c r="BYV1" s="526"/>
      <c r="BYW1" s="526"/>
      <c r="BYX1" s="526"/>
      <c r="BYY1" s="526"/>
      <c r="BYZ1" s="526"/>
      <c r="BZA1" s="526"/>
      <c r="BZB1" s="526"/>
      <c r="BZC1" s="526"/>
      <c r="BZD1" s="526"/>
      <c r="BZE1" s="526"/>
      <c r="BZF1" s="526"/>
      <c r="BZG1" s="526"/>
      <c r="BZH1" s="526"/>
      <c r="BZI1" s="526"/>
      <c r="BZJ1" s="526"/>
      <c r="BZK1" s="526"/>
      <c r="BZL1" s="526"/>
      <c r="BZM1" s="526"/>
      <c r="BZN1" s="526"/>
      <c r="BZO1" s="526"/>
      <c r="BZP1" s="526"/>
      <c r="BZQ1" s="526"/>
      <c r="BZR1" s="526"/>
      <c r="BZS1" s="526"/>
      <c r="BZT1" s="526"/>
      <c r="BZU1" s="526"/>
      <c r="BZV1" s="526"/>
      <c r="BZW1" s="526"/>
      <c r="BZX1" s="526"/>
      <c r="BZY1" s="526"/>
      <c r="BZZ1" s="526"/>
      <c r="CAA1" s="526"/>
      <c r="CAB1" s="526"/>
      <c r="CAC1" s="526"/>
      <c r="CAD1" s="526"/>
      <c r="CAE1" s="526"/>
      <c r="CAF1" s="526"/>
      <c r="CAG1" s="526"/>
      <c r="CAH1" s="526"/>
      <c r="CAI1" s="526"/>
      <c r="CAJ1" s="526"/>
      <c r="CAK1" s="526"/>
      <c r="CAL1" s="526"/>
      <c r="CAM1" s="526"/>
      <c r="CAN1" s="526"/>
      <c r="CAO1" s="526"/>
      <c r="CAP1" s="526"/>
      <c r="CAQ1" s="526"/>
      <c r="CAR1" s="526"/>
      <c r="CAS1" s="526"/>
      <c r="CAT1" s="526"/>
      <c r="CAU1" s="526"/>
      <c r="CAV1" s="526"/>
      <c r="CAW1" s="526"/>
      <c r="CAX1" s="526"/>
      <c r="CAY1" s="526"/>
      <c r="CAZ1" s="526"/>
      <c r="CBA1" s="526"/>
      <c r="CBB1" s="526"/>
      <c r="CBC1" s="526"/>
      <c r="CBD1" s="526"/>
      <c r="CBE1" s="526"/>
      <c r="CBF1" s="526"/>
      <c r="CBG1" s="526"/>
      <c r="CBH1" s="526"/>
      <c r="CBI1" s="526"/>
      <c r="CBJ1" s="526"/>
      <c r="CBK1" s="526"/>
      <c r="CBL1" s="526"/>
      <c r="CBM1" s="526"/>
      <c r="CBN1" s="526"/>
      <c r="CBO1" s="526"/>
      <c r="CBP1" s="526"/>
      <c r="CBQ1" s="526"/>
      <c r="CBR1" s="526"/>
      <c r="CBS1" s="526"/>
      <c r="CBT1" s="526"/>
      <c r="CBU1" s="526"/>
      <c r="CBV1" s="526"/>
      <c r="CBW1" s="526"/>
      <c r="CBX1" s="526"/>
      <c r="CBY1" s="526"/>
      <c r="CBZ1" s="526"/>
      <c r="CCA1" s="526"/>
      <c r="CCB1" s="526"/>
      <c r="CCC1" s="526"/>
      <c r="CCD1" s="526"/>
      <c r="CCE1" s="526"/>
      <c r="CCF1" s="526"/>
      <c r="CCG1" s="526"/>
      <c r="CCH1" s="526"/>
      <c r="CCI1" s="526"/>
      <c r="CCJ1" s="526"/>
      <c r="CCK1" s="526"/>
      <c r="CCL1" s="526"/>
      <c r="CCM1" s="526"/>
      <c r="CCN1" s="526"/>
      <c r="CCO1" s="526"/>
      <c r="CCP1" s="526"/>
      <c r="CCQ1" s="526"/>
      <c r="CCR1" s="526"/>
      <c r="CCS1" s="526"/>
      <c r="CCT1" s="526"/>
      <c r="CCU1" s="526"/>
      <c r="CCV1" s="526"/>
      <c r="CCW1" s="526"/>
      <c r="CCX1" s="526"/>
      <c r="CCY1" s="526"/>
      <c r="CCZ1" s="526"/>
      <c r="CDA1" s="526"/>
      <c r="CDB1" s="526"/>
      <c r="CDC1" s="526"/>
      <c r="CDD1" s="526"/>
      <c r="CDE1" s="526"/>
      <c r="CDF1" s="526"/>
      <c r="CDG1" s="526"/>
      <c r="CDH1" s="526"/>
      <c r="CDI1" s="526"/>
      <c r="CDJ1" s="526"/>
      <c r="CDK1" s="526"/>
      <c r="CDL1" s="526"/>
      <c r="CDM1" s="526"/>
      <c r="CDN1" s="526"/>
      <c r="CDO1" s="526"/>
      <c r="CDP1" s="526"/>
      <c r="CDQ1" s="526"/>
      <c r="CDR1" s="526"/>
      <c r="CDS1" s="526"/>
      <c r="CDT1" s="526"/>
      <c r="CDU1" s="526"/>
      <c r="CDV1" s="526"/>
      <c r="CDW1" s="526"/>
      <c r="CDX1" s="526"/>
      <c r="CDY1" s="526"/>
      <c r="CDZ1" s="526"/>
      <c r="CEA1" s="526"/>
      <c r="CEB1" s="526"/>
      <c r="CEC1" s="526"/>
      <c r="CED1" s="526"/>
      <c r="CEE1" s="526"/>
      <c r="CEF1" s="526"/>
      <c r="CEG1" s="526"/>
      <c r="CEH1" s="526"/>
      <c r="CEI1" s="526"/>
      <c r="CEJ1" s="526"/>
      <c r="CEK1" s="526"/>
      <c r="CEL1" s="526"/>
      <c r="CEM1" s="526"/>
      <c r="CEN1" s="526"/>
      <c r="CEO1" s="526"/>
      <c r="CEP1" s="526"/>
      <c r="CEQ1" s="526"/>
      <c r="CER1" s="526"/>
      <c r="CES1" s="526"/>
      <c r="CET1" s="526"/>
      <c r="CEU1" s="526"/>
      <c r="CEV1" s="526"/>
      <c r="CEW1" s="526"/>
      <c r="CEX1" s="526"/>
      <c r="CEY1" s="526"/>
      <c r="CEZ1" s="526"/>
      <c r="CFA1" s="526"/>
      <c r="CFB1" s="526"/>
      <c r="CFC1" s="526"/>
      <c r="CFD1" s="526"/>
      <c r="CFE1" s="526"/>
      <c r="CFF1" s="526"/>
      <c r="CFG1" s="526"/>
      <c r="CFH1" s="526"/>
      <c r="CFI1" s="526"/>
      <c r="CFJ1" s="526"/>
      <c r="CFK1" s="526"/>
      <c r="CFL1" s="526"/>
      <c r="CFM1" s="526"/>
      <c r="CFN1" s="526"/>
      <c r="CFO1" s="526"/>
      <c r="CFP1" s="526"/>
      <c r="CFQ1" s="526"/>
      <c r="CFR1" s="526"/>
      <c r="CFS1" s="526"/>
      <c r="CFT1" s="526"/>
      <c r="CFU1" s="526"/>
      <c r="CFV1" s="526"/>
      <c r="CFW1" s="526"/>
      <c r="CFX1" s="526"/>
      <c r="CFY1" s="526"/>
      <c r="CFZ1" s="526"/>
      <c r="CGA1" s="526"/>
      <c r="CGB1" s="526"/>
      <c r="CGC1" s="526"/>
      <c r="CGD1" s="526"/>
      <c r="CGE1" s="526"/>
      <c r="CGF1" s="526"/>
      <c r="CGG1" s="526"/>
      <c r="CGH1" s="526"/>
      <c r="CGI1" s="526"/>
      <c r="CGJ1" s="526"/>
      <c r="CGK1" s="526"/>
      <c r="CGL1" s="526"/>
      <c r="CGM1" s="526"/>
      <c r="CGN1" s="526"/>
      <c r="CGO1" s="526"/>
      <c r="CGP1" s="526"/>
      <c r="CGQ1" s="526"/>
      <c r="CGR1" s="526"/>
      <c r="CGS1" s="526"/>
      <c r="CGT1" s="526"/>
      <c r="CGU1" s="526"/>
      <c r="CGV1" s="526"/>
      <c r="CGW1" s="526"/>
      <c r="CGX1" s="526"/>
      <c r="CGY1" s="526"/>
      <c r="CGZ1" s="526"/>
      <c r="CHA1" s="526"/>
      <c r="CHB1" s="526"/>
      <c r="CHC1" s="526"/>
      <c r="CHD1" s="526"/>
      <c r="CHE1" s="526"/>
      <c r="CHF1" s="526"/>
      <c r="CHG1" s="526"/>
      <c r="CHH1" s="526"/>
      <c r="CHI1" s="526"/>
      <c r="CHJ1" s="526"/>
      <c r="CHK1" s="526"/>
      <c r="CHL1" s="526"/>
      <c r="CHM1" s="526"/>
      <c r="CHN1" s="526"/>
      <c r="CHO1" s="526"/>
      <c r="CHP1" s="526"/>
      <c r="CHQ1" s="526"/>
      <c r="CHR1" s="526"/>
      <c r="CHS1" s="526"/>
      <c r="CHT1" s="526"/>
      <c r="CHU1" s="526"/>
      <c r="CHV1" s="526"/>
      <c r="CHW1" s="526"/>
      <c r="CHX1" s="526"/>
      <c r="CHY1" s="526"/>
      <c r="CHZ1" s="526"/>
      <c r="CIA1" s="526"/>
      <c r="CIB1" s="526"/>
      <c r="CIC1" s="526"/>
      <c r="CID1" s="526"/>
      <c r="CIE1" s="526"/>
      <c r="CIF1" s="526"/>
      <c r="CIG1" s="526"/>
      <c r="CIH1" s="526"/>
      <c r="CII1" s="526"/>
      <c r="CIJ1" s="526"/>
      <c r="CIK1" s="526"/>
      <c r="CIL1" s="526"/>
      <c r="CIM1" s="526"/>
      <c r="CIN1" s="526"/>
      <c r="CIO1" s="526"/>
      <c r="CIP1" s="526"/>
      <c r="CIQ1" s="526"/>
      <c r="CIR1" s="526"/>
      <c r="CIS1" s="526"/>
      <c r="CIT1" s="526"/>
      <c r="CIU1" s="526"/>
      <c r="CIV1" s="526"/>
      <c r="CIW1" s="526"/>
      <c r="CIX1" s="526"/>
      <c r="CIY1" s="526"/>
      <c r="CIZ1" s="526"/>
      <c r="CJA1" s="526"/>
      <c r="CJB1" s="526"/>
      <c r="CJC1" s="526"/>
      <c r="CJD1" s="526"/>
      <c r="CJE1" s="526"/>
      <c r="CJF1" s="526"/>
      <c r="CJG1" s="526"/>
      <c r="CJH1" s="526"/>
      <c r="CJI1" s="526"/>
      <c r="CJJ1" s="526"/>
      <c r="CJK1" s="526"/>
      <c r="CJL1" s="526"/>
      <c r="CJM1" s="526"/>
      <c r="CJN1" s="526"/>
      <c r="CJO1" s="526"/>
      <c r="CJP1" s="526"/>
      <c r="CJQ1" s="526"/>
      <c r="CJR1" s="526"/>
      <c r="CJS1" s="526"/>
      <c r="CJT1" s="526"/>
      <c r="CJU1" s="526"/>
      <c r="CJV1" s="526"/>
      <c r="CJW1" s="526"/>
      <c r="CJX1" s="526"/>
      <c r="CJY1" s="526"/>
      <c r="CJZ1" s="526"/>
      <c r="CKA1" s="526"/>
      <c r="CKB1" s="526"/>
      <c r="CKC1" s="526"/>
      <c r="CKD1" s="526"/>
      <c r="CKE1" s="526"/>
      <c r="CKF1" s="526"/>
      <c r="CKG1" s="526"/>
      <c r="CKH1" s="526"/>
      <c r="CKI1" s="526"/>
      <c r="CKJ1" s="526"/>
      <c r="CKK1" s="526"/>
      <c r="CKL1" s="526"/>
      <c r="CKM1" s="526"/>
      <c r="CKN1" s="526"/>
      <c r="CKO1" s="526"/>
      <c r="CKP1" s="526"/>
      <c r="CKQ1" s="526"/>
      <c r="CKR1" s="526"/>
      <c r="CKS1" s="526"/>
      <c r="CKT1" s="526"/>
      <c r="CKU1" s="526"/>
      <c r="CKV1" s="526"/>
      <c r="CKW1" s="526"/>
      <c r="CKX1" s="526"/>
      <c r="CKY1" s="526"/>
      <c r="CKZ1" s="526"/>
      <c r="CLA1" s="526"/>
      <c r="CLB1" s="526"/>
      <c r="CLC1" s="526"/>
      <c r="CLD1" s="526"/>
      <c r="CLE1" s="526"/>
      <c r="CLF1" s="526"/>
      <c r="CLG1" s="526"/>
      <c r="CLH1" s="526"/>
      <c r="CLI1" s="526"/>
      <c r="CLJ1" s="526"/>
      <c r="CLK1" s="526"/>
      <c r="CLL1" s="526"/>
      <c r="CLM1" s="526"/>
      <c r="CLN1" s="526"/>
      <c r="CLO1" s="526"/>
      <c r="CLP1" s="526"/>
      <c r="CLQ1" s="526"/>
      <c r="CLR1" s="526"/>
      <c r="CLS1" s="526"/>
      <c r="CLT1" s="526"/>
      <c r="CLU1" s="526"/>
      <c r="CLV1" s="526"/>
      <c r="CLW1" s="526"/>
      <c r="CLX1" s="526"/>
      <c r="CLY1" s="526"/>
      <c r="CLZ1" s="526"/>
      <c r="CMA1" s="526"/>
      <c r="CMB1" s="526"/>
      <c r="CMC1" s="526"/>
      <c r="CMD1" s="526"/>
      <c r="CME1" s="526"/>
      <c r="CMF1" s="526"/>
      <c r="CMG1" s="526"/>
      <c r="CMH1" s="526"/>
      <c r="CMI1" s="526"/>
      <c r="CMJ1" s="526"/>
      <c r="CMK1" s="526"/>
      <c r="CML1" s="526"/>
      <c r="CMM1" s="526"/>
      <c r="CMN1" s="526"/>
      <c r="CMO1" s="526"/>
      <c r="CMP1" s="526"/>
      <c r="CMQ1" s="526"/>
      <c r="CMR1" s="526"/>
      <c r="CMS1" s="526"/>
      <c r="CMT1" s="526"/>
      <c r="CMU1" s="526"/>
      <c r="CMV1" s="526"/>
      <c r="CMW1" s="526"/>
      <c r="CMX1" s="526"/>
      <c r="CMY1" s="526"/>
      <c r="CMZ1" s="526"/>
      <c r="CNA1" s="526"/>
      <c r="CNB1" s="526"/>
      <c r="CNC1" s="526"/>
      <c r="CND1" s="526"/>
      <c r="CNE1" s="526"/>
      <c r="CNF1" s="526"/>
      <c r="CNG1" s="526"/>
      <c r="CNH1" s="526"/>
      <c r="CNI1" s="526"/>
      <c r="CNJ1" s="526"/>
      <c r="CNK1" s="526"/>
      <c r="CNL1" s="526"/>
      <c r="CNM1" s="526"/>
      <c r="CNN1" s="526"/>
      <c r="CNO1" s="526"/>
      <c r="CNP1" s="526"/>
      <c r="CNQ1" s="526"/>
      <c r="CNR1" s="526"/>
      <c r="CNS1" s="526"/>
      <c r="CNT1" s="526"/>
      <c r="CNU1" s="526"/>
      <c r="CNV1" s="526"/>
      <c r="CNW1" s="526"/>
      <c r="CNX1" s="526"/>
      <c r="CNY1" s="526"/>
      <c r="CNZ1" s="526"/>
      <c r="COA1" s="526"/>
      <c r="COB1" s="526"/>
      <c r="COC1" s="526"/>
      <c r="COD1" s="526"/>
      <c r="COE1" s="526"/>
      <c r="COF1" s="526"/>
      <c r="COG1" s="526"/>
      <c r="COH1" s="526"/>
      <c r="COI1" s="526"/>
      <c r="COJ1" s="526"/>
      <c r="COK1" s="526"/>
      <c r="COL1" s="526"/>
      <c r="COM1" s="526"/>
      <c r="CON1" s="526"/>
      <c r="COO1" s="526"/>
      <c r="COP1" s="526"/>
      <c r="COQ1" s="526"/>
      <c r="COR1" s="526"/>
      <c r="COS1" s="526"/>
      <c r="COT1" s="526"/>
      <c r="COU1" s="526"/>
      <c r="COV1" s="526"/>
      <c r="COW1" s="526"/>
      <c r="COX1" s="526"/>
      <c r="COY1" s="526"/>
      <c r="COZ1" s="526"/>
      <c r="CPA1" s="526"/>
      <c r="CPB1" s="526"/>
      <c r="CPC1" s="526"/>
      <c r="CPD1" s="526"/>
      <c r="CPE1" s="526"/>
      <c r="CPF1" s="526"/>
      <c r="CPG1" s="526"/>
      <c r="CPH1" s="526"/>
      <c r="CPI1" s="526"/>
      <c r="CPJ1" s="526"/>
      <c r="CPK1" s="526"/>
      <c r="CPL1" s="526"/>
      <c r="CPM1" s="526"/>
      <c r="CPN1" s="526"/>
      <c r="CPO1" s="526"/>
      <c r="CPP1" s="526"/>
      <c r="CPQ1" s="526"/>
      <c r="CPR1" s="526"/>
      <c r="CPS1" s="526"/>
      <c r="CPT1" s="526"/>
      <c r="CPU1" s="526"/>
      <c r="CPV1" s="526"/>
      <c r="CPW1" s="526"/>
      <c r="CPX1" s="526"/>
      <c r="CPY1" s="526"/>
      <c r="CPZ1" s="526"/>
      <c r="CQA1" s="526"/>
      <c r="CQB1" s="526"/>
      <c r="CQC1" s="526"/>
      <c r="CQD1" s="526"/>
      <c r="CQE1" s="526"/>
      <c r="CQF1" s="526"/>
      <c r="CQG1" s="526"/>
      <c r="CQH1" s="526"/>
      <c r="CQI1" s="526"/>
      <c r="CQJ1" s="526"/>
      <c r="CQK1" s="526"/>
      <c r="CQL1" s="526"/>
      <c r="CQM1" s="526"/>
      <c r="CQN1" s="526"/>
      <c r="CQO1" s="526"/>
      <c r="CQP1" s="526"/>
      <c r="CQQ1" s="526"/>
      <c r="CQR1" s="526"/>
      <c r="CQS1" s="526"/>
      <c r="CQT1" s="526"/>
      <c r="CQU1" s="526"/>
      <c r="CQV1" s="526"/>
      <c r="CQW1" s="526"/>
      <c r="CQX1" s="526"/>
      <c r="CQY1" s="526"/>
      <c r="CQZ1" s="526"/>
      <c r="CRA1" s="526"/>
      <c r="CRB1" s="526"/>
      <c r="CRC1" s="526"/>
      <c r="CRD1" s="526"/>
      <c r="CRE1" s="526"/>
      <c r="CRF1" s="526"/>
      <c r="CRG1" s="526"/>
      <c r="CRH1" s="526"/>
      <c r="CRI1" s="526"/>
      <c r="CRJ1" s="526"/>
      <c r="CRK1" s="526"/>
      <c r="CRL1" s="526"/>
      <c r="CRM1" s="526"/>
      <c r="CRN1" s="526"/>
      <c r="CRO1" s="526"/>
      <c r="CRP1" s="526"/>
      <c r="CRQ1" s="526"/>
      <c r="CRR1" s="526"/>
      <c r="CRS1" s="526"/>
      <c r="CRT1" s="526"/>
      <c r="CRU1" s="526"/>
      <c r="CRV1" s="526"/>
      <c r="CRW1" s="526"/>
      <c r="CRX1" s="526"/>
      <c r="CRY1" s="526"/>
      <c r="CRZ1" s="526"/>
      <c r="CSA1" s="526"/>
      <c r="CSB1" s="526"/>
      <c r="CSC1" s="526"/>
      <c r="CSD1" s="526"/>
      <c r="CSE1" s="526"/>
      <c r="CSF1" s="526"/>
      <c r="CSG1" s="526"/>
      <c r="CSH1" s="526"/>
      <c r="CSI1" s="526"/>
      <c r="CSJ1" s="526"/>
      <c r="CSK1" s="526"/>
      <c r="CSL1" s="526"/>
      <c r="CSM1" s="526"/>
      <c r="CSN1" s="526"/>
      <c r="CSO1" s="526"/>
      <c r="CSP1" s="526"/>
      <c r="CSQ1" s="526"/>
      <c r="CSR1" s="526"/>
      <c r="CSS1" s="526"/>
      <c r="CST1" s="526"/>
      <c r="CSU1" s="526"/>
      <c r="CSV1" s="526"/>
      <c r="CSW1" s="526"/>
      <c r="CSX1" s="526"/>
      <c r="CSY1" s="526"/>
      <c r="CSZ1" s="526"/>
      <c r="CTA1" s="526"/>
      <c r="CTB1" s="526"/>
      <c r="CTC1" s="526"/>
      <c r="CTD1" s="526"/>
      <c r="CTE1" s="526"/>
      <c r="CTF1" s="526"/>
      <c r="CTG1" s="526"/>
      <c r="CTH1" s="526"/>
      <c r="CTI1" s="526"/>
      <c r="CTJ1" s="526"/>
      <c r="CTK1" s="526"/>
      <c r="CTL1" s="526"/>
      <c r="CTM1" s="526"/>
      <c r="CTN1" s="526"/>
      <c r="CTO1" s="526"/>
      <c r="CTP1" s="526"/>
      <c r="CTQ1" s="526"/>
      <c r="CTR1" s="526"/>
      <c r="CTS1" s="526"/>
      <c r="CTT1" s="526"/>
      <c r="CTU1" s="526"/>
      <c r="CTV1" s="526"/>
      <c r="CTW1" s="526"/>
      <c r="CTX1" s="526"/>
      <c r="CTY1" s="526"/>
      <c r="CTZ1" s="526"/>
      <c r="CUA1" s="526"/>
      <c r="CUB1" s="526"/>
      <c r="CUC1" s="526"/>
      <c r="CUD1" s="526"/>
      <c r="CUE1" s="526"/>
      <c r="CUF1" s="526"/>
      <c r="CUG1" s="526"/>
      <c r="CUH1" s="526"/>
      <c r="CUI1" s="526"/>
      <c r="CUJ1" s="526"/>
      <c r="CUK1" s="526"/>
      <c r="CUL1" s="526"/>
      <c r="CUM1" s="526"/>
      <c r="CUN1" s="526"/>
      <c r="CUO1" s="526"/>
      <c r="CUP1" s="526"/>
      <c r="CUQ1" s="526"/>
      <c r="CUR1" s="526"/>
      <c r="CUS1" s="526"/>
      <c r="CUT1" s="526"/>
      <c r="CUU1" s="526"/>
      <c r="CUV1" s="526"/>
      <c r="CUW1" s="526"/>
      <c r="CUX1" s="526"/>
      <c r="CUY1" s="526"/>
      <c r="CUZ1" s="526"/>
      <c r="CVA1" s="526"/>
      <c r="CVB1" s="526"/>
      <c r="CVC1" s="526"/>
      <c r="CVD1" s="526"/>
      <c r="CVE1" s="526"/>
      <c r="CVF1" s="526"/>
      <c r="CVG1" s="526"/>
      <c r="CVH1" s="526"/>
      <c r="CVI1" s="526"/>
      <c r="CVJ1" s="526"/>
      <c r="CVK1" s="526"/>
      <c r="CVL1" s="526"/>
      <c r="CVM1" s="526"/>
      <c r="CVN1" s="526"/>
      <c r="CVO1" s="526"/>
      <c r="CVP1" s="526"/>
      <c r="CVQ1" s="526"/>
      <c r="CVR1" s="526"/>
      <c r="CVS1" s="526"/>
      <c r="CVT1" s="526"/>
      <c r="CVU1" s="526"/>
      <c r="CVV1" s="526"/>
      <c r="CVW1" s="526"/>
      <c r="CVX1" s="526"/>
      <c r="CVY1" s="526"/>
      <c r="CVZ1" s="526"/>
      <c r="CWA1" s="526"/>
      <c r="CWB1" s="526"/>
      <c r="CWC1" s="526"/>
      <c r="CWD1" s="526"/>
      <c r="CWE1" s="526"/>
      <c r="CWF1" s="526"/>
      <c r="CWG1" s="526"/>
      <c r="CWH1" s="526"/>
      <c r="CWI1" s="526"/>
      <c r="CWJ1" s="526"/>
      <c r="CWK1" s="526"/>
      <c r="CWL1" s="526"/>
      <c r="CWM1" s="526"/>
      <c r="CWN1" s="526"/>
      <c r="CWO1" s="526"/>
      <c r="CWP1" s="526"/>
      <c r="CWQ1" s="526"/>
      <c r="CWR1" s="526"/>
      <c r="CWS1" s="526"/>
      <c r="CWT1" s="526"/>
      <c r="CWU1" s="526"/>
      <c r="CWV1" s="526"/>
      <c r="CWW1" s="526"/>
      <c r="CWX1" s="526"/>
      <c r="CWY1" s="526"/>
      <c r="CWZ1" s="526"/>
      <c r="CXA1" s="526"/>
      <c r="CXB1" s="526"/>
      <c r="CXC1" s="526"/>
      <c r="CXD1" s="526"/>
      <c r="CXE1" s="526"/>
      <c r="CXF1" s="526"/>
      <c r="CXG1" s="526"/>
      <c r="CXH1" s="526"/>
      <c r="CXI1" s="526"/>
      <c r="CXJ1" s="526"/>
      <c r="CXK1" s="526"/>
      <c r="CXL1" s="526"/>
      <c r="CXM1" s="526"/>
      <c r="CXN1" s="526"/>
      <c r="CXO1" s="526"/>
      <c r="CXP1" s="526"/>
      <c r="CXQ1" s="526"/>
      <c r="CXR1" s="526"/>
      <c r="CXS1" s="526"/>
      <c r="CXT1" s="526"/>
      <c r="CXU1" s="526"/>
      <c r="CXV1" s="526"/>
      <c r="CXW1" s="526"/>
      <c r="CXX1" s="526"/>
      <c r="CXY1" s="526"/>
      <c r="CXZ1" s="526"/>
      <c r="CYA1" s="526"/>
      <c r="CYB1" s="526"/>
      <c r="CYC1" s="526"/>
      <c r="CYD1" s="526"/>
      <c r="CYE1" s="526"/>
      <c r="CYF1" s="526"/>
      <c r="CYG1" s="526"/>
      <c r="CYH1" s="526"/>
      <c r="CYI1" s="526"/>
      <c r="CYJ1" s="526"/>
      <c r="CYK1" s="526"/>
      <c r="CYL1" s="526"/>
      <c r="CYM1" s="526"/>
      <c r="CYN1" s="526"/>
      <c r="CYO1" s="526"/>
      <c r="CYP1" s="526"/>
      <c r="CYQ1" s="526"/>
      <c r="CYR1" s="526"/>
      <c r="CYS1" s="526"/>
      <c r="CYT1" s="526"/>
      <c r="CYU1" s="526"/>
      <c r="CYV1" s="526"/>
      <c r="CYW1" s="526"/>
      <c r="CYX1" s="526"/>
      <c r="CYY1" s="526"/>
      <c r="CYZ1" s="526"/>
      <c r="CZA1" s="526"/>
      <c r="CZB1" s="526"/>
      <c r="CZC1" s="526"/>
      <c r="CZD1" s="526"/>
      <c r="CZE1" s="526"/>
      <c r="CZF1" s="526"/>
      <c r="CZG1" s="526"/>
      <c r="CZH1" s="526"/>
      <c r="CZI1" s="526"/>
      <c r="CZJ1" s="526"/>
      <c r="CZK1" s="526"/>
      <c r="CZL1" s="526"/>
      <c r="CZM1" s="526"/>
      <c r="CZN1" s="526"/>
      <c r="CZO1" s="526"/>
      <c r="CZP1" s="526"/>
      <c r="CZQ1" s="526"/>
      <c r="CZR1" s="526"/>
      <c r="CZS1" s="526"/>
      <c r="CZT1" s="526"/>
      <c r="CZU1" s="526"/>
      <c r="CZV1" s="526"/>
      <c r="CZW1" s="526"/>
      <c r="CZX1" s="526"/>
      <c r="CZY1" s="526"/>
      <c r="CZZ1" s="526"/>
      <c r="DAA1" s="526"/>
      <c r="DAB1" s="526"/>
      <c r="DAC1" s="526"/>
      <c r="DAD1" s="526"/>
      <c r="DAE1" s="526"/>
      <c r="DAF1" s="526"/>
      <c r="DAG1" s="526"/>
      <c r="DAH1" s="526"/>
      <c r="DAI1" s="526"/>
      <c r="DAJ1" s="526"/>
      <c r="DAK1" s="526"/>
      <c r="DAL1" s="526"/>
      <c r="DAM1" s="526"/>
      <c r="DAN1" s="526"/>
      <c r="DAO1" s="526"/>
      <c r="DAP1" s="526"/>
      <c r="DAQ1" s="526"/>
      <c r="DAR1" s="526"/>
      <c r="DAS1" s="526"/>
      <c r="DAT1" s="526"/>
      <c r="DAU1" s="526"/>
      <c r="DAV1" s="526"/>
      <c r="DAW1" s="526"/>
      <c r="DAX1" s="526"/>
      <c r="DAY1" s="526"/>
      <c r="DAZ1" s="526"/>
      <c r="DBA1" s="526"/>
      <c r="DBB1" s="526"/>
      <c r="DBC1" s="526"/>
      <c r="DBD1" s="526"/>
      <c r="DBE1" s="526"/>
      <c r="DBF1" s="526"/>
      <c r="DBG1" s="526"/>
      <c r="DBH1" s="526"/>
      <c r="DBI1" s="526"/>
      <c r="DBJ1" s="526"/>
      <c r="DBK1" s="526"/>
      <c r="DBL1" s="526"/>
      <c r="DBM1" s="526"/>
      <c r="DBN1" s="526"/>
      <c r="DBO1" s="526"/>
      <c r="DBP1" s="526"/>
      <c r="DBQ1" s="526"/>
      <c r="DBR1" s="526"/>
      <c r="DBS1" s="526"/>
      <c r="DBT1" s="526"/>
      <c r="DBU1" s="526"/>
      <c r="DBV1" s="526"/>
      <c r="DBW1" s="526"/>
      <c r="DBX1" s="526"/>
      <c r="DBY1" s="526"/>
      <c r="DBZ1" s="526"/>
      <c r="DCA1" s="526"/>
      <c r="DCB1" s="526"/>
      <c r="DCC1" s="526"/>
      <c r="DCD1" s="526"/>
      <c r="DCE1" s="526"/>
      <c r="DCF1" s="526"/>
      <c r="DCG1" s="526"/>
      <c r="DCH1" s="526"/>
      <c r="DCI1" s="526"/>
      <c r="DCJ1" s="526"/>
      <c r="DCK1" s="526"/>
      <c r="DCL1" s="526"/>
      <c r="DCM1" s="526"/>
      <c r="DCN1" s="526"/>
      <c r="DCO1" s="526"/>
      <c r="DCP1" s="526"/>
      <c r="DCQ1" s="526"/>
      <c r="DCR1" s="526"/>
      <c r="DCS1" s="526"/>
      <c r="DCT1" s="526"/>
      <c r="DCU1" s="526"/>
      <c r="DCV1" s="526"/>
      <c r="DCW1" s="526"/>
      <c r="DCX1" s="526"/>
      <c r="DCY1" s="526"/>
      <c r="DCZ1" s="526"/>
      <c r="DDA1" s="526"/>
      <c r="DDB1" s="526"/>
      <c r="DDC1" s="526"/>
      <c r="DDD1" s="526"/>
      <c r="DDE1" s="526"/>
      <c r="DDF1" s="526"/>
      <c r="DDG1" s="526"/>
      <c r="DDH1" s="526"/>
      <c r="DDI1" s="526"/>
      <c r="DDJ1" s="526"/>
      <c r="DDK1" s="526"/>
      <c r="DDL1" s="526"/>
      <c r="DDM1" s="526"/>
      <c r="DDN1" s="526"/>
      <c r="DDO1" s="526"/>
      <c r="DDP1" s="526"/>
      <c r="DDQ1" s="526"/>
      <c r="DDR1" s="526"/>
      <c r="DDS1" s="526"/>
      <c r="DDT1" s="526"/>
      <c r="DDU1" s="526"/>
      <c r="DDV1" s="526"/>
      <c r="DDW1" s="526"/>
      <c r="DDX1" s="526"/>
      <c r="DDY1" s="526"/>
      <c r="DDZ1" s="526"/>
      <c r="DEA1" s="526"/>
      <c r="DEB1" s="526"/>
      <c r="DEC1" s="526"/>
      <c r="DED1" s="526"/>
      <c r="DEE1" s="526"/>
      <c r="DEF1" s="526"/>
      <c r="DEG1" s="526"/>
      <c r="DEH1" s="526"/>
      <c r="DEI1" s="526"/>
      <c r="DEJ1" s="526"/>
      <c r="DEK1" s="526"/>
      <c r="DEL1" s="526"/>
      <c r="DEM1" s="526"/>
      <c r="DEN1" s="526"/>
      <c r="DEO1" s="526"/>
      <c r="DEP1" s="526"/>
      <c r="DEQ1" s="526"/>
      <c r="DER1" s="526"/>
      <c r="DES1" s="526"/>
      <c r="DET1" s="526"/>
      <c r="DEU1" s="526"/>
      <c r="DEV1" s="526"/>
      <c r="DEW1" s="526"/>
      <c r="DEX1" s="526"/>
      <c r="DEY1" s="526"/>
      <c r="DEZ1" s="526"/>
      <c r="DFA1" s="526"/>
      <c r="DFB1" s="526"/>
      <c r="DFC1" s="526"/>
      <c r="DFD1" s="526"/>
      <c r="DFE1" s="526"/>
      <c r="DFF1" s="526"/>
      <c r="DFG1" s="526"/>
      <c r="DFH1" s="526"/>
      <c r="DFI1" s="526"/>
      <c r="DFJ1" s="526"/>
      <c r="DFK1" s="526"/>
      <c r="DFL1" s="526"/>
      <c r="DFM1" s="526"/>
      <c r="DFN1" s="526"/>
      <c r="DFO1" s="526"/>
      <c r="DFP1" s="526"/>
      <c r="DFQ1" s="526"/>
      <c r="DFR1" s="526"/>
      <c r="DFS1" s="526"/>
      <c r="DFT1" s="526"/>
      <c r="DFU1" s="526"/>
      <c r="DFV1" s="526"/>
      <c r="DFW1" s="526"/>
      <c r="DFX1" s="526"/>
      <c r="DFY1" s="526"/>
      <c r="DFZ1" s="526"/>
      <c r="DGA1" s="526"/>
      <c r="DGB1" s="526"/>
      <c r="DGC1" s="526"/>
      <c r="DGD1" s="526"/>
      <c r="DGE1" s="526"/>
      <c r="DGF1" s="526"/>
      <c r="DGG1" s="526"/>
      <c r="DGH1" s="526"/>
      <c r="DGI1" s="526"/>
      <c r="DGJ1" s="526"/>
      <c r="DGK1" s="526"/>
      <c r="DGL1" s="526"/>
      <c r="DGM1" s="526"/>
      <c r="DGN1" s="526"/>
      <c r="DGO1" s="526"/>
      <c r="DGP1" s="526"/>
      <c r="DGQ1" s="526"/>
      <c r="DGR1" s="526"/>
      <c r="DGS1" s="526"/>
      <c r="DGT1" s="526"/>
      <c r="DGU1" s="526"/>
      <c r="DGV1" s="526"/>
      <c r="DGW1" s="526"/>
      <c r="DGX1" s="526"/>
      <c r="DGY1" s="526"/>
      <c r="DGZ1" s="526"/>
      <c r="DHA1" s="526"/>
      <c r="DHB1" s="526"/>
      <c r="DHC1" s="526"/>
      <c r="DHD1" s="526"/>
      <c r="DHE1" s="526"/>
      <c r="DHF1" s="526"/>
      <c r="DHG1" s="526"/>
      <c r="DHH1" s="526"/>
      <c r="DHI1" s="526"/>
      <c r="DHJ1" s="526"/>
      <c r="DHK1" s="526"/>
      <c r="DHL1" s="526"/>
      <c r="DHM1" s="526"/>
      <c r="DHN1" s="526"/>
      <c r="DHO1" s="526"/>
      <c r="DHP1" s="526"/>
      <c r="DHQ1" s="526"/>
      <c r="DHR1" s="526"/>
      <c r="DHS1" s="526"/>
      <c r="DHT1" s="526"/>
      <c r="DHU1" s="526"/>
      <c r="DHV1" s="526"/>
      <c r="DHW1" s="526"/>
      <c r="DHX1" s="526"/>
      <c r="DHY1" s="526"/>
      <c r="DHZ1" s="526"/>
      <c r="DIA1" s="526"/>
      <c r="DIB1" s="526"/>
      <c r="DIC1" s="526"/>
      <c r="DID1" s="526"/>
      <c r="DIE1" s="526"/>
      <c r="DIF1" s="526"/>
      <c r="DIG1" s="526"/>
      <c r="DIH1" s="526"/>
      <c r="DII1" s="526"/>
      <c r="DIJ1" s="526"/>
      <c r="DIK1" s="526"/>
      <c r="DIL1" s="526"/>
      <c r="DIM1" s="526"/>
      <c r="DIN1" s="526"/>
      <c r="DIO1" s="526"/>
      <c r="DIP1" s="526"/>
      <c r="DIQ1" s="526"/>
      <c r="DIR1" s="526"/>
      <c r="DIS1" s="526"/>
      <c r="DIT1" s="526"/>
      <c r="DIU1" s="526"/>
      <c r="DIV1" s="526"/>
      <c r="DIW1" s="526"/>
      <c r="DIX1" s="526"/>
      <c r="DIY1" s="526"/>
      <c r="DIZ1" s="526"/>
      <c r="DJA1" s="526"/>
      <c r="DJB1" s="526"/>
      <c r="DJC1" s="526"/>
      <c r="DJD1" s="526"/>
      <c r="DJE1" s="526"/>
      <c r="DJF1" s="526"/>
      <c r="DJG1" s="526"/>
      <c r="DJH1" s="526"/>
      <c r="DJI1" s="526"/>
      <c r="DJJ1" s="526"/>
      <c r="DJK1" s="526"/>
      <c r="DJL1" s="526"/>
      <c r="DJM1" s="526"/>
      <c r="DJN1" s="526"/>
      <c r="DJO1" s="526"/>
      <c r="DJP1" s="526"/>
      <c r="DJQ1" s="526"/>
      <c r="DJR1" s="526"/>
      <c r="DJS1" s="526"/>
      <c r="DJT1" s="526"/>
      <c r="DJU1" s="526"/>
      <c r="DJV1" s="526"/>
      <c r="DJW1" s="526"/>
      <c r="DJX1" s="526"/>
      <c r="DJY1" s="526"/>
      <c r="DJZ1" s="526"/>
      <c r="DKA1" s="526"/>
      <c r="DKB1" s="526"/>
      <c r="DKC1" s="526"/>
      <c r="DKD1" s="526"/>
      <c r="DKE1" s="526"/>
      <c r="DKF1" s="526"/>
      <c r="DKG1" s="526"/>
      <c r="DKH1" s="526"/>
      <c r="DKI1" s="526"/>
      <c r="DKJ1" s="526"/>
      <c r="DKK1" s="526"/>
      <c r="DKL1" s="526"/>
      <c r="DKM1" s="526"/>
      <c r="DKN1" s="526"/>
      <c r="DKO1" s="526"/>
      <c r="DKP1" s="526"/>
      <c r="DKQ1" s="526"/>
      <c r="DKR1" s="526"/>
      <c r="DKS1" s="526"/>
      <c r="DKT1" s="526"/>
      <c r="DKU1" s="526"/>
      <c r="DKV1" s="526"/>
      <c r="DKW1" s="526"/>
      <c r="DKX1" s="526"/>
      <c r="DKY1" s="526"/>
      <c r="DKZ1" s="526"/>
      <c r="DLA1" s="526"/>
      <c r="DLB1" s="526"/>
      <c r="DLC1" s="526"/>
      <c r="DLD1" s="526"/>
      <c r="DLE1" s="526"/>
      <c r="DLF1" s="526"/>
      <c r="DLG1" s="526"/>
      <c r="DLH1" s="526"/>
      <c r="DLI1" s="526"/>
      <c r="DLJ1" s="526"/>
      <c r="DLK1" s="526"/>
      <c r="DLL1" s="526"/>
      <c r="DLM1" s="526"/>
      <c r="DLN1" s="526"/>
      <c r="DLO1" s="526"/>
      <c r="DLP1" s="526"/>
      <c r="DLQ1" s="526"/>
      <c r="DLR1" s="526"/>
      <c r="DLS1" s="526"/>
      <c r="DLT1" s="526"/>
      <c r="DLU1" s="526"/>
      <c r="DLV1" s="526"/>
      <c r="DLW1" s="526"/>
      <c r="DLX1" s="526"/>
      <c r="DLY1" s="526"/>
      <c r="DLZ1" s="526"/>
      <c r="DMA1" s="526"/>
      <c r="DMB1" s="526"/>
      <c r="DMC1" s="526"/>
      <c r="DMD1" s="526"/>
      <c r="DME1" s="526"/>
      <c r="DMF1" s="526"/>
      <c r="DMG1" s="526"/>
      <c r="DMH1" s="526"/>
      <c r="DMI1" s="526"/>
      <c r="DMJ1" s="526"/>
      <c r="DMK1" s="526"/>
      <c r="DML1" s="526"/>
      <c r="DMM1" s="526"/>
      <c r="DMN1" s="526"/>
      <c r="DMO1" s="526"/>
      <c r="DMP1" s="526"/>
      <c r="DMQ1" s="526"/>
      <c r="DMR1" s="526"/>
      <c r="DMS1" s="526"/>
      <c r="DMT1" s="526"/>
      <c r="DMU1" s="526"/>
      <c r="DMV1" s="526"/>
      <c r="DMW1" s="526"/>
      <c r="DMX1" s="526"/>
      <c r="DMY1" s="526"/>
      <c r="DMZ1" s="526"/>
      <c r="DNA1" s="526"/>
      <c r="DNB1" s="526"/>
      <c r="DNC1" s="526"/>
      <c r="DND1" s="526"/>
      <c r="DNE1" s="526"/>
      <c r="DNF1" s="526"/>
      <c r="DNG1" s="526"/>
      <c r="DNH1" s="526"/>
      <c r="DNI1" s="526"/>
      <c r="DNJ1" s="526"/>
      <c r="DNK1" s="526"/>
      <c r="DNL1" s="526"/>
      <c r="DNM1" s="526"/>
      <c r="DNN1" s="526"/>
      <c r="DNO1" s="526"/>
      <c r="DNP1" s="526"/>
      <c r="DNQ1" s="526"/>
      <c r="DNR1" s="526"/>
      <c r="DNS1" s="526"/>
      <c r="DNT1" s="526"/>
      <c r="DNU1" s="526"/>
      <c r="DNV1" s="526"/>
      <c r="DNW1" s="526"/>
      <c r="DNX1" s="526"/>
      <c r="DNY1" s="526"/>
      <c r="DNZ1" s="526"/>
      <c r="DOA1" s="526"/>
      <c r="DOB1" s="526"/>
      <c r="DOC1" s="526"/>
      <c r="DOD1" s="526"/>
      <c r="DOE1" s="526"/>
      <c r="DOF1" s="526"/>
      <c r="DOG1" s="526"/>
      <c r="DOH1" s="526"/>
      <c r="DOI1" s="526"/>
      <c r="DOJ1" s="526"/>
      <c r="DOK1" s="526"/>
      <c r="DOL1" s="526"/>
      <c r="DOM1" s="526"/>
      <c r="DON1" s="526"/>
      <c r="DOO1" s="526"/>
      <c r="DOP1" s="526"/>
      <c r="DOQ1" s="526"/>
      <c r="DOR1" s="526"/>
      <c r="DOS1" s="526"/>
      <c r="DOT1" s="526"/>
      <c r="DOU1" s="526"/>
      <c r="DOV1" s="526"/>
      <c r="DOW1" s="526"/>
      <c r="DOX1" s="526"/>
      <c r="DOY1" s="526"/>
      <c r="DOZ1" s="526"/>
      <c r="DPA1" s="526"/>
      <c r="DPB1" s="526"/>
      <c r="DPC1" s="526"/>
      <c r="DPD1" s="526"/>
      <c r="DPE1" s="526"/>
      <c r="DPF1" s="526"/>
      <c r="DPG1" s="526"/>
      <c r="DPH1" s="526"/>
      <c r="DPI1" s="526"/>
      <c r="DPJ1" s="526"/>
      <c r="DPK1" s="526"/>
      <c r="DPL1" s="526"/>
      <c r="DPM1" s="526"/>
      <c r="DPN1" s="526"/>
      <c r="DPO1" s="526"/>
      <c r="DPP1" s="526"/>
      <c r="DPQ1" s="526"/>
      <c r="DPR1" s="526"/>
      <c r="DPS1" s="526"/>
      <c r="DPT1" s="526"/>
      <c r="DPU1" s="526"/>
      <c r="DPV1" s="526"/>
      <c r="DPW1" s="526"/>
      <c r="DPX1" s="526"/>
      <c r="DPY1" s="526"/>
      <c r="DPZ1" s="526"/>
      <c r="DQA1" s="526"/>
      <c r="DQB1" s="526"/>
      <c r="DQC1" s="526"/>
      <c r="DQD1" s="526"/>
      <c r="DQE1" s="526"/>
      <c r="DQF1" s="526"/>
      <c r="DQG1" s="526"/>
      <c r="DQH1" s="526"/>
      <c r="DQI1" s="526"/>
      <c r="DQJ1" s="526"/>
      <c r="DQK1" s="526"/>
      <c r="DQL1" s="526"/>
      <c r="DQM1" s="526"/>
      <c r="DQN1" s="526"/>
      <c r="DQO1" s="526"/>
      <c r="DQP1" s="526"/>
      <c r="DQQ1" s="526"/>
      <c r="DQR1" s="526"/>
      <c r="DQS1" s="526"/>
      <c r="DQT1" s="526"/>
      <c r="DQU1" s="526"/>
      <c r="DQV1" s="526"/>
      <c r="DQW1" s="526"/>
      <c r="DQX1" s="526"/>
      <c r="DQY1" s="526"/>
      <c r="DQZ1" s="526"/>
      <c r="DRA1" s="526"/>
      <c r="DRB1" s="526"/>
      <c r="DRC1" s="526"/>
      <c r="DRD1" s="526"/>
      <c r="DRE1" s="526"/>
      <c r="DRF1" s="526"/>
      <c r="DRG1" s="526"/>
      <c r="DRH1" s="526"/>
      <c r="DRI1" s="526"/>
      <c r="DRJ1" s="526"/>
      <c r="DRK1" s="526"/>
      <c r="DRL1" s="526"/>
      <c r="DRM1" s="526"/>
      <c r="DRN1" s="526"/>
      <c r="DRO1" s="526"/>
      <c r="DRP1" s="526"/>
      <c r="DRQ1" s="526"/>
      <c r="DRR1" s="526"/>
      <c r="DRS1" s="526"/>
      <c r="DRT1" s="526"/>
      <c r="DRU1" s="526"/>
      <c r="DRV1" s="526"/>
      <c r="DRW1" s="526"/>
      <c r="DRX1" s="526"/>
      <c r="DRY1" s="526"/>
      <c r="DRZ1" s="526"/>
      <c r="DSA1" s="526"/>
      <c r="DSB1" s="526"/>
      <c r="DSC1" s="526"/>
      <c r="DSD1" s="526"/>
      <c r="DSE1" s="526"/>
      <c r="DSF1" s="526"/>
      <c r="DSG1" s="526"/>
      <c r="DSH1" s="526"/>
      <c r="DSI1" s="526"/>
      <c r="DSJ1" s="526"/>
      <c r="DSK1" s="526"/>
      <c r="DSL1" s="526"/>
      <c r="DSM1" s="526"/>
      <c r="DSN1" s="526"/>
      <c r="DSO1" s="526"/>
      <c r="DSP1" s="526"/>
      <c r="DSQ1" s="526"/>
      <c r="DSR1" s="526"/>
      <c r="DSS1" s="526"/>
      <c r="DST1" s="526"/>
      <c r="DSU1" s="526"/>
      <c r="DSV1" s="526"/>
      <c r="DSW1" s="526"/>
      <c r="DSX1" s="526"/>
      <c r="DSY1" s="526"/>
      <c r="DSZ1" s="526"/>
      <c r="DTA1" s="526"/>
      <c r="DTB1" s="526"/>
      <c r="DTC1" s="526"/>
      <c r="DTD1" s="526"/>
      <c r="DTE1" s="526"/>
      <c r="DTF1" s="526"/>
      <c r="DTG1" s="526"/>
      <c r="DTH1" s="526"/>
      <c r="DTI1" s="526"/>
      <c r="DTJ1" s="526"/>
      <c r="DTK1" s="526"/>
      <c r="DTL1" s="526"/>
      <c r="DTM1" s="526"/>
      <c r="DTN1" s="526"/>
      <c r="DTO1" s="526"/>
      <c r="DTP1" s="526"/>
      <c r="DTQ1" s="526"/>
      <c r="DTR1" s="526"/>
      <c r="DTS1" s="526"/>
      <c r="DTT1" s="526"/>
      <c r="DTU1" s="526"/>
      <c r="DTV1" s="526"/>
      <c r="DTW1" s="526"/>
      <c r="DTX1" s="526"/>
      <c r="DTY1" s="526"/>
      <c r="DTZ1" s="526"/>
      <c r="DUA1" s="526"/>
      <c r="DUB1" s="526"/>
      <c r="DUC1" s="526"/>
      <c r="DUD1" s="526"/>
      <c r="DUE1" s="526"/>
      <c r="DUF1" s="526"/>
      <c r="DUG1" s="526"/>
      <c r="DUH1" s="526"/>
      <c r="DUI1" s="526"/>
      <c r="DUJ1" s="526"/>
      <c r="DUK1" s="526"/>
      <c r="DUL1" s="526"/>
      <c r="DUM1" s="526"/>
      <c r="DUN1" s="526"/>
      <c r="DUO1" s="526"/>
      <c r="DUP1" s="526"/>
      <c r="DUQ1" s="526"/>
      <c r="DUR1" s="526"/>
      <c r="DUS1" s="526"/>
      <c r="DUT1" s="526"/>
      <c r="DUU1" s="526"/>
      <c r="DUV1" s="526"/>
      <c r="DUW1" s="526"/>
      <c r="DUX1" s="526"/>
      <c r="DUY1" s="526"/>
      <c r="DUZ1" s="526"/>
      <c r="DVA1" s="526"/>
      <c r="DVB1" s="526"/>
      <c r="DVC1" s="526"/>
      <c r="DVD1" s="526"/>
      <c r="DVE1" s="526"/>
      <c r="DVF1" s="526"/>
      <c r="DVG1" s="526"/>
      <c r="DVH1" s="526"/>
      <c r="DVI1" s="526"/>
      <c r="DVJ1" s="526"/>
      <c r="DVK1" s="526"/>
      <c r="DVL1" s="526"/>
      <c r="DVM1" s="526"/>
      <c r="DVN1" s="526"/>
      <c r="DVO1" s="526"/>
      <c r="DVP1" s="526"/>
      <c r="DVQ1" s="526"/>
      <c r="DVR1" s="526"/>
      <c r="DVS1" s="526"/>
      <c r="DVT1" s="526"/>
      <c r="DVU1" s="526"/>
      <c r="DVV1" s="526"/>
      <c r="DVW1" s="526"/>
      <c r="DVX1" s="526"/>
      <c r="DVY1" s="526"/>
      <c r="DVZ1" s="526"/>
      <c r="DWA1" s="526"/>
      <c r="DWB1" s="526"/>
      <c r="DWC1" s="526"/>
      <c r="DWD1" s="526"/>
      <c r="DWE1" s="526"/>
      <c r="DWF1" s="526"/>
      <c r="DWG1" s="526"/>
      <c r="DWH1" s="526"/>
      <c r="DWI1" s="526"/>
      <c r="DWJ1" s="526"/>
      <c r="DWK1" s="526"/>
      <c r="DWL1" s="526"/>
      <c r="DWM1" s="526"/>
      <c r="DWN1" s="526"/>
      <c r="DWO1" s="526"/>
      <c r="DWP1" s="526"/>
      <c r="DWQ1" s="526"/>
      <c r="DWR1" s="526"/>
      <c r="DWS1" s="526"/>
      <c r="DWT1" s="526"/>
      <c r="DWU1" s="526"/>
      <c r="DWV1" s="526"/>
      <c r="DWW1" s="526"/>
      <c r="DWX1" s="526"/>
      <c r="DWY1" s="526"/>
      <c r="DWZ1" s="526"/>
      <c r="DXA1" s="526"/>
      <c r="DXB1" s="526"/>
      <c r="DXC1" s="526"/>
      <c r="DXD1" s="526"/>
      <c r="DXE1" s="526"/>
      <c r="DXF1" s="526"/>
      <c r="DXG1" s="526"/>
      <c r="DXH1" s="526"/>
      <c r="DXI1" s="526"/>
      <c r="DXJ1" s="526"/>
      <c r="DXK1" s="526"/>
      <c r="DXL1" s="526"/>
      <c r="DXM1" s="526"/>
      <c r="DXN1" s="526"/>
      <c r="DXO1" s="526"/>
      <c r="DXP1" s="526"/>
      <c r="DXQ1" s="526"/>
      <c r="DXR1" s="526"/>
      <c r="DXS1" s="526"/>
      <c r="DXT1" s="526"/>
      <c r="DXU1" s="526"/>
      <c r="DXV1" s="526"/>
      <c r="DXW1" s="526"/>
      <c r="DXX1" s="526"/>
      <c r="DXY1" s="526"/>
      <c r="DXZ1" s="526"/>
      <c r="DYA1" s="526"/>
      <c r="DYB1" s="526"/>
      <c r="DYC1" s="526"/>
      <c r="DYD1" s="526"/>
      <c r="DYE1" s="526"/>
      <c r="DYF1" s="526"/>
      <c r="DYG1" s="526"/>
      <c r="DYH1" s="526"/>
      <c r="DYI1" s="526"/>
      <c r="DYJ1" s="526"/>
      <c r="DYK1" s="526"/>
      <c r="DYL1" s="526"/>
      <c r="DYM1" s="526"/>
      <c r="DYN1" s="526"/>
      <c r="DYO1" s="526"/>
      <c r="DYP1" s="526"/>
      <c r="DYQ1" s="526"/>
      <c r="DYR1" s="526"/>
      <c r="DYS1" s="526"/>
      <c r="DYT1" s="526"/>
      <c r="DYU1" s="526"/>
      <c r="DYV1" s="526"/>
      <c r="DYW1" s="526"/>
      <c r="DYX1" s="526"/>
      <c r="DYY1" s="526"/>
      <c r="DYZ1" s="526"/>
      <c r="DZA1" s="526"/>
      <c r="DZB1" s="526"/>
      <c r="DZC1" s="526"/>
      <c r="DZD1" s="526"/>
      <c r="DZE1" s="526"/>
      <c r="DZF1" s="526"/>
      <c r="DZG1" s="526"/>
      <c r="DZH1" s="526"/>
      <c r="DZI1" s="526"/>
      <c r="DZJ1" s="526"/>
      <c r="DZK1" s="526"/>
      <c r="DZL1" s="526"/>
      <c r="DZM1" s="526"/>
      <c r="DZN1" s="526"/>
      <c r="DZO1" s="526"/>
      <c r="DZP1" s="526"/>
      <c r="DZQ1" s="526"/>
      <c r="DZR1" s="526"/>
      <c r="DZS1" s="526"/>
      <c r="DZT1" s="526"/>
      <c r="DZU1" s="526"/>
      <c r="DZV1" s="526"/>
      <c r="DZW1" s="526"/>
      <c r="DZX1" s="526"/>
      <c r="DZY1" s="526"/>
      <c r="DZZ1" s="526"/>
      <c r="EAA1" s="526"/>
      <c r="EAB1" s="526"/>
      <c r="EAC1" s="526"/>
      <c r="EAD1" s="526"/>
      <c r="EAE1" s="526"/>
      <c r="EAF1" s="526"/>
      <c r="EAG1" s="526"/>
      <c r="EAH1" s="526"/>
      <c r="EAI1" s="526"/>
      <c r="EAJ1" s="526"/>
      <c r="EAK1" s="526"/>
      <c r="EAL1" s="526"/>
      <c r="EAM1" s="526"/>
      <c r="EAN1" s="526"/>
      <c r="EAO1" s="526"/>
      <c r="EAP1" s="526"/>
      <c r="EAQ1" s="526"/>
      <c r="EAR1" s="526"/>
      <c r="EAS1" s="526"/>
      <c r="EAT1" s="526"/>
      <c r="EAU1" s="526"/>
      <c r="EAV1" s="526"/>
      <c r="EAW1" s="526"/>
      <c r="EAX1" s="526"/>
      <c r="EAY1" s="526"/>
      <c r="EAZ1" s="526"/>
      <c r="EBA1" s="526"/>
      <c r="EBB1" s="526"/>
      <c r="EBC1" s="526"/>
      <c r="EBD1" s="526"/>
      <c r="EBE1" s="526"/>
      <c r="EBF1" s="526"/>
      <c r="EBG1" s="526"/>
      <c r="EBH1" s="526"/>
      <c r="EBI1" s="526"/>
      <c r="EBJ1" s="526"/>
      <c r="EBK1" s="526"/>
      <c r="EBL1" s="526"/>
      <c r="EBM1" s="526"/>
      <c r="EBN1" s="526"/>
      <c r="EBO1" s="526"/>
      <c r="EBP1" s="526"/>
      <c r="EBQ1" s="526"/>
      <c r="EBR1" s="526"/>
      <c r="EBS1" s="526"/>
      <c r="EBT1" s="526"/>
      <c r="EBU1" s="526"/>
      <c r="EBV1" s="526"/>
      <c r="EBW1" s="526"/>
      <c r="EBX1" s="526"/>
      <c r="EBY1" s="526"/>
      <c r="EBZ1" s="526"/>
      <c r="ECA1" s="526"/>
      <c r="ECB1" s="526"/>
      <c r="ECC1" s="526"/>
      <c r="ECD1" s="526"/>
      <c r="ECE1" s="526"/>
      <c r="ECF1" s="526"/>
      <c r="ECG1" s="526"/>
      <c r="ECH1" s="526"/>
      <c r="ECI1" s="526"/>
      <c r="ECJ1" s="526"/>
      <c r="ECK1" s="526"/>
      <c r="ECL1" s="526"/>
      <c r="ECM1" s="526"/>
      <c r="ECN1" s="526"/>
      <c r="ECO1" s="526"/>
      <c r="ECP1" s="526"/>
      <c r="ECQ1" s="526"/>
      <c r="ECR1" s="526"/>
      <c r="ECS1" s="526"/>
      <c r="ECT1" s="526"/>
      <c r="ECU1" s="526"/>
      <c r="ECV1" s="526"/>
      <c r="ECW1" s="526"/>
      <c r="ECX1" s="526"/>
      <c r="ECY1" s="526"/>
      <c r="ECZ1" s="526"/>
      <c r="EDA1" s="526"/>
      <c r="EDB1" s="526"/>
      <c r="EDC1" s="526"/>
      <c r="EDD1" s="526"/>
      <c r="EDE1" s="526"/>
      <c r="EDF1" s="526"/>
      <c r="EDG1" s="526"/>
      <c r="EDH1" s="526"/>
      <c r="EDI1" s="526"/>
      <c r="EDJ1" s="526"/>
      <c r="EDK1" s="526"/>
      <c r="EDL1" s="526"/>
      <c r="EDM1" s="526"/>
      <c r="EDN1" s="526"/>
      <c r="EDO1" s="526"/>
      <c r="EDP1" s="526"/>
      <c r="EDQ1" s="526"/>
      <c r="EDR1" s="526"/>
      <c r="EDS1" s="526"/>
      <c r="EDT1" s="526"/>
      <c r="EDU1" s="526"/>
      <c r="EDV1" s="526"/>
      <c r="EDW1" s="526"/>
      <c r="EDX1" s="526"/>
      <c r="EDY1" s="526"/>
      <c r="EDZ1" s="526"/>
      <c r="EEA1" s="526"/>
      <c r="EEB1" s="526"/>
      <c r="EEC1" s="526"/>
      <c r="EED1" s="526"/>
      <c r="EEE1" s="526"/>
      <c r="EEF1" s="526"/>
      <c r="EEG1" s="526"/>
      <c r="EEH1" s="526"/>
      <c r="EEI1" s="526"/>
      <c r="EEJ1" s="526"/>
      <c r="EEK1" s="526"/>
      <c r="EEL1" s="526"/>
      <c r="EEM1" s="526"/>
      <c r="EEN1" s="526"/>
      <c r="EEO1" s="526"/>
      <c r="EEP1" s="526"/>
      <c r="EEQ1" s="526"/>
      <c r="EER1" s="526"/>
      <c r="EES1" s="526"/>
      <c r="EET1" s="526"/>
      <c r="EEU1" s="526"/>
      <c r="EEV1" s="526"/>
      <c r="EEW1" s="526"/>
      <c r="EEX1" s="526"/>
      <c r="EEY1" s="526"/>
      <c r="EEZ1" s="526"/>
      <c r="EFA1" s="526"/>
      <c r="EFB1" s="526"/>
      <c r="EFC1" s="526"/>
      <c r="EFD1" s="526"/>
      <c r="EFE1" s="526"/>
      <c r="EFF1" s="526"/>
      <c r="EFG1" s="526"/>
      <c r="EFH1" s="526"/>
      <c r="EFI1" s="526"/>
      <c r="EFJ1" s="526"/>
      <c r="EFK1" s="526"/>
      <c r="EFL1" s="526"/>
      <c r="EFM1" s="526"/>
      <c r="EFN1" s="526"/>
      <c r="EFO1" s="526"/>
      <c r="EFP1" s="526"/>
      <c r="EFQ1" s="526"/>
      <c r="EFR1" s="526"/>
      <c r="EFS1" s="526"/>
      <c r="EFT1" s="526"/>
      <c r="EFU1" s="526"/>
      <c r="EFV1" s="526"/>
      <c r="EFW1" s="526"/>
      <c r="EFX1" s="526"/>
      <c r="EFY1" s="526"/>
      <c r="EFZ1" s="526"/>
      <c r="EGA1" s="526"/>
      <c r="EGB1" s="526"/>
      <c r="EGC1" s="526"/>
      <c r="EGD1" s="526"/>
      <c r="EGE1" s="526"/>
      <c r="EGF1" s="526"/>
      <c r="EGG1" s="526"/>
      <c r="EGH1" s="526"/>
      <c r="EGI1" s="526"/>
      <c r="EGJ1" s="526"/>
      <c r="EGK1" s="526"/>
      <c r="EGL1" s="526"/>
      <c r="EGM1" s="526"/>
      <c r="EGN1" s="526"/>
      <c r="EGO1" s="526"/>
      <c r="EGP1" s="526"/>
      <c r="EGQ1" s="526"/>
      <c r="EGR1" s="526"/>
      <c r="EGS1" s="526"/>
      <c r="EGT1" s="526"/>
      <c r="EGU1" s="526"/>
      <c r="EGV1" s="526"/>
      <c r="EGW1" s="526"/>
      <c r="EGX1" s="526"/>
      <c r="EGY1" s="526"/>
      <c r="EGZ1" s="526"/>
      <c r="EHA1" s="526"/>
      <c r="EHB1" s="526"/>
      <c r="EHC1" s="526"/>
      <c r="EHD1" s="526"/>
      <c r="EHE1" s="526"/>
      <c r="EHF1" s="526"/>
      <c r="EHG1" s="526"/>
      <c r="EHH1" s="526"/>
      <c r="EHI1" s="526"/>
      <c r="EHJ1" s="526"/>
      <c r="EHK1" s="526"/>
      <c r="EHL1" s="526"/>
      <c r="EHM1" s="526"/>
      <c r="EHN1" s="526"/>
      <c r="EHO1" s="526"/>
      <c r="EHP1" s="526"/>
      <c r="EHQ1" s="526"/>
      <c r="EHR1" s="526"/>
      <c r="EHS1" s="526"/>
      <c r="EHT1" s="526"/>
      <c r="EHU1" s="526"/>
      <c r="EHV1" s="526"/>
      <c r="EHW1" s="526"/>
      <c r="EHX1" s="526"/>
      <c r="EHY1" s="526"/>
      <c r="EHZ1" s="526"/>
      <c r="EIA1" s="526"/>
      <c r="EIB1" s="526"/>
      <c r="EIC1" s="526"/>
      <c r="EID1" s="526"/>
      <c r="EIE1" s="526"/>
      <c r="EIF1" s="526"/>
      <c r="EIG1" s="526"/>
      <c r="EIH1" s="526"/>
      <c r="EII1" s="526"/>
      <c r="EIJ1" s="526"/>
      <c r="EIK1" s="526"/>
      <c r="EIL1" s="526"/>
      <c r="EIM1" s="526"/>
      <c r="EIN1" s="526"/>
      <c r="EIO1" s="526"/>
      <c r="EIP1" s="526"/>
      <c r="EIQ1" s="526"/>
      <c r="EIR1" s="526"/>
      <c r="EIS1" s="526"/>
      <c r="EIT1" s="526"/>
      <c r="EIU1" s="526"/>
      <c r="EIV1" s="526"/>
      <c r="EIW1" s="526"/>
      <c r="EIX1" s="526"/>
      <c r="EIY1" s="526"/>
      <c r="EIZ1" s="526"/>
      <c r="EJA1" s="526"/>
      <c r="EJB1" s="526"/>
      <c r="EJC1" s="526"/>
      <c r="EJD1" s="526"/>
      <c r="EJE1" s="526"/>
      <c r="EJF1" s="526"/>
      <c r="EJG1" s="526"/>
      <c r="EJH1" s="526"/>
      <c r="EJI1" s="526"/>
      <c r="EJJ1" s="526"/>
      <c r="EJK1" s="526"/>
      <c r="EJL1" s="526"/>
      <c r="EJM1" s="526"/>
      <c r="EJN1" s="526"/>
      <c r="EJO1" s="526"/>
      <c r="EJP1" s="526"/>
      <c r="EJQ1" s="526"/>
      <c r="EJR1" s="526"/>
      <c r="EJS1" s="526"/>
      <c r="EJT1" s="526"/>
      <c r="EJU1" s="526"/>
      <c r="EJV1" s="526"/>
      <c r="EJW1" s="526"/>
      <c r="EJX1" s="526"/>
      <c r="EJY1" s="526"/>
      <c r="EJZ1" s="526"/>
      <c r="EKA1" s="526"/>
      <c r="EKB1" s="526"/>
      <c r="EKC1" s="526"/>
      <c r="EKD1" s="526"/>
      <c r="EKE1" s="526"/>
      <c r="EKF1" s="526"/>
      <c r="EKG1" s="526"/>
      <c r="EKH1" s="526"/>
      <c r="EKI1" s="526"/>
      <c r="EKJ1" s="526"/>
      <c r="EKK1" s="526"/>
      <c r="EKL1" s="526"/>
      <c r="EKM1" s="526"/>
      <c r="EKN1" s="526"/>
      <c r="EKO1" s="526"/>
      <c r="EKP1" s="526"/>
      <c r="EKQ1" s="526"/>
      <c r="EKR1" s="526"/>
      <c r="EKS1" s="526"/>
      <c r="EKT1" s="526"/>
      <c r="EKU1" s="526"/>
      <c r="EKV1" s="526"/>
      <c r="EKW1" s="526"/>
      <c r="EKX1" s="526"/>
      <c r="EKY1" s="526"/>
      <c r="EKZ1" s="526"/>
      <c r="ELA1" s="526"/>
      <c r="ELB1" s="526"/>
      <c r="ELC1" s="526"/>
      <c r="ELD1" s="526"/>
      <c r="ELE1" s="526"/>
      <c r="ELF1" s="526"/>
      <c r="ELG1" s="526"/>
      <c r="ELH1" s="526"/>
      <c r="ELI1" s="526"/>
      <c r="ELJ1" s="526"/>
      <c r="ELK1" s="526"/>
      <c r="ELL1" s="526"/>
      <c r="ELM1" s="526"/>
      <c r="ELN1" s="526"/>
      <c r="ELO1" s="526"/>
      <c r="ELP1" s="526"/>
      <c r="ELQ1" s="526"/>
      <c r="ELR1" s="526"/>
      <c r="ELS1" s="526"/>
      <c r="ELT1" s="526"/>
      <c r="ELU1" s="526"/>
      <c r="ELV1" s="526"/>
      <c r="ELW1" s="526"/>
      <c r="ELX1" s="526"/>
      <c r="ELY1" s="526"/>
      <c r="ELZ1" s="526"/>
      <c r="EMA1" s="526"/>
      <c r="EMB1" s="526"/>
      <c r="EMC1" s="526"/>
      <c r="EMD1" s="526"/>
      <c r="EME1" s="526"/>
      <c r="EMF1" s="526"/>
      <c r="EMG1" s="526"/>
      <c r="EMH1" s="526"/>
      <c r="EMI1" s="526"/>
      <c r="EMJ1" s="526"/>
      <c r="EMK1" s="526"/>
      <c r="EML1" s="526"/>
      <c r="EMM1" s="526"/>
      <c r="EMN1" s="526"/>
      <c r="EMO1" s="526"/>
      <c r="EMP1" s="526"/>
      <c r="EMQ1" s="526"/>
      <c r="EMR1" s="526"/>
      <c r="EMS1" s="526"/>
      <c r="EMT1" s="526"/>
      <c r="EMU1" s="526"/>
      <c r="EMV1" s="526"/>
      <c r="EMW1" s="526"/>
      <c r="EMX1" s="526"/>
      <c r="EMY1" s="526"/>
      <c r="EMZ1" s="526"/>
      <c r="ENA1" s="526"/>
      <c r="ENB1" s="526"/>
      <c r="ENC1" s="526"/>
      <c r="END1" s="526"/>
      <c r="ENE1" s="526"/>
      <c r="ENF1" s="526"/>
      <c r="ENG1" s="526"/>
      <c r="ENH1" s="526"/>
      <c r="ENI1" s="526"/>
      <c r="ENJ1" s="526"/>
      <c r="ENK1" s="526"/>
      <c r="ENL1" s="526"/>
      <c r="ENM1" s="526"/>
      <c r="ENN1" s="526"/>
      <c r="ENO1" s="526"/>
      <c r="ENP1" s="526"/>
      <c r="ENQ1" s="526"/>
      <c r="ENR1" s="526"/>
      <c r="ENS1" s="526"/>
      <c r="ENT1" s="526"/>
      <c r="ENU1" s="526"/>
      <c r="ENV1" s="526"/>
      <c r="ENW1" s="526"/>
      <c r="ENX1" s="526"/>
      <c r="ENY1" s="526"/>
      <c r="ENZ1" s="526"/>
      <c r="EOA1" s="526"/>
      <c r="EOB1" s="526"/>
      <c r="EOC1" s="526"/>
      <c r="EOD1" s="526"/>
      <c r="EOE1" s="526"/>
      <c r="EOF1" s="526"/>
      <c r="EOG1" s="526"/>
      <c r="EOH1" s="526"/>
      <c r="EOI1" s="526"/>
      <c r="EOJ1" s="526"/>
      <c r="EOK1" s="526"/>
      <c r="EOL1" s="526"/>
      <c r="EOM1" s="526"/>
      <c r="EON1" s="526"/>
      <c r="EOO1" s="526"/>
      <c r="EOP1" s="526"/>
      <c r="EOQ1" s="526"/>
      <c r="EOR1" s="526"/>
      <c r="EOS1" s="526"/>
      <c r="EOT1" s="526"/>
      <c r="EOU1" s="526"/>
      <c r="EOV1" s="526"/>
      <c r="EOW1" s="526"/>
      <c r="EOX1" s="526"/>
      <c r="EOY1" s="526"/>
      <c r="EOZ1" s="526"/>
      <c r="EPA1" s="526"/>
      <c r="EPB1" s="526"/>
      <c r="EPC1" s="526"/>
      <c r="EPD1" s="526"/>
      <c r="EPE1" s="526"/>
      <c r="EPF1" s="526"/>
      <c r="EPG1" s="526"/>
      <c r="EPH1" s="526"/>
      <c r="EPI1" s="526"/>
      <c r="EPJ1" s="526"/>
      <c r="EPK1" s="526"/>
      <c r="EPL1" s="526"/>
      <c r="EPM1" s="526"/>
      <c r="EPN1" s="526"/>
      <c r="EPO1" s="526"/>
      <c r="EPP1" s="526"/>
      <c r="EPQ1" s="526"/>
      <c r="EPR1" s="526"/>
      <c r="EPS1" s="526"/>
      <c r="EPT1" s="526"/>
      <c r="EPU1" s="526"/>
      <c r="EPV1" s="526"/>
      <c r="EPW1" s="526"/>
      <c r="EPX1" s="526"/>
      <c r="EPY1" s="526"/>
      <c r="EPZ1" s="526"/>
      <c r="EQA1" s="526"/>
      <c r="EQB1" s="526"/>
      <c r="EQC1" s="526"/>
      <c r="EQD1" s="526"/>
      <c r="EQE1" s="526"/>
      <c r="EQF1" s="526"/>
      <c r="EQG1" s="526"/>
      <c r="EQH1" s="526"/>
      <c r="EQI1" s="526"/>
      <c r="EQJ1" s="526"/>
      <c r="EQK1" s="526"/>
      <c r="EQL1" s="526"/>
      <c r="EQM1" s="526"/>
      <c r="EQN1" s="526"/>
      <c r="EQO1" s="526"/>
      <c r="EQP1" s="526"/>
      <c r="EQQ1" s="526"/>
      <c r="EQR1" s="526"/>
      <c r="EQS1" s="526"/>
      <c r="EQT1" s="526"/>
      <c r="EQU1" s="526"/>
      <c r="EQV1" s="526"/>
      <c r="EQW1" s="526"/>
      <c r="EQX1" s="526"/>
      <c r="EQY1" s="526"/>
      <c r="EQZ1" s="526"/>
      <c r="ERA1" s="526"/>
      <c r="ERB1" s="526"/>
      <c r="ERC1" s="526"/>
      <c r="ERD1" s="526"/>
      <c r="ERE1" s="526"/>
      <c r="ERF1" s="526"/>
      <c r="ERG1" s="526"/>
      <c r="ERH1" s="526"/>
      <c r="ERI1" s="526"/>
      <c r="ERJ1" s="526"/>
      <c r="ERK1" s="526"/>
      <c r="ERL1" s="526"/>
      <c r="ERM1" s="526"/>
      <c r="ERN1" s="526"/>
      <c r="ERO1" s="526"/>
      <c r="ERP1" s="526"/>
      <c r="ERQ1" s="526"/>
      <c r="ERR1" s="526"/>
      <c r="ERS1" s="526"/>
      <c r="ERT1" s="526"/>
      <c r="ERU1" s="526"/>
      <c r="ERV1" s="526"/>
      <c r="ERW1" s="526"/>
      <c r="ERX1" s="526"/>
      <c r="ERY1" s="526"/>
      <c r="ERZ1" s="526"/>
      <c r="ESA1" s="526"/>
      <c r="ESB1" s="526"/>
      <c r="ESC1" s="526"/>
      <c r="ESD1" s="526"/>
      <c r="ESE1" s="526"/>
      <c r="ESF1" s="526"/>
      <c r="ESG1" s="526"/>
      <c r="ESH1" s="526"/>
      <c r="ESI1" s="526"/>
      <c r="ESJ1" s="526"/>
      <c r="ESK1" s="526"/>
      <c r="ESL1" s="526"/>
      <c r="ESM1" s="526"/>
      <c r="ESN1" s="526"/>
      <c r="ESO1" s="526"/>
      <c r="ESP1" s="526"/>
      <c r="ESQ1" s="526"/>
      <c r="ESR1" s="526"/>
      <c r="ESS1" s="526"/>
      <c r="EST1" s="526"/>
      <c r="ESU1" s="526"/>
      <c r="ESV1" s="526"/>
      <c r="ESW1" s="526"/>
      <c r="ESX1" s="526"/>
      <c r="ESY1" s="526"/>
      <c r="ESZ1" s="526"/>
      <c r="ETA1" s="526"/>
      <c r="ETB1" s="526"/>
      <c r="ETC1" s="526"/>
      <c r="ETD1" s="526"/>
      <c r="ETE1" s="526"/>
      <c r="ETF1" s="526"/>
      <c r="ETG1" s="526"/>
      <c r="ETH1" s="526"/>
      <c r="ETI1" s="526"/>
      <c r="ETJ1" s="526"/>
      <c r="ETK1" s="526"/>
      <c r="ETL1" s="526"/>
      <c r="ETM1" s="526"/>
      <c r="ETN1" s="526"/>
      <c r="ETO1" s="526"/>
      <c r="ETP1" s="526"/>
      <c r="ETQ1" s="526"/>
      <c r="ETR1" s="526"/>
      <c r="ETS1" s="526"/>
      <c r="ETT1" s="526"/>
      <c r="ETU1" s="526"/>
      <c r="ETV1" s="526"/>
      <c r="ETW1" s="526"/>
      <c r="ETX1" s="526"/>
      <c r="ETY1" s="526"/>
      <c r="ETZ1" s="526"/>
      <c r="EUA1" s="526"/>
      <c r="EUB1" s="526"/>
      <c r="EUC1" s="526"/>
      <c r="EUD1" s="526"/>
      <c r="EUE1" s="526"/>
      <c r="EUF1" s="526"/>
      <c r="EUG1" s="526"/>
      <c r="EUH1" s="526"/>
      <c r="EUI1" s="526"/>
      <c r="EUJ1" s="526"/>
      <c r="EUK1" s="526"/>
      <c r="EUL1" s="526"/>
      <c r="EUM1" s="526"/>
      <c r="EUN1" s="526"/>
      <c r="EUO1" s="526"/>
      <c r="EUP1" s="526"/>
      <c r="EUQ1" s="526"/>
      <c r="EUR1" s="526"/>
      <c r="EUS1" s="526"/>
      <c r="EUT1" s="526"/>
      <c r="EUU1" s="526"/>
      <c r="EUV1" s="526"/>
      <c r="EUW1" s="526"/>
      <c r="EUX1" s="526"/>
      <c r="EUY1" s="526"/>
      <c r="EUZ1" s="526"/>
      <c r="EVA1" s="526"/>
      <c r="EVB1" s="526"/>
      <c r="EVC1" s="526"/>
      <c r="EVD1" s="526"/>
      <c r="EVE1" s="526"/>
      <c r="EVF1" s="526"/>
      <c r="EVG1" s="526"/>
      <c r="EVH1" s="526"/>
      <c r="EVI1" s="526"/>
      <c r="EVJ1" s="526"/>
      <c r="EVK1" s="526"/>
      <c r="EVL1" s="526"/>
      <c r="EVM1" s="526"/>
      <c r="EVN1" s="526"/>
      <c r="EVO1" s="526"/>
      <c r="EVP1" s="526"/>
      <c r="EVQ1" s="526"/>
      <c r="EVR1" s="526"/>
      <c r="EVS1" s="526"/>
      <c r="EVT1" s="526"/>
      <c r="EVU1" s="526"/>
      <c r="EVV1" s="526"/>
      <c r="EVW1" s="526"/>
      <c r="EVX1" s="526"/>
      <c r="EVY1" s="526"/>
      <c r="EVZ1" s="526"/>
      <c r="EWA1" s="526"/>
      <c r="EWB1" s="526"/>
      <c r="EWC1" s="526"/>
      <c r="EWD1" s="526"/>
      <c r="EWE1" s="526"/>
      <c r="EWF1" s="526"/>
      <c r="EWG1" s="526"/>
      <c r="EWH1" s="526"/>
      <c r="EWI1" s="526"/>
      <c r="EWJ1" s="526"/>
      <c r="EWK1" s="526"/>
      <c r="EWL1" s="526"/>
      <c r="EWM1" s="526"/>
      <c r="EWN1" s="526"/>
      <c r="EWO1" s="526"/>
      <c r="EWP1" s="526"/>
      <c r="EWQ1" s="526"/>
      <c r="EWR1" s="526"/>
      <c r="EWS1" s="526"/>
      <c r="EWT1" s="526"/>
      <c r="EWU1" s="526"/>
      <c r="EWV1" s="526"/>
      <c r="EWW1" s="526"/>
      <c r="EWX1" s="526"/>
      <c r="EWY1" s="526"/>
      <c r="EWZ1" s="526"/>
      <c r="EXA1" s="526"/>
      <c r="EXB1" s="526"/>
      <c r="EXC1" s="526"/>
      <c r="EXD1" s="526"/>
      <c r="EXE1" s="526"/>
      <c r="EXF1" s="526"/>
      <c r="EXG1" s="526"/>
      <c r="EXH1" s="526"/>
      <c r="EXI1" s="526"/>
      <c r="EXJ1" s="526"/>
      <c r="EXK1" s="526"/>
      <c r="EXL1" s="526"/>
      <c r="EXM1" s="526"/>
      <c r="EXN1" s="526"/>
      <c r="EXO1" s="526"/>
      <c r="EXP1" s="526"/>
      <c r="EXQ1" s="526"/>
      <c r="EXR1" s="526"/>
      <c r="EXS1" s="526"/>
      <c r="EXT1" s="526"/>
      <c r="EXU1" s="526"/>
      <c r="EXV1" s="526"/>
      <c r="EXW1" s="526"/>
      <c r="EXX1" s="526"/>
      <c r="EXY1" s="526"/>
      <c r="EXZ1" s="526"/>
      <c r="EYA1" s="526"/>
      <c r="EYB1" s="526"/>
      <c r="EYC1" s="526"/>
      <c r="EYD1" s="526"/>
      <c r="EYE1" s="526"/>
      <c r="EYF1" s="526"/>
      <c r="EYG1" s="526"/>
      <c r="EYH1" s="526"/>
      <c r="EYI1" s="526"/>
      <c r="EYJ1" s="526"/>
      <c r="EYK1" s="526"/>
      <c r="EYL1" s="526"/>
      <c r="EYM1" s="526"/>
      <c r="EYN1" s="526"/>
      <c r="EYO1" s="526"/>
      <c r="EYP1" s="526"/>
      <c r="EYQ1" s="526"/>
      <c r="EYR1" s="526"/>
      <c r="EYS1" s="526"/>
      <c r="EYT1" s="526"/>
      <c r="EYU1" s="526"/>
      <c r="EYV1" s="526"/>
      <c r="EYW1" s="526"/>
      <c r="EYX1" s="526"/>
      <c r="EYY1" s="526"/>
      <c r="EYZ1" s="526"/>
      <c r="EZA1" s="526"/>
      <c r="EZB1" s="526"/>
      <c r="EZC1" s="526"/>
      <c r="EZD1" s="526"/>
      <c r="EZE1" s="526"/>
      <c r="EZF1" s="526"/>
      <c r="EZG1" s="526"/>
      <c r="EZH1" s="526"/>
      <c r="EZI1" s="526"/>
      <c r="EZJ1" s="526"/>
      <c r="EZK1" s="526"/>
      <c r="EZL1" s="526"/>
      <c r="EZM1" s="526"/>
      <c r="EZN1" s="526"/>
      <c r="EZO1" s="526"/>
      <c r="EZP1" s="526"/>
      <c r="EZQ1" s="526"/>
      <c r="EZR1" s="526"/>
      <c r="EZS1" s="526"/>
      <c r="EZT1" s="526"/>
      <c r="EZU1" s="526"/>
      <c r="EZV1" s="526"/>
      <c r="EZW1" s="526"/>
      <c r="EZX1" s="526"/>
      <c r="EZY1" s="526"/>
      <c r="EZZ1" s="526"/>
      <c r="FAA1" s="526"/>
      <c r="FAB1" s="526"/>
      <c r="FAC1" s="526"/>
      <c r="FAD1" s="526"/>
      <c r="FAE1" s="526"/>
      <c r="FAF1" s="526"/>
      <c r="FAG1" s="526"/>
      <c r="FAH1" s="526"/>
      <c r="FAI1" s="526"/>
      <c r="FAJ1" s="526"/>
      <c r="FAK1" s="526"/>
      <c r="FAL1" s="526"/>
      <c r="FAM1" s="526"/>
      <c r="FAN1" s="526"/>
      <c r="FAO1" s="526"/>
      <c r="FAP1" s="526"/>
      <c r="FAQ1" s="526"/>
      <c r="FAR1" s="526"/>
      <c r="FAS1" s="526"/>
      <c r="FAT1" s="526"/>
      <c r="FAU1" s="526"/>
      <c r="FAV1" s="526"/>
      <c r="FAW1" s="526"/>
      <c r="FAX1" s="526"/>
      <c r="FAY1" s="526"/>
      <c r="FAZ1" s="526"/>
      <c r="FBA1" s="526"/>
      <c r="FBB1" s="526"/>
      <c r="FBC1" s="526"/>
      <c r="FBD1" s="526"/>
      <c r="FBE1" s="526"/>
      <c r="FBF1" s="526"/>
      <c r="FBG1" s="526"/>
      <c r="FBH1" s="526"/>
      <c r="FBI1" s="526"/>
      <c r="FBJ1" s="526"/>
      <c r="FBK1" s="526"/>
      <c r="FBL1" s="526"/>
      <c r="FBM1" s="526"/>
      <c r="FBN1" s="526"/>
      <c r="FBO1" s="526"/>
      <c r="FBP1" s="526"/>
      <c r="FBQ1" s="526"/>
      <c r="FBR1" s="526"/>
      <c r="FBS1" s="526"/>
      <c r="FBT1" s="526"/>
      <c r="FBU1" s="526"/>
      <c r="FBV1" s="526"/>
      <c r="FBW1" s="526"/>
      <c r="FBX1" s="526"/>
      <c r="FBY1" s="526"/>
      <c r="FBZ1" s="526"/>
      <c r="FCA1" s="526"/>
      <c r="FCB1" s="526"/>
      <c r="FCC1" s="526"/>
      <c r="FCD1" s="526"/>
      <c r="FCE1" s="526"/>
      <c r="FCF1" s="526"/>
      <c r="FCG1" s="526"/>
      <c r="FCH1" s="526"/>
      <c r="FCI1" s="526"/>
      <c r="FCJ1" s="526"/>
      <c r="FCK1" s="526"/>
      <c r="FCL1" s="526"/>
      <c r="FCM1" s="526"/>
      <c r="FCN1" s="526"/>
      <c r="FCO1" s="526"/>
      <c r="FCP1" s="526"/>
      <c r="FCQ1" s="526"/>
      <c r="FCR1" s="526"/>
      <c r="FCS1" s="526"/>
      <c r="FCT1" s="526"/>
      <c r="FCU1" s="526"/>
      <c r="FCV1" s="526"/>
      <c r="FCW1" s="526"/>
      <c r="FCX1" s="526"/>
      <c r="FCY1" s="526"/>
      <c r="FCZ1" s="526"/>
      <c r="FDA1" s="526"/>
      <c r="FDB1" s="526"/>
      <c r="FDC1" s="526"/>
      <c r="FDD1" s="526"/>
      <c r="FDE1" s="526"/>
      <c r="FDF1" s="526"/>
      <c r="FDG1" s="526"/>
      <c r="FDH1" s="526"/>
      <c r="FDI1" s="526"/>
      <c r="FDJ1" s="526"/>
      <c r="FDK1" s="526"/>
      <c r="FDL1" s="526"/>
      <c r="FDM1" s="526"/>
      <c r="FDN1" s="526"/>
      <c r="FDO1" s="526"/>
      <c r="FDP1" s="526"/>
      <c r="FDQ1" s="526"/>
      <c r="FDR1" s="526"/>
      <c r="FDS1" s="526"/>
      <c r="FDT1" s="526"/>
      <c r="FDU1" s="526"/>
      <c r="FDV1" s="526"/>
      <c r="FDW1" s="526"/>
      <c r="FDX1" s="526"/>
      <c r="FDY1" s="526"/>
      <c r="FDZ1" s="526"/>
      <c r="FEA1" s="526"/>
      <c r="FEB1" s="526"/>
      <c r="FEC1" s="526"/>
      <c r="FED1" s="526"/>
      <c r="FEE1" s="526"/>
      <c r="FEF1" s="526"/>
      <c r="FEG1" s="526"/>
      <c r="FEH1" s="526"/>
      <c r="FEI1" s="526"/>
      <c r="FEJ1" s="526"/>
      <c r="FEK1" s="526"/>
      <c r="FEL1" s="526"/>
      <c r="FEM1" s="526"/>
      <c r="FEN1" s="526"/>
      <c r="FEO1" s="526"/>
      <c r="FEP1" s="526"/>
      <c r="FEQ1" s="526"/>
      <c r="FER1" s="526"/>
      <c r="FES1" s="526"/>
      <c r="FET1" s="526"/>
      <c r="FEU1" s="526"/>
      <c r="FEV1" s="526"/>
      <c r="FEW1" s="526"/>
      <c r="FEX1" s="526"/>
      <c r="FEY1" s="526"/>
      <c r="FEZ1" s="526"/>
      <c r="FFA1" s="526"/>
      <c r="FFB1" s="526"/>
      <c r="FFC1" s="526"/>
      <c r="FFD1" s="526"/>
      <c r="FFE1" s="526"/>
      <c r="FFF1" s="526"/>
      <c r="FFG1" s="526"/>
      <c r="FFH1" s="526"/>
      <c r="FFI1" s="526"/>
      <c r="FFJ1" s="526"/>
      <c r="FFK1" s="526"/>
      <c r="FFL1" s="526"/>
      <c r="FFM1" s="526"/>
      <c r="FFN1" s="526"/>
      <c r="FFO1" s="526"/>
      <c r="FFP1" s="526"/>
      <c r="FFQ1" s="526"/>
      <c r="FFR1" s="526"/>
      <c r="FFS1" s="526"/>
      <c r="FFT1" s="526"/>
      <c r="FFU1" s="526"/>
      <c r="FFV1" s="526"/>
      <c r="FFW1" s="526"/>
      <c r="FFX1" s="526"/>
      <c r="FFY1" s="526"/>
      <c r="FFZ1" s="526"/>
      <c r="FGA1" s="526"/>
      <c r="FGB1" s="526"/>
      <c r="FGC1" s="526"/>
      <c r="FGD1" s="526"/>
      <c r="FGE1" s="526"/>
      <c r="FGF1" s="526"/>
      <c r="FGG1" s="526"/>
      <c r="FGH1" s="526"/>
      <c r="FGI1" s="526"/>
      <c r="FGJ1" s="526"/>
      <c r="FGK1" s="526"/>
      <c r="FGL1" s="526"/>
      <c r="FGM1" s="526"/>
      <c r="FGN1" s="526"/>
      <c r="FGO1" s="526"/>
      <c r="FGP1" s="526"/>
      <c r="FGQ1" s="526"/>
      <c r="FGR1" s="526"/>
      <c r="FGS1" s="526"/>
      <c r="FGT1" s="526"/>
      <c r="FGU1" s="526"/>
      <c r="FGV1" s="526"/>
      <c r="FGW1" s="526"/>
      <c r="FGX1" s="526"/>
      <c r="FGY1" s="526"/>
      <c r="FGZ1" s="526"/>
      <c r="FHA1" s="526"/>
      <c r="FHB1" s="526"/>
      <c r="FHC1" s="526"/>
      <c r="FHD1" s="526"/>
      <c r="FHE1" s="526"/>
      <c r="FHF1" s="526"/>
      <c r="FHG1" s="526"/>
      <c r="FHH1" s="526"/>
      <c r="FHI1" s="526"/>
      <c r="FHJ1" s="526"/>
      <c r="FHK1" s="526"/>
      <c r="FHL1" s="526"/>
      <c r="FHM1" s="526"/>
      <c r="FHN1" s="526"/>
      <c r="FHO1" s="526"/>
      <c r="FHP1" s="526"/>
      <c r="FHQ1" s="526"/>
      <c r="FHR1" s="526"/>
      <c r="FHS1" s="526"/>
      <c r="FHT1" s="526"/>
      <c r="FHU1" s="526"/>
      <c r="FHV1" s="526"/>
      <c r="FHW1" s="526"/>
      <c r="FHX1" s="526"/>
      <c r="FHY1" s="526"/>
      <c r="FHZ1" s="526"/>
      <c r="FIA1" s="526"/>
      <c r="FIB1" s="526"/>
      <c r="FIC1" s="526"/>
      <c r="FID1" s="526"/>
      <c r="FIE1" s="526"/>
      <c r="FIF1" s="526"/>
      <c r="FIG1" s="526"/>
      <c r="FIH1" s="526"/>
      <c r="FII1" s="526"/>
      <c r="FIJ1" s="526"/>
      <c r="FIK1" s="526"/>
      <c r="FIL1" s="526"/>
      <c r="FIM1" s="526"/>
      <c r="FIN1" s="526"/>
      <c r="FIO1" s="526"/>
      <c r="FIP1" s="526"/>
      <c r="FIQ1" s="526"/>
      <c r="FIR1" s="526"/>
      <c r="FIS1" s="526"/>
      <c r="FIT1" s="526"/>
      <c r="FIU1" s="526"/>
      <c r="FIV1" s="526"/>
      <c r="FIW1" s="526"/>
      <c r="FIX1" s="526"/>
      <c r="FIY1" s="526"/>
      <c r="FIZ1" s="526"/>
      <c r="FJA1" s="526"/>
      <c r="FJB1" s="526"/>
      <c r="FJC1" s="526"/>
      <c r="FJD1" s="526"/>
      <c r="FJE1" s="526"/>
      <c r="FJF1" s="526"/>
      <c r="FJG1" s="526"/>
      <c r="FJH1" s="526"/>
      <c r="FJI1" s="526"/>
      <c r="FJJ1" s="526"/>
      <c r="FJK1" s="526"/>
      <c r="FJL1" s="526"/>
      <c r="FJM1" s="526"/>
      <c r="FJN1" s="526"/>
      <c r="FJO1" s="526"/>
      <c r="FJP1" s="526"/>
      <c r="FJQ1" s="526"/>
      <c r="FJR1" s="526"/>
      <c r="FJS1" s="526"/>
      <c r="FJT1" s="526"/>
      <c r="FJU1" s="526"/>
      <c r="FJV1" s="526"/>
      <c r="FJW1" s="526"/>
      <c r="FJX1" s="526"/>
      <c r="FJY1" s="526"/>
      <c r="FJZ1" s="526"/>
      <c r="FKA1" s="526"/>
      <c r="FKB1" s="526"/>
      <c r="FKC1" s="526"/>
      <c r="FKD1" s="526"/>
      <c r="FKE1" s="526"/>
      <c r="FKF1" s="526"/>
      <c r="FKG1" s="526"/>
      <c r="FKH1" s="526"/>
      <c r="FKI1" s="526"/>
      <c r="FKJ1" s="526"/>
      <c r="FKK1" s="526"/>
      <c r="FKL1" s="526"/>
      <c r="FKM1" s="526"/>
      <c r="FKN1" s="526"/>
      <c r="FKO1" s="526"/>
      <c r="FKP1" s="526"/>
      <c r="FKQ1" s="526"/>
      <c r="FKR1" s="526"/>
      <c r="FKS1" s="526"/>
      <c r="FKT1" s="526"/>
      <c r="FKU1" s="526"/>
      <c r="FKV1" s="526"/>
      <c r="FKW1" s="526"/>
      <c r="FKX1" s="526"/>
      <c r="FKY1" s="526"/>
      <c r="FKZ1" s="526"/>
      <c r="FLA1" s="526"/>
      <c r="FLB1" s="526"/>
      <c r="FLC1" s="526"/>
      <c r="FLD1" s="526"/>
      <c r="FLE1" s="526"/>
      <c r="FLF1" s="526"/>
      <c r="FLG1" s="526"/>
      <c r="FLH1" s="526"/>
      <c r="FLI1" s="526"/>
      <c r="FLJ1" s="526"/>
      <c r="FLK1" s="526"/>
      <c r="FLL1" s="526"/>
      <c r="FLM1" s="526"/>
      <c r="FLN1" s="526"/>
      <c r="FLO1" s="526"/>
      <c r="FLP1" s="526"/>
      <c r="FLQ1" s="526"/>
      <c r="FLR1" s="526"/>
      <c r="FLS1" s="526"/>
      <c r="FLT1" s="526"/>
      <c r="FLU1" s="526"/>
      <c r="FLV1" s="526"/>
      <c r="FLW1" s="526"/>
      <c r="FLX1" s="526"/>
      <c r="FLY1" s="526"/>
      <c r="FLZ1" s="526"/>
      <c r="FMA1" s="526"/>
      <c r="FMB1" s="526"/>
      <c r="FMC1" s="526"/>
      <c r="FMD1" s="526"/>
      <c r="FME1" s="526"/>
      <c r="FMF1" s="526"/>
      <c r="FMG1" s="526"/>
      <c r="FMH1" s="526"/>
      <c r="FMI1" s="526"/>
      <c r="FMJ1" s="526"/>
      <c r="FMK1" s="526"/>
      <c r="FML1" s="526"/>
      <c r="FMM1" s="526"/>
      <c r="FMN1" s="526"/>
      <c r="FMO1" s="526"/>
      <c r="FMP1" s="526"/>
      <c r="FMQ1" s="526"/>
      <c r="FMR1" s="526"/>
      <c r="FMS1" s="526"/>
      <c r="FMT1" s="526"/>
      <c r="FMU1" s="526"/>
      <c r="FMV1" s="526"/>
      <c r="FMW1" s="526"/>
      <c r="FMX1" s="526"/>
      <c r="FMY1" s="526"/>
      <c r="FMZ1" s="526"/>
      <c r="FNA1" s="526"/>
      <c r="FNB1" s="526"/>
      <c r="FNC1" s="526"/>
      <c r="FND1" s="526"/>
      <c r="FNE1" s="526"/>
      <c r="FNF1" s="526"/>
      <c r="FNG1" s="526"/>
      <c r="FNH1" s="526"/>
      <c r="FNI1" s="526"/>
      <c r="FNJ1" s="526"/>
      <c r="FNK1" s="526"/>
      <c r="FNL1" s="526"/>
      <c r="FNM1" s="526"/>
      <c r="FNN1" s="526"/>
      <c r="FNO1" s="526"/>
      <c r="FNP1" s="526"/>
      <c r="FNQ1" s="526"/>
      <c r="FNR1" s="526"/>
      <c r="FNS1" s="526"/>
      <c r="FNT1" s="526"/>
      <c r="FNU1" s="526"/>
      <c r="FNV1" s="526"/>
      <c r="FNW1" s="526"/>
      <c r="FNX1" s="526"/>
      <c r="FNY1" s="526"/>
      <c r="FNZ1" s="526"/>
      <c r="FOA1" s="526"/>
      <c r="FOB1" s="526"/>
      <c r="FOC1" s="526"/>
      <c r="FOD1" s="526"/>
      <c r="FOE1" s="526"/>
      <c r="FOF1" s="526"/>
      <c r="FOG1" s="526"/>
      <c r="FOH1" s="526"/>
      <c r="FOI1" s="526"/>
      <c r="FOJ1" s="526"/>
      <c r="FOK1" s="526"/>
      <c r="FOL1" s="526"/>
      <c r="FOM1" s="526"/>
      <c r="FON1" s="526"/>
      <c r="FOO1" s="526"/>
      <c r="FOP1" s="526"/>
      <c r="FOQ1" s="526"/>
      <c r="FOR1" s="526"/>
      <c r="FOS1" s="526"/>
      <c r="FOT1" s="526"/>
      <c r="FOU1" s="526"/>
      <c r="FOV1" s="526"/>
      <c r="FOW1" s="526"/>
      <c r="FOX1" s="526"/>
      <c r="FOY1" s="526"/>
      <c r="FOZ1" s="526"/>
      <c r="FPA1" s="526"/>
      <c r="FPB1" s="526"/>
      <c r="FPC1" s="526"/>
      <c r="FPD1" s="526"/>
      <c r="FPE1" s="526"/>
      <c r="FPF1" s="526"/>
      <c r="FPG1" s="526"/>
      <c r="FPH1" s="526"/>
      <c r="FPI1" s="526"/>
      <c r="FPJ1" s="526"/>
      <c r="FPK1" s="526"/>
      <c r="FPL1" s="526"/>
      <c r="FPM1" s="526"/>
      <c r="FPN1" s="526"/>
      <c r="FPO1" s="526"/>
      <c r="FPP1" s="526"/>
      <c r="FPQ1" s="526"/>
      <c r="FPR1" s="526"/>
      <c r="FPS1" s="526"/>
      <c r="FPT1" s="526"/>
      <c r="FPU1" s="526"/>
      <c r="FPV1" s="526"/>
      <c r="FPW1" s="526"/>
      <c r="FPX1" s="526"/>
      <c r="FPY1" s="526"/>
      <c r="FPZ1" s="526"/>
      <c r="FQA1" s="526"/>
      <c r="FQB1" s="526"/>
      <c r="FQC1" s="526"/>
      <c r="FQD1" s="526"/>
      <c r="FQE1" s="526"/>
      <c r="FQF1" s="526"/>
      <c r="FQG1" s="526"/>
      <c r="FQH1" s="526"/>
      <c r="FQI1" s="526"/>
      <c r="FQJ1" s="526"/>
      <c r="FQK1" s="526"/>
      <c r="FQL1" s="526"/>
      <c r="FQM1" s="526"/>
      <c r="FQN1" s="526"/>
      <c r="FQO1" s="526"/>
      <c r="FQP1" s="526"/>
      <c r="FQQ1" s="526"/>
      <c r="FQR1" s="526"/>
      <c r="FQS1" s="526"/>
      <c r="FQT1" s="526"/>
      <c r="FQU1" s="526"/>
      <c r="FQV1" s="526"/>
      <c r="FQW1" s="526"/>
      <c r="FQX1" s="526"/>
      <c r="FQY1" s="526"/>
      <c r="FQZ1" s="526"/>
      <c r="FRA1" s="526"/>
      <c r="FRB1" s="526"/>
      <c r="FRC1" s="526"/>
      <c r="FRD1" s="526"/>
      <c r="FRE1" s="526"/>
      <c r="FRF1" s="526"/>
      <c r="FRG1" s="526"/>
      <c r="FRH1" s="526"/>
      <c r="FRI1" s="526"/>
      <c r="FRJ1" s="526"/>
      <c r="FRK1" s="526"/>
      <c r="FRL1" s="526"/>
      <c r="FRM1" s="526"/>
      <c r="FRN1" s="526"/>
      <c r="FRO1" s="526"/>
      <c r="FRP1" s="526"/>
      <c r="FRQ1" s="526"/>
      <c r="FRR1" s="526"/>
      <c r="FRS1" s="526"/>
      <c r="FRT1" s="526"/>
      <c r="FRU1" s="526"/>
      <c r="FRV1" s="526"/>
      <c r="FRW1" s="526"/>
      <c r="FRX1" s="526"/>
      <c r="FRY1" s="526"/>
      <c r="FRZ1" s="526"/>
      <c r="FSA1" s="526"/>
      <c r="FSB1" s="526"/>
      <c r="FSC1" s="526"/>
      <c r="FSD1" s="526"/>
      <c r="FSE1" s="526"/>
      <c r="FSF1" s="526"/>
      <c r="FSG1" s="526"/>
      <c r="FSH1" s="526"/>
      <c r="FSI1" s="526"/>
      <c r="FSJ1" s="526"/>
      <c r="FSK1" s="526"/>
      <c r="FSL1" s="526"/>
      <c r="FSM1" s="526"/>
      <c r="FSN1" s="526"/>
      <c r="FSO1" s="526"/>
      <c r="FSP1" s="526"/>
      <c r="FSQ1" s="526"/>
      <c r="FSR1" s="526"/>
      <c r="FSS1" s="526"/>
      <c r="FST1" s="526"/>
      <c r="FSU1" s="526"/>
      <c r="FSV1" s="526"/>
      <c r="FSW1" s="526"/>
      <c r="FSX1" s="526"/>
      <c r="FSY1" s="526"/>
      <c r="FSZ1" s="526"/>
      <c r="FTA1" s="526"/>
      <c r="FTB1" s="526"/>
      <c r="FTC1" s="526"/>
      <c r="FTD1" s="526"/>
      <c r="FTE1" s="526"/>
      <c r="FTF1" s="526"/>
      <c r="FTG1" s="526"/>
      <c r="FTH1" s="526"/>
      <c r="FTI1" s="526"/>
      <c r="FTJ1" s="526"/>
      <c r="FTK1" s="526"/>
      <c r="FTL1" s="526"/>
      <c r="FTM1" s="526"/>
      <c r="FTN1" s="526"/>
      <c r="FTO1" s="526"/>
      <c r="FTP1" s="526"/>
      <c r="FTQ1" s="526"/>
      <c r="FTR1" s="526"/>
      <c r="FTS1" s="526"/>
      <c r="FTT1" s="526"/>
      <c r="FTU1" s="526"/>
      <c r="FTV1" s="526"/>
      <c r="FTW1" s="526"/>
      <c r="FTX1" s="526"/>
      <c r="FTY1" s="526"/>
      <c r="FTZ1" s="526"/>
      <c r="FUA1" s="526"/>
      <c r="FUB1" s="526"/>
      <c r="FUC1" s="526"/>
      <c r="FUD1" s="526"/>
      <c r="FUE1" s="526"/>
      <c r="FUF1" s="526"/>
      <c r="FUG1" s="526"/>
      <c r="FUH1" s="526"/>
      <c r="FUI1" s="526"/>
      <c r="FUJ1" s="526"/>
      <c r="FUK1" s="526"/>
      <c r="FUL1" s="526"/>
      <c r="FUM1" s="526"/>
      <c r="FUN1" s="526"/>
      <c r="FUO1" s="526"/>
      <c r="FUP1" s="526"/>
      <c r="FUQ1" s="526"/>
      <c r="FUR1" s="526"/>
      <c r="FUS1" s="526"/>
      <c r="FUT1" s="526"/>
      <c r="FUU1" s="526"/>
      <c r="FUV1" s="526"/>
      <c r="FUW1" s="526"/>
      <c r="FUX1" s="526"/>
      <c r="FUY1" s="526"/>
      <c r="FUZ1" s="526"/>
      <c r="FVA1" s="526"/>
      <c r="FVB1" s="526"/>
      <c r="FVC1" s="526"/>
      <c r="FVD1" s="526"/>
      <c r="FVE1" s="526"/>
      <c r="FVF1" s="526"/>
      <c r="FVG1" s="526"/>
      <c r="FVH1" s="526"/>
      <c r="FVI1" s="526"/>
      <c r="FVJ1" s="526"/>
      <c r="FVK1" s="526"/>
      <c r="FVL1" s="526"/>
      <c r="FVM1" s="526"/>
      <c r="FVN1" s="526"/>
      <c r="FVO1" s="526"/>
      <c r="FVP1" s="526"/>
      <c r="FVQ1" s="526"/>
      <c r="FVR1" s="526"/>
      <c r="FVS1" s="526"/>
      <c r="FVT1" s="526"/>
      <c r="FVU1" s="526"/>
      <c r="FVV1" s="526"/>
      <c r="FVW1" s="526"/>
      <c r="FVX1" s="526"/>
      <c r="FVY1" s="526"/>
      <c r="FVZ1" s="526"/>
      <c r="FWA1" s="526"/>
      <c r="FWB1" s="526"/>
      <c r="FWC1" s="526"/>
      <c r="FWD1" s="526"/>
      <c r="FWE1" s="526"/>
      <c r="FWF1" s="526"/>
      <c r="FWG1" s="526"/>
      <c r="FWH1" s="526"/>
      <c r="FWI1" s="526"/>
      <c r="FWJ1" s="526"/>
      <c r="FWK1" s="526"/>
      <c r="FWL1" s="526"/>
      <c r="FWM1" s="526"/>
      <c r="FWN1" s="526"/>
      <c r="FWO1" s="526"/>
      <c r="FWP1" s="526"/>
      <c r="FWQ1" s="526"/>
      <c r="FWR1" s="526"/>
      <c r="FWS1" s="526"/>
      <c r="FWT1" s="526"/>
      <c r="FWU1" s="526"/>
      <c r="FWV1" s="526"/>
      <c r="FWW1" s="526"/>
      <c r="FWX1" s="526"/>
      <c r="FWY1" s="526"/>
      <c r="FWZ1" s="526"/>
      <c r="FXA1" s="526"/>
      <c r="FXB1" s="526"/>
      <c r="FXC1" s="526"/>
      <c r="FXD1" s="526"/>
      <c r="FXE1" s="526"/>
      <c r="FXF1" s="526"/>
      <c r="FXG1" s="526"/>
      <c r="FXH1" s="526"/>
      <c r="FXI1" s="526"/>
      <c r="FXJ1" s="526"/>
      <c r="FXK1" s="526"/>
      <c r="FXL1" s="526"/>
      <c r="FXM1" s="526"/>
      <c r="FXN1" s="526"/>
      <c r="FXO1" s="526"/>
      <c r="FXP1" s="526"/>
      <c r="FXQ1" s="526"/>
      <c r="FXR1" s="526"/>
      <c r="FXS1" s="526"/>
      <c r="FXT1" s="526"/>
      <c r="FXU1" s="526"/>
      <c r="FXV1" s="526"/>
      <c r="FXW1" s="526"/>
      <c r="FXX1" s="526"/>
      <c r="FXY1" s="526"/>
      <c r="FXZ1" s="526"/>
      <c r="FYA1" s="526"/>
      <c r="FYB1" s="526"/>
      <c r="FYC1" s="526"/>
      <c r="FYD1" s="526"/>
      <c r="FYE1" s="526"/>
      <c r="FYF1" s="526"/>
      <c r="FYG1" s="526"/>
      <c r="FYH1" s="526"/>
      <c r="FYI1" s="526"/>
      <c r="FYJ1" s="526"/>
      <c r="FYK1" s="526"/>
      <c r="FYL1" s="526"/>
      <c r="FYM1" s="526"/>
      <c r="FYN1" s="526"/>
      <c r="FYO1" s="526"/>
      <c r="FYP1" s="526"/>
      <c r="FYQ1" s="526"/>
      <c r="FYR1" s="526"/>
      <c r="FYS1" s="526"/>
      <c r="FYT1" s="526"/>
      <c r="FYU1" s="526"/>
      <c r="FYV1" s="526"/>
      <c r="FYW1" s="526"/>
      <c r="FYX1" s="526"/>
      <c r="FYY1" s="526"/>
      <c r="FYZ1" s="526"/>
      <c r="FZA1" s="526"/>
      <c r="FZB1" s="526"/>
      <c r="FZC1" s="526"/>
      <c r="FZD1" s="526"/>
      <c r="FZE1" s="526"/>
      <c r="FZF1" s="526"/>
      <c r="FZG1" s="526"/>
      <c r="FZH1" s="526"/>
      <c r="FZI1" s="526"/>
      <c r="FZJ1" s="526"/>
      <c r="FZK1" s="526"/>
      <c r="FZL1" s="526"/>
      <c r="FZM1" s="526"/>
      <c r="FZN1" s="526"/>
      <c r="FZO1" s="526"/>
      <c r="FZP1" s="526"/>
      <c r="FZQ1" s="526"/>
      <c r="FZR1" s="526"/>
      <c r="FZS1" s="526"/>
      <c r="FZT1" s="526"/>
      <c r="FZU1" s="526"/>
      <c r="FZV1" s="526"/>
      <c r="FZW1" s="526"/>
      <c r="FZX1" s="526"/>
      <c r="FZY1" s="526"/>
      <c r="FZZ1" s="526"/>
      <c r="GAA1" s="526"/>
      <c r="GAB1" s="526"/>
      <c r="GAC1" s="526"/>
      <c r="GAD1" s="526"/>
      <c r="GAE1" s="526"/>
      <c r="GAF1" s="526"/>
      <c r="GAG1" s="526"/>
      <c r="GAH1" s="526"/>
      <c r="GAI1" s="526"/>
      <c r="GAJ1" s="526"/>
      <c r="GAK1" s="526"/>
      <c r="GAL1" s="526"/>
      <c r="GAM1" s="526"/>
      <c r="GAN1" s="526"/>
      <c r="GAO1" s="526"/>
      <c r="GAP1" s="526"/>
      <c r="GAQ1" s="526"/>
      <c r="GAR1" s="526"/>
      <c r="GAS1" s="526"/>
      <c r="GAT1" s="526"/>
      <c r="GAU1" s="526"/>
      <c r="GAV1" s="526"/>
      <c r="GAW1" s="526"/>
      <c r="GAX1" s="526"/>
      <c r="GAY1" s="526"/>
      <c r="GAZ1" s="526"/>
      <c r="GBA1" s="526"/>
      <c r="GBB1" s="526"/>
      <c r="GBC1" s="526"/>
      <c r="GBD1" s="526"/>
      <c r="GBE1" s="526"/>
      <c r="GBF1" s="526"/>
      <c r="GBG1" s="526"/>
      <c r="GBH1" s="526"/>
      <c r="GBI1" s="526"/>
      <c r="GBJ1" s="526"/>
      <c r="GBK1" s="526"/>
      <c r="GBL1" s="526"/>
      <c r="GBM1" s="526"/>
      <c r="GBN1" s="526"/>
      <c r="GBO1" s="526"/>
      <c r="GBP1" s="526"/>
      <c r="GBQ1" s="526"/>
      <c r="GBR1" s="526"/>
      <c r="GBS1" s="526"/>
      <c r="GBT1" s="526"/>
      <c r="GBU1" s="526"/>
      <c r="GBV1" s="526"/>
      <c r="GBW1" s="526"/>
      <c r="GBX1" s="526"/>
      <c r="GBY1" s="526"/>
      <c r="GBZ1" s="526"/>
      <c r="GCA1" s="526"/>
      <c r="GCB1" s="526"/>
      <c r="GCC1" s="526"/>
      <c r="GCD1" s="526"/>
      <c r="GCE1" s="526"/>
      <c r="GCF1" s="526"/>
      <c r="GCG1" s="526"/>
      <c r="GCH1" s="526"/>
      <c r="GCI1" s="526"/>
      <c r="GCJ1" s="526"/>
      <c r="GCK1" s="526"/>
      <c r="GCL1" s="526"/>
      <c r="GCM1" s="526"/>
      <c r="GCN1" s="526"/>
      <c r="GCO1" s="526"/>
      <c r="GCP1" s="526"/>
      <c r="GCQ1" s="526"/>
      <c r="GCR1" s="526"/>
      <c r="GCS1" s="526"/>
      <c r="GCT1" s="526"/>
      <c r="GCU1" s="526"/>
      <c r="GCV1" s="526"/>
      <c r="GCW1" s="526"/>
      <c r="GCX1" s="526"/>
      <c r="GCY1" s="526"/>
      <c r="GCZ1" s="526"/>
      <c r="GDA1" s="526"/>
      <c r="GDB1" s="526"/>
      <c r="GDC1" s="526"/>
      <c r="GDD1" s="526"/>
      <c r="GDE1" s="526"/>
      <c r="GDF1" s="526"/>
      <c r="GDG1" s="526"/>
      <c r="GDH1" s="526"/>
      <c r="GDI1" s="526"/>
      <c r="GDJ1" s="526"/>
      <c r="GDK1" s="526"/>
      <c r="GDL1" s="526"/>
      <c r="GDM1" s="526"/>
      <c r="GDN1" s="526"/>
      <c r="GDO1" s="526"/>
      <c r="GDP1" s="526"/>
      <c r="GDQ1" s="526"/>
      <c r="GDR1" s="526"/>
      <c r="GDS1" s="526"/>
      <c r="GDT1" s="526"/>
      <c r="GDU1" s="526"/>
      <c r="GDV1" s="526"/>
      <c r="GDW1" s="526"/>
      <c r="GDX1" s="526"/>
      <c r="GDY1" s="526"/>
      <c r="GDZ1" s="526"/>
      <c r="GEA1" s="526"/>
      <c r="GEB1" s="526"/>
      <c r="GEC1" s="526"/>
      <c r="GED1" s="526"/>
      <c r="GEE1" s="526"/>
      <c r="GEF1" s="526"/>
      <c r="GEG1" s="526"/>
      <c r="GEH1" s="526"/>
      <c r="GEI1" s="526"/>
      <c r="GEJ1" s="526"/>
      <c r="GEK1" s="526"/>
      <c r="GEL1" s="526"/>
      <c r="GEM1" s="526"/>
      <c r="GEN1" s="526"/>
      <c r="GEO1" s="526"/>
      <c r="GEP1" s="526"/>
      <c r="GEQ1" s="526"/>
      <c r="GER1" s="526"/>
      <c r="GES1" s="526"/>
      <c r="GET1" s="526"/>
      <c r="GEU1" s="526"/>
      <c r="GEV1" s="526"/>
      <c r="GEW1" s="526"/>
      <c r="GEX1" s="526"/>
      <c r="GEY1" s="526"/>
      <c r="GEZ1" s="526"/>
      <c r="GFA1" s="526"/>
      <c r="GFB1" s="526"/>
      <c r="GFC1" s="526"/>
      <c r="GFD1" s="526"/>
      <c r="GFE1" s="526"/>
      <c r="GFF1" s="526"/>
      <c r="GFG1" s="526"/>
      <c r="GFH1" s="526"/>
      <c r="GFI1" s="526"/>
      <c r="GFJ1" s="526"/>
      <c r="GFK1" s="526"/>
      <c r="GFL1" s="526"/>
      <c r="GFM1" s="526"/>
      <c r="GFN1" s="526"/>
      <c r="GFO1" s="526"/>
      <c r="GFP1" s="526"/>
      <c r="GFQ1" s="526"/>
      <c r="GFR1" s="526"/>
      <c r="GFS1" s="526"/>
      <c r="GFT1" s="526"/>
      <c r="GFU1" s="526"/>
      <c r="GFV1" s="526"/>
      <c r="GFW1" s="526"/>
      <c r="GFX1" s="526"/>
      <c r="GFY1" s="526"/>
      <c r="GFZ1" s="526"/>
      <c r="GGA1" s="526"/>
      <c r="GGB1" s="526"/>
      <c r="GGC1" s="526"/>
      <c r="GGD1" s="526"/>
      <c r="GGE1" s="526"/>
      <c r="GGF1" s="526"/>
      <c r="GGG1" s="526"/>
      <c r="GGH1" s="526"/>
      <c r="GGI1" s="526"/>
      <c r="GGJ1" s="526"/>
      <c r="GGK1" s="526"/>
      <c r="GGL1" s="526"/>
      <c r="GGM1" s="526"/>
      <c r="GGN1" s="526"/>
      <c r="GGO1" s="526"/>
      <c r="GGP1" s="526"/>
      <c r="GGQ1" s="526"/>
      <c r="GGR1" s="526"/>
      <c r="GGS1" s="526"/>
      <c r="GGT1" s="526"/>
      <c r="GGU1" s="526"/>
      <c r="GGV1" s="526"/>
      <c r="GGW1" s="526"/>
      <c r="GGX1" s="526"/>
      <c r="GGY1" s="526"/>
      <c r="GGZ1" s="526"/>
      <c r="GHA1" s="526"/>
      <c r="GHB1" s="526"/>
      <c r="GHC1" s="526"/>
      <c r="GHD1" s="526"/>
      <c r="GHE1" s="526"/>
      <c r="GHF1" s="526"/>
      <c r="GHG1" s="526"/>
      <c r="GHH1" s="526"/>
      <c r="GHI1" s="526"/>
      <c r="GHJ1" s="526"/>
      <c r="GHK1" s="526"/>
      <c r="GHL1" s="526"/>
      <c r="GHM1" s="526"/>
      <c r="GHN1" s="526"/>
      <c r="GHO1" s="526"/>
      <c r="GHP1" s="526"/>
      <c r="GHQ1" s="526"/>
      <c r="GHR1" s="526"/>
      <c r="GHS1" s="526"/>
      <c r="GHT1" s="526"/>
      <c r="GHU1" s="526"/>
      <c r="GHV1" s="526"/>
      <c r="GHW1" s="526"/>
      <c r="GHX1" s="526"/>
      <c r="GHY1" s="526"/>
      <c r="GHZ1" s="526"/>
      <c r="GIA1" s="526"/>
      <c r="GIB1" s="526"/>
      <c r="GIC1" s="526"/>
      <c r="GID1" s="526"/>
      <c r="GIE1" s="526"/>
      <c r="GIF1" s="526"/>
      <c r="GIG1" s="526"/>
      <c r="GIH1" s="526"/>
      <c r="GII1" s="526"/>
      <c r="GIJ1" s="526"/>
      <c r="GIK1" s="526"/>
      <c r="GIL1" s="526"/>
      <c r="GIM1" s="526"/>
      <c r="GIN1" s="526"/>
      <c r="GIO1" s="526"/>
      <c r="GIP1" s="526"/>
      <c r="GIQ1" s="526"/>
      <c r="GIR1" s="526"/>
      <c r="GIS1" s="526"/>
      <c r="GIT1" s="526"/>
      <c r="GIU1" s="526"/>
      <c r="GIV1" s="526"/>
      <c r="GIW1" s="526"/>
      <c r="GIX1" s="526"/>
      <c r="GIY1" s="526"/>
      <c r="GIZ1" s="526"/>
      <c r="GJA1" s="526"/>
      <c r="GJB1" s="526"/>
      <c r="GJC1" s="526"/>
      <c r="GJD1" s="526"/>
      <c r="GJE1" s="526"/>
      <c r="GJF1" s="526"/>
      <c r="GJG1" s="526"/>
      <c r="GJH1" s="526"/>
      <c r="GJI1" s="526"/>
      <c r="GJJ1" s="526"/>
      <c r="GJK1" s="526"/>
      <c r="GJL1" s="526"/>
      <c r="GJM1" s="526"/>
      <c r="GJN1" s="526"/>
      <c r="GJO1" s="526"/>
      <c r="GJP1" s="526"/>
      <c r="GJQ1" s="526"/>
      <c r="GJR1" s="526"/>
      <c r="GJS1" s="526"/>
      <c r="GJT1" s="526"/>
      <c r="GJU1" s="526"/>
      <c r="GJV1" s="526"/>
      <c r="GJW1" s="526"/>
      <c r="GJX1" s="526"/>
      <c r="GJY1" s="526"/>
      <c r="GJZ1" s="526"/>
      <c r="GKA1" s="526"/>
      <c r="GKB1" s="526"/>
      <c r="GKC1" s="526"/>
      <c r="GKD1" s="526"/>
      <c r="GKE1" s="526"/>
      <c r="GKF1" s="526"/>
      <c r="GKG1" s="526"/>
      <c r="GKH1" s="526"/>
      <c r="GKI1" s="526"/>
      <c r="GKJ1" s="526"/>
      <c r="GKK1" s="526"/>
      <c r="GKL1" s="526"/>
      <c r="GKM1" s="526"/>
      <c r="GKN1" s="526"/>
      <c r="GKO1" s="526"/>
      <c r="GKP1" s="526"/>
      <c r="GKQ1" s="526"/>
      <c r="GKR1" s="526"/>
      <c r="GKS1" s="526"/>
      <c r="GKT1" s="526"/>
      <c r="GKU1" s="526"/>
      <c r="GKV1" s="526"/>
      <c r="GKW1" s="526"/>
      <c r="GKX1" s="526"/>
      <c r="GKY1" s="526"/>
      <c r="GKZ1" s="526"/>
      <c r="GLA1" s="526"/>
      <c r="GLB1" s="526"/>
      <c r="GLC1" s="526"/>
      <c r="GLD1" s="526"/>
      <c r="GLE1" s="526"/>
      <c r="GLF1" s="526"/>
      <c r="GLG1" s="526"/>
      <c r="GLH1" s="526"/>
      <c r="GLI1" s="526"/>
      <c r="GLJ1" s="526"/>
      <c r="GLK1" s="526"/>
      <c r="GLL1" s="526"/>
      <c r="GLM1" s="526"/>
      <c r="GLN1" s="526"/>
      <c r="GLO1" s="526"/>
      <c r="GLP1" s="526"/>
      <c r="GLQ1" s="526"/>
      <c r="GLR1" s="526"/>
      <c r="GLS1" s="526"/>
      <c r="GLT1" s="526"/>
      <c r="GLU1" s="526"/>
      <c r="GLV1" s="526"/>
      <c r="GLW1" s="526"/>
      <c r="GLX1" s="526"/>
      <c r="GLY1" s="526"/>
      <c r="GLZ1" s="526"/>
      <c r="GMA1" s="526"/>
      <c r="GMB1" s="526"/>
      <c r="GMC1" s="526"/>
      <c r="GMD1" s="526"/>
      <c r="GME1" s="526"/>
      <c r="GMF1" s="526"/>
      <c r="GMG1" s="526"/>
      <c r="GMH1" s="526"/>
      <c r="GMI1" s="526"/>
      <c r="GMJ1" s="526"/>
      <c r="GMK1" s="526"/>
      <c r="GML1" s="526"/>
      <c r="GMM1" s="526"/>
      <c r="GMN1" s="526"/>
      <c r="GMO1" s="526"/>
      <c r="GMP1" s="526"/>
      <c r="GMQ1" s="526"/>
      <c r="GMR1" s="526"/>
      <c r="GMS1" s="526"/>
      <c r="GMT1" s="526"/>
      <c r="GMU1" s="526"/>
      <c r="GMV1" s="526"/>
      <c r="GMW1" s="526"/>
      <c r="GMX1" s="526"/>
      <c r="GMY1" s="526"/>
      <c r="GMZ1" s="526"/>
      <c r="GNA1" s="526"/>
      <c r="GNB1" s="526"/>
      <c r="GNC1" s="526"/>
      <c r="GND1" s="526"/>
      <c r="GNE1" s="526"/>
      <c r="GNF1" s="526"/>
      <c r="GNG1" s="526"/>
      <c r="GNH1" s="526"/>
      <c r="GNI1" s="526"/>
      <c r="GNJ1" s="526"/>
      <c r="GNK1" s="526"/>
      <c r="GNL1" s="526"/>
      <c r="GNM1" s="526"/>
      <c r="GNN1" s="526"/>
      <c r="GNO1" s="526"/>
      <c r="GNP1" s="526"/>
      <c r="GNQ1" s="526"/>
      <c r="GNR1" s="526"/>
      <c r="GNS1" s="526"/>
      <c r="GNT1" s="526"/>
      <c r="GNU1" s="526"/>
      <c r="GNV1" s="526"/>
      <c r="GNW1" s="526"/>
      <c r="GNX1" s="526"/>
      <c r="GNY1" s="526"/>
      <c r="GNZ1" s="526"/>
      <c r="GOA1" s="526"/>
      <c r="GOB1" s="526"/>
      <c r="GOC1" s="526"/>
      <c r="GOD1" s="526"/>
      <c r="GOE1" s="526"/>
      <c r="GOF1" s="526"/>
      <c r="GOG1" s="526"/>
      <c r="GOH1" s="526"/>
      <c r="GOI1" s="526"/>
      <c r="GOJ1" s="526"/>
      <c r="GOK1" s="526"/>
      <c r="GOL1" s="526"/>
      <c r="GOM1" s="526"/>
      <c r="GON1" s="526"/>
      <c r="GOO1" s="526"/>
      <c r="GOP1" s="526"/>
      <c r="GOQ1" s="526"/>
      <c r="GOR1" s="526"/>
      <c r="GOS1" s="526"/>
      <c r="GOT1" s="526"/>
      <c r="GOU1" s="526"/>
      <c r="GOV1" s="526"/>
      <c r="GOW1" s="526"/>
      <c r="GOX1" s="526"/>
      <c r="GOY1" s="526"/>
      <c r="GOZ1" s="526"/>
      <c r="GPA1" s="526"/>
      <c r="GPB1" s="526"/>
      <c r="GPC1" s="526"/>
      <c r="GPD1" s="526"/>
      <c r="GPE1" s="526"/>
      <c r="GPF1" s="526"/>
      <c r="GPG1" s="526"/>
      <c r="GPH1" s="526"/>
      <c r="GPI1" s="526"/>
      <c r="GPJ1" s="526"/>
      <c r="GPK1" s="526"/>
      <c r="GPL1" s="526"/>
      <c r="GPM1" s="526"/>
      <c r="GPN1" s="526"/>
      <c r="GPO1" s="526"/>
      <c r="GPP1" s="526"/>
      <c r="GPQ1" s="526"/>
      <c r="GPR1" s="526"/>
      <c r="GPS1" s="526"/>
      <c r="GPT1" s="526"/>
      <c r="GPU1" s="526"/>
      <c r="GPV1" s="526"/>
      <c r="GPW1" s="526"/>
      <c r="GPX1" s="526"/>
      <c r="GPY1" s="526"/>
      <c r="GPZ1" s="526"/>
      <c r="GQA1" s="526"/>
      <c r="GQB1" s="526"/>
      <c r="GQC1" s="526"/>
      <c r="GQD1" s="526"/>
      <c r="GQE1" s="526"/>
      <c r="GQF1" s="526"/>
      <c r="GQG1" s="526"/>
      <c r="GQH1" s="526"/>
      <c r="GQI1" s="526"/>
      <c r="GQJ1" s="526"/>
      <c r="GQK1" s="526"/>
      <c r="GQL1" s="526"/>
      <c r="GQM1" s="526"/>
      <c r="GQN1" s="526"/>
      <c r="GQO1" s="526"/>
      <c r="GQP1" s="526"/>
      <c r="GQQ1" s="526"/>
      <c r="GQR1" s="526"/>
      <c r="GQS1" s="526"/>
      <c r="GQT1" s="526"/>
      <c r="GQU1" s="526"/>
      <c r="GQV1" s="526"/>
      <c r="GQW1" s="526"/>
      <c r="GQX1" s="526"/>
      <c r="GQY1" s="526"/>
      <c r="GQZ1" s="526"/>
      <c r="GRA1" s="526"/>
      <c r="GRB1" s="526"/>
      <c r="GRC1" s="526"/>
      <c r="GRD1" s="526"/>
      <c r="GRE1" s="526"/>
      <c r="GRF1" s="526"/>
      <c r="GRG1" s="526"/>
      <c r="GRH1" s="526"/>
      <c r="GRI1" s="526"/>
      <c r="GRJ1" s="526"/>
      <c r="GRK1" s="526"/>
      <c r="GRL1" s="526"/>
      <c r="GRM1" s="526"/>
      <c r="GRN1" s="526"/>
      <c r="GRO1" s="526"/>
      <c r="GRP1" s="526"/>
      <c r="GRQ1" s="526"/>
      <c r="GRR1" s="526"/>
      <c r="GRS1" s="526"/>
      <c r="GRT1" s="526"/>
      <c r="GRU1" s="526"/>
      <c r="GRV1" s="526"/>
      <c r="GRW1" s="526"/>
      <c r="GRX1" s="526"/>
      <c r="GRY1" s="526"/>
      <c r="GRZ1" s="526"/>
      <c r="GSA1" s="526"/>
      <c r="GSB1" s="526"/>
      <c r="GSC1" s="526"/>
      <c r="GSD1" s="526"/>
      <c r="GSE1" s="526"/>
      <c r="GSF1" s="526"/>
      <c r="GSG1" s="526"/>
      <c r="GSH1" s="526"/>
      <c r="GSI1" s="526"/>
      <c r="GSJ1" s="526"/>
      <c r="GSK1" s="526"/>
      <c r="GSL1" s="526"/>
      <c r="GSM1" s="526"/>
      <c r="GSN1" s="526"/>
      <c r="GSO1" s="526"/>
      <c r="GSP1" s="526"/>
      <c r="GSQ1" s="526"/>
      <c r="GSR1" s="526"/>
      <c r="GSS1" s="526"/>
      <c r="GST1" s="526"/>
      <c r="GSU1" s="526"/>
      <c r="GSV1" s="526"/>
      <c r="GSW1" s="526"/>
      <c r="GSX1" s="526"/>
      <c r="GSY1" s="526"/>
      <c r="GSZ1" s="526"/>
      <c r="GTA1" s="526"/>
      <c r="GTB1" s="526"/>
      <c r="GTC1" s="526"/>
      <c r="GTD1" s="526"/>
      <c r="GTE1" s="526"/>
      <c r="GTF1" s="526"/>
      <c r="GTG1" s="526"/>
      <c r="GTH1" s="526"/>
      <c r="GTI1" s="526"/>
      <c r="GTJ1" s="526"/>
      <c r="GTK1" s="526"/>
      <c r="GTL1" s="526"/>
      <c r="GTM1" s="526"/>
      <c r="GTN1" s="526"/>
      <c r="GTO1" s="526"/>
      <c r="GTP1" s="526"/>
      <c r="GTQ1" s="526"/>
      <c r="GTR1" s="526"/>
      <c r="GTS1" s="526"/>
      <c r="GTT1" s="526"/>
      <c r="GTU1" s="526"/>
      <c r="GTV1" s="526"/>
      <c r="GTW1" s="526"/>
      <c r="GTX1" s="526"/>
      <c r="GTY1" s="526"/>
      <c r="GTZ1" s="526"/>
      <c r="GUA1" s="526"/>
      <c r="GUB1" s="526"/>
      <c r="GUC1" s="526"/>
      <c r="GUD1" s="526"/>
      <c r="GUE1" s="526"/>
      <c r="GUF1" s="526"/>
      <c r="GUG1" s="526"/>
      <c r="GUH1" s="526"/>
      <c r="GUI1" s="526"/>
      <c r="GUJ1" s="526"/>
      <c r="GUK1" s="526"/>
      <c r="GUL1" s="526"/>
      <c r="GUM1" s="526"/>
      <c r="GUN1" s="526"/>
      <c r="GUO1" s="526"/>
      <c r="GUP1" s="526"/>
      <c r="GUQ1" s="526"/>
      <c r="GUR1" s="526"/>
      <c r="GUS1" s="526"/>
      <c r="GUT1" s="526"/>
      <c r="GUU1" s="526"/>
      <c r="GUV1" s="526"/>
      <c r="GUW1" s="526"/>
      <c r="GUX1" s="526"/>
      <c r="GUY1" s="526"/>
      <c r="GUZ1" s="526"/>
      <c r="GVA1" s="526"/>
      <c r="GVB1" s="526"/>
      <c r="GVC1" s="526"/>
      <c r="GVD1" s="526"/>
      <c r="GVE1" s="526"/>
      <c r="GVF1" s="526"/>
      <c r="GVG1" s="526"/>
      <c r="GVH1" s="526"/>
      <c r="GVI1" s="526"/>
      <c r="GVJ1" s="526"/>
      <c r="GVK1" s="526"/>
      <c r="GVL1" s="526"/>
      <c r="GVM1" s="526"/>
      <c r="GVN1" s="526"/>
      <c r="GVO1" s="526"/>
      <c r="GVP1" s="526"/>
      <c r="GVQ1" s="526"/>
      <c r="GVR1" s="526"/>
      <c r="GVS1" s="526"/>
      <c r="GVT1" s="526"/>
      <c r="GVU1" s="526"/>
      <c r="GVV1" s="526"/>
      <c r="GVW1" s="526"/>
      <c r="GVX1" s="526"/>
      <c r="GVY1" s="526"/>
      <c r="GVZ1" s="526"/>
      <c r="GWA1" s="526"/>
      <c r="GWB1" s="526"/>
      <c r="GWC1" s="526"/>
      <c r="GWD1" s="526"/>
      <c r="GWE1" s="526"/>
      <c r="GWF1" s="526"/>
      <c r="GWG1" s="526"/>
      <c r="GWH1" s="526"/>
      <c r="GWI1" s="526"/>
      <c r="GWJ1" s="526"/>
      <c r="GWK1" s="526"/>
      <c r="GWL1" s="526"/>
      <c r="GWM1" s="526"/>
      <c r="GWN1" s="526"/>
      <c r="GWO1" s="526"/>
      <c r="GWP1" s="526"/>
      <c r="GWQ1" s="526"/>
      <c r="GWR1" s="526"/>
      <c r="GWS1" s="526"/>
      <c r="GWT1" s="526"/>
      <c r="GWU1" s="526"/>
      <c r="GWV1" s="526"/>
      <c r="GWW1" s="526"/>
      <c r="GWX1" s="526"/>
      <c r="GWY1" s="526"/>
      <c r="GWZ1" s="526"/>
      <c r="GXA1" s="526"/>
      <c r="GXB1" s="526"/>
      <c r="GXC1" s="526"/>
      <c r="GXD1" s="526"/>
      <c r="GXE1" s="526"/>
      <c r="GXF1" s="526"/>
      <c r="GXG1" s="526"/>
      <c r="GXH1" s="526"/>
      <c r="GXI1" s="526"/>
      <c r="GXJ1" s="526"/>
      <c r="GXK1" s="526"/>
      <c r="GXL1" s="526"/>
      <c r="GXM1" s="526"/>
      <c r="GXN1" s="526"/>
      <c r="GXO1" s="526"/>
      <c r="GXP1" s="526"/>
      <c r="GXQ1" s="526"/>
      <c r="GXR1" s="526"/>
      <c r="GXS1" s="526"/>
      <c r="GXT1" s="526"/>
      <c r="GXU1" s="526"/>
      <c r="GXV1" s="526"/>
      <c r="GXW1" s="526"/>
      <c r="GXX1" s="526"/>
      <c r="GXY1" s="526"/>
      <c r="GXZ1" s="526"/>
      <c r="GYA1" s="526"/>
      <c r="GYB1" s="526"/>
      <c r="GYC1" s="526"/>
      <c r="GYD1" s="526"/>
      <c r="GYE1" s="526"/>
      <c r="GYF1" s="526"/>
      <c r="GYG1" s="526"/>
      <c r="GYH1" s="526"/>
      <c r="GYI1" s="526"/>
      <c r="GYJ1" s="526"/>
      <c r="GYK1" s="526"/>
      <c r="GYL1" s="526"/>
      <c r="GYM1" s="526"/>
      <c r="GYN1" s="526"/>
      <c r="GYO1" s="526"/>
      <c r="GYP1" s="526"/>
      <c r="GYQ1" s="526"/>
      <c r="GYR1" s="526"/>
      <c r="GYS1" s="526"/>
      <c r="GYT1" s="526"/>
      <c r="GYU1" s="526"/>
      <c r="GYV1" s="526"/>
      <c r="GYW1" s="526"/>
      <c r="GYX1" s="526"/>
      <c r="GYY1" s="526"/>
      <c r="GYZ1" s="526"/>
      <c r="GZA1" s="526"/>
      <c r="GZB1" s="526"/>
      <c r="GZC1" s="526"/>
      <c r="GZD1" s="526"/>
      <c r="GZE1" s="526"/>
      <c r="GZF1" s="526"/>
      <c r="GZG1" s="526"/>
      <c r="GZH1" s="526"/>
      <c r="GZI1" s="526"/>
      <c r="GZJ1" s="526"/>
      <c r="GZK1" s="526"/>
      <c r="GZL1" s="526"/>
      <c r="GZM1" s="526"/>
      <c r="GZN1" s="526"/>
      <c r="GZO1" s="526"/>
      <c r="GZP1" s="526"/>
      <c r="GZQ1" s="526"/>
      <c r="GZR1" s="526"/>
      <c r="GZS1" s="526"/>
      <c r="GZT1" s="526"/>
      <c r="GZU1" s="526"/>
      <c r="GZV1" s="526"/>
      <c r="GZW1" s="526"/>
      <c r="GZX1" s="526"/>
      <c r="GZY1" s="526"/>
      <c r="GZZ1" s="526"/>
      <c r="HAA1" s="526"/>
      <c r="HAB1" s="526"/>
      <c r="HAC1" s="526"/>
      <c r="HAD1" s="526"/>
      <c r="HAE1" s="526"/>
      <c r="HAF1" s="526"/>
      <c r="HAG1" s="526"/>
      <c r="HAH1" s="526"/>
      <c r="HAI1" s="526"/>
      <c r="HAJ1" s="526"/>
      <c r="HAK1" s="526"/>
      <c r="HAL1" s="526"/>
      <c r="HAM1" s="526"/>
      <c r="HAN1" s="526"/>
      <c r="HAO1" s="526"/>
      <c r="HAP1" s="526"/>
      <c r="HAQ1" s="526"/>
      <c r="HAR1" s="526"/>
      <c r="HAS1" s="526"/>
      <c r="HAT1" s="526"/>
      <c r="HAU1" s="526"/>
      <c r="HAV1" s="526"/>
      <c r="HAW1" s="526"/>
      <c r="HAX1" s="526"/>
      <c r="HAY1" s="526"/>
      <c r="HAZ1" s="526"/>
      <c r="HBA1" s="526"/>
      <c r="HBB1" s="526"/>
      <c r="HBC1" s="526"/>
      <c r="HBD1" s="526"/>
      <c r="HBE1" s="526"/>
      <c r="HBF1" s="526"/>
      <c r="HBG1" s="526"/>
      <c r="HBH1" s="526"/>
      <c r="HBI1" s="526"/>
      <c r="HBJ1" s="526"/>
      <c r="HBK1" s="526"/>
      <c r="HBL1" s="526"/>
      <c r="HBM1" s="526"/>
      <c r="HBN1" s="526"/>
      <c r="HBO1" s="526"/>
      <c r="HBP1" s="526"/>
      <c r="HBQ1" s="526"/>
      <c r="HBR1" s="526"/>
      <c r="HBS1" s="526"/>
      <c r="HBT1" s="526"/>
      <c r="HBU1" s="526"/>
      <c r="HBV1" s="526"/>
      <c r="HBW1" s="526"/>
      <c r="HBX1" s="526"/>
      <c r="HBY1" s="526"/>
      <c r="HBZ1" s="526"/>
      <c r="HCA1" s="526"/>
      <c r="HCB1" s="526"/>
      <c r="HCC1" s="526"/>
      <c r="HCD1" s="526"/>
      <c r="HCE1" s="526"/>
      <c r="HCF1" s="526"/>
      <c r="HCG1" s="526"/>
      <c r="HCH1" s="526"/>
      <c r="HCI1" s="526"/>
      <c r="HCJ1" s="526"/>
      <c r="HCK1" s="526"/>
      <c r="HCL1" s="526"/>
      <c r="HCM1" s="526"/>
      <c r="HCN1" s="526"/>
      <c r="HCO1" s="526"/>
      <c r="HCP1" s="526"/>
      <c r="HCQ1" s="526"/>
      <c r="HCR1" s="526"/>
      <c r="HCS1" s="526"/>
      <c r="HCT1" s="526"/>
      <c r="HCU1" s="526"/>
      <c r="HCV1" s="526"/>
      <c r="HCW1" s="526"/>
      <c r="HCX1" s="526"/>
      <c r="HCY1" s="526"/>
      <c r="HCZ1" s="526"/>
      <c r="HDA1" s="526"/>
      <c r="HDB1" s="526"/>
      <c r="HDC1" s="526"/>
      <c r="HDD1" s="526"/>
      <c r="HDE1" s="526"/>
      <c r="HDF1" s="526"/>
      <c r="HDG1" s="526"/>
      <c r="HDH1" s="526"/>
      <c r="HDI1" s="526"/>
      <c r="HDJ1" s="526"/>
      <c r="HDK1" s="526"/>
      <c r="HDL1" s="526"/>
      <c r="HDM1" s="526"/>
      <c r="HDN1" s="526"/>
      <c r="HDO1" s="526"/>
      <c r="HDP1" s="526"/>
      <c r="HDQ1" s="526"/>
      <c r="HDR1" s="526"/>
      <c r="HDS1" s="526"/>
      <c r="HDT1" s="526"/>
      <c r="HDU1" s="526"/>
      <c r="HDV1" s="526"/>
      <c r="HDW1" s="526"/>
      <c r="HDX1" s="526"/>
      <c r="HDY1" s="526"/>
      <c r="HDZ1" s="526"/>
      <c r="HEA1" s="526"/>
      <c r="HEB1" s="526"/>
      <c r="HEC1" s="526"/>
      <c r="HED1" s="526"/>
      <c r="HEE1" s="526"/>
      <c r="HEF1" s="526"/>
      <c r="HEG1" s="526"/>
      <c r="HEH1" s="526"/>
      <c r="HEI1" s="526"/>
      <c r="HEJ1" s="526"/>
      <c r="HEK1" s="526"/>
      <c r="HEL1" s="526"/>
      <c r="HEM1" s="526"/>
      <c r="HEN1" s="526"/>
      <c r="HEO1" s="526"/>
      <c r="HEP1" s="526"/>
      <c r="HEQ1" s="526"/>
      <c r="HER1" s="526"/>
      <c r="HES1" s="526"/>
      <c r="HET1" s="526"/>
      <c r="HEU1" s="526"/>
      <c r="HEV1" s="526"/>
      <c r="HEW1" s="526"/>
      <c r="HEX1" s="526"/>
      <c r="HEY1" s="526"/>
      <c r="HEZ1" s="526"/>
      <c r="HFA1" s="526"/>
      <c r="HFB1" s="526"/>
      <c r="HFC1" s="526"/>
      <c r="HFD1" s="526"/>
      <c r="HFE1" s="526"/>
      <c r="HFF1" s="526"/>
      <c r="HFG1" s="526"/>
      <c r="HFH1" s="526"/>
      <c r="HFI1" s="526"/>
      <c r="HFJ1" s="526"/>
      <c r="HFK1" s="526"/>
      <c r="HFL1" s="526"/>
      <c r="HFM1" s="526"/>
      <c r="HFN1" s="526"/>
      <c r="HFO1" s="526"/>
      <c r="HFP1" s="526"/>
      <c r="HFQ1" s="526"/>
      <c r="HFR1" s="526"/>
      <c r="HFS1" s="526"/>
      <c r="HFT1" s="526"/>
      <c r="HFU1" s="526"/>
      <c r="HFV1" s="526"/>
      <c r="HFW1" s="526"/>
      <c r="HFX1" s="526"/>
      <c r="HFY1" s="526"/>
      <c r="HFZ1" s="526"/>
      <c r="HGA1" s="526"/>
      <c r="HGB1" s="526"/>
      <c r="HGC1" s="526"/>
      <c r="HGD1" s="526"/>
      <c r="HGE1" s="526"/>
      <c r="HGF1" s="526"/>
      <c r="HGG1" s="526"/>
      <c r="HGH1" s="526"/>
      <c r="HGI1" s="526"/>
      <c r="HGJ1" s="526"/>
      <c r="HGK1" s="526"/>
      <c r="HGL1" s="526"/>
      <c r="HGM1" s="526"/>
      <c r="HGN1" s="526"/>
      <c r="HGO1" s="526"/>
      <c r="HGP1" s="526"/>
      <c r="HGQ1" s="526"/>
      <c r="HGR1" s="526"/>
      <c r="HGS1" s="526"/>
      <c r="HGT1" s="526"/>
      <c r="HGU1" s="526"/>
      <c r="HGV1" s="526"/>
      <c r="HGW1" s="526"/>
      <c r="HGX1" s="526"/>
      <c r="HGY1" s="526"/>
      <c r="HGZ1" s="526"/>
      <c r="HHA1" s="526"/>
      <c r="HHB1" s="526"/>
      <c r="HHC1" s="526"/>
      <c r="HHD1" s="526"/>
      <c r="HHE1" s="526"/>
      <c r="HHF1" s="526"/>
      <c r="HHG1" s="526"/>
      <c r="HHH1" s="526"/>
      <c r="HHI1" s="526"/>
      <c r="HHJ1" s="526"/>
      <c r="HHK1" s="526"/>
      <c r="HHL1" s="526"/>
      <c r="HHM1" s="526"/>
      <c r="HHN1" s="526"/>
      <c r="HHO1" s="526"/>
      <c r="HHP1" s="526"/>
      <c r="HHQ1" s="526"/>
      <c r="HHR1" s="526"/>
      <c r="HHS1" s="526"/>
      <c r="HHT1" s="526"/>
      <c r="HHU1" s="526"/>
      <c r="HHV1" s="526"/>
      <c r="HHW1" s="526"/>
      <c r="HHX1" s="526"/>
      <c r="HHY1" s="526"/>
      <c r="HHZ1" s="526"/>
      <c r="HIA1" s="526"/>
      <c r="HIB1" s="526"/>
      <c r="HIC1" s="526"/>
      <c r="HID1" s="526"/>
      <c r="HIE1" s="526"/>
      <c r="HIF1" s="526"/>
      <c r="HIG1" s="526"/>
      <c r="HIH1" s="526"/>
      <c r="HII1" s="526"/>
      <c r="HIJ1" s="526"/>
      <c r="HIK1" s="526"/>
      <c r="HIL1" s="526"/>
      <c r="HIM1" s="526"/>
      <c r="HIN1" s="526"/>
      <c r="HIO1" s="526"/>
      <c r="HIP1" s="526"/>
      <c r="HIQ1" s="526"/>
      <c r="HIR1" s="526"/>
      <c r="HIS1" s="526"/>
      <c r="HIT1" s="526"/>
      <c r="HIU1" s="526"/>
      <c r="HIV1" s="526"/>
      <c r="HIW1" s="526"/>
      <c r="HIX1" s="526"/>
      <c r="HIY1" s="526"/>
      <c r="HIZ1" s="526"/>
      <c r="HJA1" s="526"/>
      <c r="HJB1" s="526"/>
      <c r="HJC1" s="526"/>
      <c r="HJD1" s="526"/>
      <c r="HJE1" s="526"/>
      <c r="HJF1" s="526"/>
      <c r="HJG1" s="526"/>
      <c r="HJH1" s="526"/>
      <c r="HJI1" s="526"/>
      <c r="HJJ1" s="526"/>
      <c r="HJK1" s="526"/>
      <c r="HJL1" s="526"/>
      <c r="HJM1" s="526"/>
      <c r="HJN1" s="526"/>
      <c r="HJO1" s="526"/>
      <c r="HJP1" s="526"/>
      <c r="HJQ1" s="526"/>
      <c r="HJR1" s="526"/>
      <c r="HJS1" s="526"/>
      <c r="HJT1" s="526"/>
      <c r="HJU1" s="526"/>
      <c r="HJV1" s="526"/>
      <c r="HJW1" s="526"/>
      <c r="HJX1" s="526"/>
      <c r="HJY1" s="526"/>
      <c r="HJZ1" s="526"/>
      <c r="HKA1" s="526"/>
      <c r="HKB1" s="526"/>
      <c r="HKC1" s="526"/>
      <c r="HKD1" s="526"/>
      <c r="HKE1" s="526"/>
      <c r="HKF1" s="526"/>
      <c r="HKG1" s="526"/>
      <c r="HKH1" s="526"/>
      <c r="HKI1" s="526"/>
      <c r="HKJ1" s="526"/>
      <c r="HKK1" s="526"/>
      <c r="HKL1" s="526"/>
      <c r="HKM1" s="526"/>
      <c r="HKN1" s="526"/>
      <c r="HKO1" s="526"/>
      <c r="HKP1" s="526"/>
      <c r="HKQ1" s="526"/>
      <c r="HKR1" s="526"/>
      <c r="HKS1" s="526"/>
      <c r="HKT1" s="526"/>
      <c r="HKU1" s="526"/>
      <c r="HKV1" s="526"/>
      <c r="HKW1" s="526"/>
      <c r="HKX1" s="526"/>
      <c r="HKY1" s="526"/>
      <c r="HKZ1" s="526"/>
      <c r="HLA1" s="526"/>
      <c r="HLB1" s="526"/>
      <c r="HLC1" s="526"/>
      <c r="HLD1" s="526"/>
      <c r="HLE1" s="526"/>
      <c r="HLF1" s="526"/>
      <c r="HLG1" s="526"/>
      <c r="HLH1" s="526"/>
      <c r="HLI1" s="526"/>
      <c r="HLJ1" s="526"/>
      <c r="HLK1" s="526"/>
      <c r="HLL1" s="526"/>
      <c r="HLM1" s="526"/>
      <c r="HLN1" s="526"/>
      <c r="HLO1" s="526"/>
      <c r="HLP1" s="526"/>
      <c r="HLQ1" s="526"/>
      <c r="HLR1" s="526"/>
      <c r="HLS1" s="526"/>
      <c r="HLT1" s="526"/>
      <c r="HLU1" s="526"/>
      <c r="HLV1" s="526"/>
      <c r="HLW1" s="526"/>
      <c r="HLX1" s="526"/>
      <c r="HLY1" s="526"/>
      <c r="HLZ1" s="526"/>
      <c r="HMA1" s="526"/>
      <c r="HMB1" s="526"/>
      <c r="HMC1" s="526"/>
      <c r="HMD1" s="526"/>
      <c r="HME1" s="526"/>
      <c r="HMF1" s="526"/>
      <c r="HMG1" s="526"/>
      <c r="HMH1" s="526"/>
      <c r="HMI1" s="526"/>
      <c r="HMJ1" s="526"/>
      <c r="HMK1" s="526"/>
      <c r="HML1" s="526"/>
      <c r="HMM1" s="526"/>
      <c r="HMN1" s="526"/>
      <c r="HMO1" s="526"/>
      <c r="HMP1" s="526"/>
      <c r="HMQ1" s="526"/>
      <c r="HMR1" s="526"/>
      <c r="HMS1" s="526"/>
      <c r="HMT1" s="526"/>
      <c r="HMU1" s="526"/>
      <c r="HMV1" s="526"/>
      <c r="HMW1" s="526"/>
      <c r="HMX1" s="526"/>
      <c r="HMY1" s="526"/>
      <c r="HMZ1" s="526"/>
      <c r="HNA1" s="526"/>
      <c r="HNB1" s="526"/>
      <c r="HNC1" s="526"/>
      <c r="HND1" s="526"/>
      <c r="HNE1" s="526"/>
      <c r="HNF1" s="526"/>
      <c r="HNG1" s="526"/>
      <c r="HNH1" s="526"/>
      <c r="HNI1" s="526"/>
      <c r="HNJ1" s="526"/>
      <c r="HNK1" s="526"/>
      <c r="HNL1" s="526"/>
      <c r="HNM1" s="526"/>
      <c r="HNN1" s="526"/>
      <c r="HNO1" s="526"/>
      <c r="HNP1" s="526"/>
      <c r="HNQ1" s="526"/>
      <c r="HNR1" s="526"/>
      <c r="HNS1" s="526"/>
      <c r="HNT1" s="526"/>
      <c r="HNU1" s="526"/>
      <c r="HNV1" s="526"/>
      <c r="HNW1" s="526"/>
      <c r="HNX1" s="526"/>
      <c r="HNY1" s="526"/>
      <c r="HNZ1" s="526"/>
      <c r="HOA1" s="526"/>
      <c r="HOB1" s="526"/>
      <c r="HOC1" s="526"/>
      <c r="HOD1" s="526"/>
      <c r="HOE1" s="526"/>
      <c r="HOF1" s="526"/>
      <c r="HOG1" s="526"/>
      <c r="HOH1" s="526"/>
      <c r="HOI1" s="526"/>
      <c r="HOJ1" s="526"/>
      <c r="HOK1" s="526"/>
      <c r="HOL1" s="526"/>
      <c r="HOM1" s="526"/>
      <c r="HON1" s="526"/>
      <c r="HOO1" s="526"/>
      <c r="HOP1" s="526"/>
      <c r="HOQ1" s="526"/>
      <c r="HOR1" s="526"/>
      <c r="HOS1" s="526"/>
      <c r="HOT1" s="526"/>
      <c r="HOU1" s="526"/>
      <c r="HOV1" s="526"/>
      <c r="HOW1" s="526"/>
      <c r="HOX1" s="526"/>
      <c r="HOY1" s="526"/>
      <c r="HOZ1" s="526"/>
      <c r="HPA1" s="526"/>
      <c r="HPB1" s="526"/>
      <c r="HPC1" s="526"/>
      <c r="HPD1" s="526"/>
      <c r="HPE1" s="526"/>
      <c r="HPF1" s="526"/>
      <c r="HPG1" s="526"/>
      <c r="HPH1" s="526"/>
      <c r="HPI1" s="526"/>
      <c r="HPJ1" s="526"/>
      <c r="HPK1" s="526"/>
      <c r="HPL1" s="526"/>
      <c r="HPM1" s="526"/>
      <c r="HPN1" s="526"/>
      <c r="HPO1" s="526"/>
      <c r="HPP1" s="526"/>
      <c r="HPQ1" s="526"/>
      <c r="HPR1" s="526"/>
      <c r="HPS1" s="526"/>
      <c r="HPT1" s="526"/>
      <c r="HPU1" s="526"/>
      <c r="HPV1" s="526"/>
      <c r="HPW1" s="526"/>
      <c r="HPX1" s="526"/>
      <c r="HPY1" s="526"/>
      <c r="HPZ1" s="526"/>
      <c r="HQA1" s="526"/>
      <c r="HQB1" s="526"/>
      <c r="HQC1" s="526"/>
      <c r="HQD1" s="526"/>
      <c r="HQE1" s="526"/>
      <c r="HQF1" s="526"/>
      <c r="HQG1" s="526"/>
      <c r="HQH1" s="526"/>
      <c r="HQI1" s="526"/>
      <c r="HQJ1" s="526"/>
      <c r="HQK1" s="526"/>
      <c r="HQL1" s="526"/>
      <c r="HQM1" s="526"/>
      <c r="HQN1" s="526"/>
      <c r="HQO1" s="526"/>
      <c r="HQP1" s="526"/>
      <c r="HQQ1" s="526"/>
      <c r="HQR1" s="526"/>
      <c r="HQS1" s="526"/>
      <c r="HQT1" s="526"/>
      <c r="HQU1" s="526"/>
      <c r="HQV1" s="526"/>
      <c r="HQW1" s="526"/>
      <c r="HQX1" s="526"/>
      <c r="HQY1" s="526"/>
      <c r="HQZ1" s="526"/>
      <c r="HRA1" s="526"/>
      <c r="HRB1" s="526"/>
      <c r="HRC1" s="526"/>
      <c r="HRD1" s="526"/>
      <c r="HRE1" s="526"/>
      <c r="HRF1" s="526"/>
      <c r="HRG1" s="526"/>
      <c r="HRH1" s="526"/>
      <c r="HRI1" s="526"/>
      <c r="HRJ1" s="526"/>
      <c r="HRK1" s="526"/>
      <c r="HRL1" s="526"/>
      <c r="HRM1" s="526"/>
      <c r="HRN1" s="526"/>
      <c r="HRO1" s="526"/>
      <c r="HRP1" s="526"/>
      <c r="HRQ1" s="526"/>
      <c r="HRR1" s="526"/>
      <c r="HRS1" s="526"/>
      <c r="HRT1" s="526"/>
      <c r="HRU1" s="526"/>
      <c r="HRV1" s="526"/>
      <c r="HRW1" s="526"/>
      <c r="HRX1" s="526"/>
      <c r="HRY1" s="526"/>
      <c r="HRZ1" s="526"/>
      <c r="HSA1" s="526"/>
      <c r="HSB1" s="526"/>
      <c r="HSC1" s="526"/>
      <c r="HSD1" s="526"/>
      <c r="HSE1" s="526"/>
      <c r="HSF1" s="526"/>
      <c r="HSG1" s="526"/>
      <c r="HSH1" s="526"/>
      <c r="HSI1" s="526"/>
      <c r="HSJ1" s="526"/>
      <c r="HSK1" s="526"/>
      <c r="HSL1" s="526"/>
      <c r="HSM1" s="526"/>
      <c r="HSN1" s="526"/>
      <c r="HSO1" s="526"/>
      <c r="HSP1" s="526"/>
      <c r="HSQ1" s="526"/>
      <c r="HSR1" s="526"/>
      <c r="HSS1" s="526"/>
      <c r="HST1" s="526"/>
      <c r="HSU1" s="526"/>
      <c r="HSV1" s="526"/>
      <c r="HSW1" s="526"/>
      <c r="HSX1" s="526"/>
      <c r="HSY1" s="526"/>
      <c r="HSZ1" s="526"/>
      <c r="HTA1" s="526"/>
      <c r="HTB1" s="526"/>
      <c r="HTC1" s="526"/>
      <c r="HTD1" s="526"/>
      <c r="HTE1" s="526"/>
      <c r="HTF1" s="526"/>
      <c r="HTG1" s="526"/>
      <c r="HTH1" s="526"/>
      <c r="HTI1" s="526"/>
      <c r="HTJ1" s="526"/>
      <c r="HTK1" s="526"/>
      <c r="HTL1" s="526"/>
      <c r="HTM1" s="526"/>
      <c r="HTN1" s="526"/>
      <c r="HTO1" s="526"/>
      <c r="HTP1" s="526"/>
      <c r="HTQ1" s="526"/>
      <c r="HTR1" s="526"/>
      <c r="HTS1" s="526"/>
      <c r="HTT1" s="526"/>
      <c r="HTU1" s="526"/>
      <c r="HTV1" s="526"/>
      <c r="HTW1" s="526"/>
      <c r="HTX1" s="526"/>
      <c r="HTY1" s="526"/>
      <c r="HTZ1" s="526"/>
      <c r="HUA1" s="526"/>
      <c r="HUB1" s="526"/>
      <c r="HUC1" s="526"/>
      <c r="HUD1" s="526"/>
      <c r="HUE1" s="526"/>
      <c r="HUF1" s="526"/>
      <c r="HUG1" s="526"/>
      <c r="HUH1" s="526"/>
      <c r="HUI1" s="526"/>
      <c r="HUJ1" s="526"/>
      <c r="HUK1" s="526"/>
      <c r="HUL1" s="526"/>
      <c r="HUM1" s="526"/>
      <c r="HUN1" s="526"/>
      <c r="HUO1" s="526"/>
      <c r="HUP1" s="526"/>
      <c r="HUQ1" s="526"/>
      <c r="HUR1" s="526"/>
      <c r="HUS1" s="526"/>
      <c r="HUT1" s="526"/>
      <c r="HUU1" s="526"/>
      <c r="HUV1" s="526"/>
      <c r="HUW1" s="526"/>
      <c r="HUX1" s="526"/>
      <c r="HUY1" s="526"/>
      <c r="HUZ1" s="526"/>
      <c r="HVA1" s="526"/>
      <c r="HVB1" s="526"/>
      <c r="HVC1" s="526"/>
      <c r="HVD1" s="526"/>
      <c r="HVE1" s="526"/>
      <c r="HVF1" s="526"/>
      <c r="HVG1" s="526"/>
      <c r="HVH1" s="526"/>
      <c r="HVI1" s="526"/>
      <c r="HVJ1" s="526"/>
      <c r="HVK1" s="526"/>
      <c r="HVL1" s="526"/>
      <c r="HVM1" s="526"/>
      <c r="HVN1" s="526"/>
      <c r="HVO1" s="526"/>
      <c r="HVP1" s="526"/>
      <c r="HVQ1" s="526"/>
      <c r="HVR1" s="526"/>
      <c r="HVS1" s="526"/>
      <c r="HVT1" s="526"/>
      <c r="HVU1" s="526"/>
      <c r="HVV1" s="526"/>
      <c r="HVW1" s="526"/>
      <c r="HVX1" s="526"/>
      <c r="HVY1" s="526"/>
      <c r="HVZ1" s="526"/>
      <c r="HWA1" s="526"/>
      <c r="HWB1" s="526"/>
      <c r="HWC1" s="526"/>
      <c r="HWD1" s="526"/>
      <c r="HWE1" s="526"/>
      <c r="HWF1" s="526"/>
      <c r="HWG1" s="526"/>
      <c r="HWH1" s="526"/>
      <c r="HWI1" s="526"/>
      <c r="HWJ1" s="526"/>
      <c r="HWK1" s="526"/>
      <c r="HWL1" s="526"/>
      <c r="HWM1" s="526"/>
      <c r="HWN1" s="526"/>
      <c r="HWO1" s="526"/>
      <c r="HWP1" s="526"/>
      <c r="HWQ1" s="526"/>
      <c r="HWR1" s="526"/>
      <c r="HWS1" s="526"/>
      <c r="HWT1" s="526"/>
      <c r="HWU1" s="526"/>
      <c r="HWV1" s="526"/>
      <c r="HWW1" s="526"/>
      <c r="HWX1" s="526"/>
      <c r="HWY1" s="526"/>
      <c r="HWZ1" s="526"/>
      <c r="HXA1" s="526"/>
      <c r="HXB1" s="526"/>
      <c r="HXC1" s="526"/>
      <c r="HXD1" s="526"/>
      <c r="HXE1" s="526"/>
      <c r="HXF1" s="526"/>
      <c r="HXG1" s="526"/>
      <c r="HXH1" s="526"/>
      <c r="HXI1" s="526"/>
      <c r="HXJ1" s="526"/>
      <c r="HXK1" s="526"/>
      <c r="HXL1" s="526"/>
      <c r="HXM1" s="526"/>
      <c r="HXN1" s="526"/>
      <c r="HXO1" s="526"/>
      <c r="HXP1" s="526"/>
      <c r="HXQ1" s="526"/>
      <c r="HXR1" s="526"/>
      <c r="HXS1" s="526"/>
      <c r="HXT1" s="526"/>
      <c r="HXU1" s="526"/>
      <c r="HXV1" s="526"/>
      <c r="HXW1" s="526"/>
      <c r="HXX1" s="526"/>
      <c r="HXY1" s="526"/>
      <c r="HXZ1" s="526"/>
      <c r="HYA1" s="526"/>
      <c r="HYB1" s="526"/>
      <c r="HYC1" s="526"/>
      <c r="HYD1" s="526"/>
      <c r="HYE1" s="526"/>
      <c r="HYF1" s="526"/>
      <c r="HYG1" s="526"/>
      <c r="HYH1" s="526"/>
      <c r="HYI1" s="526"/>
      <c r="HYJ1" s="526"/>
      <c r="HYK1" s="526"/>
      <c r="HYL1" s="526"/>
      <c r="HYM1" s="526"/>
      <c r="HYN1" s="526"/>
      <c r="HYO1" s="526"/>
      <c r="HYP1" s="526"/>
      <c r="HYQ1" s="526"/>
      <c r="HYR1" s="526"/>
      <c r="HYS1" s="526"/>
      <c r="HYT1" s="526"/>
      <c r="HYU1" s="526"/>
      <c r="HYV1" s="526"/>
      <c r="HYW1" s="526"/>
      <c r="HYX1" s="526"/>
      <c r="HYY1" s="526"/>
      <c r="HYZ1" s="526"/>
      <c r="HZA1" s="526"/>
      <c r="HZB1" s="526"/>
      <c r="HZC1" s="526"/>
      <c r="HZD1" s="526"/>
      <c r="HZE1" s="526"/>
      <c r="HZF1" s="526"/>
      <c r="HZG1" s="526"/>
      <c r="HZH1" s="526"/>
      <c r="HZI1" s="526"/>
      <c r="HZJ1" s="526"/>
      <c r="HZK1" s="526"/>
      <c r="HZL1" s="526"/>
      <c r="HZM1" s="526"/>
      <c r="HZN1" s="526"/>
      <c r="HZO1" s="526"/>
      <c r="HZP1" s="526"/>
      <c r="HZQ1" s="526"/>
      <c r="HZR1" s="526"/>
      <c r="HZS1" s="526"/>
      <c r="HZT1" s="526"/>
      <c r="HZU1" s="526"/>
      <c r="HZV1" s="526"/>
      <c r="HZW1" s="526"/>
      <c r="HZX1" s="526"/>
      <c r="HZY1" s="526"/>
      <c r="HZZ1" s="526"/>
      <c r="IAA1" s="526"/>
      <c r="IAB1" s="526"/>
      <c r="IAC1" s="526"/>
      <c r="IAD1" s="526"/>
      <c r="IAE1" s="526"/>
      <c r="IAF1" s="526"/>
      <c r="IAG1" s="526"/>
      <c r="IAH1" s="526"/>
      <c r="IAI1" s="526"/>
      <c r="IAJ1" s="526"/>
      <c r="IAK1" s="526"/>
      <c r="IAL1" s="526"/>
      <c r="IAM1" s="526"/>
      <c r="IAN1" s="526"/>
      <c r="IAO1" s="526"/>
      <c r="IAP1" s="526"/>
      <c r="IAQ1" s="526"/>
      <c r="IAR1" s="526"/>
      <c r="IAS1" s="526"/>
      <c r="IAT1" s="526"/>
      <c r="IAU1" s="526"/>
      <c r="IAV1" s="526"/>
      <c r="IAW1" s="526"/>
      <c r="IAX1" s="526"/>
      <c r="IAY1" s="526"/>
      <c r="IAZ1" s="526"/>
      <c r="IBA1" s="526"/>
      <c r="IBB1" s="526"/>
      <c r="IBC1" s="526"/>
      <c r="IBD1" s="526"/>
      <c r="IBE1" s="526"/>
      <c r="IBF1" s="526"/>
      <c r="IBG1" s="526"/>
      <c r="IBH1" s="526"/>
      <c r="IBI1" s="526"/>
      <c r="IBJ1" s="526"/>
      <c r="IBK1" s="526"/>
      <c r="IBL1" s="526"/>
      <c r="IBM1" s="526"/>
      <c r="IBN1" s="526"/>
      <c r="IBO1" s="526"/>
      <c r="IBP1" s="526"/>
      <c r="IBQ1" s="526"/>
      <c r="IBR1" s="526"/>
      <c r="IBS1" s="526"/>
      <c r="IBT1" s="526"/>
      <c r="IBU1" s="526"/>
      <c r="IBV1" s="526"/>
      <c r="IBW1" s="526"/>
      <c r="IBX1" s="526"/>
      <c r="IBY1" s="526"/>
      <c r="IBZ1" s="526"/>
      <c r="ICA1" s="526"/>
      <c r="ICB1" s="526"/>
      <c r="ICC1" s="526"/>
      <c r="ICD1" s="526"/>
      <c r="ICE1" s="526"/>
      <c r="ICF1" s="526"/>
      <c r="ICG1" s="526"/>
      <c r="ICH1" s="526"/>
      <c r="ICI1" s="526"/>
      <c r="ICJ1" s="526"/>
      <c r="ICK1" s="526"/>
      <c r="ICL1" s="526"/>
      <c r="ICM1" s="526"/>
      <c r="ICN1" s="526"/>
      <c r="ICO1" s="526"/>
      <c r="ICP1" s="526"/>
      <c r="ICQ1" s="526"/>
      <c r="ICR1" s="526"/>
      <c r="ICS1" s="526"/>
      <c r="ICT1" s="526"/>
      <c r="ICU1" s="526"/>
      <c r="ICV1" s="526"/>
      <c r="ICW1" s="526"/>
      <c r="ICX1" s="526"/>
      <c r="ICY1" s="526"/>
      <c r="ICZ1" s="526"/>
      <c r="IDA1" s="526"/>
      <c r="IDB1" s="526"/>
      <c r="IDC1" s="526"/>
      <c r="IDD1" s="526"/>
      <c r="IDE1" s="526"/>
      <c r="IDF1" s="526"/>
      <c r="IDG1" s="526"/>
      <c r="IDH1" s="526"/>
      <c r="IDI1" s="526"/>
      <c r="IDJ1" s="526"/>
      <c r="IDK1" s="526"/>
      <c r="IDL1" s="526"/>
      <c r="IDM1" s="526"/>
      <c r="IDN1" s="526"/>
      <c r="IDO1" s="526"/>
      <c r="IDP1" s="526"/>
      <c r="IDQ1" s="526"/>
      <c r="IDR1" s="526"/>
      <c r="IDS1" s="526"/>
      <c r="IDT1" s="526"/>
      <c r="IDU1" s="526"/>
      <c r="IDV1" s="526"/>
      <c r="IDW1" s="526"/>
      <c r="IDX1" s="526"/>
      <c r="IDY1" s="526"/>
      <c r="IDZ1" s="526"/>
      <c r="IEA1" s="526"/>
      <c r="IEB1" s="526"/>
      <c r="IEC1" s="526"/>
      <c r="IED1" s="526"/>
      <c r="IEE1" s="526"/>
      <c r="IEF1" s="526"/>
      <c r="IEG1" s="526"/>
      <c r="IEH1" s="526"/>
      <c r="IEI1" s="526"/>
      <c r="IEJ1" s="526"/>
      <c r="IEK1" s="526"/>
      <c r="IEL1" s="526"/>
      <c r="IEM1" s="526"/>
      <c r="IEN1" s="526"/>
      <c r="IEO1" s="526"/>
      <c r="IEP1" s="526"/>
      <c r="IEQ1" s="526"/>
      <c r="IER1" s="526"/>
      <c r="IES1" s="526"/>
      <c r="IET1" s="526"/>
      <c r="IEU1" s="526"/>
      <c r="IEV1" s="526"/>
      <c r="IEW1" s="526"/>
      <c r="IEX1" s="526"/>
      <c r="IEY1" s="526"/>
      <c r="IEZ1" s="526"/>
      <c r="IFA1" s="526"/>
      <c r="IFB1" s="526"/>
      <c r="IFC1" s="526"/>
      <c r="IFD1" s="526"/>
      <c r="IFE1" s="526"/>
      <c r="IFF1" s="526"/>
      <c r="IFG1" s="526"/>
      <c r="IFH1" s="526"/>
      <c r="IFI1" s="526"/>
      <c r="IFJ1" s="526"/>
      <c r="IFK1" s="526"/>
      <c r="IFL1" s="526"/>
      <c r="IFM1" s="526"/>
      <c r="IFN1" s="526"/>
      <c r="IFO1" s="526"/>
      <c r="IFP1" s="526"/>
      <c r="IFQ1" s="526"/>
      <c r="IFR1" s="526"/>
      <c r="IFS1" s="526"/>
      <c r="IFT1" s="526"/>
      <c r="IFU1" s="526"/>
      <c r="IFV1" s="526"/>
      <c r="IFW1" s="526"/>
      <c r="IFX1" s="526"/>
      <c r="IFY1" s="526"/>
      <c r="IFZ1" s="526"/>
      <c r="IGA1" s="526"/>
      <c r="IGB1" s="526"/>
      <c r="IGC1" s="526"/>
      <c r="IGD1" s="526"/>
      <c r="IGE1" s="526"/>
      <c r="IGF1" s="526"/>
      <c r="IGG1" s="526"/>
      <c r="IGH1" s="526"/>
      <c r="IGI1" s="526"/>
      <c r="IGJ1" s="526"/>
      <c r="IGK1" s="526"/>
      <c r="IGL1" s="526"/>
      <c r="IGM1" s="526"/>
      <c r="IGN1" s="526"/>
      <c r="IGO1" s="526"/>
      <c r="IGP1" s="526"/>
      <c r="IGQ1" s="526"/>
      <c r="IGR1" s="526"/>
      <c r="IGS1" s="526"/>
      <c r="IGT1" s="526"/>
      <c r="IGU1" s="526"/>
      <c r="IGV1" s="526"/>
      <c r="IGW1" s="526"/>
      <c r="IGX1" s="526"/>
      <c r="IGY1" s="526"/>
      <c r="IGZ1" s="526"/>
      <c r="IHA1" s="526"/>
      <c r="IHB1" s="526"/>
      <c r="IHC1" s="526"/>
      <c r="IHD1" s="526"/>
      <c r="IHE1" s="526"/>
      <c r="IHF1" s="526"/>
      <c r="IHG1" s="526"/>
      <c r="IHH1" s="526"/>
      <c r="IHI1" s="526"/>
      <c r="IHJ1" s="526"/>
      <c r="IHK1" s="526"/>
      <c r="IHL1" s="526"/>
      <c r="IHM1" s="526"/>
      <c r="IHN1" s="526"/>
      <c r="IHO1" s="526"/>
      <c r="IHP1" s="526"/>
      <c r="IHQ1" s="526"/>
      <c r="IHR1" s="526"/>
      <c r="IHS1" s="526"/>
      <c r="IHT1" s="526"/>
      <c r="IHU1" s="526"/>
      <c r="IHV1" s="526"/>
      <c r="IHW1" s="526"/>
      <c r="IHX1" s="526"/>
      <c r="IHY1" s="526"/>
      <c r="IHZ1" s="526"/>
      <c r="IIA1" s="526"/>
      <c r="IIB1" s="526"/>
      <c r="IIC1" s="526"/>
      <c r="IID1" s="526"/>
      <c r="IIE1" s="526"/>
      <c r="IIF1" s="526"/>
      <c r="IIG1" s="526"/>
      <c r="IIH1" s="526"/>
      <c r="III1" s="526"/>
      <c r="IIJ1" s="526"/>
      <c r="IIK1" s="526"/>
      <c r="IIL1" s="526"/>
      <c r="IIM1" s="526"/>
      <c r="IIN1" s="526"/>
      <c r="IIO1" s="526"/>
      <c r="IIP1" s="526"/>
      <c r="IIQ1" s="526"/>
      <c r="IIR1" s="526"/>
      <c r="IIS1" s="526"/>
      <c r="IIT1" s="526"/>
      <c r="IIU1" s="526"/>
      <c r="IIV1" s="526"/>
      <c r="IIW1" s="526"/>
      <c r="IIX1" s="526"/>
      <c r="IIY1" s="526"/>
      <c r="IIZ1" s="526"/>
      <c r="IJA1" s="526"/>
      <c r="IJB1" s="526"/>
      <c r="IJC1" s="526"/>
      <c r="IJD1" s="526"/>
      <c r="IJE1" s="526"/>
      <c r="IJF1" s="526"/>
      <c r="IJG1" s="526"/>
      <c r="IJH1" s="526"/>
      <c r="IJI1" s="526"/>
      <c r="IJJ1" s="526"/>
      <c r="IJK1" s="526"/>
      <c r="IJL1" s="526"/>
      <c r="IJM1" s="526"/>
      <c r="IJN1" s="526"/>
      <c r="IJO1" s="526"/>
      <c r="IJP1" s="526"/>
      <c r="IJQ1" s="526"/>
      <c r="IJR1" s="526"/>
      <c r="IJS1" s="526"/>
      <c r="IJT1" s="526"/>
      <c r="IJU1" s="526"/>
      <c r="IJV1" s="526"/>
      <c r="IJW1" s="526"/>
      <c r="IJX1" s="526"/>
      <c r="IJY1" s="526"/>
      <c r="IJZ1" s="526"/>
      <c r="IKA1" s="526"/>
      <c r="IKB1" s="526"/>
      <c r="IKC1" s="526"/>
      <c r="IKD1" s="526"/>
      <c r="IKE1" s="526"/>
      <c r="IKF1" s="526"/>
      <c r="IKG1" s="526"/>
      <c r="IKH1" s="526"/>
      <c r="IKI1" s="526"/>
      <c r="IKJ1" s="526"/>
      <c r="IKK1" s="526"/>
      <c r="IKL1" s="526"/>
      <c r="IKM1" s="526"/>
      <c r="IKN1" s="526"/>
      <c r="IKO1" s="526"/>
      <c r="IKP1" s="526"/>
      <c r="IKQ1" s="526"/>
      <c r="IKR1" s="526"/>
      <c r="IKS1" s="526"/>
      <c r="IKT1" s="526"/>
      <c r="IKU1" s="526"/>
      <c r="IKV1" s="526"/>
      <c r="IKW1" s="526"/>
      <c r="IKX1" s="526"/>
      <c r="IKY1" s="526"/>
      <c r="IKZ1" s="526"/>
      <c r="ILA1" s="526"/>
      <c r="ILB1" s="526"/>
      <c r="ILC1" s="526"/>
      <c r="ILD1" s="526"/>
      <c r="ILE1" s="526"/>
      <c r="ILF1" s="526"/>
      <c r="ILG1" s="526"/>
      <c r="ILH1" s="526"/>
      <c r="ILI1" s="526"/>
      <c r="ILJ1" s="526"/>
      <c r="ILK1" s="526"/>
      <c r="ILL1" s="526"/>
      <c r="ILM1" s="526"/>
      <c r="ILN1" s="526"/>
      <c r="ILO1" s="526"/>
      <c r="ILP1" s="526"/>
      <c r="ILQ1" s="526"/>
      <c r="ILR1" s="526"/>
      <c r="ILS1" s="526"/>
      <c r="ILT1" s="526"/>
      <c r="ILU1" s="526"/>
      <c r="ILV1" s="526"/>
      <c r="ILW1" s="526"/>
      <c r="ILX1" s="526"/>
      <c r="ILY1" s="526"/>
      <c r="ILZ1" s="526"/>
      <c r="IMA1" s="526"/>
      <c r="IMB1" s="526"/>
      <c r="IMC1" s="526"/>
      <c r="IMD1" s="526"/>
      <c r="IME1" s="526"/>
      <c r="IMF1" s="526"/>
      <c r="IMG1" s="526"/>
      <c r="IMH1" s="526"/>
      <c r="IMI1" s="526"/>
      <c r="IMJ1" s="526"/>
      <c r="IMK1" s="526"/>
      <c r="IML1" s="526"/>
      <c r="IMM1" s="526"/>
      <c r="IMN1" s="526"/>
      <c r="IMO1" s="526"/>
      <c r="IMP1" s="526"/>
      <c r="IMQ1" s="526"/>
      <c r="IMR1" s="526"/>
      <c r="IMS1" s="526"/>
      <c r="IMT1" s="526"/>
      <c r="IMU1" s="526"/>
      <c r="IMV1" s="526"/>
      <c r="IMW1" s="526"/>
      <c r="IMX1" s="526"/>
      <c r="IMY1" s="526"/>
      <c r="IMZ1" s="526"/>
      <c r="INA1" s="526"/>
      <c r="INB1" s="526"/>
      <c r="INC1" s="526"/>
      <c r="IND1" s="526"/>
      <c r="INE1" s="526"/>
      <c r="INF1" s="526"/>
      <c r="ING1" s="526"/>
      <c r="INH1" s="526"/>
      <c r="INI1" s="526"/>
      <c r="INJ1" s="526"/>
      <c r="INK1" s="526"/>
      <c r="INL1" s="526"/>
      <c r="INM1" s="526"/>
      <c r="INN1" s="526"/>
      <c r="INO1" s="526"/>
      <c r="INP1" s="526"/>
      <c r="INQ1" s="526"/>
      <c r="INR1" s="526"/>
      <c r="INS1" s="526"/>
      <c r="INT1" s="526"/>
      <c r="INU1" s="526"/>
      <c r="INV1" s="526"/>
      <c r="INW1" s="526"/>
      <c r="INX1" s="526"/>
      <c r="INY1" s="526"/>
      <c r="INZ1" s="526"/>
      <c r="IOA1" s="526"/>
      <c r="IOB1" s="526"/>
      <c r="IOC1" s="526"/>
      <c r="IOD1" s="526"/>
      <c r="IOE1" s="526"/>
      <c r="IOF1" s="526"/>
      <c r="IOG1" s="526"/>
      <c r="IOH1" s="526"/>
      <c r="IOI1" s="526"/>
      <c r="IOJ1" s="526"/>
      <c r="IOK1" s="526"/>
      <c r="IOL1" s="526"/>
      <c r="IOM1" s="526"/>
      <c r="ION1" s="526"/>
      <c r="IOO1" s="526"/>
      <c r="IOP1" s="526"/>
      <c r="IOQ1" s="526"/>
      <c r="IOR1" s="526"/>
      <c r="IOS1" s="526"/>
      <c r="IOT1" s="526"/>
      <c r="IOU1" s="526"/>
      <c r="IOV1" s="526"/>
      <c r="IOW1" s="526"/>
      <c r="IOX1" s="526"/>
      <c r="IOY1" s="526"/>
      <c r="IOZ1" s="526"/>
      <c r="IPA1" s="526"/>
      <c r="IPB1" s="526"/>
      <c r="IPC1" s="526"/>
      <c r="IPD1" s="526"/>
      <c r="IPE1" s="526"/>
      <c r="IPF1" s="526"/>
      <c r="IPG1" s="526"/>
      <c r="IPH1" s="526"/>
      <c r="IPI1" s="526"/>
      <c r="IPJ1" s="526"/>
      <c r="IPK1" s="526"/>
      <c r="IPL1" s="526"/>
      <c r="IPM1" s="526"/>
      <c r="IPN1" s="526"/>
      <c r="IPO1" s="526"/>
      <c r="IPP1" s="526"/>
      <c r="IPQ1" s="526"/>
      <c r="IPR1" s="526"/>
      <c r="IPS1" s="526"/>
      <c r="IPT1" s="526"/>
      <c r="IPU1" s="526"/>
      <c r="IPV1" s="526"/>
      <c r="IPW1" s="526"/>
      <c r="IPX1" s="526"/>
      <c r="IPY1" s="526"/>
      <c r="IPZ1" s="526"/>
      <c r="IQA1" s="526"/>
      <c r="IQB1" s="526"/>
      <c r="IQC1" s="526"/>
      <c r="IQD1" s="526"/>
      <c r="IQE1" s="526"/>
      <c r="IQF1" s="526"/>
      <c r="IQG1" s="526"/>
      <c r="IQH1" s="526"/>
      <c r="IQI1" s="526"/>
      <c r="IQJ1" s="526"/>
      <c r="IQK1" s="526"/>
      <c r="IQL1" s="526"/>
      <c r="IQM1" s="526"/>
      <c r="IQN1" s="526"/>
      <c r="IQO1" s="526"/>
      <c r="IQP1" s="526"/>
      <c r="IQQ1" s="526"/>
      <c r="IQR1" s="526"/>
      <c r="IQS1" s="526"/>
      <c r="IQT1" s="526"/>
      <c r="IQU1" s="526"/>
      <c r="IQV1" s="526"/>
      <c r="IQW1" s="526"/>
      <c r="IQX1" s="526"/>
      <c r="IQY1" s="526"/>
      <c r="IQZ1" s="526"/>
      <c r="IRA1" s="526"/>
      <c r="IRB1" s="526"/>
      <c r="IRC1" s="526"/>
      <c r="IRD1" s="526"/>
      <c r="IRE1" s="526"/>
      <c r="IRF1" s="526"/>
      <c r="IRG1" s="526"/>
      <c r="IRH1" s="526"/>
      <c r="IRI1" s="526"/>
      <c r="IRJ1" s="526"/>
      <c r="IRK1" s="526"/>
      <c r="IRL1" s="526"/>
      <c r="IRM1" s="526"/>
      <c r="IRN1" s="526"/>
      <c r="IRO1" s="526"/>
      <c r="IRP1" s="526"/>
      <c r="IRQ1" s="526"/>
      <c r="IRR1" s="526"/>
      <c r="IRS1" s="526"/>
      <c r="IRT1" s="526"/>
      <c r="IRU1" s="526"/>
      <c r="IRV1" s="526"/>
      <c r="IRW1" s="526"/>
      <c r="IRX1" s="526"/>
      <c r="IRY1" s="526"/>
      <c r="IRZ1" s="526"/>
      <c r="ISA1" s="526"/>
      <c r="ISB1" s="526"/>
      <c r="ISC1" s="526"/>
      <c r="ISD1" s="526"/>
      <c r="ISE1" s="526"/>
      <c r="ISF1" s="526"/>
      <c r="ISG1" s="526"/>
      <c r="ISH1" s="526"/>
      <c r="ISI1" s="526"/>
      <c r="ISJ1" s="526"/>
      <c r="ISK1" s="526"/>
      <c r="ISL1" s="526"/>
      <c r="ISM1" s="526"/>
      <c r="ISN1" s="526"/>
      <c r="ISO1" s="526"/>
      <c r="ISP1" s="526"/>
      <c r="ISQ1" s="526"/>
      <c r="ISR1" s="526"/>
      <c r="ISS1" s="526"/>
      <c r="IST1" s="526"/>
      <c r="ISU1" s="526"/>
      <c r="ISV1" s="526"/>
      <c r="ISW1" s="526"/>
      <c r="ISX1" s="526"/>
      <c r="ISY1" s="526"/>
      <c r="ISZ1" s="526"/>
      <c r="ITA1" s="526"/>
      <c r="ITB1" s="526"/>
      <c r="ITC1" s="526"/>
      <c r="ITD1" s="526"/>
      <c r="ITE1" s="526"/>
      <c r="ITF1" s="526"/>
      <c r="ITG1" s="526"/>
      <c r="ITH1" s="526"/>
      <c r="ITI1" s="526"/>
      <c r="ITJ1" s="526"/>
      <c r="ITK1" s="526"/>
      <c r="ITL1" s="526"/>
      <c r="ITM1" s="526"/>
      <c r="ITN1" s="526"/>
      <c r="ITO1" s="526"/>
      <c r="ITP1" s="526"/>
      <c r="ITQ1" s="526"/>
      <c r="ITR1" s="526"/>
      <c r="ITS1" s="526"/>
      <c r="ITT1" s="526"/>
      <c r="ITU1" s="526"/>
      <c r="ITV1" s="526"/>
      <c r="ITW1" s="526"/>
      <c r="ITX1" s="526"/>
      <c r="ITY1" s="526"/>
      <c r="ITZ1" s="526"/>
      <c r="IUA1" s="526"/>
      <c r="IUB1" s="526"/>
      <c r="IUC1" s="526"/>
      <c r="IUD1" s="526"/>
      <c r="IUE1" s="526"/>
      <c r="IUF1" s="526"/>
      <c r="IUG1" s="526"/>
      <c r="IUH1" s="526"/>
      <c r="IUI1" s="526"/>
      <c r="IUJ1" s="526"/>
      <c r="IUK1" s="526"/>
      <c r="IUL1" s="526"/>
      <c r="IUM1" s="526"/>
      <c r="IUN1" s="526"/>
      <c r="IUO1" s="526"/>
      <c r="IUP1" s="526"/>
      <c r="IUQ1" s="526"/>
      <c r="IUR1" s="526"/>
      <c r="IUS1" s="526"/>
      <c r="IUT1" s="526"/>
      <c r="IUU1" s="526"/>
      <c r="IUV1" s="526"/>
      <c r="IUW1" s="526"/>
      <c r="IUX1" s="526"/>
      <c r="IUY1" s="526"/>
      <c r="IUZ1" s="526"/>
      <c r="IVA1" s="526"/>
      <c r="IVB1" s="526"/>
      <c r="IVC1" s="526"/>
      <c r="IVD1" s="526"/>
      <c r="IVE1" s="526"/>
      <c r="IVF1" s="526"/>
      <c r="IVG1" s="526"/>
      <c r="IVH1" s="526"/>
      <c r="IVI1" s="526"/>
      <c r="IVJ1" s="526"/>
      <c r="IVK1" s="526"/>
      <c r="IVL1" s="526"/>
      <c r="IVM1" s="526"/>
      <c r="IVN1" s="526"/>
      <c r="IVO1" s="526"/>
      <c r="IVP1" s="526"/>
      <c r="IVQ1" s="526"/>
      <c r="IVR1" s="526"/>
      <c r="IVS1" s="526"/>
      <c r="IVT1" s="526"/>
      <c r="IVU1" s="526"/>
      <c r="IVV1" s="526"/>
      <c r="IVW1" s="526"/>
      <c r="IVX1" s="526"/>
      <c r="IVY1" s="526"/>
      <c r="IVZ1" s="526"/>
      <c r="IWA1" s="526"/>
      <c r="IWB1" s="526"/>
      <c r="IWC1" s="526"/>
      <c r="IWD1" s="526"/>
      <c r="IWE1" s="526"/>
      <c r="IWF1" s="526"/>
      <c r="IWG1" s="526"/>
      <c r="IWH1" s="526"/>
      <c r="IWI1" s="526"/>
      <c r="IWJ1" s="526"/>
      <c r="IWK1" s="526"/>
      <c r="IWL1" s="526"/>
      <c r="IWM1" s="526"/>
      <c r="IWN1" s="526"/>
      <c r="IWO1" s="526"/>
      <c r="IWP1" s="526"/>
      <c r="IWQ1" s="526"/>
      <c r="IWR1" s="526"/>
      <c r="IWS1" s="526"/>
      <c r="IWT1" s="526"/>
      <c r="IWU1" s="526"/>
      <c r="IWV1" s="526"/>
      <c r="IWW1" s="526"/>
      <c r="IWX1" s="526"/>
      <c r="IWY1" s="526"/>
      <c r="IWZ1" s="526"/>
      <c r="IXA1" s="526"/>
      <c r="IXB1" s="526"/>
      <c r="IXC1" s="526"/>
      <c r="IXD1" s="526"/>
      <c r="IXE1" s="526"/>
      <c r="IXF1" s="526"/>
      <c r="IXG1" s="526"/>
      <c r="IXH1" s="526"/>
      <c r="IXI1" s="526"/>
      <c r="IXJ1" s="526"/>
      <c r="IXK1" s="526"/>
      <c r="IXL1" s="526"/>
      <c r="IXM1" s="526"/>
      <c r="IXN1" s="526"/>
      <c r="IXO1" s="526"/>
      <c r="IXP1" s="526"/>
      <c r="IXQ1" s="526"/>
      <c r="IXR1" s="526"/>
      <c r="IXS1" s="526"/>
      <c r="IXT1" s="526"/>
      <c r="IXU1" s="526"/>
      <c r="IXV1" s="526"/>
      <c r="IXW1" s="526"/>
      <c r="IXX1" s="526"/>
      <c r="IXY1" s="526"/>
      <c r="IXZ1" s="526"/>
      <c r="IYA1" s="526"/>
      <c r="IYB1" s="526"/>
      <c r="IYC1" s="526"/>
      <c r="IYD1" s="526"/>
      <c r="IYE1" s="526"/>
      <c r="IYF1" s="526"/>
      <c r="IYG1" s="526"/>
      <c r="IYH1" s="526"/>
      <c r="IYI1" s="526"/>
      <c r="IYJ1" s="526"/>
      <c r="IYK1" s="526"/>
      <c r="IYL1" s="526"/>
      <c r="IYM1" s="526"/>
      <c r="IYN1" s="526"/>
      <c r="IYO1" s="526"/>
      <c r="IYP1" s="526"/>
      <c r="IYQ1" s="526"/>
      <c r="IYR1" s="526"/>
      <c r="IYS1" s="526"/>
      <c r="IYT1" s="526"/>
      <c r="IYU1" s="526"/>
      <c r="IYV1" s="526"/>
      <c r="IYW1" s="526"/>
      <c r="IYX1" s="526"/>
      <c r="IYY1" s="526"/>
      <c r="IYZ1" s="526"/>
      <c r="IZA1" s="526"/>
      <c r="IZB1" s="526"/>
      <c r="IZC1" s="526"/>
      <c r="IZD1" s="526"/>
      <c r="IZE1" s="526"/>
      <c r="IZF1" s="526"/>
      <c r="IZG1" s="526"/>
      <c r="IZH1" s="526"/>
      <c r="IZI1" s="526"/>
      <c r="IZJ1" s="526"/>
      <c r="IZK1" s="526"/>
      <c r="IZL1" s="526"/>
      <c r="IZM1" s="526"/>
      <c r="IZN1" s="526"/>
      <c r="IZO1" s="526"/>
      <c r="IZP1" s="526"/>
      <c r="IZQ1" s="526"/>
      <c r="IZR1" s="526"/>
      <c r="IZS1" s="526"/>
      <c r="IZT1" s="526"/>
      <c r="IZU1" s="526"/>
      <c r="IZV1" s="526"/>
      <c r="IZW1" s="526"/>
      <c r="IZX1" s="526"/>
      <c r="IZY1" s="526"/>
      <c r="IZZ1" s="526"/>
      <c r="JAA1" s="526"/>
      <c r="JAB1" s="526"/>
      <c r="JAC1" s="526"/>
      <c r="JAD1" s="526"/>
      <c r="JAE1" s="526"/>
      <c r="JAF1" s="526"/>
      <c r="JAG1" s="526"/>
      <c r="JAH1" s="526"/>
      <c r="JAI1" s="526"/>
      <c r="JAJ1" s="526"/>
      <c r="JAK1" s="526"/>
      <c r="JAL1" s="526"/>
      <c r="JAM1" s="526"/>
      <c r="JAN1" s="526"/>
      <c r="JAO1" s="526"/>
      <c r="JAP1" s="526"/>
      <c r="JAQ1" s="526"/>
      <c r="JAR1" s="526"/>
      <c r="JAS1" s="526"/>
      <c r="JAT1" s="526"/>
      <c r="JAU1" s="526"/>
      <c r="JAV1" s="526"/>
      <c r="JAW1" s="526"/>
      <c r="JAX1" s="526"/>
      <c r="JAY1" s="526"/>
      <c r="JAZ1" s="526"/>
      <c r="JBA1" s="526"/>
      <c r="JBB1" s="526"/>
      <c r="JBC1" s="526"/>
      <c r="JBD1" s="526"/>
      <c r="JBE1" s="526"/>
      <c r="JBF1" s="526"/>
      <c r="JBG1" s="526"/>
      <c r="JBH1" s="526"/>
      <c r="JBI1" s="526"/>
      <c r="JBJ1" s="526"/>
      <c r="JBK1" s="526"/>
      <c r="JBL1" s="526"/>
      <c r="JBM1" s="526"/>
      <c r="JBN1" s="526"/>
      <c r="JBO1" s="526"/>
      <c r="JBP1" s="526"/>
      <c r="JBQ1" s="526"/>
      <c r="JBR1" s="526"/>
      <c r="JBS1" s="526"/>
      <c r="JBT1" s="526"/>
      <c r="JBU1" s="526"/>
      <c r="JBV1" s="526"/>
      <c r="JBW1" s="526"/>
      <c r="JBX1" s="526"/>
      <c r="JBY1" s="526"/>
      <c r="JBZ1" s="526"/>
      <c r="JCA1" s="526"/>
      <c r="JCB1" s="526"/>
      <c r="JCC1" s="526"/>
      <c r="JCD1" s="526"/>
      <c r="JCE1" s="526"/>
      <c r="JCF1" s="526"/>
      <c r="JCG1" s="526"/>
      <c r="JCH1" s="526"/>
      <c r="JCI1" s="526"/>
      <c r="JCJ1" s="526"/>
      <c r="JCK1" s="526"/>
      <c r="JCL1" s="526"/>
      <c r="JCM1" s="526"/>
      <c r="JCN1" s="526"/>
      <c r="JCO1" s="526"/>
      <c r="JCP1" s="526"/>
      <c r="JCQ1" s="526"/>
      <c r="JCR1" s="526"/>
      <c r="JCS1" s="526"/>
      <c r="JCT1" s="526"/>
      <c r="JCU1" s="526"/>
      <c r="JCV1" s="526"/>
      <c r="JCW1" s="526"/>
      <c r="JCX1" s="526"/>
      <c r="JCY1" s="526"/>
      <c r="JCZ1" s="526"/>
      <c r="JDA1" s="526"/>
      <c r="JDB1" s="526"/>
      <c r="JDC1" s="526"/>
      <c r="JDD1" s="526"/>
      <c r="JDE1" s="526"/>
      <c r="JDF1" s="526"/>
      <c r="JDG1" s="526"/>
      <c r="JDH1" s="526"/>
      <c r="JDI1" s="526"/>
      <c r="JDJ1" s="526"/>
      <c r="JDK1" s="526"/>
      <c r="JDL1" s="526"/>
      <c r="JDM1" s="526"/>
      <c r="JDN1" s="526"/>
      <c r="JDO1" s="526"/>
      <c r="JDP1" s="526"/>
      <c r="JDQ1" s="526"/>
      <c r="JDR1" s="526"/>
      <c r="JDS1" s="526"/>
      <c r="JDT1" s="526"/>
      <c r="JDU1" s="526"/>
      <c r="JDV1" s="526"/>
      <c r="JDW1" s="526"/>
      <c r="JDX1" s="526"/>
      <c r="JDY1" s="526"/>
      <c r="JDZ1" s="526"/>
      <c r="JEA1" s="526"/>
      <c r="JEB1" s="526"/>
      <c r="JEC1" s="526"/>
      <c r="JED1" s="526"/>
      <c r="JEE1" s="526"/>
      <c r="JEF1" s="526"/>
      <c r="JEG1" s="526"/>
      <c r="JEH1" s="526"/>
      <c r="JEI1" s="526"/>
      <c r="JEJ1" s="526"/>
      <c r="JEK1" s="526"/>
      <c r="JEL1" s="526"/>
      <c r="JEM1" s="526"/>
      <c r="JEN1" s="526"/>
      <c r="JEO1" s="526"/>
      <c r="JEP1" s="526"/>
      <c r="JEQ1" s="526"/>
      <c r="JER1" s="526"/>
      <c r="JES1" s="526"/>
      <c r="JET1" s="526"/>
      <c r="JEU1" s="526"/>
      <c r="JEV1" s="526"/>
      <c r="JEW1" s="526"/>
      <c r="JEX1" s="526"/>
      <c r="JEY1" s="526"/>
      <c r="JEZ1" s="526"/>
      <c r="JFA1" s="526"/>
      <c r="JFB1" s="526"/>
      <c r="JFC1" s="526"/>
      <c r="JFD1" s="526"/>
      <c r="JFE1" s="526"/>
      <c r="JFF1" s="526"/>
      <c r="JFG1" s="526"/>
      <c r="JFH1" s="526"/>
      <c r="JFI1" s="526"/>
      <c r="JFJ1" s="526"/>
      <c r="JFK1" s="526"/>
      <c r="JFL1" s="526"/>
      <c r="JFM1" s="526"/>
      <c r="JFN1" s="526"/>
      <c r="JFO1" s="526"/>
      <c r="JFP1" s="526"/>
      <c r="JFQ1" s="526"/>
      <c r="JFR1" s="526"/>
      <c r="JFS1" s="526"/>
      <c r="JFT1" s="526"/>
      <c r="JFU1" s="526"/>
      <c r="JFV1" s="526"/>
      <c r="JFW1" s="526"/>
      <c r="JFX1" s="526"/>
      <c r="JFY1" s="526"/>
      <c r="JFZ1" s="526"/>
      <c r="JGA1" s="526"/>
      <c r="JGB1" s="526"/>
      <c r="JGC1" s="526"/>
      <c r="JGD1" s="526"/>
      <c r="JGE1" s="526"/>
      <c r="JGF1" s="526"/>
      <c r="JGG1" s="526"/>
      <c r="JGH1" s="526"/>
      <c r="JGI1" s="526"/>
      <c r="JGJ1" s="526"/>
      <c r="JGK1" s="526"/>
      <c r="JGL1" s="526"/>
      <c r="JGM1" s="526"/>
      <c r="JGN1" s="526"/>
      <c r="JGO1" s="526"/>
      <c r="JGP1" s="526"/>
      <c r="JGQ1" s="526"/>
      <c r="JGR1" s="526"/>
      <c r="JGS1" s="526"/>
      <c r="JGT1" s="526"/>
      <c r="JGU1" s="526"/>
      <c r="JGV1" s="526"/>
      <c r="JGW1" s="526"/>
      <c r="JGX1" s="526"/>
      <c r="JGY1" s="526"/>
      <c r="JGZ1" s="526"/>
      <c r="JHA1" s="526"/>
      <c r="JHB1" s="526"/>
      <c r="JHC1" s="526"/>
      <c r="JHD1" s="526"/>
      <c r="JHE1" s="526"/>
      <c r="JHF1" s="526"/>
      <c r="JHG1" s="526"/>
      <c r="JHH1" s="526"/>
      <c r="JHI1" s="526"/>
      <c r="JHJ1" s="526"/>
      <c r="JHK1" s="526"/>
      <c r="JHL1" s="526"/>
      <c r="JHM1" s="526"/>
      <c r="JHN1" s="526"/>
      <c r="JHO1" s="526"/>
      <c r="JHP1" s="526"/>
      <c r="JHQ1" s="526"/>
      <c r="JHR1" s="526"/>
      <c r="JHS1" s="526"/>
      <c r="JHT1" s="526"/>
      <c r="JHU1" s="526"/>
      <c r="JHV1" s="526"/>
      <c r="JHW1" s="526"/>
      <c r="JHX1" s="526"/>
      <c r="JHY1" s="526"/>
      <c r="JHZ1" s="526"/>
      <c r="JIA1" s="526"/>
      <c r="JIB1" s="526"/>
      <c r="JIC1" s="526"/>
      <c r="JID1" s="526"/>
      <c r="JIE1" s="526"/>
      <c r="JIF1" s="526"/>
      <c r="JIG1" s="526"/>
      <c r="JIH1" s="526"/>
      <c r="JII1" s="526"/>
      <c r="JIJ1" s="526"/>
      <c r="JIK1" s="526"/>
      <c r="JIL1" s="526"/>
      <c r="JIM1" s="526"/>
      <c r="JIN1" s="526"/>
      <c r="JIO1" s="526"/>
      <c r="JIP1" s="526"/>
      <c r="JIQ1" s="526"/>
      <c r="JIR1" s="526"/>
      <c r="JIS1" s="526"/>
      <c r="JIT1" s="526"/>
      <c r="JIU1" s="526"/>
      <c r="JIV1" s="526"/>
      <c r="JIW1" s="526"/>
      <c r="JIX1" s="526"/>
      <c r="JIY1" s="526"/>
      <c r="JIZ1" s="526"/>
      <c r="JJA1" s="526"/>
      <c r="JJB1" s="526"/>
      <c r="JJC1" s="526"/>
      <c r="JJD1" s="526"/>
      <c r="JJE1" s="526"/>
      <c r="JJF1" s="526"/>
      <c r="JJG1" s="526"/>
      <c r="JJH1" s="526"/>
      <c r="JJI1" s="526"/>
      <c r="JJJ1" s="526"/>
      <c r="JJK1" s="526"/>
      <c r="JJL1" s="526"/>
      <c r="JJM1" s="526"/>
      <c r="JJN1" s="526"/>
      <c r="JJO1" s="526"/>
      <c r="JJP1" s="526"/>
      <c r="JJQ1" s="526"/>
      <c r="JJR1" s="526"/>
      <c r="JJS1" s="526"/>
      <c r="JJT1" s="526"/>
      <c r="JJU1" s="526"/>
      <c r="JJV1" s="526"/>
      <c r="JJW1" s="526"/>
      <c r="JJX1" s="526"/>
      <c r="JJY1" s="526"/>
      <c r="JJZ1" s="526"/>
      <c r="JKA1" s="526"/>
      <c r="JKB1" s="526"/>
      <c r="JKC1" s="526"/>
      <c r="JKD1" s="526"/>
      <c r="JKE1" s="526"/>
      <c r="JKF1" s="526"/>
      <c r="JKG1" s="526"/>
      <c r="JKH1" s="526"/>
      <c r="JKI1" s="526"/>
      <c r="JKJ1" s="526"/>
      <c r="JKK1" s="526"/>
      <c r="JKL1" s="526"/>
      <c r="JKM1" s="526"/>
      <c r="JKN1" s="526"/>
      <c r="JKO1" s="526"/>
      <c r="JKP1" s="526"/>
      <c r="JKQ1" s="526"/>
      <c r="JKR1" s="526"/>
      <c r="JKS1" s="526"/>
      <c r="JKT1" s="526"/>
      <c r="JKU1" s="526"/>
      <c r="JKV1" s="526"/>
      <c r="JKW1" s="526"/>
      <c r="JKX1" s="526"/>
      <c r="JKY1" s="526"/>
      <c r="JKZ1" s="526"/>
      <c r="JLA1" s="526"/>
      <c r="JLB1" s="526"/>
      <c r="JLC1" s="526"/>
      <c r="JLD1" s="526"/>
      <c r="JLE1" s="526"/>
      <c r="JLF1" s="526"/>
      <c r="JLG1" s="526"/>
      <c r="JLH1" s="526"/>
      <c r="JLI1" s="526"/>
      <c r="JLJ1" s="526"/>
      <c r="JLK1" s="526"/>
      <c r="JLL1" s="526"/>
      <c r="JLM1" s="526"/>
      <c r="JLN1" s="526"/>
      <c r="JLO1" s="526"/>
      <c r="JLP1" s="526"/>
      <c r="JLQ1" s="526"/>
      <c r="JLR1" s="526"/>
      <c r="JLS1" s="526"/>
      <c r="JLT1" s="526"/>
      <c r="JLU1" s="526"/>
      <c r="JLV1" s="526"/>
      <c r="JLW1" s="526"/>
      <c r="JLX1" s="526"/>
      <c r="JLY1" s="526"/>
      <c r="JLZ1" s="526"/>
      <c r="JMA1" s="526"/>
      <c r="JMB1" s="526"/>
      <c r="JMC1" s="526"/>
      <c r="JMD1" s="526"/>
      <c r="JME1" s="526"/>
      <c r="JMF1" s="526"/>
      <c r="JMG1" s="526"/>
      <c r="JMH1" s="526"/>
      <c r="JMI1" s="526"/>
      <c r="JMJ1" s="526"/>
      <c r="JMK1" s="526"/>
      <c r="JML1" s="526"/>
      <c r="JMM1" s="526"/>
      <c r="JMN1" s="526"/>
      <c r="JMO1" s="526"/>
      <c r="JMP1" s="526"/>
      <c r="JMQ1" s="526"/>
      <c r="JMR1" s="526"/>
      <c r="JMS1" s="526"/>
      <c r="JMT1" s="526"/>
      <c r="JMU1" s="526"/>
      <c r="JMV1" s="526"/>
      <c r="JMW1" s="526"/>
      <c r="JMX1" s="526"/>
      <c r="JMY1" s="526"/>
      <c r="JMZ1" s="526"/>
      <c r="JNA1" s="526"/>
      <c r="JNB1" s="526"/>
      <c r="JNC1" s="526"/>
      <c r="JND1" s="526"/>
      <c r="JNE1" s="526"/>
      <c r="JNF1" s="526"/>
      <c r="JNG1" s="526"/>
      <c r="JNH1" s="526"/>
      <c r="JNI1" s="526"/>
      <c r="JNJ1" s="526"/>
      <c r="JNK1" s="526"/>
      <c r="JNL1" s="526"/>
      <c r="JNM1" s="526"/>
      <c r="JNN1" s="526"/>
      <c r="JNO1" s="526"/>
      <c r="JNP1" s="526"/>
      <c r="JNQ1" s="526"/>
      <c r="JNR1" s="526"/>
      <c r="JNS1" s="526"/>
      <c r="JNT1" s="526"/>
      <c r="JNU1" s="526"/>
      <c r="JNV1" s="526"/>
      <c r="JNW1" s="526"/>
      <c r="JNX1" s="526"/>
      <c r="JNY1" s="526"/>
      <c r="JNZ1" s="526"/>
      <c r="JOA1" s="526"/>
      <c r="JOB1" s="526"/>
      <c r="JOC1" s="526"/>
      <c r="JOD1" s="526"/>
      <c r="JOE1" s="526"/>
      <c r="JOF1" s="526"/>
      <c r="JOG1" s="526"/>
      <c r="JOH1" s="526"/>
      <c r="JOI1" s="526"/>
      <c r="JOJ1" s="526"/>
      <c r="JOK1" s="526"/>
      <c r="JOL1" s="526"/>
      <c r="JOM1" s="526"/>
      <c r="JON1" s="526"/>
      <c r="JOO1" s="526"/>
      <c r="JOP1" s="526"/>
      <c r="JOQ1" s="526"/>
      <c r="JOR1" s="526"/>
      <c r="JOS1" s="526"/>
      <c r="JOT1" s="526"/>
      <c r="JOU1" s="526"/>
      <c r="JOV1" s="526"/>
      <c r="JOW1" s="526"/>
      <c r="JOX1" s="526"/>
      <c r="JOY1" s="526"/>
      <c r="JOZ1" s="526"/>
      <c r="JPA1" s="526"/>
      <c r="JPB1" s="526"/>
      <c r="JPC1" s="526"/>
      <c r="JPD1" s="526"/>
      <c r="JPE1" s="526"/>
      <c r="JPF1" s="526"/>
      <c r="JPG1" s="526"/>
      <c r="JPH1" s="526"/>
      <c r="JPI1" s="526"/>
      <c r="JPJ1" s="526"/>
      <c r="JPK1" s="526"/>
      <c r="JPL1" s="526"/>
      <c r="JPM1" s="526"/>
      <c r="JPN1" s="526"/>
      <c r="JPO1" s="526"/>
      <c r="JPP1" s="526"/>
      <c r="JPQ1" s="526"/>
      <c r="JPR1" s="526"/>
      <c r="JPS1" s="526"/>
      <c r="JPT1" s="526"/>
      <c r="JPU1" s="526"/>
      <c r="JPV1" s="526"/>
      <c r="JPW1" s="526"/>
      <c r="JPX1" s="526"/>
      <c r="JPY1" s="526"/>
      <c r="JPZ1" s="526"/>
      <c r="JQA1" s="526"/>
      <c r="JQB1" s="526"/>
      <c r="JQC1" s="526"/>
      <c r="JQD1" s="526"/>
      <c r="JQE1" s="526"/>
      <c r="JQF1" s="526"/>
      <c r="JQG1" s="526"/>
      <c r="JQH1" s="526"/>
      <c r="JQI1" s="526"/>
      <c r="JQJ1" s="526"/>
      <c r="JQK1" s="526"/>
      <c r="JQL1" s="526"/>
      <c r="JQM1" s="526"/>
      <c r="JQN1" s="526"/>
      <c r="JQO1" s="526"/>
      <c r="JQP1" s="526"/>
      <c r="JQQ1" s="526"/>
      <c r="JQR1" s="526"/>
      <c r="JQS1" s="526"/>
      <c r="JQT1" s="526"/>
      <c r="JQU1" s="526"/>
      <c r="JQV1" s="526"/>
      <c r="JQW1" s="526"/>
      <c r="JQX1" s="526"/>
      <c r="JQY1" s="526"/>
      <c r="JQZ1" s="526"/>
      <c r="JRA1" s="526"/>
      <c r="JRB1" s="526"/>
      <c r="JRC1" s="526"/>
      <c r="JRD1" s="526"/>
      <c r="JRE1" s="526"/>
      <c r="JRF1" s="526"/>
      <c r="JRG1" s="526"/>
      <c r="JRH1" s="526"/>
      <c r="JRI1" s="526"/>
      <c r="JRJ1" s="526"/>
      <c r="JRK1" s="526"/>
      <c r="JRL1" s="526"/>
      <c r="JRM1" s="526"/>
      <c r="JRN1" s="526"/>
      <c r="JRO1" s="526"/>
      <c r="JRP1" s="526"/>
      <c r="JRQ1" s="526"/>
      <c r="JRR1" s="526"/>
      <c r="JRS1" s="526"/>
      <c r="JRT1" s="526"/>
      <c r="JRU1" s="526"/>
      <c r="JRV1" s="526"/>
      <c r="JRW1" s="526"/>
      <c r="JRX1" s="526"/>
      <c r="JRY1" s="526"/>
      <c r="JRZ1" s="526"/>
      <c r="JSA1" s="526"/>
      <c r="JSB1" s="526"/>
      <c r="JSC1" s="526"/>
      <c r="JSD1" s="526"/>
      <c r="JSE1" s="526"/>
      <c r="JSF1" s="526"/>
      <c r="JSG1" s="526"/>
      <c r="JSH1" s="526"/>
      <c r="JSI1" s="526"/>
      <c r="JSJ1" s="526"/>
      <c r="JSK1" s="526"/>
      <c r="JSL1" s="526"/>
      <c r="JSM1" s="526"/>
      <c r="JSN1" s="526"/>
      <c r="JSO1" s="526"/>
      <c r="JSP1" s="526"/>
      <c r="JSQ1" s="526"/>
      <c r="JSR1" s="526"/>
      <c r="JSS1" s="526"/>
      <c r="JST1" s="526"/>
      <c r="JSU1" s="526"/>
      <c r="JSV1" s="526"/>
      <c r="JSW1" s="526"/>
      <c r="JSX1" s="526"/>
      <c r="JSY1" s="526"/>
      <c r="JSZ1" s="526"/>
      <c r="JTA1" s="526"/>
      <c r="JTB1" s="526"/>
      <c r="JTC1" s="526"/>
      <c r="JTD1" s="526"/>
      <c r="JTE1" s="526"/>
      <c r="JTF1" s="526"/>
      <c r="JTG1" s="526"/>
      <c r="JTH1" s="526"/>
      <c r="JTI1" s="526"/>
      <c r="JTJ1" s="526"/>
      <c r="JTK1" s="526"/>
      <c r="JTL1" s="526"/>
      <c r="JTM1" s="526"/>
      <c r="JTN1" s="526"/>
      <c r="JTO1" s="526"/>
      <c r="JTP1" s="526"/>
      <c r="JTQ1" s="526"/>
      <c r="JTR1" s="526"/>
      <c r="JTS1" s="526"/>
      <c r="JTT1" s="526"/>
      <c r="JTU1" s="526"/>
      <c r="JTV1" s="526"/>
      <c r="JTW1" s="526"/>
      <c r="JTX1" s="526"/>
      <c r="JTY1" s="526"/>
      <c r="JTZ1" s="526"/>
      <c r="JUA1" s="526"/>
      <c r="JUB1" s="526"/>
      <c r="JUC1" s="526"/>
      <c r="JUD1" s="526"/>
      <c r="JUE1" s="526"/>
      <c r="JUF1" s="526"/>
      <c r="JUG1" s="526"/>
      <c r="JUH1" s="526"/>
      <c r="JUI1" s="526"/>
      <c r="JUJ1" s="526"/>
      <c r="JUK1" s="526"/>
      <c r="JUL1" s="526"/>
      <c r="JUM1" s="526"/>
      <c r="JUN1" s="526"/>
      <c r="JUO1" s="526"/>
      <c r="JUP1" s="526"/>
      <c r="JUQ1" s="526"/>
      <c r="JUR1" s="526"/>
      <c r="JUS1" s="526"/>
      <c r="JUT1" s="526"/>
      <c r="JUU1" s="526"/>
      <c r="JUV1" s="526"/>
      <c r="JUW1" s="526"/>
      <c r="JUX1" s="526"/>
      <c r="JUY1" s="526"/>
      <c r="JUZ1" s="526"/>
      <c r="JVA1" s="526"/>
      <c r="JVB1" s="526"/>
      <c r="JVC1" s="526"/>
      <c r="JVD1" s="526"/>
      <c r="JVE1" s="526"/>
      <c r="JVF1" s="526"/>
      <c r="JVG1" s="526"/>
      <c r="JVH1" s="526"/>
      <c r="JVI1" s="526"/>
      <c r="JVJ1" s="526"/>
      <c r="JVK1" s="526"/>
      <c r="JVL1" s="526"/>
      <c r="JVM1" s="526"/>
      <c r="JVN1" s="526"/>
      <c r="JVO1" s="526"/>
      <c r="JVP1" s="526"/>
      <c r="JVQ1" s="526"/>
      <c r="JVR1" s="526"/>
      <c r="JVS1" s="526"/>
      <c r="JVT1" s="526"/>
      <c r="JVU1" s="526"/>
      <c r="JVV1" s="526"/>
      <c r="JVW1" s="526"/>
      <c r="JVX1" s="526"/>
      <c r="JVY1" s="526"/>
      <c r="JVZ1" s="526"/>
      <c r="JWA1" s="526"/>
      <c r="JWB1" s="526"/>
      <c r="JWC1" s="526"/>
      <c r="JWD1" s="526"/>
      <c r="JWE1" s="526"/>
      <c r="JWF1" s="526"/>
      <c r="JWG1" s="526"/>
      <c r="JWH1" s="526"/>
      <c r="JWI1" s="526"/>
      <c r="JWJ1" s="526"/>
      <c r="JWK1" s="526"/>
      <c r="JWL1" s="526"/>
      <c r="JWM1" s="526"/>
      <c r="JWN1" s="526"/>
      <c r="JWO1" s="526"/>
      <c r="JWP1" s="526"/>
      <c r="JWQ1" s="526"/>
      <c r="JWR1" s="526"/>
      <c r="JWS1" s="526"/>
      <c r="JWT1" s="526"/>
      <c r="JWU1" s="526"/>
      <c r="JWV1" s="526"/>
      <c r="JWW1" s="526"/>
      <c r="JWX1" s="526"/>
      <c r="JWY1" s="526"/>
      <c r="JWZ1" s="526"/>
      <c r="JXA1" s="526"/>
      <c r="JXB1" s="526"/>
      <c r="JXC1" s="526"/>
      <c r="JXD1" s="526"/>
      <c r="JXE1" s="526"/>
      <c r="JXF1" s="526"/>
      <c r="JXG1" s="526"/>
      <c r="JXH1" s="526"/>
      <c r="JXI1" s="526"/>
      <c r="JXJ1" s="526"/>
      <c r="JXK1" s="526"/>
      <c r="JXL1" s="526"/>
      <c r="JXM1" s="526"/>
      <c r="JXN1" s="526"/>
      <c r="JXO1" s="526"/>
      <c r="JXP1" s="526"/>
      <c r="JXQ1" s="526"/>
      <c r="JXR1" s="526"/>
      <c r="JXS1" s="526"/>
      <c r="JXT1" s="526"/>
      <c r="JXU1" s="526"/>
      <c r="JXV1" s="526"/>
      <c r="JXW1" s="526"/>
      <c r="JXX1" s="526"/>
      <c r="JXY1" s="526"/>
      <c r="JXZ1" s="526"/>
      <c r="JYA1" s="526"/>
      <c r="JYB1" s="526"/>
      <c r="JYC1" s="526"/>
      <c r="JYD1" s="526"/>
      <c r="JYE1" s="526"/>
      <c r="JYF1" s="526"/>
      <c r="JYG1" s="526"/>
      <c r="JYH1" s="526"/>
      <c r="JYI1" s="526"/>
      <c r="JYJ1" s="526"/>
      <c r="JYK1" s="526"/>
      <c r="JYL1" s="526"/>
      <c r="JYM1" s="526"/>
      <c r="JYN1" s="526"/>
      <c r="JYO1" s="526"/>
      <c r="JYP1" s="526"/>
      <c r="JYQ1" s="526"/>
      <c r="JYR1" s="526"/>
      <c r="JYS1" s="526"/>
      <c r="JYT1" s="526"/>
      <c r="JYU1" s="526"/>
      <c r="JYV1" s="526"/>
      <c r="JYW1" s="526"/>
      <c r="JYX1" s="526"/>
      <c r="JYY1" s="526"/>
      <c r="JYZ1" s="526"/>
      <c r="JZA1" s="526"/>
      <c r="JZB1" s="526"/>
      <c r="JZC1" s="526"/>
      <c r="JZD1" s="526"/>
      <c r="JZE1" s="526"/>
      <c r="JZF1" s="526"/>
      <c r="JZG1" s="526"/>
      <c r="JZH1" s="526"/>
      <c r="JZI1" s="526"/>
      <c r="JZJ1" s="526"/>
      <c r="JZK1" s="526"/>
      <c r="JZL1" s="526"/>
      <c r="JZM1" s="526"/>
      <c r="JZN1" s="526"/>
      <c r="JZO1" s="526"/>
      <c r="JZP1" s="526"/>
      <c r="JZQ1" s="526"/>
      <c r="JZR1" s="526"/>
      <c r="JZS1" s="526"/>
      <c r="JZT1" s="526"/>
      <c r="JZU1" s="526"/>
      <c r="JZV1" s="526"/>
      <c r="JZW1" s="526"/>
      <c r="JZX1" s="526"/>
      <c r="JZY1" s="526"/>
      <c r="JZZ1" s="526"/>
      <c r="KAA1" s="526"/>
      <c r="KAB1" s="526"/>
      <c r="KAC1" s="526"/>
      <c r="KAD1" s="526"/>
      <c r="KAE1" s="526"/>
      <c r="KAF1" s="526"/>
      <c r="KAG1" s="526"/>
      <c r="KAH1" s="526"/>
      <c r="KAI1" s="526"/>
      <c r="KAJ1" s="526"/>
      <c r="KAK1" s="526"/>
      <c r="KAL1" s="526"/>
      <c r="KAM1" s="526"/>
      <c r="KAN1" s="526"/>
      <c r="KAO1" s="526"/>
      <c r="KAP1" s="526"/>
      <c r="KAQ1" s="526"/>
      <c r="KAR1" s="526"/>
      <c r="KAS1" s="526"/>
      <c r="KAT1" s="526"/>
      <c r="KAU1" s="526"/>
      <c r="KAV1" s="526"/>
      <c r="KAW1" s="526"/>
      <c r="KAX1" s="526"/>
      <c r="KAY1" s="526"/>
      <c r="KAZ1" s="526"/>
      <c r="KBA1" s="526"/>
      <c r="KBB1" s="526"/>
      <c r="KBC1" s="526"/>
      <c r="KBD1" s="526"/>
      <c r="KBE1" s="526"/>
      <c r="KBF1" s="526"/>
      <c r="KBG1" s="526"/>
      <c r="KBH1" s="526"/>
      <c r="KBI1" s="526"/>
      <c r="KBJ1" s="526"/>
      <c r="KBK1" s="526"/>
      <c r="KBL1" s="526"/>
      <c r="KBM1" s="526"/>
      <c r="KBN1" s="526"/>
      <c r="KBO1" s="526"/>
      <c r="KBP1" s="526"/>
      <c r="KBQ1" s="526"/>
      <c r="KBR1" s="526"/>
      <c r="KBS1" s="526"/>
      <c r="KBT1" s="526"/>
      <c r="KBU1" s="526"/>
      <c r="KBV1" s="526"/>
      <c r="KBW1" s="526"/>
      <c r="KBX1" s="526"/>
      <c r="KBY1" s="526"/>
      <c r="KBZ1" s="526"/>
      <c r="KCA1" s="526"/>
      <c r="KCB1" s="526"/>
      <c r="KCC1" s="526"/>
      <c r="KCD1" s="526"/>
      <c r="KCE1" s="526"/>
      <c r="KCF1" s="526"/>
      <c r="KCG1" s="526"/>
      <c r="KCH1" s="526"/>
      <c r="KCI1" s="526"/>
      <c r="KCJ1" s="526"/>
      <c r="KCK1" s="526"/>
      <c r="KCL1" s="526"/>
      <c r="KCM1" s="526"/>
      <c r="KCN1" s="526"/>
      <c r="KCO1" s="526"/>
      <c r="KCP1" s="526"/>
      <c r="KCQ1" s="526"/>
      <c r="KCR1" s="526"/>
      <c r="KCS1" s="526"/>
      <c r="KCT1" s="526"/>
      <c r="KCU1" s="526"/>
      <c r="KCV1" s="526"/>
      <c r="KCW1" s="526"/>
      <c r="KCX1" s="526"/>
      <c r="KCY1" s="526"/>
      <c r="KCZ1" s="526"/>
      <c r="KDA1" s="526"/>
      <c r="KDB1" s="526"/>
      <c r="KDC1" s="526"/>
      <c r="KDD1" s="526"/>
      <c r="KDE1" s="526"/>
      <c r="KDF1" s="526"/>
      <c r="KDG1" s="526"/>
      <c r="KDH1" s="526"/>
      <c r="KDI1" s="526"/>
      <c r="KDJ1" s="526"/>
      <c r="KDK1" s="526"/>
      <c r="KDL1" s="526"/>
      <c r="KDM1" s="526"/>
      <c r="KDN1" s="526"/>
      <c r="KDO1" s="526"/>
      <c r="KDP1" s="526"/>
      <c r="KDQ1" s="526"/>
      <c r="KDR1" s="526"/>
      <c r="KDS1" s="526"/>
      <c r="KDT1" s="526"/>
      <c r="KDU1" s="526"/>
      <c r="KDV1" s="526"/>
      <c r="KDW1" s="526"/>
      <c r="KDX1" s="526"/>
      <c r="KDY1" s="526"/>
      <c r="KDZ1" s="526"/>
      <c r="KEA1" s="526"/>
      <c r="KEB1" s="526"/>
      <c r="KEC1" s="526"/>
      <c r="KED1" s="526"/>
      <c r="KEE1" s="526"/>
      <c r="KEF1" s="526"/>
      <c r="KEG1" s="526"/>
      <c r="KEH1" s="526"/>
      <c r="KEI1" s="526"/>
      <c r="KEJ1" s="526"/>
      <c r="KEK1" s="526"/>
      <c r="KEL1" s="526"/>
      <c r="KEM1" s="526"/>
      <c r="KEN1" s="526"/>
      <c r="KEO1" s="526"/>
      <c r="KEP1" s="526"/>
      <c r="KEQ1" s="526"/>
      <c r="KER1" s="526"/>
      <c r="KES1" s="526"/>
      <c r="KET1" s="526"/>
      <c r="KEU1" s="526"/>
      <c r="KEV1" s="526"/>
      <c r="KEW1" s="526"/>
      <c r="KEX1" s="526"/>
      <c r="KEY1" s="526"/>
      <c r="KEZ1" s="526"/>
      <c r="KFA1" s="526"/>
      <c r="KFB1" s="526"/>
      <c r="KFC1" s="526"/>
      <c r="KFD1" s="526"/>
      <c r="KFE1" s="526"/>
      <c r="KFF1" s="526"/>
      <c r="KFG1" s="526"/>
      <c r="KFH1" s="526"/>
      <c r="KFI1" s="526"/>
      <c r="KFJ1" s="526"/>
      <c r="KFK1" s="526"/>
      <c r="KFL1" s="526"/>
      <c r="KFM1" s="526"/>
      <c r="KFN1" s="526"/>
      <c r="KFO1" s="526"/>
      <c r="KFP1" s="526"/>
      <c r="KFQ1" s="526"/>
      <c r="KFR1" s="526"/>
      <c r="KFS1" s="526"/>
      <c r="KFT1" s="526"/>
      <c r="KFU1" s="526"/>
      <c r="KFV1" s="526"/>
      <c r="KFW1" s="526"/>
      <c r="KFX1" s="526"/>
      <c r="KFY1" s="526"/>
      <c r="KFZ1" s="526"/>
      <c r="KGA1" s="526"/>
      <c r="KGB1" s="526"/>
      <c r="KGC1" s="526"/>
      <c r="KGD1" s="526"/>
      <c r="KGE1" s="526"/>
      <c r="KGF1" s="526"/>
      <c r="KGG1" s="526"/>
      <c r="KGH1" s="526"/>
      <c r="KGI1" s="526"/>
      <c r="KGJ1" s="526"/>
      <c r="KGK1" s="526"/>
      <c r="KGL1" s="526"/>
      <c r="KGM1" s="526"/>
      <c r="KGN1" s="526"/>
      <c r="KGO1" s="526"/>
      <c r="KGP1" s="526"/>
      <c r="KGQ1" s="526"/>
      <c r="KGR1" s="526"/>
      <c r="KGS1" s="526"/>
      <c r="KGT1" s="526"/>
      <c r="KGU1" s="526"/>
      <c r="KGV1" s="526"/>
      <c r="KGW1" s="526"/>
      <c r="KGX1" s="526"/>
      <c r="KGY1" s="526"/>
      <c r="KGZ1" s="526"/>
      <c r="KHA1" s="526"/>
      <c r="KHB1" s="526"/>
      <c r="KHC1" s="526"/>
      <c r="KHD1" s="526"/>
      <c r="KHE1" s="526"/>
      <c r="KHF1" s="526"/>
      <c r="KHG1" s="526"/>
      <c r="KHH1" s="526"/>
      <c r="KHI1" s="526"/>
      <c r="KHJ1" s="526"/>
      <c r="KHK1" s="526"/>
      <c r="KHL1" s="526"/>
      <c r="KHM1" s="526"/>
      <c r="KHN1" s="526"/>
      <c r="KHO1" s="526"/>
      <c r="KHP1" s="526"/>
      <c r="KHQ1" s="526"/>
      <c r="KHR1" s="526"/>
      <c r="KHS1" s="526"/>
      <c r="KHT1" s="526"/>
      <c r="KHU1" s="526"/>
      <c r="KHV1" s="526"/>
      <c r="KHW1" s="526"/>
      <c r="KHX1" s="526"/>
      <c r="KHY1" s="526"/>
      <c r="KHZ1" s="526"/>
      <c r="KIA1" s="526"/>
      <c r="KIB1" s="526"/>
      <c r="KIC1" s="526"/>
      <c r="KID1" s="526"/>
      <c r="KIE1" s="526"/>
      <c r="KIF1" s="526"/>
      <c r="KIG1" s="526"/>
      <c r="KIH1" s="526"/>
      <c r="KII1" s="526"/>
      <c r="KIJ1" s="526"/>
      <c r="KIK1" s="526"/>
      <c r="KIL1" s="526"/>
      <c r="KIM1" s="526"/>
      <c r="KIN1" s="526"/>
      <c r="KIO1" s="526"/>
      <c r="KIP1" s="526"/>
      <c r="KIQ1" s="526"/>
      <c r="KIR1" s="526"/>
      <c r="KIS1" s="526"/>
      <c r="KIT1" s="526"/>
      <c r="KIU1" s="526"/>
      <c r="KIV1" s="526"/>
      <c r="KIW1" s="526"/>
      <c r="KIX1" s="526"/>
      <c r="KIY1" s="526"/>
      <c r="KIZ1" s="526"/>
      <c r="KJA1" s="526"/>
      <c r="KJB1" s="526"/>
      <c r="KJC1" s="526"/>
      <c r="KJD1" s="526"/>
      <c r="KJE1" s="526"/>
      <c r="KJF1" s="526"/>
      <c r="KJG1" s="526"/>
      <c r="KJH1" s="526"/>
      <c r="KJI1" s="526"/>
      <c r="KJJ1" s="526"/>
      <c r="KJK1" s="526"/>
      <c r="KJL1" s="526"/>
      <c r="KJM1" s="526"/>
      <c r="KJN1" s="526"/>
      <c r="KJO1" s="526"/>
      <c r="KJP1" s="526"/>
      <c r="KJQ1" s="526"/>
      <c r="KJR1" s="526"/>
      <c r="KJS1" s="526"/>
      <c r="KJT1" s="526"/>
      <c r="KJU1" s="526"/>
      <c r="KJV1" s="526"/>
      <c r="KJW1" s="526"/>
      <c r="KJX1" s="526"/>
      <c r="KJY1" s="526"/>
      <c r="KJZ1" s="526"/>
      <c r="KKA1" s="526"/>
      <c r="KKB1" s="526"/>
      <c r="KKC1" s="526"/>
      <c r="KKD1" s="526"/>
      <c r="KKE1" s="526"/>
      <c r="KKF1" s="526"/>
      <c r="KKG1" s="526"/>
      <c r="KKH1" s="526"/>
      <c r="KKI1" s="526"/>
      <c r="KKJ1" s="526"/>
      <c r="KKK1" s="526"/>
      <c r="KKL1" s="526"/>
      <c r="KKM1" s="526"/>
      <c r="KKN1" s="526"/>
      <c r="KKO1" s="526"/>
      <c r="KKP1" s="526"/>
      <c r="KKQ1" s="526"/>
      <c r="KKR1" s="526"/>
      <c r="KKS1" s="526"/>
      <c r="KKT1" s="526"/>
      <c r="KKU1" s="526"/>
      <c r="KKV1" s="526"/>
      <c r="KKW1" s="526"/>
      <c r="KKX1" s="526"/>
      <c r="KKY1" s="526"/>
      <c r="KKZ1" s="526"/>
      <c r="KLA1" s="526"/>
      <c r="KLB1" s="526"/>
      <c r="KLC1" s="526"/>
      <c r="KLD1" s="526"/>
      <c r="KLE1" s="526"/>
      <c r="KLF1" s="526"/>
      <c r="KLG1" s="526"/>
      <c r="KLH1" s="526"/>
      <c r="KLI1" s="526"/>
      <c r="KLJ1" s="526"/>
      <c r="KLK1" s="526"/>
      <c r="KLL1" s="526"/>
      <c r="KLM1" s="526"/>
      <c r="KLN1" s="526"/>
      <c r="KLO1" s="526"/>
      <c r="KLP1" s="526"/>
      <c r="KLQ1" s="526"/>
      <c r="KLR1" s="526"/>
      <c r="KLS1" s="526"/>
      <c r="KLT1" s="526"/>
      <c r="KLU1" s="526"/>
      <c r="KLV1" s="526"/>
      <c r="KLW1" s="526"/>
      <c r="KLX1" s="526"/>
      <c r="KLY1" s="526"/>
      <c r="KLZ1" s="526"/>
      <c r="KMA1" s="526"/>
      <c r="KMB1" s="526"/>
      <c r="KMC1" s="526"/>
      <c r="KMD1" s="526"/>
      <c r="KME1" s="526"/>
      <c r="KMF1" s="526"/>
      <c r="KMG1" s="526"/>
      <c r="KMH1" s="526"/>
      <c r="KMI1" s="526"/>
      <c r="KMJ1" s="526"/>
      <c r="KMK1" s="526"/>
      <c r="KML1" s="526"/>
      <c r="KMM1" s="526"/>
      <c r="KMN1" s="526"/>
      <c r="KMO1" s="526"/>
      <c r="KMP1" s="526"/>
      <c r="KMQ1" s="526"/>
      <c r="KMR1" s="526"/>
      <c r="KMS1" s="526"/>
      <c r="KMT1" s="526"/>
      <c r="KMU1" s="526"/>
      <c r="KMV1" s="526"/>
      <c r="KMW1" s="526"/>
      <c r="KMX1" s="526"/>
      <c r="KMY1" s="526"/>
      <c r="KMZ1" s="526"/>
      <c r="KNA1" s="526"/>
      <c r="KNB1" s="526"/>
      <c r="KNC1" s="526"/>
      <c r="KND1" s="526"/>
      <c r="KNE1" s="526"/>
      <c r="KNF1" s="526"/>
      <c r="KNG1" s="526"/>
      <c r="KNH1" s="526"/>
      <c r="KNI1" s="526"/>
      <c r="KNJ1" s="526"/>
      <c r="KNK1" s="526"/>
      <c r="KNL1" s="526"/>
      <c r="KNM1" s="526"/>
      <c r="KNN1" s="526"/>
      <c r="KNO1" s="526"/>
      <c r="KNP1" s="526"/>
      <c r="KNQ1" s="526"/>
      <c r="KNR1" s="526"/>
      <c r="KNS1" s="526"/>
      <c r="KNT1" s="526"/>
      <c r="KNU1" s="526"/>
      <c r="KNV1" s="526"/>
      <c r="KNW1" s="526"/>
      <c r="KNX1" s="526"/>
      <c r="KNY1" s="526"/>
      <c r="KNZ1" s="526"/>
      <c r="KOA1" s="526"/>
      <c r="KOB1" s="526"/>
      <c r="KOC1" s="526"/>
      <c r="KOD1" s="526"/>
      <c r="KOE1" s="526"/>
      <c r="KOF1" s="526"/>
      <c r="KOG1" s="526"/>
      <c r="KOH1" s="526"/>
      <c r="KOI1" s="526"/>
      <c r="KOJ1" s="526"/>
      <c r="KOK1" s="526"/>
      <c r="KOL1" s="526"/>
      <c r="KOM1" s="526"/>
      <c r="KON1" s="526"/>
      <c r="KOO1" s="526"/>
      <c r="KOP1" s="526"/>
      <c r="KOQ1" s="526"/>
      <c r="KOR1" s="526"/>
      <c r="KOS1" s="526"/>
      <c r="KOT1" s="526"/>
      <c r="KOU1" s="526"/>
      <c r="KOV1" s="526"/>
      <c r="KOW1" s="526"/>
      <c r="KOX1" s="526"/>
      <c r="KOY1" s="526"/>
      <c r="KOZ1" s="526"/>
      <c r="KPA1" s="526"/>
      <c r="KPB1" s="526"/>
      <c r="KPC1" s="526"/>
      <c r="KPD1" s="526"/>
      <c r="KPE1" s="526"/>
      <c r="KPF1" s="526"/>
      <c r="KPG1" s="526"/>
      <c r="KPH1" s="526"/>
      <c r="KPI1" s="526"/>
      <c r="KPJ1" s="526"/>
      <c r="KPK1" s="526"/>
      <c r="KPL1" s="526"/>
      <c r="KPM1" s="526"/>
      <c r="KPN1" s="526"/>
      <c r="KPO1" s="526"/>
      <c r="KPP1" s="526"/>
      <c r="KPQ1" s="526"/>
      <c r="KPR1" s="526"/>
      <c r="KPS1" s="526"/>
      <c r="KPT1" s="526"/>
      <c r="KPU1" s="526"/>
      <c r="KPV1" s="526"/>
      <c r="KPW1" s="526"/>
      <c r="KPX1" s="526"/>
      <c r="KPY1" s="526"/>
      <c r="KPZ1" s="526"/>
      <c r="KQA1" s="526"/>
      <c r="KQB1" s="526"/>
      <c r="KQC1" s="526"/>
      <c r="KQD1" s="526"/>
      <c r="KQE1" s="526"/>
      <c r="KQF1" s="526"/>
      <c r="KQG1" s="526"/>
      <c r="KQH1" s="526"/>
      <c r="KQI1" s="526"/>
      <c r="KQJ1" s="526"/>
      <c r="KQK1" s="526"/>
      <c r="KQL1" s="526"/>
      <c r="KQM1" s="526"/>
      <c r="KQN1" s="526"/>
      <c r="KQO1" s="526"/>
      <c r="KQP1" s="526"/>
      <c r="KQQ1" s="526"/>
      <c r="KQR1" s="526"/>
      <c r="KQS1" s="526"/>
      <c r="KQT1" s="526"/>
      <c r="KQU1" s="526"/>
      <c r="KQV1" s="526"/>
      <c r="KQW1" s="526"/>
      <c r="KQX1" s="526"/>
      <c r="KQY1" s="526"/>
      <c r="KQZ1" s="526"/>
      <c r="KRA1" s="526"/>
      <c r="KRB1" s="526"/>
      <c r="KRC1" s="526"/>
      <c r="KRD1" s="526"/>
      <c r="KRE1" s="526"/>
      <c r="KRF1" s="526"/>
      <c r="KRG1" s="526"/>
      <c r="KRH1" s="526"/>
      <c r="KRI1" s="526"/>
      <c r="KRJ1" s="526"/>
      <c r="KRK1" s="526"/>
      <c r="KRL1" s="526"/>
      <c r="KRM1" s="526"/>
      <c r="KRN1" s="526"/>
      <c r="KRO1" s="526"/>
      <c r="KRP1" s="526"/>
      <c r="KRQ1" s="526"/>
      <c r="KRR1" s="526"/>
      <c r="KRS1" s="526"/>
      <c r="KRT1" s="526"/>
      <c r="KRU1" s="526"/>
      <c r="KRV1" s="526"/>
      <c r="KRW1" s="526"/>
      <c r="KRX1" s="526"/>
      <c r="KRY1" s="526"/>
      <c r="KRZ1" s="526"/>
      <c r="KSA1" s="526"/>
      <c r="KSB1" s="526"/>
      <c r="KSC1" s="526"/>
      <c r="KSD1" s="526"/>
      <c r="KSE1" s="526"/>
      <c r="KSF1" s="526"/>
      <c r="KSG1" s="526"/>
      <c r="KSH1" s="526"/>
      <c r="KSI1" s="526"/>
      <c r="KSJ1" s="526"/>
      <c r="KSK1" s="526"/>
      <c r="KSL1" s="526"/>
      <c r="KSM1" s="526"/>
      <c r="KSN1" s="526"/>
      <c r="KSO1" s="526"/>
      <c r="KSP1" s="526"/>
      <c r="KSQ1" s="526"/>
      <c r="KSR1" s="526"/>
      <c r="KSS1" s="526"/>
      <c r="KST1" s="526"/>
      <c r="KSU1" s="526"/>
      <c r="KSV1" s="526"/>
      <c r="KSW1" s="526"/>
      <c r="KSX1" s="526"/>
      <c r="KSY1" s="526"/>
      <c r="KSZ1" s="526"/>
      <c r="KTA1" s="526"/>
      <c r="KTB1" s="526"/>
      <c r="KTC1" s="526"/>
      <c r="KTD1" s="526"/>
      <c r="KTE1" s="526"/>
      <c r="KTF1" s="526"/>
      <c r="KTG1" s="526"/>
      <c r="KTH1" s="526"/>
      <c r="KTI1" s="526"/>
      <c r="KTJ1" s="526"/>
      <c r="KTK1" s="526"/>
      <c r="KTL1" s="526"/>
      <c r="KTM1" s="526"/>
      <c r="KTN1" s="526"/>
      <c r="KTO1" s="526"/>
      <c r="KTP1" s="526"/>
      <c r="KTQ1" s="526"/>
      <c r="KTR1" s="526"/>
      <c r="KTS1" s="526"/>
      <c r="KTT1" s="526"/>
      <c r="KTU1" s="526"/>
      <c r="KTV1" s="526"/>
      <c r="KTW1" s="526"/>
      <c r="KTX1" s="526"/>
      <c r="KTY1" s="526"/>
      <c r="KTZ1" s="526"/>
      <c r="KUA1" s="526"/>
      <c r="KUB1" s="526"/>
      <c r="KUC1" s="526"/>
      <c r="KUD1" s="526"/>
      <c r="KUE1" s="526"/>
      <c r="KUF1" s="526"/>
      <c r="KUG1" s="526"/>
      <c r="KUH1" s="526"/>
      <c r="KUI1" s="526"/>
      <c r="KUJ1" s="526"/>
      <c r="KUK1" s="526"/>
      <c r="KUL1" s="526"/>
      <c r="KUM1" s="526"/>
      <c r="KUN1" s="526"/>
      <c r="KUO1" s="526"/>
      <c r="KUP1" s="526"/>
      <c r="KUQ1" s="526"/>
      <c r="KUR1" s="526"/>
      <c r="KUS1" s="526"/>
      <c r="KUT1" s="526"/>
      <c r="KUU1" s="526"/>
      <c r="KUV1" s="526"/>
      <c r="KUW1" s="526"/>
      <c r="KUX1" s="526"/>
      <c r="KUY1" s="526"/>
      <c r="KUZ1" s="526"/>
      <c r="KVA1" s="526"/>
      <c r="KVB1" s="526"/>
      <c r="KVC1" s="526"/>
      <c r="KVD1" s="526"/>
      <c r="KVE1" s="526"/>
      <c r="KVF1" s="526"/>
      <c r="KVG1" s="526"/>
      <c r="KVH1" s="526"/>
      <c r="KVI1" s="526"/>
      <c r="KVJ1" s="526"/>
      <c r="KVK1" s="526"/>
      <c r="KVL1" s="526"/>
      <c r="KVM1" s="526"/>
      <c r="KVN1" s="526"/>
      <c r="KVO1" s="526"/>
      <c r="KVP1" s="526"/>
      <c r="KVQ1" s="526"/>
      <c r="KVR1" s="526"/>
      <c r="KVS1" s="526"/>
      <c r="KVT1" s="526"/>
      <c r="KVU1" s="526"/>
      <c r="KVV1" s="526"/>
      <c r="KVW1" s="526"/>
      <c r="KVX1" s="526"/>
      <c r="KVY1" s="526"/>
      <c r="KVZ1" s="526"/>
      <c r="KWA1" s="526"/>
      <c r="KWB1" s="526"/>
      <c r="KWC1" s="526"/>
      <c r="KWD1" s="526"/>
      <c r="KWE1" s="526"/>
      <c r="KWF1" s="526"/>
      <c r="KWG1" s="526"/>
      <c r="KWH1" s="526"/>
      <c r="KWI1" s="526"/>
      <c r="KWJ1" s="526"/>
      <c r="KWK1" s="526"/>
      <c r="KWL1" s="526"/>
      <c r="KWM1" s="526"/>
      <c r="KWN1" s="526"/>
      <c r="KWO1" s="526"/>
      <c r="KWP1" s="526"/>
      <c r="KWQ1" s="526"/>
      <c r="KWR1" s="526"/>
      <c r="KWS1" s="526"/>
      <c r="KWT1" s="526"/>
      <c r="KWU1" s="526"/>
      <c r="KWV1" s="526"/>
      <c r="KWW1" s="526"/>
      <c r="KWX1" s="526"/>
      <c r="KWY1" s="526"/>
      <c r="KWZ1" s="526"/>
      <c r="KXA1" s="526"/>
      <c r="KXB1" s="526"/>
      <c r="KXC1" s="526"/>
      <c r="KXD1" s="526"/>
      <c r="KXE1" s="526"/>
      <c r="KXF1" s="526"/>
      <c r="KXG1" s="526"/>
      <c r="KXH1" s="526"/>
      <c r="KXI1" s="526"/>
      <c r="KXJ1" s="526"/>
      <c r="KXK1" s="526"/>
      <c r="KXL1" s="526"/>
      <c r="KXM1" s="526"/>
      <c r="KXN1" s="526"/>
      <c r="KXO1" s="526"/>
      <c r="KXP1" s="526"/>
      <c r="KXQ1" s="526"/>
      <c r="KXR1" s="526"/>
      <c r="KXS1" s="526"/>
      <c r="KXT1" s="526"/>
      <c r="KXU1" s="526"/>
      <c r="KXV1" s="526"/>
      <c r="KXW1" s="526"/>
      <c r="KXX1" s="526"/>
      <c r="KXY1" s="526"/>
      <c r="KXZ1" s="526"/>
      <c r="KYA1" s="526"/>
      <c r="KYB1" s="526"/>
      <c r="KYC1" s="526"/>
      <c r="KYD1" s="526"/>
      <c r="KYE1" s="526"/>
      <c r="KYF1" s="526"/>
      <c r="KYG1" s="526"/>
      <c r="KYH1" s="526"/>
      <c r="KYI1" s="526"/>
      <c r="KYJ1" s="526"/>
      <c r="KYK1" s="526"/>
      <c r="KYL1" s="526"/>
      <c r="KYM1" s="526"/>
      <c r="KYN1" s="526"/>
      <c r="KYO1" s="526"/>
      <c r="KYP1" s="526"/>
      <c r="KYQ1" s="526"/>
      <c r="KYR1" s="526"/>
      <c r="KYS1" s="526"/>
      <c r="KYT1" s="526"/>
      <c r="KYU1" s="526"/>
      <c r="KYV1" s="526"/>
      <c r="KYW1" s="526"/>
      <c r="KYX1" s="526"/>
      <c r="KYY1" s="526"/>
      <c r="KYZ1" s="526"/>
      <c r="KZA1" s="526"/>
      <c r="KZB1" s="526"/>
      <c r="KZC1" s="526"/>
      <c r="KZD1" s="526"/>
      <c r="KZE1" s="526"/>
      <c r="KZF1" s="526"/>
      <c r="KZG1" s="526"/>
      <c r="KZH1" s="526"/>
      <c r="KZI1" s="526"/>
      <c r="KZJ1" s="526"/>
      <c r="KZK1" s="526"/>
      <c r="KZL1" s="526"/>
      <c r="KZM1" s="526"/>
      <c r="KZN1" s="526"/>
      <c r="KZO1" s="526"/>
      <c r="KZP1" s="526"/>
      <c r="KZQ1" s="526"/>
      <c r="KZR1" s="526"/>
      <c r="KZS1" s="526"/>
      <c r="KZT1" s="526"/>
      <c r="KZU1" s="526"/>
      <c r="KZV1" s="526"/>
      <c r="KZW1" s="526"/>
      <c r="KZX1" s="526"/>
      <c r="KZY1" s="526"/>
      <c r="KZZ1" s="526"/>
      <c r="LAA1" s="526"/>
      <c r="LAB1" s="526"/>
      <c r="LAC1" s="526"/>
      <c r="LAD1" s="526"/>
      <c r="LAE1" s="526"/>
      <c r="LAF1" s="526"/>
      <c r="LAG1" s="526"/>
      <c r="LAH1" s="526"/>
      <c r="LAI1" s="526"/>
      <c r="LAJ1" s="526"/>
      <c r="LAK1" s="526"/>
      <c r="LAL1" s="526"/>
      <c r="LAM1" s="526"/>
      <c r="LAN1" s="526"/>
      <c r="LAO1" s="526"/>
      <c r="LAP1" s="526"/>
      <c r="LAQ1" s="526"/>
      <c r="LAR1" s="526"/>
      <c r="LAS1" s="526"/>
      <c r="LAT1" s="526"/>
      <c r="LAU1" s="526"/>
      <c r="LAV1" s="526"/>
      <c r="LAW1" s="526"/>
      <c r="LAX1" s="526"/>
      <c r="LAY1" s="526"/>
      <c r="LAZ1" s="526"/>
      <c r="LBA1" s="526"/>
      <c r="LBB1" s="526"/>
      <c r="LBC1" s="526"/>
      <c r="LBD1" s="526"/>
      <c r="LBE1" s="526"/>
      <c r="LBF1" s="526"/>
      <c r="LBG1" s="526"/>
      <c r="LBH1" s="526"/>
      <c r="LBI1" s="526"/>
      <c r="LBJ1" s="526"/>
      <c r="LBK1" s="526"/>
      <c r="LBL1" s="526"/>
      <c r="LBM1" s="526"/>
      <c r="LBN1" s="526"/>
      <c r="LBO1" s="526"/>
      <c r="LBP1" s="526"/>
      <c r="LBQ1" s="526"/>
      <c r="LBR1" s="526"/>
      <c r="LBS1" s="526"/>
      <c r="LBT1" s="526"/>
      <c r="LBU1" s="526"/>
      <c r="LBV1" s="526"/>
      <c r="LBW1" s="526"/>
      <c r="LBX1" s="526"/>
      <c r="LBY1" s="526"/>
      <c r="LBZ1" s="526"/>
      <c r="LCA1" s="526"/>
      <c r="LCB1" s="526"/>
      <c r="LCC1" s="526"/>
      <c r="LCD1" s="526"/>
      <c r="LCE1" s="526"/>
      <c r="LCF1" s="526"/>
      <c r="LCG1" s="526"/>
      <c r="LCH1" s="526"/>
      <c r="LCI1" s="526"/>
      <c r="LCJ1" s="526"/>
      <c r="LCK1" s="526"/>
      <c r="LCL1" s="526"/>
      <c r="LCM1" s="526"/>
      <c r="LCN1" s="526"/>
      <c r="LCO1" s="526"/>
      <c r="LCP1" s="526"/>
      <c r="LCQ1" s="526"/>
      <c r="LCR1" s="526"/>
      <c r="LCS1" s="526"/>
      <c r="LCT1" s="526"/>
      <c r="LCU1" s="526"/>
      <c r="LCV1" s="526"/>
      <c r="LCW1" s="526"/>
      <c r="LCX1" s="526"/>
      <c r="LCY1" s="526"/>
      <c r="LCZ1" s="526"/>
      <c r="LDA1" s="526"/>
      <c r="LDB1" s="526"/>
      <c r="LDC1" s="526"/>
      <c r="LDD1" s="526"/>
      <c r="LDE1" s="526"/>
      <c r="LDF1" s="526"/>
      <c r="LDG1" s="526"/>
      <c r="LDH1" s="526"/>
      <c r="LDI1" s="526"/>
      <c r="LDJ1" s="526"/>
      <c r="LDK1" s="526"/>
      <c r="LDL1" s="526"/>
      <c r="LDM1" s="526"/>
      <c r="LDN1" s="526"/>
      <c r="LDO1" s="526"/>
      <c r="LDP1" s="526"/>
      <c r="LDQ1" s="526"/>
      <c r="LDR1" s="526"/>
      <c r="LDS1" s="526"/>
      <c r="LDT1" s="526"/>
      <c r="LDU1" s="526"/>
      <c r="LDV1" s="526"/>
      <c r="LDW1" s="526"/>
      <c r="LDX1" s="526"/>
      <c r="LDY1" s="526"/>
      <c r="LDZ1" s="526"/>
      <c r="LEA1" s="526"/>
      <c r="LEB1" s="526"/>
      <c r="LEC1" s="526"/>
      <c r="LED1" s="526"/>
      <c r="LEE1" s="526"/>
      <c r="LEF1" s="526"/>
      <c r="LEG1" s="526"/>
      <c r="LEH1" s="526"/>
      <c r="LEI1" s="526"/>
      <c r="LEJ1" s="526"/>
      <c r="LEK1" s="526"/>
      <c r="LEL1" s="526"/>
      <c r="LEM1" s="526"/>
      <c r="LEN1" s="526"/>
      <c r="LEO1" s="526"/>
      <c r="LEP1" s="526"/>
      <c r="LEQ1" s="526"/>
      <c r="LER1" s="526"/>
      <c r="LES1" s="526"/>
      <c r="LET1" s="526"/>
      <c r="LEU1" s="526"/>
      <c r="LEV1" s="526"/>
      <c r="LEW1" s="526"/>
      <c r="LEX1" s="526"/>
      <c r="LEY1" s="526"/>
      <c r="LEZ1" s="526"/>
      <c r="LFA1" s="526"/>
      <c r="LFB1" s="526"/>
      <c r="LFC1" s="526"/>
      <c r="LFD1" s="526"/>
      <c r="LFE1" s="526"/>
      <c r="LFF1" s="526"/>
      <c r="LFG1" s="526"/>
      <c r="LFH1" s="526"/>
      <c r="LFI1" s="526"/>
      <c r="LFJ1" s="526"/>
      <c r="LFK1" s="526"/>
      <c r="LFL1" s="526"/>
      <c r="LFM1" s="526"/>
      <c r="LFN1" s="526"/>
      <c r="LFO1" s="526"/>
      <c r="LFP1" s="526"/>
      <c r="LFQ1" s="526"/>
      <c r="LFR1" s="526"/>
      <c r="LFS1" s="526"/>
      <c r="LFT1" s="526"/>
      <c r="LFU1" s="526"/>
      <c r="LFV1" s="526"/>
      <c r="LFW1" s="526"/>
      <c r="LFX1" s="526"/>
      <c r="LFY1" s="526"/>
      <c r="LFZ1" s="526"/>
      <c r="LGA1" s="526"/>
      <c r="LGB1" s="526"/>
      <c r="LGC1" s="526"/>
      <c r="LGD1" s="526"/>
      <c r="LGE1" s="526"/>
      <c r="LGF1" s="526"/>
      <c r="LGG1" s="526"/>
      <c r="LGH1" s="526"/>
      <c r="LGI1" s="526"/>
      <c r="LGJ1" s="526"/>
      <c r="LGK1" s="526"/>
      <c r="LGL1" s="526"/>
      <c r="LGM1" s="526"/>
      <c r="LGN1" s="526"/>
      <c r="LGO1" s="526"/>
      <c r="LGP1" s="526"/>
      <c r="LGQ1" s="526"/>
      <c r="LGR1" s="526"/>
      <c r="LGS1" s="526"/>
      <c r="LGT1" s="526"/>
      <c r="LGU1" s="526"/>
      <c r="LGV1" s="526"/>
      <c r="LGW1" s="526"/>
      <c r="LGX1" s="526"/>
      <c r="LGY1" s="526"/>
      <c r="LGZ1" s="526"/>
      <c r="LHA1" s="526"/>
      <c r="LHB1" s="526"/>
      <c r="LHC1" s="526"/>
      <c r="LHD1" s="526"/>
      <c r="LHE1" s="526"/>
      <c r="LHF1" s="526"/>
      <c r="LHG1" s="526"/>
      <c r="LHH1" s="526"/>
      <c r="LHI1" s="526"/>
      <c r="LHJ1" s="526"/>
      <c r="LHK1" s="526"/>
      <c r="LHL1" s="526"/>
      <c r="LHM1" s="526"/>
      <c r="LHN1" s="526"/>
      <c r="LHO1" s="526"/>
      <c r="LHP1" s="526"/>
      <c r="LHQ1" s="526"/>
      <c r="LHR1" s="526"/>
      <c r="LHS1" s="526"/>
      <c r="LHT1" s="526"/>
      <c r="LHU1" s="526"/>
      <c r="LHV1" s="526"/>
      <c r="LHW1" s="526"/>
      <c r="LHX1" s="526"/>
      <c r="LHY1" s="526"/>
      <c r="LHZ1" s="526"/>
      <c r="LIA1" s="526"/>
      <c r="LIB1" s="526"/>
      <c r="LIC1" s="526"/>
      <c r="LID1" s="526"/>
      <c r="LIE1" s="526"/>
      <c r="LIF1" s="526"/>
      <c r="LIG1" s="526"/>
      <c r="LIH1" s="526"/>
      <c r="LII1" s="526"/>
      <c r="LIJ1" s="526"/>
      <c r="LIK1" s="526"/>
      <c r="LIL1" s="526"/>
      <c r="LIM1" s="526"/>
      <c r="LIN1" s="526"/>
      <c r="LIO1" s="526"/>
      <c r="LIP1" s="526"/>
      <c r="LIQ1" s="526"/>
      <c r="LIR1" s="526"/>
      <c r="LIS1" s="526"/>
      <c r="LIT1" s="526"/>
      <c r="LIU1" s="526"/>
      <c r="LIV1" s="526"/>
      <c r="LIW1" s="526"/>
      <c r="LIX1" s="526"/>
      <c r="LIY1" s="526"/>
      <c r="LIZ1" s="526"/>
      <c r="LJA1" s="526"/>
      <c r="LJB1" s="526"/>
      <c r="LJC1" s="526"/>
      <c r="LJD1" s="526"/>
      <c r="LJE1" s="526"/>
      <c r="LJF1" s="526"/>
      <c r="LJG1" s="526"/>
      <c r="LJH1" s="526"/>
      <c r="LJI1" s="526"/>
      <c r="LJJ1" s="526"/>
      <c r="LJK1" s="526"/>
      <c r="LJL1" s="526"/>
      <c r="LJM1" s="526"/>
      <c r="LJN1" s="526"/>
      <c r="LJO1" s="526"/>
      <c r="LJP1" s="526"/>
      <c r="LJQ1" s="526"/>
      <c r="LJR1" s="526"/>
      <c r="LJS1" s="526"/>
      <c r="LJT1" s="526"/>
      <c r="LJU1" s="526"/>
      <c r="LJV1" s="526"/>
      <c r="LJW1" s="526"/>
      <c r="LJX1" s="526"/>
      <c r="LJY1" s="526"/>
      <c r="LJZ1" s="526"/>
      <c r="LKA1" s="526"/>
      <c r="LKB1" s="526"/>
      <c r="LKC1" s="526"/>
      <c r="LKD1" s="526"/>
      <c r="LKE1" s="526"/>
      <c r="LKF1" s="526"/>
      <c r="LKG1" s="526"/>
      <c r="LKH1" s="526"/>
      <c r="LKI1" s="526"/>
      <c r="LKJ1" s="526"/>
      <c r="LKK1" s="526"/>
      <c r="LKL1" s="526"/>
      <c r="LKM1" s="526"/>
      <c r="LKN1" s="526"/>
      <c r="LKO1" s="526"/>
      <c r="LKP1" s="526"/>
      <c r="LKQ1" s="526"/>
      <c r="LKR1" s="526"/>
      <c r="LKS1" s="526"/>
      <c r="LKT1" s="526"/>
      <c r="LKU1" s="526"/>
      <c r="LKV1" s="526"/>
      <c r="LKW1" s="526"/>
      <c r="LKX1" s="526"/>
      <c r="LKY1" s="526"/>
      <c r="LKZ1" s="526"/>
      <c r="LLA1" s="526"/>
      <c r="LLB1" s="526"/>
      <c r="LLC1" s="526"/>
      <c r="LLD1" s="526"/>
      <c r="LLE1" s="526"/>
      <c r="LLF1" s="526"/>
      <c r="LLG1" s="526"/>
      <c r="LLH1" s="526"/>
      <c r="LLI1" s="526"/>
      <c r="LLJ1" s="526"/>
      <c r="LLK1" s="526"/>
      <c r="LLL1" s="526"/>
      <c r="LLM1" s="526"/>
      <c r="LLN1" s="526"/>
      <c r="LLO1" s="526"/>
      <c r="LLP1" s="526"/>
      <c r="LLQ1" s="526"/>
      <c r="LLR1" s="526"/>
      <c r="LLS1" s="526"/>
      <c r="LLT1" s="526"/>
      <c r="LLU1" s="526"/>
      <c r="LLV1" s="526"/>
      <c r="LLW1" s="526"/>
      <c r="LLX1" s="526"/>
      <c r="LLY1" s="526"/>
      <c r="LLZ1" s="526"/>
      <c r="LMA1" s="526"/>
      <c r="LMB1" s="526"/>
      <c r="LMC1" s="526"/>
      <c r="LMD1" s="526"/>
      <c r="LME1" s="526"/>
      <c r="LMF1" s="526"/>
      <c r="LMG1" s="526"/>
      <c r="LMH1" s="526"/>
      <c r="LMI1" s="526"/>
      <c r="LMJ1" s="526"/>
      <c r="LMK1" s="526"/>
      <c r="LML1" s="526"/>
      <c r="LMM1" s="526"/>
      <c r="LMN1" s="526"/>
      <c r="LMO1" s="526"/>
      <c r="LMP1" s="526"/>
      <c r="LMQ1" s="526"/>
      <c r="LMR1" s="526"/>
      <c r="LMS1" s="526"/>
      <c r="LMT1" s="526"/>
      <c r="LMU1" s="526"/>
      <c r="LMV1" s="526"/>
      <c r="LMW1" s="526"/>
      <c r="LMX1" s="526"/>
      <c r="LMY1" s="526"/>
      <c r="LMZ1" s="526"/>
      <c r="LNA1" s="526"/>
      <c r="LNB1" s="526"/>
      <c r="LNC1" s="526"/>
      <c r="LND1" s="526"/>
      <c r="LNE1" s="526"/>
      <c r="LNF1" s="526"/>
      <c r="LNG1" s="526"/>
      <c r="LNH1" s="526"/>
      <c r="LNI1" s="526"/>
      <c r="LNJ1" s="526"/>
      <c r="LNK1" s="526"/>
      <c r="LNL1" s="526"/>
      <c r="LNM1" s="526"/>
      <c r="LNN1" s="526"/>
      <c r="LNO1" s="526"/>
      <c r="LNP1" s="526"/>
      <c r="LNQ1" s="526"/>
      <c r="LNR1" s="526"/>
      <c r="LNS1" s="526"/>
      <c r="LNT1" s="526"/>
      <c r="LNU1" s="526"/>
      <c r="LNV1" s="526"/>
      <c r="LNW1" s="526"/>
      <c r="LNX1" s="526"/>
      <c r="LNY1" s="526"/>
      <c r="LNZ1" s="526"/>
      <c r="LOA1" s="526"/>
      <c r="LOB1" s="526"/>
      <c r="LOC1" s="526"/>
      <c r="LOD1" s="526"/>
      <c r="LOE1" s="526"/>
      <c r="LOF1" s="526"/>
      <c r="LOG1" s="526"/>
      <c r="LOH1" s="526"/>
      <c r="LOI1" s="526"/>
      <c r="LOJ1" s="526"/>
      <c r="LOK1" s="526"/>
      <c r="LOL1" s="526"/>
      <c r="LOM1" s="526"/>
      <c r="LON1" s="526"/>
      <c r="LOO1" s="526"/>
      <c r="LOP1" s="526"/>
      <c r="LOQ1" s="526"/>
      <c r="LOR1" s="526"/>
      <c r="LOS1" s="526"/>
      <c r="LOT1" s="526"/>
      <c r="LOU1" s="526"/>
      <c r="LOV1" s="526"/>
      <c r="LOW1" s="526"/>
      <c r="LOX1" s="526"/>
      <c r="LOY1" s="526"/>
      <c r="LOZ1" s="526"/>
      <c r="LPA1" s="526"/>
      <c r="LPB1" s="526"/>
      <c r="LPC1" s="526"/>
      <c r="LPD1" s="526"/>
      <c r="LPE1" s="526"/>
      <c r="LPF1" s="526"/>
      <c r="LPG1" s="526"/>
      <c r="LPH1" s="526"/>
      <c r="LPI1" s="526"/>
      <c r="LPJ1" s="526"/>
      <c r="LPK1" s="526"/>
      <c r="LPL1" s="526"/>
      <c r="LPM1" s="526"/>
      <c r="LPN1" s="526"/>
      <c r="LPO1" s="526"/>
      <c r="LPP1" s="526"/>
      <c r="LPQ1" s="526"/>
      <c r="LPR1" s="526"/>
      <c r="LPS1" s="526"/>
      <c r="LPT1" s="526"/>
      <c r="LPU1" s="526"/>
      <c r="LPV1" s="526"/>
      <c r="LPW1" s="526"/>
      <c r="LPX1" s="526"/>
      <c r="LPY1" s="526"/>
      <c r="LPZ1" s="526"/>
      <c r="LQA1" s="526"/>
      <c r="LQB1" s="526"/>
      <c r="LQC1" s="526"/>
      <c r="LQD1" s="526"/>
      <c r="LQE1" s="526"/>
      <c r="LQF1" s="526"/>
      <c r="LQG1" s="526"/>
      <c r="LQH1" s="526"/>
      <c r="LQI1" s="526"/>
      <c r="LQJ1" s="526"/>
      <c r="LQK1" s="526"/>
      <c r="LQL1" s="526"/>
      <c r="LQM1" s="526"/>
      <c r="LQN1" s="526"/>
      <c r="LQO1" s="526"/>
      <c r="LQP1" s="526"/>
      <c r="LQQ1" s="526"/>
      <c r="LQR1" s="526"/>
      <c r="LQS1" s="526"/>
      <c r="LQT1" s="526"/>
      <c r="LQU1" s="526"/>
      <c r="LQV1" s="526"/>
      <c r="LQW1" s="526"/>
      <c r="LQX1" s="526"/>
      <c r="LQY1" s="526"/>
      <c r="LQZ1" s="526"/>
      <c r="LRA1" s="526"/>
      <c r="LRB1" s="526"/>
      <c r="LRC1" s="526"/>
      <c r="LRD1" s="526"/>
      <c r="LRE1" s="526"/>
      <c r="LRF1" s="526"/>
      <c r="LRG1" s="526"/>
      <c r="LRH1" s="526"/>
      <c r="LRI1" s="526"/>
      <c r="LRJ1" s="526"/>
      <c r="LRK1" s="526"/>
      <c r="LRL1" s="526"/>
      <c r="LRM1" s="526"/>
      <c r="LRN1" s="526"/>
      <c r="LRO1" s="526"/>
      <c r="LRP1" s="526"/>
      <c r="LRQ1" s="526"/>
      <c r="LRR1" s="526"/>
      <c r="LRS1" s="526"/>
      <c r="LRT1" s="526"/>
      <c r="LRU1" s="526"/>
      <c r="LRV1" s="526"/>
      <c r="LRW1" s="526"/>
      <c r="LRX1" s="526"/>
      <c r="LRY1" s="526"/>
      <c r="LRZ1" s="526"/>
      <c r="LSA1" s="526"/>
      <c r="LSB1" s="526"/>
      <c r="LSC1" s="526"/>
      <c r="LSD1" s="526"/>
      <c r="LSE1" s="526"/>
      <c r="LSF1" s="526"/>
      <c r="LSG1" s="526"/>
      <c r="LSH1" s="526"/>
      <c r="LSI1" s="526"/>
      <c r="LSJ1" s="526"/>
      <c r="LSK1" s="526"/>
      <c r="LSL1" s="526"/>
      <c r="LSM1" s="526"/>
      <c r="LSN1" s="526"/>
      <c r="LSO1" s="526"/>
      <c r="LSP1" s="526"/>
      <c r="LSQ1" s="526"/>
      <c r="LSR1" s="526"/>
      <c r="LSS1" s="526"/>
      <c r="LST1" s="526"/>
      <c r="LSU1" s="526"/>
      <c r="LSV1" s="526"/>
      <c r="LSW1" s="526"/>
      <c r="LSX1" s="526"/>
      <c r="LSY1" s="526"/>
      <c r="LSZ1" s="526"/>
      <c r="LTA1" s="526"/>
      <c r="LTB1" s="526"/>
      <c r="LTC1" s="526"/>
      <c r="LTD1" s="526"/>
      <c r="LTE1" s="526"/>
      <c r="LTF1" s="526"/>
      <c r="LTG1" s="526"/>
      <c r="LTH1" s="526"/>
      <c r="LTI1" s="526"/>
      <c r="LTJ1" s="526"/>
      <c r="LTK1" s="526"/>
      <c r="LTL1" s="526"/>
      <c r="LTM1" s="526"/>
      <c r="LTN1" s="526"/>
      <c r="LTO1" s="526"/>
      <c r="LTP1" s="526"/>
      <c r="LTQ1" s="526"/>
      <c r="LTR1" s="526"/>
      <c r="LTS1" s="526"/>
      <c r="LTT1" s="526"/>
      <c r="LTU1" s="526"/>
      <c r="LTV1" s="526"/>
      <c r="LTW1" s="526"/>
      <c r="LTX1" s="526"/>
      <c r="LTY1" s="526"/>
      <c r="LTZ1" s="526"/>
      <c r="LUA1" s="526"/>
      <c r="LUB1" s="526"/>
      <c r="LUC1" s="526"/>
      <c r="LUD1" s="526"/>
      <c r="LUE1" s="526"/>
      <c r="LUF1" s="526"/>
      <c r="LUG1" s="526"/>
      <c r="LUH1" s="526"/>
      <c r="LUI1" s="526"/>
      <c r="LUJ1" s="526"/>
      <c r="LUK1" s="526"/>
      <c r="LUL1" s="526"/>
      <c r="LUM1" s="526"/>
      <c r="LUN1" s="526"/>
      <c r="LUO1" s="526"/>
      <c r="LUP1" s="526"/>
      <c r="LUQ1" s="526"/>
      <c r="LUR1" s="526"/>
      <c r="LUS1" s="526"/>
      <c r="LUT1" s="526"/>
      <c r="LUU1" s="526"/>
      <c r="LUV1" s="526"/>
      <c r="LUW1" s="526"/>
      <c r="LUX1" s="526"/>
      <c r="LUY1" s="526"/>
      <c r="LUZ1" s="526"/>
      <c r="LVA1" s="526"/>
      <c r="LVB1" s="526"/>
      <c r="LVC1" s="526"/>
      <c r="LVD1" s="526"/>
      <c r="LVE1" s="526"/>
      <c r="LVF1" s="526"/>
      <c r="LVG1" s="526"/>
      <c r="LVH1" s="526"/>
      <c r="LVI1" s="526"/>
      <c r="LVJ1" s="526"/>
      <c r="LVK1" s="526"/>
      <c r="LVL1" s="526"/>
      <c r="LVM1" s="526"/>
      <c r="LVN1" s="526"/>
      <c r="LVO1" s="526"/>
      <c r="LVP1" s="526"/>
      <c r="LVQ1" s="526"/>
      <c r="LVR1" s="526"/>
      <c r="LVS1" s="526"/>
      <c r="LVT1" s="526"/>
      <c r="LVU1" s="526"/>
      <c r="LVV1" s="526"/>
      <c r="LVW1" s="526"/>
      <c r="LVX1" s="526"/>
      <c r="LVY1" s="526"/>
      <c r="LVZ1" s="526"/>
      <c r="LWA1" s="526"/>
      <c r="LWB1" s="526"/>
      <c r="LWC1" s="526"/>
      <c r="LWD1" s="526"/>
      <c r="LWE1" s="526"/>
      <c r="LWF1" s="526"/>
      <c r="LWG1" s="526"/>
      <c r="LWH1" s="526"/>
      <c r="LWI1" s="526"/>
      <c r="LWJ1" s="526"/>
      <c r="LWK1" s="526"/>
      <c r="LWL1" s="526"/>
      <c r="LWM1" s="526"/>
      <c r="LWN1" s="526"/>
      <c r="LWO1" s="526"/>
      <c r="LWP1" s="526"/>
      <c r="LWQ1" s="526"/>
      <c r="LWR1" s="526"/>
      <c r="LWS1" s="526"/>
      <c r="LWT1" s="526"/>
      <c r="LWU1" s="526"/>
      <c r="LWV1" s="526"/>
      <c r="LWW1" s="526"/>
      <c r="LWX1" s="526"/>
      <c r="LWY1" s="526"/>
      <c r="LWZ1" s="526"/>
      <c r="LXA1" s="526"/>
      <c r="LXB1" s="526"/>
      <c r="LXC1" s="526"/>
      <c r="LXD1" s="526"/>
      <c r="LXE1" s="526"/>
      <c r="LXF1" s="526"/>
      <c r="LXG1" s="526"/>
      <c r="LXH1" s="526"/>
      <c r="LXI1" s="526"/>
      <c r="LXJ1" s="526"/>
      <c r="LXK1" s="526"/>
      <c r="LXL1" s="526"/>
      <c r="LXM1" s="526"/>
      <c r="LXN1" s="526"/>
      <c r="LXO1" s="526"/>
      <c r="LXP1" s="526"/>
      <c r="LXQ1" s="526"/>
      <c r="LXR1" s="526"/>
      <c r="LXS1" s="526"/>
      <c r="LXT1" s="526"/>
      <c r="LXU1" s="526"/>
      <c r="LXV1" s="526"/>
      <c r="LXW1" s="526"/>
      <c r="LXX1" s="526"/>
      <c r="LXY1" s="526"/>
      <c r="LXZ1" s="526"/>
      <c r="LYA1" s="526"/>
      <c r="LYB1" s="526"/>
      <c r="LYC1" s="526"/>
      <c r="LYD1" s="526"/>
      <c r="LYE1" s="526"/>
      <c r="LYF1" s="526"/>
      <c r="LYG1" s="526"/>
      <c r="LYH1" s="526"/>
      <c r="LYI1" s="526"/>
      <c r="LYJ1" s="526"/>
      <c r="LYK1" s="526"/>
      <c r="LYL1" s="526"/>
      <c r="LYM1" s="526"/>
      <c r="LYN1" s="526"/>
      <c r="LYO1" s="526"/>
      <c r="LYP1" s="526"/>
      <c r="LYQ1" s="526"/>
      <c r="LYR1" s="526"/>
      <c r="LYS1" s="526"/>
      <c r="LYT1" s="526"/>
      <c r="LYU1" s="526"/>
      <c r="LYV1" s="526"/>
      <c r="LYW1" s="526"/>
      <c r="LYX1" s="526"/>
      <c r="LYY1" s="526"/>
      <c r="LYZ1" s="526"/>
      <c r="LZA1" s="526"/>
      <c r="LZB1" s="526"/>
      <c r="LZC1" s="526"/>
      <c r="LZD1" s="526"/>
      <c r="LZE1" s="526"/>
      <c r="LZF1" s="526"/>
      <c r="LZG1" s="526"/>
      <c r="LZH1" s="526"/>
      <c r="LZI1" s="526"/>
      <c r="LZJ1" s="526"/>
      <c r="LZK1" s="526"/>
      <c r="LZL1" s="526"/>
      <c r="LZM1" s="526"/>
      <c r="LZN1" s="526"/>
      <c r="LZO1" s="526"/>
      <c r="LZP1" s="526"/>
      <c r="LZQ1" s="526"/>
      <c r="LZR1" s="526"/>
      <c r="LZS1" s="526"/>
      <c r="LZT1" s="526"/>
      <c r="LZU1" s="526"/>
      <c r="LZV1" s="526"/>
      <c r="LZW1" s="526"/>
      <c r="LZX1" s="526"/>
      <c r="LZY1" s="526"/>
      <c r="LZZ1" s="526"/>
      <c r="MAA1" s="526"/>
      <c r="MAB1" s="526"/>
      <c r="MAC1" s="526"/>
      <c r="MAD1" s="526"/>
      <c r="MAE1" s="526"/>
      <c r="MAF1" s="526"/>
      <c r="MAG1" s="526"/>
      <c r="MAH1" s="526"/>
      <c r="MAI1" s="526"/>
      <c r="MAJ1" s="526"/>
      <c r="MAK1" s="526"/>
      <c r="MAL1" s="526"/>
      <c r="MAM1" s="526"/>
      <c r="MAN1" s="526"/>
      <c r="MAO1" s="526"/>
      <c r="MAP1" s="526"/>
      <c r="MAQ1" s="526"/>
      <c r="MAR1" s="526"/>
      <c r="MAS1" s="526"/>
      <c r="MAT1" s="526"/>
      <c r="MAU1" s="526"/>
      <c r="MAV1" s="526"/>
      <c r="MAW1" s="526"/>
      <c r="MAX1" s="526"/>
      <c r="MAY1" s="526"/>
      <c r="MAZ1" s="526"/>
      <c r="MBA1" s="526"/>
      <c r="MBB1" s="526"/>
      <c r="MBC1" s="526"/>
      <c r="MBD1" s="526"/>
      <c r="MBE1" s="526"/>
      <c r="MBF1" s="526"/>
      <c r="MBG1" s="526"/>
      <c r="MBH1" s="526"/>
      <c r="MBI1" s="526"/>
      <c r="MBJ1" s="526"/>
      <c r="MBK1" s="526"/>
      <c r="MBL1" s="526"/>
      <c r="MBM1" s="526"/>
      <c r="MBN1" s="526"/>
      <c r="MBO1" s="526"/>
      <c r="MBP1" s="526"/>
      <c r="MBQ1" s="526"/>
      <c r="MBR1" s="526"/>
      <c r="MBS1" s="526"/>
      <c r="MBT1" s="526"/>
      <c r="MBU1" s="526"/>
      <c r="MBV1" s="526"/>
      <c r="MBW1" s="526"/>
      <c r="MBX1" s="526"/>
      <c r="MBY1" s="526"/>
      <c r="MBZ1" s="526"/>
      <c r="MCA1" s="526"/>
      <c r="MCB1" s="526"/>
      <c r="MCC1" s="526"/>
      <c r="MCD1" s="526"/>
      <c r="MCE1" s="526"/>
      <c r="MCF1" s="526"/>
      <c r="MCG1" s="526"/>
      <c r="MCH1" s="526"/>
      <c r="MCI1" s="526"/>
      <c r="MCJ1" s="526"/>
      <c r="MCK1" s="526"/>
      <c r="MCL1" s="526"/>
      <c r="MCM1" s="526"/>
      <c r="MCN1" s="526"/>
      <c r="MCO1" s="526"/>
      <c r="MCP1" s="526"/>
      <c r="MCQ1" s="526"/>
      <c r="MCR1" s="526"/>
      <c r="MCS1" s="526"/>
      <c r="MCT1" s="526"/>
      <c r="MCU1" s="526"/>
      <c r="MCV1" s="526"/>
      <c r="MCW1" s="526"/>
      <c r="MCX1" s="526"/>
      <c r="MCY1" s="526"/>
      <c r="MCZ1" s="526"/>
      <c r="MDA1" s="526"/>
      <c r="MDB1" s="526"/>
      <c r="MDC1" s="526"/>
      <c r="MDD1" s="526"/>
      <c r="MDE1" s="526"/>
      <c r="MDF1" s="526"/>
      <c r="MDG1" s="526"/>
      <c r="MDH1" s="526"/>
      <c r="MDI1" s="526"/>
      <c r="MDJ1" s="526"/>
      <c r="MDK1" s="526"/>
      <c r="MDL1" s="526"/>
      <c r="MDM1" s="526"/>
      <c r="MDN1" s="526"/>
      <c r="MDO1" s="526"/>
      <c r="MDP1" s="526"/>
      <c r="MDQ1" s="526"/>
      <c r="MDR1" s="526"/>
      <c r="MDS1" s="526"/>
      <c r="MDT1" s="526"/>
      <c r="MDU1" s="526"/>
      <c r="MDV1" s="526"/>
      <c r="MDW1" s="526"/>
      <c r="MDX1" s="526"/>
      <c r="MDY1" s="526"/>
      <c r="MDZ1" s="526"/>
      <c r="MEA1" s="526"/>
      <c r="MEB1" s="526"/>
      <c r="MEC1" s="526"/>
      <c r="MED1" s="526"/>
      <c r="MEE1" s="526"/>
      <c r="MEF1" s="526"/>
      <c r="MEG1" s="526"/>
      <c r="MEH1" s="526"/>
      <c r="MEI1" s="526"/>
      <c r="MEJ1" s="526"/>
      <c r="MEK1" s="526"/>
      <c r="MEL1" s="526"/>
      <c r="MEM1" s="526"/>
      <c r="MEN1" s="526"/>
      <c r="MEO1" s="526"/>
      <c r="MEP1" s="526"/>
      <c r="MEQ1" s="526"/>
      <c r="MER1" s="526"/>
      <c r="MES1" s="526"/>
      <c r="MET1" s="526"/>
      <c r="MEU1" s="526"/>
      <c r="MEV1" s="526"/>
      <c r="MEW1" s="526"/>
      <c r="MEX1" s="526"/>
      <c r="MEY1" s="526"/>
      <c r="MEZ1" s="526"/>
      <c r="MFA1" s="526"/>
      <c r="MFB1" s="526"/>
      <c r="MFC1" s="526"/>
      <c r="MFD1" s="526"/>
      <c r="MFE1" s="526"/>
      <c r="MFF1" s="526"/>
      <c r="MFG1" s="526"/>
      <c r="MFH1" s="526"/>
      <c r="MFI1" s="526"/>
      <c r="MFJ1" s="526"/>
      <c r="MFK1" s="526"/>
      <c r="MFL1" s="526"/>
      <c r="MFM1" s="526"/>
      <c r="MFN1" s="526"/>
      <c r="MFO1" s="526"/>
      <c r="MFP1" s="526"/>
      <c r="MFQ1" s="526"/>
      <c r="MFR1" s="526"/>
      <c r="MFS1" s="526"/>
      <c r="MFT1" s="526"/>
      <c r="MFU1" s="526"/>
      <c r="MFV1" s="526"/>
      <c r="MFW1" s="526"/>
      <c r="MFX1" s="526"/>
      <c r="MFY1" s="526"/>
      <c r="MFZ1" s="526"/>
      <c r="MGA1" s="526"/>
      <c r="MGB1" s="526"/>
      <c r="MGC1" s="526"/>
      <c r="MGD1" s="526"/>
      <c r="MGE1" s="526"/>
      <c r="MGF1" s="526"/>
      <c r="MGG1" s="526"/>
      <c r="MGH1" s="526"/>
      <c r="MGI1" s="526"/>
      <c r="MGJ1" s="526"/>
      <c r="MGK1" s="526"/>
      <c r="MGL1" s="526"/>
      <c r="MGM1" s="526"/>
      <c r="MGN1" s="526"/>
      <c r="MGO1" s="526"/>
      <c r="MGP1" s="526"/>
      <c r="MGQ1" s="526"/>
      <c r="MGR1" s="526"/>
      <c r="MGS1" s="526"/>
      <c r="MGT1" s="526"/>
      <c r="MGU1" s="526"/>
      <c r="MGV1" s="526"/>
      <c r="MGW1" s="526"/>
      <c r="MGX1" s="526"/>
      <c r="MGY1" s="526"/>
      <c r="MGZ1" s="526"/>
      <c r="MHA1" s="526"/>
      <c r="MHB1" s="526"/>
      <c r="MHC1" s="526"/>
      <c r="MHD1" s="526"/>
      <c r="MHE1" s="526"/>
      <c r="MHF1" s="526"/>
      <c r="MHG1" s="526"/>
      <c r="MHH1" s="526"/>
      <c r="MHI1" s="526"/>
      <c r="MHJ1" s="526"/>
      <c r="MHK1" s="526"/>
      <c r="MHL1" s="526"/>
      <c r="MHM1" s="526"/>
      <c r="MHN1" s="526"/>
      <c r="MHO1" s="526"/>
      <c r="MHP1" s="526"/>
      <c r="MHQ1" s="526"/>
      <c r="MHR1" s="526"/>
      <c r="MHS1" s="526"/>
      <c r="MHT1" s="526"/>
      <c r="MHU1" s="526"/>
      <c r="MHV1" s="526"/>
      <c r="MHW1" s="526"/>
      <c r="MHX1" s="526"/>
      <c r="MHY1" s="526"/>
      <c r="MHZ1" s="526"/>
      <c r="MIA1" s="526"/>
      <c r="MIB1" s="526"/>
      <c r="MIC1" s="526"/>
      <c r="MID1" s="526"/>
      <c r="MIE1" s="526"/>
      <c r="MIF1" s="526"/>
      <c r="MIG1" s="526"/>
      <c r="MIH1" s="526"/>
      <c r="MII1" s="526"/>
      <c r="MIJ1" s="526"/>
      <c r="MIK1" s="526"/>
      <c r="MIL1" s="526"/>
      <c r="MIM1" s="526"/>
      <c r="MIN1" s="526"/>
      <c r="MIO1" s="526"/>
      <c r="MIP1" s="526"/>
      <c r="MIQ1" s="526"/>
      <c r="MIR1" s="526"/>
      <c r="MIS1" s="526"/>
      <c r="MIT1" s="526"/>
      <c r="MIU1" s="526"/>
      <c r="MIV1" s="526"/>
      <c r="MIW1" s="526"/>
      <c r="MIX1" s="526"/>
      <c r="MIY1" s="526"/>
      <c r="MIZ1" s="526"/>
      <c r="MJA1" s="526"/>
      <c r="MJB1" s="526"/>
      <c r="MJC1" s="526"/>
      <c r="MJD1" s="526"/>
      <c r="MJE1" s="526"/>
      <c r="MJF1" s="526"/>
      <c r="MJG1" s="526"/>
      <c r="MJH1" s="526"/>
      <c r="MJI1" s="526"/>
      <c r="MJJ1" s="526"/>
      <c r="MJK1" s="526"/>
      <c r="MJL1" s="526"/>
      <c r="MJM1" s="526"/>
      <c r="MJN1" s="526"/>
      <c r="MJO1" s="526"/>
      <c r="MJP1" s="526"/>
      <c r="MJQ1" s="526"/>
      <c r="MJR1" s="526"/>
      <c r="MJS1" s="526"/>
      <c r="MJT1" s="526"/>
      <c r="MJU1" s="526"/>
      <c r="MJV1" s="526"/>
      <c r="MJW1" s="526"/>
      <c r="MJX1" s="526"/>
      <c r="MJY1" s="526"/>
      <c r="MJZ1" s="526"/>
      <c r="MKA1" s="526"/>
      <c r="MKB1" s="526"/>
      <c r="MKC1" s="526"/>
      <c r="MKD1" s="526"/>
      <c r="MKE1" s="526"/>
      <c r="MKF1" s="526"/>
      <c r="MKG1" s="526"/>
      <c r="MKH1" s="526"/>
      <c r="MKI1" s="526"/>
      <c r="MKJ1" s="526"/>
      <c r="MKK1" s="526"/>
      <c r="MKL1" s="526"/>
      <c r="MKM1" s="526"/>
      <c r="MKN1" s="526"/>
      <c r="MKO1" s="526"/>
      <c r="MKP1" s="526"/>
      <c r="MKQ1" s="526"/>
      <c r="MKR1" s="526"/>
      <c r="MKS1" s="526"/>
      <c r="MKT1" s="526"/>
      <c r="MKU1" s="526"/>
      <c r="MKV1" s="526"/>
      <c r="MKW1" s="526"/>
      <c r="MKX1" s="526"/>
      <c r="MKY1" s="526"/>
      <c r="MKZ1" s="526"/>
      <c r="MLA1" s="526"/>
      <c r="MLB1" s="526"/>
      <c r="MLC1" s="526"/>
      <c r="MLD1" s="526"/>
      <c r="MLE1" s="526"/>
      <c r="MLF1" s="526"/>
      <c r="MLG1" s="526"/>
      <c r="MLH1" s="526"/>
      <c r="MLI1" s="526"/>
      <c r="MLJ1" s="526"/>
      <c r="MLK1" s="526"/>
      <c r="MLL1" s="526"/>
      <c r="MLM1" s="526"/>
      <c r="MLN1" s="526"/>
      <c r="MLO1" s="526"/>
      <c r="MLP1" s="526"/>
      <c r="MLQ1" s="526"/>
      <c r="MLR1" s="526"/>
      <c r="MLS1" s="526"/>
      <c r="MLT1" s="526"/>
      <c r="MLU1" s="526"/>
      <c r="MLV1" s="526"/>
      <c r="MLW1" s="526"/>
      <c r="MLX1" s="526"/>
      <c r="MLY1" s="526"/>
      <c r="MLZ1" s="526"/>
      <c r="MMA1" s="526"/>
      <c r="MMB1" s="526"/>
      <c r="MMC1" s="526"/>
      <c r="MMD1" s="526"/>
      <c r="MME1" s="526"/>
      <c r="MMF1" s="526"/>
      <c r="MMG1" s="526"/>
      <c r="MMH1" s="526"/>
      <c r="MMI1" s="526"/>
      <c r="MMJ1" s="526"/>
      <c r="MMK1" s="526"/>
      <c r="MML1" s="526"/>
      <c r="MMM1" s="526"/>
      <c r="MMN1" s="526"/>
      <c r="MMO1" s="526"/>
      <c r="MMP1" s="526"/>
      <c r="MMQ1" s="526"/>
      <c r="MMR1" s="526"/>
      <c r="MMS1" s="526"/>
      <c r="MMT1" s="526"/>
      <c r="MMU1" s="526"/>
      <c r="MMV1" s="526"/>
      <c r="MMW1" s="526"/>
      <c r="MMX1" s="526"/>
      <c r="MMY1" s="526"/>
      <c r="MMZ1" s="526"/>
      <c r="MNA1" s="526"/>
      <c r="MNB1" s="526"/>
      <c r="MNC1" s="526"/>
      <c r="MND1" s="526"/>
      <c r="MNE1" s="526"/>
      <c r="MNF1" s="526"/>
      <c r="MNG1" s="526"/>
      <c r="MNH1" s="526"/>
      <c r="MNI1" s="526"/>
      <c r="MNJ1" s="526"/>
      <c r="MNK1" s="526"/>
      <c r="MNL1" s="526"/>
      <c r="MNM1" s="526"/>
      <c r="MNN1" s="526"/>
      <c r="MNO1" s="526"/>
      <c r="MNP1" s="526"/>
      <c r="MNQ1" s="526"/>
      <c r="MNR1" s="526"/>
      <c r="MNS1" s="526"/>
      <c r="MNT1" s="526"/>
      <c r="MNU1" s="526"/>
      <c r="MNV1" s="526"/>
      <c r="MNW1" s="526"/>
      <c r="MNX1" s="526"/>
      <c r="MNY1" s="526"/>
      <c r="MNZ1" s="526"/>
      <c r="MOA1" s="526"/>
      <c r="MOB1" s="526"/>
      <c r="MOC1" s="526"/>
      <c r="MOD1" s="526"/>
      <c r="MOE1" s="526"/>
      <c r="MOF1" s="526"/>
      <c r="MOG1" s="526"/>
      <c r="MOH1" s="526"/>
      <c r="MOI1" s="526"/>
      <c r="MOJ1" s="526"/>
      <c r="MOK1" s="526"/>
      <c r="MOL1" s="526"/>
      <c r="MOM1" s="526"/>
      <c r="MON1" s="526"/>
      <c r="MOO1" s="526"/>
      <c r="MOP1" s="526"/>
      <c r="MOQ1" s="526"/>
      <c r="MOR1" s="526"/>
      <c r="MOS1" s="526"/>
      <c r="MOT1" s="526"/>
      <c r="MOU1" s="526"/>
      <c r="MOV1" s="526"/>
      <c r="MOW1" s="526"/>
      <c r="MOX1" s="526"/>
      <c r="MOY1" s="526"/>
      <c r="MOZ1" s="526"/>
      <c r="MPA1" s="526"/>
      <c r="MPB1" s="526"/>
      <c r="MPC1" s="526"/>
      <c r="MPD1" s="526"/>
      <c r="MPE1" s="526"/>
      <c r="MPF1" s="526"/>
      <c r="MPG1" s="526"/>
      <c r="MPH1" s="526"/>
      <c r="MPI1" s="526"/>
      <c r="MPJ1" s="526"/>
      <c r="MPK1" s="526"/>
      <c r="MPL1" s="526"/>
      <c r="MPM1" s="526"/>
      <c r="MPN1" s="526"/>
      <c r="MPO1" s="526"/>
      <c r="MPP1" s="526"/>
      <c r="MPQ1" s="526"/>
      <c r="MPR1" s="526"/>
      <c r="MPS1" s="526"/>
      <c r="MPT1" s="526"/>
      <c r="MPU1" s="526"/>
      <c r="MPV1" s="526"/>
      <c r="MPW1" s="526"/>
      <c r="MPX1" s="526"/>
      <c r="MPY1" s="526"/>
      <c r="MPZ1" s="526"/>
      <c r="MQA1" s="526"/>
      <c r="MQB1" s="526"/>
      <c r="MQC1" s="526"/>
      <c r="MQD1" s="526"/>
      <c r="MQE1" s="526"/>
      <c r="MQF1" s="526"/>
      <c r="MQG1" s="526"/>
      <c r="MQH1" s="526"/>
      <c r="MQI1" s="526"/>
      <c r="MQJ1" s="526"/>
      <c r="MQK1" s="526"/>
      <c r="MQL1" s="526"/>
      <c r="MQM1" s="526"/>
      <c r="MQN1" s="526"/>
      <c r="MQO1" s="526"/>
      <c r="MQP1" s="526"/>
      <c r="MQQ1" s="526"/>
      <c r="MQR1" s="526"/>
      <c r="MQS1" s="526"/>
      <c r="MQT1" s="526"/>
      <c r="MQU1" s="526"/>
      <c r="MQV1" s="526"/>
      <c r="MQW1" s="526"/>
      <c r="MQX1" s="526"/>
      <c r="MQY1" s="526"/>
      <c r="MQZ1" s="526"/>
      <c r="MRA1" s="526"/>
      <c r="MRB1" s="526"/>
      <c r="MRC1" s="526"/>
      <c r="MRD1" s="526"/>
      <c r="MRE1" s="526"/>
      <c r="MRF1" s="526"/>
      <c r="MRG1" s="526"/>
      <c r="MRH1" s="526"/>
      <c r="MRI1" s="526"/>
      <c r="MRJ1" s="526"/>
      <c r="MRK1" s="526"/>
      <c r="MRL1" s="526"/>
      <c r="MRM1" s="526"/>
      <c r="MRN1" s="526"/>
      <c r="MRO1" s="526"/>
      <c r="MRP1" s="526"/>
      <c r="MRQ1" s="526"/>
      <c r="MRR1" s="526"/>
      <c r="MRS1" s="526"/>
      <c r="MRT1" s="526"/>
      <c r="MRU1" s="526"/>
      <c r="MRV1" s="526"/>
      <c r="MRW1" s="526"/>
      <c r="MRX1" s="526"/>
      <c r="MRY1" s="526"/>
      <c r="MRZ1" s="526"/>
      <c r="MSA1" s="526"/>
      <c r="MSB1" s="526"/>
      <c r="MSC1" s="526"/>
      <c r="MSD1" s="526"/>
      <c r="MSE1" s="526"/>
      <c r="MSF1" s="526"/>
      <c r="MSG1" s="526"/>
      <c r="MSH1" s="526"/>
      <c r="MSI1" s="526"/>
      <c r="MSJ1" s="526"/>
      <c r="MSK1" s="526"/>
      <c r="MSL1" s="526"/>
      <c r="MSM1" s="526"/>
      <c r="MSN1" s="526"/>
      <c r="MSO1" s="526"/>
      <c r="MSP1" s="526"/>
      <c r="MSQ1" s="526"/>
      <c r="MSR1" s="526"/>
      <c r="MSS1" s="526"/>
      <c r="MST1" s="526"/>
      <c r="MSU1" s="526"/>
      <c r="MSV1" s="526"/>
      <c r="MSW1" s="526"/>
      <c r="MSX1" s="526"/>
      <c r="MSY1" s="526"/>
      <c r="MSZ1" s="526"/>
      <c r="MTA1" s="526"/>
      <c r="MTB1" s="526"/>
      <c r="MTC1" s="526"/>
      <c r="MTD1" s="526"/>
      <c r="MTE1" s="526"/>
      <c r="MTF1" s="526"/>
      <c r="MTG1" s="526"/>
      <c r="MTH1" s="526"/>
      <c r="MTI1" s="526"/>
      <c r="MTJ1" s="526"/>
      <c r="MTK1" s="526"/>
      <c r="MTL1" s="526"/>
      <c r="MTM1" s="526"/>
      <c r="MTN1" s="526"/>
      <c r="MTO1" s="526"/>
      <c r="MTP1" s="526"/>
      <c r="MTQ1" s="526"/>
      <c r="MTR1" s="526"/>
      <c r="MTS1" s="526"/>
      <c r="MTT1" s="526"/>
      <c r="MTU1" s="526"/>
      <c r="MTV1" s="526"/>
      <c r="MTW1" s="526"/>
      <c r="MTX1" s="526"/>
      <c r="MTY1" s="526"/>
      <c r="MTZ1" s="526"/>
      <c r="MUA1" s="526"/>
      <c r="MUB1" s="526"/>
      <c r="MUC1" s="526"/>
      <c r="MUD1" s="526"/>
      <c r="MUE1" s="526"/>
      <c r="MUF1" s="526"/>
      <c r="MUG1" s="526"/>
      <c r="MUH1" s="526"/>
      <c r="MUI1" s="526"/>
      <c r="MUJ1" s="526"/>
      <c r="MUK1" s="526"/>
      <c r="MUL1" s="526"/>
      <c r="MUM1" s="526"/>
      <c r="MUN1" s="526"/>
      <c r="MUO1" s="526"/>
      <c r="MUP1" s="526"/>
      <c r="MUQ1" s="526"/>
      <c r="MUR1" s="526"/>
      <c r="MUS1" s="526"/>
      <c r="MUT1" s="526"/>
      <c r="MUU1" s="526"/>
      <c r="MUV1" s="526"/>
      <c r="MUW1" s="526"/>
      <c r="MUX1" s="526"/>
      <c r="MUY1" s="526"/>
      <c r="MUZ1" s="526"/>
      <c r="MVA1" s="526"/>
      <c r="MVB1" s="526"/>
      <c r="MVC1" s="526"/>
      <c r="MVD1" s="526"/>
      <c r="MVE1" s="526"/>
      <c r="MVF1" s="526"/>
      <c r="MVG1" s="526"/>
      <c r="MVH1" s="526"/>
      <c r="MVI1" s="526"/>
      <c r="MVJ1" s="526"/>
      <c r="MVK1" s="526"/>
      <c r="MVL1" s="526"/>
      <c r="MVM1" s="526"/>
      <c r="MVN1" s="526"/>
      <c r="MVO1" s="526"/>
      <c r="MVP1" s="526"/>
      <c r="MVQ1" s="526"/>
      <c r="MVR1" s="526"/>
      <c r="MVS1" s="526"/>
      <c r="MVT1" s="526"/>
      <c r="MVU1" s="526"/>
      <c r="MVV1" s="526"/>
      <c r="MVW1" s="526"/>
      <c r="MVX1" s="526"/>
      <c r="MVY1" s="526"/>
      <c r="MVZ1" s="526"/>
      <c r="MWA1" s="526"/>
      <c r="MWB1" s="526"/>
      <c r="MWC1" s="526"/>
      <c r="MWD1" s="526"/>
      <c r="MWE1" s="526"/>
      <c r="MWF1" s="526"/>
      <c r="MWG1" s="526"/>
      <c r="MWH1" s="526"/>
      <c r="MWI1" s="526"/>
      <c r="MWJ1" s="526"/>
      <c r="MWK1" s="526"/>
      <c r="MWL1" s="526"/>
      <c r="MWM1" s="526"/>
      <c r="MWN1" s="526"/>
      <c r="MWO1" s="526"/>
      <c r="MWP1" s="526"/>
      <c r="MWQ1" s="526"/>
      <c r="MWR1" s="526"/>
      <c r="MWS1" s="526"/>
      <c r="MWT1" s="526"/>
      <c r="MWU1" s="526"/>
      <c r="MWV1" s="526"/>
      <c r="MWW1" s="526"/>
      <c r="MWX1" s="526"/>
      <c r="MWY1" s="526"/>
      <c r="MWZ1" s="526"/>
      <c r="MXA1" s="526"/>
      <c r="MXB1" s="526"/>
      <c r="MXC1" s="526"/>
      <c r="MXD1" s="526"/>
      <c r="MXE1" s="526"/>
      <c r="MXF1" s="526"/>
      <c r="MXG1" s="526"/>
      <c r="MXH1" s="526"/>
      <c r="MXI1" s="526"/>
      <c r="MXJ1" s="526"/>
      <c r="MXK1" s="526"/>
      <c r="MXL1" s="526"/>
      <c r="MXM1" s="526"/>
      <c r="MXN1" s="526"/>
      <c r="MXO1" s="526"/>
      <c r="MXP1" s="526"/>
      <c r="MXQ1" s="526"/>
      <c r="MXR1" s="526"/>
      <c r="MXS1" s="526"/>
      <c r="MXT1" s="526"/>
      <c r="MXU1" s="526"/>
      <c r="MXV1" s="526"/>
      <c r="MXW1" s="526"/>
      <c r="MXX1" s="526"/>
      <c r="MXY1" s="526"/>
      <c r="MXZ1" s="526"/>
      <c r="MYA1" s="526"/>
      <c r="MYB1" s="526"/>
      <c r="MYC1" s="526"/>
      <c r="MYD1" s="526"/>
      <c r="MYE1" s="526"/>
      <c r="MYF1" s="526"/>
      <c r="MYG1" s="526"/>
      <c r="MYH1" s="526"/>
      <c r="MYI1" s="526"/>
      <c r="MYJ1" s="526"/>
      <c r="MYK1" s="526"/>
      <c r="MYL1" s="526"/>
      <c r="MYM1" s="526"/>
      <c r="MYN1" s="526"/>
      <c r="MYO1" s="526"/>
      <c r="MYP1" s="526"/>
      <c r="MYQ1" s="526"/>
      <c r="MYR1" s="526"/>
      <c r="MYS1" s="526"/>
      <c r="MYT1" s="526"/>
      <c r="MYU1" s="526"/>
      <c r="MYV1" s="526"/>
      <c r="MYW1" s="526"/>
      <c r="MYX1" s="526"/>
      <c r="MYY1" s="526"/>
      <c r="MYZ1" s="526"/>
      <c r="MZA1" s="526"/>
      <c r="MZB1" s="526"/>
      <c r="MZC1" s="526"/>
      <c r="MZD1" s="526"/>
      <c r="MZE1" s="526"/>
      <c r="MZF1" s="526"/>
      <c r="MZG1" s="526"/>
      <c r="MZH1" s="526"/>
      <c r="MZI1" s="526"/>
      <c r="MZJ1" s="526"/>
      <c r="MZK1" s="526"/>
      <c r="MZL1" s="526"/>
      <c r="MZM1" s="526"/>
      <c r="MZN1" s="526"/>
      <c r="MZO1" s="526"/>
      <c r="MZP1" s="526"/>
      <c r="MZQ1" s="526"/>
      <c r="MZR1" s="526"/>
      <c r="MZS1" s="526"/>
      <c r="MZT1" s="526"/>
      <c r="MZU1" s="526"/>
      <c r="MZV1" s="526"/>
      <c r="MZW1" s="526"/>
      <c r="MZX1" s="526"/>
      <c r="MZY1" s="526"/>
      <c r="MZZ1" s="526"/>
      <c r="NAA1" s="526"/>
      <c r="NAB1" s="526"/>
      <c r="NAC1" s="526"/>
      <c r="NAD1" s="526"/>
      <c r="NAE1" s="526"/>
      <c r="NAF1" s="526"/>
      <c r="NAG1" s="526"/>
      <c r="NAH1" s="526"/>
      <c r="NAI1" s="526"/>
      <c r="NAJ1" s="526"/>
      <c r="NAK1" s="526"/>
      <c r="NAL1" s="526"/>
      <c r="NAM1" s="526"/>
      <c r="NAN1" s="526"/>
      <c r="NAO1" s="526"/>
      <c r="NAP1" s="526"/>
      <c r="NAQ1" s="526"/>
      <c r="NAR1" s="526"/>
      <c r="NAS1" s="526"/>
      <c r="NAT1" s="526"/>
      <c r="NAU1" s="526"/>
      <c r="NAV1" s="526"/>
      <c r="NAW1" s="526"/>
      <c r="NAX1" s="526"/>
      <c r="NAY1" s="526"/>
      <c r="NAZ1" s="526"/>
      <c r="NBA1" s="526"/>
      <c r="NBB1" s="526"/>
      <c r="NBC1" s="526"/>
      <c r="NBD1" s="526"/>
      <c r="NBE1" s="526"/>
      <c r="NBF1" s="526"/>
      <c r="NBG1" s="526"/>
      <c r="NBH1" s="526"/>
      <c r="NBI1" s="526"/>
      <c r="NBJ1" s="526"/>
      <c r="NBK1" s="526"/>
      <c r="NBL1" s="526"/>
      <c r="NBM1" s="526"/>
      <c r="NBN1" s="526"/>
      <c r="NBO1" s="526"/>
      <c r="NBP1" s="526"/>
      <c r="NBQ1" s="526"/>
      <c r="NBR1" s="526"/>
      <c r="NBS1" s="526"/>
      <c r="NBT1" s="526"/>
      <c r="NBU1" s="526"/>
      <c r="NBV1" s="526"/>
      <c r="NBW1" s="526"/>
      <c r="NBX1" s="526"/>
      <c r="NBY1" s="526"/>
      <c r="NBZ1" s="526"/>
      <c r="NCA1" s="526"/>
      <c r="NCB1" s="526"/>
      <c r="NCC1" s="526"/>
      <c r="NCD1" s="526"/>
      <c r="NCE1" s="526"/>
      <c r="NCF1" s="526"/>
      <c r="NCG1" s="526"/>
      <c r="NCH1" s="526"/>
      <c r="NCI1" s="526"/>
      <c r="NCJ1" s="526"/>
      <c r="NCK1" s="526"/>
      <c r="NCL1" s="526"/>
      <c r="NCM1" s="526"/>
      <c r="NCN1" s="526"/>
      <c r="NCO1" s="526"/>
      <c r="NCP1" s="526"/>
      <c r="NCQ1" s="526"/>
      <c r="NCR1" s="526"/>
      <c r="NCS1" s="526"/>
      <c r="NCT1" s="526"/>
      <c r="NCU1" s="526"/>
      <c r="NCV1" s="526"/>
      <c r="NCW1" s="526"/>
      <c r="NCX1" s="526"/>
      <c r="NCY1" s="526"/>
      <c r="NCZ1" s="526"/>
      <c r="NDA1" s="526"/>
      <c r="NDB1" s="526"/>
      <c r="NDC1" s="526"/>
      <c r="NDD1" s="526"/>
      <c r="NDE1" s="526"/>
      <c r="NDF1" s="526"/>
      <c r="NDG1" s="526"/>
      <c r="NDH1" s="526"/>
      <c r="NDI1" s="526"/>
      <c r="NDJ1" s="526"/>
      <c r="NDK1" s="526"/>
      <c r="NDL1" s="526"/>
      <c r="NDM1" s="526"/>
      <c r="NDN1" s="526"/>
      <c r="NDO1" s="526"/>
      <c r="NDP1" s="526"/>
      <c r="NDQ1" s="526"/>
      <c r="NDR1" s="526"/>
      <c r="NDS1" s="526"/>
      <c r="NDT1" s="526"/>
      <c r="NDU1" s="526"/>
      <c r="NDV1" s="526"/>
      <c r="NDW1" s="526"/>
      <c r="NDX1" s="526"/>
      <c r="NDY1" s="526"/>
      <c r="NDZ1" s="526"/>
      <c r="NEA1" s="526"/>
      <c r="NEB1" s="526"/>
      <c r="NEC1" s="526"/>
      <c r="NED1" s="526"/>
      <c r="NEE1" s="526"/>
      <c r="NEF1" s="526"/>
      <c r="NEG1" s="526"/>
      <c r="NEH1" s="526"/>
      <c r="NEI1" s="526"/>
      <c r="NEJ1" s="526"/>
      <c r="NEK1" s="526"/>
      <c r="NEL1" s="526"/>
      <c r="NEM1" s="526"/>
      <c r="NEN1" s="526"/>
      <c r="NEO1" s="526"/>
      <c r="NEP1" s="526"/>
      <c r="NEQ1" s="526"/>
      <c r="NER1" s="526"/>
      <c r="NES1" s="526"/>
      <c r="NET1" s="526"/>
      <c r="NEU1" s="526"/>
      <c r="NEV1" s="526"/>
      <c r="NEW1" s="526"/>
      <c r="NEX1" s="526"/>
      <c r="NEY1" s="526"/>
      <c r="NEZ1" s="526"/>
      <c r="NFA1" s="526"/>
      <c r="NFB1" s="526"/>
      <c r="NFC1" s="526"/>
      <c r="NFD1" s="526"/>
      <c r="NFE1" s="526"/>
      <c r="NFF1" s="526"/>
      <c r="NFG1" s="526"/>
      <c r="NFH1" s="526"/>
      <c r="NFI1" s="526"/>
      <c r="NFJ1" s="526"/>
      <c r="NFK1" s="526"/>
      <c r="NFL1" s="526"/>
      <c r="NFM1" s="526"/>
      <c r="NFN1" s="526"/>
      <c r="NFO1" s="526"/>
      <c r="NFP1" s="526"/>
      <c r="NFQ1" s="526"/>
      <c r="NFR1" s="526"/>
      <c r="NFS1" s="526"/>
      <c r="NFT1" s="526"/>
      <c r="NFU1" s="526"/>
      <c r="NFV1" s="526"/>
      <c r="NFW1" s="526"/>
      <c r="NFX1" s="526"/>
      <c r="NFY1" s="526"/>
      <c r="NFZ1" s="526"/>
      <c r="NGA1" s="526"/>
      <c r="NGB1" s="526"/>
      <c r="NGC1" s="526"/>
      <c r="NGD1" s="526"/>
      <c r="NGE1" s="526"/>
      <c r="NGF1" s="526"/>
      <c r="NGG1" s="526"/>
      <c r="NGH1" s="526"/>
      <c r="NGI1" s="526"/>
      <c r="NGJ1" s="526"/>
      <c r="NGK1" s="526"/>
      <c r="NGL1" s="526"/>
      <c r="NGM1" s="526"/>
      <c r="NGN1" s="526"/>
      <c r="NGO1" s="526"/>
      <c r="NGP1" s="526"/>
      <c r="NGQ1" s="526"/>
      <c r="NGR1" s="526"/>
      <c r="NGS1" s="526"/>
      <c r="NGT1" s="526"/>
      <c r="NGU1" s="526"/>
      <c r="NGV1" s="526"/>
      <c r="NGW1" s="526"/>
      <c r="NGX1" s="526"/>
      <c r="NGY1" s="526"/>
      <c r="NGZ1" s="526"/>
      <c r="NHA1" s="526"/>
      <c r="NHB1" s="526"/>
      <c r="NHC1" s="526"/>
      <c r="NHD1" s="526"/>
      <c r="NHE1" s="526"/>
      <c r="NHF1" s="526"/>
      <c r="NHG1" s="526"/>
      <c r="NHH1" s="526"/>
      <c r="NHI1" s="526"/>
      <c r="NHJ1" s="526"/>
      <c r="NHK1" s="526"/>
      <c r="NHL1" s="526"/>
      <c r="NHM1" s="526"/>
      <c r="NHN1" s="526"/>
      <c r="NHO1" s="526"/>
      <c r="NHP1" s="526"/>
      <c r="NHQ1" s="526"/>
      <c r="NHR1" s="526"/>
      <c r="NHS1" s="526"/>
      <c r="NHT1" s="526"/>
      <c r="NHU1" s="526"/>
      <c r="NHV1" s="526"/>
      <c r="NHW1" s="526"/>
      <c r="NHX1" s="526"/>
      <c r="NHY1" s="526"/>
      <c r="NHZ1" s="526"/>
      <c r="NIA1" s="526"/>
      <c r="NIB1" s="526"/>
      <c r="NIC1" s="526"/>
      <c r="NID1" s="526"/>
      <c r="NIE1" s="526"/>
      <c r="NIF1" s="526"/>
      <c r="NIG1" s="526"/>
      <c r="NIH1" s="526"/>
      <c r="NII1" s="526"/>
      <c r="NIJ1" s="526"/>
      <c r="NIK1" s="526"/>
      <c r="NIL1" s="526"/>
      <c r="NIM1" s="526"/>
      <c r="NIN1" s="526"/>
      <c r="NIO1" s="526"/>
      <c r="NIP1" s="526"/>
      <c r="NIQ1" s="526"/>
      <c r="NIR1" s="526"/>
      <c r="NIS1" s="526"/>
      <c r="NIT1" s="526"/>
      <c r="NIU1" s="526"/>
      <c r="NIV1" s="526"/>
      <c r="NIW1" s="526"/>
      <c r="NIX1" s="526"/>
      <c r="NIY1" s="526"/>
      <c r="NIZ1" s="526"/>
      <c r="NJA1" s="526"/>
      <c r="NJB1" s="526"/>
      <c r="NJC1" s="526"/>
      <c r="NJD1" s="526"/>
      <c r="NJE1" s="526"/>
      <c r="NJF1" s="526"/>
      <c r="NJG1" s="526"/>
      <c r="NJH1" s="526"/>
      <c r="NJI1" s="526"/>
      <c r="NJJ1" s="526"/>
      <c r="NJK1" s="526"/>
      <c r="NJL1" s="526"/>
      <c r="NJM1" s="526"/>
      <c r="NJN1" s="526"/>
      <c r="NJO1" s="526"/>
      <c r="NJP1" s="526"/>
      <c r="NJQ1" s="526"/>
      <c r="NJR1" s="526"/>
      <c r="NJS1" s="526"/>
      <c r="NJT1" s="526"/>
      <c r="NJU1" s="526"/>
      <c r="NJV1" s="526"/>
      <c r="NJW1" s="526"/>
      <c r="NJX1" s="526"/>
      <c r="NJY1" s="526"/>
      <c r="NJZ1" s="526"/>
      <c r="NKA1" s="526"/>
      <c r="NKB1" s="526"/>
      <c r="NKC1" s="526"/>
      <c r="NKD1" s="526"/>
      <c r="NKE1" s="526"/>
      <c r="NKF1" s="526"/>
      <c r="NKG1" s="526"/>
      <c r="NKH1" s="526"/>
      <c r="NKI1" s="526"/>
      <c r="NKJ1" s="526"/>
      <c r="NKK1" s="526"/>
      <c r="NKL1" s="526"/>
      <c r="NKM1" s="526"/>
      <c r="NKN1" s="526"/>
      <c r="NKO1" s="526"/>
      <c r="NKP1" s="526"/>
      <c r="NKQ1" s="526"/>
      <c r="NKR1" s="526"/>
      <c r="NKS1" s="526"/>
      <c r="NKT1" s="526"/>
      <c r="NKU1" s="526"/>
      <c r="NKV1" s="526"/>
      <c r="NKW1" s="526"/>
      <c r="NKX1" s="526"/>
      <c r="NKY1" s="526"/>
      <c r="NKZ1" s="526"/>
      <c r="NLA1" s="526"/>
      <c r="NLB1" s="526"/>
      <c r="NLC1" s="526"/>
      <c r="NLD1" s="526"/>
      <c r="NLE1" s="526"/>
      <c r="NLF1" s="526"/>
      <c r="NLG1" s="526"/>
      <c r="NLH1" s="526"/>
      <c r="NLI1" s="526"/>
      <c r="NLJ1" s="526"/>
      <c r="NLK1" s="526"/>
      <c r="NLL1" s="526"/>
      <c r="NLM1" s="526"/>
      <c r="NLN1" s="526"/>
      <c r="NLO1" s="526"/>
      <c r="NLP1" s="526"/>
      <c r="NLQ1" s="526"/>
      <c r="NLR1" s="526"/>
      <c r="NLS1" s="526"/>
      <c r="NLT1" s="526"/>
      <c r="NLU1" s="526"/>
      <c r="NLV1" s="526"/>
      <c r="NLW1" s="526"/>
      <c r="NLX1" s="526"/>
      <c r="NLY1" s="526"/>
      <c r="NLZ1" s="526"/>
      <c r="NMA1" s="526"/>
      <c r="NMB1" s="526"/>
      <c r="NMC1" s="526"/>
      <c r="NMD1" s="526"/>
      <c r="NME1" s="526"/>
      <c r="NMF1" s="526"/>
      <c r="NMG1" s="526"/>
      <c r="NMH1" s="526"/>
      <c r="NMI1" s="526"/>
      <c r="NMJ1" s="526"/>
      <c r="NMK1" s="526"/>
      <c r="NML1" s="526"/>
      <c r="NMM1" s="526"/>
      <c r="NMN1" s="526"/>
      <c r="NMO1" s="526"/>
      <c r="NMP1" s="526"/>
      <c r="NMQ1" s="526"/>
      <c r="NMR1" s="526"/>
      <c r="NMS1" s="526"/>
      <c r="NMT1" s="526"/>
      <c r="NMU1" s="526"/>
      <c r="NMV1" s="526"/>
      <c r="NMW1" s="526"/>
      <c r="NMX1" s="526"/>
      <c r="NMY1" s="526"/>
      <c r="NMZ1" s="526"/>
      <c r="NNA1" s="526"/>
      <c r="NNB1" s="526"/>
      <c r="NNC1" s="526"/>
      <c r="NND1" s="526"/>
      <c r="NNE1" s="526"/>
      <c r="NNF1" s="526"/>
      <c r="NNG1" s="526"/>
      <c r="NNH1" s="526"/>
      <c r="NNI1" s="526"/>
      <c r="NNJ1" s="526"/>
      <c r="NNK1" s="526"/>
      <c r="NNL1" s="526"/>
      <c r="NNM1" s="526"/>
      <c r="NNN1" s="526"/>
      <c r="NNO1" s="526"/>
      <c r="NNP1" s="526"/>
      <c r="NNQ1" s="526"/>
      <c r="NNR1" s="526"/>
      <c r="NNS1" s="526"/>
      <c r="NNT1" s="526"/>
      <c r="NNU1" s="526"/>
      <c r="NNV1" s="526"/>
      <c r="NNW1" s="526"/>
      <c r="NNX1" s="526"/>
      <c r="NNY1" s="526"/>
      <c r="NNZ1" s="526"/>
      <c r="NOA1" s="526"/>
      <c r="NOB1" s="526"/>
      <c r="NOC1" s="526"/>
      <c r="NOD1" s="526"/>
      <c r="NOE1" s="526"/>
      <c r="NOF1" s="526"/>
      <c r="NOG1" s="526"/>
      <c r="NOH1" s="526"/>
      <c r="NOI1" s="526"/>
      <c r="NOJ1" s="526"/>
      <c r="NOK1" s="526"/>
      <c r="NOL1" s="526"/>
      <c r="NOM1" s="526"/>
      <c r="NON1" s="526"/>
      <c r="NOO1" s="526"/>
      <c r="NOP1" s="526"/>
      <c r="NOQ1" s="526"/>
      <c r="NOR1" s="526"/>
      <c r="NOS1" s="526"/>
      <c r="NOT1" s="526"/>
      <c r="NOU1" s="526"/>
      <c r="NOV1" s="526"/>
      <c r="NOW1" s="526"/>
      <c r="NOX1" s="526"/>
      <c r="NOY1" s="526"/>
      <c r="NOZ1" s="526"/>
      <c r="NPA1" s="526"/>
      <c r="NPB1" s="526"/>
      <c r="NPC1" s="526"/>
      <c r="NPD1" s="526"/>
      <c r="NPE1" s="526"/>
      <c r="NPF1" s="526"/>
      <c r="NPG1" s="526"/>
      <c r="NPH1" s="526"/>
      <c r="NPI1" s="526"/>
      <c r="NPJ1" s="526"/>
      <c r="NPK1" s="526"/>
      <c r="NPL1" s="526"/>
      <c r="NPM1" s="526"/>
      <c r="NPN1" s="526"/>
      <c r="NPO1" s="526"/>
      <c r="NPP1" s="526"/>
      <c r="NPQ1" s="526"/>
      <c r="NPR1" s="526"/>
      <c r="NPS1" s="526"/>
      <c r="NPT1" s="526"/>
      <c r="NPU1" s="526"/>
      <c r="NPV1" s="526"/>
      <c r="NPW1" s="526"/>
      <c r="NPX1" s="526"/>
      <c r="NPY1" s="526"/>
      <c r="NPZ1" s="526"/>
      <c r="NQA1" s="526"/>
      <c r="NQB1" s="526"/>
      <c r="NQC1" s="526"/>
      <c r="NQD1" s="526"/>
      <c r="NQE1" s="526"/>
      <c r="NQF1" s="526"/>
      <c r="NQG1" s="526"/>
      <c r="NQH1" s="526"/>
      <c r="NQI1" s="526"/>
      <c r="NQJ1" s="526"/>
      <c r="NQK1" s="526"/>
      <c r="NQL1" s="526"/>
      <c r="NQM1" s="526"/>
      <c r="NQN1" s="526"/>
      <c r="NQO1" s="526"/>
      <c r="NQP1" s="526"/>
      <c r="NQQ1" s="526"/>
      <c r="NQR1" s="526"/>
      <c r="NQS1" s="526"/>
      <c r="NQT1" s="526"/>
      <c r="NQU1" s="526"/>
      <c r="NQV1" s="526"/>
      <c r="NQW1" s="526"/>
      <c r="NQX1" s="526"/>
      <c r="NQY1" s="526"/>
      <c r="NQZ1" s="526"/>
      <c r="NRA1" s="526"/>
      <c r="NRB1" s="526"/>
      <c r="NRC1" s="526"/>
      <c r="NRD1" s="526"/>
      <c r="NRE1" s="526"/>
      <c r="NRF1" s="526"/>
      <c r="NRG1" s="526"/>
      <c r="NRH1" s="526"/>
      <c r="NRI1" s="526"/>
      <c r="NRJ1" s="526"/>
      <c r="NRK1" s="526"/>
      <c r="NRL1" s="526"/>
      <c r="NRM1" s="526"/>
      <c r="NRN1" s="526"/>
      <c r="NRO1" s="526"/>
      <c r="NRP1" s="526"/>
      <c r="NRQ1" s="526"/>
      <c r="NRR1" s="526"/>
      <c r="NRS1" s="526"/>
      <c r="NRT1" s="526"/>
      <c r="NRU1" s="526"/>
      <c r="NRV1" s="526"/>
      <c r="NRW1" s="526"/>
      <c r="NRX1" s="526"/>
      <c r="NRY1" s="526"/>
      <c r="NRZ1" s="526"/>
      <c r="NSA1" s="526"/>
      <c r="NSB1" s="526"/>
      <c r="NSC1" s="526"/>
      <c r="NSD1" s="526"/>
      <c r="NSE1" s="526"/>
      <c r="NSF1" s="526"/>
      <c r="NSG1" s="526"/>
      <c r="NSH1" s="526"/>
      <c r="NSI1" s="526"/>
      <c r="NSJ1" s="526"/>
      <c r="NSK1" s="526"/>
      <c r="NSL1" s="526"/>
      <c r="NSM1" s="526"/>
      <c r="NSN1" s="526"/>
      <c r="NSO1" s="526"/>
      <c r="NSP1" s="526"/>
      <c r="NSQ1" s="526"/>
      <c r="NSR1" s="526"/>
      <c r="NSS1" s="526"/>
      <c r="NST1" s="526"/>
      <c r="NSU1" s="526"/>
      <c r="NSV1" s="526"/>
      <c r="NSW1" s="526"/>
      <c r="NSX1" s="526"/>
      <c r="NSY1" s="526"/>
      <c r="NSZ1" s="526"/>
      <c r="NTA1" s="526"/>
      <c r="NTB1" s="526"/>
      <c r="NTC1" s="526"/>
      <c r="NTD1" s="526"/>
      <c r="NTE1" s="526"/>
      <c r="NTF1" s="526"/>
      <c r="NTG1" s="526"/>
      <c r="NTH1" s="526"/>
      <c r="NTI1" s="526"/>
      <c r="NTJ1" s="526"/>
      <c r="NTK1" s="526"/>
      <c r="NTL1" s="526"/>
      <c r="NTM1" s="526"/>
      <c r="NTN1" s="526"/>
      <c r="NTO1" s="526"/>
      <c r="NTP1" s="526"/>
      <c r="NTQ1" s="526"/>
      <c r="NTR1" s="526"/>
      <c r="NTS1" s="526"/>
      <c r="NTT1" s="526"/>
      <c r="NTU1" s="526"/>
      <c r="NTV1" s="526"/>
      <c r="NTW1" s="526"/>
      <c r="NTX1" s="526"/>
      <c r="NTY1" s="526"/>
      <c r="NTZ1" s="526"/>
      <c r="NUA1" s="526"/>
      <c r="NUB1" s="526"/>
      <c r="NUC1" s="526"/>
      <c r="NUD1" s="526"/>
      <c r="NUE1" s="526"/>
      <c r="NUF1" s="526"/>
      <c r="NUG1" s="526"/>
      <c r="NUH1" s="526"/>
      <c r="NUI1" s="526"/>
      <c r="NUJ1" s="526"/>
      <c r="NUK1" s="526"/>
      <c r="NUL1" s="526"/>
      <c r="NUM1" s="526"/>
      <c r="NUN1" s="526"/>
      <c r="NUO1" s="526"/>
      <c r="NUP1" s="526"/>
      <c r="NUQ1" s="526"/>
      <c r="NUR1" s="526"/>
      <c r="NUS1" s="526"/>
      <c r="NUT1" s="526"/>
      <c r="NUU1" s="526"/>
      <c r="NUV1" s="526"/>
      <c r="NUW1" s="526"/>
      <c r="NUX1" s="526"/>
      <c r="NUY1" s="526"/>
      <c r="NUZ1" s="526"/>
      <c r="NVA1" s="526"/>
      <c r="NVB1" s="526"/>
      <c r="NVC1" s="526"/>
      <c r="NVD1" s="526"/>
      <c r="NVE1" s="526"/>
      <c r="NVF1" s="526"/>
      <c r="NVG1" s="526"/>
      <c r="NVH1" s="526"/>
      <c r="NVI1" s="526"/>
      <c r="NVJ1" s="526"/>
      <c r="NVK1" s="526"/>
      <c r="NVL1" s="526"/>
      <c r="NVM1" s="526"/>
      <c r="NVN1" s="526"/>
      <c r="NVO1" s="526"/>
      <c r="NVP1" s="526"/>
      <c r="NVQ1" s="526"/>
      <c r="NVR1" s="526"/>
      <c r="NVS1" s="526"/>
      <c r="NVT1" s="526"/>
      <c r="NVU1" s="526"/>
      <c r="NVV1" s="526"/>
      <c r="NVW1" s="526"/>
      <c r="NVX1" s="526"/>
      <c r="NVY1" s="526"/>
      <c r="NVZ1" s="526"/>
      <c r="NWA1" s="526"/>
      <c r="NWB1" s="526"/>
      <c r="NWC1" s="526"/>
      <c r="NWD1" s="526"/>
      <c r="NWE1" s="526"/>
      <c r="NWF1" s="526"/>
      <c r="NWG1" s="526"/>
      <c r="NWH1" s="526"/>
      <c r="NWI1" s="526"/>
      <c r="NWJ1" s="526"/>
      <c r="NWK1" s="526"/>
      <c r="NWL1" s="526"/>
      <c r="NWM1" s="526"/>
      <c r="NWN1" s="526"/>
      <c r="NWO1" s="526"/>
      <c r="NWP1" s="526"/>
      <c r="NWQ1" s="526"/>
      <c r="NWR1" s="526"/>
      <c r="NWS1" s="526"/>
      <c r="NWT1" s="526"/>
      <c r="NWU1" s="526"/>
      <c r="NWV1" s="526"/>
      <c r="NWW1" s="526"/>
      <c r="NWX1" s="526"/>
      <c r="NWY1" s="526"/>
      <c r="NWZ1" s="526"/>
      <c r="NXA1" s="526"/>
      <c r="NXB1" s="526"/>
      <c r="NXC1" s="526"/>
      <c r="NXD1" s="526"/>
      <c r="NXE1" s="526"/>
      <c r="NXF1" s="526"/>
      <c r="NXG1" s="526"/>
      <c r="NXH1" s="526"/>
      <c r="NXI1" s="526"/>
      <c r="NXJ1" s="526"/>
      <c r="NXK1" s="526"/>
      <c r="NXL1" s="526"/>
      <c r="NXM1" s="526"/>
      <c r="NXN1" s="526"/>
      <c r="NXO1" s="526"/>
      <c r="NXP1" s="526"/>
      <c r="NXQ1" s="526"/>
      <c r="NXR1" s="526"/>
      <c r="NXS1" s="526"/>
      <c r="NXT1" s="526"/>
      <c r="NXU1" s="526"/>
      <c r="NXV1" s="526"/>
      <c r="NXW1" s="526"/>
      <c r="NXX1" s="526"/>
      <c r="NXY1" s="526"/>
      <c r="NXZ1" s="526"/>
      <c r="NYA1" s="526"/>
      <c r="NYB1" s="526"/>
      <c r="NYC1" s="526"/>
      <c r="NYD1" s="526"/>
      <c r="NYE1" s="526"/>
      <c r="NYF1" s="526"/>
      <c r="NYG1" s="526"/>
      <c r="NYH1" s="526"/>
      <c r="NYI1" s="526"/>
      <c r="NYJ1" s="526"/>
      <c r="NYK1" s="526"/>
      <c r="NYL1" s="526"/>
      <c r="NYM1" s="526"/>
      <c r="NYN1" s="526"/>
      <c r="NYO1" s="526"/>
      <c r="NYP1" s="526"/>
      <c r="NYQ1" s="526"/>
      <c r="NYR1" s="526"/>
      <c r="NYS1" s="526"/>
      <c r="NYT1" s="526"/>
      <c r="NYU1" s="526"/>
      <c r="NYV1" s="526"/>
      <c r="NYW1" s="526"/>
      <c r="NYX1" s="526"/>
      <c r="NYY1" s="526"/>
      <c r="NYZ1" s="526"/>
      <c r="NZA1" s="526"/>
      <c r="NZB1" s="526"/>
      <c r="NZC1" s="526"/>
      <c r="NZD1" s="526"/>
      <c r="NZE1" s="526"/>
      <c r="NZF1" s="526"/>
      <c r="NZG1" s="526"/>
      <c r="NZH1" s="526"/>
      <c r="NZI1" s="526"/>
      <c r="NZJ1" s="526"/>
      <c r="NZK1" s="526"/>
      <c r="NZL1" s="526"/>
      <c r="NZM1" s="526"/>
      <c r="NZN1" s="526"/>
      <c r="NZO1" s="526"/>
      <c r="NZP1" s="526"/>
      <c r="NZQ1" s="526"/>
      <c r="NZR1" s="526"/>
      <c r="NZS1" s="526"/>
      <c r="NZT1" s="526"/>
      <c r="NZU1" s="526"/>
      <c r="NZV1" s="526"/>
      <c r="NZW1" s="526"/>
      <c r="NZX1" s="526"/>
      <c r="NZY1" s="526"/>
      <c r="NZZ1" s="526"/>
      <c r="OAA1" s="526"/>
      <c r="OAB1" s="526"/>
      <c r="OAC1" s="526"/>
      <c r="OAD1" s="526"/>
      <c r="OAE1" s="526"/>
      <c r="OAF1" s="526"/>
      <c r="OAG1" s="526"/>
      <c r="OAH1" s="526"/>
      <c r="OAI1" s="526"/>
      <c r="OAJ1" s="526"/>
      <c r="OAK1" s="526"/>
      <c r="OAL1" s="526"/>
      <c r="OAM1" s="526"/>
      <c r="OAN1" s="526"/>
      <c r="OAO1" s="526"/>
      <c r="OAP1" s="526"/>
      <c r="OAQ1" s="526"/>
      <c r="OAR1" s="526"/>
      <c r="OAS1" s="526"/>
      <c r="OAT1" s="526"/>
      <c r="OAU1" s="526"/>
      <c r="OAV1" s="526"/>
      <c r="OAW1" s="526"/>
      <c r="OAX1" s="526"/>
      <c r="OAY1" s="526"/>
      <c r="OAZ1" s="526"/>
      <c r="OBA1" s="526"/>
      <c r="OBB1" s="526"/>
      <c r="OBC1" s="526"/>
      <c r="OBD1" s="526"/>
      <c r="OBE1" s="526"/>
      <c r="OBF1" s="526"/>
      <c r="OBG1" s="526"/>
      <c r="OBH1" s="526"/>
      <c r="OBI1" s="526"/>
      <c r="OBJ1" s="526"/>
      <c r="OBK1" s="526"/>
      <c r="OBL1" s="526"/>
      <c r="OBM1" s="526"/>
      <c r="OBN1" s="526"/>
      <c r="OBO1" s="526"/>
      <c r="OBP1" s="526"/>
      <c r="OBQ1" s="526"/>
      <c r="OBR1" s="526"/>
      <c r="OBS1" s="526"/>
      <c r="OBT1" s="526"/>
      <c r="OBU1" s="526"/>
      <c r="OBV1" s="526"/>
      <c r="OBW1" s="526"/>
      <c r="OBX1" s="526"/>
      <c r="OBY1" s="526"/>
      <c r="OBZ1" s="526"/>
      <c r="OCA1" s="526"/>
      <c r="OCB1" s="526"/>
      <c r="OCC1" s="526"/>
      <c r="OCD1" s="526"/>
      <c r="OCE1" s="526"/>
      <c r="OCF1" s="526"/>
      <c r="OCG1" s="526"/>
      <c r="OCH1" s="526"/>
      <c r="OCI1" s="526"/>
      <c r="OCJ1" s="526"/>
      <c r="OCK1" s="526"/>
      <c r="OCL1" s="526"/>
      <c r="OCM1" s="526"/>
      <c r="OCN1" s="526"/>
      <c r="OCO1" s="526"/>
      <c r="OCP1" s="526"/>
      <c r="OCQ1" s="526"/>
      <c r="OCR1" s="526"/>
      <c r="OCS1" s="526"/>
      <c r="OCT1" s="526"/>
      <c r="OCU1" s="526"/>
      <c r="OCV1" s="526"/>
      <c r="OCW1" s="526"/>
      <c r="OCX1" s="526"/>
      <c r="OCY1" s="526"/>
      <c r="OCZ1" s="526"/>
      <c r="ODA1" s="526"/>
      <c r="ODB1" s="526"/>
      <c r="ODC1" s="526"/>
      <c r="ODD1" s="526"/>
      <c r="ODE1" s="526"/>
      <c r="ODF1" s="526"/>
      <c r="ODG1" s="526"/>
      <c r="ODH1" s="526"/>
      <c r="ODI1" s="526"/>
      <c r="ODJ1" s="526"/>
      <c r="ODK1" s="526"/>
      <c r="ODL1" s="526"/>
      <c r="ODM1" s="526"/>
      <c r="ODN1" s="526"/>
      <c r="ODO1" s="526"/>
      <c r="ODP1" s="526"/>
      <c r="ODQ1" s="526"/>
      <c r="ODR1" s="526"/>
      <c r="ODS1" s="526"/>
      <c r="ODT1" s="526"/>
      <c r="ODU1" s="526"/>
      <c r="ODV1" s="526"/>
      <c r="ODW1" s="526"/>
      <c r="ODX1" s="526"/>
      <c r="ODY1" s="526"/>
      <c r="ODZ1" s="526"/>
      <c r="OEA1" s="526"/>
      <c r="OEB1" s="526"/>
      <c r="OEC1" s="526"/>
      <c r="OED1" s="526"/>
      <c r="OEE1" s="526"/>
      <c r="OEF1" s="526"/>
      <c r="OEG1" s="526"/>
      <c r="OEH1" s="526"/>
      <c r="OEI1" s="526"/>
      <c r="OEJ1" s="526"/>
      <c r="OEK1" s="526"/>
      <c r="OEL1" s="526"/>
      <c r="OEM1" s="526"/>
      <c r="OEN1" s="526"/>
      <c r="OEO1" s="526"/>
      <c r="OEP1" s="526"/>
      <c r="OEQ1" s="526"/>
      <c r="OER1" s="526"/>
      <c r="OES1" s="526"/>
      <c r="OET1" s="526"/>
      <c r="OEU1" s="526"/>
      <c r="OEV1" s="526"/>
      <c r="OEW1" s="526"/>
      <c r="OEX1" s="526"/>
      <c r="OEY1" s="526"/>
      <c r="OEZ1" s="526"/>
      <c r="OFA1" s="526"/>
      <c r="OFB1" s="526"/>
      <c r="OFC1" s="526"/>
      <c r="OFD1" s="526"/>
      <c r="OFE1" s="526"/>
      <c r="OFF1" s="526"/>
      <c r="OFG1" s="526"/>
      <c r="OFH1" s="526"/>
      <c r="OFI1" s="526"/>
      <c r="OFJ1" s="526"/>
      <c r="OFK1" s="526"/>
      <c r="OFL1" s="526"/>
      <c r="OFM1" s="526"/>
      <c r="OFN1" s="526"/>
      <c r="OFO1" s="526"/>
      <c r="OFP1" s="526"/>
      <c r="OFQ1" s="526"/>
      <c r="OFR1" s="526"/>
      <c r="OFS1" s="526"/>
      <c r="OFT1" s="526"/>
      <c r="OFU1" s="526"/>
      <c r="OFV1" s="526"/>
      <c r="OFW1" s="526"/>
      <c r="OFX1" s="526"/>
      <c r="OFY1" s="526"/>
      <c r="OFZ1" s="526"/>
      <c r="OGA1" s="526"/>
      <c r="OGB1" s="526"/>
      <c r="OGC1" s="526"/>
      <c r="OGD1" s="526"/>
      <c r="OGE1" s="526"/>
      <c r="OGF1" s="526"/>
      <c r="OGG1" s="526"/>
      <c r="OGH1" s="526"/>
      <c r="OGI1" s="526"/>
      <c r="OGJ1" s="526"/>
      <c r="OGK1" s="526"/>
      <c r="OGL1" s="526"/>
      <c r="OGM1" s="526"/>
      <c r="OGN1" s="526"/>
      <c r="OGO1" s="526"/>
      <c r="OGP1" s="526"/>
      <c r="OGQ1" s="526"/>
      <c r="OGR1" s="526"/>
      <c r="OGS1" s="526"/>
      <c r="OGT1" s="526"/>
      <c r="OGU1" s="526"/>
      <c r="OGV1" s="526"/>
      <c r="OGW1" s="526"/>
      <c r="OGX1" s="526"/>
      <c r="OGY1" s="526"/>
      <c r="OGZ1" s="526"/>
      <c r="OHA1" s="526"/>
      <c r="OHB1" s="526"/>
      <c r="OHC1" s="526"/>
      <c r="OHD1" s="526"/>
      <c r="OHE1" s="526"/>
      <c r="OHF1" s="526"/>
      <c r="OHG1" s="526"/>
      <c r="OHH1" s="526"/>
      <c r="OHI1" s="526"/>
      <c r="OHJ1" s="526"/>
      <c r="OHK1" s="526"/>
      <c r="OHL1" s="526"/>
      <c r="OHM1" s="526"/>
      <c r="OHN1" s="526"/>
      <c r="OHO1" s="526"/>
      <c r="OHP1" s="526"/>
      <c r="OHQ1" s="526"/>
      <c r="OHR1" s="526"/>
      <c r="OHS1" s="526"/>
      <c r="OHT1" s="526"/>
      <c r="OHU1" s="526"/>
      <c r="OHV1" s="526"/>
      <c r="OHW1" s="526"/>
      <c r="OHX1" s="526"/>
      <c r="OHY1" s="526"/>
      <c r="OHZ1" s="526"/>
      <c r="OIA1" s="526"/>
      <c r="OIB1" s="526"/>
      <c r="OIC1" s="526"/>
      <c r="OID1" s="526"/>
      <c r="OIE1" s="526"/>
      <c r="OIF1" s="526"/>
      <c r="OIG1" s="526"/>
      <c r="OIH1" s="526"/>
      <c r="OII1" s="526"/>
      <c r="OIJ1" s="526"/>
      <c r="OIK1" s="526"/>
      <c r="OIL1" s="526"/>
      <c r="OIM1" s="526"/>
      <c r="OIN1" s="526"/>
      <c r="OIO1" s="526"/>
      <c r="OIP1" s="526"/>
      <c r="OIQ1" s="526"/>
      <c r="OIR1" s="526"/>
      <c r="OIS1" s="526"/>
      <c r="OIT1" s="526"/>
      <c r="OIU1" s="526"/>
      <c r="OIV1" s="526"/>
      <c r="OIW1" s="526"/>
      <c r="OIX1" s="526"/>
      <c r="OIY1" s="526"/>
      <c r="OIZ1" s="526"/>
      <c r="OJA1" s="526"/>
      <c r="OJB1" s="526"/>
      <c r="OJC1" s="526"/>
      <c r="OJD1" s="526"/>
      <c r="OJE1" s="526"/>
      <c r="OJF1" s="526"/>
      <c r="OJG1" s="526"/>
      <c r="OJH1" s="526"/>
      <c r="OJI1" s="526"/>
      <c r="OJJ1" s="526"/>
      <c r="OJK1" s="526"/>
      <c r="OJL1" s="526"/>
      <c r="OJM1" s="526"/>
      <c r="OJN1" s="526"/>
      <c r="OJO1" s="526"/>
      <c r="OJP1" s="526"/>
      <c r="OJQ1" s="526"/>
      <c r="OJR1" s="526"/>
      <c r="OJS1" s="526"/>
      <c r="OJT1" s="526"/>
      <c r="OJU1" s="526"/>
      <c r="OJV1" s="526"/>
      <c r="OJW1" s="526"/>
      <c r="OJX1" s="526"/>
      <c r="OJY1" s="526"/>
      <c r="OJZ1" s="526"/>
      <c r="OKA1" s="526"/>
      <c r="OKB1" s="526"/>
      <c r="OKC1" s="526"/>
      <c r="OKD1" s="526"/>
      <c r="OKE1" s="526"/>
      <c r="OKF1" s="526"/>
      <c r="OKG1" s="526"/>
      <c r="OKH1" s="526"/>
      <c r="OKI1" s="526"/>
      <c r="OKJ1" s="526"/>
      <c r="OKK1" s="526"/>
      <c r="OKL1" s="526"/>
      <c r="OKM1" s="526"/>
      <c r="OKN1" s="526"/>
      <c r="OKO1" s="526"/>
      <c r="OKP1" s="526"/>
      <c r="OKQ1" s="526"/>
      <c r="OKR1" s="526"/>
      <c r="OKS1" s="526"/>
      <c r="OKT1" s="526"/>
      <c r="OKU1" s="526"/>
      <c r="OKV1" s="526"/>
      <c r="OKW1" s="526"/>
      <c r="OKX1" s="526"/>
      <c r="OKY1" s="526"/>
      <c r="OKZ1" s="526"/>
      <c r="OLA1" s="526"/>
      <c r="OLB1" s="526"/>
      <c r="OLC1" s="526"/>
      <c r="OLD1" s="526"/>
      <c r="OLE1" s="526"/>
      <c r="OLF1" s="526"/>
      <c r="OLG1" s="526"/>
      <c r="OLH1" s="526"/>
      <c r="OLI1" s="526"/>
      <c r="OLJ1" s="526"/>
      <c r="OLK1" s="526"/>
      <c r="OLL1" s="526"/>
      <c r="OLM1" s="526"/>
      <c r="OLN1" s="526"/>
      <c r="OLO1" s="526"/>
      <c r="OLP1" s="526"/>
      <c r="OLQ1" s="526"/>
      <c r="OLR1" s="526"/>
      <c r="OLS1" s="526"/>
      <c r="OLT1" s="526"/>
      <c r="OLU1" s="526"/>
      <c r="OLV1" s="526"/>
      <c r="OLW1" s="526"/>
      <c r="OLX1" s="526"/>
      <c r="OLY1" s="526"/>
      <c r="OLZ1" s="526"/>
      <c r="OMA1" s="526"/>
      <c r="OMB1" s="526"/>
      <c r="OMC1" s="526"/>
      <c r="OMD1" s="526"/>
      <c r="OME1" s="526"/>
      <c r="OMF1" s="526"/>
      <c r="OMG1" s="526"/>
      <c r="OMH1" s="526"/>
      <c r="OMI1" s="526"/>
      <c r="OMJ1" s="526"/>
      <c r="OMK1" s="526"/>
      <c r="OML1" s="526"/>
      <c r="OMM1" s="526"/>
      <c r="OMN1" s="526"/>
      <c r="OMO1" s="526"/>
      <c r="OMP1" s="526"/>
      <c r="OMQ1" s="526"/>
      <c r="OMR1" s="526"/>
      <c r="OMS1" s="526"/>
      <c r="OMT1" s="526"/>
      <c r="OMU1" s="526"/>
      <c r="OMV1" s="526"/>
      <c r="OMW1" s="526"/>
      <c r="OMX1" s="526"/>
      <c r="OMY1" s="526"/>
      <c r="OMZ1" s="526"/>
      <c r="ONA1" s="526"/>
      <c r="ONB1" s="526"/>
      <c r="ONC1" s="526"/>
      <c r="OND1" s="526"/>
      <c r="ONE1" s="526"/>
      <c r="ONF1" s="526"/>
      <c r="ONG1" s="526"/>
      <c r="ONH1" s="526"/>
      <c r="ONI1" s="526"/>
      <c r="ONJ1" s="526"/>
      <c r="ONK1" s="526"/>
      <c r="ONL1" s="526"/>
      <c r="ONM1" s="526"/>
      <c r="ONN1" s="526"/>
      <c r="ONO1" s="526"/>
      <c r="ONP1" s="526"/>
      <c r="ONQ1" s="526"/>
      <c r="ONR1" s="526"/>
      <c r="ONS1" s="526"/>
      <c r="ONT1" s="526"/>
      <c r="ONU1" s="526"/>
      <c r="ONV1" s="526"/>
      <c r="ONW1" s="526"/>
      <c r="ONX1" s="526"/>
      <c r="ONY1" s="526"/>
      <c r="ONZ1" s="526"/>
      <c r="OOA1" s="526"/>
      <c r="OOB1" s="526"/>
      <c r="OOC1" s="526"/>
      <c r="OOD1" s="526"/>
      <c r="OOE1" s="526"/>
      <c r="OOF1" s="526"/>
      <c r="OOG1" s="526"/>
      <c r="OOH1" s="526"/>
      <c r="OOI1" s="526"/>
      <c r="OOJ1" s="526"/>
      <c r="OOK1" s="526"/>
      <c r="OOL1" s="526"/>
      <c r="OOM1" s="526"/>
      <c r="OON1" s="526"/>
      <c r="OOO1" s="526"/>
      <c r="OOP1" s="526"/>
      <c r="OOQ1" s="526"/>
      <c r="OOR1" s="526"/>
      <c r="OOS1" s="526"/>
      <c r="OOT1" s="526"/>
      <c r="OOU1" s="526"/>
      <c r="OOV1" s="526"/>
      <c r="OOW1" s="526"/>
      <c r="OOX1" s="526"/>
      <c r="OOY1" s="526"/>
      <c r="OOZ1" s="526"/>
      <c r="OPA1" s="526"/>
      <c r="OPB1" s="526"/>
      <c r="OPC1" s="526"/>
      <c r="OPD1" s="526"/>
      <c r="OPE1" s="526"/>
      <c r="OPF1" s="526"/>
      <c r="OPG1" s="526"/>
      <c r="OPH1" s="526"/>
      <c r="OPI1" s="526"/>
      <c r="OPJ1" s="526"/>
      <c r="OPK1" s="526"/>
      <c r="OPL1" s="526"/>
      <c r="OPM1" s="526"/>
      <c r="OPN1" s="526"/>
      <c r="OPO1" s="526"/>
      <c r="OPP1" s="526"/>
      <c r="OPQ1" s="526"/>
      <c r="OPR1" s="526"/>
      <c r="OPS1" s="526"/>
      <c r="OPT1" s="526"/>
      <c r="OPU1" s="526"/>
      <c r="OPV1" s="526"/>
      <c r="OPW1" s="526"/>
      <c r="OPX1" s="526"/>
      <c r="OPY1" s="526"/>
      <c r="OPZ1" s="526"/>
      <c r="OQA1" s="526"/>
      <c r="OQB1" s="526"/>
      <c r="OQC1" s="526"/>
      <c r="OQD1" s="526"/>
      <c r="OQE1" s="526"/>
      <c r="OQF1" s="526"/>
      <c r="OQG1" s="526"/>
      <c r="OQH1" s="526"/>
      <c r="OQI1" s="526"/>
      <c r="OQJ1" s="526"/>
      <c r="OQK1" s="526"/>
      <c r="OQL1" s="526"/>
      <c r="OQM1" s="526"/>
      <c r="OQN1" s="526"/>
      <c r="OQO1" s="526"/>
      <c r="OQP1" s="526"/>
      <c r="OQQ1" s="526"/>
      <c r="OQR1" s="526"/>
      <c r="OQS1" s="526"/>
      <c r="OQT1" s="526"/>
      <c r="OQU1" s="526"/>
      <c r="OQV1" s="526"/>
      <c r="OQW1" s="526"/>
      <c r="OQX1" s="526"/>
      <c r="OQY1" s="526"/>
      <c r="OQZ1" s="526"/>
      <c r="ORA1" s="526"/>
      <c r="ORB1" s="526"/>
      <c r="ORC1" s="526"/>
      <c r="ORD1" s="526"/>
      <c r="ORE1" s="526"/>
      <c r="ORF1" s="526"/>
      <c r="ORG1" s="526"/>
      <c r="ORH1" s="526"/>
      <c r="ORI1" s="526"/>
      <c r="ORJ1" s="526"/>
      <c r="ORK1" s="526"/>
      <c r="ORL1" s="526"/>
      <c r="ORM1" s="526"/>
      <c r="ORN1" s="526"/>
      <c r="ORO1" s="526"/>
      <c r="ORP1" s="526"/>
      <c r="ORQ1" s="526"/>
      <c r="ORR1" s="526"/>
      <c r="ORS1" s="526"/>
      <c r="ORT1" s="526"/>
      <c r="ORU1" s="526"/>
      <c r="ORV1" s="526"/>
      <c r="ORW1" s="526"/>
      <c r="ORX1" s="526"/>
      <c r="ORY1" s="526"/>
      <c r="ORZ1" s="526"/>
      <c r="OSA1" s="526"/>
      <c r="OSB1" s="526"/>
      <c r="OSC1" s="526"/>
      <c r="OSD1" s="526"/>
      <c r="OSE1" s="526"/>
      <c r="OSF1" s="526"/>
      <c r="OSG1" s="526"/>
      <c r="OSH1" s="526"/>
      <c r="OSI1" s="526"/>
      <c r="OSJ1" s="526"/>
      <c r="OSK1" s="526"/>
      <c r="OSL1" s="526"/>
      <c r="OSM1" s="526"/>
      <c r="OSN1" s="526"/>
      <c r="OSO1" s="526"/>
      <c r="OSP1" s="526"/>
      <c r="OSQ1" s="526"/>
      <c r="OSR1" s="526"/>
      <c r="OSS1" s="526"/>
      <c r="OST1" s="526"/>
      <c r="OSU1" s="526"/>
      <c r="OSV1" s="526"/>
      <c r="OSW1" s="526"/>
      <c r="OSX1" s="526"/>
      <c r="OSY1" s="526"/>
      <c r="OSZ1" s="526"/>
      <c r="OTA1" s="526"/>
      <c r="OTB1" s="526"/>
      <c r="OTC1" s="526"/>
      <c r="OTD1" s="526"/>
      <c r="OTE1" s="526"/>
      <c r="OTF1" s="526"/>
      <c r="OTG1" s="526"/>
      <c r="OTH1" s="526"/>
      <c r="OTI1" s="526"/>
      <c r="OTJ1" s="526"/>
      <c r="OTK1" s="526"/>
      <c r="OTL1" s="526"/>
      <c r="OTM1" s="526"/>
      <c r="OTN1" s="526"/>
      <c r="OTO1" s="526"/>
      <c r="OTP1" s="526"/>
      <c r="OTQ1" s="526"/>
      <c r="OTR1" s="526"/>
      <c r="OTS1" s="526"/>
      <c r="OTT1" s="526"/>
      <c r="OTU1" s="526"/>
      <c r="OTV1" s="526"/>
      <c r="OTW1" s="526"/>
      <c r="OTX1" s="526"/>
      <c r="OTY1" s="526"/>
      <c r="OTZ1" s="526"/>
      <c r="OUA1" s="526"/>
      <c r="OUB1" s="526"/>
      <c r="OUC1" s="526"/>
      <c r="OUD1" s="526"/>
      <c r="OUE1" s="526"/>
      <c r="OUF1" s="526"/>
      <c r="OUG1" s="526"/>
      <c r="OUH1" s="526"/>
      <c r="OUI1" s="526"/>
      <c r="OUJ1" s="526"/>
      <c r="OUK1" s="526"/>
      <c r="OUL1" s="526"/>
      <c r="OUM1" s="526"/>
      <c r="OUN1" s="526"/>
      <c r="OUO1" s="526"/>
      <c r="OUP1" s="526"/>
      <c r="OUQ1" s="526"/>
      <c r="OUR1" s="526"/>
      <c r="OUS1" s="526"/>
      <c r="OUT1" s="526"/>
      <c r="OUU1" s="526"/>
      <c r="OUV1" s="526"/>
      <c r="OUW1" s="526"/>
      <c r="OUX1" s="526"/>
      <c r="OUY1" s="526"/>
      <c r="OUZ1" s="526"/>
      <c r="OVA1" s="526"/>
      <c r="OVB1" s="526"/>
      <c r="OVC1" s="526"/>
      <c r="OVD1" s="526"/>
      <c r="OVE1" s="526"/>
      <c r="OVF1" s="526"/>
      <c r="OVG1" s="526"/>
      <c r="OVH1" s="526"/>
      <c r="OVI1" s="526"/>
      <c r="OVJ1" s="526"/>
      <c r="OVK1" s="526"/>
      <c r="OVL1" s="526"/>
      <c r="OVM1" s="526"/>
      <c r="OVN1" s="526"/>
      <c r="OVO1" s="526"/>
      <c r="OVP1" s="526"/>
      <c r="OVQ1" s="526"/>
      <c r="OVR1" s="526"/>
      <c r="OVS1" s="526"/>
      <c r="OVT1" s="526"/>
      <c r="OVU1" s="526"/>
      <c r="OVV1" s="526"/>
      <c r="OVW1" s="526"/>
      <c r="OVX1" s="526"/>
      <c r="OVY1" s="526"/>
      <c r="OVZ1" s="526"/>
      <c r="OWA1" s="526"/>
      <c r="OWB1" s="526"/>
      <c r="OWC1" s="526"/>
      <c r="OWD1" s="526"/>
      <c r="OWE1" s="526"/>
      <c r="OWF1" s="526"/>
      <c r="OWG1" s="526"/>
      <c r="OWH1" s="526"/>
      <c r="OWI1" s="526"/>
      <c r="OWJ1" s="526"/>
      <c r="OWK1" s="526"/>
      <c r="OWL1" s="526"/>
      <c r="OWM1" s="526"/>
      <c r="OWN1" s="526"/>
      <c r="OWO1" s="526"/>
      <c r="OWP1" s="526"/>
      <c r="OWQ1" s="526"/>
      <c r="OWR1" s="526"/>
      <c r="OWS1" s="526"/>
      <c r="OWT1" s="526"/>
      <c r="OWU1" s="526"/>
      <c r="OWV1" s="526"/>
      <c r="OWW1" s="526"/>
      <c r="OWX1" s="526"/>
      <c r="OWY1" s="526"/>
      <c r="OWZ1" s="526"/>
      <c r="OXA1" s="526"/>
      <c r="OXB1" s="526"/>
      <c r="OXC1" s="526"/>
      <c r="OXD1" s="526"/>
      <c r="OXE1" s="526"/>
      <c r="OXF1" s="526"/>
      <c r="OXG1" s="526"/>
      <c r="OXH1" s="526"/>
      <c r="OXI1" s="526"/>
      <c r="OXJ1" s="526"/>
      <c r="OXK1" s="526"/>
      <c r="OXL1" s="526"/>
      <c r="OXM1" s="526"/>
      <c r="OXN1" s="526"/>
      <c r="OXO1" s="526"/>
      <c r="OXP1" s="526"/>
      <c r="OXQ1" s="526"/>
      <c r="OXR1" s="526"/>
      <c r="OXS1" s="526"/>
      <c r="OXT1" s="526"/>
      <c r="OXU1" s="526"/>
      <c r="OXV1" s="526"/>
      <c r="OXW1" s="526"/>
      <c r="OXX1" s="526"/>
      <c r="OXY1" s="526"/>
      <c r="OXZ1" s="526"/>
      <c r="OYA1" s="526"/>
      <c r="OYB1" s="526"/>
      <c r="OYC1" s="526"/>
      <c r="OYD1" s="526"/>
      <c r="OYE1" s="526"/>
      <c r="OYF1" s="526"/>
      <c r="OYG1" s="526"/>
      <c r="OYH1" s="526"/>
      <c r="OYI1" s="526"/>
      <c r="OYJ1" s="526"/>
      <c r="OYK1" s="526"/>
      <c r="OYL1" s="526"/>
      <c r="OYM1" s="526"/>
      <c r="OYN1" s="526"/>
      <c r="OYO1" s="526"/>
      <c r="OYP1" s="526"/>
      <c r="OYQ1" s="526"/>
      <c r="OYR1" s="526"/>
      <c r="OYS1" s="526"/>
      <c r="OYT1" s="526"/>
      <c r="OYU1" s="526"/>
      <c r="OYV1" s="526"/>
      <c r="OYW1" s="526"/>
      <c r="OYX1" s="526"/>
      <c r="OYY1" s="526"/>
      <c r="OYZ1" s="526"/>
      <c r="OZA1" s="526"/>
      <c r="OZB1" s="526"/>
      <c r="OZC1" s="526"/>
      <c r="OZD1" s="526"/>
      <c r="OZE1" s="526"/>
      <c r="OZF1" s="526"/>
      <c r="OZG1" s="526"/>
      <c r="OZH1" s="526"/>
      <c r="OZI1" s="526"/>
      <c r="OZJ1" s="526"/>
      <c r="OZK1" s="526"/>
      <c r="OZL1" s="526"/>
      <c r="OZM1" s="526"/>
      <c r="OZN1" s="526"/>
      <c r="OZO1" s="526"/>
      <c r="OZP1" s="526"/>
      <c r="OZQ1" s="526"/>
      <c r="OZR1" s="526"/>
      <c r="OZS1" s="526"/>
      <c r="OZT1" s="526"/>
      <c r="OZU1" s="526"/>
      <c r="OZV1" s="526"/>
      <c r="OZW1" s="526"/>
      <c r="OZX1" s="526"/>
      <c r="OZY1" s="526"/>
      <c r="OZZ1" s="526"/>
      <c r="PAA1" s="526"/>
      <c r="PAB1" s="526"/>
      <c r="PAC1" s="526"/>
      <c r="PAD1" s="526"/>
      <c r="PAE1" s="526"/>
      <c r="PAF1" s="526"/>
      <c r="PAG1" s="526"/>
      <c r="PAH1" s="526"/>
      <c r="PAI1" s="526"/>
      <c r="PAJ1" s="526"/>
      <c r="PAK1" s="526"/>
      <c r="PAL1" s="526"/>
      <c r="PAM1" s="526"/>
      <c r="PAN1" s="526"/>
      <c r="PAO1" s="526"/>
      <c r="PAP1" s="526"/>
      <c r="PAQ1" s="526"/>
      <c r="PAR1" s="526"/>
      <c r="PAS1" s="526"/>
      <c r="PAT1" s="526"/>
      <c r="PAU1" s="526"/>
      <c r="PAV1" s="526"/>
      <c r="PAW1" s="526"/>
      <c r="PAX1" s="526"/>
      <c r="PAY1" s="526"/>
      <c r="PAZ1" s="526"/>
      <c r="PBA1" s="526"/>
      <c r="PBB1" s="526"/>
      <c r="PBC1" s="526"/>
      <c r="PBD1" s="526"/>
      <c r="PBE1" s="526"/>
      <c r="PBF1" s="526"/>
      <c r="PBG1" s="526"/>
      <c r="PBH1" s="526"/>
      <c r="PBI1" s="526"/>
      <c r="PBJ1" s="526"/>
      <c r="PBK1" s="526"/>
      <c r="PBL1" s="526"/>
      <c r="PBM1" s="526"/>
      <c r="PBN1" s="526"/>
      <c r="PBO1" s="526"/>
      <c r="PBP1" s="526"/>
      <c r="PBQ1" s="526"/>
      <c r="PBR1" s="526"/>
      <c r="PBS1" s="526"/>
      <c r="PBT1" s="526"/>
      <c r="PBU1" s="526"/>
      <c r="PBV1" s="526"/>
      <c r="PBW1" s="526"/>
      <c r="PBX1" s="526"/>
      <c r="PBY1" s="526"/>
      <c r="PBZ1" s="526"/>
      <c r="PCA1" s="526"/>
      <c r="PCB1" s="526"/>
      <c r="PCC1" s="526"/>
      <c r="PCD1" s="526"/>
      <c r="PCE1" s="526"/>
      <c r="PCF1" s="526"/>
      <c r="PCG1" s="526"/>
      <c r="PCH1" s="526"/>
      <c r="PCI1" s="526"/>
      <c r="PCJ1" s="526"/>
      <c r="PCK1" s="526"/>
      <c r="PCL1" s="526"/>
      <c r="PCM1" s="526"/>
      <c r="PCN1" s="526"/>
      <c r="PCO1" s="526"/>
      <c r="PCP1" s="526"/>
      <c r="PCQ1" s="526"/>
      <c r="PCR1" s="526"/>
      <c r="PCS1" s="526"/>
      <c r="PCT1" s="526"/>
      <c r="PCU1" s="526"/>
      <c r="PCV1" s="526"/>
      <c r="PCW1" s="526"/>
      <c r="PCX1" s="526"/>
      <c r="PCY1" s="526"/>
      <c r="PCZ1" s="526"/>
      <c r="PDA1" s="526"/>
      <c r="PDB1" s="526"/>
      <c r="PDC1" s="526"/>
      <c r="PDD1" s="526"/>
      <c r="PDE1" s="526"/>
      <c r="PDF1" s="526"/>
      <c r="PDG1" s="526"/>
      <c r="PDH1" s="526"/>
      <c r="PDI1" s="526"/>
      <c r="PDJ1" s="526"/>
      <c r="PDK1" s="526"/>
      <c r="PDL1" s="526"/>
      <c r="PDM1" s="526"/>
      <c r="PDN1" s="526"/>
      <c r="PDO1" s="526"/>
      <c r="PDP1" s="526"/>
      <c r="PDQ1" s="526"/>
      <c r="PDR1" s="526"/>
      <c r="PDS1" s="526"/>
      <c r="PDT1" s="526"/>
      <c r="PDU1" s="526"/>
      <c r="PDV1" s="526"/>
      <c r="PDW1" s="526"/>
      <c r="PDX1" s="526"/>
      <c r="PDY1" s="526"/>
      <c r="PDZ1" s="526"/>
      <c r="PEA1" s="526"/>
      <c r="PEB1" s="526"/>
      <c r="PEC1" s="526"/>
      <c r="PED1" s="526"/>
      <c r="PEE1" s="526"/>
      <c r="PEF1" s="526"/>
      <c r="PEG1" s="526"/>
      <c r="PEH1" s="526"/>
      <c r="PEI1" s="526"/>
      <c r="PEJ1" s="526"/>
      <c r="PEK1" s="526"/>
      <c r="PEL1" s="526"/>
      <c r="PEM1" s="526"/>
      <c r="PEN1" s="526"/>
      <c r="PEO1" s="526"/>
      <c r="PEP1" s="526"/>
      <c r="PEQ1" s="526"/>
      <c r="PER1" s="526"/>
      <c r="PES1" s="526"/>
      <c r="PET1" s="526"/>
      <c r="PEU1" s="526"/>
      <c r="PEV1" s="526"/>
      <c r="PEW1" s="526"/>
      <c r="PEX1" s="526"/>
      <c r="PEY1" s="526"/>
      <c r="PEZ1" s="526"/>
      <c r="PFA1" s="526"/>
      <c r="PFB1" s="526"/>
      <c r="PFC1" s="526"/>
      <c r="PFD1" s="526"/>
      <c r="PFE1" s="526"/>
      <c r="PFF1" s="526"/>
      <c r="PFG1" s="526"/>
      <c r="PFH1" s="526"/>
      <c r="PFI1" s="526"/>
      <c r="PFJ1" s="526"/>
      <c r="PFK1" s="526"/>
      <c r="PFL1" s="526"/>
      <c r="PFM1" s="526"/>
      <c r="PFN1" s="526"/>
      <c r="PFO1" s="526"/>
      <c r="PFP1" s="526"/>
      <c r="PFQ1" s="526"/>
      <c r="PFR1" s="526"/>
      <c r="PFS1" s="526"/>
      <c r="PFT1" s="526"/>
      <c r="PFU1" s="526"/>
      <c r="PFV1" s="526"/>
      <c r="PFW1" s="526"/>
      <c r="PFX1" s="526"/>
      <c r="PFY1" s="526"/>
      <c r="PFZ1" s="526"/>
      <c r="PGA1" s="526"/>
      <c r="PGB1" s="526"/>
      <c r="PGC1" s="526"/>
      <c r="PGD1" s="526"/>
      <c r="PGE1" s="526"/>
      <c r="PGF1" s="526"/>
      <c r="PGG1" s="526"/>
      <c r="PGH1" s="526"/>
      <c r="PGI1" s="526"/>
      <c r="PGJ1" s="526"/>
      <c r="PGK1" s="526"/>
      <c r="PGL1" s="526"/>
      <c r="PGM1" s="526"/>
      <c r="PGN1" s="526"/>
      <c r="PGO1" s="526"/>
      <c r="PGP1" s="526"/>
      <c r="PGQ1" s="526"/>
      <c r="PGR1" s="526"/>
      <c r="PGS1" s="526"/>
      <c r="PGT1" s="526"/>
      <c r="PGU1" s="526"/>
      <c r="PGV1" s="526"/>
      <c r="PGW1" s="526"/>
      <c r="PGX1" s="526"/>
      <c r="PGY1" s="526"/>
      <c r="PGZ1" s="526"/>
      <c r="PHA1" s="526"/>
      <c r="PHB1" s="526"/>
      <c r="PHC1" s="526"/>
      <c r="PHD1" s="526"/>
      <c r="PHE1" s="526"/>
      <c r="PHF1" s="526"/>
      <c r="PHG1" s="526"/>
      <c r="PHH1" s="526"/>
      <c r="PHI1" s="526"/>
      <c r="PHJ1" s="526"/>
      <c r="PHK1" s="526"/>
      <c r="PHL1" s="526"/>
      <c r="PHM1" s="526"/>
      <c r="PHN1" s="526"/>
      <c r="PHO1" s="526"/>
      <c r="PHP1" s="526"/>
      <c r="PHQ1" s="526"/>
      <c r="PHR1" s="526"/>
      <c r="PHS1" s="526"/>
      <c r="PHT1" s="526"/>
      <c r="PHU1" s="526"/>
      <c r="PHV1" s="526"/>
      <c r="PHW1" s="526"/>
      <c r="PHX1" s="526"/>
      <c r="PHY1" s="526"/>
      <c r="PHZ1" s="526"/>
      <c r="PIA1" s="526"/>
      <c r="PIB1" s="526"/>
      <c r="PIC1" s="526"/>
      <c r="PID1" s="526"/>
      <c r="PIE1" s="526"/>
      <c r="PIF1" s="526"/>
      <c r="PIG1" s="526"/>
      <c r="PIH1" s="526"/>
      <c r="PII1" s="526"/>
      <c r="PIJ1" s="526"/>
      <c r="PIK1" s="526"/>
      <c r="PIL1" s="526"/>
      <c r="PIM1" s="526"/>
      <c r="PIN1" s="526"/>
      <c r="PIO1" s="526"/>
      <c r="PIP1" s="526"/>
      <c r="PIQ1" s="526"/>
      <c r="PIR1" s="526"/>
      <c r="PIS1" s="526"/>
      <c r="PIT1" s="526"/>
      <c r="PIU1" s="526"/>
      <c r="PIV1" s="526"/>
      <c r="PIW1" s="526"/>
      <c r="PIX1" s="526"/>
      <c r="PIY1" s="526"/>
      <c r="PIZ1" s="526"/>
      <c r="PJA1" s="526"/>
      <c r="PJB1" s="526"/>
      <c r="PJC1" s="526"/>
      <c r="PJD1" s="526"/>
      <c r="PJE1" s="526"/>
      <c r="PJF1" s="526"/>
      <c r="PJG1" s="526"/>
      <c r="PJH1" s="526"/>
      <c r="PJI1" s="526"/>
      <c r="PJJ1" s="526"/>
      <c r="PJK1" s="526"/>
      <c r="PJL1" s="526"/>
      <c r="PJM1" s="526"/>
      <c r="PJN1" s="526"/>
      <c r="PJO1" s="526"/>
      <c r="PJP1" s="526"/>
      <c r="PJQ1" s="526"/>
      <c r="PJR1" s="526"/>
      <c r="PJS1" s="526"/>
      <c r="PJT1" s="526"/>
      <c r="PJU1" s="526"/>
      <c r="PJV1" s="526"/>
      <c r="PJW1" s="526"/>
      <c r="PJX1" s="526"/>
      <c r="PJY1" s="526"/>
      <c r="PJZ1" s="526"/>
      <c r="PKA1" s="526"/>
      <c r="PKB1" s="526"/>
      <c r="PKC1" s="526"/>
      <c r="PKD1" s="526"/>
      <c r="PKE1" s="526"/>
      <c r="PKF1" s="526"/>
      <c r="PKG1" s="526"/>
      <c r="PKH1" s="526"/>
      <c r="PKI1" s="526"/>
      <c r="PKJ1" s="526"/>
      <c r="PKK1" s="526"/>
      <c r="PKL1" s="526"/>
      <c r="PKM1" s="526"/>
      <c r="PKN1" s="526"/>
      <c r="PKO1" s="526"/>
      <c r="PKP1" s="526"/>
      <c r="PKQ1" s="526"/>
      <c r="PKR1" s="526"/>
      <c r="PKS1" s="526"/>
      <c r="PKT1" s="526"/>
      <c r="PKU1" s="526"/>
      <c r="PKV1" s="526"/>
      <c r="PKW1" s="526"/>
      <c r="PKX1" s="526"/>
      <c r="PKY1" s="526"/>
      <c r="PKZ1" s="526"/>
      <c r="PLA1" s="526"/>
      <c r="PLB1" s="526"/>
      <c r="PLC1" s="526"/>
      <c r="PLD1" s="526"/>
      <c r="PLE1" s="526"/>
      <c r="PLF1" s="526"/>
      <c r="PLG1" s="526"/>
      <c r="PLH1" s="526"/>
      <c r="PLI1" s="526"/>
      <c r="PLJ1" s="526"/>
      <c r="PLK1" s="526"/>
      <c r="PLL1" s="526"/>
      <c r="PLM1" s="526"/>
      <c r="PLN1" s="526"/>
      <c r="PLO1" s="526"/>
      <c r="PLP1" s="526"/>
      <c r="PLQ1" s="526"/>
      <c r="PLR1" s="526"/>
      <c r="PLS1" s="526"/>
      <c r="PLT1" s="526"/>
      <c r="PLU1" s="526"/>
      <c r="PLV1" s="526"/>
      <c r="PLW1" s="526"/>
      <c r="PLX1" s="526"/>
      <c r="PLY1" s="526"/>
      <c r="PLZ1" s="526"/>
      <c r="PMA1" s="526"/>
      <c r="PMB1" s="526"/>
      <c r="PMC1" s="526"/>
      <c r="PMD1" s="526"/>
      <c r="PME1" s="526"/>
      <c r="PMF1" s="526"/>
      <c r="PMG1" s="526"/>
      <c r="PMH1" s="526"/>
      <c r="PMI1" s="526"/>
      <c r="PMJ1" s="526"/>
      <c r="PMK1" s="526"/>
      <c r="PML1" s="526"/>
      <c r="PMM1" s="526"/>
      <c r="PMN1" s="526"/>
      <c r="PMO1" s="526"/>
      <c r="PMP1" s="526"/>
      <c r="PMQ1" s="526"/>
      <c r="PMR1" s="526"/>
      <c r="PMS1" s="526"/>
      <c r="PMT1" s="526"/>
      <c r="PMU1" s="526"/>
      <c r="PMV1" s="526"/>
      <c r="PMW1" s="526"/>
      <c r="PMX1" s="526"/>
      <c r="PMY1" s="526"/>
      <c r="PMZ1" s="526"/>
      <c r="PNA1" s="526"/>
      <c r="PNB1" s="526"/>
      <c r="PNC1" s="526"/>
      <c r="PND1" s="526"/>
      <c r="PNE1" s="526"/>
      <c r="PNF1" s="526"/>
      <c r="PNG1" s="526"/>
      <c r="PNH1" s="526"/>
      <c r="PNI1" s="526"/>
      <c r="PNJ1" s="526"/>
      <c r="PNK1" s="526"/>
      <c r="PNL1" s="526"/>
      <c r="PNM1" s="526"/>
      <c r="PNN1" s="526"/>
      <c r="PNO1" s="526"/>
      <c r="PNP1" s="526"/>
      <c r="PNQ1" s="526"/>
      <c r="PNR1" s="526"/>
      <c r="PNS1" s="526"/>
      <c r="PNT1" s="526"/>
      <c r="PNU1" s="526"/>
      <c r="PNV1" s="526"/>
      <c r="PNW1" s="526"/>
      <c r="PNX1" s="526"/>
      <c r="PNY1" s="526"/>
      <c r="PNZ1" s="526"/>
      <c r="POA1" s="526"/>
      <c r="POB1" s="526"/>
      <c r="POC1" s="526"/>
      <c r="POD1" s="526"/>
      <c r="POE1" s="526"/>
      <c r="POF1" s="526"/>
      <c r="POG1" s="526"/>
      <c r="POH1" s="526"/>
      <c r="POI1" s="526"/>
      <c r="POJ1" s="526"/>
      <c r="POK1" s="526"/>
      <c r="POL1" s="526"/>
      <c r="POM1" s="526"/>
      <c r="PON1" s="526"/>
      <c r="POO1" s="526"/>
      <c r="POP1" s="526"/>
      <c r="POQ1" s="526"/>
      <c r="POR1" s="526"/>
      <c r="POS1" s="526"/>
      <c r="POT1" s="526"/>
      <c r="POU1" s="526"/>
      <c r="POV1" s="526"/>
      <c r="POW1" s="526"/>
      <c r="POX1" s="526"/>
      <c r="POY1" s="526"/>
      <c r="POZ1" s="526"/>
      <c r="PPA1" s="526"/>
      <c r="PPB1" s="526"/>
      <c r="PPC1" s="526"/>
      <c r="PPD1" s="526"/>
      <c r="PPE1" s="526"/>
      <c r="PPF1" s="526"/>
      <c r="PPG1" s="526"/>
      <c r="PPH1" s="526"/>
      <c r="PPI1" s="526"/>
      <c r="PPJ1" s="526"/>
      <c r="PPK1" s="526"/>
      <c r="PPL1" s="526"/>
      <c r="PPM1" s="526"/>
      <c r="PPN1" s="526"/>
      <c r="PPO1" s="526"/>
      <c r="PPP1" s="526"/>
      <c r="PPQ1" s="526"/>
      <c r="PPR1" s="526"/>
      <c r="PPS1" s="526"/>
      <c r="PPT1" s="526"/>
      <c r="PPU1" s="526"/>
      <c r="PPV1" s="526"/>
      <c r="PPW1" s="526"/>
      <c r="PPX1" s="526"/>
      <c r="PPY1" s="526"/>
      <c r="PPZ1" s="526"/>
      <c r="PQA1" s="526"/>
      <c r="PQB1" s="526"/>
      <c r="PQC1" s="526"/>
      <c r="PQD1" s="526"/>
      <c r="PQE1" s="526"/>
      <c r="PQF1" s="526"/>
      <c r="PQG1" s="526"/>
      <c r="PQH1" s="526"/>
      <c r="PQI1" s="526"/>
      <c r="PQJ1" s="526"/>
      <c r="PQK1" s="526"/>
      <c r="PQL1" s="526"/>
      <c r="PQM1" s="526"/>
      <c r="PQN1" s="526"/>
      <c r="PQO1" s="526"/>
      <c r="PQP1" s="526"/>
      <c r="PQQ1" s="526"/>
      <c r="PQR1" s="526"/>
      <c r="PQS1" s="526"/>
      <c r="PQT1" s="526"/>
      <c r="PQU1" s="526"/>
      <c r="PQV1" s="526"/>
      <c r="PQW1" s="526"/>
      <c r="PQX1" s="526"/>
      <c r="PQY1" s="526"/>
      <c r="PQZ1" s="526"/>
      <c r="PRA1" s="526"/>
      <c r="PRB1" s="526"/>
      <c r="PRC1" s="526"/>
      <c r="PRD1" s="526"/>
      <c r="PRE1" s="526"/>
      <c r="PRF1" s="526"/>
      <c r="PRG1" s="526"/>
      <c r="PRH1" s="526"/>
      <c r="PRI1" s="526"/>
      <c r="PRJ1" s="526"/>
      <c r="PRK1" s="526"/>
      <c r="PRL1" s="526"/>
      <c r="PRM1" s="526"/>
      <c r="PRN1" s="526"/>
      <c r="PRO1" s="526"/>
      <c r="PRP1" s="526"/>
      <c r="PRQ1" s="526"/>
      <c r="PRR1" s="526"/>
      <c r="PRS1" s="526"/>
      <c r="PRT1" s="526"/>
      <c r="PRU1" s="526"/>
      <c r="PRV1" s="526"/>
      <c r="PRW1" s="526"/>
      <c r="PRX1" s="526"/>
      <c r="PRY1" s="526"/>
      <c r="PRZ1" s="526"/>
      <c r="PSA1" s="526"/>
      <c r="PSB1" s="526"/>
      <c r="PSC1" s="526"/>
      <c r="PSD1" s="526"/>
      <c r="PSE1" s="526"/>
      <c r="PSF1" s="526"/>
      <c r="PSG1" s="526"/>
      <c r="PSH1" s="526"/>
      <c r="PSI1" s="526"/>
      <c r="PSJ1" s="526"/>
      <c r="PSK1" s="526"/>
      <c r="PSL1" s="526"/>
      <c r="PSM1" s="526"/>
      <c r="PSN1" s="526"/>
      <c r="PSO1" s="526"/>
      <c r="PSP1" s="526"/>
      <c r="PSQ1" s="526"/>
      <c r="PSR1" s="526"/>
      <c r="PSS1" s="526"/>
      <c r="PST1" s="526"/>
      <c r="PSU1" s="526"/>
      <c r="PSV1" s="526"/>
      <c r="PSW1" s="526"/>
      <c r="PSX1" s="526"/>
      <c r="PSY1" s="526"/>
      <c r="PSZ1" s="526"/>
      <c r="PTA1" s="526"/>
      <c r="PTB1" s="526"/>
      <c r="PTC1" s="526"/>
      <c r="PTD1" s="526"/>
      <c r="PTE1" s="526"/>
      <c r="PTF1" s="526"/>
      <c r="PTG1" s="526"/>
      <c r="PTH1" s="526"/>
      <c r="PTI1" s="526"/>
      <c r="PTJ1" s="526"/>
      <c r="PTK1" s="526"/>
      <c r="PTL1" s="526"/>
      <c r="PTM1" s="526"/>
      <c r="PTN1" s="526"/>
      <c r="PTO1" s="526"/>
      <c r="PTP1" s="526"/>
      <c r="PTQ1" s="526"/>
      <c r="PTR1" s="526"/>
      <c r="PTS1" s="526"/>
      <c r="PTT1" s="526"/>
      <c r="PTU1" s="526"/>
      <c r="PTV1" s="526"/>
      <c r="PTW1" s="526"/>
      <c r="PTX1" s="526"/>
      <c r="PTY1" s="526"/>
      <c r="PTZ1" s="526"/>
      <c r="PUA1" s="526"/>
      <c r="PUB1" s="526"/>
      <c r="PUC1" s="526"/>
      <c r="PUD1" s="526"/>
      <c r="PUE1" s="526"/>
      <c r="PUF1" s="526"/>
      <c r="PUG1" s="526"/>
      <c r="PUH1" s="526"/>
      <c r="PUI1" s="526"/>
      <c r="PUJ1" s="526"/>
      <c r="PUK1" s="526"/>
      <c r="PUL1" s="526"/>
      <c r="PUM1" s="526"/>
      <c r="PUN1" s="526"/>
      <c r="PUO1" s="526"/>
      <c r="PUP1" s="526"/>
      <c r="PUQ1" s="526"/>
      <c r="PUR1" s="526"/>
      <c r="PUS1" s="526"/>
      <c r="PUT1" s="526"/>
      <c r="PUU1" s="526"/>
      <c r="PUV1" s="526"/>
      <c r="PUW1" s="526"/>
      <c r="PUX1" s="526"/>
      <c r="PUY1" s="526"/>
      <c r="PUZ1" s="526"/>
      <c r="PVA1" s="526"/>
      <c r="PVB1" s="526"/>
      <c r="PVC1" s="526"/>
      <c r="PVD1" s="526"/>
      <c r="PVE1" s="526"/>
      <c r="PVF1" s="526"/>
      <c r="PVG1" s="526"/>
      <c r="PVH1" s="526"/>
      <c r="PVI1" s="526"/>
      <c r="PVJ1" s="526"/>
      <c r="PVK1" s="526"/>
      <c r="PVL1" s="526"/>
      <c r="PVM1" s="526"/>
      <c r="PVN1" s="526"/>
      <c r="PVO1" s="526"/>
      <c r="PVP1" s="526"/>
      <c r="PVQ1" s="526"/>
      <c r="PVR1" s="526"/>
      <c r="PVS1" s="526"/>
      <c r="PVT1" s="526"/>
      <c r="PVU1" s="526"/>
      <c r="PVV1" s="526"/>
      <c r="PVW1" s="526"/>
      <c r="PVX1" s="526"/>
      <c r="PVY1" s="526"/>
      <c r="PVZ1" s="526"/>
      <c r="PWA1" s="526"/>
      <c r="PWB1" s="526"/>
      <c r="PWC1" s="526"/>
      <c r="PWD1" s="526"/>
      <c r="PWE1" s="526"/>
      <c r="PWF1" s="526"/>
      <c r="PWG1" s="526"/>
      <c r="PWH1" s="526"/>
      <c r="PWI1" s="526"/>
      <c r="PWJ1" s="526"/>
      <c r="PWK1" s="526"/>
      <c r="PWL1" s="526"/>
      <c r="PWM1" s="526"/>
      <c r="PWN1" s="526"/>
      <c r="PWO1" s="526"/>
      <c r="PWP1" s="526"/>
      <c r="PWQ1" s="526"/>
      <c r="PWR1" s="526"/>
      <c r="PWS1" s="526"/>
      <c r="PWT1" s="526"/>
      <c r="PWU1" s="526"/>
      <c r="PWV1" s="526"/>
      <c r="PWW1" s="526"/>
      <c r="PWX1" s="526"/>
      <c r="PWY1" s="526"/>
      <c r="PWZ1" s="526"/>
      <c r="PXA1" s="526"/>
      <c r="PXB1" s="526"/>
      <c r="PXC1" s="526"/>
      <c r="PXD1" s="526"/>
      <c r="PXE1" s="526"/>
      <c r="PXF1" s="526"/>
      <c r="PXG1" s="526"/>
      <c r="PXH1" s="526"/>
      <c r="PXI1" s="526"/>
      <c r="PXJ1" s="526"/>
      <c r="PXK1" s="526"/>
      <c r="PXL1" s="526"/>
      <c r="PXM1" s="526"/>
      <c r="PXN1" s="526"/>
      <c r="PXO1" s="526"/>
      <c r="PXP1" s="526"/>
      <c r="PXQ1" s="526"/>
      <c r="PXR1" s="526"/>
      <c r="PXS1" s="526"/>
      <c r="PXT1" s="526"/>
      <c r="PXU1" s="526"/>
      <c r="PXV1" s="526"/>
      <c r="PXW1" s="526"/>
      <c r="PXX1" s="526"/>
      <c r="PXY1" s="526"/>
      <c r="PXZ1" s="526"/>
      <c r="PYA1" s="526"/>
      <c r="PYB1" s="526"/>
      <c r="PYC1" s="526"/>
      <c r="PYD1" s="526"/>
      <c r="PYE1" s="526"/>
      <c r="PYF1" s="526"/>
      <c r="PYG1" s="526"/>
      <c r="PYH1" s="526"/>
      <c r="PYI1" s="526"/>
      <c r="PYJ1" s="526"/>
      <c r="PYK1" s="526"/>
      <c r="PYL1" s="526"/>
      <c r="PYM1" s="526"/>
      <c r="PYN1" s="526"/>
      <c r="PYO1" s="526"/>
      <c r="PYP1" s="526"/>
      <c r="PYQ1" s="526"/>
      <c r="PYR1" s="526"/>
      <c r="PYS1" s="526"/>
      <c r="PYT1" s="526"/>
      <c r="PYU1" s="526"/>
      <c r="PYV1" s="526"/>
      <c r="PYW1" s="526"/>
      <c r="PYX1" s="526"/>
      <c r="PYY1" s="526"/>
      <c r="PYZ1" s="526"/>
      <c r="PZA1" s="526"/>
      <c r="PZB1" s="526"/>
      <c r="PZC1" s="526"/>
      <c r="PZD1" s="526"/>
      <c r="PZE1" s="526"/>
      <c r="PZF1" s="526"/>
      <c r="PZG1" s="526"/>
      <c r="PZH1" s="526"/>
      <c r="PZI1" s="526"/>
      <c r="PZJ1" s="526"/>
      <c r="PZK1" s="526"/>
      <c r="PZL1" s="526"/>
      <c r="PZM1" s="526"/>
      <c r="PZN1" s="526"/>
      <c r="PZO1" s="526"/>
      <c r="PZP1" s="526"/>
      <c r="PZQ1" s="526"/>
      <c r="PZR1" s="526"/>
      <c r="PZS1" s="526"/>
      <c r="PZT1" s="526"/>
      <c r="PZU1" s="526"/>
      <c r="PZV1" s="526"/>
      <c r="PZW1" s="526"/>
      <c r="PZX1" s="526"/>
      <c r="PZY1" s="526"/>
      <c r="PZZ1" s="526"/>
      <c r="QAA1" s="526"/>
      <c r="QAB1" s="526"/>
      <c r="QAC1" s="526"/>
      <c r="QAD1" s="526"/>
      <c r="QAE1" s="526"/>
      <c r="QAF1" s="526"/>
      <c r="QAG1" s="526"/>
      <c r="QAH1" s="526"/>
      <c r="QAI1" s="526"/>
      <c r="QAJ1" s="526"/>
      <c r="QAK1" s="526"/>
      <c r="QAL1" s="526"/>
      <c r="QAM1" s="526"/>
      <c r="QAN1" s="526"/>
      <c r="QAO1" s="526"/>
      <c r="QAP1" s="526"/>
      <c r="QAQ1" s="526"/>
      <c r="QAR1" s="526"/>
      <c r="QAS1" s="526"/>
      <c r="QAT1" s="526"/>
      <c r="QAU1" s="526"/>
      <c r="QAV1" s="526"/>
      <c r="QAW1" s="526"/>
      <c r="QAX1" s="526"/>
      <c r="QAY1" s="526"/>
      <c r="QAZ1" s="526"/>
      <c r="QBA1" s="526"/>
      <c r="QBB1" s="526"/>
      <c r="QBC1" s="526"/>
      <c r="QBD1" s="526"/>
      <c r="QBE1" s="526"/>
      <c r="QBF1" s="526"/>
      <c r="QBG1" s="526"/>
      <c r="QBH1" s="526"/>
      <c r="QBI1" s="526"/>
      <c r="QBJ1" s="526"/>
      <c r="QBK1" s="526"/>
      <c r="QBL1" s="526"/>
      <c r="QBM1" s="526"/>
      <c r="QBN1" s="526"/>
      <c r="QBO1" s="526"/>
      <c r="QBP1" s="526"/>
      <c r="QBQ1" s="526"/>
      <c r="QBR1" s="526"/>
      <c r="QBS1" s="526"/>
      <c r="QBT1" s="526"/>
      <c r="QBU1" s="526"/>
      <c r="QBV1" s="526"/>
      <c r="QBW1" s="526"/>
      <c r="QBX1" s="526"/>
      <c r="QBY1" s="526"/>
      <c r="QBZ1" s="526"/>
      <c r="QCA1" s="526"/>
      <c r="QCB1" s="526"/>
      <c r="QCC1" s="526"/>
      <c r="QCD1" s="526"/>
      <c r="QCE1" s="526"/>
      <c r="QCF1" s="526"/>
      <c r="QCG1" s="526"/>
      <c r="QCH1" s="526"/>
      <c r="QCI1" s="526"/>
      <c r="QCJ1" s="526"/>
      <c r="QCK1" s="526"/>
      <c r="QCL1" s="526"/>
      <c r="QCM1" s="526"/>
      <c r="QCN1" s="526"/>
      <c r="QCO1" s="526"/>
      <c r="QCP1" s="526"/>
      <c r="QCQ1" s="526"/>
      <c r="QCR1" s="526"/>
      <c r="QCS1" s="526"/>
      <c r="QCT1" s="526"/>
      <c r="QCU1" s="526"/>
      <c r="QCV1" s="526"/>
      <c r="QCW1" s="526"/>
      <c r="QCX1" s="526"/>
      <c r="QCY1" s="526"/>
      <c r="QCZ1" s="526"/>
      <c r="QDA1" s="526"/>
      <c r="QDB1" s="526"/>
      <c r="QDC1" s="526"/>
      <c r="QDD1" s="526"/>
      <c r="QDE1" s="526"/>
      <c r="QDF1" s="526"/>
      <c r="QDG1" s="526"/>
      <c r="QDH1" s="526"/>
      <c r="QDI1" s="526"/>
      <c r="QDJ1" s="526"/>
      <c r="QDK1" s="526"/>
      <c r="QDL1" s="526"/>
      <c r="QDM1" s="526"/>
      <c r="QDN1" s="526"/>
      <c r="QDO1" s="526"/>
      <c r="QDP1" s="526"/>
      <c r="QDQ1" s="526"/>
      <c r="QDR1" s="526"/>
      <c r="QDS1" s="526"/>
      <c r="QDT1" s="526"/>
      <c r="QDU1" s="526"/>
      <c r="QDV1" s="526"/>
      <c r="QDW1" s="526"/>
      <c r="QDX1" s="526"/>
      <c r="QDY1" s="526"/>
      <c r="QDZ1" s="526"/>
      <c r="QEA1" s="526"/>
      <c r="QEB1" s="526"/>
      <c r="QEC1" s="526"/>
      <c r="QED1" s="526"/>
      <c r="QEE1" s="526"/>
      <c r="QEF1" s="526"/>
      <c r="QEG1" s="526"/>
      <c r="QEH1" s="526"/>
      <c r="QEI1" s="526"/>
      <c r="QEJ1" s="526"/>
      <c r="QEK1" s="526"/>
      <c r="QEL1" s="526"/>
      <c r="QEM1" s="526"/>
      <c r="QEN1" s="526"/>
      <c r="QEO1" s="526"/>
      <c r="QEP1" s="526"/>
      <c r="QEQ1" s="526"/>
      <c r="QER1" s="526"/>
      <c r="QES1" s="526"/>
      <c r="QET1" s="526"/>
      <c r="QEU1" s="526"/>
      <c r="QEV1" s="526"/>
      <c r="QEW1" s="526"/>
      <c r="QEX1" s="526"/>
      <c r="QEY1" s="526"/>
      <c r="QEZ1" s="526"/>
      <c r="QFA1" s="526"/>
      <c r="QFB1" s="526"/>
      <c r="QFC1" s="526"/>
      <c r="QFD1" s="526"/>
      <c r="QFE1" s="526"/>
      <c r="QFF1" s="526"/>
      <c r="QFG1" s="526"/>
      <c r="QFH1" s="526"/>
      <c r="QFI1" s="526"/>
      <c r="QFJ1" s="526"/>
      <c r="QFK1" s="526"/>
      <c r="QFL1" s="526"/>
      <c r="QFM1" s="526"/>
      <c r="QFN1" s="526"/>
      <c r="QFO1" s="526"/>
      <c r="QFP1" s="526"/>
      <c r="QFQ1" s="526"/>
      <c r="QFR1" s="526"/>
      <c r="QFS1" s="526"/>
      <c r="QFT1" s="526"/>
      <c r="QFU1" s="526"/>
      <c r="QFV1" s="526"/>
      <c r="QFW1" s="526"/>
      <c r="QFX1" s="526"/>
      <c r="QFY1" s="526"/>
      <c r="QFZ1" s="526"/>
      <c r="QGA1" s="526"/>
      <c r="QGB1" s="526"/>
      <c r="QGC1" s="526"/>
      <c r="QGD1" s="526"/>
      <c r="QGE1" s="526"/>
      <c r="QGF1" s="526"/>
      <c r="QGG1" s="526"/>
      <c r="QGH1" s="526"/>
      <c r="QGI1" s="526"/>
      <c r="QGJ1" s="526"/>
      <c r="QGK1" s="526"/>
      <c r="QGL1" s="526"/>
      <c r="QGM1" s="526"/>
      <c r="QGN1" s="526"/>
      <c r="QGO1" s="526"/>
      <c r="QGP1" s="526"/>
      <c r="QGQ1" s="526"/>
      <c r="QGR1" s="526"/>
      <c r="QGS1" s="526"/>
      <c r="QGT1" s="526"/>
      <c r="QGU1" s="526"/>
      <c r="QGV1" s="526"/>
      <c r="QGW1" s="526"/>
      <c r="QGX1" s="526"/>
      <c r="QGY1" s="526"/>
      <c r="QGZ1" s="526"/>
      <c r="QHA1" s="526"/>
      <c r="QHB1" s="526"/>
      <c r="QHC1" s="526"/>
      <c r="QHD1" s="526"/>
      <c r="QHE1" s="526"/>
      <c r="QHF1" s="526"/>
      <c r="QHG1" s="526"/>
      <c r="QHH1" s="526"/>
      <c r="QHI1" s="526"/>
      <c r="QHJ1" s="526"/>
      <c r="QHK1" s="526"/>
      <c r="QHL1" s="526"/>
      <c r="QHM1" s="526"/>
      <c r="QHN1" s="526"/>
      <c r="QHO1" s="526"/>
      <c r="QHP1" s="526"/>
      <c r="QHQ1" s="526"/>
      <c r="QHR1" s="526"/>
      <c r="QHS1" s="526"/>
      <c r="QHT1" s="526"/>
      <c r="QHU1" s="526"/>
      <c r="QHV1" s="526"/>
      <c r="QHW1" s="526"/>
      <c r="QHX1" s="526"/>
      <c r="QHY1" s="526"/>
      <c r="QHZ1" s="526"/>
      <c r="QIA1" s="526"/>
      <c r="QIB1" s="526"/>
      <c r="QIC1" s="526"/>
      <c r="QID1" s="526"/>
      <c r="QIE1" s="526"/>
      <c r="QIF1" s="526"/>
      <c r="QIG1" s="526"/>
      <c r="QIH1" s="526"/>
      <c r="QII1" s="526"/>
      <c r="QIJ1" s="526"/>
      <c r="QIK1" s="526"/>
      <c r="QIL1" s="526"/>
      <c r="QIM1" s="526"/>
      <c r="QIN1" s="526"/>
      <c r="QIO1" s="526"/>
      <c r="QIP1" s="526"/>
      <c r="QIQ1" s="526"/>
      <c r="QIR1" s="526"/>
      <c r="QIS1" s="526"/>
      <c r="QIT1" s="526"/>
      <c r="QIU1" s="526"/>
      <c r="QIV1" s="526"/>
      <c r="QIW1" s="526"/>
      <c r="QIX1" s="526"/>
      <c r="QIY1" s="526"/>
      <c r="QIZ1" s="526"/>
      <c r="QJA1" s="526"/>
      <c r="QJB1" s="526"/>
      <c r="QJC1" s="526"/>
      <c r="QJD1" s="526"/>
      <c r="QJE1" s="526"/>
      <c r="QJF1" s="526"/>
      <c r="QJG1" s="526"/>
      <c r="QJH1" s="526"/>
      <c r="QJI1" s="526"/>
      <c r="QJJ1" s="526"/>
      <c r="QJK1" s="526"/>
      <c r="QJL1" s="526"/>
      <c r="QJM1" s="526"/>
      <c r="QJN1" s="526"/>
      <c r="QJO1" s="526"/>
      <c r="QJP1" s="526"/>
      <c r="QJQ1" s="526"/>
      <c r="QJR1" s="526"/>
      <c r="QJS1" s="526"/>
      <c r="QJT1" s="526"/>
      <c r="QJU1" s="526"/>
      <c r="QJV1" s="526"/>
      <c r="QJW1" s="526"/>
      <c r="QJX1" s="526"/>
      <c r="QJY1" s="526"/>
      <c r="QJZ1" s="526"/>
      <c r="QKA1" s="526"/>
      <c r="QKB1" s="526"/>
      <c r="QKC1" s="526"/>
      <c r="QKD1" s="526"/>
      <c r="QKE1" s="526"/>
      <c r="QKF1" s="526"/>
      <c r="QKG1" s="526"/>
      <c r="QKH1" s="526"/>
      <c r="QKI1" s="526"/>
      <c r="QKJ1" s="526"/>
      <c r="QKK1" s="526"/>
      <c r="QKL1" s="526"/>
      <c r="QKM1" s="526"/>
      <c r="QKN1" s="526"/>
      <c r="QKO1" s="526"/>
      <c r="QKP1" s="526"/>
      <c r="QKQ1" s="526"/>
      <c r="QKR1" s="526"/>
      <c r="QKS1" s="526"/>
      <c r="QKT1" s="526"/>
      <c r="QKU1" s="526"/>
      <c r="QKV1" s="526"/>
      <c r="QKW1" s="526"/>
      <c r="QKX1" s="526"/>
      <c r="QKY1" s="526"/>
      <c r="QKZ1" s="526"/>
      <c r="QLA1" s="526"/>
      <c r="QLB1" s="526"/>
      <c r="QLC1" s="526"/>
      <c r="QLD1" s="526"/>
      <c r="QLE1" s="526"/>
      <c r="QLF1" s="526"/>
      <c r="QLG1" s="526"/>
      <c r="QLH1" s="526"/>
      <c r="QLI1" s="526"/>
      <c r="QLJ1" s="526"/>
      <c r="QLK1" s="526"/>
      <c r="QLL1" s="526"/>
      <c r="QLM1" s="526"/>
      <c r="QLN1" s="526"/>
      <c r="QLO1" s="526"/>
      <c r="QLP1" s="526"/>
      <c r="QLQ1" s="526"/>
      <c r="QLR1" s="526"/>
      <c r="QLS1" s="526"/>
      <c r="QLT1" s="526"/>
      <c r="QLU1" s="526"/>
      <c r="QLV1" s="526"/>
      <c r="QLW1" s="526"/>
      <c r="QLX1" s="526"/>
      <c r="QLY1" s="526"/>
      <c r="QLZ1" s="526"/>
      <c r="QMA1" s="526"/>
      <c r="QMB1" s="526"/>
      <c r="QMC1" s="526"/>
      <c r="QMD1" s="526"/>
      <c r="QME1" s="526"/>
      <c r="QMF1" s="526"/>
      <c r="QMG1" s="526"/>
      <c r="QMH1" s="526"/>
      <c r="QMI1" s="526"/>
      <c r="QMJ1" s="526"/>
      <c r="QMK1" s="526"/>
      <c r="QML1" s="526"/>
      <c r="QMM1" s="526"/>
      <c r="QMN1" s="526"/>
      <c r="QMO1" s="526"/>
      <c r="QMP1" s="526"/>
      <c r="QMQ1" s="526"/>
      <c r="QMR1" s="526"/>
      <c r="QMS1" s="526"/>
      <c r="QMT1" s="526"/>
      <c r="QMU1" s="526"/>
      <c r="QMV1" s="526"/>
      <c r="QMW1" s="526"/>
      <c r="QMX1" s="526"/>
      <c r="QMY1" s="526"/>
      <c r="QMZ1" s="526"/>
      <c r="QNA1" s="526"/>
      <c r="QNB1" s="526"/>
      <c r="QNC1" s="526"/>
      <c r="QND1" s="526"/>
      <c r="QNE1" s="526"/>
      <c r="QNF1" s="526"/>
      <c r="QNG1" s="526"/>
      <c r="QNH1" s="526"/>
      <c r="QNI1" s="526"/>
      <c r="QNJ1" s="526"/>
      <c r="QNK1" s="526"/>
      <c r="QNL1" s="526"/>
      <c r="QNM1" s="526"/>
      <c r="QNN1" s="526"/>
      <c r="QNO1" s="526"/>
      <c r="QNP1" s="526"/>
      <c r="QNQ1" s="526"/>
      <c r="QNR1" s="526"/>
      <c r="QNS1" s="526"/>
      <c r="QNT1" s="526"/>
      <c r="QNU1" s="526"/>
      <c r="QNV1" s="526"/>
      <c r="QNW1" s="526"/>
      <c r="QNX1" s="526"/>
      <c r="QNY1" s="526"/>
      <c r="QNZ1" s="526"/>
      <c r="QOA1" s="526"/>
      <c r="QOB1" s="526"/>
      <c r="QOC1" s="526"/>
      <c r="QOD1" s="526"/>
      <c r="QOE1" s="526"/>
      <c r="QOF1" s="526"/>
      <c r="QOG1" s="526"/>
      <c r="QOH1" s="526"/>
      <c r="QOI1" s="526"/>
      <c r="QOJ1" s="526"/>
      <c r="QOK1" s="526"/>
      <c r="QOL1" s="526"/>
      <c r="QOM1" s="526"/>
      <c r="QON1" s="526"/>
      <c r="QOO1" s="526"/>
      <c r="QOP1" s="526"/>
      <c r="QOQ1" s="526"/>
      <c r="QOR1" s="526"/>
      <c r="QOS1" s="526"/>
      <c r="QOT1" s="526"/>
      <c r="QOU1" s="526"/>
      <c r="QOV1" s="526"/>
      <c r="QOW1" s="526"/>
      <c r="QOX1" s="526"/>
      <c r="QOY1" s="526"/>
      <c r="QOZ1" s="526"/>
      <c r="QPA1" s="526"/>
      <c r="QPB1" s="526"/>
      <c r="QPC1" s="526"/>
      <c r="QPD1" s="526"/>
      <c r="QPE1" s="526"/>
      <c r="QPF1" s="526"/>
      <c r="QPG1" s="526"/>
      <c r="QPH1" s="526"/>
      <c r="QPI1" s="526"/>
      <c r="QPJ1" s="526"/>
      <c r="QPK1" s="526"/>
      <c r="QPL1" s="526"/>
      <c r="QPM1" s="526"/>
      <c r="QPN1" s="526"/>
      <c r="QPO1" s="526"/>
      <c r="QPP1" s="526"/>
      <c r="QPQ1" s="526"/>
      <c r="QPR1" s="526"/>
      <c r="QPS1" s="526"/>
      <c r="QPT1" s="526"/>
      <c r="QPU1" s="526"/>
      <c r="QPV1" s="526"/>
      <c r="QPW1" s="526"/>
      <c r="QPX1" s="526"/>
      <c r="QPY1" s="526"/>
      <c r="QPZ1" s="526"/>
      <c r="QQA1" s="526"/>
      <c r="QQB1" s="526"/>
      <c r="QQC1" s="526"/>
      <c r="QQD1" s="526"/>
      <c r="QQE1" s="526"/>
      <c r="QQF1" s="526"/>
      <c r="QQG1" s="526"/>
      <c r="QQH1" s="526"/>
      <c r="QQI1" s="526"/>
      <c r="QQJ1" s="526"/>
      <c r="QQK1" s="526"/>
      <c r="QQL1" s="526"/>
      <c r="QQM1" s="526"/>
      <c r="QQN1" s="526"/>
      <c r="QQO1" s="526"/>
      <c r="QQP1" s="526"/>
      <c r="QQQ1" s="526"/>
      <c r="QQR1" s="526"/>
      <c r="QQS1" s="526"/>
      <c r="QQT1" s="526"/>
      <c r="QQU1" s="526"/>
      <c r="QQV1" s="526"/>
      <c r="QQW1" s="526"/>
      <c r="QQX1" s="526"/>
      <c r="QQY1" s="526"/>
      <c r="QQZ1" s="526"/>
      <c r="QRA1" s="526"/>
      <c r="QRB1" s="526"/>
      <c r="QRC1" s="526"/>
      <c r="QRD1" s="526"/>
      <c r="QRE1" s="526"/>
      <c r="QRF1" s="526"/>
      <c r="QRG1" s="526"/>
      <c r="QRH1" s="526"/>
      <c r="QRI1" s="526"/>
      <c r="QRJ1" s="526"/>
      <c r="QRK1" s="526"/>
      <c r="QRL1" s="526"/>
      <c r="QRM1" s="526"/>
      <c r="QRN1" s="526"/>
      <c r="QRO1" s="526"/>
      <c r="QRP1" s="526"/>
      <c r="QRQ1" s="526"/>
      <c r="QRR1" s="526"/>
      <c r="QRS1" s="526"/>
      <c r="QRT1" s="526"/>
      <c r="QRU1" s="526"/>
      <c r="QRV1" s="526"/>
      <c r="QRW1" s="526"/>
      <c r="QRX1" s="526"/>
      <c r="QRY1" s="526"/>
      <c r="QRZ1" s="526"/>
      <c r="QSA1" s="526"/>
      <c r="QSB1" s="526"/>
      <c r="QSC1" s="526"/>
      <c r="QSD1" s="526"/>
      <c r="QSE1" s="526"/>
      <c r="QSF1" s="526"/>
      <c r="QSG1" s="526"/>
      <c r="QSH1" s="526"/>
      <c r="QSI1" s="526"/>
      <c r="QSJ1" s="526"/>
      <c r="QSK1" s="526"/>
      <c r="QSL1" s="526"/>
      <c r="QSM1" s="526"/>
      <c r="QSN1" s="526"/>
      <c r="QSO1" s="526"/>
      <c r="QSP1" s="526"/>
      <c r="QSQ1" s="526"/>
      <c r="QSR1" s="526"/>
      <c r="QSS1" s="526"/>
      <c r="QST1" s="526"/>
      <c r="QSU1" s="526"/>
      <c r="QSV1" s="526"/>
      <c r="QSW1" s="526"/>
      <c r="QSX1" s="526"/>
      <c r="QSY1" s="526"/>
      <c r="QSZ1" s="526"/>
      <c r="QTA1" s="526"/>
      <c r="QTB1" s="526"/>
      <c r="QTC1" s="526"/>
      <c r="QTD1" s="526"/>
      <c r="QTE1" s="526"/>
      <c r="QTF1" s="526"/>
      <c r="QTG1" s="526"/>
      <c r="QTH1" s="526"/>
      <c r="QTI1" s="526"/>
      <c r="QTJ1" s="526"/>
      <c r="QTK1" s="526"/>
      <c r="QTL1" s="526"/>
      <c r="QTM1" s="526"/>
      <c r="QTN1" s="526"/>
      <c r="QTO1" s="526"/>
      <c r="QTP1" s="526"/>
      <c r="QTQ1" s="526"/>
      <c r="QTR1" s="526"/>
      <c r="QTS1" s="526"/>
      <c r="QTT1" s="526"/>
      <c r="QTU1" s="526"/>
      <c r="QTV1" s="526"/>
      <c r="QTW1" s="526"/>
      <c r="QTX1" s="526"/>
      <c r="QTY1" s="526"/>
      <c r="QTZ1" s="526"/>
      <c r="QUA1" s="526"/>
      <c r="QUB1" s="526"/>
      <c r="QUC1" s="526"/>
      <c r="QUD1" s="526"/>
      <c r="QUE1" s="526"/>
      <c r="QUF1" s="526"/>
      <c r="QUG1" s="526"/>
      <c r="QUH1" s="526"/>
      <c r="QUI1" s="526"/>
      <c r="QUJ1" s="526"/>
      <c r="QUK1" s="526"/>
      <c r="QUL1" s="526"/>
      <c r="QUM1" s="526"/>
      <c r="QUN1" s="526"/>
      <c r="QUO1" s="526"/>
      <c r="QUP1" s="526"/>
      <c r="QUQ1" s="526"/>
      <c r="QUR1" s="526"/>
      <c r="QUS1" s="526"/>
      <c r="QUT1" s="526"/>
      <c r="QUU1" s="526"/>
      <c r="QUV1" s="526"/>
      <c r="QUW1" s="526"/>
      <c r="QUX1" s="526"/>
      <c r="QUY1" s="526"/>
      <c r="QUZ1" s="526"/>
      <c r="QVA1" s="526"/>
      <c r="QVB1" s="526"/>
      <c r="QVC1" s="526"/>
      <c r="QVD1" s="526"/>
      <c r="QVE1" s="526"/>
      <c r="QVF1" s="526"/>
      <c r="QVG1" s="526"/>
      <c r="QVH1" s="526"/>
      <c r="QVI1" s="526"/>
      <c r="QVJ1" s="526"/>
      <c r="QVK1" s="526"/>
      <c r="QVL1" s="526"/>
      <c r="QVM1" s="526"/>
      <c r="QVN1" s="526"/>
      <c r="QVO1" s="526"/>
      <c r="QVP1" s="526"/>
      <c r="QVQ1" s="526"/>
      <c r="QVR1" s="526"/>
      <c r="QVS1" s="526"/>
      <c r="QVT1" s="526"/>
      <c r="QVU1" s="526"/>
      <c r="QVV1" s="526"/>
      <c r="QVW1" s="526"/>
      <c r="QVX1" s="526"/>
      <c r="QVY1" s="526"/>
      <c r="QVZ1" s="526"/>
      <c r="QWA1" s="526"/>
      <c r="QWB1" s="526"/>
      <c r="QWC1" s="526"/>
      <c r="QWD1" s="526"/>
      <c r="QWE1" s="526"/>
      <c r="QWF1" s="526"/>
      <c r="QWG1" s="526"/>
      <c r="QWH1" s="526"/>
      <c r="QWI1" s="526"/>
      <c r="QWJ1" s="526"/>
      <c r="QWK1" s="526"/>
      <c r="QWL1" s="526"/>
      <c r="QWM1" s="526"/>
      <c r="QWN1" s="526"/>
      <c r="QWO1" s="526"/>
      <c r="QWP1" s="526"/>
      <c r="QWQ1" s="526"/>
      <c r="QWR1" s="526"/>
      <c r="QWS1" s="526"/>
      <c r="QWT1" s="526"/>
      <c r="QWU1" s="526"/>
      <c r="QWV1" s="526"/>
      <c r="QWW1" s="526"/>
      <c r="QWX1" s="526"/>
      <c r="QWY1" s="526"/>
      <c r="QWZ1" s="526"/>
      <c r="QXA1" s="526"/>
      <c r="QXB1" s="526"/>
      <c r="QXC1" s="526"/>
      <c r="QXD1" s="526"/>
      <c r="QXE1" s="526"/>
      <c r="QXF1" s="526"/>
      <c r="QXG1" s="526"/>
      <c r="QXH1" s="526"/>
      <c r="QXI1" s="526"/>
      <c r="QXJ1" s="526"/>
      <c r="QXK1" s="526"/>
      <c r="QXL1" s="526"/>
      <c r="QXM1" s="526"/>
      <c r="QXN1" s="526"/>
      <c r="QXO1" s="526"/>
      <c r="QXP1" s="526"/>
      <c r="QXQ1" s="526"/>
      <c r="QXR1" s="526"/>
      <c r="QXS1" s="526"/>
      <c r="QXT1" s="526"/>
      <c r="QXU1" s="526"/>
      <c r="QXV1" s="526"/>
      <c r="QXW1" s="526"/>
      <c r="QXX1" s="526"/>
      <c r="QXY1" s="526"/>
      <c r="QXZ1" s="526"/>
      <c r="QYA1" s="526"/>
      <c r="QYB1" s="526"/>
      <c r="QYC1" s="526"/>
      <c r="QYD1" s="526"/>
      <c r="QYE1" s="526"/>
      <c r="QYF1" s="526"/>
      <c r="QYG1" s="526"/>
      <c r="QYH1" s="526"/>
      <c r="QYI1" s="526"/>
      <c r="QYJ1" s="526"/>
      <c r="QYK1" s="526"/>
      <c r="QYL1" s="526"/>
      <c r="QYM1" s="526"/>
      <c r="QYN1" s="526"/>
      <c r="QYO1" s="526"/>
      <c r="QYP1" s="526"/>
      <c r="QYQ1" s="526"/>
      <c r="QYR1" s="526"/>
      <c r="QYS1" s="526"/>
      <c r="QYT1" s="526"/>
      <c r="QYU1" s="526"/>
      <c r="QYV1" s="526"/>
      <c r="QYW1" s="526"/>
      <c r="QYX1" s="526"/>
      <c r="QYY1" s="526"/>
      <c r="QYZ1" s="526"/>
      <c r="QZA1" s="526"/>
      <c r="QZB1" s="526"/>
      <c r="QZC1" s="526"/>
      <c r="QZD1" s="526"/>
      <c r="QZE1" s="526"/>
      <c r="QZF1" s="526"/>
      <c r="QZG1" s="526"/>
      <c r="QZH1" s="526"/>
      <c r="QZI1" s="526"/>
      <c r="QZJ1" s="526"/>
      <c r="QZK1" s="526"/>
      <c r="QZL1" s="526"/>
      <c r="QZM1" s="526"/>
      <c r="QZN1" s="526"/>
      <c r="QZO1" s="526"/>
      <c r="QZP1" s="526"/>
      <c r="QZQ1" s="526"/>
      <c r="QZR1" s="526"/>
      <c r="QZS1" s="526"/>
      <c r="QZT1" s="526"/>
      <c r="QZU1" s="526"/>
      <c r="QZV1" s="526"/>
      <c r="QZW1" s="526"/>
      <c r="QZX1" s="526"/>
      <c r="QZY1" s="526"/>
      <c r="QZZ1" s="526"/>
      <c r="RAA1" s="526"/>
      <c r="RAB1" s="526"/>
      <c r="RAC1" s="526"/>
      <c r="RAD1" s="526"/>
      <c r="RAE1" s="526"/>
      <c r="RAF1" s="526"/>
      <c r="RAG1" s="526"/>
      <c r="RAH1" s="526"/>
      <c r="RAI1" s="526"/>
      <c r="RAJ1" s="526"/>
      <c r="RAK1" s="526"/>
      <c r="RAL1" s="526"/>
      <c r="RAM1" s="526"/>
      <c r="RAN1" s="526"/>
      <c r="RAO1" s="526"/>
      <c r="RAP1" s="526"/>
      <c r="RAQ1" s="526"/>
      <c r="RAR1" s="526"/>
      <c r="RAS1" s="526"/>
      <c r="RAT1" s="526"/>
      <c r="RAU1" s="526"/>
      <c r="RAV1" s="526"/>
      <c r="RAW1" s="526"/>
      <c r="RAX1" s="526"/>
      <c r="RAY1" s="526"/>
      <c r="RAZ1" s="526"/>
      <c r="RBA1" s="526"/>
      <c r="RBB1" s="526"/>
      <c r="RBC1" s="526"/>
      <c r="RBD1" s="526"/>
      <c r="RBE1" s="526"/>
      <c r="RBF1" s="526"/>
      <c r="RBG1" s="526"/>
      <c r="RBH1" s="526"/>
      <c r="RBI1" s="526"/>
      <c r="RBJ1" s="526"/>
      <c r="RBK1" s="526"/>
      <c r="RBL1" s="526"/>
      <c r="RBM1" s="526"/>
      <c r="RBN1" s="526"/>
      <c r="RBO1" s="526"/>
      <c r="RBP1" s="526"/>
      <c r="RBQ1" s="526"/>
      <c r="RBR1" s="526"/>
      <c r="RBS1" s="526"/>
      <c r="RBT1" s="526"/>
      <c r="RBU1" s="526"/>
      <c r="RBV1" s="526"/>
      <c r="RBW1" s="526"/>
      <c r="RBX1" s="526"/>
      <c r="RBY1" s="526"/>
      <c r="RBZ1" s="526"/>
      <c r="RCA1" s="526"/>
      <c r="RCB1" s="526"/>
      <c r="RCC1" s="526"/>
      <c r="RCD1" s="526"/>
      <c r="RCE1" s="526"/>
      <c r="RCF1" s="526"/>
      <c r="RCG1" s="526"/>
      <c r="RCH1" s="526"/>
      <c r="RCI1" s="526"/>
      <c r="RCJ1" s="526"/>
      <c r="RCK1" s="526"/>
      <c r="RCL1" s="526"/>
      <c r="RCM1" s="526"/>
      <c r="RCN1" s="526"/>
      <c r="RCO1" s="526"/>
      <c r="RCP1" s="526"/>
      <c r="RCQ1" s="526"/>
      <c r="RCR1" s="526"/>
      <c r="RCS1" s="526"/>
      <c r="RCT1" s="526"/>
      <c r="RCU1" s="526"/>
      <c r="RCV1" s="526"/>
      <c r="RCW1" s="526"/>
      <c r="RCX1" s="526"/>
      <c r="RCY1" s="526"/>
      <c r="RCZ1" s="526"/>
      <c r="RDA1" s="526"/>
      <c r="RDB1" s="526"/>
      <c r="RDC1" s="526"/>
      <c r="RDD1" s="526"/>
      <c r="RDE1" s="526"/>
      <c r="RDF1" s="526"/>
      <c r="RDG1" s="526"/>
      <c r="RDH1" s="526"/>
      <c r="RDI1" s="526"/>
      <c r="RDJ1" s="526"/>
      <c r="RDK1" s="526"/>
      <c r="RDL1" s="526"/>
      <c r="RDM1" s="526"/>
      <c r="RDN1" s="526"/>
      <c r="RDO1" s="526"/>
      <c r="RDP1" s="526"/>
      <c r="RDQ1" s="526"/>
      <c r="RDR1" s="526"/>
      <c r="RDS1" s="526"/>
      <c r="RDT1" s="526"/>
      <c r="RDU1" s="526"/>
      <c r="RDV1" s="526"/>
      <c r="RDW1" s="526"/>
      <c r="RDX1" s="526"/>
      <c r="RDY1" s="526"/>
      <c r="RDZ1" s="526"/>
      <c r="REA1" s="526"/>
      <c r="REB1" s="526"/>
      <c r="REC1" s="526"/>
      <c r="RED1" s="526"/>
      <c r="REE1" s="526"/>
      <c r="REF1" s="526"/>
      <c r="REG1" s="526"/>
      <c r="REH1" s="526"/>
      <c r="REI1" s="526"/>
      <c r="REJ1" s="526"/>
      <c r="REK1" s="526"/>
      <c r="REL1" s="526"/>
      <c r="REM1" s="526"/>
      <c r="REN1" s="526"/>
      <c r="REO1" s="526"/>
      <c r="REP1" s="526"/>
      <c r="REQ1" s="526"/>
      <c r="RER1" s="526"/>
      <c r="RES1" s="526"/>
      <c r="RET1" s="526"/>
      <c r="REU1" s="526"/>
      <c r="REV1" s="526"/>
      <c r="REW1" s="526"/>
      <c r="REX1" s="526"/>
      <c r="REY1" s="526"/>
      <c r="REZ1" s="526"/>
      <c r="RFA1" s="526"/>
      <c r="RFB1" s="526"/>
      <c r="RFC1" s="526"/>
      <c r="RFD1" s="526"/>
      <c r="RFE1" s="526"/>
      <c r="RFF1" s="526"/>
      <c r="RFG1" s="526"/>
      <c r="RFH1" s="526"/>
      <c r="RFI1" s="526"/>
      <c r="RFJ1" s="526"/>
      <c r="RFK1" s="526"/>
      <c r="RFL1" s="526"/>
      <c r="RFM1" s="526"/>
      <c r="RFN1" s="526"/>
      <c r="RFO1" s="526"/>
      <c r="RFP1" s="526"/>
      <c r="RFQ1" s="526"/>
      <c r="RFR1" s="526"/>
      <c r="RFS1" s="526"/>
      <c r="RFT1" s="526"/>
      <c r="RFU1" s="526"/>
      <c r="RFV1" s="526"/>
      <c r="RFW1" s="526"/>
      <c r="RFX1" s="526"/>
      <c r="RFY1" s="526"/>
      <c r="RFZ1" s="526"/>
      <c r="RGA1" s="526"/>
      <c r="RGB1" s="526"/>
      <c r="RGC1" s="526"/>
      <c r="RGD1" s="526"/>
      <c r="RGE1" s="526"/>
      <c r="RGF1" s="526"/>
      <c r="RGG1" s="526"/>
      <c r="RGH1" s="526"/>
      <c r="RGI1" s="526"/>
      <c r="RGJ1" s="526"/>
      <c r="RGK1" s="526"/>
      <c r="RGL1" s="526"/>
      <c r="RGM1" s="526"/>
      <c r="RGN1" s="526"/>
      <c r="RGO1" s="526"/>
      <c r="RGP1" s="526"/>
      <c r="RGQ1" s="526"/>
      <c r="RGR1" s="526"/>
      <c r="RGS1" s="526"/>
      <c r="RGT1" s="526"/>
      <c r="RGU1" s="526"/>
      <c r="RGV1" s="526"/>
      <c r="RGW1" s="526"/>
      <c r="RGX1" s="526"/>
      <c r="RGY1" s="526"/>
      <c r="RGZ1" s="526"/>
      <c r="RHA1" s="526"/>
      <c r="RHB1" s="526"/>
      <c r="RHC1" s="526"/>
      <c r="RHD1" s="526"/>
      <c r="RHE1" s="526"/>
      <c r="RHF1" s="526"/>
      <c r="RHG1" s="526"/>
      <c r="RHH1" s="526"/>
      <c r="RHI1" s="526"/>
      <c r="RHJ1" s="526"/>
      <c r="RHK1" s="526"/>
      <c r="RHL1" s="526"/>
      <c r="RHM1" s="526"/>
      <c r="RHN1" s="526"/>
      <c r="RHO1" s="526"/>
      <c r="RHP1" s="526"/>
      <c r="RHQ1" s="526"/>
      <c r="RHR1" s="526"/>
      <c r="RHS1" s="526"/>
      <c r="RHT1" s="526"/>
      <c r="RHU1" s="526"/>
      <c r="RHV1" s="526"/>
      <c r="RHW1" s="526"/>
      <c r="RHX1" s="526"/>
      <c r="RHY1" s="526"/>
      <c r="RHZ1" s="526"/>
      <c r="RIA1" s="526"/>
      <c r="RIB1" s="526"/>
      <c r="RIC1" s="526"/>
      <c r="RID1" s="526"/>
      <c r="RIE1" s="526"/>
      <c r="RIF1" s="526"/>
      <c r="RIG1" s="526"/>
      <c r="RIH1" s="526"/>
      <c r="RII1" s="526"/>
      <c r="RIJ1" s="526"/>
      <c r="RIK1" s="526"/>
      <c r="RIL1" s="526"/>
      <c r="RIM1" s="526"/>
      <c r="RIN1" s="526"/>
      <c r="RIO1" s="526"/>
      <c r="RIP1" s="526"/>
      <c r="RIQ1" s="526"/>
      <c r="RIR1" s="526"/>
      <c r="RIS1" s="526"/>
      <c r="RIT1" s="526"/>
      <c r="RIU1" s="526"/>
      <c r="RIV1" s="526"/>
      <c r="RIW1" s="526"/>
      <c r="RIX1" s="526"/>
      <c r="RIY1" s="526"/>
      <c r="RIZ1" s="526"/>
      <c r="RJA1" s="526"/>
      <c r="RJB1" s="526"/>
      <c r="RJC1" s="526"/>
      <c r="RJD1" s="526"/>
      <c r="RJE1" s="526"/>
      <c r="RJF1" s="526"/>
      <c r="RJG1" s="526"/>
      <c r="RJH1" s="526"/>
      <c r="RJI1" s="526"/>
      <c r="RJJ1" s="526"/>
      <c r="RJK1" s="526"/>
      <c r="RJL1" s="526"/>
      <c r="RJM1" s="526"/>
      <c r="RJN1" s="526"/>
      <c r="RJO1" s="526"/>
      <c r="RJP1" s="526"/>
      <c r="RJQ1" s="526"/>
      <c r="RJR1" s="526"/>
      <c r="RJS1" s="526"/>
      <c r="RJT1" s="526"/>
      <c r="RJU1" s="526"/>
      <c r="RJV1" s="526"/>
      <c r="RJW1" s="526"/>
      <c r="RJX1" s="526"/>
      <c r="RJY1" s="526"/>
      <c r="RJZ1" s="526"/>
      <c r="RKA1" s="526"/>
      <c r="RKB1" s="526"/>
      <c r="RKC1" s="526"/>
      <c r="RKD1" s="526"/>
      <c r="RKE1" s="526"/>
      <c r="RKF1" s="526"/>
      <c r="RKG1" s="526"/>
      <c r="RKH1" s="526"/>
      <c r="RKI1" s="526"/>
      <c r="RKJ1" s="526"/>
      <c r="RKK1" s="526"/>
      <c r="RKL1" s="526"/>
      <c r="RKM1" s="526"/>
      <c r="RKN1" s="526"/>
      <c r="RKO1" s="526"/>
      <c r="RKP1" s="526"/>
      <c r="RKQ1" s="526"/>
      <c r="RKR1" s="526"/>
      <c r="RKS1" s="526"/>
      <c r="RKT1" s="526"/>
      <c r="RKU1" s="526"/>
      <c r="RKV1" s="526"/>
      <c r="RKW1" s="526"/>
      <c r="RKX1" s="526"/>
      <c r="RKY1" s="526"/>
      <c r="RKZ1" s="526"/>
      <c r="RLA1" s="526"/>
      <c r="RLB1" s="526"/>
      <c r="RLC1" s="526"/>
      <c r="RLD1" s="526"/>
      <c r="RLE1" s="526"/>
      <c r="RLF1" s="526"/>
      <c r="RLG1" s="526"/>
      <c r="RLH1" s="526"/>
      <c r="RLI1" s="526"/>
      <c r="RLJ1" s="526"/>
      <c r="RLK1" s="526"/>
      <c r="RLL1" s="526"/>
      <c r="RLM1" s="526"/>
      <c r="RLN1" s="526"/>
      <c r="RLO1" s="526"/>
      <c r="RLP1" s="526"/>
      <c r="RLQ1" s="526"/>
      <c r="RLR1" s="526"/>
      <c r="RLS1" s="526"/>
      <c r="RLT1" s="526"/>
      <c r="RLU1" s="526"/>
      <c r="RLV1" s="526"/>
      <c r="RLW1" s="526"/>
      <c r="RLX1" s="526"/>
      <c r="RLY1" s="526"/>
      <c r="RLZ1" s="526"/>
      <c r="RMA1" s="526"/>
      <c r="RMB1" s="526"/>
      <c r="RMC1" s="526"/>
      <c r="RMD1" s="526"/>
      <c r="RME1" s="526"/>
      <c r="RMF1" s="526"/>
      <c r="RMG1" s="526"/>
      <c r="RMH1" s="526"/>
      <c r="RMI1" s="526"/>
      <c r="RMJ1" s="526"/>
      <c r="RMK1" s="526"/>
      <c r="RML1" s="526"/>
      <c r="RMM1" s="526"/>
      <c r="RMN1" s="526"/>
      <c r="RMO1" s="526"/>
      <c r="RMP1" s="526"/>
      <c r="RMQ1" s="526"/>
      <c r="RMR1" s="526"/>
      <c r="RMS1" s="526"/>
      <c r="RMT1" s="526"/>
      <c r="RMU1" s="526"/>
      <c r="RMV1" s="526"/>
      <c r="RMW1" s="526"/>
      <c r="RMX1" s="526"/>
      <c r="RMY1" s="526"/>
      <c r="RMZ1" s="526"/>
      <c r="RNA1" s="526"/>
      <c r="RNB1" s="526"/>
      <c r="RNC1" s="526"/>
      <c r="RND1" s="526"/>
      <c r="RNE1" s="526"/>
      <c r="RNF1" s="526"/>
      <c r="RNG1" s="526"/>
      <c r="RNH1" s="526"/>
      <c r="RNI1" s="526"/>
      <c r="RNJ1" s="526"/>
      <c r="RNK1" s="526"/>
      <c r="RNL1" s="526"/>
      <c r="RNM1" s="526"/>
      <c r="RNN1" s="526"/>
      <c r="RNO1" s="526"/>
      <c r="RNP1" s="526"/>
      <c r="RNQ1" s="526"/>
      <c r="RNR1" s="526"/>
      <c r="RNS1" s="526"/>
      <c r="RNT1" s="526"/>
      <c r="RNU1" s="526"/>
      <c r="RNV1" s="526"/>
      <c r="RNW1" s="526"/>
      <c r="RNX1" s="526"/>
      <c r="RNY1" s="526"/>
      <c r="RNZ1" s="526"/>
      <c r="ROA1" s="526"/>
      <c r="ROB1" s="526"/>
      <c r="ROC1" s="526"/>
      <c r="ROD1" s="526"/>
      <c r="ROE1" s="526"/>
      <c r="ROF1" s="526"/>
      <c r="ROG1" s="526"/>
      <c r="ROH1" s="526"/>
      <c r="ROI1" s="526"/>
      <c r="ROJ1" s="526"/>
      <c r="ROK1" s="526"/>
      <c r="ROL1" s="526"/>
      <c r="ROM1" s="526"/>
      <c r="RON1" s="526"/>
      <c r="ROO1" s="526"/>
      <c r="ROP1" s="526"/>
      <c r="ROQ1" s="526"/>
      <c r="ROR1" s="526"/>
      <c r="ROS1" s="526"/>
      <c r="ROT1" s="526"/>
      <c r="ROU1" s="526"/>
      <c r="ROV1" s="526"/>
      <c r="ROW1" s="526"/>
      <c r="ROX1" s="526"/>
      <c r="ROY1" s="526"/>
      <c r="ROZ1" s="526"/>
      <c r="RPA1" s="526"/>
      <c r="RPB1" s="526"/>
      <c r="RPC1" s="526"/>
      <c r="RPD1" s="526"/>
      <c r="RPE1" s="526"/>
      <c r="RPF1" s="526"/>
      <c r="RPG1" s="526"/>
      <c r="RPH1" s="526"/>
      <c r="RPI1" s="526"/>
      <c r="RPJ1" s="526"/>
      <c r="RPK1" s="526"/>
      <c r="RPL1" s="526"/>
      <c r="RPM1" s="526"/>
      <c r="RPN1" s="526"/>
      <c r="RPO1" s="526"/>
      <c r="RPP1" s="526"/>
      <c r="RPQ1" s="526"/>
      <c r="RPR1" s="526"/>
      <c r="RPS1" s="526"/>
      <c r="RPT1" s="526"/>
      <c r="RPU1" s="526"/>
      <c r="RPV1" s="526"/>
      <c r="RPW1" s="526"/>
      <c r="RPX1" s="526"/>
      <c r="RPY1" s="526"/>
      <c r="RPZ1" s="526"/>
      <c r="RQA1" s="526"/>
      <c r="RQB1" s="526"/>
      <c r="RQC1" s="526"/>
      <c r="RQD1" s="526"/>
      <c r="RQE1" s="526"/>
      <c r="RQF1" s="526"/>
      <c r="RQG1" s="526"/>
      <c r="RQH1" s="526"/>
      <c r="RQI1" s="526"/>
      <c r="RQJ1" s="526"/>
      <c r="RQK1" s="526"/>
      <c r="RQL1" s="526"/>
      <c r="RQM1" s="526"/>
      <c r="RQN1" s="526"/>
      <c r="RQO1" s="526"/>
      <c r="RQP1" s="526"/>
      <c r="RQQ1" s="526"/>
      <c r="RQR1" s="526"/>
      <c r="RQS1" s="526"/>
      <c r="RQT1" s="526"/>
      <c r="RQU1" s="526"/>
      <c r="RQV1" s="526"/>
      <c r="RQW1" s="526"/>
      <c r="RQX1" s="526"/>
      <c r="RQY1" s="526"/>
      <c r="RQZ1" s="526"/>
      <c r="RRA1" s="526"/>
      <c r="RRB1" s="526"/>
      <c r="RRC1" s="526"/>
      <c r="RRD1" s="526"/>
      <c r="RRE1" s="526"/>
      <c r="RRF1" s="526"/>
      <c r="RRG1" s="526"/>
      <c r="RRH1" s="526"/>
      <c r="RRI1" s="526"/>
      <c r="RRJ1" s="526"/>
      <c r="RRK1" s="526"/>
      <c r="RRL1" s="526"/>
      <c r="RRM1" s="526"/>
      <c r="RRN1" s="526"/>
      <c r="RRO1" s="526"/>
      <c r="RRP1" s="526"/>
      <c r="RRQ1" s="526"/>
      <c r="RRR1" s="526"/>
      <c r="RRS1" s="526"/>
      <c r="RRT1" s="526"/>
      <c r="RRU1" s="526"/>
      <c r="RRV1" s="526"/>
      <c r="RRW1" s="526"/>
      <c r="RRX1" s="526"/>
      <c r="RRY1" s="526"/>
      <c r="RRZ1" s="526"/>
      <c r="RSA1" s="526"/>
      <c r="RSB1" s="526"/>
      <c r="RSC1" s="526"/>
      <c r="RSD1" s="526"/>
      <c r="RSE1" s="526"/>
      <c r="RSF1" s="526"/>
      <c r="RSG1" s="526"/>
      <c r="RSH1" s="526"/>
      <c r="RSI1" s="526"/>
      <c r="RSJ1" s="526"/>
      <c r="RSK1" s="526"/>
      <c r="RSL1" s="526"/>
      <c r="RSM1" s="526"/>
      <c r="RSN1" s="526"/>
      <c r="RSO1" s="526"/>
      <c r="RSP1" s="526"/>
      <c r="RSQ1" s="526"/>
      <c r="RSR1" s="526"/>
      <c r="RSS1" s="526"/>
      <c r="RST1" s="526"/>
      <c r="RSU1" s="526"/>
      <c r="RSV1" s="526"/>
      <c r="RSW1" s="526"/>
      <c r="RSX1" s="526"/>
      <c r="RSY1" s="526"/>
      <c r="RSZ1" s="526"/>
      <c r="RTA1" s="526"/>
      <c r="RTB1" s="526"/>
      <c r="RTC1" s="526"/>
      <c r="RTD1" s="526"/>
      <c r="RTE1" s="526"/>
      <c r="RTF1" s="526"/>
      <c r="RTG1" s="526"/>
      <c r="RTH1" s="526"/>
      <c r="RTI1" s="526"/>
      <c r="RTJ1" s="526"/>
      <c r="RTK1" s="526"/>
      <c r="RTL1" s="526"/>
      <c r="RTM1" s="526"/>
      <c r="RTN1" s="526"/>
      <c r="RTO1" s="526"/>
      <c r="RTP1" s="526"/>
      <c r="RTQ1" s="526"/>
      <c r="RTR1" s="526"/>
      <c r="RTS1" s="526"/>
      <c r="RTT1" s="526"/>
      <c r="RTU1" s="526"/>
      <c r="RTV1" s="526"/>
      <c r="RTW1" s="526"/>
      <c r="RTX1" s="526"/>
      <c r="RTY1" s="526"/>
      <c r="RTZ1" s="526"/>
      <c r="RUA1" s="526"/>
      <c r="RUB1" s="526"/>
      <c r="RUC1" s="526"/>
      <c r="RUD1" s="526"/>
      <c r="RUE1" s="526"/>
      <c r="RUF1" s="526"/>
      <c r="RUG1" s="526"/>
      <c r="RUH1" s="526"/>
      <c r="RUI1" s="526"/>
      <c r="RUJ1" s="526"/>
      <c r="RUK1" s="526"/>
      <c r="RUL1" s="526"/>
      <c r="RUM1" s="526"/>
      <c r="RUN1" s="526"/>
      <c r="RUO1" s="526"/>
      <c r="RUP1" s="526"/>
      <c r="RUQ1" s="526"/>
      <c r="RUR1" s="526"/>
      <c r="RUS1" s="526"/>
      <c r="RUT1" s="526"/>
      <c r="RUU1" s="526"/>
      <c r="RUV1" s="526"/>
      <c r="RUW1" s="526"/>
      <c r="RUX1" s="526"/>
      <c r="RUY1" s="526"/>
      <c r="RUZ1" s="526"/>
      <c r="RVA1" s="526"/>
      <c r="RVB1" s="526"/>
      <c r="RVC1" s="526"/>
      <c r="RVD1" s="526"/>
      <c r="RVE1" s="526"/>
      <c r="RVF1" s="526"/>
      <c r="RVG1" s="526"/>
      <c r="RVH1" s="526"/>
      <c r="RVI1" s="526"/>
      <c r="RVJ1" s="526"/>
      <c r="RVK1" s="526"/>
      <c r="RVL1" s="526"/>
      <c r="RVM1" s="526"/>
      <c r="RVN1" s="526"/>
      <c r="RVO1" s="526"/>
      <c r="RVP1" s="526"/>
      <c r="RVQ1" s="526"/>
      <c r="RVR1" s="526"/>
      <c r="RVS1" s="526"/>
      <c r="RVT1" s="526"/>
      <c r="RVU1" s="526"/>
      <c r="RVV1" s="526"/>
      <c r="RVW1" s="526"/>
      <c r="RVX1" s="526"/>
      <c r="RVY1" s="526"/>
      <c r="RVZ1" s="526"/>
      <c r="RWA1" s="526"/>
      <c r="RWB1" s="526"/>
      <c r="RWC1" s="526"/>
      <c r="RWD1" s="526"/>
      <c r="RWE1" s="526"/>
      <c r="RWF1" s="526"/>
      <c r="RWG1" s="526"/>
      <c r="RWH1" s="526"/>
      <c r="RWI1" s="526"/>
      <c r="RWJ1" s="526"/>
      <c r="RWK1" s="526"/>
      <c r="RWL1" s="526"/>
      <c r="RWM1" s="526"/>
      <c r="RWN1" s="526"/>
      <c r="RWO1" s="526"/>
      <c r="RWP1" s="526"/>
      <c r="RWQ1" s="526"/>
      <c r="RWR1" s="526"/>
      <c r="RWS1" s="526"/>
      <c r="RWT1" s="526"/>
      <c r="RWU1" s="526"/>
      <c r="RWV1" s="526"/>
      <c r="RWW1" s="526"/>
      <c r="RWX1" s="526"/>
      <c r="RWY1" s="526"/>
      <c r="RWZ1" s="526"/>
      <c r="RXA1" s="526"/>
      <c r="RXB1" s="526"/>
      <c r="RXC1" s="526"/>
      <c r="RXD1" s="526"/>
      <c r="RXE1" s="526"/>
      <c r="RXF1" s="526"/>
      <c r="RXG1" s="526"/>
      <c r="RXH1" s="526"/>
      <c r="RXI1" s="526"/>
      <c r="RXJ1" s="526"/>
      <c r="RXK1" s="526"/>
      <c r="RXL1" s="526"/>
      <c r="RXM1" s="526"/>
      <c r="RXN1" s="526"/>
      <c r="RXO1" s="526"/>
      <c r="RXP1" s="526"/>
      <c r="RXQ1" s="526"/>
      <c r="RXR1" s="526"/>
      <c r="RXS1" s="526"/>
      <c r="RXT1" s="526"/>
      <c r="RXU1" s="526"/>
      <c r="RXV1" s="526"/>
      <c r="RXW1" s="526"/>
      <c r="RXX1" s="526"/>
      <c r="RXY1" s="526"/>
      <c r="RXZ1" s="526"/>
      <c r="RYA1" s="526"/>
      <c r="RYB1" s="526"/>
      <c r="RYC1" s="526"/>
      <c r="RYD1" s="526"/>
      <c r="RYE1" s="526"/>
      <c r="RYF1" s="526"/>
      <c r="RYG1" s="526"/>
      <c r="RYH1" s="526"/>
      <c r="RYI1" s="526"/>
      <c r="RYJ1" s="526"/>
      <c r="RYK1" s="526"/>
      <c r="RYL1" s="526"/>
      <c r="RYM1" s="526"/>
      <c r="RYN1" s="526"/>
      <c r="RYO1" s="526"/>
      <c r="RYP1" s="526"/>
      <c r="RYQ1" s="526"/>
      <c r="RYR1" s="526"/>
      <c r="RYS1" s="526"/>
      <c r="RYT1" s="526"/>
      <c r="RYU1" s="526"/>
      <c r="RYV1" s="526"/>
      <c r="RYW1" s="526"/>
      <c r="RYX1" s="526"/>
      <c r="RYY1" s="526"/>
      <c r="RYZ1" s="526"/>
      <c r="RZA1" s="526"/>
      <c r="RZB1" s="526"/>
      <c r="RZC1" s="526"/>
      <c r="RZD1" s="526"/>
      <c r="RZE1" s="526"/>
      <c r="RZF1" s="526"/>
      <c r="RZG1" s="526"/>
      <c r="RZH1" s="526"/>
      <c r="RZI1" s="526"/>
      <c r="RZJ1" s="526"/>
      <c r="RZK1" s="526"/>
      <c r="RZL1" s="526"/>
      <c r="RZM1" s="526"/>
      <c r="RZN1" s="526"/>
      <c r="RZO1" s="526"/>
      <c r="RZP1" s="526"/>
      <c r="RZQ1" s="526"/>
      <c r="RZR1" s="526"/>
      <c r="RZS1" s="526"/>
      <c r="RZT1" s="526"/>
      <c r="RZU1" s="526"/>
      <c r="RZV1" s="526"/>
      <c r="RZW1" s="526"/>
      <c r="RZX1" s="526"/>
      <c r="RZY1" s="526"/>
      <c r="RZZ1" s="526"/>
      <c r="SAA1" s="526"/>
      <c r="SAB1" s="526"/>
      <c r="SAC1" s="526"/>
      <c r="SAD1" s="526"/>
      <c r="SAE1" s="526"/>
      <c r="SAF1" s="526"/>
      <c r="SAG1" s="526"/>
      <c r="SAH1" s="526"/>
      <c r="SAI1" s="526"/>
      <c r="SAJ1" s="526"/>
      <c r="SAK1" s="526"/>
      <c r="SAL1" s="526"/>
      <c r="SAM1" s="526"/>
      <c r="SAN1" s="526"/>
      <c r="SAO1" s="526"/>
      <c r="SAP1" s="526"/>
      <c r="SAQ1" s="526"/>
      <c r="SAR1" s="526"/>
      <c r="SAS1" s="526"/>
      <c r="SAT1" s="526"/>
      <c r="SAU1" s="526"/>
      <c r="SAV1" s="526"/>
      <c r="SAW1" s="526"/>
      <c r="SAX1" s="526"/>
      <c r="SAY1" s="526"/>
      <c r="SAZ1" s="526"/>
      <c r="SBA1" s="526"/>
      <c r="SBB1" s="526"/>
      <c r="SBC1" s="526"/>
      <c r="SBD1" s="526"/>
      <c r="SBE1" s="526"/>
      <c r="SBF1" s="526"/>
      <c r="SBG1" s="526"/>
      <c r="SBH1" s="526"/>
      <c r="SBI1" s="526"/>
      <c r="SBJ1" s="526"/>
      <c r="SBK1" s="526"/>
      <c r="SBL1" s="526"/>
      <c r="SBM1" s="526"/>
      <c r="SBN1" s="526"/>
      <c r="SBO1" s="526"/>
      <c r="SBP1" s="526"/>
      <c r="SBQ1" s="526"/>
      <c r="SBR1" s="526"/>
      <c r="SBS1" s="526"/>
      <c r="SBT1" s="526"/>
      <c r="SBU1" s="526"/>
      <c r="SBV1" s="526"/>
      <c r="SBW1" s="526"/>
      <c r="SBX1" s="526"/>
      <c r="SBY1" s="526"/>
      <c r="SBZ1" s="526"/>
      <c r="SCA1" s="526"/>
      <c r="SCB1" s="526"/>
      <c r="SCC1" s="526"/>
      <c r="SCD1" s="526"/>
      <c r="SCE1" s="526"/>
      <c r="SCF1" s="526"/>
      <c r="SCG1" s="526"/>
      <c r="SCH1" s="526"/>
      <c r="SCI1" s="526"/>
      <c r="SCJ1" s="526"/>
      <c r="SCK1" s="526"/>
      <c r="SCL1" s="526"/>
      <c r="SCM1" s="526"/>
      <c r="SCN1" s="526"/>
      <c r="SCO1" s="526"/>
      <c r="SCP1" s="526"/>
      <c r="SCQ1" s="526"/>
      <c r="SCR1" s="526"/>
      <c r="SCS1" s="526"/>
      <c r="SCT1" s="526"/>
      <c r="SCU1" s="526"/>
      <c r="SCV1" s="526"/>
      <c r="SCW1" s="526"/>
      <c r="SCX1" s="526"/>
      <c r="SCY1" s="526"/>
      <c r="SCZ1" s="526"/>
      <c r="SDA1" s="526"/>
      <c r="SDB1" s="526"/>
      <c r="SDC1" s="526"/>
      <c r="SDD1" s="526"/>
      <c r="SDE1" s="526"/>
      <c r="SDF1" s="526"/>
      <c r="SDG1" s="526"/>
      <c r="SDH1" s="526"/>
      <c r="SDI1" s="526"/>
      <c r="SDJ1" s="526"/>
      <c r="SDK1" s="526"/>
      <c r="SDL1" s="526"/>
      <c r="SDM1" s="526"/>
      <c r="SDN1" s="526"/>
      <c r="SDO1" s="526"/>
      <c r="SDP1" s="526"/>
      <c r="SDQ1" s="526"/>
      <c r="SDR1" s="526"/>
      <c r="SDS1" s="526"/>
      <c r="SDT1" s="526"/>
      <c r="SDU1" s="526"/>
      <c r="SDV1" s="526"/>
      <c r="SDW1" s="526"/>
      <c r="SDX1" s="526"/>
      <c r="SDY1" s="526"/>
      <c r="SDZ1" s="526"/>
      <c r="SEA1" s="526"/>
      <c r="SEB1" s="526"/>
      <c r="SEC1" s="526"/>
      <c r="SED1" s="526"/>
      <c r="SEE1" s="526"/>
      <c r="SEF1" s="526"/>
      <c r="SEG1" s="526"/>
      <c r="SEH1" s="526"/>
      <c r="SEI1" s="526"/>
      <c r="SEJ1" s="526"/>
      <c r="SEK1" s="526"/>
      <c r="SEL1" s="526"/>
      <c r="SEM1" s="526"/>
      <c r="SEN1" s="526"/>
      <c r="SEO1" s="526"/>
      <c r="SEP1" s="526"/>
      <c r="SEQ1" s="526"/>
      <c r="SER1" s="526"/>
      <c r="SES1" s="526"/>
      <c r="SET1" s="526"/>
      <c r="SEU1" s="526"/>
      <c r="SEV1" s="526"/>
      <c r="SEW1" s="526"/>
      <c r="SEX1" s="526"/>
      <c r="SEY1" s="526"/>
      <c r="SEZ1" s="526"/>
      <c r="SFA1" s="526"/>
      <c r="SFB1" s="526"/>
      <c r="SFC1" s="526"/>
      <c r="SFD1" s="526"/>
      <c r="SFE1" s="526"/>
      <c r="SFF1" s="526"/>
      <c r="SFG1" s="526"/>
      <c r="SFH1" s="526"/>
      <c r="SFI1" s="526"/>
      <c r="SFJ1" s="526"/>
      <c r="SFK1" s="526"/>
      <c r="SFL1" s="526"/>
      <c r="SFM1" s="526"/>
      <c r="SFN1" s="526"/>
      <c r="SFO1" s="526"/>
      <c r="SFP1" s="526"/>
      <c r="SFQ1" s="526"/>
      <c r="SFR1" s="526"/>
      <c r="SFS1" s="526"/>
      <c r="SFT1" s="526"/>
      <c r="SFU1" s="526"/>
      <c r="SFV1" s="526"/>
      <c r="SFW1" s="526"/>
      <c r="SFX1" s="526"/>
      <c r="SFY1" s="526"/>
      <c r="SFZ1" s="526"/>
      <c r="SGA1" s="526"/>
      <c r="SGB1" s="526"/>
      <c r="SGC1" s="526"/>
      <c r="SGD1" s="526"/>
      <c r="SGE1" s="526"/>
      <c r="SGF1" s="526"/>
      <c r="SGG1" s="526"/>
      <c r="SGH1" s="526"/>
      <c r="SGI1" s="526"/>
      <c r="SGJ1" s="526"/>
      <c r="SGK1" s="526"/>
      <c r="SGL1" s="526"/>
      <c r="SGM1" s="526"/>
      <c r="SGN1" s="526"/>
      <c r="SGO1" s="526"/>
      <c r="SGP1" s="526"/>
      <c r="SGQ1" s="526"/>
      <c r="SGR1" s="526"/>
      <c r="SGS1" s="526"/>
      <c r="SGT1" s="526"/>
      <c r="SGU1" s="526"/>
      <c r="SGV1" s="526"/>
      <c r="SGW1" s="526"/>
      <c r="SGX1" s="526"/>
      <c r="SGY1" s="526"/>
      <c r="SGZ1" s="526"/>
      <c r="SHA1" s="526"/>
      <c r="SHB1" s="526"/>
      <c r="SHC1" s="526"/>
      <c r="SHD1" s="526"/>
      <c r="SHE1" s="526"/>
      <c r="SHF1" s="526"/>
      <c r="SHG1" s="526"/>
      <c r="SHH1" s="526"/>
      <c r="SHI1" s="526"/>
      <c r="SHJ1" s="526"/>
      <c r="SHK1" s="526"/>
      <c r="SHL1" s="526"/>
      <c r="SHM1" s="526"/>
      <c r="SHN1" s="526"/>
      <c r="SHO1" s="526"/>
      <c r="SHP1" s="526"/>
      <c r="SHQ1" s="526"/>
      <c r="SHR1" s="526"/>
      <c r="SHS1" s="526"/>
      <c r="SHT1" s="526"/>
      <c r="SHU1" s="526"/>
      <c r="SHV1" s="526"/>
      <c r="SHW1" s="526"/>
      <c r="SHX1" s="526"/>
      <c r="SHY1" s="526"/>
      <c r="SHZ1" s="526"/>
      <c r="SIA1" s="526"/>
      <c r="SIB1" s="526"/>
      <c r="SIC1" s="526"/>
      <c r="SID1" s="526"/>
      <c r="SIE1" s="526"/>
      <c r="SIF1" s="526"/>
      <c r="SIG1" s="526"/>
      <c r="SIH1" s="526"/>
      <c r="SII1" s="526"/>
      <c r="SIJ1" s="526"/>
      <c r="SIK1" s="526"/>
      <c r="SIL1" s="526"/>
      <c r="SIM1" s="526"/>
      <c r="SIN1" s="526"/>
      <c r="SIO1" s="526"/>
      <c r="SIP1" s="526"/>
      <c r="SIQ1" s="526"/>
      <c r="SIR1" s="526"/>
      <c r="SIS1" s="526"/>
      <c r="SIT1" s="526"/>
      <c r="SIU1" s="526"/>
      <c r="SIV1" s="526"/>
      <c r="SIW1" s="526"/>
      <c r="SIX1" s="526"/>
      <c r="SIY1" s="526"/>
      <c r="SIZ1" s="526"/>
      <c r="SJA1" s="526"/>
      <c r="SJB1" s="526"/>
      <c r="SJC1" s="526"/>
      <c r="SJD1" s="526"/>
      <c r="SJE1" s="526"/>
      <c r="SJF1" s="526"/>
      <c r="SJG1" s="526"/>
      <c r="SJH1" s="526"/>
      <c r="SJI1" s="526"/>
      <c r="SJJ1" s="526"/>
      <c r="SJK1" s="526"/>
      <c r="SJL1" s="526"/>
      <c r="SJM1" s="526"/>
      <c r="SJN1" s="526"/>
      <c r="SJO1" s="526"/>
      <c r="SJP1" s="526"/>
      <c r="SJQ1" s="526"/>
      <c r="SJR1" s="526"/>
      <c r="SJS1" s="526"/>
      <c r="SJT1" s="526"/>
      <c r="SJU1" s="526"/>
      <c r="SJV1" s="526"/>
      <c r="SJW1" s="526"/>
      <c r="SJX1" s="526"/>
      <c r="SJY1" s="526"/>
      <c r="SJZ1" s="526"/>
      <c r="SKA1" s="526"/>
      <c r="SKB1" s="526"/>
      <c r="SKC1" s="526"/>
      <c r="SKD1" s="526"/>
      <c r="SKE1" s="526"/>
      <c r="SKF1" s="526"/>
      <c r="SKG1" s="526"/>
      <c r="SKH1" s="526"/>
      <c r="SKI1" s="526"/>
      <c r="SKJ1" s="526"/>
      <c r="SKK1" s="526"/>
      <c r="SKL1" s="526"/>
      <c r="SKM1" s="526"/>
      <c r="SKN1" s="526"/>
      <c r="SKO1" s="526"/>
      <c r="SKP1" s="526"/>
      <c r="SKQ1" s="526"/>
      <c r="SKR1" s="526"/>
      <c r="SKS1" s="526"/>
      <c r="SKT1" s="526"/>
      <c r="SKU1" s="526"/>
      <c r="SKV1" s="526"/>
      <c r="SKW1" s="526"/>
      <c r="SKX1" s="526"/>
      <c r="SKY1" s="526"/>
      <c r="SKZ1" s="526"/>
      <c r="SLA1" s="526"/>
      <c r="SLB1" s="526"/>
      <c r="SLC1" s="526"/>
      <c r="SLD1" s="526"/>
      <c r="SLE1" s="526"/>
      <c r="SLF1" s="526"/>
      <c r="SLG1" s="526"/>
      <c r="SLH1" s="526"/>
      <c r="SLI1" s="526"/>
      <c r="SLJ1" s="526"/>
      <c r="SLK1" s="526"/>
      <c r="SLL1" s="526"/>
      <c r="SLM1" s="526"/>
      <c r="SLN1" s="526"/>
      <c r="SLO1" s="526"/>
      <c r="SLP1" s="526"/>
      <c r="SLQ1" s="526"/>
      <c r="SLR1" s="526"/>
      <c r="SLS1" s="526"/>
      <c r="SLT1" s="526"/>
      <c r="SLU1" s="526"/>
      <c r="SLV1" s="526"/>
      <c r="SLW1" s="526"/>
      <c r="SLX1" s="526"/>
      <c r="SLY1" s="526"/>
      <c r="SLZ1" s="526"/>
      <c r="SMA1" s="526"/>
      <c r="SMB1" s="526"/>
      <c r="SMC1" s="526"/>
      <c r="SMD1" s="526"/>
      <c r="SME1" s="526"/>
      <c r="SMF1" s="526"/>
      <c r="SMG1" s="526"/>
      <c r="SMH1" s="526"/>
      <c r="SMI1" s="526"/>
      <c r="SMJ1" s="526"/>
      <c r="SMK1" s="526"/>
      <c r="SML1" s="526"/>
      <c r="SMM1" s="526"/>
      <c r="SMN1" s="526"/>
      <c r="SMO1" s="526"/>
      <c r="SMP1" s="526"/>
      <c r="SMQ1" s="526"/>
      <c r="SMR1" s="526"/>
      <c r="SMS1" s="526"/>
      <c r="SMT1" s="526"/>
      <c r="SMU1" s="526"/>
      <c r="SMV1" s="526"/>
      <c r="SMW1" s="526"/>
      <c r="SMX1" s="526"/>
      <c r="SMY1" s="526"/>
      <c r="SMZ1" s="526"/>
      <c r="SNA1" s="526"/>
      <c r="SNB1" s="526"/>
      <c r="SNC1" s="526"/>
      <c r="SND1" s="526"/>
      <c r="SNE1" s="526"/>
      <c r="SNF1" s="526"/>
      <c r="SNG1" s="526"/>
      <c r="SNH1" s="526"/>
      <c r="SNI1" s="526"/>
      <c r="SNJ1" s="526"/>
      <c r="SNK1" s="526"/>
      <c r="SNL1" s="526"/>
      <c r="SNM1" s="526"/>
      <c r="SNN1" s="526"/>
      <c r="SNO1" s="526"/>
      <c r="SNP1" s="526"/>
      <c r="SNQ1" s="526"/>
      <c r="SNR1" s="526"/>
      <c r="SNS1" s="526"/>
      <c r="SNT1" s="526"/>
      <c r="SNU1" s="526"/>
      <c r="SNV1" s="526"/>
      <c r="SNW1" s="526"/>
      <c r="SNX1" s="526"/>
      <c r="SNY1" s="526"/>
      <c r="SNZ1" s="526"/>
      <c r="SOA1" s="526"/>
      <c r="SOB1" s="526"/>
      <c r="SOC1" s="526"/>
      <c r="SOD1" s="526"/>
      <c r="SOE1" s="526"/>
      <c r="SOF1" s="526"/>
      <c r="SOG1" s="526"/>
      <c r="SOH1" s="526"/>
      <c r="SOI1" s="526"/>
      <c r="SOJ1" s="526"/>
      <c r="SOK1" s="526"/>
      <c r="SOL1" s="526"/>
      <c r="SOM1" s="526"/>
      <c r="SON1" s="526"/>
      <c r="SOO1" s="526"/>
      <c r="SOP1" s="526"/>
      <c r="SOQ1" s="526"/>
      <c r="SOR1" s="526"/>
      <c r="SOS1" s="526"/>
      <c r="SOT1" s="526"/>
      <c r="SOU1" s="526"/>
      <c r="SOV1" s="526"/>
      <c r="SOW1" s="526"/>
      <c r="SOX1" s="526"/>
      <c r="SOY1" s="526"/>
      <c r="SOZ1" s="526"/>
      <c r="SPA1" s="526"/>
      <c r="SPB1" s="526"/>
      <c r="SPC1" s="526"/>
      <c r="SPD1" s="526"/>
      <c r="SPE1" s="526"/>
      <c r="SPF1" s="526"/>
      <c r="SPG1" s="526"/>
      <c r="SPH1" s="526"/>
      <c r="SPI1" s="526"/>
      <c r="SPJ1" s="526"/>
      <c r="SPK1" s="526"/>
      <c r="SPL1" s="526"/>
      <c r="SPM1" s="526"/>
      <c r="SPN1" s="526"/>
      <c r="SPO1" s="526"/>
      <c r="SPP1" s="526"/>
      <c r="SPQ1" s="526"/>
      <c r="SPR1" s="526"/>
      <c r="SPS1" s="526"/>
      <c r="SPT1" s="526"/>
      <c r="SPU1" s="526"/>
      <c r="SPV1" s="526"/>
      <c r="SPW1" s="526"/>
      <c r="SPX1" s="526"/>
      <c r="SPY1" s="526"/>
      <c r="SPZ1" s="526"/>
      <c r="SQA1" s="526"/>
      <c r="SQB1" s="526"/>
      <c r="SQC1" s="526"/>
      <c r="SQD1" s="526"/>
      <c r="SQE1" s="526"/>
      <c r="SQF1" s="526"/>
      <c r="SQG1" s="526"/>
      <c r="SQH1" s="526"/>
      <c r="SQI1" s="526"/>
      <c r="SQJ1" s="526"/>
      <c r="SQK1" s="526"/>
      <c r="SQL1" s="526"/>
      <c r="SQM1" s="526"/>
      <c r="SQN1" s="526"/>
      <c r="SQO1" s="526"/>
      <c r="SQP1" s="526"/>
      <c r="SQQ1" s="526"/>
      <c r="SQR1" s="526"/>
      <c r="SQS1" s="526"/>
      <c r="SQT1" s="526"/>
      <c r="SQU1" s="526"/>
      <c r="SQV1" s="526"/>
      <c r="SQW1" s="526"/>
      <c r="SQX1" s="526"/>
      <c r="SQY1" s="526"/>
      <c r="SQZ1" s="526"/>
      <c r="SRA1" s="526"/>
      <c r="SRB1" s="526"/>
      <c r="SRC1" s="526"/>
      <c r="SRD1" s="526"/>
      <c r="SRE1" s="526"/>
      <c r="SRF1" s="526"/>
      <c r="SRG1" s="526"/>
      <c r="SRH1" s="526"/>
      <c r="SRI1" s="526"/>
      <c r="SRJ1" s="526"/>
      <c r="SRK1" s="526"/>
      <c r="SRL1" s="526"/>
      <c r="SRM1" s="526"/>
      <c r="SRN1" s="526"/>
      <c r="SRO1" s="526"/>
      <c r="SRP1" s="526"/>
      <c r="SRQ1" s="526"/>
      <c r="SRR1" s="526"/>
      <c r="SRS1" s="526"/>
      <c r="SRT1" s="526"/>
      <c r="SRU1" s="526"/>
      <c r="SRV1" s="526"/>
      <c r="SRW1" s="526"/>
      <c r="SRX1" s="526"/>
      <c r="SRY1" s="526"/>
      <c r="SRZ1" s="526"/>
      <c r="SSA1" s="526"/>
      <c r="SSB1" s="526"/>
      <c r="SSC1" s="526"/>
      <c r="SSD1" s="526"/>
      <c r="SSE1" s="526"/>
      <c r="SSF1" s="526"/>
      <c r="SSG1" s="526"/>
      <c r="SSH1" s="526"/>
      <c r="SSI1" s="526"/>
      <c r="SSJ1" s="526"/>
      <c r="SSK1" s="526"/>
      <c r="SSL1" s="526"/>
      <c r="SSM1" s="526"/>
      <c r="SSN1" s="526"/>
      <c r="SSO1" s="526"/>
      <c r="SSP1" s="526"/>
      <c r="SSQ1" s="526"/>
      <c r="SSR1" s="526"/>
      <c r="SSS1" s="526"/>
      <c r="SST1" s="526"/>
      <c r="SSU1" s="526"/>
      <c r="SSV1" s="526"/>
      <c r="SSW1" s="526"/>
      <c r="SSX1" s="526"/>
      <c r="SSY1" s="526"/>
      <c r="SSZ1" s="526"/>
      <c r="STA1" s="526"/>
      <c r="STB1" s="526"/>
      <c r="STC1" s="526"/>
      <c r="STD1" s="526"/>
      <c r="STE1" s="526"/>
      <c r="STF1" s="526"/>
      <c r="STG1" s="526"/>
      <c r="STH1" s="526"/>
      <c r="STI1" s="526"/>
      <c r="STJ1" s="526"/>
      <c r="STK1" s="526"/>
      <c r="STL1" s="526"/>
      <c r="STM1" s="526"/>
      <c r="STN1" s="526"/>
      <c r="STO1" s="526"/>
      <c r="STP1" s="526"/>
      <c r="STQ1" s="526"/>
      <c r="STR1" s="526"/>
      <c r="STS1" s="526"/>
      <c r="STT1" s="526"/>
      <c r="STU1" s="526"/>
      <c r="STV1" s="526"/>
      <c r="STW1" s="526"/>
      <c r="STX1" s="526"/>
      <c r="STY1" s="526"/>
      <c r="STZ1" s="526"/>
      <c r="SUA1" s="526"/>
      <c r="SUB1" s="526"/>
      <c r="SUC1" s="526"/>
      <c r="SUD1" s="526"/>
      <c r="SUE1" s="526"/>
      <c r="SUF1" s="526"/>
      <c r="SUG1" s="526"/>
      <c r="SUH1" s="526"/>
      <c r="SUI1" s="526"/>
      <c r="SUJ1" s="526"/>
      <c r="SUK1" s="526"/>
      <c r="SUL1" s="526"/>
      <c r="SUM1" s="526"/>
      <c r="SUN1" s="526"/>
      <c r="SUO1" s="526"/>
      <c r="SUP1" s="526"/>
      <c r="SUQ1" s="526"/>
      <c r="SUR1" s="526"/>
      <c r="SUS1" s="526"/>
      <c r="SUT1" s="526"/>
      <c r="SUU1" s="526"/>
      <c r="SUV1" s="526"/>
      <c r="SUW1" s="526"/>
      <c r="SUX1" s="526"/>
      <c r="SUY1" s="526"/>
      <c r="SUZ1" s="526"/>
      <c r="SVA1" s="526"/>
      <c r="SVB1" s="526"/>
      <c r="SVC1" s="526"/>
      <c r="SVD1" s="526"/>
      <c r="SVE1" s="526"/>
      <c r="SVF1" s="526"/>
      <c r="SVG1" s="526"/>
      <c r="SVH1" s="526"/>
      <c r="SVI1" s="526"/>
      <c r="SVJ1" s="526"/>
      <c r="SVK1" s="526"/>
      <c r="SVL1" s="526"/>
      <c r="SVM1" s="526"/>
      <c r="SVN1" s="526"/>
      <c r="SVO1" s="526"/>
      <c r="SVP1" s="526"/>
      <c r="SVQ1" s="526"/>
      <c r="SVR1" s="526"/>
      <c r="SVS1" s="526"/>
      <c r="SVT1" s="526"/>
      <c r="SVU1" s="526"/>
      <c r="SVV1" s="526"/>
      <c r="SVW1" s="526"/>
      <c r="SVX1" s="526"/>
      <c r="SVY1" s="526"/>
      <c r="SVZ1" s="526"/>
      <c r="SWA1" s="526"/>
      <c r="SWB1" s="526"/>
      <c r="SWC1" s="526"/>
      <c r="SWD1" s="526"/>
      <c r="SWE1" s="526"/>
      <c r="SWF1" s="526"/>
      <c r="SWG1" s="526"/>
      <c r="SWH1" s="526"/>
      <c r="SWI1" s="526"/>
      <c r="SWJ1" s="526"/>
      <c r="SWK1" s="526"/>
      <c r="SWL1" s="526"/>
      <c r="SWM1" s="526"/>
      <c r="SWN1" s="526"/>
      <c r="SWO1" s="526"/>
      <c r="SWP1" s="526"/>
      <c r="SWQ1" s="526"/>
      <c r="SWR1" s="526"/>
      <c r="SWS1" s="526"/>
      <c r="SWT1" s="526"/>
      <c r="SWU1" s="526"/>
      <c r="SWV1" s="526"/>
      <c r="SWW1" s="526"/>
      <c r="SWX1" s="526"/>
      <c r="SWY1" s="526"/>
      <c r="SWZ1" s="526"/>
      <c r="SXA1" s="526"/>
      <c r="SXB1" s="526"/>
      <c r="SXC1" s="526"/>
      <c r="SXD1" s="526"/>
      <c r="SXE1" s="526"/>
      <c r="SXF1" s="526"/>
      <c r="SXG1" s="526"/>
      <c r="SXH1" s="526"/>
      <c r="SXI1" s="526"/>
      <c r="SXJ1" s="526"/>
      <c r="SXK1" s="526"/>
      <c r="SXL1" s="526"/>
      <c r="SXM1" s="526"/>
      <c r="SXN1" s="526"/>
      <c r="SXO1" s="526"/>
      <c r="SXP1" s="526"/>
      <c r="SXQ1" s="526"/>
      <c r="SXR1" s="526"/>
      <c r="SXS1" s="526"/>
      <c r="SXT1" s="526"/>
      <c r="SXU1" s="526"/>
      <c r="SXV1" s="526"/>
      <c r="SXW1" s="526"/>
      <c r="SXX1" s="526"/>
      <c r="SXY1" s="526"/>
      <c r="SXZ1" s="526"/>
      <c r="SYA1" s="526"/>
      <c r="SYB1" s="526"/>
      <c r="SYC1" s="526"/>
      <c r="SYD1" s="526"/>
      <c r="SYE1" s="526"/>
      <c r="SYF1" s="526"/>
      <c r="SYG1" s="526"/>
      <c r="SYH1" s="526"/>
      <c r="SYI1" s="526"/>
      <c r="SYJ1" s="526"/>
      <c r="SYK1" s="526"/>
      <c r="SYL1" s="526"/>
      <c r="SYM1" s="526"/>
      <c r="SYN1" s="526"/>
      <c r="SYO1" s="526"/>
      <c r="SYP1" s="526"/>
      <c r="SYQ1" s="526"/>
      <c r="SYR1" s="526"/>
      <c r="SYS1" s="526"/>
      <c r="SYT1" s="526"/>
      <c r="SYU1" s="526"/>
      <c r="SYV1" s="526"/>
      <c r="SYW1" s="526"/>
      <c r="SYX1" s="526"/>
      <c r="SYY1" s="526"/>
      <c r="SYZ1" s="526"/>
      <c r="SZA1" s="526"/>
      <c r="SZB1" s="526"/>
      <c r="SZC1" s="526"/>
      <c r="SZD1" s="526"/>
      <c r="SZE1" s="526"/>
      <c r="SZF1" s="526"/>
      <c r="SZG1" s="526"/>
      <c r="SZH1" s="526"/>
      <c r="SZI1" s="526"/>
      <c r="SZJ1" s="526"/>
      <c r="SZK1" s="526"/>
      <c r="SZL1" s="526"/>
      <c r="SZM1" s="526"/>
      <c r="SZN1" s="526"/>
      <c r="SZO1" s="526"/>
      <c r="SZP1" s="526"/>
      <c r="SZQ1" s="526"/>
      <c r="SZR1" s="526"/>
      <c r="SZS1" s="526"/>
      <c r="SZT1" s="526"/>
      <c r="SZU1" s="526"/>
      <c r="SZV1" s="526"/>
      <c r="SZW1" s="526"/>
      <c r="SZX1" s="526"/>
      <c r="SZY1" s="526"/>
      <c r="SZZ1" s="526"/>
      <c r="TAA1" s="526"/>
      <c r="TAB1" s="526"/>
      <c r="TAC1" s="526"/>
      <c r="TAD1" s="526"/>
      <c r="TAE1" s="526"/>
      <c r="TAF1" s="526"/>
      <c r="TAG1" s="526"/>
      <c r="TAH1" s="526"/>
      <c r="TAI1" s="526"/>
      <c r="TAJ1" s="526"/>
      <c r="TAK1" s="526"/>
      <c r="TAL1" s="526"/>
      <c r="TAM1" s="526"/>
      <c r="TAN1" s="526"/>
      <c r="TAO1" s="526"/>
      <c r="TAP1" s="526"/>
      <c r="TAQ1" s="526"/>
      <c r="TAR1" s="526"/>
      <c r="TAS1" s="526"/>
      <c r="TAT1" s="526"/>
      <c r="TAU1" s="526"/>
      <c r="TAV1" s="526"/>
      <c r="TAW1" s="526"/>
      <c r="TAX1" s="526"/>
      <c r="TAY1" s="526"/>
      <c r="TAZ1" s="526"/>
      <c r="TBA1" s="526"/>
      <c r="TBB1" s="526"/>
      <c r="TBC1" s="526"/>
      <c r="TBD1" s="526"/>
      <c r="TBE1" s="526"/>
      <c r="TBF1" s="526"/>
      <c r="TBG1" s="526"/>
      <c r="TBH1" s="526"/>
      <c r="TBI1" s="526"/>
      <c r="TBJ1" s="526"/>
      <c r="TBK1" s="526"/>
      <c r="TBL1" s="526"/>
      <c r="TBM1" s="526"/>
      <c r="TBN1" s="526"/>
      <c r="TBO1" s="526"/>
      <c r="TBP1" s="526"/>
      <c r="TBQ1" s="526"/>
      <c r="TBR1" s="526"/>
      <c r="TBS1" s="526"/>
      <c r="TBT1" s="526"/>
      <c r="TBU1" s="526"/>
      <c r="TBV1" s="526"/>
      <c r="TBW1" s="526"/>
      <c r="TBX1" s="526"/>
      <c r="TBY1" s="526"/>
      <c r="TBZ1" s="526"/>
      <c r="TCA1" s="526"/>
      <c r="TCB1" s="526"/>
      <c r="TCC1" s="526"/>
      <c r="TCD1" s="526"/>
      <c r="TCE1" s="526"/>
      <c r="TCF1" s="526"/>
      <c r="TCG1" s="526"/>
      <c r="TCH1" s="526"/>
      <c r="TCI1" s="526"/>
      <c r="TCJ1" s="526"/>
      <c r="TCK1" s="526"/>
      <c r="TCL1" s="526"/>
      <c r="TCM1" s="526"/>
      <c r="TCN1" s="526"/>
      <c r="TCO1" s="526"/>
      <c r="TCP1" s="526"/>
      <c r="TCQ1" s="526"/>
      <c r="TCR1" s="526"/>
      <c r="TCS1" s="526"/>
      <c r="TCT1" s="526"/>
      <c r="TCU1" s="526"/>
      <c r="TCV1" s="526"/>
      <c r="TCW1" s="526"/>
      <c r="TCX1" s="526"/>
      <c r="TCY1" s="526"/>
      <c r="TCZ1" s="526"/>
      <c r="TDA1" s="526"/>
      <c r="TDB1" s="526"/>
      <c r="TDC1" s="526"/>
      <c r="TDD1" s="526"/>
      <c r="TDE1" s="526"/>
      <c r="TDF1" s="526"/>
      <c r="TDG1" s="526"/>
      <c r="TDH1" s="526"/>
      <c r="TDI1" s="526"/>
      <c r="TDJ1" s="526"/>
      <c r="TDK1" s="526"/>
      <c r="TDL1" s="526"/>
      <c r="TDM1" s="526"/>
      <c r="TDN1" s="526"/>
      <c r="TDO1" s="526"/>
      <c r="TDP1" s="526"/>
      <c r="TDQ1" s="526"/>
      <c r="TDR1" s="526"/>
      <c r="TDS1" s="526"/>
      <c r="TDT1" s="526"/>
      <c r="TDU1" s="526"/>
      <c r="TDV1" s="526"/>
      <c r="TDW1" s="526"/>
      <c r="TDX1" s="526"/>
      <c r="TDY1" s="526"/>
      <c r="TDZ1" s="526"/>
      <c r="TEA1" s="526"/>
      <c r="TEB1" s="526"/>
      <c r="TEC1" s="526"/>
      <c r="TED1" s="526"/>
      <c r="TEE1" s="526"/>
      <c r="TEF1" s="526"/>
      <c r="TEG1" s="526"/>
      <c r="TEH1" s="526"/>
      <c r="TEI1" s="526"/>
      <c r="TEJ1" s="526"/>
      <c r="TEK1" s="526"/>
      <c r="TEL1" s="526"/>
      <c r="TEM1" s="526"/>
      <c r="TEN1" s="526"/>
      <c r="TEO1" s="526"/>
      <c r="TEP1" s="526"/>
      <c r="TEQ1" s="526"/>
      <c r="TER1" s="526"/>
      <c r="TES1" s="526"/>
      <c r="TET1" s="526"/>
      <c r="TEU1" s="526"/>
      <c r="TEV1" s="526"/>
      <c r="TEW1" s="526"/>
      <c r="TEX1" s="526"/>
      <c r="TEY1" s="526"/>
      <c r="TEZ1" s="526"/>
      <c r="TFA1" s="526"/>
      <c r="TFB1" s="526"/>
      <c r="TFC1" s="526"/>
      <c r="TFD1" s="526"/>
      <c r="TFE1" s="526"/>
      <c r="TFF1" s="526"/>
      <c r="TFG1" s="526"/>
      <c r="TFH1" s="526"/>
      <c r="TFI1" s="526"/>
      <c r="TFJ1" s="526"/>
      <c r="TFK1" s="526"/>
      <c r="TFL1" s="526"/>
      <c r="TFM1" s="526"/>
      <c r="TFN1" s="526"/>
      <c r="TFO1" s="526"/>
      <c r="TFP1" s="526"/>
      <c r="TFQ1" s="526"/>
      <c r="TFR1" s="526"/>
      <c r="TFS1" s="526"/>
      <c r="TFT1" s="526"/>
      <c r="TFU1" s="526"/>
      <c r="TFV1" s="526"/>
      <c r="TFW1" s="526"/>
      <c r="TFX1" s="526"/>
      <c r="TFY1" s="526"/>
      <c r="TFZ1" s="526"/>
      <c r="TGA1" s="526"/>
      <c r="TGB1" s="526"/>
      <c r="TGC1" s="526"/>
      <c r="TGD1" s="526"/>
      <c r="TGE1" s="526"/>
      <c r="TGF1" s="526"/>
      <c r="TGG1" s="526"/>
      <c r="TGH1" s="526"/>
      <c r="TGI1" s="526"/>
      <c r="TGJ1" s="526"/>
      <c r="TGK1" s="526"/>
      <c r="TGL1" s="526"/>
      <c r="TGM1" s="526"/>
      <c r="TGN1" s="526"/>
      <c r="TGO1" s="526"/>
      <c r="TGP1" s="526"/>
      <c r="TGQ1" s="526"/>
      <c r="TGR1" s="526"/>
      <c r="TGS1" s="526"/>
      <c r="TGT1" s="526"/>
      <c r="TGU1" s="526"/>
      <c r="TGV1" s="526"/>
      <c r="TGW1" s="526"/>
      <c r="TGX1" s="526"/>
      <c r="TGY1" s="526"/>
      <c r="TGZ1" s="526"/>
      <c r="THA1" s="526"/>
      <c r="THB1" s="526"/>
      <c r="THC1" s="526"/>
      <c r="THD1" s="526"/>
      <c r="THE1" s="526"/>
      <c r="THF1" s="526"/>
      <c r="THG1" s="526"/>
      <c r="THH1" s="526"/>
      <c r="THI1" s="526"/>
      <c r="THJ1" s="526"/>
      <c r="THK1" s="526"/>
      <c r="THL1" s="526"/>
      <c r="THM1" s="526"/>
      <c r="THN1" s="526"/>
      <c r="THO1" s="526"/>
      <c r="THP1" s="526"/>
      <c r="THQ1" s="526"/>
      <c r="THR1" s="526"/>
      <c r="THS1" s="526"/>
      <c r="THT1" s="526"/>
      <c r="THU1" s="526"/>
      <c r="THV1" s="526"/>
      <c r="THW1" s="526"/>
      <c r="THX1" s="526"/>
      <c r="THY1" s="526"/>
      <c r="THZ1" s="526"/>
      <c r="TIA1" s="526"/>
      <c r="TIB1" s="526"/>
      <c r="TIC1" s="526"/>
      <c r="TID1" s="526"/>
      <c r="TIE1" s="526"/>
      <c r="TIF1" s="526"/>
      <c r="TIG1" s="526"/>
      <c r="TIH1" s="526"/>
      <c r="TII1" s="526"/>
      <c r="TIJ1" s="526"/>
      <c r="TIK1" s="526"/>
      <c r="TIL1" s="526"/>
      <c r="TIM1" s="526"/>
      <c r="TIN1" s="526"/>
      <c r="TIO1" s="526"/>
      <c r="TIP1" s="526"/>
      <c r="TIQ1" s="526"/>
      <c r="TIR1" s="526"/>
      <c r="TIS1" s="526"/>
      <c r="TIT1" s="526"/>
      <c r="TIU1" s="526"/>
      <c r="TIV1" s="526"/>
      <c r="TIW1" s="526"/>
      <c r="TIX1" s="526"/>
      <c r="TIY1" s="526"/>
      <c r="TIZ1" s="526"/>
      <c r="TJA1" s="526"/>
      <c r="TJB1" s="526"/>
      <c r="TJC1" s="526"/>
      <c r="TJD1" s="526"/>
      <c r="TJE1" s="526"/>
      <c r="TJF1" s="526"/>
      <c r="TJG1" s="526"/>
      <c r="TJH1" s="526"/>
      <c r="TJI1" s="526"/>
      <c r="TJJ1" s="526"/>
      <c r="TJK1" s="526"/>
      <c r="TJL1" s="526"/>
      <c r="TJM1" s="526"/>
      <c r="TJN1" s="526"/>
      <c r="TJO1" s="526"/>
      <c r="TJP1" s="526"/>
      <c r="TJQ1" s="526"/>
      <c r="TJR1" s="526"/>
      <c r="TJS1" s="526"/>
      <c r="TJT1" s="526"/>
      <c r="TJU1" s="526"/>
      <c r="TJV1" s="526"/>
      <c r="TJW1" s="526"/>
      <c r="TJX1" s="526"/>
      <c r="TJY1" s="526"/>
      <c r="TJZ1" s="526"/>
      <c r="TKA1" s="526"/>
      <c r="TKB1" s="526"/>
      <c r="TKC1" s="526"/>
      <c r="TKD1" s="526"/>
      <c r="TKE1" s="526"/>
      <c r="TKF1" s="526"/>
      <c r="TKG1" s="526"/>
      <c r="TKH1" s="526"/>
      <c r="TKI1" s="526"/>
      <c r="TKJ1" s="526"/>
      <c r="TKK1" s="526"/>
      <c r="TKL1" s="526"/>
      <c r="TKM1" s="526"/>
      <c r="TKN1" s="526"/>
      <c r="TKO1" s="526"/>
      <c r="TKP1" s="526"/>
      <c r="TKQ1" s="526"/>
      <c r="TKR1" s="526"/>
      <c r="TKS1" s="526"/>
      <c r="TKT1" s="526"/>
      <c r="TKU1" s="526"/>
      <c r="TKV1" s="526"/>
      <c r="TKW1" s="526"/>
      <c r="TKX1" s="526"/>
      <c r="TKY1" s="526"/>
      <c r="TKZ1" s="526"/>
      <c r="TLA1" s="526"/>
      <c r="TLB1" s="526"/>
      <c r="TLC1" s="526"/>
      <c r="TLD1" s="526"/>
      <c r="TLE1" s="526"/>
      <c r="TLF1" s="526"/>
      <c r="TLG1" s="526"/>
      <c r="TLH1" s="526"/>
      <c r="TLI1" s="526"/>
      <c r="TLJ1" s="526"/>
      <c r="TLK1" s="526"/>
      <c r="TLL1" s="526"/>
      <c r="TLM1" s="526"/>
      <c r="TLN1" s="526"/>
      <c r="TLO1" s="526"/>
      <c r="TLP1" s="526"/>
      <c r="TLQ1" s="526"/>
      <c r="TLR1" s="526"/>
      <c r="TLS1" s="526"/>
      <c r="TLT1" s="526"/>
      <c r="TLU1" s="526"/>
      <c r="TLV1" s="526"/>
      <c r="TLW1" s="526"/>
      <c r="TLX1" s="526"/>
      <c r="TLY1" s="526"/>
      <c r="TLZ1" s="526"/>
      <c r="TMA1" s="526"/>
      <c r="TMB1" s="526"/>
      <c r="TMC1" s="526"/>
      <c r="TMD1" s="526"/>
      <c r="TME1" s="526"/>
      <c r="TMF1" s="526"/>
      <c r="TMG1" s="526"/>
      <c r="TMH1" s="526"/>
      <c r="TMI1" s="526"/>
      <c r="TMJ1" s="526"/>
      <c r="TMK1" s="526"/>
      <c r="TML1" s="526"/>
      <c r="TMM1" s="526"/>
      <c r="TMN1" s="526"/>
      <c r="TMO1" s="526"/>
      <c r="TMP1" s="526"/>
      <c r="TMQ1" s="526"/>
      <c r="TMR1" s="526"/>
      <c r="TMS1" s="526"/>
      <c r="TMT1" s="526"/>
      <c r="TMU1" s="526"/>
      <c r="TMV1" s="526"/>
      <c r="TMW1" s="526"/>
      <c r="TMX1" s="526"/>
      <c r="TMY1" s="526"/>
      <c r="TMZ1" s="526"/>
      <c r="TNA1" s="526"/>
      <c r="TNB1" s="526"/>
      <c r="TNC1" s="526"/>
      <c r="TND1" s="526"/>
      <c r="TNE1" s="526"/>
      <c r="TNF1" s="526"/>
      <c r="TNG1" s="526"/>
      <c r="TNH1" s="526"/>
      <c r="TNI1" s="526"/>
      <c r="TNJ1" s="526"/>
      <c r="TNK1" s="526"/>
      <c r="TNL1" s="526"/>
      <c r="TNM1" s="526"/>
      <c r="TNN1" s="526"/>
      <c r="TNO1" s="526"/>
      <c r="TNP1" s="526"/>
      <c r="TNQ1" s="526"/>
      <c r="TNR1" s="526"/>
      <c r="TNS1" s="526"/>
      <c r="TNT1" s="526"/>
      <c r="TNU1" s="526"/>
      <c r="TNV1" s="526"/>
      <c r="TNW1" s="526"/>
      <c r="TNX1" s="526"/>
      <c r="TNY1" s="526"/>
      <c r="TNZ1" s="526"/>
      <c r="TOA1" s="526"/>
      <c r="TOB1" s="526"/>
      <c r="TOC1" s="526"/>
      <c r="TOD1" s="526"/>
      <c r="TOE1" s="526"/>
      <c r="TOF1" s="526"/>
      <c r="TOG1" s="526"/>
      <c r="TOH1" s="526"/>
      <c r="TOI1" s="526"/>
      <c r="TOJ1" s="526"/>
      <c r="TOK1" s="526"/>
      <c r="TOL1" s="526"/>
      <c r="TOM1" s="526"/>
      <c r="TON1" s="526"/>
      <c r="TOO1" s="526"/>
      <c r="TOP1" s="526"/>
      <c r="TOQ1" s="526"/>
      <c r="TOR1" s="526"/>
      <c r="TOS1" s="526"/>
      <c r="TOT1" s="526"/>
      <c r="TOU1" s="526"/>
      <c r="TOV1" s="526"/>
      <c r="TOW1" s="526"/>
      <c r="TOX1" s="526"/>
      <c r="TOY1" s="526"/>
      <c r="TOZ1" s="526"/>
      <c r="TPA1" s="526"/>
      <c r="TPB1" s="526"/>
      <c r="TPC1" s="526"/>
      <c r="TPD1" s="526"/>
      <c r="TPE1" s="526"/>
      <c r="TPF1" s="526"/>
      <c r="TPG1" s="526"/>
      <c r="TPH1" s="526"/>
      <c r="TPI1" s="526"/>
      <c r="TPJ1" s="526"/>
      <c r="TPK1" s="526"/>
      <c r="TPL1" s="526"/>
      <c r="TPM1" s="526"/>
      <c r="TPN1" s="526"/>
      <c r="TPO1" s="526"/>
      <c r="TPP1" s="526"/>
      <c r="TPQ1" s="526"/>
      <c r="TPR1" s="526"/>
      <c r="TPS1" s="526"/>
      <c r="TPT1" s="526"/>
      <c r="TPU1" s="526"/>
      <c r="TPV1" s="526"/>
      <c r="TPW1" s="526"/>
      <c r="TPX1" s="526"/>
      <c r="TPY1" s="526"/>
      <c r="TPZ1" s="526"/>
      <c r="TQA1" s="526"/>
      <c r="TQB1" s="526"/>
      <c r="TQC1" s="526"/>
      <c r="TQD1" s="526"/>
      <c r="TQE1" s="526"/>
      <c r="TQF1" s="526"/>
      <c r="TQG1" s="526"/>
      <c r="TQH1" s="526"/>
      <c r="TQI1" s="526"/>
      <c r="TQJ1" s="526"/>
      <c r="TQK1" s="526"/>
      <c r="TQL1" s="526"/>
      <c r="TQM1" s="526"/>
      <c r="TQN1" s="526"/>
      <c r="TQO1" s="526"/>
      <c r="TQP1" s="526"/>
      <c r="TQQ1" s="526"/>
      <c r="TQR1" s="526"/>
      <c r="TQS1" s="526"/>
      <c r="TQT1" s="526"/>
      <c r="TQU1" s="526"/>
      <c r="TQV1" s="526"/>
      <c r="TQW1" s="526"/>
      <c r="TQX1" s="526"/>
      <c r="TQY1" s="526"/>
      <c r="TQZ1" s="526"/>
      <c r="TRA1" s="526"/>
      <c r="TRB1" s="526"/>
      <c r="TRC1" s="526"/>
      <c r="TRD1" s="526"/>
      <c r="TRE1" s="526"/>
      <c r="TRF1" s="526"/>
      <c r="TRG1" s="526"/>
      <c r="TRH1" s="526"/>
      <c r="TRI1" s="526"/>
      <c r="TRJ1" s="526"/>
      <c r="TRK1" s="526"/>
      <c r="TRL1" s="526"/>
      <c r="TRM1" s="526"/>
      <c r="TRN1" s="526"/>
      <c r="TRO1" s="526"/>
      <c r="TRP1" s="526"/>
      <c r="TRQ1" s="526"/>
      <c r="TRR1" s="526"/>
      <c r="TRS1" s="526"/>
      <c r="TRT1" s="526"/>
      <c r="TRU1" s="526"/>
      <c r="TRV1" s="526"/>
      <c r="TRW1" s="526"/>
      <c r="TRX1" s="526"/>
      <c r="TRY1" s="526"/>
      <c r="TRZ1" s="526"/>
      <c r="TSA1" s="526"/>
      <c r="TSB1" s="526"/>
      <c r="TSC1" s="526"/>
      <c r="TSD1" s="526"/>
      <c r="TSE1" s="526"/>
      <c r="TSF1" s="526"/>
      <c r="TSG1" s="526"/>
      <c r="TSH1" s="526"/>
      <c r="TSI1" s="526"/>
      <c r="TSJ1" s="526"/>
      <c r="TSK1" s="526"/>
      <c r="TSL1" s="526"/>
      <c r="TSM1" s="526"/>
      <c r="TSN1" s="526"/>
      <c r="TSO1" s="526"/>
      <c r="TSP1" s="526"/>
      <c r="TSQ1" s="526"/>
      <c r="TSR1" s="526"/>
      <c r="TSS1" s="526"/>
      <c r="TST1" s="526"/>
      <c r="TSU1" s="526"/>
      <c r="TSV1" s="526"/>
      <c r="TSW1" s="526"/>
      <c r="TSX1" s="526"/>
      <c r="TSY1" s="526"/>
      <c r="TSZ1" s="526"/>
      <c r="TTA1" s="526"/>
      <c r="TTB1" s="526"/>
      <c r="TTC1" s="526"/>
      <c r="TTD1" s="526"/>
      <c r="TTE1" s="526"/>
      <c r="TTF1" s="526"/>
      <c r="TTG1" s="526"/>
      <c r="TTH1" s="526"/>
      <c r="TTI1" s="526"/>
      <c r="TTJ1" s="526"/>
      <c r="TTK1" s="526"/>
      <c r="TTL1" s="526"/>
      <c r="TTM1" s="526"/>
      <c r="TTN1" s="526"/>
      <c r="TTO1" s="526"/>
      <c r="TTP1" s="526"/>
      <c r="TTQ1" s="526"/>
      <c r="TTR1" s="526"/>
      <c r="TTS1" s="526"/>
      <c r="TTT1" s="526"/>
      <c r="TTU1" s="526"/>
      <c r="TTV1" s="526"/>
      <c r="TTW1" s="526"/>
      <c r="TTX1" s="526"/>
      <c r="TTY1" s="526"/>
      <c r="TTZ1" s="526"/>
      <c r="TUA1" s="526"/>
      <c r="TUB1" s="526"/>
      <c r="TUC1" s="526"/>
      <c r="TUD1" s="526"/>
      <c r="TUE1" s="526"/>
      <c r="TUF1" s="526"/>
      <c r="TUG1" s="526"/>
      <c r="TUH1" s="526"/>
      <c r="TUI1" s="526"/>
      <c r="TUJ1" s="526"/>
      <c r="TUK1" s="526"/>
      <c r="TUL1" s="526"/>
      <c r="TUM1" s="526"/>
      <c r="TUN1" s="526"/>
      <c r="TUO1" s="526"/>
      <c r="TUP1" s="526"/>
      <c r="TUQ1" s="526"/>
      <c r="TUR1" s="526"/>
      <c r="TUS1" s="526"/>
      <c r="TUT1" s="526"/>
      <c r="TUU1" s="526"/>
      <c r="TUV1" s="526"/>
      <c r="TUW1" s="526"/>
      <c r="TUX1" s="526"/>
      <c r="TUY1" s="526"/>
      <c r="TUZ1" s="526"/>
      <c r="TVA1" s="526"/>
      <c r="TVB1" s="526"/>
      <c r="TVC1" s="526"/>
      <c r="TVD1" s="526"/>
      <c r="TVE1" s="526"/>
      <c r="TVF1" s="526"/>
      <c r="TVG1" s="526"/>
      <c r="TVH1" s="526"/>
      <c r="TVI1" s="526"/>
      <c r="TVJ1" s="526"/>
      <c r="TVK1" s="526"/>
      <c r="TVL1" s="526"/>
      <c r="TVM1" s="526"/>
      <c r="TVN1" s="526"/>
      <c r="TVO1" s="526"/>
      <c r="TVP1" s="526"/>
      <c r="TVQ1" s="526"/>
      <c r="TVR1" s="526"/>
      <c r="TVS1" s="526"/>
      <c r="TVT1" s="526"/>
      <c r="TVU1" s="526"/>
      <c r="TVV1" s="526"/>
      <c r="TVW1" s="526"/>
      <c r="TVX1" s="526"/>
      <c r="TVY1" s="526"/>
      <c r="TVZ1" s="526"/>
      <c r="TWA1" s="526"/>
      <c r="TWB1" s="526"/>
      <c r="TWC1" s="526"/>
      <c r="TWD1" s="526"/>
      <c r="TWE1" s="526"/>
      <c r="TWF1" s="526"/>
      <c r="TWG1" s="526"/>
      <c r="TWH1" s="526"/>
      <c r="TWI1" s="526"/>
      <c r="TWJ1" s="526"/>
      <c r="TWK1" s="526"/>
      <c r="TWL1" s="526"/>
      <c r="TWM1" s="526"/>
      <c r="TWN1" s="526"/>
      <c r="TWO1" s="526"/>
      <c r="TWP1" s="526"/>
      <c r="TWQ1" s="526"/>
      <c r="TWR1" s="526"/>
      <c r="TWS1" s="526"/>
      <c r="TWT1" s="526"/>
      <c r="TWU1" s="526"/>
      <c r="TWV1" s="526"/>
      <c r="TWW1" s="526"/>
      <c r="TWX1" s="526"/>
      <c r="TWY1" s="526"/>
      <c r="TWZ1" s="526"/>
      <c r="TXA1" s="526"/>
      <c r="TXB1" s="526"/>
      <c r="TXC1" s="526"/>
      <c r="TXD1" s="526"/>
      <c r="TXE1" s="526"/>
      <c r="TXF1" s="526"/>
      <c r="TXG1" s="526"/>
      <c r="TXH1" s="526"/>
      <c r="TXI1" s="526"/>
      <c r="TXJ1" s="526"/>
      <c r="TXK1" s="526"/>
      <c r="TXL1" s="526"/>
      <c r="TXM1" s="526"/>
      <c r="TXN1" s="526"/>
      <c r="TXO1" s="526"/>
      <c r="TXP1" s="526"/>
      <c r="TXQ1" s="526"/>
      <c r="TXR1" s="526"/>
      <c r="TXS1" s="526"/>
      <c r="TXT1" s="526"/>
      <c r="TXU1" s="526"/>
      <c r="TXV1" s="526"/>
      <c r="TXW1" s="526"/>
      <c r="TXX1" s="526"/>
      <c r="TXY1" s="526"/>
      <c r="TXZ1" s="526"/>
      <c r="TYA1" s="526"/>
      <c r="TYB1" s="526"/>
      <c r="TYC1" s="526"/>
      <c r="TYD1" s="526"/>
      <c r="TYE1" s="526"/>
      <c r="TYF1" s="526"/>
      <c r="TYG1" s="526"/>
      <c r="TYH1" s="526"/>
      <c r="TYI1" s="526"/>
      <c r="TYJ1" s="526"/>
      <c r="TYK1" s="526"/>
      <c r="TYL1" s="526"/>
      <c r="TYM1" s="526"/>
      <c r="TYN1" s="526"/>
      <c r="TYO1" s="526"/>
      <c r="TYP1" s="526"/>
      <c r="TYQ1" s="526"/>
      <c r="TYR1" s="526"/>
      <c r="TYS1" s="526"/>
      <c r="TYT1" s="526"/>
      <c r="TYU1" s="526"/>
      <c r="TYV1" s="526"/>
      <c r="TYW1" s="526"/>
      <c r="TYX1" s="526"/>
      <c r="TYY1" s="526"/>
      <c r="TYZ1" s="526"/>
      <c r="TZA1" s="526"/>
      <c r="TZB1" s="526"/>
      <c r="TZC1" s="526"/>
      <c r="TZD1" s="526"/>
      <c r="TZE1" s="526"/>
      <c r="TZF1" s="526"/>
      <c r="TZG1" s="526"/>
      <c r="TZH1" s="526"/>
      <c r="TZI1" s="526"/>
      <c r="TZJ1" s="526"/>
      <c r="TZK1" s="526"/>
      <c r="TZL1" s="526"/>
      <c r="TZM1" s="526"/>
      <c r="TZN1" s="526"/>
      <c r="TZO1" s="526"/>
      <c r="TZP1" s="526"/>
      <c r="TZQ1" s="526"/>
      <c r="TZR1" s="526"/>
      <c r="TZS1" s="526"/>
      <c r="TZT1" s="526"/>
      <c r="TZU1" s="526"/>
      <c r="TZV1" s="526"/>
      <c r="TZW1" s="526"/>
      <c r="TZX1" s="526"/>
      <c r="TZY1" s="526"/>
      <c r="TZZ1" s="526"/>
      <c r="UAA1" s="526"/>
      <c r="UAB1" s="526"/>
      <c r="UAC1" s="526"/>
      <c r="UAD1" s="526"/>
      <c r="UAE1" s="526"/>
      <c r="UAF1" s="526"/>
      <c r="UAG1" s="526"/>
      <c r="UAH1" s="526"/>
      <c r="UAI1" s="526"/>
      <c r="UAJ1" s="526"/>
      <c r="UAK1" s="526"/>
      <c r="UAL1" s="526"/>
      <c r="UAM1" s="526"/>
      <c r="UAN1" s="526"/>
      <c r="UAO1" s="526"/>
      <c r="UAP1" s="526"/>
      <c r="UAQ1" s="526"/>
      <c r="UAR1" s="526"/>
      <c r="UAS1" s="526"/>
      <c r="UAT1" s="526"/>
      <c r="UAU1" s="526"/>
      <c r="UAV1" s="526"/>
      <c r="UAW1" s="526"/>
      <c r="UAX1" s="526"/>
      <c r="UAY1" s="526"/>
      <c r="UAZ1" s="526"/>
      <c r="UBA1" s="526"/>
      <c r="UBB1" s="526"/>
      <c r="UBC1" s="526"/>
      <c r="UBD1" s="526"/>
      <c r="UBE1" s="526"/>
      <c r="UBF1" s="526"/>
      <c r="UBG1" s="526"/>
      <c r="UBH1" s="526"/>
      <c r="UBI1" s="526"/>
      <c r="UBJ1" s="526"/>
      <c r="UBK1" s="526"/>
      <c r="UBL1" s="526"/>
      <c r="UBM1" s="526"/>
      <c r="UBN1" s="526"/>
      <c r="UBO1" s="526"/>
      <c r="UBP1" s="526"/>
      <c r="UBQ1" s="526"/>
      <c r="UBR1" s="526"/>
      <c r="UBS1" s="526"/>
      <c r="UBT1" s="526"/>
      <c r="UBU1" s="526"/>
      <c r="UBV1" s="526"/>
      <c r="UBW1" s="526"/>
      <c r="UBX1" s="526"/>
      <c r="UBY1" s="526"/>
      <c r="UBZ1" s="526"/>
      <c r="UCA1" s="526"/>
      <c r="UCB1" s="526"/>
      <c r="UCC1" s="526"/>
      <c r="UCD1" s="526"/>
      <c r="UCE1" s="526"/>
      <c r="UCF1" s="526"/>
      <c r="UCG1" s="526"/>
      <c r="UCH1" s="526"/>
      <c r="UCI1" s="526"/>
      <c r="UCJ1" s="526"/>
      <c r="UCK1" s="526"/>
      <c r="UCL1" s="526"/>
      <c r="UCM1" s="526"/>
      <c r="UCN1" s="526"/>
      <c r="UCO1" s="526"/>
      <c r="UCP1" s="526"/>
      <c r="UCQ1" s="526"/>
      <c r="UCR1" s="526"/>
      <c r="UCS1" s="526"/>
      <c r="UCT1" s="526"/>
      <c r="UCU1" s="526"/>
      <c r="UCV1" s="526"/>
      <c r="UCW1" s="526"/>
      <c r="UCX1" s="526"/>
      <c r="UCY1" s="526"/>
      <c r="UCZ1" s="526"/>
      <c r="UDA1" s="526"/>
      <c r="UDB1" s="526"/>
      <c r="UDC1" s="526"/>
      <c r="UDD1" s="526"/>
      <c r="UDE1" s="526"/>
      <c r="UDF1" s="526"/>
      <c r="UDG1" s="526"/>
      <c r="UDH1" s="526"/>
      <c r="UDI1" s="526"/>
      <c r="UDJ1" s="526"/>
      <c r="UDK1" s="526"/>
      <c r="UDL1" s="526"/>
      <c r="UDM1" s="526"/>
      <c r="UDN1" s="526"/>
      <c r="UDO1" s="526"/>
      <c r="UDP1" s="526"/>
      <c r="UDQ1" s="526"/>
      <c r="UDR1" s="526"/>
      <c r="UDS1" s="526"/>
      <c r="UDT1" s="526"/>
      <c r="UDU1" s="526"/>
      <c r="UDV1" s="526"/>
      <c r="UDW1" s="526"/>
      <c r="UDX1" s="526"/>
      <c r="UDY1" s="526"/>
      <c r="UDZ1" s="526"/>
      <c r="UEA1" s="526"/>
      <c r="UEB1" s="526"/>
      <c r="UEC1" s="526"/>
      <c r="UED1" s="526"/>
      <c r="UEE1" s="526"/>
      <c r="UEF1" s="526"/>
      <c r="UEG1" s="526"/>
      <c r="UEH1" s="526"/>
      <c r="UEI1" s="526"/>
      <c r="UEJ1" s="526"/>
      <c r="UEK1" s="526"/>
      <c r="UEL1" s="526"/>
      <c r="UEM1" s="526"/>
      <c r="UEN1" s="526"/>
      <c r="UEO1" s="526"/>
      <c r="UEP1" s="526"/>
      <c r="UEQ1" s="526"/>
      <c r="UER1" s="526"/>
      <c r="UES1" s="526"/>
      <c r="UET1" s="526"/>
      <c r="UEU1" s="526"/>
      <c r="UEV1" s="526"/>
      <c r="UEW1" s="526"/>
      <c r="UEX1" s="526"/>
      <c r="UEY1" s="526"/>
      <c r="UEZ1" s="526"/>
      <c r="UFA1" s="526"/>
      <c r="UFB1" s="526"/>
      <c r="UFC1" s="526"/>
      <c r="UFD1" s="526"/>
      <c r="UFE1" s="526"/>
      <c r="UFF1" s="526"/>
      <c r="UFG1" s="526"/>
      <c r="UFH1" s="526"/>
      <c r="UFI1" s="526"/>
      <c r="UFJ1" s="526"/>
      <c r="UFK1" s="526"/>
      <c r="UFL1" s="526"/>
      <c r="UFM1" s="526"/>
      <c r="UFN1" s="526"/>
      <c r="UFO1" s="526"/>
      <c r="UFP1" s="526"/>
      <c r="UFQ1" s="526"/>
      <c r="UFR1" s="526"/>
      <c r="UFS1" s="526"/>
      <c r="UFT1" s="526"/>
      <c r="UFU1" s="526"/>
      <c r="UFV1" s="526"/>
      <c r="UFW1" s="526"/>
      <c r="UFX1" s="526"/>
      <c r="UFY1" s="526"/>
      <c r="UFZ1" s="526"/>
      <c r="UGA1" s="526"/>
      <c r="UGB1" s="526"/>
      <c r="UGC1" s="526"/>
      <c r="UGD1" s="526"/>
      <c r="UGE1" s="526"/>
      <c r="UGF1" s="526"/>
      <c r="UGG1" s="526"/>
      <c r="UGH1" s="526"/>
      <c r="UGI1" s="526"/>
      <c r="UGJ1" s="526"/>
      <c r="UGK1" s="526"/>
      <c r="UGL1" s="526"/>
      <c r="UGM1" s="526"/>
      <c r="UGN1" s="526"/>
      <c r="UGO1" s="526"/>
      <c r="UGP1" s="526"/>
      <c r="UGQ1" s="526"/>
      <c r="UGR1" s="526"/>
      <c r="UGS1" s="526"/>
      <c r="UGT1" s="526"/>
      <c r="UGU1" s="526"/>
      <c r="UGV1" s="526"/>
      <c r="UGW1" s="526"/>
      <c r="UGX1" s="526"/>
      <c r="UGY1" s="526"/>
      <c r="UGZ1" s="526"/>
      <c r="UHA1" s="526"/>
      <c r="UHB1" s="526"/>
      <c r="UHC1" s="526"/>
      <c r="UHD1" s="526"/>
      <c r="UHE1" s="526"/>
      <c r="UHF1" s="526"/>
      <c r="UHG1" s="526"/>
      <c r="UHH1" s="526"/>
      <c r="UHI1" s="526"/>
      <c r="UHJ1" s="526"/>
      <c r="UHK1" s="526"/>
      <c r="UHL1" s="526"/>
      <c r="UHM1" s="526"/>
      <c r="UHN1" s="526"/>
      <c r="UHO1" s="526"/>
      <c r="UHP1" s="526"/>
      <c r="UHQ1" s="526"/>
      <c r="UHR1" s="526"/>
      <c r="UHS1" s="526"/>
      <c r="UHT1" s="526"/>
      <c r="UHU1" s="526"/>
      <c r="UHV1" s="526"/>
      <c r="UHW1" s="526"/>
      <c r="UHX1" s="526"/>
      <c r="UHY1" s="526"/>
      <c r="UHZ1" s="526"/>
      <c r="UIA1" s="526"/>
      <c r="UIB1" s="526"/>
      <c r="UIC1" s="526"/>
      <c r="UID1" s="526"/>
      <c r="UIE1" s="526"/>
      <c r="UIF1" s="526"/>
      <c r="UIG1" s="526"/>
      <c r="UIH1" s="526"/>
      <c r="UII1" s="526"/>
      <c r="UIJ1" s="526"/>
      <c r="UIK1" s="526"/>
      <c r="UIL1" s="526"/>
      <c r="UIM1" s="526"/>
      <c r="UIN1" s="526"/>
      <c r="UIO1" s="526"/>
      <c r="UIP1" s="526"/>
      <c r="UIQ1" s="526"/>
      <c r="UIR1" s="526"/>
      <c r="UIS1" s="526"/>
      <c r="UIT1" s="526"/>
      <c r="UIU1" s="526"/>
      <c r="UIV1" s="526"/>
      <c r="UIW1" s="526"/>
      <c r="UIX1" s="526"/>
      <c r="UIY1" s="526"/>
      <c r="UIZ1" s="526"/>
      <c r="UJA1" s="526"/>
      <c r="UJB1" s="526"/>
      <c r="UJC1" s="526"/>
      <c r="UJD1" s="526"/>
      <c r="UJE1" s="526"/>
      <c r="UJF1" s="526"/>
      <c r="UJG1" s="526"/>
      <c r="UJH1" s="526"/>
      <c r="UJI1" s="526"/>
      <c r="UJJ1" s="526"/>
      <c r="UJK1" s="526"/>
      <c r="UJL1" s="526"/>
      <c r="UJM1" s="526"/>
      <c r="UJN1" s="526"/>
      <c r="UJO1" s="526"/>
      <c r="UJP1" s="526"/>
      <c r="UJQ1" s="526"/>
      <c r="UJR1" s="526"/>
      <c r="UJS1" s="526"/>
      <c r="UJT1" s="526"/>
      <c r="UJU1" s="526"/>
      <c r="UJV1" s="526"/>
      <c r="UJW1" s="526"/>
      <c r="UJX1" s="526"/>
      <c r="UJY1" s="526"/>
      <c r="UJZ1" s="526"/>
      <c r="UKA1" s="526"/>
      <c r="UKB1" s="526"/>
      <c r="UKC1" s="526"/>
      <c r="UKD1" s="526"/>
      <c r="UKE1" s="526"/>
      <c r="UKF1" s="526"/>
      <c r="UKG1" s="526"/>
      <c r="UKH1" s="526"/>
      <c r="UKI1" s="526"/>
      <c r="UKJ1" s="526"/>
      <c r="UKK1" s="526"/>
      <c r="UKL1" s="526"/>
      <c r="UKM1" s="526"/>
      <c r="UKN1" s="526"/>
      <c r="UKO1" s="526"/>
      <c r="UKP1" s="526"/>
      <c r="UKQ1" s="526"/>
      <c r="UKR1" s="526"/>
      <c r="UKS1" s="526"/>
      <c r="UKT1" s="526"/>
      <c r="UKU1" s="526"/>
      <c r="UKV1" s="526"/>
      <c r="UKW1" s="526"/>
      <c r="UKX1" s="526"/>
      <c r="UKY1" s="526"/>
      <c r="UKZ1" s="526"/>
      <c r="ULA1" s="526"/>
      <c r="ULB1" s="526"/>
      <c r="ULC1" s="526"/>
      <c r="ULD1" s="526"/>
      <c r="ULE1" s="526"/>
      <c r="ULF1" s="526"/>
      <c r="ULG1" s="526"/>
      <c r="ULH1" s="526"/>
      <c r="ULI1" s="526"/>
      <c r="ULJ1" s="526"/>
      <c r="ULK1" s="526"/>
      <c r="ULL1" s="526"/>
      <c r="ULM1" s="526"/>
      <c r="ULN1" s="526"/>
      <c r="ULO1" s="526"/>
      <c r="ULP1" s="526"/>
      <c r="ULQ1" s="526"/>
      <c r="ULR1" s="526"/>
      <c r="ULS1" s="526"/>
      <c r="ULT1" s="526"/>
      <c r="ULU1" s="526"/>
      <c r="ULV1" s="526"/>
      <c r="ULW1" s="526"/>
      <c r="ULX1" s="526"/>
      <c r="ULY1" s="526"/>
      <c r="ULZ1" s="526"/>
      <c r="UMA1" s="526"/>
      <c r="UMB1" s="526"/>
      <c r="UMC1" s="526"/>
      <c r="UMD1" s="526"/>
      <c r="UME1" s="526"/>
      <c r="UMF1" s="526"/>
      <c r="UMG1" s="526"/>
      <c r="UMH1" s="526"/>
      <c r="UMI1" s="526"/>
      <c r="UMJ1" s="526"/>
      <c r="UMK1" s="526"/>
      <c r="UML1" s="526"/>
      <c r="UMM1" s="526"/>
      <c r="UMN1" s="526"/>
      <c r="UMO1" s="526"/>
      <c r="UMP1" s="526"/>
      <c r="UMQ1" s="526"/>
      <c r="UMR1" s="526"/>
      <c r="UMS1" s="526"/>
      <c r="UMT1" s="526"/>
      <c r="UMU1" s="526"/>
      <c r="UMV1" s="526"/>
      <c r="UMW1" s="526"/>
      <c r="UMX1" s="526"/>
      <c r="UMY1" s="526"/>
      <c r="UMZ1" s="526"/>
      <c r="UNA1" s="526"/>
      <c r="UNB1" s="526"/>
      <c r="UNC1" s="526"/>
      <c r="UND1" s="526"/>
      <c r="UNE1" s="526"/>
      <c r="UNF1" s="526"/>
      <c r="UNG1" s="526"/>
      <c r="UNH1" s="526"/>
      <c r="UNI1" s="526"/>
      <c r="UNJ1" s="526"/>
      <c r="UNK1" s="526"/>
      <c r="UNL1" s="526"/>
      <c r="UNM1" s="526"/>
      <c r="UNN1" s="526"/>
      <c r="UNO1" s="526"/>
      <c r="UNP1" s="526"/>
      <c r="UNQ1" s="526"/>
      <c r="UNR1" s="526"/>
      <c r="UNS1" s="526"/>
      <c r="UNT1" s="526"/>
      <c r="UNU1" s="526"/>
      <c r="UNV1" s="526"/>
      <c r="UNW1" s="526"/>
      <c r="UNX1" s="526"/>
      <c r="UNY1" s="526"/>
      <c r="UNZ1" s="526"/>
      <c r="UOA1" s="526"/>
      <c r="UOB1" s="526"/>
      <c r="UOC1" s="526"/>
      <c r="UOD1" s="526"/>
      <c r="UOE1" s="526"/>
      <c r="UOF1" s="526"/>
      <c r="UOG1" s="526"/>
      <c r="UOH1" s="526"/>
      <c r="UOI1" s="526"/>
      <c r="UOJ1" s="526"/>
      <c r="UOK1" s="526"/>
      <c r="UOL1" s="526"/>
      <c r="UOM1" s="526"/>
      <c r="UON1" s="526"/>
      <c r="UOO1" s="526"/>
      <c r="UOP1" s="526"/>
      <c r="UOQ1" s="526"/>
      <c r="UOR1" s="526"/>
      <c r="UOS1" s="526"/>
      <c r="UOT1" s="526"/>
      <c r="UOU1" s="526"/>
      <c r="UOV1" s="526"/>
      <c r="UOW1" s="526"/>
      <c r="UOX1" s="526"/>
      <c r="UOY1" s="526"/>
      <c r="UOZ1" s="526"/>
      <c r="UPA1" s="526"/>
      <c r="UPB1" s="526"/>
      <c r="UPC1" s="526"/>
      <c r="UPD1" s="526"/>
      <c r="UPE1" s="526"/>
      <c r="UPF1" s="526"/>
      <c r="UPG1" s="526"/>
      <c r="UPH1" s="526"/>
      <c r="UPI1" s="526"/>
      <c r="UPJ1" s="526"/>
      <c r="UPK1" s="526"/>
      <c r="UPL1" s="526"/>
      <c r="UPM1" s="526"/>
      <c r="UPN1" s="526"/>
      <c r="UPO1" s="526"/>
      <c r="UPP1" s="526"/>
      <c r="UPQ1" s="526"/>
      <c r="UPR1" s="526"/>
      <c r="UPS1" s="526"/>
      <c r="UPT1" s="526"/>
      <c r="UPU1" s="526"/>
      <c r="UPV1" s="526"/>
      <c r="UPW1" s="526"/>
      <c r="UPX1" s="526"/>
      <c r="UPY1" s="526"/>
      <c r="UPZ1" s="526"/>
      <c r="UQA1" s="526"/>
      <c r="UQB1" s="526"/>
      <c r="UQC1" s="526"/>
      <c r="UQD1" s="526"/>
      <c r="UQE1" s="526"/>
      <c r="UQF1" s="526"/>
      <c r="UQG1" s="526"/>
      <c r="UQH1" s="526"/>
      <c r="UQI1" s="526"/>
      <c r="UQJ1" s="526"/>
      <c r="UQK1" s="526"/>
      <c r="UQL1" s="526"/>
      <c r="UQM1" s="526"/>
      <c r="UQN1" s="526"/>
      <c r="UQO1" s="526"/>
      <c r="UQP1" s="526"/>
      <c r="UQQ1" s="526"/>
      <c r="UQR1" s="526"/>
      <c r="UQS1" s="526"/>
      <c r="UQT1" s="526"/>
      <c r="UQU1" s="526"/>
      <c r="UQV1" s="526"/>
      <c r="UQW1" s="526"/>
      <c r="UQX1" s="526"/>
      <c r="UQY1" s="526"/>
      <c r="UQZ1" s="526"/>
      <c r="URA1" s="526"/>
      <c r="URB1" s="526"/>
      <c r="URC1" s="526"/>
      <c r="URD1" s="526"/>
      <c r="URE1" s="526"/>
      <c r="URF1" s="526"/>
      <c r="URG1" s="526"/>
      <c r="URH1" s="526"/>
      <c r="URI1" s="526"/>
      <c r="URJ1" s="526"/>
      <c r="URK1" s="526"/>
      <c r="URL1" s="526"/>
      <c r="URM1" s="526"/>
      <c r="URN1" s="526"/>
      <c r="URO1" s="526"/>
      <c r="URP1" s="526"/>
      <c r="URQ1" s="526"/>
      <c r="URR1" s="526"/>
      <c r="URS1" s="526"/>
      <c r="URT1" s="526"/>
      <c r="URU1" s="526"/>
      <c r="URV1" s="526"/>
      <c r="URW1" s="526"/>
      <c r="URX1" s="526"/>
      <c r="URY1" s="526"/>
      <c r="URZ1" s="526"/>
      <c r="USA1" s="526"/>
      <c r="USB1" s="526"/>
      <c r="USC1" s="526"/>
      <c r="USD1" s="526"/>
      <c r="USE1" s="526"/>
      <c r="USF1" s="526"/>
      <c r="USG1" s="526"/>
      <c r="USH1" s="526"/>
      <c r="USI1" s="526"/>
      <c r="USJ1" s="526"/>
      <c r="USK1" s="526"/>
      <c r="USL1" s="526"/>
      <c r="USM1" s="526"/>
      <c r="USN1" s="526"/>
      <c r="USO1" s="526"/>
      <c r="USP1" s="526"/>
      <c r="USQ1" s="526"/>
      <c r="USR1" s="526"/>
      <c r="USS1" s="526"/>
      <c r="UST1" s="526"/>
      <c r="USU1" s="526"/>
      <c r="USV1" s="526"/>
      <c r="USW1" s="526"/>
      <c r="USX1" s="526"/>
      <c r="USY1" s="526"/>
      <c r="USZ1" s="526"/>
      <c r="UTA1" s="526"/>
      <c r="UTB1" s="526"/>
      <c r="UTC1" s="526"/>
      <c r="UTD1" s="526"/>
      <c r="UTE1" s="526"/>
      <c r="UTF1" s="526"/>
      <c r="UTG1" s="526"/>
      <c r="UTH1" s="526"/>
      <c r="UTI1" s="526"/>
      <c r="UTJ1" s="526"/>
      <c r="UTK1" s="526"/>
      <c r="UTL1" s="526"/>
      <c r="UTM1" s="526"/>
      <c r="UTN1" s="526"/>
      <c r="UTO1" s="526"/>
      <c r="UTP1" s="526"/>
      <c r="UTQ1" s="526"/>
      <c r="UTR1" s="526"/>
      <c r="UTS1" s="526"/>
      <c r="UTT1" s="526"/>
      <c r="UTU1" s="526"/>
      <c r="UTV1" s="526"/>
      <c r="UTW1" s="526"/>
      <c r="UTX1" s="526"/>
      <c r="UTY1" s="526"/>
      <c r="UTZ1" s="526"/>
      <c r="UUA1" s="526"/>
      <c r="UUB1" s="526"/>
      <c r="UUC1" s="526"/>
      <c r="UUD1" s="526"/>
      <c r="UUE1" s="526"/>
      <c r="UUF1" s="526"/>
      <c r="UUG1" s="526"/>
      <c r="UUH1" s="526"/>
      <c r="UUI1" s="526"/>
      <c r="UUJ1" s="526"/>
      <c r="UUK1" s="526"/>
      <c r="UUL1" s="526"/>
      <c r="UUM1" s="526"/>
      <c r="UUN1" s="526"/>
      <c r="UUO1" s="526"/>
      <c r="UUP1" s="526"/>
      <c r="UUQ1" s="526"/>
      <c r="UUR1" s="526"/>
      <c r="UUS1" s="526"/>
      <c r="UUT1" s="526"/>
      <c r="UUU1" s="526"/>
      <c r="UUV1" s="526"/>
      <c r="UUW1" s="526"/>
      <c r="UUX1" s="526"/>
      <c r="UUY1" s="526"/>
      <c r="UUZ1" s="526"/>
      <c r="UVA1" s="526"/>
      <c r="UVB1" s="526"/>
      <c r="UVC1" s="526"/>
      <c r="UVD1" s="526"/>
      <c r="UVE1" s="526"/>
      <c r="UVF1" s="526"/>
      <c r="UVG1" s="526"/>
      <c r="UVH1" s="526"/>
      <c r="UVI1" s="526"/>
      <c r="UVJ1" s="526"/>
      <c r="UVK1" s="526"/>
      <c r="UVL1" s="526"/>
      <c r="UVM1" s="526"/>
      <c r="UVN1" s="526"/>
      <c r="UVO1" s="526"/>
      <c r="UVP1" s="526"/>
      <c r="UVQ1" s="526"/>
      <c r="UVR1" s="526"/>
      <c r="UVS1" s="526"/>
      <c r="UVT1" s="526"/>
      <c r="UVU1" s="526"/>
      <c r="UVV1" s="526"/>
      <c r="UVW1" s="526"/>
      <c r="UVX1" s="526"/>
      <c r="UVY1" s="526"/>
      <c r="UVZ1" s="526"/>
      <c r="UWA1" s="526"/>
      <c r="UWB1" s="526"/>
      <c r="UWC1" s="526"/>
      <c r="UWD1" s="526"/>
      <c r="UWE1" s="526"/>
      <c r="UWF1" s="526"/>
      <c r="UWG1" s="526"/>
      <c r="UWH1" s="526"/>
      <c r="UWI1" s="526"/>
      <c r="UWJ1" s="526"/>
      <c r="UWK1" s="526"/>
      <c r="UWL1" s="526"/>
      <c r="UWM1" s="526"/>
      <c r="UWN1" s="526"/>
      <c r="UWO1" s="526"/>
      <c r="UWP1" s="526"/>
      <c r="UWQ1" s="526"/>
      <c r="UWR1" s="526"/>
      <c r="UWS1" s="526"/>
      <c r="UWT1" s="526"/>
      <c r="UWU1" s="526"/>
      <c r="UWV1" s="526"/>
      <c r="UWW1" s="526"/>
      <c r="UWX1" s="526"/>
      <c r="UWY1" s="526"/>
      <c r="UWZ1" s="526"/>
      <c r="UXA1" s="526"/>
      <c r="UXB1" s="526"/>
      <c r="UXC1" s="526"/>
      <c r="UXD1" s="526"/>
      <c r="UXE1" s="526"/>
      <c r="UXF1" s="526"/>
      <c r="UXG1" s="526"/>
      <c r="UXH1" s="526"/>
      <c r="UXI1" s="526"/>
      <c r="UXJ1" s="526"/>
      <c r="UXK1" s="526"/>
      <c r="UXL1" s="526"/>
      <c r="UXM1" s="526"/>
      <c r="UXN1" s="526"/>
      <c r="UXO1" s="526"/>
      <c r="UXP1" s="526"/>
      <c r="UXQ1" s="526"/>
      <c r="UXR1" s="526"/>
      <c r="UXS1" s="526"/>
      <c r="UXT1" s="526"/>
      <c r="UXU1" s="526"/>
      <c r="UXV1" s="526"/>
      <c r="UXW1" s="526"/>
      <c r="UXX1" s="526"/>
      <c r="UXY1" s="526"/>
      <c r="UXZ1" s="526"/>
      <c r="UYA1" s="526"/>
      <c r="UYB1" s="526"/>
      <c r="UYC1" s="526"/>
      <c r="UYD1" s="526"/>
      <c r="UYE1" s="526"/>
      <c r="UYF1" s="526"/>
      <c r="UYG1" s="526"/>
      <c r="UYH1" s="526"/>
      <c r="UYI1" s="526"/>
      <c r="UYJ1" s="526"/>
      <c r="UYK1" s="526"/>
      <c r="UYL1" s="526"/>
      <c r="UYM1" s="526"/>
      <c r="UYN1" s="526"/>
      <c r="UYO1" s="526"/>
      <c r="UYP1" s="526"/>
      <c r="UYQ1" s="526"/>
      <c r="UYR1" s="526"/>
      <c r="UYS1" s="526"/>
      <c r="UYT1" s="526"/>
      <c r="UYU1" s="526"/>
      <c r="UYV1" s="526"/>
      <c r="UYW1" s="526"/>
      <c r="UYX1" s="526"/>
      <c r="UYY1" s="526"/>
      <c r="UYZ1" s="526"/>
      <c r="UZA1" s="526"/>
      <c r="UZB1" s="526"/>
      <c r="UZC1" s="526"/>
      <c r="UZD1" s="526"/>
      <c r="UZE1" s="526"/>
      <c r="UZF1" s="526"/>
      <c r="UZG1" s="526"/>
      <c r="UZH1" s="526"/>
      <c r="UZI1" s="526"/>
      <c r="UZJ1" s="526"/>
      <c r="UZK1" s="526"/>
      <c r="UZL1" s="526"/>
      <c r="UZM1" s="526"/>
      <c r="UZN1" s="526"/>
      <c r="UZO1" s="526"/>
      <c r="UZP1" s="526"/>
      <c r="UZQ1" s="526"/>
      <c r="UZR1" s="526"/>
      <c r="UZS1" s="526"/>
      <c r="UZT1" s="526"/>
      <c r="UZU1" s="526"/>
      <c r="UZV1" s="526"/>
      <c r="UZW1" s="526"/>
      <c r="UZX1" s="526"/>
      <c r="UZY1" s="526"/>
      <c r="UZZ1" s="526"/>
      <c r="VAA1" s="526"/>
      <c r="VAB1" s="526"/>
      <c r="VAC1" s="526"/>
      <c r="VAD1" s="526"/>
      <c r="VAE1" s="526"/>
      <c r="VAF1" s="526"/>
      <c r="VAG1" s="526"/>
      <c r="VAH1" s="526"/>
      <c r="VAI1" s="526"/>
      <c r="VAJ1" s="526"/>
      <c r="VAK1" s="526"/>
      <c r="VAL1" s="526"/>
      <c r="VAM1" s="526"/>
      <c r="VAN1" s="526"/>
      <c r="VAO1" s="526"/>
      <c r="VAP1" s="526"/>
      <c r="VAQ1" s="526"/>
      <c r="VAR1" s="526"/>
      <c r="VAS1" s="526"/>
      <c r="VAT1" s="526"/>
      <c r="VAU1" s="526"/>
      <c r="VAV1" s="526"/>
      <c r="VAW1" s="526"/>
      <c r="VAX1" s="526"/>
      <c r="VAY1" s="526"/>
      <c r="VAZ1" s="526"/>
      <c r="VBA1" s="526"/>
      <c r="VBB1" s="526"/>
      <c r="VBC1" s="526"/>
      <c r="VBD1" s="526"/>
      <c r="VBE1" s="526"/>
      <c r="VBF1" s="526"/>
      <c r="VBG1" s="526"/>
      <c r="VBH1" s="526"/>
      <c r="VBI1" s="526"/>
      <c r="VBJ1" s="526"/>
      <c r="VBK1" s="526"/>
      <c r="VBL1" s="526"/>
      <c r="VBM1" s="526"/>
      <c r="VBN1" s="526"/>
      <c r="VBO1" s="526"/>
      <c r="VBP1" s="526"/>
      <c r="VBQ1" s="526"/>
      <c r="VBR1" s="526"/>
      <c r="VBS1" s="526"/>
      <c r="VBT1" s="526"/>
      <c r="VBU1" s="526"/>
      <c r="VBV1" s="526"/>
      <c r="VBW1" s="526"/>
      <c r="VBX1" s="526"/>
      <c r="VBY1" s="526"/>
      <c r="VBZ1" s="526"/>
      <c r="VCA1" s="526"/>
      <c r="VCB1" s="526"/>
      <c r="VCC1" s="526"/>
      <c r="VCD1" s="526"/>
      <c r="VCE1" s="526"/>
      <c r="VCF1" s="526"/>
      <c r="VCG1" s="526"/>
      <c r="VCH1" s="526"/>
      <c r="VCI1" s="526"/>
      <c r="VCJ1" s="526"/>
      <c r="VCK1" s="526"/>
      <c r="VCL1" s="526"/>
      <c r="VCM1" s="526"/>
      <c r="VCN1" s="526"/>
      <c r="VCO1" s="526"/>
      <c r="VCP1" s="526"/>
      <c r="VCQ1" s="526"/>
      <c r="VCR1" s="526"/>
      <c r="VCS1" s="526"/>
      <c r="VCT1" s="526"/>
      <c r="VCU1" s="526"/>
      <c r="VCV1" s="526"/>
      <c r="VCW1" s="526"/>
      <c r="VCX1" s="526"/>
      <c r="VCY1" s="526"/>
      <c r="VCZ1" s="526"/>
      <c r="VDA1" s="526"/>
      <c r="VDB1" s="526"/>
      <c r="VDC1" s="526"/>
      <c r="VDD1" s="526"/>
      <c r="VDE1" s="526"/>
      <c r="VDF1" s="526"/>
      <c r="VDG1" s="526"/>
      <c r="VDH1" s="526"/>
      <c r="VDI1" s="526"/>
      <c r="VDJ1" s="526"/>
      <c r="VDK1" s="526"/>
      <c r="VDL1" s="526"/>
      <c r="VDM1" s="526"/>
      <c r="VDN1" s="526"/>
      <c r="VDO1" s="526"/>
      <c r="VDP1" s="526"/>
      <c r="VDQ1" s="526"/>
      <c r="VDR1" s="526"/>
      <c r="VDS1" s="526"/>
      <c r="VDT1" s="526"/>
      <c r="VDU1" s="526"/>
      <c r="VDV1" s="526"/>
      <c r="VDW1" s="526"/>
      <c r="VDX1" s="526"/>
      <c r="VDY1" s="526"/>
      <c r="VDZ1" s="526"/>
      <c r="VEA1" s="526"/>
      <c r="VEB1" s="526"/>
      <c r="VEC1" s="526"/>
      <c r="VED1" s="526"/>
      <c r="VEE1" s="526"/>
      <c r="VEF1" s="526"/>
      <c r="VEG1" s="526"/>
      <c r="VEH1" s="526"/>
      <c r="VEI1" s="526"/>
      <c r="VEJ1" s="526"/>
      <c r="VEK1" s="526"/>
      <c r="VEL1" s="526"/>
      <c r="VEM1" s="526"/>
      <c r="VEN1" s="526"/>
      <c r="VEO1" s="526"/>
      <c r="VEP1" s="526"/>
      <c r="VEQ1" s="526"/>
      <c r="VER1" s="526"/>
      <c r="VES1" s="526"/>
      <c r="VET1" s="526"/>
      <c r="VEU1" s="526"/>
      <c r="VEV1" s="526"/>
      <c r="VEW1" s="526"/>
      <c r="VEX1" s="526"/>
      <c r="VEY1" s="526"/>
      <c r="VEZ1" s="526"/>
      <c r="VFA1" s="526"/>
      <c r="VFB1" s="526"/>
      <c r="VFC1" s="526"/>
      <c r="VFD1" s="526"/>
      <c r="VFE1" s="526"/>
      <c r="VFF1" s="526"/>
      <c r="VFG1" s="526"/>
      <c r="VFH1" s="526"/>
      <c r="VFI1" s="526"/>
      <c r="VFJ1" s="526"/>
      <c r="VFK1" s="526"/>
      <c r="VFL1" s="526"/>
      <c r="VFM1" s="526"/>
      <c r="VFN1" s="526"/>
      <c r="VFO1" s="526"/>
      <c r="VFP1" s="526"/>
      <c r="VFQ1" s="526"/>
      <c r="VFR1" s="526"/>
      <c r="VFS1" s="526"/>
      <c r="VFT1" s="526"/>
      <c r="VFU1" s="526"/>
      <c r="VFV1" s="526"/>
      <c r="VFW1" s="526"/>
      <c r="VFX1" s="526"/>
      <c r="VFY1" s="526"/>
      <c r="VFZ1" s="526"/>
      <c r="VGA1" s="526"/>
      <c r="VGB1" s="526"/>
      <c r="VGC1" s="526"/>
      <c r="VGD1" s="526"/>
      <c r="VGE1" s="526"/>
      <c r="VGF1" s="526"/>
      <c r="VGG1" s="526"/>
      <c r="VGH1" s="526"/>
      <c r="VGI1" s="526"/>
      <c r="VGJ1" s="526"/>
      <c r="VGK1" s="526"/>
      <c r="VGL1" s="526"/>
      <c r="VGM1" s="526"/>
      <c r="VGN1" s="526"/>
      <c r="VGO1" s="526"/>
      <c r="VGP1" s="526"/>
      <c r="VGQ1" s="526"/>
      <c r="VGR1" s="526"/>
      <c r="VGS1" s="526"/>
      <c r="VGT1" s="526"/>
      <c r="VGU1" s="526"/>
      <c r="VGV1" s="526"/>
      <c r="VGW1" s="526"/>
      <c r="VGX1" s="526"/>
      <c r="VGY1" s="526"/>
      <c r="VGZ1" s="526"/>
      <c r="VHA1" s="526"/>
      <c r="VHB1" s="526"/>
      <c r="VHC1" s="526"/>
      <c r="VHD1" s="526"/>
      <c r="VHE1" s="526"/>
      <c r="VHF1" s="526"/>
      <c r="VHG1" s="526"/>
      <c r="VHH1" s="526"/>
      <c r="VHI1" s="526"/>
      <c r="VHJ1" s="526"/>
      <c r="VHK1" s="526"/>
      <c r="VHL1" s="526"/>
      <c r="VHM1" s="526"/>
      <c r="VHN1" s="526"/>
      <c r="VHO1" s="526"/>
      <c r="VHP1" s="526"/>
      <c r="VHQ1" s="526"/>
      <c r="VHR1" s="526"/>
      <c r="VHS1" s="526"/>
      <c r="VHT1" s="526"/>
      <c r="VHU1" s="526"/>
      <c r="VHV1" s="526"/>
      <c r="VHW1" s="526"/>
      <c r="VHX1" s="526"/>
      <c r="VHY1" s="526"/>
      <c r="VHZ1" s="526"/>
      <c r="VIA1" s="526"/>
      <c r="VIB1" s="526"/>
      <c r="VIC1" s="526"/>
      <c r="VID1" s="526"/>
      <c r="VIE1" s="526"/>
      <c r="VIF1" s="526"/>
      <c r="VIG1" s="526"/>
      <c r="VIH1" s="526"/>
      <c r="VII1" s="526"/>
      <c r="VIJ1" s="526"/>
      <c r="VIK1" s="526"/>
      <c r="VIL1" s="526"/>
      <c r="VIM1" s="526"/>
      <c r="VIN1" s="526"/>
      <c r="VIO1" s="526"/>
      <c r="VIP1" s="526"/>
      <c r="VIQ1" s="526"/>
      <c r="VIR1" s="526"/>
      <c r="VIS1" s="526"/>
      <c r="VIT1" s="526"/>
      <c r="VIU1" s="526"/>
      <c r="VIV1" s="526"/>
      <c r="VIW1" s="526"/>
      <c r="VIX1" s="526"/>
      <c r="VIY1" s="526"/>
      <c r="VIZ1" s="526"/>
      <c r="VJA1" s="526"/>
      <c r="VJB1" s="526"/>
      <c r="VJC1" s="526"/>
      <c r="VJD1" s="526"/>
      <c r="VJE1" s="526"/>
      <c r="VJF1" s="526"/>
      <c r="VJG1" s="526"/>
      <c r="VJH1" s="526"/>
      <c r="VJI1" s="526"/>
      <c r="VJJ1" s="526"/>
      <c r="VJK1" s="526"/>
      <c r="VJL1" s="526"/>
      <c r="VJM1" s="526"/>
      <c r="VJN1" s="526"/>
      <c r="VJO1" s="526"/>
      <c r="VJP1" s="526"/>
      <c r="VJQ1" s="526"/>
      <c r="VJR1" s="526"/>
      <c r="VJS1" s="526"/>
      <c r="VJT1" s="526"/>
      <c r="VJU1" s="526"/>
      <c r="VJV1" s="526"/>
      <c r="VJW1" s="526"/>
      <c r="VJX1" s="526"/>
      <c r="VJY1" s="526"/>
      <c r="VJZ1" s="526"/>
      <c r="VKA1" s="526"/>
      <c r="VKB1" s="526"/>
      <c r="VKC1" s="526"/>
      <c r="VKD1" s="526"/>
      <c r="VKE1" s="526"/>
      <c r="VKF1" s="526"/>
      <c r="VKG1" s="526"/>
      <c r="VKH1" s="526"/>
      <c r="VKI1" s="526"/>
      <c r="VKJ1" s="526"/>
      <c r="VKK1" s="526"/>
      <c r="VKL1" s="526"/>
      <c r="VKM1" s="526"/>
      <c r="VKN1" s="526"/>
      <c r="VKO1" s="526"/>
      <c r="VKP1" s="526"/>
      <c r="VKQ1" s="526"/>
      <c r="VKR1" s="526"/>
      <c r="VKS1" s="526"/>
      <c r="VKT1" s="526"/>
      <c r="VKU1" s="526"/>
      <c r="VKV1" s="526"/>
      <c r="VKW1" s="526"/>
      <c r="VKX1" s="526"/>
      <c r="VKY1" s="526"/>
      <c r="VKZ1" s="526"/>
      <c r="VLA1" s="526"/>
      <c r="VLB1" s="526"/>
      <c r="VLC1" s="526"/>
      <c r="VLD1" s="526"/>
      <c r="VLE1" s="526"/>
      <c r="VLF1" s="526"/>
      <c r="VLG1" s="526"/>
      <c r="VLH1" s="526"/>
      <c r="VLI1" s="526"/>
      <c r="VLJ1" s="526"/>
      <c r="VLK1" s="526"/>
      <c r="VLL1" s="526"/>
      <c r="VLM1" s="526"/>
      <c r="VLN1" s="526"/>
      <c r="VLO1" s="526"/>
      <c r="VLP1" s="526"/>
      <c r="VLQ1" s="526"/>
      <c r="VLR1" s="526"/>
      <c r="VLS1" s="526"/>
      <c r="VLT1" s="526"/>
      <c r="VLU1" s="526"/>
      <c r="VLV1" s="526"/>
      <c r="VLW1" s="526"/>
      <c r="VLX1" s="526"/>
      <c r="VLY1" s="526"/>
      <c r="VLZ1" s="526"/>
      <c r="VMA1" s="526"/>
      <c r="VMB1" s="526"/>
      <c r="VMC1" s="526"/>
      <c r="VMD1" s="526"/>
      <c r="VME1" s="526"/>
      <c r="VMF1" s="526"/>
      <c r="VMG1" s="526"/>
      <c r="VMH1" s="526"/>
      <c r="VMI1" s="526"/>
      <c r="VMJ1" s="526"/>
      <c r="VMK1" s="526"/>
      <c r="VML1" s="526"/>
      <c r="VMM1" s="526"/>
      <c r="VMN1" s="526"/>
      <c r="VMO1" s="526"/>
      <c r="VMP1" s="526"/>
      <c r="VMQ1" s="526"/>
      <c r="VMR1" s="526"/>
      <c r="VMS1" s="526"/>
      <c r="VMT1" s="526"/>
      <c r="VMU1" s="526"/>
      <c r="VMV1" s="526"/>
      <c r="VMW1" s="526"/>
      <c r="VMX1" s="526"/>
      <c r="VMY1" s="526"/>
      <c r="VMZ1" s="526"/>
      <c r="VNA1" s="526"/>
      <c r="VNB1" s="526"/>
      <c r="VNC1" s="526"/>
      <c r="VND1" s="526"/>
      <c r="VNE1" s="526"/>
      <c r="VNF1" s="526"/>
      <c r="VNG1" s="526"/>
      <c r="VNH1" s="526"/>
      <c r="VNI1" s="526"/>
      <c r="VNJ1" s="526"/>
      <c r="VNK1" s="526"/>
      <c r="VNL1" s="526"/>
      <c r="VNM1" s="526"/>
      <c r="VNN1" s="526"/>
      <c r="VNO1" s="526"/>
      <c r="VNP1" s="526"/>
      <c r="VNQ1" s="526"/>
      <c r="VNR1" s="526"/>
      <c r="VNS1" s="526"/>
      <c r="VNT1" s="526"/>
      <c r="VNU1" s="526"/>
      <c r="VNV1" s="526"/>
      <c r="VNW1" s="526"/>
      <c r="VNX1" s="526"/>
      <c r="VNY1" s="526"/>
      <c r="VNZ1" s="526"/>
      <c r="VOA1" s="526"/>
      <c r="VOB1" s="526"/>
      <c r="VOC1" s="526"/>
      <c r="VOD1" s="526"/>
      <c r="VOE1" s="526"/>
      <c r="VOF1" s="526"/>
      <c r="VOG1" s="526"/>
      <c r="VOH1" s="526"/>
      <c r="VOI1" s="526"/>
      <c r="VOJ1" s="526"/>
      <c r="VOK1" s="526"/>
      <c r="VOL1" s="526"/>
      <c r="VOM1" s="526"/>
      <c r="VON1" s="526"/>
      <c r="VOO1" s="526"/>
      <c r="VOP1" s="526"/>
      <c r="VOQ1" s="526"/>
      <c r="VOR1" s="526"/>
      <c r="VOS1" s="526"/>
      <c r="VOT1" s="526"/>
      <c r="VOU1" s="526"/>
      <c r="VOV1" s="526"/>
      <c r="VOW1" s="526"/>
      <c r="VOX1" s="526"/>
      <c r="VOY1" s="526"/>
      <c r="VOZ1" s="526"/>
      <c r="VPA1" s="526"/>
      <c r="VPB1" s="526"/>
      <c r="VPC1" s="526"/>
      <c r="VPD1" s="526"/>
      <c r="VPE1" s="526"/>
      <c r="VPF1" s="526"/>
      <c r="VPG1" s="526"/>
      <c r="VPH1" s="526"/>
      <c r="VPI1" s="526"/>
      <c r="VPJ1" s="526"/>
      <c r="VPK1" s="526"/>
      <c r="VPL1" s="526"/>
      <c r="VPM1" s="526"/>
      <c r="VPN1" s="526"/>
      <c r="VPO1" s="526"/>
      <c r="VPP1" s="526"/>
      <c r="VPQ1" s="526"/>
      <c r="VPR1" s="526"/>
      <c r="VPS1" s="526"/>
      <c r="VPT1" s="526"/>
      <c r="VPU1" s="526"/>
      <c r="VPV1" s="526"/>
      <c r="VPW1" s="526"/>
      <c r="VPX1" s="526"/>
      <c r="VPY1" s="526"/>
      <c r="VPZ1" s="526"/>
      <c r="VQA1" s="526"/>
      <c r="VQB1" s="526"/>
      <c r="VQC1" s="526"/>
      <c r="VQD1" s="526"/>
      <c r="VQE1" s="526"/>
      <c r="VQF1" s="526"/>
      <c r="VQG1" s="526"/>
      <c r="VQH1" s="526"/>
      <c r="VQI1" s="526"/>
      <c r="VQJ1" s="526"/>
      <c r="VQK1" s="526"/>
      <c r="VQL1" s="526"/>
      <c r="VQM1" s="526"/>
      <c r="VQN1" s="526"/>
      <c r="VQO1" s="526"/>
      <c r="VQP1" s="526"/>
      <c r="VQQ1" s="526"/>
      <c r="VQR1" s="526"/>
      <c r="VQS1" s="526"/>
      <c r="VQT1" s="526"/>
      <c r="VQU1" s="526"/>
      <c r="VQV1" s="526"/>
      <c r="VQW1" s="526"/>
      <c r="VQX1" s="526"/>
      <c r="VQY1" s="526"/>
      <c r="VQZ1" s="526"/>
      <c r="VRA1" s="526"/>
      <c r="VRB1" s="526"/>
      <c r="VRC1" s="526"/>
      <c r="VRD1" s="526"/>
      <c r="VRE1" s="526"/>
      <c r="VRF1" s="526"/>
      <c r="VRG1" s="526"/>
      <c r="VRH1" s="526"/>
      <c r="VRI1" s="526"/>
      <c r="VRJ1" s="526"/>
      <c r="VRK1" s="526"/>
      <c r="VRL1" s="526"/>
      <c r="VRM1" s="526"/>
      <c r="VRN1" s="526"/>
      <c r="VRO1" s="526"/>
      <c r="VRP1" s="526"/>
      <c r="VRQ1" s="526"/>
      <c r="VRR1" s="526"/>
      <c r="VRS1" s="526"/>
      <c r="VRT1" s="526"/>
      <c r="VRU1" s="526"/>
      <c r="VRV1" s="526"/>
      <c r="VRW1" s="526"/>
      <c r="VRX1" s="526"/>
      <c r="VRY1" s="526"/>
      <c r="VRZ1" s="526"/>
      <c r="VSA1" s="526"/>
      <c r="VSB1" s="526"/>
      <c r="VSC1" s="526"/>
      <c r="VSD1" s="526"/>
      <c r="VSE1" s="526"/>
      <c r="VSF1" s="526"/>
      <c r="VSG1" s="526"/>
      <c r="VSH1" s="526"/>
      <c r="VSI1" s="526"/>
      <c r="VSJ1" s="526"/>
      <c r="VSK1" s="526"/>
      <c r="VSL1" s="526"/>
      <c r="VSM1" s="526"/>
      <c r="VSN1" s="526"/>
      <c r="VSO1" s="526"/>
      <c r="VSP1" s="526"/>
      <c r="VSQ1" s="526"/>
      <c r="VSR1" s="526"/>
      <c r="VSS1" s="526"/>
      <c r="VST1" s="526"/>
      <c r="VSU1" s="526"/>
      <c r="VSV1" s="526"/>
      <c r="VSW1" s="526"/>
      <c r="VSX1" s="526"/>
      <c r="VSY1" s="526"/>
      <c r="VSZ1" s="526"/>
      <c r="VTA1" s="526"/>
      <c r="VTB1" s="526"/>
      <c r="VTC1" s="526"/>
      <c r="VTD1" s="526"/>
      <c r="VTE1" s="526"/>
      <c r="VTF1" s="526"/>
      <c r="VTG1" s="526"/>
      <c r="VTH1" s="526"/>
      <c r="VTI1" s="526"/>
      <c r="VTJ1" s="526"/>
      <c r="VTK1" s="526"/>
      <c r="VTL1" s="526"/>
      <c r="VTM1" s="526"/>
      <c r="VTN1" s="526"/>
      <c r="VTO1" s="526"/>
      <c r="VTP1" s="526"/>
      <c r="VTQ1" s="526"/>
      <c r="VTR1" s="526"/>
      <c r="VTS1" s="526"/>
      <c r="VTT1" s="526"/>
      <c r="VTU1" s="526"/>
      <c r="VTV1" s="526"/>
      <c r="VTW1" s="526"/>
      <c r="VTX1" s="526"/>
      <c r="VTY1" s="526"/>
      <c r="VTZ1" s="526"/>
      <c r="VUA1" s="526"/>
      <c r="VUB1" s="526"/>
      <c r="VUC1" s="526"/>
      <c r="VUD1" s="526"/>
      <c r="VUE1" s="526"/>
      <c r="VUF1" s="526"/>
      <c r="VUG1" s="526"/>
      <c r="VUH1" s="526"/>
      <c r="VUI1" s="526"/>
      <c r="VUJ1" s="526"/>
      <c r="VUK1" s="526"/>
      <c r="VUL1" s="526"/>
      <c r="VUM1" s="526"/>
      <c r="VUN1" s="526"/>
      <c r="VUO1" s="526"/>
      <c r="VUP1" s="526"/>
      <c r="VUQ1" s="526"/>
      <c r="VUR1" s="526"/>
      <c r="VUS1" s="526"/>
      <c r="VUT1" s="526"/>
      <c r="VUU1" s="526"/>
      <c r="VUV1" s="526"/>
      <c r="VUW1" s="526"/>
      <c r="VUX1" s="526"/>
      <c r="VUY1" s="526"/>
      <c r="VUZ1" s="526"/>
      <c r="VVA1" s="526"/>
      <c r="VVB1" s="526"/>
      <c r="VVC1" s="526"/>
      <c r="VVD1" s="526"/>
      <c r="VVE1" s="526"/>
      <c r="VVF1" s="526"/>
      <c r="VVG1" s="526"/>
      <c r="VVH1" s="526"/>
      <c r="VVI1" s="526"/>
      <c r="VVJ1" s="526"/>
      <c r="VVK1" s="526"/>
      <c r="VVL1" s="526"/>
      <c r="VVM1" s="526"/>
      <c r="VVN1" s="526"/>
      <c r="VVO1" s="526"/>
      <c r="VVP1" s="526"/>
      <c r="VVQ1" s="526"/>
      <c r="VVR1" s="526"/>
      <c r="VVS1" s="526"/>
      <c r="VVT1" s="526"/>
      <c r="VVU1" s="526"/>
      <c r="VVV1" s="526"/>
      <c r="VVW1" s="526"/>
      <c r="VVX1" s="526"/>
      <c r="VVY1" s="526"/>
      <c r="VVZ1" s="526"/>
      <c r="VWA1" s="526"/>
      <c r="VWB1" s="526"/>
      <c r="VWC1" s="526"/>
      <c r="VWD1" s="526"/>
      <c r="VWE1" s="526"/>
      <c r="VWF1" s="526"/>
      <c r="VWG1" s="526"/>
      <c r="VWH1" s="526"/>
      <c r="VWI1" s="526"/>
      <c r="VWJ1" s="526"/>
      <c r="VWK1" s="526"/>
      <c r="VWL1" s="526"/>
      <c r="VWM1" s="526"/>
      <c r="VWN1" s="526"/>
      <c r="VWO1" s="526"/>
      <c r="VWP1" s="526"/>
      <c r="VWQ1" s="526"/>
      <c r="VWR1" s="526"/>
      <c r="VWS1" s="526"/>
      <c r="VWT1" s="526"/>
      <c r="VWU1" s="526"/>
      <c r="VWV1" s="526"/>
      <c r="VWW1" s="526"/>
      <c r="VWX1" s="526"/>
      <c r="VWY1" s="526"/>
      <c r="VWZ1" s="526"/>
      <c r="VXA1" s="526"/>
      <c r="VXB1" s="526"/>
      <c r="VXC1" s="526"/>
      <c r="VXD1" s="526"/>
      <c r="VXE1" s="526"/>
      <c r="VXF1" s="526"/>
      <c r="VXG1" s="526"/>
      <c r="VXH1" s="526"/>
      <c r="VXI1" s="526"/>
      <c r="VXJ1" s="526"/>
      <c r="VXK1" s="526"/>
      <c r="VXL1" s="526"/>
      <c r="VXM1" s="526"/>
      <c r="VXN1" s="526"/>
      <c r="VXO1" s="526"/>
      <c r="VXP1" s="526"/>
      <c r="VXQ1" s="526"/>
      <c r="VXR1" s="526"/>
      <c r="VXS1" s="526"/>
      <c r="VXT1" s="526"/>
      <c r="VXU1" s="526"/>
      <c r="VXV1" s="526"/>
      <c r="VXW1" s="526"/>
      <c r="VXX1" s="526"/>
      <c r="VXY1" s="526"/>
      <c r="VXZ1" s="526"/>
      <c r="VYA1" s="526"/>
      <c r="VYB1" s="526"/>
      <c r="VYC1" s="526"/>
      <c r="VYD1" s="526"/>
      <c r="VYE1" s="526"/>
      <c r="VYF1" s="526"/>
      <c r="VYG1" s="526"/>
      <c r="VYH1" s="526"/>
      <c r="VYI1" s="526"/>
      <c r="VYJ1" s="526"/>
      <c r="VYK1" s="526"/>
      <c r="VYL1" s="526"/>
      <c r="VYM1" s="526"/>
      <c r="VYN1" s="526"/>
      <c r="VYO1" s="526"/>
      <c r="VYP1" s="526"/>
      <c r="VYQ1" s="526"/>
      <c r="VYR1" s="526"/>
      <c r="VYS1" s="526"/>
      <c r="VYT1" s="526"/>
      <c r="VYU1" s="526"/>
      <c r="VYV1" s="526"/>
      <c r="VYW1" s="526"/>
      <c r="VYX1" s="526"/>
      <c r="VYY1" s="526"/>
      <c r="VYZ1" s="526"/>
      <c r="VZA1" s="526"/>
      <c r="VZB1" s="526"/>
      <c r="VZC1" s="526"/>
      <c r="VZD1" s="526"/>
      <c r="VZE1" s="526"/>
      <c r="VZF1" s="526"/>
      <c r="VZG1" s="526"/>
      <c r="VZH1" s="526"/>
      <c r="VZI1" s="526"/>
      <c r="VZJ1" s="526"/>
      <c r="VZK1" s="526"/>
      <c r="VZL1" s="526"/>
      <c r="VZM1" s="526"/>
      <c r="VZN1" s="526"/>
      <c r="VZO1" s="526"/>
      <c r="VZP1" s="526"/>
      <c r="VZQ1" s="526"/>
      <c r="VZR1" s="526"/>
      <c r="VZS1" s="526"/>
      <c r="VZT1" s="526"/>
      <c r="VZU1" s="526"/>
      <c r="VZV1" s="526"/>
      <c r="VZW1" s="526"/>
      <c r="VZX1" s="526"/>
      <c r="VZY1" s="526"/>
      <c r="VZZ1" s="526"/>
      <c r="WAA1" s="526"/>
      <c r="WAB1" s="526"/>
      <c r="WAC1" s="526"/>
      <c r="WAD1" s="526"/>
      <c r="WAE1" s="526"/>
      <c r="WAF1" s="526"/>
      <c r="WAG1" s="526"/>
      <c r="WAH1" s="526"/>
      <c r="WAI1" s="526"/>
      <c r="WAJ1" s="526"/>
      <c r="WAK1" s="526"/>
      <c r="WAL1" s="526"/>
      <c r="WAM1" s="526"/>
      <c r="WAN1" s="526"/>
      <c r="WAO1" s="526"/>
      <c r="WAP1" s="526"/>
      <c r="WAQ1" s="526"/>
      <c r="WAR1" s="526"/>
      <c r="WAS1" s="526"/>
      <c r="WAT1" s="526"/>
      <c r="WAU1" s="526"/>
      <c r="WAV1" s="526"/>
      <c r="WAW1" s="526"/>
      <c r="WAX1" s="526"/>
      <c r="WAY1" s="526"/>
      <c r="WAZ1" s="526"/>
      <c r="WBA1" s="526"/>
      <c r="WBB1" s="526"/>
      <c r="WBC1" s="526"/>
      <c r="WBD1" s="526"/>
      <c r="WBE1" s="526"/>
      <c r="WBF1" s="526"/>
      <c r="WBG1" s="526"/>
      <c r="WBH1" s="526"/>
      <c r="WBI1" s="526"/>
      <c r="WBJ1" s="526"/>
      <c r="WBK1" s="526"/>
      <c r="WBL1" s="526"/>
      <c r="WBM1" s="526"/>
      <c r="WBN1" s="526"/>
      <c r="WBO1" s="526"/>
      <c r="WBP1" s="526"/>
      <c r="WBQ1" s="526"/>
      <c r="WBR1" s="526"/>
      <c r="WBS1" s="526"/>
      <c r="WBT1" s="526"/>
      <c r="WBU1" s="526"/>
      <c r="WBV1" s="526"/>
      <c r="WBW1" s="526"/>
      <c r="WBX1" s="526"/>
      <c r="WBY1" s="526"/>
      <c r="WBZ1" s="526"/>
      <c r="WCA1" s="526"/>
      <c r="WCB1" s="526"/>
      <c r="WCC1" s="526"/>
      <c r="WCD1" s="526"/>
      <c r="WCE1" s="526"/>
      <c r="WCF1" s="526"/>
      <c r="WCG1" s="526"/>
      <c r="WCH1" s="526"/>
      <c r="WCI1" s="526"/>
      <c r="WCJ1" s="526"/>
      <c r="WCK1" s="526"/>
      <c r="WCL1" s="526"/>
      <c r="WCM1" s="526"/>
      <c r="WCN1" s="526"/>
      <c r="WCO1" s="526"/>
      <c r="WCP1" s="526"/>
      <c r="WCQ1" s="526"/>
      <c r="WCR1" s="526"/>
      <c r="WCS1" s="526"/>
      <c r="WCT1" s="526"/>
      <c r="WCU1" s="526"/>
      <c r="WCV1" s="526"/>
      <c r="WCW1" s="526"/>
      <c r="WCX1" s="526"/>
      <c r="WCY1" s="526"/>
      <c r="WCZ1" s="526"/>
      <c r="WDA1" s="526"/>
      <c r="WDB1" s="526"/>
      <c r="WDC1" s="526"/>
      <c r="WDD1" s="526"/>
      <c r="WDE1" s="526"/>
      <c r="WDF1" s="526"/>
      <c r="WDG1" s="526"/>
      <c r="WDH1" s="526"/>
      <c r="WDI1" s="526"/>
      <c r="WDJ1" s="526"/>
      <c r="WDK1" s="526"/>
      <c r="WDL1" s="526"/>
      <c r="WDM1" s="526"/>
      <c r="WDN1" s="526"/>
      <c r="WDO1" s="526"/>
      <c r="WDP1" s="526"/>
      <c r="WDQ1" s="526"/>
      <c r="WDR1" s="526"/>
      <c r="WDS1" s="526"/>
      <c r="WDT1" s="526"/>
      <c r="WDU1" s="526"/>
      <c r="WDV1" s="526"/>
      <c r="WDW1" s="526"/>
      <c r="WDX1" s="526"/>
      <c r="WDY1" s="526"/>
      <c r="WDZ1" s="526"/>
      <c r="WEA1" s="526"/>
      <c r="WEB1" s="526"/>
      <c r="WEC1" s="526"/>
      <c r="WED1" s="526"/>
      <c r="WEE1" s="526"/>
      <c r="WEF1" s="526"/>
      <c r="WEG1" s="526"/>
      <c r="WEH1" s="526"/>
      <c r="WEI1" s="526"/>
      <c r="WEJ1" s="526"/>
      <c r="WEK1" s="526"/>
      <c r="WEL1" s="526"/>
      <c r="WEM1" s="526"/>
      <c r="WEN1" s="526"/>
      <c r="WEO1" s="526"/>
      <c r="WEP1" s="526"/>
      <c r="WEQ1" s="526"/>
      <c r="WER1" s="526"/>
      <c r="WES1" s="526"/>
      <c r="WET1" s="526"/>
      <c r="WEU1" s="526"/>
      <c r="WEV1" s="526"/>
      <c r="WEW1" s="526"/>
      <c r="WEX1" s="526"/>
      <c r="WEY1" s="526"/>
      <c r="WEZ1" s="526"/>
      <c r="WFA1" s="526"/>
      <c r="WFB1" s="526"/>
      <c r="WFC1" s="526"/>
      <c r="WFD1" s="526"/>
      <c r="WFE1" s="526"/>
      <c r="WFF1" s="526"/>
      <c r="WFG1" s="526"/>
      <c r="WFH1" s="526"/>
      <c r="WFI1" s="526"/>
      <c r="WFJ1" s="526"/>
      <c r="WFK1" s="526"/>
      <c r="WFL1" s="526"/>
      <c r="WFM1" s="526"/>
      <c r="WFN1" s="526"/>
      <c r="WFO1" s="526"/>
      <c r="WFP1" s="526"/>
      <c r="WFQ1" s="526"/>
      <c r="WFR1" s="526"/>
      <c r="WFS1" s="526"/>
      <c r="WFT1" s="526"/>
      <c r="WFU1" s="526"/>
      <c r="WFV1" s="526"/>
      <c r="WFW1" s="526"/>
      <c r="WFX1" s="526"/>
      <c r="WFY1" s="526"/>
      <c r="WFZ1" s="526"/>
      <c r="WGA1" s="526"/>
      <c r="WGB1" s="526"/>
      <c r="WGC1" s="526"/>
      <c r="WGD1" s="526"/>
      <c r="WGE1" s="526"/>
      <c r="WGF1" s="526"/>
      <c r="WGG1" s="526"/>
      <c r="WGH1" s="526"/>
      <c r="WGI1" s="526"/>
      <c r="WGJ1" s="526"/>
      <c r="WGK1" s="526"/>
      <c r="WGL1" s="526"/>
      <c r="WGM1" s="526"/>
      <c r="WGN1" s="526"/>
      <c r="WGO1" s="526"/>
      <c r="WGP1" s="526"/>
      <c r="WGQ1" s="526"/>
      <c r="WGR1" s="526"/>
      <c r="WGS1" s="526"/>
      <c r="WGT1" s="526"/>
      <c r="WGU1" s="526"/>
      <c r="WGV1" s="526"/>
      <c r="WGW1" s="526"/>
      <c r="WGX1" s="526"/>
      <c r="WGY1" s="526"/>
      <c r="WGZ1" s="526"/>
      <c r="WHA1" s="526"/>
      <c r="WHB1" s="526"/>
      <c r="WHC1" s="526"/>
      <c r="WHD1" s="526"/>
      <c r="WHE1" s="526"/>
      <c r="WHF1" s="526"/>
      <c r="WHG1" s="526"/>
      <c r="WHH1" s="526"/>
      <c r="WHI1" s="526"/>
      <c r="WHJ1" s="526"/>
      <c r="WHK1" s="526"/>
      <c r="WHL1" s="526"/>
      <c r="WHM1" s="526"/>
      <c r="WHN1" s="526"/>
      <c r="WHO1" s="526"/>
      <c r="WHP1" s="526"/>
      <c r="WHQ1" s="526"/>
      <c r="WHR1" s="526"/>
      <c r="WHS1" s="526"/>
      <c r="WHT1" s="526"/>
      <c r="WHU1" s="526"/>
      <c r="WHV1" s="526"/>
      <c r="WHW1" s="526"/>
      <c r="WHX1" s="526"/>
      <c r="WHY1" s="526"/>
      <c r="WHZ1" s="526"/>
      <c r="WIA1" s="526"/>
      <c r="WIB1" s="526"/>
      <c r="WIC1" s="526"/>
      <c r="WID1" s="526"/>
      <c r="WIE1" s="526"/>
      <c r="WIF1" s="526"/>
      <c r="WIG1" s="526"/>
      <c r="WIH1" s="526"/>
      <c r="WII1" s="526"/>
      <c r="WIJ1" s="526"/>
      <c r="WIK1" s="526"/>
      <c r="WIL1" s="526"/>
      <c r="WIM1" s="526"/>
      <c r="WIN1" s="526"/>
      <c r="WIO1" s="526"/>
      <c r="WIP1" s="526"/>
      <c r="WIQ1" s="526"/>
      <c r="WIR1" s="526"/>
      <c r="WIS1" s="526"/>
      <c r="WIT1" s="526"/>
      <c r="WIU1" s="526"/>
      <c r="WIV1" s="526"/>
      <c r="WIW1" s="526"/>
      <c r="WIX1" s="526"/>
      <c r="WIY1" s="526"/>
      <c r="WIZ1" s="526"/>
      <c r="WJA1" s="526"/>
      <c r="WJB1" s="526"/>
      <c r="WJC1" s="526"/>
      <c r="WJD1" s="526"/>
      <c r="WJE1" s="526"/>
      <c r="WJF1" s="526"/>
      <c r="WJG1" s="526"/>
      <c r="WJH1" s="526"/>
      <c r="WJI1" s="526"/>
      <c r="WJJ1" s="526"/>
      <c r="WJK1" s="526"/>
      <c r="WJL1" s="526"/>
      <c r="WJM1" s="526"/>
      <c r="WJN1" s="526"/>
      <c r="WJO1" s="526"/>
      <c r="WJP1" s="526"/>
      <c r="WJQ1" s="526"/>
      <c r="WJR1" s="526"/>
      <c r="WJS1" s="526"/>
      <c r="WJT1" s="526"/>
      <c r="WJU1" s="526"/>
      <c r="WJV1" s="526"/>
      <c r="WJW1" s="526"/>
      <c r="WJX1" s="526"/>
      <c r="WJY1" s="526"/>
      <c r="WJZ1" s="526"/>
      <c r="WKA1" s="526"/>
      <c r="WKB1" s="526"/>
      <c r="WKC1" s="526"/>
      <c r="WKD1" s="526"/>
      <c r="WKE1" s="526"/>
      <c r="WKF1" s="526"/>
      <c r="WKG1" s="526"/>
      <c r="WKH1" s="526"/>
      <c r="WKI1" s="526"/>
      <c r="WKJ1" s="526"/>
      <c r="WKK1" s="526"/>
      <c r="WKL1" s="526"/>
      <c r="WKM1" s="526"/>
      <c r="WKN1" s="526"/>
      <c r="WKO1" s="526"/>
      <c r="WKP1" s="526"/>
      <c r="WKQ1" s="526"/>
      <c r="WKR1" s="526"/>
      <c r="WKS1" s="526"/>
      <c r="WKT1" s="526"/>
      <c r="WKU1" s="526"/>
      <c r="WKV1" s="526"/>
      <c r="WKW1" s="526"/>
      <c r="WKX1" s="526"/>
      <c r="WKY1" s="526"/>
      <c r="WKZ1" s="526"/>
      <c r="WLA1" s="526"/>
      <c r="WLB1" s="526"/>
      <c r="WLC1" s="526"/>
      <c r="WLD1" s="526"/>
      <c r="WLE1" s="526"/>
      <c r="WLF1" s="526"/>
      <c r="WLG1" s="526"/>
      <c r="WLH1" s="526"/>
      <c r="WLI1" s="526"/>
      <c r="WLJ1" s="526"/>
      <c r="WLK1" s="526"/>
      <c r="WLL1" s="526"/>
      <c r="WLM1" s="526"/>
      <c r="WLN1" s="526"/>
      <c r="WLO1" s="526"/>
      <c r="WLP1" s="526"/>
      <c r="WLQ1" s="526"/>
      <c r="WLR1" s="526"/>
      <c r="WLS1" s="526"/>
      <c r="WLT1" s="526"/>
      <c r="WLU1" s="526"/>
      <c r="WLV1" s="526"/>
      <c r="WLW1" s="526"/>
      <c r="WLX1" s="526"/>
      <c r="WLY1" s="526"/>
      <c r="WLZ1" s="526"/>
      <c r="WMA1" s="526"/>
      <c r="WMB1" s="526"/>
      <c r="WMC1" s="526"/>
      <c r="WMD1" s="526"/>
      <c r="WME1" s="526"/>
      <c r="WMF1" s="526"/>
      <c r="WMG1" s="526"/>
      <c r="WMH1" s="526"/>
      <c r="WMI1" s="526"/>
      <c r="WMJ1" s="526"/>
      <c r="WMK1" s="526"/>
      <c r="WML1" s="526"/>
      <c r="WMM1" s="526"/>
      <c r="WMN1" s="526"/>
      <c r="WMO1" s="526"/>
      <c r="WMP1" s="526"/>
      <c r="WMQ1" s="526"/>
      <c r="WMR1" s="526"/>
      <c r="WMS1" s="526"/>
      <c r="WMT1" s="526"/>
      <c r="WMU1" s="526"/>
      <c r="WMV1" s="526"/>
      <c r="WMW1" s="526"/>
      <c r="WMX1" s="526"/>
      <c r="WMY1" s="526"/>
      <c r="WMZ1" s="526"/>
      <c r="WNA1" s="526"/>
      <c r="WNB1" s="526"/>
      <c r="WNC1" s="526"/>
      <c r="WND1" s="526"/>
      <c r="WNE1" s="526"/>
      <c r="WNF1" s="526"/>
      <c r="WNG1" s="526"/>
      <c r="WNH1" s="526"/>
      <c r="WNI1" s="526"/>
      <c r="WNJ1" s="526"/>
      <c r="WNK1" s="526"/>
      <c r="WNL1" s="526"/>
      <c r="WNM1" s="526"/>
      <c r="WNN1" s="526"/>
      <c r="WNO1" s="526"/>
      <c r="WNP1" s="526"/>
      <c r="WNQ1" s="526"/>
      <c r="WNR1" s="526"/>
      <c r="WNS1" s="526"/>
      <c r="WNT1" s="526"/>
      <c r="WNU1" s="526"/>
      <c r="WNV1" s="526"/>
      <c r="WNW1" s="526"/>
      <c r="WNX1" s="526"/>
      <c r="WNY1" s="526"/>
      <c r="WNZ1" s="526"/>
      <c r="WOA1" s="526"/>
      <c r="WOB1" s="526"/>
      <c r="WOC1" s="526"/>
      <c r="WOD1" s="526"/>
      <c r="WOE1" s="526"/>
      <c r="WOF1" s="526"/>
      <c r="WOG1" s="526"/>
      <c r="WOH1" s="526"/>
      <c r="WOI1" s="526"/>
      <c r="WOJ1" s="526"/>
      <c r="WOK1" s="526"/>
      <c r="WOL1" s="526"/>
      <c r="WOM1" s="526"/>
      <c r="WON1" s="526"/>
      <c r="WOO1" s="526"/>
      <c r="WOP1" s="526"/>
      <c r="WOQ1" s="526"/>
      <c r="WOR1" s="526"/>
      <c r="WOS1" s="526"/>
      <c r="WOT1" s="526"/>
      <c r="WOU1" s="526"/>
      <c r="WOV1" s="526"/>
      <c r="WOW1" s="526"/>
      <c r="WOX1" s="526"/>
      <c r="WOY1" s="526"/>
      <c r="WOZ1" s="526"/>
      <c r="WPA1" s="526"/>
      <c r="WPB1" s="526"/>
      <c r="WPC1" s="526"/>
      <c r="WPD1" s="526"/>
      <c r="WPE1" s="526"/>
      <c r="WPF1" s="526"/>
      <c r="WPG1" s="526"/>
      <c r="WPH1" s="526"/>
      <c r="WPI1" s="526"/>
      <c r="WPJ1" s="526"/>
      <c r="WPK1" s="526"/>
      <c r="WPL1" s="526"/>
      <c r="WPM1" s="526"/>
      <c r="WPN1" s="526"/>
      <c r="WPO1" s="526"/>
      <c r="WPP1" s="526"/>
      <c r="WPQ1" s="526"/>
      <c r="WPR1" s="526"/>
      <c r="WPS1" s="526"/>
      <c r="WPT1" s="526"/>
      <c r="WPU1" s="526"/>
      <c r="WPV1" s="526"/>
      <c r="WPW1" s="526"/>
      <c r="WPX1" s="526"/>
      <c r="WPY1" s="526"/>
      <c r="WPZ1" s="526"/>
      <c r="WQA1" s="526"/>
      <c r="WQB1" s="526"/>
      <c r="WQC1" s="526"/>
      <c r="WQD1" s="526"/>
      <c r="WQE1" s="526"/>
      <c r="WQF1" s="526"/>
      <c r="WQG1" s="526"/>
      <c r="WQH1" s="526"/>
      <c r="WQI1" s="526"/>
      <c r="WQJ1" s="526"/>
      <c r="WQK1" s="526"/>
      <c r="WQL1" s="526"/>
      <c r="WQM1" s="526"/>
      <c r="WQN1" s="526"/>
      <c r="WQO1" s="526"/>
      <c r="WQP1" s="526"/>
      <c r="WQQ1" s="526"/>
      <c r="WQR1" s="526"/>
      <c r="WQS1" s="526"/>
      <c r="WQT1" s="526"/>
      <c r="WQU1" s="526"/>
      <c r="WQV1" s="526"/>
      <c r="WQW1" s="526"/>
      <c r="WQX1" s="526"/>
      <c r="WQY1" s="526"/>
      <c r="WQZ1" s="526"/>
      <c r="WRA1" s="526"/>
      <c r="WRB1" s="526"/>
      <c r="WRC1" s="526"/>
      <c r="WRD1" s="526"/>
      <c r="WRE1" s="526"/>
      <c r="WRF1" s="526"/>
      <c r="WRG1" s="526"/>
      <c r="WRH1" s="526"/>
      <c r="WRI1" s="526"/>
      <c r="WRJ1" s="526"/>
      <c r="WRK1" s="526"/>
      <c r="WRL1" s="526"/>
      <c r="WRM1" s="526"/>
      <c r="WRN1" s="526"/>
      <c r="WRO1" s="526"/>
      <c r="WRP1" s="526"/>
      <c r="WRQ1" s="526"/>
      <c r="WRR1" s="526"/>
      <c r="WRS1" s="526"/>
      <c r="WRT1" s="526"/>
      <c r="WRU1" s="526"/>
      <c r="WRV1" s="526"/>
      <c r="WRW1" s="526"/>
      <c r="WRX1" s="526"/>
      <c r="WRY1" s="526"/>
      <c r="WRZ1" s="526"/>
      <c r="WSA1" s="526"/>
      <c r="WSB1" s="526"/>
      <c r="WSC1" s="526"/>
      <c r="WSD1" s="526"/>
      <c r="WSE1" s="526"/>
      <c r="WSF1" s="526"/>
      <c r="WSG1" s="526"/>
      <c r="WSH1" s="526"/>
      <c r="WSI1" s="526"/>
      <c r="WSJ1" s="526"/>
      <c r="WSK1" s="526"/>
      <c r="WSL1" s="526"/>
      <c r="WSM1" s="526"/>
      <c r="WSN1" s="526"/>
      <c r="WSO1" s="526"/>
      <c r="WSP1" s="526"/>
      <c r="WSQ1" s="526"/>
      <c r="WSR1" s="526"/>
      <c r="WSS1" s="526"/>
      <c r="WST1" s="526"/>
      <c r="WSU1" s="526"/>
      <c r="WSV1" s="526"/>
      <c r="WSW1" s="526"/>
      <c r="WSX1" s="526"/>
      <c r="WSY1" s="526"/>
      <c r="WSZ1" s="526"/>
      <c r="WTA1" s="526"/>
      <c r="WTB1" s="526"/>
      <c r="WTC1" s="526"/>
      <c r="WTD1" s="526"/>
      <c r="WTE1" s="526"/>
      <c r="WTF1" s="526"/>
      <c r="WTG1" s="526"/>
      <c r="WTH1" s="526"/>
      <c r="WTI1" s="526"/>
      <c r="WTJ1" s="526"/>
      <c r="WTK1" s="526"/>
      <c r="WTL1" s="526"/>
      <c r="WTM1" s="526"/>
      <c r="WTN1" s="526"/>
      <c r="WTO1" s="526"/>
      <c r="WTP1" s="526"/>
      <c r="WTQ1" s="526"/>
      <c r="WTR1" s="526"/>
      <c r="WTS1" s="526"/>
      <c r="WTT1" s="526"/>
      <c r="WTU1" s="526"/>
      <c r="WTV1" s="526"/>
      <c r="WTW1" s="526"/>
      <c r="WTX1" s="526"/>
      <c r="WTY1" s="526"/>
      <c r="WTZ1" s="526"/>
      <c r="WUA1" s="526"/>
      <c r="WUB1" s="526"/>
      <c r="WUC1" s="526"/>
      <c r="WUD1" s="526"/>
      <c r="WUE1" s="526"/>
      <c r="WUF1" s="526"/>
      <c r="WUG1" s="526"/>
      <c r="WUH1" s="526"/>
      <c r="WUI1" s="526"/>
      <c r="WUJ1" s="526"/>
      <c r="WUK1" s="526"/>
      <c r="WUL1" s="526"/>
      <c r="WUM1" s="526"/>
      <c r="WUN1" s="526"/>
      <c r="WUO1" s="526"/>
      <c r="WUP1" s="526"/>
      <c r="WUQ1" s="526"/>
      <c r="WUR1" s="526"/>
      <c r="WUS1" s="526"/>
      <c r="WUT1" s="526"/>
      <c r="WUU1" s="526"/>
      <c r="WUV1" s="526"/>
      <c r="WUW1" s="526"/>
      <c r="WUX1" s="526"/>
      <c r="WUY1" s="526"/>
      <c r="WUZ1" s="526"/>
      <c r="WVA1" s="526"/>
      <c r="WVB1" s="526"/>
      <c r="WVC1" s="526"/>
      <c r="WVD1" s="526"/>
      <c r="WVE1" s="526"/>
      <c r="WVF1" s="526"/>
      <c r="WVG1" s="526"/>
      <c r="WVH1" s="526"/>
      <c r="WVI1" s="526"/>
      <c r="WVJ1" s="526"/>
      <c r="WVK1" s="526"/>
      <c r="WVL1" s="526"/>
      <c r="WVM1" s="526"/>
      <c r="WVN1" s="526"/>
      <c r="WVO1" s="526"/>
      <c r="WVP1" s="526"/>
      <c r="WVQ1" s="526"/>
      <c r="WVR1" s="526"/>
      <c r="WVS1" s="526"/>
      <c r="WVT1" s="526"/>
      <c r="WVU1" s="526"/>
      <c r="WVV1" s="526"/>
      <c r="WVW1" s="526"/>
      <c r="WVX1" s="526"/>
      <c r="WVY1" s="526"/>
      <c r="WVZ1" s="526"/>
      <c r="WWA1" s="526"/>
      <c r="WWB1" s="526"/>
      <c r="WWC1" s="526"/>
      <c r="WWD1" s="526"/>
      <c r="WWE1" s="526"/>
      <c r="WWF1" s="526"/>
      <c r="WWG1" s="526"/>
      <c r="WWH1" s="526"/>
      <c r="WWI1" s="526"/>
      <c r="WWJ1" s="526"/>
      <c r="WWK1" s="526"/>
      <c r="WWL1" s="526"/>
      <c r="WWM1" s="526"/>
      <c r="WWN1" s="526"/>
      <c r="WWO1" s="526"/>
      <c r="WWP1" s="526"/>
      <c r="WWQ1" s="526"/>
      <c r="WWR1" s="526"/>
      <c r="WWS1" s="526"/>
      <c r="WWT1" s="526"/>
      <c r="WWU1" s="526"/>
      <c r="WWV1" s="526"/>
      <c r="WWW1" s="526"/>
      <c r="WWX1" s="526"/>
      <c r="WWY1" s="526"/>
      <c r="WWZ1" s="526"/>
      <c r="WXA1" s="526"/>
      <c r="WXB1" s="526"/>
      <c r="WXC1" s="526"/>
      <c r="WXD1" s="526"/>
      <c r="WXE1" s="526"/>
      <c r="WXF1" s="526"/>
      <c r="WXG1" s="526"/>
      <c r="WXH1" s="526"/>
      <c r="WXI1" s="526"/>
      <c r="WXJ1" s="526"/>
      <c r="WXK1" s="526"/>
      <c r="WXL1" s="526"/>
      <c r="WXM1" s="526"/>
      <c r="WXN1" s="526"/>
      <c r="WXO1" s="526"/>
      <c r="WXP1" s="526"/>
      <c r="WXQ1" s="526"/>
      <c r="WXR1" s="526"/>
      <c r="WXS1" s="526"/>
      <c r="WXT1" s="526"/>
      <c r="WXU1" s="526"/>
      <c r="WXV1" s="526"/>
      <c r="WXW1" s="526"/>
      <c r="WXX1" s="526"/>
      <c r="WXY1" s="526"/>
      <c r="WXZ1" s="526"/>
      <c r="WYA1" s="526"/>
      <c r="WYB1" s="526"/>
      <c r="WYC1" s="526"/>
      <c r="WYD1" s="526"/>
      <c r="WYE1" s="526"/>
      <c r="WYF1" s="526"/>
      <c r="WYG1" s="526"/>
      <c r="WYH1" s="526"/>
      <c r="WYI1" s="526"/>
      <c r="WYJ1" s="526"/>
      <c r="WYK1" s="526"/>
      <c r="WYL1" s="526"/>
      <c r="WYM1" s="526"/>
      <c r="WYN1" s="526"/>
      <c r="WYO1" s="526"/>
      <c r="WYP1" s="526"/>
      <c r="WYQ1" s="526"/>
      <c r="WYR1" s="526"/>
      <c r="WYS1" s="526"/>
      <c r="WYT1" s="526"/>
      <c r="WYU1" s="526"/>
      <c r="WYV1" s="526"/>
      <c r="WYW1" s="526"/>
      <c r="WYX1" s="526"/>
      <c r="WYY1" s="526"/>
      <c r="WYZ1" s="526"/>
      <c r="WZA1" s="526"/>
      <c r="WZB1" s="526"/>
      <c r="WZC1" s="526"/>
      <c r="WZD1" s="526"/>
      <c r="WZE1" s="526"/>
      <c r="WZF1" s="526"/>
      <c r="WZG1" s="526"/>
      <c r="WZH1" s="526"/>
      <c r="WZI1" s="526"/>
      <c r="WZJ1" s="526"/>
      <c r="WZK1" s="526"/>
      <c r="WZL1" s="526"/>
      <c r="WZM1" s="526"/>
      <c r="WZN1" s="526"/>
      <c r="WZO1" s="526"/>
      <c r="WZP1" s="526"/>
      <c r="WZQ1" s="526"/>
      <c r="WZR1" s="526"/>
      <c r="WZS1" s="526"/>
      <c r="WZT1" s="526"/>
      <c r="WZU1" s="526"/>
      <c r="WZV1" s="526"/>
      <c r="WZW1" s="526"/>
      <c r="WZX1" s="526"/>
      <c r="WZY1" s="526"/>
      <c r="WZZ1" s="526"/>
      <c r="XAA1" s="526"/>
      <c r="XAB1" s="526"/>
      <c r="XAC1" s="526"/>
      <c r="XAD1" s="526"/>
      <c r="XAE1" s="526"/>
      <c r="XAF1" s="526"/>
      <c r="XAG1" s="526"/>
      <c r="XAH1" s="526"/>
      <c r="XAI1" s="526"/>
      <c r="XAJ1" s="526"/>
      <c r="XAK1" s="526"/>
      <c r="XAL1" s="526"/>
      <c r="XAM1" s="526"/>
      <c r="XAN1" s="526"/>
      <c r="XAO1" s="526"/>
      <c r="XAP1" s="526"/>
      <c r="XAQ1" s="526"/>
      <c r="XAR1" s="526"/>
      <c r="XAS1" s="526"/>
      <c r="XAT1" s="526"/>
      <c r="XAU1" s="526"/>
      <c r="XAV1" s="526"/>
      <c r="XAW1" s="526"/>
      <c r="XAX1" s="526"/>
      <c r="XAY1" s="526"/>
      <c r="XAZ1" s="526"/>
      <c r="XBA1" s="526"/>
      <c r="XBB1" s="526"/>
      <c r="XBC1" s="526"/>
      <c r="XBD1" s="526"/>
      <c r="XBE1" s="526"/>
      <c r="XBF1" s="526"/>
      <c r="XBG1" s="526"/>
      <c r="XBH1" s="526"/>
      <c r="XBI1" s="526"/>
      <c r="XBJ1" s="526"/>
      <c r="XBK1" s="526"/>
      <c r="XBL1" s="526"/>
      <c r="XBM1" s="526"/>
      <c r="XBN1" s="526"/>
      <c r="XBO1" s="526"/>
      <c r="XBP1" s="526"/>
      <c r="XBQ1" s="526"/>
      <c r="XBR1" s="526"/>
      <c r="XBS1" s="526"/>
      <c r="XBT1" s="526"/>
      <c r="XBU1" s="526"/>
      <c r="XBV1" s="526"/>
      <c r="XBW1" s="526"/>
      <c r="XBX1" s="526"/>
      <c r="XBY1" s="526"/>
      <c r="XBZ1" s="526"/>
      <c r="XCA1" s="526"/>
      <c r="XCB1" s="526"/>
      <c r="XCC1" s="526"/>
      <c r="XCD1" s="526"/>
      <c r="XCE1" s="526"/>
      <c r="XCF1" s="526"/>
      <c r="XCG1" s="526"/>
      <c r="XCH1" s="526"/>
      <c r="XCI1" s="526"/>
      <c r="XCJ1" s="526"/>
      <c r="XCK1" s="526"/>
      <c r="XCL1" s="526"/>
      <c r="XCM1" s="526"/>
      <c r="XCN1" s="526"/>
      <c r="XCO1" s="526"/>
      <c r="XCP1" s="526"/>
      <c r="XCQ1" s="526"/>
      <c r="XCR1" s="526"/>
      <c r="XCS1" s="526"/>
      <c r="XCT1" s="526"/>
      <c r="XCU1" s="526"/>
      <c r="XCV1" s="526"/>
      <c r="XCW1" s="526"/>
      <c r="XCX1" s="526"/>
      <c r="XCY1" s="526"/>
      <c r="XCZ1" s="526"/>
      <c r="XDA1" s="526"/>
      <c r="XDB1" s="526"/>
      <c r="XDC1" s="526"/>
      <c r="XDD1" s="526"/>
      <c r="XDE1" s="526"/>
      <c r="XDF1" s="526"/>
      <c r="XDG1" s="526"/>
      <c r="XDH1" s="526"/>
      <c r="XDI1" s="526"/>
      <c r="XDJ1" s="526"/>
      <c r="XDK1" s="526"/>
      <c r="XDL1" s="526"/>
      <c r="XDM1" s="526"/>
      <c r="XDN1" s="526"/>
      <c r="XDO1" s="526"/>
      <c r="XDP1" s="526"/>
      <c r="XDQ1" s="526"/>
      <c r="XDR1" s="526"/>
      <c r="XDS1" s="526"/>
      <c r="XDT1" s="526"/>
      <c r="XDU1" s="526"/>
      <c r="XDV1" s="526"/>
      <c r="XDW1" s="526"/>
      <c r="XDX1" s="526"/>
      <c r="XDY1" s="526"/>
      <c r="XDZ1" s="526"/>
      <c r="XEA1" s="526"/>
      <c r="XEB1" s="526"/>
      <c r="XEC1" s="526"/>
      <c r="XED1" s="526"/>
      <c r="XEE1" s="526"/>
      <c r="XEF1" s="526"/>
      <c r="XEG1" s="526"/>
      <c r="XEH1" s="526"/>
      <c r="XEI1" s="526"/>
      <c r="XEJ1" s="526"/>
      <c r="XEK1" s="526"/>
      <c r="XEL1" s="526"/>
      <c r="XEM1" s="526"/>
      <c r="XEN1" s="526"/>
      <c r="XEO1" s="526"/>
      <c r="XEP1" s="526"/>
      <c r="XEQ1" s="526"/>
      <c r="XER1" s="526"/>
      <c r="XES1" s="526"/>
      <c r="XET1" s="526"/>
      <c r="XEU1" s="526"/>
      <c r="XEV1" s="526"/>
      <c r="XEW1" s="526"/>
      <c r="XEX1" s="526"/>
      <c r="XEY1" s="526"/>
      <c r="XEZ1" s="526"/>
      <c r="XFA1" s="526"/>
      <c r="XFB1" s="526"/>
    </row>
    <row r="2" spans="1:16382" s="533" customFormat="1" ht="21" customHeight="1" thickTop="1">
      <c r="A2" s="1588"/>
      <c r="B2" s="768" t="s">
        <v>515</v>
      </c>
      <c r="C2" s="769"/>
      <c r="D2" s="770" t="s">
        <v>54</v>
      </c>
      <c r="E2" s="771" t="s">
        <v>54</v>
      </c>
      <c r="F2" s="772"/>
      <c r="G2" s="773" t="s">
        <v>2416</v>
      </c>
      <c r="H2" s="772"/>
      <c r="I2" s="774">
        <v>46083</v>
      </c>
      <c r="J2" s="775"/>
      <c r="K2" s="446"/>
      <c r="L2" s="543"/>
      <c r="M2" s="543"/>
      <c r="N2" s="543"/>
      <c r="O2" s="543"/>
    </row>
    <row r="3" spans="1:16382" s="533" customFormat="1" ht="21" customHeight="1">
      <c r="A3" s="1589"/>
      <c r="B3" s="776" t="s">
        <v>522</v>
      </c>
      <c r="C3" s="777"/>
      <c r="D3" s="778" t="s">
        <v>2822</v>
      </c>
      <c r="E3" s="778"/>
      <c r="F3" s="779"/>
      <c r="G3" s="780" t="s">
        <v>2415</v>
      </c>
      <c r="H3" s="779"/>
      <c r="I3" s="781" t="s">
        <v>2823</v>
      </c>
      <c r="J3" s="782"/>
      <c r="K3" s="542"/>
      <c r="L3" s="543"/>
      <c r="M3" s="543"/>
      <c r="N3" s="543"/>
      <c r="O3" s="543"/>
    </row>
    <row r="4" spans="1:16382" s="533" customFormat="1" ht="21" customHeight="1" thickBot="1">
      <c r="A4" s="1589"/>
      <c r="B4" s="776" t="s">
        <v>2414</v>
      </c>
      <c r="C4" s="777"/>
      <c r="D4" s="778" t="s">
        <v>54</v>
      </c>
      <c r="E4" s="778"/>
      <c r="F4" s="779"/>
      <c r="G4" s="780" t="s">
        <v>2413</v>
      </c>
      <c r="H4" s="779"/>
      <c r="I4" s="781" t="s">
        <v>54</v>
      </c>
      <c r="J4" s="782"/>
      <c r="K4" s="446"/>
      <c r="L4" s="536"/>
      <c r="M4" s="536"/>
      <c r="N4" s="788"/>
      <c r="O4" s="788"/>
    </row>
    <row r="5" spans="1:16382" s="533" customFormat="1" ht="21" customHeight="1" thickBot="1">
      <c r="A5" s="1589"/>
      <c r="B5" s="776" t="s">
        <v>2412</v>
      </c>
      <c r="C5" s="777"/>
      <c r="D5" s="1590" t="s">
        <v>54</v>
      </c>
      <c r="E5" s="778"/>
      <c r="F5" s="739"/>
      <c r="G5" s="776" t="s">
        <v>2411</v>
      </c>
      <c r="H5" s="739"/>
      <c r="I5" s="740" t="s">
        <v>54</v>
      </c>
      <c r="J5" s="741"/>
      <c r="K5" s="535"/>
      <c r="N5" s="789"/>
      <c r="O5" s="790"/>
    </row>
    <row r="6" spans="1:16382" s="533" customFormat="1" ht="21" customHeight="1" thickBot="1">
      <c r="A6" s="1589"/>
      <c r="B6" s="776" t="s">
        <v>2410</v>
      </c>
      <c r="C6" s="777"/>
      <c r="D6" s="778" t="s">
        <v>54</v>
      </c>
      <c r="E6" s="778"/>
      <c r="F6" s="739"/>
      <c r="G6" s="776" t="s">
        <v>2409</v>
      </c>
      <c r="H6" s="739"/>
      <c r="I6" s="740" t="s">
        <v>2408</v>
      </c>
      <c r="J6" s="741"/>
      <c r="K6" s="535"/>
      <c r="N6" s="789"/>
      <c r="O6" s="790"/>
    </row>
    <row r="7" spans="1:16382" s="533" customFormat="1" ht="21" customHeight="1" thickBot="1">
      <c r="A7" s="1589"/>
      <c r="B7" s="776" t="s">
        <v>2407</v>
      </c>
      <c r="C7" s="777"/>
      <c r="D7" s="778" t="s">
        <v>54</v>
      </c>
      <c r="E7" s="778"/>
      <c r="F7" s="739"/>
      <c r="G7" s="776" t="s">
        <v>2406</v>
      </c>
      <c r="H7" s="777"/>
      <c r="I7" s="781" t="s">
        <v>2824</v>
      </c>
      <c r="J7" s="741"/>
      <c r="K7" s="535"/>
      <c r="N7" s="789"/>
      <c r="O7" s="790"/>
    </row>
    <row r="8" spans="1:16382" s="533" customFormat="1" ht="21" customHeight="1" thickBot="1">
      <c r="A8" s="1589"/>
      <c r="B8" s="776"/>
      <c r="C8" s="777"/>
      <c r="D8" s="783"/>
      <c r="E8" s="783"/>
      <c r="F8" s="739"/>
      <c r="G8" s="742" t="s">
        <v>2405</v>
      </c>
      <c r="H8" s="739"/>
      <c r="I8" s="740" t="s">
        <v>2825</v>
      </c>
      <c r="J8" s="741"/>
      <c r="K8" s="535"/>
      <c r="N8" s="789"/>
      <c r="O8" s="790"/>
    </row>
    <row r="9" spans="1:16382" customFormat="1" ht="9" customHeight="1" thickBot="1">
      <c r="A9" s="1591"/>
      <c r="B9" s="1592"/>
      <c r="C9" s="1592"/>
      <c r="D9" s="1592"/>
      <c r="E9" s="1593"/>
      <c r="F9" s="1593"/>
      <c r="G9" s="1594"/>
      <c r="H9" s="1594"/>
      <c r="I9" s="1593"/>
      <c r="J9" s="1595"/>
      <c r="K9" s="526"/>
      <c r="L9" s="526"/>
      <c r="M9" s="526"/>
      <c r="N9" s="526"/>
      <c r="O9" s="791"/>
      <c r="P9" s="526"/>
      <c r="Q9" s="526"/>
      <c r="R9" s="526"/>
      <c r="S9" s="526"/>
      <c r="T9" s="526"/>
      <c r="U9" s="526"/>
      <c r="V9" s="526"/>
      <c r="W9" s="526"/>
      <c r="X9" s="526"/>
      <c r="Y9" s="526"/>
      <c r="Z9" s="526"/>
      <c r="AA9" s="526"/>
      <c r="AB9" s="526"/>
      <c r="AC9" s="526"/>
      <c r="AD9" s="526"/>
      <c r="AE9" s="526"/>
      <c r="AF9" s="526"/>
      <c r="AG9" s="526"/>
      <c r="AH9" s="526"/>
      <c r="AI9" s="526"/>
      <c r="AJ9" s="526"/>
      <c r="AK9" s="526"/>
      <c r="AL9" s="526"/>
      <c r="AM9" s="526"/>
      <c r="AN9" s="526"/>
      <c r="AO9" s="526"/>
      <c r="AP9" s="526"/>
      <c r="AQ9" s="526"/>
      <c r="AR9" s="526"/>
      <c r="AS9" s="526"/>
      <c r="AT9" s="526"/>
      <c r="AU9" s="526"/>
      <c r="AV9" s="526"/>
      <c r="AW9" s="526"/>
      <c r="AX9" s="526"/>
      <c r="AY9" s="526"/>
      <c r="AZ9" s="526"/>
      <c r="BA9" s="526"/>
      <c r="BB9" s="526"/>
      <c r="BC9" s="526"/>
      <c r="BD9" s="526"/>
      <c r="BE9" s="526"/>
      <c r="BF9" s="526"/>
      <c r="BG9" s="526"/>
      <c r="BH9" s="526"/>
      <c r="BI9" s="526"/>
      <c r="BJ9" s="526"/>
      <c r="BK9" s="526"/>
      <c r="BL9" s="526"/>
      <c r="BM9" s="526"/>
      <c r="BN9" s="526"/>
      <c r="BO9" s="526"/>
      <c r="BP9" s="526"/>
      <c r="BQ9" s="526"/>
      <c r="BR9" s="526"/>
      <c r="BS9" s="526"/>
      <c r="BT9" s="526"/>
      <c r="BU9" s="526"/>
      <c r="BV9" s="526"/>
      <c r="BW9" s="526"/>
      <c r="BX9" s="526"/>
      <c r="BY9" s="526"/>
      <c r="BZ9" s="526"/>
      <c r="CA9" s="526"/>
      <c r="CB9" s="526"/>
      <c r="CC9" s="526"/>
      <c r="CD9" s="526"/>
      <c r="CE9" s="526"/>
      <c r="CF9" s="526"/>
      <c r="CG9" s="526"/>
      <c r="CH9" s="526"/>
      <c r="CI9" s="526"/>
      <c r="CJ9" s="526"/>
      <c r="CK9" s="526"/>
      <c r="CL9" s="526"/>
      <c r="CM9" s="526"/>
      <c r="CN9" s="526"/>
      <c r="CO9" s="526"/>
      <c r="CP9" s="526"/>
      <c r="CQ9" s="526"/>
      <c r="CR9" s="526"/>
      <c r="CS9" s="526"/>
      <c r="CT9" s="526"/>
      <c r="CU9" s="526"/>
      <c r="CV9" s="526"/>
      <c r="CW9" s="526"/>
      <c r="CX9" s="526"/>
      <c r="CY9" s="526"/>
      <c r="CZ9" s="526"/>
      <c r="DA9" s="526"/>
      <c r="DB9" s="526"/>
      <c r="DC9" s="526"/>
      <c r="DD9" s="526"/>
      <c r="DE9" s="526"/>
      <c r="DF9" s="526"/>
      <c r="DG9" s="526"/>
      <c r="DH9" s="526"/>
      <c r="DI9" s="526"/>
      <c r="DJ9" s="526"/>
      <c r="DK9" s="526"/>
      <c r="DL9" s="526"/>
      <c r="DM9" s="526"/>
      <c r="DN9" s="526"/>
      <c r="DO9" s="526"/>
      <c r="DP9" s="526"/>
      <c r="DQ9" s="526"/>
      <c r="DR9" s="526"/>
      <c r="DS9" s="526"/>
      <c r="DT9" s="526"/>
      <c r="DU9" s="526"/>
      <c r="DV9" s="526"/>
      <c r="DW9" s="526"/>
      <c r="DX9" s="526"/>
      <c r="DY9" s="526"/>
      <c r="DZ9" s="526"/>
      <c r="EA9" s="526"/>
      <c r="EB9" s="526"/>
      <c r="EC9" s="526"/>
      <c r="ED9" s="526"/>
      <c r="EE9" s="526"/>
      <c r="EF9" s="526"/>
      <c r="EG9" s="526"/>
      <c r="EH9" s="526"/>
      <c r="EI9" s="526"/>
      <c r="EJ9" s="526"/>
      <c r="EK9" s="526"/>
      <c r="EL9" s="526"/>
      <c r="EM9" s="526"/>
      <c r="EN9" s="526"/>
      <c r="EO9" s="526"/>
      <c r="EP9" s="526"/>
      <c r="EQ9" s="526"/>
      <c r="ER9" s="526"/>
      <c r="ES9" s="526"/>
      <c r="ET9" s="526"/>
      <c r="EU9" s="526"/>
      <c r="EV9" s="526"/>
      <c r="EW9" s="526"/>
      <c r="EX9" s="526"/>
      <c r="EY9" s="526"/>
      <c r="EZ9" s="526"/>
      <c r="FA9" s="526"/>
      <c r="FB9" s="526"/>
      <c r="FC9" s="526"/>
      <c r="FD9" s="526"/>
      <c r="FE9" s="526"/>
      <c r="FF9" s="526"/>
      <c r="FG9" s="526"/>
      <c r="FH9" s="526"/>
      <c r="FI9" s="526"/>
      <c r="FJ9" s="526"/>
      <c r="FK9" s="526"/>
      <c r="FL9" s="526"/>
      <c r="FM9" s="526"/>
      <c r="FN9" s="526"/>
      <c r="FO9" s="526"/>
      <c r="FP9" s="526"/>
      <c r="FQ9" s="526"/>
      <c r="FR9" s="526"/>
      <c r="FS9" s="526"/>
      <c r="FT9" s="526"/>
      <c r="FU9" s="526"/>
      <c r="FV9" s="526"/>
      <c r="FW9" s="526"/>
      <c r="FX9" s="526"/>
      <c r="FY9" s="526"/>
      <c r="FZ9" s="526"/>
      <c r="GA9" s="526"/>
      <c r="GB9" s="526"/>
      <c r="GC9" s="526"/>
      <c r="GD9" s="526"/>
      <c r="GE9" s="526"/>
      <c r="GF9" s="526"/>
      <c r="GG9" s="526"/>
      <c r="GH9" s="526"/>
      <c r="GI9" s="526"/>
      <c r="GJ9" s="526"/>
      <c r="GK9" s="526"/>
      <c r="GL9" s="526"/>
      <c r="GM9" s="526"/>
      <c r="GN9" s="526"/>
      <c r="GO9" s="526"/>
      <c r="GP9" s="526"/>
      <c r="GQ9" s="526"/>
      <c r="GR9" s="526"/>
      <c r="GS9" s="526"/>
      <c r="GT9" s="526"/>
      <c r="GU9" s="526"/>
      <c r="GV9" s="526"/>
      <c r="GW9" s="526"/>
      <c r="GX9" s="526"/>
      <c r="GY9" s="526"/>
      <c r="GZ9" s="526"/>
      <c r="HA9" s="526"/>
      <c r="HB9" s="526"/>
      <c r="HC9" s="526"/>
      <c r="HD9" s="526"/>
      <c r="HE9" s="526"/>
      <c r="HF9" s="526"/>
      <c r="HG9" s="526"/>
      <c r="HH9" s="526"/>
      <c r="HI9" s="526"/>
      <c r="HJ9" s="526"/>
      <c r="HK9" s="526"/>
      <c r="HL9" s="526"/>
      <c r="HM9" s="526"/>
      <c r="HN9" s="526"/>
      <c r="HO9" s="526"/>
      <c r="HP9" s="526"/>
      <c r="HQ9" s="526"/>
      <c r="HR9" s="526"/>
      <c r="HS9" s="526"/>
      <c r="HT9" s="526"/>
      <c r="HU9" s="526"/>
      <c r="HV9" s="526"/>
      <c r="HW9" s="526"/>
      <c r="HX9" s="526"/>
      <c r="HY9" s="526"/>
      <c r="HZ9" s="526"/>
      <c r="IA9" s="526"/>
      <c r="IB9" s="526"/>
      <c r="IC9" s="526"/>
      <c r="ID9" s="526"/>
      <c r="IE9" s="526"/>
      <c r="IF9" s="526"/>
      <c r="IG9" s="526"/>
      <c r="IH9" s="526"/>
      <c r="II9" s="526"/>
      <c r="IJ9" s="526"/>
      <c r="IK9" s="526"/>
      <c r="IL9" s="526"/>
      <c r="IM9" s="526"/>
      <c r="IN9" s="526"/>
      <c r="IO9" s="526"/>
      <c r="IP9" s="526"/>
      <c r="IQ9" s="526"/>
      <c r="IR9" s="526"/>
      <c r="IS9" s="526"/>
      <c r="IT9" s="526"/>
      <c r="IU9" s="526"/>
      <c r="IV9" s="526"/>
      <c r="IW9" s="526"/>
      <c r="IX9" s="526"/>
      <c r="IY9" s="526"/>
      <c r="IZ9" s="526"/>
      <c r="JA9" s="526"/>
      <c r="JB9" s="526"/>
      <c r="JC9" s="526"/>
      <c r="JD9" s="526"/>
      <c r="JE9" s="526"/>
      <c r="JF9" s="526"/>
      <c r="JG9" s="526"/>
      <c r="JH9" s="526"/>
      <c r="JI9" s="526"/>
      <c r="JJ9" s="526"/>
      <c r="JK9" s="526"/>
      <c r="JL9" s="526"/>
      <c r="JM9" s="526"/>
      <c r="JN9" s="526"/>
      <c r="JO9" s="526"/>
      <c r="JP9" s="526"/>
      <c r="JQ9" s="526"/>
      <c r="JR9" s="526"/>
      <c r="JS9" s="526"/>
      <c r="JT9" s="526"/>
      <c r="JU9" s="526"/>
      <c r="JV9" s="526"/>
      <c r="JW9" s="526"/>
      <c r="JX9" s="526"/>
      <c r="JY9" s="526"/>
      <c r="JZ9" s="526"/>
      <c r="KA9" s="526"/>
      <c r="KB9" s="526"/>
      <c r="KC9" s="526"/>
      <c r="KD9" s="526"/>
      <c r="KE9" s="526"/>
      <c r="KF9" s="526"/>
      <c r="KG9" s="526"/>
      <c r="KH9" s="526"/>
      <c r="KI9" s="526"/>
      <c r="KJ9" s="526"/>
      <c r="KK9" s="526"/>
      <c r="KL9" s="526"/>
      <c r="KM9" s="526"/>
      <c r="KN9" s="526"/>
      <c r="KO9" s="526"/>
      <c r="KP9" s="526"/>
      <c r="KQ9" s="526"/>
      <c r="KR9" s="526"/>
      <c r="KS9" s="526"/>
      <c r="KT9" s="526"/>
      <c r="KU9" s="526"/>
      <c r="KV9" s="526"/>
      <c r="KW9" s="526"/>
      <c r="KX9" s="526"/>
      <c r="KY9" s="526"/>
      <c r="KZ9" s="526"/>
      <c r="LA9" s="526"/>
      <c r="LB9" s="526"/>
      <c r="LC9" s="526"/>
      <c r="LD9" s="526"/>
      <c r="LE9" s="526"/>
      <c r="LF9" s="526"/>
      <c r="LG9" s="526"/>
      <c r="LH9" s="526"/>
      <c r="LI9" s="526"/>
      <c r="LJ9" s="526"/>
      <c r="LK9" s="526"/>
      <c r="LL9" s="526"/>
      <c r="LM9" s="526"/>
      <c r="LN9" s="526"/>
      <c r="LO9" s="526"/>
      <c r="LP9" s="526"/>
      <c r="LQ9" s="526"/>
      <c r="LR9" s="526"/>
      <c r="LS9" s="526"/>
      <c r="LT9" s="526"/>
      <c r="LU9" s="526"/>
      <c r="LV9" s="526"/>
      <c r="LW9" s="526"/>
      <c r="LX9" s="526"/>
      <c r="LY9" s="526"/>
      <c r="LZ9" s="526"/>
      <c r="MA9" s="526"/>
      <c r="MB9" s="526"/>
      <c r="MC9" s="526"/>
      <c r="MD9" s="526"/>
      <c r="ME9" s="526"/>
      <c r="MF9" s="526"/>
      <c r="MG9" s="526"/>
      <c r="MH9" s="526"/>
      <c r="MI9" s="526"/>
      <c r="MJ9" s="526"/>
      <c r="MK9" s="526"/>
      <c r="ML9" s="526"/>
      <c r="MM9" s="526"/>
      <c r="MN9" s="526"/>
      <c r="MO9" s="526"/>
      <c r="MP9" s="526"/>
      <c r="MQ9" s="526"/>
      <c r="MR9" s="526"/>
      <c r="MS9" s="526"/>
      <c r="MT9" s="526"/>
      <c r="MU9" s="526"/>
      <c r="MV9" s="526"/>
      <c r="MW9" s="526"/>
      <c r="MX9" s="526"/>
      <c r="MY9" s="526"/>
      <c r="MZ9" s="526"/>
      <c r="NA9" s="526"/>
      <c r="NB9" s="526"/>
      <c r="NC9" s="526"/>
      <c r="ND9" s="526"/>
      <c r="NE9" s="526"/>
      <c r="NF9" s="526"/>
      <c r="NG9" s="526"/>
      <c r="NH9" s="526"/>
      <c r="NI9" s="526"/>
      <c r="NJ9" s="526"/>
      <c r="NK9" s="526"/>
      <c r="NL9" s="526"/>
      <c r="NM9" s="526"/>
      <c r="NN9" s="526"/>
      <c r="NO9" s="526"/>
      <c r="NP9" s="526"/>
      <c r="NQ9" s="526"/>
      <c r="NR9" s="526"/>
      <c r="NS9" s="526"/>
      <c r="NT9" s="526"/>
      <c r="NU9" s="526"/>
      <c r="NV9" s="526"/>
      <c r="NW9" s="526"/>
      <c r="NX9" s="526"/>
      <c r="NY9" s="526"/>
      <c r="NZ9" s="526"/>
      <c r="OA9" s="526"/>
      <c r="OB9" s="526"/>
      <c r="OC9" s="526"/>
      <c r="OD9" s="526"/>
      <c r="OE9" s="526"/>
      <c r="OF9" s="526"/>
      <c r="OG9" s="526"/>
      <c r="OH9" s="526"/>
      <c r="OI9" s="526"/>
      <c r="OJ9" s="526"/>
      <c r="OK9" s="526"/>
      <c r="OL9" s="526"/>
      <c r="OM9" s="526"/>
      <c r="ON9" s="526"/>
      <c r="OO9" s="526"/>
      <c r="OP9" s="526"/>
      <c r="OQ9" s="526"/>
      <c r="OR9" s="526"/>
      <c r="OS9" s="526"/>
      <c r="OT9" s="526"/>
      <c r="OU9" s="526"/>
      <c r="OV9" s="526"/>
      <c r="OW9" s="526"/>
      <c r="OX9" s="526"/>
      <c r="OY9" s="526"/>
      <c r="OZ9" s="526"/>
      <c r="PA9" s="526"/>
      <c r="PB9" s="526"/>
      <c r="PC9" s="526"/>
      <c r="PD9" s="526"/>
      <c r="PE9" s="526"/>
      <c r="PF9" s="526"/>
      <c r="PG9" s="526"/>
      <c r="PH9" s="526"/>
      <c r="PI9" s="526"/>
      <c r="PJ9" s="526"/>
      <c r="PK9" s="526"/>
      <c r="PL9" s="526"/>
      <c r="PM9" s="526"/>
      <c r="PN9" s="526"/>
      <c r="PO9" s="526"/>
      <c r="PP9" s="526"/>
      <c r="PQ9" s="526"/>
      <c r="PR9" s="526"/>
      <c r="PS9" s="526"/>
      <c r="PT9" s="526"/>
      <c r="PU9" s="526"/>
      <c r="PV9" s="526"/>
      <c r="PW9" s="526"/>
      <c r="PX9" s="526"/>
      <c r="PY9" s="526"/>
      <c r="PZ9" s="526"/>
      <c r="QA9" s="526"/>
      <c r="QB9" s="526"/>
      <c r="QC9" s="526"/>
      <c r="QD9" s="526"/>
      <c r="QE9" s="526"/>
      <c r="QF9" s="526"/>
      <c r="QG9" s="526"/>
      <c r="QH9" s="526"/>
      <c r="QI9" s="526"/>
      <c r="QJ9" s="526"/>
      <c r="QK9" s="526"/>
      <c r="QL9" s="526"/>
      <c r="QM9" s="526"/>
      <c r="QN9" s="526"/>
      <c r="QO9" s="526"/>
      <c r="QP9" s="526"/>
      <c r="QQ9" s="526"/>
      <c r="QR9" s="526"/>
      <c r="QS9" s="526"/>
      <c r="QT9" s="526"/>
      <c r="QU9" s="526"/>
      <c r="QV9" s="526"/>
      <c r="QW9" s="526"/>
      <c r="QX9" s="526"/>
      <c r="QY9" s="526"/>
      <c r="QZ9" s="526"/>
      <c r="RA9" s="526"/>
      <c r="RB9" s="526"/>
      <c r="RC9" s="526"/>
      <c r="RD9" s="526"/>
      <c r="RE9" s="526"/>
      <c r="RF9" s="526"/>
      <c r="RG9" s="526"/>
      <c r="RH9" s="526"/>
      <c r="RI9" s="526"/>
      <c r="RJ9" s="526"/>
      <c r="RK9" s="526"/>
      <c r="RL9" s="526"/>
      <c r="RM9" s="526"/>
      <c r="RN9" s="526"/>
      <c r="RO9" s="526"/>
      <c r="RP9" s="526"/>
      <c r="RQ9" s="526"/>
      <c r="RR9" s="526"/>
      <c r="RS9" s="526"/>
      <c r="RT9" s="526"/>
      <c r="RU9" s="526"/>
      <c r="RV9" s="526"/>
      <c r="RW9" s="526"/>
      <c r="RX9" s="526"/>
      <c r="RY9" s="526"/>
      <c r="RZ9" s="526"/>
      <c r="SA9" s="526"/>
      <c r="SB9" s="526"/>
      <c r="SC9" s="526"/>
      <c r="SD9" s="526"/>
      <c r="SE9" s="526"/>
      <c r="SF9" s="526"/>
      <c r="SG9" s="526"/>
      <c r="SH9" s="526"/>
      <c r="SI9" s="526"/>
      <c r="SJ9" s="526"/>
      <c r="SK9" s="526"/>
      <c r="SL9" s="526"/>
      <c r="SM9" s="526"/>
      <c r="SN9" s="526"/>
      <c r="SO9" s="526"/>
      <c r="SP9" s="526"/>
      <c r="SQ9" s="526"/>
      <c r="SR9" s="526"/>
      <c r="SS9" s="526"/>
      <c r="ST9" s="526"/>
      <c r="SU9" s="526"/>
      <c r="SV9" s="526"/>
      <c r="SW9" s="526"/>
      <c r="SX9" s="526"/>
      <c r="SY9" s="526"/>
      <c r="SZ9" s="526"/>
      <c r="TA9" s="526"/>
      <c r="TB9" s="526"/>
      <c r="TC9" s="526"/>
      <c r="TD9" s="526"/>
      <c r="TE9" s="526"/>
      <c r="TF9" s="526"/>
      <c r="TG9" s="526"/>
      <c r="TH9" s="526"/>
      <c r="TI9" s="526"/>
      <c r="TJ9" s="526"/>
      <c r="TK9" s="526"/>
      <c r="TL9" s="526"/>
      <c r="TM9" s="526"/>
      <c r="TN9" s="526"/>
      <c r="TO9" s="526"/>
      <c r="TP9" s="526"/>
      <c r="TQ9" s="526"/>
      <c r="TR9" s="526"/>
      <c r="TS9" s="526"/>
      <c r="TT9" s="526"/>
      <c r="TU9" s="526"/>
      <c r="TV9" s="526"/>
      <c r="TW9" s="526"/>
      <c r="TX9" s="526"/>
      <c r="TY9" s="526"/>
      <c r="TZ9" s="526"/>
      <c r="UA9" s="526"/>
      <c r="UB9" s="526"/>
      <c r="UC9" s="526"/>
      <c r="UD9" s="526"/>
      <c r="UE9" s="526"/>
      <c r="UF9" s="526"/>
      <c r="UG9" s="526"/>
      <c r="UH9" s="526"/>
      <c r="UI9" s="526"/>
      <c r="UJ9" s="526"/>
      <c r="UK9" s="526"/>
      <c r="UL9" s="526"/>
      <c r="UM9" s="526"/>
      <c r="UN9" s="526"/>
      <c r="UO9" s="526"/>
      <c r="UP9" s="526"/>
      <c r="UQ9" s="526"/>
      <c r="UR9" s="526"/>
      <c r="US9" s="526"/>
      <c r="UT9" s="526"/>
      <c r="UU9" s="526"/>
      <c r="UV9" s="526"/>
      <c r="UW9" s="526"/>
      <c r="UX9" s="526"/>
      <c r="UY9" s="526"/>
      <c r="UZ9" s="526"/>
      <c r="VA9" s="526"/>
      <c r="VB9" s="526"/>
      <c r="VC9" s="526"/>
      <c r="VD9" s="526"/>
      <c r="VE9" s="526"/>
      <c r="VF9" s="526"/>
      <c r="VG9" s="526"/>
      <c r="VH9" s="526"/>
      <c r="VI9" s="526"/>
      <c r="VJ9" s="526"/>
      <c r="VK9" s="526"/>
      <c r="VL9" s="526"/>
      <c r="VM9" s="526"/>
      <c r="VN9" s="526"/>
      <c r="VO9" s="526"/>
      <c r="VP9" s="526"/>
      <c r="VQ9" s="526"/>
      <c r="VR9" s="526"/>
      <c r="VS9" s="526"/>
      <c r="VT9" s="526"/>
      <c r="VU9" s="526"/>
      <c r="VV9" s="526"/>
      <c r="VW9" s="526"/>
      <c r="VX9" s="526"/>
      <c r="VY9" s="526"/>
      <c r="VZ9" s="526"/>
      <c r="WA9" s="526"/>
      <c r="WB9" s="526"/>
      <c r="WC9" s="526"/>
      <c r="WD9" s="526"/>
      <c r="WE9" s="526"/>
      <c r="WF9" s="526"/>
      <c r="WG9" s="526"/>
      <c r="WH9" s="526"/>
      <c r="WI9" s="526"/>
      <c r="WJ9" s="526"/>
      <c r="WK9" s="526"/>
      <c r="WL9" s="526"/>
      <c r="WM9" s="526"/>
      <c r="WN9" s="526"/>
      <c r="WO9" s="526"/>
      <c r="WP9" s="526"/>
      <c r="WQ9" s="526"/>
      <c r="WR9" s="526"/>
      <c r="WS9" s="526"/>
      <c r="WT9" s="526"/>
      <c r="WU9" s="526"/>
      <c r="WV9" s="526"/>
      <c r="WW9" s="526"/>
      <c r="WX9" s="526"/>
      <c r="WY9" s="526"/>
      <c r="WZ9" s="526"/>
      <c r="XA9" s="526"/>
      <c r="XB9" s="526"/>
      <c r="XC9" s="526"/>
      <c r="XD9" s="526"/>
      <c r="XE9" s="526"/>
      <c r="XF9" s="526"/>
      <c r="XG9" s="526"/>
      <c r="XH9" s="526"/>
      <c r="XI9" s="526"/>
      <c r="XJ9" s="526"/>
      <c r="XK9" s="526"/>
      <c r="XL9" s="526"/>
      <c r="XM9" s="526"/>
      <c r="XN9" s="526"/>
      <c r="XO9" s="526"/>
      <c r="XP9" s="526"/>
      <c r="XQ9" s="526"/>
      <c r="XR9" s="526"/>
      <c r="XS9" s="526"/>
      <c r="XT9" s="526"/>
      <c r="XU9" s="526"/>
      <c r="XV9" s="526"/>
      <c r="XW9" s="526"/>
      <c r="XX9" s="526"/>
      <c r="XY9" s="526"/>
      <c r="XZ9" s="526"/>
      <c r="YA9" s="526"/>
      <c r="YB9" s="526"/>
      <c r="YC9" s="526"/>
      <c r="YD9" s="526"/>
      <c r="YE9" s="526"/>
      <c r="YF9" s="526"/>
      <c r="YG9" s="526"/>
      <c r="YH9" s="526"/>
      <c r="YI9" s="526"/>
      <c r="YJ9" s="526"/>
      <c r="YK9" s="526"/>
      <c r="YL9" s="526"/>
      <c r="YM9" s="526"/>
      <c r="YN9" s="526"/>
      <c r="YO9" s="526"/>
      <c r="YP9" s="526"/>
      <c r="YQ9" s="526"/>
      <c r="YR9" s="526"/>
      <c r="YS9" s="526"/>
      <c r="YT9" s="526"/>
      <c r="YU9" s="526"/>
      <c r="YV9" s="526"/>
      <c r="YW9" s="526"/>
      <c r="YX9" s="526"/>
      <c r="YY9" s="526"/>
      <c r="YZ9" s="526"/>
      <c r="ZA9" s="526"/>
      <c r="ZB9" s="526"/>
      <c r="ZC9" s="526"/>
      <c r="ZD9" s="526"/>
      <c r="ZE9" s="526"/>
      <c r="ZF9" s="526"/>
      <c r="ZG9" s="526"/>
      <c r="ZH9" s="526"/>
      <c r="ZI9" s="526"/>
      <c r="ZJ9" s="526"/>
      <c r="ZK9" s="526"/>
      <c r="ZL9" s="526"/>
      <c r="ZM9" s="526"/>
      <c r="ZN9" s="526"/>
      <c r="ZO9" s="526"/>
      <c r="ZP9" s="526"/>
      <c r="ZQ9" s="526"/>
      <c r="ZR9" s="526"/>
      <c r="ZS9" s="526"/>
      <c r="ZT9" s="526"/>
      <c r="ZU9" s="526"/>
      <c r="ZV9" s="526"/>
      <c r="ZW9" s="526"/>
      <c r="ZX9" s="526"/>
      <c r="ZY9" s="526"/>
      <c r="ZZ9" s="526"/>
      <c r="AAA9" s="526"/>
      <c r="AAB9" s="526"/>
      <c r="AAC9" s="526"/>
      <c r="AAD9" s="526"/>
      <c r="AAE9" s="526"/>
      <c r="AAF9" s="526"/>
      <c r="AAG9" s="526"/>
      <c r="AAH9" s="526"/>
      <c r="AAI9" s="526"/>
      <c r="AAJ9" s="526"/>
      <c r="AAK9" s="526"/>
      <c r="AAL9" s="526"/>
      <c r="AAM9" s="526"/>
      <c r="AAN9" s="526"/>
      <c r="AAO9" s="526"/>
      <c r="AAP9" s="526"/>
      <c r="AAQ9" s="526"/>
      <c r="AAR9" s="526"/>
      <c r="AAS9" s="526"/>
      <c r="AAT9" s="526"/>
      <c r="AAU9" s="526"/>
      <c r="AAV9" s="526"/>
      <c r="AAW9" s="526"/>
      <c r="AAX9" s="526"/>
      <c r="AAY9" s="526"/>
      <c r="AAZ9" s="526"/>
      <c r="ABA9" s="526"/>
      <c r="ABB9" s="526"/>
      <c r="ABC9" s="526"/>
      <c r="ABD9" s="526"/>
      <c r="ABE9" s="526"/>
      <c r="ABF9" s="526"/>
      <c r="ABG9" s="526"/>
      <c r="ABH9" s="526"/>
      <c r="ABI9" s="526"/>
      <c r="ABJ9" s="526"/>
      <c r="ABK9" s="526"/>
      <c r="ABL9" s="526"/>
      <c r="ABM9" s="526"/>
      <c r="ABN9" s="526"/>
      <c r="ABO9" s="526"/>
      <c r="ABP9" s="526"/>
      <c r="ABQ9" s="526"/>
      <c r="ABR9" s="526"/>
      <c r="ABS9" s="526"/>
      <c r="ABT9" s="526"/>
      <c r="ABU9" s="526"/>
      <c r="ABV9" s="526"/>
      <c r="ABW9" s="526"/>
      <c r="ABX9" s="526"/>
      <c r="ABY9" s="526"/>
      <c r="ABZ9" s="526"/>
      <c r="ACA9" s="526"/>
      <c r="ACB9" s="526"/>
      <c r="ACC9" s="526"/>
      <c r="ACD9" s="526"/>
      <c r="ACE9" s="526"/>
      <c r="ACF9" s="526"/>
      <c r="ACG9" s="526"/>
      <c r="ACH9" s="526"/>
      <c r="ACI9" s="526"/>
      <c r="ACJ9" s="526"/>
      <c r="ACK9" s="526"/>
      <c r="ACL9" s="526"/>
      <c r="ACM9" s="526"/>
      <c r="ACN9" s="526"/>
      <c r="ACO9" s="526"/>
      <c r="ACP9" s="526"/>
      <c r="ACQ9" s="526"/>
      <c r="ACR9" s="526"/>
      <c r="ACS9" s="526"/>
      <c r="ACT9" s="526"/>
      <c r="ACU9" s="526"/>
      <c r="ACV9" s="526"/>
      <c r="ACW9" s="526"/>
      <c r="ACX9" s="526"/>
      <c r="ACY9" s="526"/>
      <c r="ACZ9" s="526"/>
      <c r="ADA9" s="526"/>
      <c r="ADB9" s="526"/>
      <c r="ADC9" s="526"/>
      <c r="ADD9" s="526"/>
      <c r="ADE9" s="526"/>
      <c r="ADF9" s="526"/>
      <c r="ADG9" s="526"/>
      <c r="ADH9" s="526"/>
      <c r="ADI9" s="526"/>
      <c r="ADJ9" s="526"/>
      <c r="ADK9" s="526"/>
      <c r="ADL9" s="526"/>
      <c r="ADM9" s="526"/>
      <c r="ADN9" s="526"/>
      <c r="ADO9" s="526"/>
      <c r="ADP9" s="526"/>
      <c r="ADQ9" s="526"/>
      <c r="ADR9" s="526"/>
      <c r="ADS9" s="526"/>
      <c r="ADT9" s="526"/>
      <c r="ADU9" s="526"/>
      <c r="ADV9" s="526"/>
      <c r="ADW9" s="526"/>
      <c r="ADX9" s="526"/>
      <c r="ADY9" s="526"/>
      <c r="ADZ9" s="526"/>
      <c r="AEA9" s="526"/>
      <c r="AEB9" s="526"/>
      <c r="AEC9" s="526"/>
      <c r="AED9" s="526"/>
      <c r="AEE9" s="526"/>
      <c r="AEF9" s="526"/>
      <c r="AEG9" s="526"/>
      <c r="AEH9" s="526"/>
      <c r="AEI9" s="526"/>
      <c r="AEJ9" s="526"/>
      <c r="AEK9" s="526"/>
      <c r="AEL9" s="526"/>
      <c r="AEM9" s="526"/>
      <c r="AEN9" s="526"/>
      <c r="AEO9" s="526"/>
      <c r="AEP9" s="526"/>
      <c r="AEQ9" s="526"/>
      <c r="AER9" s="526"/>
      <c r="AES9" s="526"/>
      <c r="AET9" s="526"/>
      <c r="AEU9" s="526"/>
      <c r="AEV9" s="526"/>
      <c r="AEW9" s="526"/>
      <c r="AEX9" s="526"/>
      <c r="AEY9" s="526"/>
      <c r="AEZ9" s="526"/>
      <c r="AFA9" s="526"/>
      <c r="AFB9" s="526"/>
      <c r="AFC9" s="526"/>
      <c r="AFD9" s="526"/>
      <c r="AFE9" s="526"/>
      <c r="AFF9" s="526"/>
      <c r="AFG9" s="526"/>
      <c r="AFH9" s="526"/>
      <c r="AFI9" s="526"/>
      <c r="AFJ9" s="526"/>
      <c r="AFK9" s="526"/>
      <c r="AFL9" s="526"/>
      <c r="AFM9" s="526"/>
      <c r="AFN9" s="526"/>
      <c r="AFO9" s="526"/>
      <c r="AFP9" s="526"/>
      <c r="AFQ9" s="526"/>
      <c r="AFR9" s="526"/>
      <c r="AFS9" s="526"/>
      <c r="AFT9" s="526"/>
      <c r="AFU9" s="526"/>
      <c r="AFV9" s="526"/>
      <c r="AFW9" s="526"/>
      <c r="AFX9" s="526"/>
      <c r="AFY9" s="526"/>
      <c r="AFZ9" s="526"/>
      <c r="AGA9" s="526"/>
      <c r="AGB9" s="526"/>
      <c r="AGC9" s="526"/>
      <c r="AGD9" s="526"/>
      <c r="AGE9" s="526"/>
      <c r="AGF9" s="526"/>
      <c r="AGG9" s="526"/>
      <c r="AGH9" s="526"/>
      <c r="AGI9" s="526"/>
      <c r="AGJ9" s="526"/>
      <c r="AGK9" s="526"/>
      <c r="AGL9" s="526"/>
      <c r="AGM9" s="526"/>
      <c r="AGN9" s="526"/>
      <c r="AGO9" s="526"/>
      <c r="AGP9" s="526"/>
      <c r="AGQ9" s="526"/>
      <c r="AGR9" s="526"/>
      <c r="AGS9" s="526"/>
      <c r="AGT9" s="526"/>
      <c r="AGU9" s="526"/>
      <c r="AGV9" s="526"/>
      <c r="AGW9" s="526"/>
      <c r="AGX9" s="526"/>
      <c r="AGY9" s="526"/>
      <c r="AGZ9" s="526"/>
      <c r="AHA9" s="526"/>
      <c r="AHB9" s="526"/>
      <c r="AHC9" s="526"/>
      <c r="AHD9" s="526"/>
      <c r="AHE9" s="526"/>
      <c r="AHF9" s="526"/>
      <c r="AHG9" s="526"/>
      <c r="AHH9" s="526"/>
      <c r="AHI9" s="526"/>
      <c r="AHJ9" s="526"/>
      <c r="AHK9" s="526"/>
      <c r="AHL9" s="526"/>
      <c r="AHM9" s="526"/>
      <c r="AHN9" s="526"/>
      <c r="AHO9" s="526"/>
      <c r="AHP9" s="526"/>
      <c r="AHQ9" s="526"/>
      <c r="AHR9" s="526"/>
      <c r="AHS9" s="526"/>
      <c r="AHT9" s="526"/>
      <c r="AHU9" s="526"/>
      <c r="AHV9" s="526"/>
      <c r="AHW9" s="526"/>
      <c r="AHX9" s="526"/>
      <c r="AHY9" s="526"/>
      <c r="AHZ9" s="526"/>
      <c r="AIA9" s="526"/>
      <c r="AIB9" s="526"/>
      <c r="AIC9" s="526"/>
      <c r="AID9" s="526"/>
      <c r="AIE9" s="526"/>
      <c r="AIF9" s="526"/>
      <c r="AIG9" s="526"/>
      <c r="AIH9" s="526"/>
      <c r="AII9" s="526"/>
      <c r="AIJ9" s="526"/>
      <c r="AIK9" s="526"/>
      <c r="AIL9" s="526"/>
      <c r="AIM9" s="526"/>
      <c r="AIN9" s="526"/>
      <c r="AIO9" s="526"/>
      <c r="AIP9" s="526"/>
      <c r="AIQ9" s="526"/>
      <c r="AIR9" s="526"/>
      <c r="AIS9" s="526"/>
      <c r="AIT9" s="526"/>
      <c r="AIU9" s="526"/>
      <c r="AIV9" s="526"/>
      <c r="AIW9" s="526"/>
      <c r="AIX9" s="526"/>
      <c r="AIY9" s="526"/>
      <c r="AIZ9" s="526"/>
      <c r="AJA9" s="526"/>
      <c r="AJB9" s="526"/>
      <c r="AJC9" s="526"/>
      <c r="AJD9" s="526"/>
      <c r="AJE9" s="526"/>
      <c r="AJF9" s="526"/>
      <c r="AJG9" s="526"/>
      <c r="AJH9" s="526"/>
      <c r="AJI9" s="526"/>
      <c r="AJJ9" s="526"/>
      <c r="AJK9" s="526"/>
      <c r="AJL9" s="526"/>
      <c r="AJM9" s="526"/>
      <c r="AJN9" s="526"/>
      <c r="AJO9" s="526"/>
      <c r="AJP9" s="526"/>
      <c r="AJQ9" s="526"/>
      <c r="AJR9" s="526"/>
      <c r="AJS9" s="526"/>
      <c r="AJT9" s="526"/>
      <c r="AJU9" s="526"/>
      <c r="AJV9" s="526"/>
      <c r="AJW9" s="526"/>
      <c r="AJX9" s="526"/>
      <c r="AJY9" s="526"/>
      <c r="AJZ9" s="526"/>
      <c r="AKA9" s="526"/>
      <c r="AKB9" s="526"/>
      <c r="AKC9" s="526"/>
      <c r="AKD9" s="526"/>
      <c r="AKE9" s="526"/>
      <c r="AKF9" s="526"/>
      <c r="AKG9" s="526"/>
      <c r="AKH9" s="526"/>
      <c r="AKI9" s="526"/>
      <c r="AKJ9" s="526"/>
      <c r="AKK9" s="526"/>
      <c r="AKL9" s="526"/>
      <c r="AKM9" s="526"/>
      <c r="AKN9" s="526"/>
      <c r="AKO9" s="526"/>
      <c r="AKP9" s="526"/>
      <c r="AKQ9" s="526"/>
      <c r="AKR9" s="526"/>
      <c r="AKS9" s="526"/>
      <c r="AKT9" s="526"/>
      <c r="AKU9" s="526"/>
      <c r="AKV9" s="526"/>
      <c r="AKW9" s="526"/>
      <c r="AKX9" s="526"/>
      <c r="AKY9" s="526"/>
      <c r="AKZ9" s="526"/>
      <c r="ALA9" s="526"/>
      <c r="ALB9" s="526"/>
      <c r="ALC9" s="526"/>
      <c r="ALD9" s="526"/>
      <c r="ALE9" s="526"/>
      <c r="ALF9" s="526"/>
      <c r="ALG9" s="526"/>
      <c r="ALH9" s="526"/>
      <c r="ALI9" s="526"/>
      <c r="ALJ9" s="526"/>
      <c r="ALK9" s="526"/>
      <c r="ALL9" s="526"/>
      <c r="ALM9" s="526"/>
      <c r="ALN9" s="526"/>
      <c r="ALO9" s="526"/>
      <c r="ALP9" s="526"/>
      <c r="ALQ9" s="526"/>
      <c r="ALR9" s="526"/>
      <c r="ALS9" s="526"/>
      <c r="ALT9" s="526"/>
      <c r="ALU9" s="526"/>
      <c r="ALV9" s="526"/>
      <c r="ALW9" s="526"/>
      <c r="ALX9" s="526"/>
      <c r="ALY9" s="526"/>
      <c r="ALZ9" s="526"/>
      <c r="AMA9" s="526"/>
      <c r="AMB9" s="526"/>
      <c r="AMC9" s="526"/>
      <c r="AMD9" s="526"/>
      <c r="AME9" s="526"/>
      <c r="AMF9" s="526"/>
      <c r="AMG9" s="526"/>
      <c r="AMH9" s="526"/>
      <c r="AMI9" s="526"/>
      <c r="AMJ9" s="526"/>
      <c r="AMK9" s="526"/>
      <c r="AML9" s="526"/>
      <c r="AMM9" s="526"/>
      <c r="AMN9" s="526"/>
      <c r="AMO9" s="526"/>
      <c r="AMP9" s="526"/>
      <c r="AMQ9" s="526"/>
      <c r="AMR9" s="526"/>
      <c r="AMS9" s="526"/>
      <c r="AMT9" s="526"/>
      <c r="AMU9" s="526"/>
      <c r="AMV9" s="526"/>
      <c r="AMW9" s="526"/>
      <c r="AMX9" s="526"/>
      <c r="AMY9" s="526"/>
      <c r="AMZ9" s="526"/>
      <c r="ANA9" s="526"/>
      <c r="ANB9" s="526"/>
      <c r="ANC9" s="526"/>
      <c r="AND9" s="526"/>
      <c r="ANE9" s="526"/>
      <c r="ANF9" s="526"/>
      <c r="ANG9" s="526"/>
      <c r="ANH9" s="526"/>
      <c r="ANI9" s="526"/>
      <c r="ANJ9" s="526"/>
      <c r="ANK9" s="526"/>
      <c r="ANL9" s="526"/>
      <c r="ANM9" s="526"/>
      <c r="ANN9" s="526"/>
      <c r="ANO9" s="526"/>
      <c r="ANP9" s="526"/>
      <c r="ANQ9" s="526"/>
      <c r="ANR9" s="526"/>
      <c r="ANS9" s="526"/>
      <c r="ANT9" s="526"/>
      <c r="ANU9" s="526"/>
      <c r="ANV9" s="526"/>
      <c r="ANW9" s="526"/>
      <c r="ANX9" s="526"/>
      <c r="ANY9" s="526"/>
      <c r="ANZ9" s="526"/>
      <c r="AOA9" s="526"/>
      <c r="AOB9" s="526"/>
      <c r="AOC9" s="526"/>
      <c r="AOD9" s="526"/>
      <c r="AOE9" s="526"/>
      <c r="AOF9" s="526"/>
      <c r="AOG9" s="526"/>
      <c r="AOH9" s="526"/>
      <c r="AOI9" s="526"/>
      <c r="AOJ9" s="526"/>
      <c r="AOK9" s="526"/>
      <c r="AOL9" s="526"/>
      <c r="AOM9" s="526"/>
      <c r="AON9" s="526"/>
      <c r="AOO9" s="526"/>
      <c r="AOP9" s="526"/>
      <c r="AOQ9" s="526"/>
      <c r="AOR9" s="526"/>
      <c r="AOS9" s="526"/>
      <c r="AOT9" s="526"/>
      <c r="AOU9" s="526"/>
      <c r="AOV9" s="526"/>
      <c r="AOW9" s="526"/>
      <c r="AOX9" s="526"/>
      <c r="AOY9" s="526"/>
      <c r="AOZ9" s="526"/>
      <c r="APA9" s="526"/>
      <c r="APB9" s="526"/>
      <c r="APC9" s="526"/>
      <c r="APD9" s="526"/>
      <c r="APE9" s="526"/>
      <c r="APF9" s="526"/>
      <c r="APG9" s="526"/>
      <c r="APH9" s="526"/>
      <c r="API9" s="526"/>
      <c r="APJ9" s="526"/>
      <c r="APK9" s="526"/>
      <c r="APL9" s="526"/>
      <c r="APM9" s="526"/>
      <c r="APN9" s="526"/>
      <c r="APO9" s="526"/>
      <c r="APP9" s="526"/>
      <c r="APQ9" s="526"/>
      <c r="APR9" s="526"/>
      <c r="APS9" s="526"/>
      <c r="APT9" s="526"/>
      <c r="APU9" s="526"/>
      <c r="APV9" s="526"/>
      <c r="APW9" s="526"/>
      <c r="APX9" s="526"/>
      <c r="APY9" s="526"/>
      <c r="APZ9" s="526"/>
      <c r="AQA9" s="526"/>
      <c r="AQB9" s="526"/>
      <c r="AQC9" s="526"/>
      <c r="AQD9" s="526"/>
      <c r="AQE9" s="526"/>
      <c r="AQF9" s="526"/>
      <c r="AQG9" s="526"/>
      <c r="AQH9" s="526"/>
      <c r="AQI9" s="526"/>
      <c r="AQJ9" s="526"/>
      <c r="AQK9" s="526"/>
      <c r="AQL9" s="526"/>
      <c r="AQM9" s="526"/>
      <c r="AQN9" s="526"/>
      <c r="AQO9" s="526"/>
      <c r="AQP9" s="526"/>
      <c r="AQQ9" s="526"/>
      <c r="AQR9" s="526"/>
      <c r="AQS9" s="526"/>
      <c r="AQT9" s="526"/>
      <c r="AQU9" s="526"/>
      <c r="AQV9" s="526"/>
      <c r="AQW9" s="526"/>
      <c r="AQX9" s="526"/>
      <c r="AQY9" s="526"/>
      <c r="AQZ9" s="526"/>
      <c r="ARA9" s="526"/>
      <c r="ARB9" s="526"/>
      <c r="ARC9" s="526"/>
      <c r="ARD9" s="526"/>
      <c r="ARE9" s="526"/>
      <c r="ARF9" s="526"/>
      <c r="ARG9" s="526"/>
      <c r="ARH9" s="526"/>
      <c r="ARI9" s="526"/>
      <c r="ARJ9" s="526"/>
      <c r="ARK9" s="526"/>
      <c r="ARL9" s="526"/>
      <c r="ARM9" s="526"/>
      <c r="ARN9" s="526"/>
      <c r="ARO9" s="526"/>
      <c r="ARP9" s="526"/>
      <c r="ARQ9" s="526"/>
      <c r="ARR9" s="526"/>
      <c r="ARS9" s="526"/>
      <c r="ART9" s="526"/>
      <c r="ARU9" s="526"/>
      <c r="ARV9" s="526"/>
      <c r="ARW9" s="526"/>
      <c r="ARX9" s="526"/>
      <c r="ARY9" s="526"/>
      <c r="ARZ9" s="526"/>
      <c r="ASA9" s="526"/>
      <c r="ASB9" s="526"/>
      <c r="ASC9" s="526"/>
      <c r="ASD9" s="526"/>
      <c r="ASE9" s="526"/>
      <c r="ASF9" s="526"/>
      <c r="ASG9" s="526"/>
      <c r="ASH9" s="526"/>
      <c r="ASI9" s="526"/>
      <c r="ASJ9" s="526"/>
      <c r="ASK9" s="526"/>
      <c r="ASL9" s="526"/>
      <c r="ASM9" s="526"/>
      <c r="ASN9" s="526"/>
      <c r="ASO9" s="526"/>
      <c r="ASP9" s="526"/>
      <c r="ASQ9" s="526"/>
      <c r="ASR9" s="526"/>
      <c r="ASS9" s="526"/>
      <c r="AST9" s="526"/>
      <c r="ASU9" s="526"/>
      <c r="ASV9" s="526"/>
      <c r="ASW9" s="526"/>
      <c r="ASX9" s="526"/>
      <c r="ASY9" s="526"/>
      <c r="ASZ9" s="526"/>
      <c r="ATA9" s="526"/>
      <c r="ATB9" s="526"/>
      <c r="ATC9" s="526"/>
      <c r="ATD9" s="526"/>
      <c r="ATE9" s="526"/>
      <c r="ATF9" s="526"/>
      <c r="ATG9" s="526"/>
      <c r="ATH9" s="526"/>
      <c r="ATI9" s="526"/>
      <c r="ATJ9" s="526"/>
      <c r="ATK9" s="526"/>
      <c r="ATL9" s="526"/>
      <c r="ATM9" s="526"/>
      <c r="ATN9" s="526"/>
      <c r="ATO9" s="526"/>
      <c r="ATP9" s="526"/>
      <c r="ATQ9" s="526"/>
      <c r="ATR9" s="526"/>
      <c r="ATS9" s="526"/>
      <c r="ATT9" s="526"/>
      <c r="ATU9" s="526"/>
      <c r="ATV9" s="526"/>
      <c r="ATW9" s="526"/>
      <c r="ATX9" s="526"/>
      <c r="ATY9" s="526"/>
      <c r="ATZ9" s="526"/>
      <c r="AUA9" s="526"/>
      <c r="AUB9" s="526"/>
      <c r="AUC9" s="526"/>
      <c r="AUD9" s="526"/>
      <c r="AUE9" s="526"/>
      <c r="AUF9" s="526"/>
      <c r="AUG9" s="526"/>
      <c r="AUH9" s="526"/>
      <c r="AUI9" s="526"/>
      <c r="AUJ9" s="526"/>
      <c r="AUK9" s="526"/>
      <c r="AUL9" s="526"/>
      <c r="AUM9" s="526"/>
      <c r="AUN9" s="526"/>
      <c r="AUO9" s="526"/>
      <c r="AUP9" s="526"/>
      <c r="AUQ9" s="526"/>
      <c r="AUR9" s="526"/>
      <c r="AUS9" s="526"/>
      <c r="AUT9" s="526"/>
      <c r="AUU9" s="526"/>
      <c r="AUV9" s="526"/>
      <c r="AUW9" s="526"/>
      <c r="AUX9" s="526"/>
      <c r="AUY9" s="526"/>
      <c r="AUZ9" s="526"/>
      <c r="AVA9" s="526"/>
      <c r="AVB9" s="526"/>
      <c r="AVC9" s="526"/>
      <c r="AVD9" s="526"/>
      <c r="AVE9" s="526"/>
      <c r="AVF9" s="526"/>
      <c r="AVG9" s="526"/>
      <c r="AVH9" s="526"/>
      <c r="AVI9" s="526"/>
      <c r="AVJ9" s="526"/>
      <c r="AVK9" s="526"/>
      <c r="AVL9" s="526"/>
      <c r="AVM9" s="526"/>
      <c r="AVN9" s="526"/>
      <c r="AVO9" s="526"/>
      <c r="AVP9" s="526"/>
      <c r="AVQ9" s="526"/>
      <c r="AVR9" s="526"/>
      <c r="AVS9" s="526"/>
      <c r="AVT9" s="526"/>
      <c r="AVU9" s="526"/>
      <c r="AVV9" s="526"/>
      <c r="AVW9" s="526"/>
      <c r="AVX9" s="526"/>
      <c r="AVY9" s="526"/>
      <c r="AVZ9" s="526"/>
      <c r="AWA9" s="526"/>
      <c r="AWB9" s="526"/>
      <c r="AWC9" s="526"/>
      <c r="AWD9" s="526"/>
      <c r="AWE9" s="526"/>
      <c r="AWF9" s="526"/>
      <c r="AWG9" s="526"/>
      <c r="AWH9" s="526"/>
      <c r="AWI9" s="526"/>
      <c r="AWJ9" s="526"/>
      <c r="AWK9" s="526"/>
      <c r="AWL9" s="526"/>
      <c r="AWM9" s="526"/>
      <c r="AWN9" s="526"/>
      <c r="AWO9" s="526"/>
      <c r="AWP9" s="526"/>
      <c r="AWQ9" s="526"/>
      <c r="AWR9" s="526"/>
      <c r="AWS9" s="526"/>
      <c r="AWT9" s="526"/>
      <c r="AWU9" s="526"/>
      <c r="AWV9" s="526"/>
      <c r="AWW9" s="526"/>
      <c r="AWX9" s="526"/>
      <c r="AWY9" s="526"/>
      <c r="AWZ9" s="526"/>
      <c r="AXA9" s="526"/>
      <c r="AXB9" s="526"/>
      <c r="AXC9" s="526"/>
      <c r="AXD9" s="526"/>
      <c r="AXE9" s="526"/>
      <c r="AXF9" s="526"/>
      <c r="AXG9" s="526"/>
      <c r="AXH9" s="526"/>
      <c r="AXI9" s="526"/>
      <c r="AXJ9" s="526"/>
      <c r="AXK9" s="526"/>
      <c r="AXL9" s="526"/>
      <c r="AXM9" s="526"/>
      <c r="AXN9" s="526"/>
      <c r="AXO9" s="526"/>
      <c r="AXP9" s="526"/>
      <c r="AXQ9" s="526"/>
      <c r="AXR9" s="526"/>
      <c r="AXS9" s="526"/>
      <c r="AXT9" s="526"/>
      <c r="AXU9" s="526"/>
      <c r="AXV9" s="526"/>
      <c r="AXW9" s="526"/>
      <c r="AXX9" s="526"/>
      <c r="AXY9" s="526"/>
      <c r="AXZ9" s="526"/>
      <c r="AYA9" s="526"/>
      <c r="AYB9" s="526"/>
      <c r="AYC9" s="526"/>
      <c r="AYD9" s="526"/>
      <c r="AYE9" s="526"/>
      <c r="AYF9" s="526"/>
      <c r="AYG9" s="526"/>
      <c r="AYH9" s="526"/>
      <c r="AYI9" s="526"/>
      <c r="AYJ9" s="526"/>
      <c r="AYK9" s="526"/>
      <c r="AYL9" s="526"/>
      <c r="AYM9" s="526"/>
      <c r="AYN9" s="526"/>
      <c r="AYO9" s="526"/>
      <c r="AYP9" s="526"/>
      <c r="AYQ9" s="526"/>
      <c r="AYR9" s="526"/>
      <c r="AYS9" s="526"/>
      <c r="AYT9" s="526"/>
      <c r="AYU9" s="526"/>
      <c r="AYV9" s="526"/>
      <c r="AYW9" s="526"/>
      <c r="AYX9" s="526"/>
      <c r="AYY9" s="526"/>
      <c r="AYZ9" s="526"/>
      <c r="AZA9" s="526"/>
      <c r="AZB9" s="526"/>
      <c r="AZC9" s="526"/>
      <c r="AZD9" s="526"/>
      <c r="AZE9" s="526"/>
      <c r="AZF9" s="526"/>
      <c r="AZG9" s="526"/>
      <c r="AZH9" s="526"/>
      <c r="AZI9" s="526"/>
      <c r="AZJ9" s="526"/>
      <c r="AZK9" s="526"/>
      <c r="AZL9" s="526"/>
      <c r="AZM9" s="526"/>
      <c r="AZN9" s="526"/>
      <c r="AZO9" s="526"/>
      <c r="AZP9" s="526"/>
      <c r="AZQ9" s="526"/>
      <c r="AZR9" s="526"/>
      <c r="AZS9" s="526"/>
      <c r="AZT9" s="526"/>
      <c r="AZU9" s="526"/>
      <c r="AZV9" s="526"/>
      <c r="AZW9" s="526"/>
      <c r="AZX9" s="526"/>
      <c r="AZY9" s="526"/>
      <c r="AZZ9" s="526"/>
      <c r="BAA9" s="526"/>
      <c r="BAB9" s="526"/>
      <c r="BAC9" s="526"/>
      <c r="BAD9" s="526"/>
      <c r="BAE9" s="526"/>
      <c r="BAF9" s="526"/>
      <c r="BAG9" s="526"/>
      <c r="BAH9" s="526"/>
      <c r="BAI9" s="526"/>
      <c r="BAJ9" s="526"/>
      <c r="BAK9" s="526"/>
      <c r="BAL9" s="526"/>
      <c r="BAM9" s="526"/>
      <c r="BAN9" s="526"/>
      <c r="BAO9" s="526"/>
      <c r="BAP9" s="526"/>
      <c r="BAQ9" s="526"/>
      <c r="BAR9" s="526"/>
      <c r="BAS9" s="526"/>
      <c r="BAT9" s="526"/>
      <c r="BAU9" s="526"/>
      <c r="BAV9" s="526"/>
      <c r="BAW9" s="526"/>
      <c r="BAX9" s="526"/>
      <c r="BAY9" s="526"/>
      <c r="BAZ9" s="526"/>
      <c r="BBA9" s="526"/>
      <c r="BBB9" s="526"/>
      <c r="BBC9" s="526"/>
      <c r="BBD9" s="526"/>
      <c r="BBE9" s="526"/>
      <c r="BBF9" s="526"/>
      <c r="BBG9" s="526"/>
      <c r="BBH9" s="526"/>
      <c r="BBI9" s="526"/>
      <c r="BBJ9" s="526"/>
      <c r="BBK9" s="526"/>
      <c r="BBL9" s="526"/>
      <c r="BBM9" s="526"/>
      <c r="BBN9" s="526"/>
      <c r="BBO9" s="526"/>
      <c r="BBP9" s="526"/>
      <c r="BBQ9" s="526"/>
      <c r="BBR9" s="526"/>
      <c r="BBS9" s="526"/>
      <c r="BBT9" s="526"/>
      <c r="BBU9" s="526"/>
      <c r="BBV9" s="526"/>
      <c r="BBW9" s="526"/>
      <c r="BBX9" s="526"/>
      <c r="BBY9" s="526"/>
      <c r="BBZ9" s="526"/>
      <c r="BCA9" s="526"/>
      <c r="BCB9" s="526"/>
      <c r="BCC9" s="526"/>
      <c r="BCD9" s="526"/>
      <c r="BCE9" s="526"/>
      <c r="BCF9" s="526"/>
      <c r="BCG9" s="526"/>
      <c r="BCH9" s="526"/>
      <c r="BCI9" s="526"/>
      <c r="BCJ9" s="526"/>
      <c r="BCK9" s="526"/>
      <c r="BCL9" s="526"/>
      <c r="BCM9" s="526"/>
      <c r="BCN9" s="526"/>
      <c r="BCO9" s="526"/>
      <c r="BCP9" s="526"/>
      <c r="BCQ9" s="526"/>
      <c r="BCR9" s="526"/>
      <c r="BCS9" s="526"/>
      <c r="BCT9" s="526"/>
      <c r="BCU9" s="526"/>
      <c r="BCV9" s="526"/>
      <c r="BCW9" s="526"/>
      <c r="BCX9" s="526"/>
      <c r="BCY9" s="526"/>
      <c r="BCZ9" s="526"/>
      <c r="BDA9" s="526"/>
      <c r="BDB9" s="526"/>
      <c r="BDC9" s="526"/>
      <c r="BDD9" s="526"/>
      <c r="BDE9" s="526"/>
      <c r="BDF9" s="526"/>
      <c r="BDG9" s="526"/>
      <c r="BDH9" s="526"/>
      <c r="BDI9" s="526"/>
      <c r="BDJ9" s="526"/>
      <c r="BDK9" s="526"/>
      <c r="BDL9" s="526"/>
      <c r="BDM9" s="526"/>
      <c r="BDN9" s="526"/>
      <c r="BDO9" s="526"/>
      <c r="BDP9" s="526"/>
      <c r="BDQ9" s="526"/>
      <c r="BDR9" s="526"/>
      <c r="BDS9" s="526"/>
      <c r="BDT9" s="526"/>
      <c r="BDU9" s="526"/>
      <c r="BDV9" s="526"/>
      <c r="BDW9" s="526"/>
      <c r="BDX9" s="526"/>
      <c r="BDY9" s="526"/>
      <c r="BDZ9" s="526"/>
      <c r="BEA9" s="526"/>
      <c r="BEB9" s="526"/>
      <c r="BEC9" s="526"/>
      <c r="BED9" s="526"/>
      <c r="BEE9" s="526"/>
      <c r="BEF9" s="526"/>
      <c r="BEG9" s="526"/>
      <c r="BEH9" s="526"/>
      <c r="BEI9" s="526"/>
      <c r="BEJ9" s="526"/>
      <c r="BEK9" s="526"/>
      <c r="BEL9" s="526"/>
      <c r="BEM9" s="526"/>
      <c r="BEN9" s="526"/>
      <c r="BEO9" s="526"/>
      <c r="BEP9" s="526"/>
      <c r="BEQ9" s="526"/>
      <c r="BER9" s="526"/>
      <c r="BES9" s="526"/>
      <c r="BET9" s="526"/>
      <c r="BEU9" s="526"/>
      <c r="BEV9" s="526"/>
      <c r="BEW9" s="526"/>
      <c r="BEX9" s="526"/>
      <c r="BEY9" s="526"/>
      <c r="BEZ9" s="526"/>
      <c r="BFA9" s="526"/>
      <c r="BFB9" s="526"/>
      <c r="BFC9" s="526"/>
      <c r="BFD9" s="526"/>
      <c r="BFE9" s="526"/>
      <c r="BFF9" s="526"/>
      <c r="BFG9" s="526"/>
      <c r="BFH9" s="526"/>
      <c r="BFI9" s="526"/>
      <c r="BFJ9" s="526"/>
      <c r="BFK9" s="526"/>
      <c r="BFL9" s="526"/>
      <c r="BFM9" s="526"/>
      <c r="BFN9" s="526"/>
      <c r="BFO9" s="526"/>
      <c r="BFP9" s="526"/>
      <c r="BFQ9" s="526"/>
      <c r="BFR9" s="526"/>
      <c r="BFS9" s="526"/>
      <c r="BFT9" s="526"/>
      <c r="BFU9" s="526"/>
      <c r="BFV9" s="526"/>
      <c r="BFW9" s="526"/>
      <c r="BFX9" s="526"/>
      <c r="BFY9" s="526"/>
      <c r="BFZ9" s="526"/>
      <c r="BGA9" s="526"/>
      <c r="BGB9" s="526"/>
      <c r="BGC9" s="526"/>
      <c r="BGD9" s="526"/>
      <c r="BGE9" s="526"/>
      <c r="BGF9" s="526"/>
      <c r="BGG9" s="526"/>
      <c r="BGH9" s="526"/>
      <c r="BGI9" s="526"/>
      <c r="BGJ9" s="526"/>
      <c r="BGK9" s="526"/>
      <c r="BGL9" s="526"/>
      <c r="BGM9" s="526"/>
      <c r="BGN9" s="526"/>
      <c r="BGO9" s="526"/>
      <c r="BGP9" s="526"/>
      <c r="BGQ9" s="526"/>
      <c r="BGR9" s="526"/>
      <c r="BGS9" s="526"/>
      <c r="BGT9" s="526"/>
      <c r="BGU9" s="526"/>
      <c r="BGV9" s="526"/>
      <c r="BGW9" s="526"/>
      <c r="BGX9" s="526"/>
      <c r="BGY9" s="526"/>
      <c r="BGZ9" s="526"/>
      <c r="BHA9" s="526"/>
      <c r="BHB9" s="526"/>
      <c r="BHC9" s="526"/>
      <c r="BHD9" s="526"/>
      <c r="BHE9" s="526"/>
      <c r="BHF9" s="526"/>
      <c r="BHG9" s="526"/>
      <c r="BHH9" s="526"/>
      <c r="BHI9" s="526"/>
      <c r="BHJ9" s="526"/>
      <c r="BHK9" s="526"/>
      <c r="BHL9" s="526"/>
      <c r="BHM9" s="526"/>
      <c r="BHN9" s="526"/>
      <c r="BHO9" s="526"/>
      <c r="BHP9" s="526"/>
      <c r="BHQ9" s="526"/>
      <c r="BHR9" s="526"/>
      <c r="BHS9" s="526"/>
      <c r="BHT9" s="526"/>
      <c r="BHU9" s="526"/>
      <c r="BHV9" s="526"/>
      <c r="BHW9" s="526"/>
      <c r="BHX9" s="526"/>
      <c r="BHY9" s="526"/>
      <c r="BHZ9" s="526"/>
      <c r="BIA9" s="526"/>
      <c r="BIB9" s="526"/>
      <c r="BIC9" s="526"/>
      <c r="BID9" s="526"/>
      <c r="BIE9" s="526"/>
      <c r="BIF9" s="526"/>
      <c r="BIG9" s="526"/>
      <c r="BIH9" s="526"/>
      <c r="BII9" s="526"/>
      <c r="BIJ9" s="526"/>
      <c r="BIK9" s="526"/>
      <c r="BIL9" s="526"/>
      <c r="BIM9" s="526"/>
      <c r="BIN9" s="526"/>
      <c r="BIO9" s="526"/>
      <c r="BIP9" s="526"/>
      <c r="BIQ9" s="526"/>
      <c r="BIR9" s="526"/>
      <c r="BIS9" s="526"/>
      <c r="BIT9" s="526"/>
      <c r="BIU9" s="526"/>
      <c r="BIV9" s="526"/>
      <c r="BIW9" s="526"/>
      <c r="BIX9" s="526"/>
      <c r="BIY9" s="526"/>
      <c r="BIZ9" s="526"/>
      <c r="BJA9" s="526"/>
      <c r="BJB9" s="526"/>
      <c r="BJC9" s="526"/>
      <c r="BJD9" s="526"/>
      <c r="BJE9" s="526"/>
      <c r="BJF9" s="526"/>
      <c r="BJG9" s="526"/>
      <c r="BJH9" s="526"/>
      <c r="BJI9" s="526"/>
      <c r="BJJ9" s="526"/>
      <c r="BJK9" s="526"/>
      <c r="BJL9" s="526"/>
      <c r="BJM9" s="526"/>
      <c r="BJN9" s="526"/>
      <c r="BJO9" s="526"/>
      <c r="BJP9" s="526"/>
      <c r="BJQ9" s="526"/>
      <c r="BJR9" s="526"/>
      <c r="BJS9" s="526"/>
      <c r="BJT9" s="526"/>
      <c r="BJU9" s="526"/>
      <c r="BJV9" s="526"/>
      <c r="BJW9" s="526"/>
      <c r="BJX9" s="526"/>
      <c r="BJY9" s="526"/>
      <c r="BJZ9" s="526"/>
      <c r="BKA9" s="526"/>
      <c r="BKB9" s="526"/>
      <c r="BKC9" s="526"/>
      <c r="BKD9" s="526"/>
      <c r="BKE9" s="526"/>
      <c r="BKF9" s="526"/>
      <c r="BKG9" s="526"/>
      <c r="BKH9" s="526"/>
      <c r="BKI9" s="526"/>
      <c r="BKJ9" s="526"/>
      <c r="BKK9" s="526"/>
      <c r="BKL9" s="526"/>
      <c r="BKM9" s="526"/>
      <c r="BKN9" s="526"/>
      <c r="BKO9" s="526"/>
      <c r="BKP9" s="526"/>
      <c r="BKQ9" s="526"/>
      <c r="BKR9" s="526"/>
      <c r="BKS9" s="526"/>
      <c r="BKT9" s="526"/>
      <c r="BKU9" s="526"/>
      <c r="BKV9" s="526"/>
      <c r="BKW9" s="526"/>
      <c r="BKX9" s="526"/>
      <c r="BKY9" s="526"/>
      <c r="BKZ9" s="526"/>
      <c r="BLA9" s="526"/>
      <c r="BLB9" s="526"/>
      <c r="BLC9" s="526"/>
      <c r="BLD9" s="526"/>
      <c r="BLE9" s="526"/>
      <c r="BLF9" s="526"/>
      <c r="BLG9" s="526"/>
      <c r="BLH9" s="526"/>
      <c r="BLI9" s="526"/>
      <c r="BLJ9" s="526"/>
      <c r="BLK9" s="526"/>
      <c r="BLL9" s="526"/>
      <c r="BLM9" s="526"/>
      <c r="BLN9" s="526"/>
      <c r="BLO9" s="526"/>
      <c r="BLP9" s="526"/>
      <c r="BLQ9" s="526"/>
      <c r="BLR9" s="526"/>
      <c r="BLS9" s="526"/>
      <c r="BLT9" s="526"/>
      <c r="BLU9" s="526"/>
      <c r="BLV9" s="526"/>
      <c r="BLW9" s="526"/>
      <c r="BLX9" s="526"/>
      <c r="BLY9" s="526"/>
      <c r="BLZ9" s="526"/>
      <c r="BMA9" s="526"/>
      <c r="BMB9" s="526"/>
      <c r="BMC9" s="526"/>
      <c r="BMD9" s="526"/>
      <c r="BME9" s="526"/>
      <c r="BMF9" s="526"/>
      <c r="BMG9" s="526"/>
      <c r="BMH9" s="526"/>
      <c r="BMI9" s="526"/>
      <c r="BMJ9" s="526"/>
      <c r="BMK9" s="526"/>
      <c r="BML9" s="526"/>
      <c r="BMM9" s="526"/>
      <c r="BMN9" s="526"/>
      <c r="BMO9" s="526"/>
      <c r="BMP9" s="526"/>
      <c r="BMQ9" s="526"/>
      <c r="BMR9" s="526"/>
      <c r="BMS9" s="526"/>
      <c r="BMT9" s="526"/>
      <c r="BMU9" s="526"/>
      <c r="BMV9" s="526"/>
      <c r="BMW9" s="526"/>
      <c r="BMX9" s="526"/>
      <c r="BMY9" s="526"/>
      <c r="BMZ9" s="526"/>
      <c r="BNA9" s="526"/>
      <c r="BNB9" s="526"/>
      <c r="BNC9" s="526"/>
      <c r="BND9" s="526"/>
      <c r="BNE9" s="526"/>
      <c r="BNF9" s="526"/>
      <c r="BNG9" s="526"/>
      <c r="BNH9" s="526"/>
      <c r="BNI9" s="526"/>
      <c r="BNJ9" s="526"/>
      <c r="BNK9" s="526"/>
      <c r="BNL9" s="526"/>
      <c r="BNM9" s="526"/>
      <c r="BNN9" s="526"/>
      <c r="BNO9" s="526"/>
      <c r="BNP9" s="526"/>
      <c r="BNQ9" s="526"/>
      <c r="BNR9" s="526"/>
      <c r="BNS9" s="526"/>
      <c r="BNT9" s="526"/>
      <c r="BNU9" s="526"/>
      <c r="BNV9" s="526"/>
      <c r="BNW9" s="526"/>
      <c r="BNX9" s="526"/>
      <c r="BNY9" s="526"/>
      <c r="BNZ9" s="526"/>
      <c r="BOA9" s="526"/>
      <c r="BOB9" s="526"/>
      <c r="BOC9" s="526"/>
      <c r="BOD9" s="526"/>
      <c r="BOE9" s="526"/>
      <c r="BOF9" s="526"/>
      <c r="BOG9" s="526"/>
      <c r="BOH9" s="526"/>
      <c r="BOI9" s="526"/>
      <c r="BOJ9" s="526"/>
      <c r="BOK9" s="526"/>
      <c r="BOL9" s="526"/>
      <c r="BOM9" s="526"/>
      <c r="BON9" s="526"/>
      <c r="BOO9" s="526"/>
      <c r="BOP9" s="526"/>
      <c r="BOQ9" s="526"/>
      <c r="BOR9" s="526"/>
      <c r="BOS9" s="526"/>
      <c r="BOT9" s="526"/>
      <c r="BOU9" s="526"/>
      <c r="BOV9" s="526"/>
      <c r="BOW9" s="526"/>
      <c r="BOX9" s="526"/>
      <c r="BOY9" s="526"/>
      <c r="BOZ9" s="526"/>
      <c r="BPA9" s="526"/>
      <c r="BPB9" s="526"/>
      <c r="BPC9" s="526"/>
      <c r="BPD9" s="526"/>
      <c r="BPE9" s="526"/>
      <c r="BPF9" s="526"/>
      <c r="BPG9" s="526"/>
      <c r="BPH9" s="526"/>
      <c r="BPI9" s="526"/>
      <c r="BPJ9" s="526"/>
      <c r="BPK9" s="526"/>
      <c r="BPL9" s="526"/>
      <c r="BPM9" s="526"/>
      <c r="BPN9" s="526"/>
      <c r="BPO9" s="526"/>
      <c r="BPP9" s="526"/>
      <c r="BPQ9" s="526"/>
      <c r="BPR9" s="526"/>
      <c r="BPS9" s="526"/>
      <c r="BPT9" s="526"/>
      <c r="BPU9" s="526"/>
      <c r="BPV9" s="526"/>
      <c r="BPW9" s="526"/>
      <c r="BPX9" s="526"/>
      <c r="BPY9" s="526"/>
      <c r="BPZ9" s="526"/>
      <c r="BQA9" s="526"/>
      <c r="BQB9" s="526"/>
      <c r="BQC9" s="526"/>
      <c r="BQD9" s="526"/>
      <c r="BQE9" s="526"/>
      <c r="BQF9" s="526"/>
      <c r="BQG9" s="526"/>
      <c r="BQH9" s="526"/>
      <c r="BQI9" s="526"/>
      <c r="BQJ9" s="526"/>
      <c r="BQK9" s="526"/>
      <c r="BQL9" s="526"/>
      <c r="BQM9" s="526"/>
      <c r="BQN9" s="526"/>
      <c r="BQO9" s="526"/>
      <c r="BQP9" s="526"/>
      <c r="BQQ9" s="526"/>
      <c r="BQR9" s="526"/>
      <c r="BQS9" s="526"/>
      <c r="BQT9" s="526"/>
      <c r="BQU9" s="526"/>
      <c r="BQV9" s="526"/>
      <c r="BQW9" s="526"/>
      <c r="BQX9" s="526"/>
      <c r="BQY9" s="526"/>
      <c r="BQZ9" s="526"/>
      <c r="BRA9" s="526"/>
      <c r="BRB9" s="526"/>
      <c r="BRC9" s="526"/>
      <c r="BRD9" s="526"/>
      <c r="BRE9" s="526"/>
      <c r="BRF9" s="526"/>
      <c r="BRG9" s="526"/>
      <c r="BRH9" s="526"/>
      <c r="BRI9" s="526"/>
      <c r="BRJ9" s="526"/>
      <c r="BRK9" s="526"/>
      <c r="BRL9" s="526"/>
      <c r="BRM9" s="526"/>
      <c r="BRN9" s="526"/>
      <c r="BRO9" s="526"/>
      <c r="BRP9" s="526"/>
      <c r="BRQ9" s="526"/>
      <c r="BRR9" s="526"/>
      <c r="BRS9" s="526"/>
      <c r="BRT9" s="526"/>
      <c r="BRU9" s="526"/>
      <c r="BRV9" s="526"/>
      <c r="BRW9" s="526"/>
      <c r="BRX9" s="526"/>
      <c r="BRY9" s="526"/>
      <c r="BRZ9" s="526"/>
      <c r="BSA9" s="526"/>
      <c r="BSB9" s="526"/>
      <c r="BSC9" s="526"/>
      <c r="BSD9" s="526"/>
      <c r="BSE9" s="526"/>
      <c r="BSF9" s="526"/>
      <c r="BSG9" s="526"/>
      <c r="BSH9" s="526"/>
      <c r="BSI9" s="526"/>
      <c r="BSJ9" s="526"/>
      <c r="BSK9" s="526"/>
      <c r="BSL9" s="526"/>
      <c r="BSM9" s="526"/>
      <c r="BSN9" s="526"/>
      <c r="BSO9" s="526"/>
      <c r="BSP9" s="526"/>
      <c r="BSQ9" s="526"/>
      <c r="BSR9" s="526"/>
      <c r="BSS9" s="526"/>
      <c r="BST9" s="526"/>
      <c r="BSU9" s="526"/>
      <c r="BSV9" s="526"/>
      <c r="BSW9" s="526"/>
      <c r="BSX9" s="526"/>
      <c r="BSY9" s="526"/>
      <c r="BSZ9" s="526"/>
      <c r="BTA9" s="526"/>
      <c r="BTB9" s="526"/>
      <c r="BTC9" s="526"/>
      <c r="BTD9" s="526"/>
      <c r="BTE9" s="526"/>
      <c r="BTF9" s="526"/>
      <c r="BTG9" s="526"/>
      <c r="BTH9" s="526"/>
      <c r="BTI9" s="526"/>
      <c r="BTJ9" s="526"/>
      <c r="BTK9" s="526"/>
      <c r="BTL9" s="526"/>
      <c r="BTM9" s="526"/>
      <c r="BTN9" s="526"/>
      <c r="BTO9" s="526"/>
      <c r="BTP9" s="526"/>
      <c r="BTQ9" s="526"/>
      <c r="BTR9" s="526"/>
      <c r="BTS9" s="526"/>
      <c r="BTT9" s="526"/>
      <c r="BTU9" s="526"/>
      <c r="BTV9" s="526"/>
      <c r="BTW9" s="526"/>
      <c r="BTX9" s="526"/>
      <c r="BTY9" s="526"/>
      <c r="BTZ9" s="526"/>
      <c r="BUA9" s="526"/>
      <c r="BUB9" s="526"/>
      <c r="BUC9" s="526"/>
      <c r="BUD9" s="526"/>
      <c r="BUE9" s="526"/>
      <c r="BUF9" s="526"/>
      <c r="BUG9" s="526"/>
      <c r="BUH9" s="526"/>
      <c r="BUI9" s="526"/>
      <c r="BUJ9" s="526"/>
      <c r="BUK9" s="526"/>
      <c r="BUL9" s="526"/>
      <c r="BUM9" s="526"/>
      <c r="BUN9" s="526"/>
      <c r="BUO9" s="526"/>
      <c r="BUP9" s="526"/>
      <c r="BUQ9" s="526"/>
      <c r="BUR9" s="526"/>
      <c r="BUS9" s="526"/>
      <c r="BUT9" s="526"/>
      <c r="BUU9" s="526"/>
      <c r="BUV9" s="526"/>
      <c r="BUW9" s="526"/>
      <c r="BUX9" s="526"/>
      <c r="BUY9" s="526"/>
      <c r="BUZ9" s="526"/>
      <c r="BVA9" s="526"/>
      <c r="BVB9" s="526"/>
      <c r="BVC9" s="526"/>
      <c r="BVD9" s="526"/>
      <c r="BVE9" s="526"/>
      <c r="BVF9" s="526"/>
      <c r="BVG9" s="526"/>
      <c r="BVH9" s="526"/>
      <c r="BVI9" s="526"/>
      <c r="BVJ9" s="526"/>
      <c r="BVK9" s="526"/>
      <c r="BVL9" s="526"/>
      <c r="BVM9" s="526"/>
      <c r="BVN9" s="526"/>
      <c r="BVO9" s="526"/>
      <c r="BVP9" s="526"/>
      <c r="BVQ9" s="526"/>
      <c r="BVR9" s="526"/>
      <c r="BVS9" s="526"/>
      <c r="BVT9" s="526"/>
      <c r="BVU9" s="526"/>
      <c r="BVV9" s="526"/>
      <c r="BVW9" s="526"/>
      <c r="BVX9" s="526"/>
      <c r="BVY9" s="526"/>
      <c r="BVZ9" s="526"/>
      <c r="BWA9" s="526"/>
      <c r="BWB9" s="526"/>
      <c r="BWC9" s="526"/>
      <c r="BWD9" s="526"/>
      <c r="BWE9" s="526"/>
      <c r="BWF9" s="526"/>
      <c r="BWG9" s="526"/>
      <c r="BWH9" s="526"/>
      <c r="BWI9" s="526"/>
      <c r="BWJ9" s="526"/>
      <c r="BWK9" s="526"/>
      <c r="BWL9" s="526"/>
      <c r="BWM9" s="526"/>
      <c r="BWN9" s="526"/>
      <c r="BWO9" s="526"/>
      <c r="BWP9" s="526"/>
      <c r="BWQ9" s="526"/>
      <c r="BWR9" s="526"/>
      <c r="BWS9" s="526"/>
      <c r="BWT9" s="526"/>
      <c r="BWU9" s="526"/>
      <c r="BWV9" s="526"/>
      <c r="BWW9" s="526"/>
      <c r="BWX9" s="526"/>
      <c r="BWY9" s="526"/>
      <c r="BWZ9" s="526"/>
      <c r="BXA9" s="526"/>
      <c r="BXB9" s="526"/>
      <c r="BXC9" s="526"/>
      <c r="BXD9" s="526"/>
      <c r="BXE9" s="526"/>
      <c r="BXF9" s="526"/>
      <c r="BXG9" s="526"/>
      <c r="BXH9" s="526"/>
      <c r="BXI9" s="526"/>
      <c r="BXJ9" s="526"/>
      <c r="BXK9" s="526"/>
      <c r="BXL9" s="526"/>
      <c r="BXM9" s="526"/>
      <c r="BXN9" s="526"/>
      <c r="BXO9" s="526"/>
      <c r="BXP9" s="526"/>
      <c r="BXQ9" s="526"/>
      <c r="BXR9" s="526"/>
      <c r="BXS9" s="526"/>
      <c r="BXT9" s="526"/>
      <c r="BXU9" s="526"/>
      <c r="BXV9" s="526"/>
      <c r="BXW9" s="526"/>
      <c r="BXX9" s="526"/>
      <c r="BXY9" s="526"/>
      <c r="BXZ9" s="526"/>
      <c r="BYA9" s="526"/>
      <c r="BYB9" s="526"/>
      <c r="BYC9" s="526"/>
      <c r="BYD9" s="526"/>
      <c r="BYE9" s="526"/>
      <c r="BYF9" s="526"/>
      <c r="BYG9" s="526"/>
      <c r="BYH9" s="526"/>
      <c r="BYI9" s="526"/>
      <c r="BYJ9" s="526"/>
      <c r="BYK9" s="526"/>
      <c r="BYL9" s="526"/>
      <c r="BYM9" s="526"/>
      <c r="BYN9" s="526"/>
      <c r="BYO9" s="526"/>
      <c r="BYP9" s="526"/>
      <c r="BYQ9" s="526"/>
      <c r="BYR9" s="526"/>
      <c r="BYS9" s="526"/>
      <c r="BYT9" s="526"/>
      <c r="BYU9" s="526"/>
      <c r="BYV9" s="526"/>
      <c r="BYW9" s="526"/>
      <c r="BYX9" s="526"/>
      <c r="BYY9" s="526"/>
      <c r="BYZ9" s="526"/>
      <c r="BZA9" s="526"/>
      <c r="BZB9" s="526"/>
      <c r="BZC9" s="526"/>
      <c r="BZD9" s="526"/>
      <c r="BZE9" s="526"/>
      <c r="BZF9" s="526"/>
      <c r="BZG9" s="526"/>
      <c r="BZH9" s="526"/>
      <c r="BZI9" s="526"/>
      <c r="BZJ9" s="526"/>
      <c r="BZK9" s="526"/>
      <c r="BZL9" s="526"/>
      <c r="BZM9" s="526"/>
      <c r="BZN9" s="526"/>
      <c r="BZO9" s="526"/>
      <c r="BZP9" s="526"/>
      <c r="BZQ9" s="526"/>
      <c r="BZR9" s="526"/>
      <c r="BZS9" s="526"/>
      <c r="BZT9" s="526"/>
      <c r="BZU9" s="526"/>
      <c r="BZV9" s="526"/>
      <c r="BZW9" s="526"/>
      <c r="BZX9" s="526"/>
      <c r="BZY9" s="526"/>
      <c r="BZZ9" s="526"/>
      <c r="CAA9" s="526"/>
      <c r="CAB9" s="526"/>
      <c r="CAC9" s="526"/>
      <c r="CAD9" s="526"/>
      <c r="CAE9" s="526"/>
      <c r="CAF9" s="526"/>
      <c r="CAG9" s="526"/>
      <c r="CAH9" s="526"/>
      <c r="CAI9" s="526"/>
      <c r="CAJ9" s="526"/>
      <c r="CAK9" s="526"/>
      <c r="CAL9" s="526"/>
      <c r="CAM9" s="526"/>
      <c r="CAN9" s="526"/>
      <c r="CAO9" s="526"/>
      <c r="CAP9" s="526"/>
      <c r="CAQ9" s="526"/>
      <c r="CAR9" s="526"/>
      <c r="CAS9" s="526"/>
      <c r="CAT9" s="526"/>
      <c r="CAU9" s="526"/>
      <c r="CAV9" s="526"/>
      <c r="CAW9" s="526"/>
      <c r="CAX9" s="526"/>
      <c r="CAY9" s="526"/>
      <c r="CAZ9" s="526"/>
      <c r="CBA9" s="526"/>
      <c r="CBB9" s="526"/>
      <c r="CBC9" s="526"/>
      <c r="CBD9" s="526"/>
      <c r="CBE9" s="526"/>
      <c r="CBF9" s="526"/>
      <c r="CBG9" s="526"/>
      <c r="CBH9" s="526"/>
      <c r="CBI9" s="526"/>
      <c r="CBJ9" s="526"/>
      <c r="CBK9" s="526"/>
      <c r="CBL9" s="526"/>
      <c r="CBM9" s="526"/>
      <c r="CBN9" s="526"/>
      <c r="CBO9" s="526"/>
      <c r="CBP9" s="526"/>
      <c r="CBQ9" s="526"/>
      <c r="CBR9" s="526"/>
      <c r="CBS9" s="526"/>
      <c r="CBT9" s="526"/>
      <c r="CBU9" s="526"/>
      <c r="CBV9" s="526"/>
      <c r="CBW9" s="526"/>
      <c r="CBX9" s="526"/>
      <c r="CBY9" s="526"/>
      <c r="CBZ9" s="526"/>
      <c r="CCA9" s="526"/>
      <c r="CCB9" s="526"/>
      <c r="CCC9" s="526"/>
      <c r="CCD9" s="526"/>
      <c r="CCE9" s="526"/>
      <c r="CCF9" s="526"/>
      <c r="CCG9" s="526"/>
      <c r="CCH9" s="526"/>
      <c r="CCI9" s="526"/>
      <c r="CCJ9" s="526"/>
      <c r="CCK9" s="526"/>
      <c r="CCL9" s="526"/>
      <c r="CCM9" s="526"/>
      <c r="CCN9" s="526"/>
      <c r="CCO9" s="526"/>
      <c r="CCP9" s="526"/>
      <c r="CCQ9" s="526"/>
      <c r="CCR9" s="526"/>
      <c r="CCS9" s="526"/>
      <c r="CCT9" s="526"/>
      <c r="CCU9" s="526"/>
      <c r="CCV9" s="526"/>
      <c r="CCW9" s="526"/>
      <c r="CCX9" s="526"/>
      <c r="CCY9" s="526"/>
      <c r="CCZ9" s="526"/>
      <c r="CDA9" s="526"/>
      <c r="CDB9" s="526"/>
      <c r="CDC9" s="526"/>
      <c r="CDD9" s="526"/>
      <c r="CDE9" s="526"/>
      <c r="CDF9" s="526"/>
      <c r="CDG9" s="526"/>
      <c r="CDH9" s="526"/>
      <c r="CDI9" s="526"/>
      <c r="CDJ9" s="526"/>
      <c r="CDK9" s="526"/>
      <c r="CDL9" s="526"/>
      <c r="CDM9" s="526"/>
      <c r="CDN9" s="526"/>
      <c r="CDO9" s="526"/>
      <c r="CDP9" s="526"/>
      <c r="CDQ9" s="526"/>
      <c r="CDR9" s="526"/>
      <c r="CDS9" s="526"/>
      <c r="CDT9" s="526"/>
      <c r="CDU9" s="526"/>
      <c r="CDV9" s="526"/>
      <c r="CDW9" s="526"/>
      <c r="CDX9" s="526"/>
      <c r="CDY9" s="526"/>
      <c r="CDZ9" s="526"/>
      <c r="CEA9" s="526"/>
      <c r="CEB9" s="526"/>
      <c r="CEC9" s="526"/>
      <c r="CED9" s="526"/>
      <c r="CEE9" s="526"/>
      <c r="CEF9" s="526"/>
      <c r="CEG9" s="526"/>
      <c r="CEH9" s="526"/>
      <c r="CEI9" s="526"/>
      <c r="CEJ9" s="526"/>
      <c r="CEK9" s="526"/>
      <c r="CEL9" s="526"/>
      <c r="CEM9" s="526"/>
      <c r="CEN9" s="526"/>
      <c r="CEO9" s="526"/>
      <c r="CEP9" s="526"/>
      <c r="CEQ9" s="526"/>
      <c r="CER9" s="526"/>
      <c r="CES9" s="526"/>
      <c r="CET9" s="526"/>
      <c r="CEU9" s="526"/>
      <c r="CEV9" s="526"/>
      <c r="CEW9" s="526"/>
      <c r="CEX9" s="526"/>
      <c r="CEY9" s="526"/>
      <c r="CEZ9" s="526"/>
      <c r="CFA9" s="526"/>
      <c r="CFB9" s="526"/>
      <c r="CFC9" s="526"/>
      <c r="CFD9" s="526"/>
      <c r="CFE9" s="526"/>
      <c r="CFF9" s="526"/>
      <c r="CFG9" s="526"/>
      <c r="CFH9" s="526"/>
      <c r="CFI9" s="526"/>
      <c r="CFJ9" s="526"/>
      <c r="CFK9" s="526"/>
      <c r="CFL9" s="526"/>
      <c r="CFM9" s="526"/>
      <c r="CFN9" s="526"/>
      <c r="CFO9" s="526"/>
      <c r="CFP9" s="526"/>
      <c r="CFQ9" s="526"/>
      <c r="CFR9" s="526"/>
      <c r="CFS9" s="526"/>
      <c r="CFT9" s="526"/>
      <c r="CFU9" s="526"/>
      <c r="CFV9" s="526"/>
      <c r="CFW9" s="526"/>
      <c r="CFX9" s="526"/>
      <c r="CFY9" s="526"/>
      <c r="CFZ9" s="526"/>
      <c r="CGA9" s="526"/>
      <c r="CGB9" s="526"/>
      <c r="CGC9" s="526"/>
      <c r="CGD9" s="526"/>
      <c r="CGE9" s="526"/>
      <c r="CGF9" s="526"/>
      <c r="CGG9" s="526"/>
      <c r="CGH9" s="526"/>
      <c r="CGI9" s="526"/>
      <c r="CGJ9" s="526"/>
      <c r="CGK9" s="526"/>
      <c r="CGL9" s="526"/>
      <c r="CGM9" s="526"/>
      <c r="CGN9" s="526"/>
      <c r="CGO9" s="526"/>
      <c r="CGP9" s="526"/>
      <c r="CGQ9" s="526"/>
      <c r="CGR9" s="526"/>
      <c r="CGS9" s="526"/>
      <c r="CGT9" s="526"/>
      <c r="CGU9" s="526"/>
      <c r="CGV9" s="526"/>
      <c r="CGW9" s="526"/>
      <c r="CGX9" s="526"/>
      <c r="CGY9" s="526"/>
      <c r="CGZ9" s="526"/>
      <c r="CHA9" s="526"/>
      <c r="CHB9" s="526"/>
      <c r="CHC9" s="526"/>
      <c r="CHD9" s="526"/>
      <c r="CHE9" s="526"/>
      <c r="CHF9" s="526"/>
      <c r="CHG9" s="526"/>
      <c r="CHH9" s="526"/>
      <c r="CHI9" s="526"/>
      <c r="CHJ9" s="526"/>
      <c r="CHK9" s="526"/>
      <c r="CHL9" s="526"/>
      <c r="CHM9" s="526"/>
      <c r="CHN9" s="526"/>
      <c r="CHO9" s="526"/>
      <c r="CHP9" s="526"/>
      <c r="CHQ9" s="526"/>
      <c r="CHR9" s="526"/>
      <c r="CHS9" s="526"/>
      <c r="CHT9" s="526"/>
      <c r="CHU9" s="526"/>
      <c r="CHV9" s="526"/>
      <c r="CHW9" s="526"/>
      <c r="CHX9" s="526"/>
      <c r="CHY9" s="526"/>
      <c r="CHZ9" s="526"/>
      <c r="CIA9" s="526"/>
      <c r="CIB9" s="526"/>
      <c r="CIC9" s="526"/>
      <c r="CID9" s="526"/>
      <c r="CIE9" s="526"/>
      <c r="CIF9" s="526"/>
      <c r="CIG9" s="526"/>
      <c r="CIH9" s="526"/>
      <c r="CII9" s="526"/>
      <c r="CIJ9" s="526"/>
      <c r="CIK9" s="526"/>
      <c r="CIL9" s="526"/>
      <c r="CIM9" s="526"/>
      <c r="CIN9" s="526"/>
      <c r="CIO9" s="526"/>
      <c r="CIP9" s="526"/>
      <c r="CIQ9" s="526"/>
      <c r="CIR9" s="526"/>
      <c r="CIS9" s="526"/>
      <c r="CIT9" s="526"/>
      <c r="CIU9" s="526"/>
      <c r="CIV9" s="526"/>
      <c r="CIW9" s="526"/>
      <c r="CIX9" s="526"/>
      <c r="CIY9" s="526"/>
      <c r="CIZ9" s="526"/>
      <c r="CJA9" s="526"/>
      <c r="CJB9" s="526"/>
      <c r="CJC9" s="526"/>
      <c r="CJD9" s="526"/>
      <c r="CJE9" s="526"/>
      <c r="CJF9" s="526"/>
      <c r="CJG9" s="526"/>
      <c r="CJH9" s="526"/>
      <c r="CJI9" s="526"/>
      <c r="CJJ9" s="526"/>
      <c r="CJK9" s="526"/>
      <c r="CJL9" s="526"/>
      <c r="CJM9" s="526"/>
      <c r="CJN9" s="526"/>
      <c r="CJO9" s="526"/>
      <c r="CJP9" s="526"/>
      <c r="CJQ9" s="526"/>
      <c r="CJR9" s="526"/>
      <c r="CJS9" s="526"/>
      <c r="CJT9" s="526"/>
      <c r="CJU9" s="526"/>
      <c r="CJV9" s="526"/>
      <c r="CJW9" s="526"/>
      <c r="CJX9" s="526"/>
      <c r="CJY9" s="526"/>
      <c r="CJZ9" s="526"/>
      <c r="CKA9" s="526"/>
      <c r="CKB9" s="526"/>
      <c r="CKC9" s="526"/>
      <c r="CKD9" s="526"/>
      <c r="CKE9" s="526"/>
      <c r="CKF9" s="526"/>
      <c r="CKG9" s="526"/>
      <c r="CKH9" s="526"/>
      <c r="CKI9" s="526"/>
      <c r="CKJ9" s="526"/>
      <c r="CKK9" s="526"/>
      <c r="CKL9" s="526"/>
      <c r="CKM9" s="526"/>
      <c r="CKN9" s="526"/>
      <c r="CKO9" s="526"/>
      <c r="CKP9" s="526"/>
      <c r="CKQ9" s="526"/>
      <c r="CKR9" s="526"/>
      <c r="CKS9" s="526"/>
      <c r="CKT9" s="526"/>
      <c r="CKU9" s="526"/>
      <c r="CKV9" s="526"/>
      <c r="CKW9" s="526"/>
      <c r="CKX9" s="526"/>
      <c r="CKY9" s="526"/>
      <c r="CKZ9" s="526"/>
      <c r="CLA9" s="526"/>
      <c r="CLB9" s="526"/>
      <c r="CLC9" s="526"/>
      <c r="CLD9" s="526"/>
      <c r="CLE9" s="526"/>
      <c r="CLF9" s="526"/>
      <c r="CLG9" s="526"/>
      <c r="CLH9" s="526"/>
      <c r="CLI9" s="526"/>
      <c r="CLJ9" s="526"/>
      <c r="CLK9" s="526"/>
      <c r="CLL9" s="526"/>
      <c r="CLM9" s="526"/>
      <c r="CLN9" s="526"/>
      <c r="CLO9" s="526"/>
      <c r="CLP9" s="526"/>
      <c r="CLQ9" s="526"/>
      <c r="CLR9" s="526"/>
      <c r="CLS9" s="526"/>
      <c r="CLT9" s="526"/>
      <c r="CLU9" s="526"/>
      <c r="CLV9" s="526"/>
      <c r="CLW9" s="526"/>
      <c r="CLX9" s="526"/>
      <c r="CLY9" s="526"/>
      <c r="CLZ9" s="526"/>
      <c r="CMA9" s="526"/>
      <c r="CMB9" s="526"/>
      <c r="CMC9" s="526"/>
      <c r="CMD9" s="526"/>
      <c r="CME9" s="526"/>
      <c r="CMF9" s="526"/>
      <c r="CMG9" s="526"/>
      <c r="CMH9" s="526"/>
      <c r="CMI9" s="526"/>
      <c r="CMJ9" s="526"/>
      <c r="CMK9" s="526"/>
      <c r="CML9" s="526"/>
      <c r="CMM9" s="526"/>
      <c r="CMN9" s="526"/>
      <c r="CMO9" s="526"/>
      <c r="CMP9" s="526"/>
      <c r="CMQ9" s="526"/>
      <c r="CMR9" s="526"/>
      <c r="CMS9" s="526"/>
      <c r="CMT9" s="526"/>
      <c r="CMU9" s="526"/>
      <c r="CMV9" s="526"/>
      <c r="CMW9" s="526"/>
      <c r="CMX9" s="526"/>
      <c r="CMY9" s="526"/>
      <c r="CMZ9" s="526"/>
      <c r="CNA9" s="526"/>
      <c r="CNB9" s="526"/>
      <c r="CNC9" s="526"/>
      <c r="CND9" s="526"/>
      <c r="CNE9" s="526"/>
      <c r="CNF9" s="526"/>
      <c r="CNG9" s="526"/>
      <c r="CNH9" s="526"/>
      <c r="CNI9" s="526"/>
      <c r="CNJ9" s="526"/>
      <c r="CNK9" s="526"/>
      <c r="CNL9" s="526"/>
      <c r="CNM9" s="526"/>
      <c r="CNN9" s="526"/>
      <c r="CNO9" s="526"/>
      <c r="CNP9" s="526"/>
      <c r="CNQ9" s="526"/>
      <c r="CNR9" s="526"/>
      <c r="CNS9" s="526"/>
      <c r="CNT9" s="526"/>
      <c r="CNU9" s="526"/>
      <c r="CNV9" s="526"/>
      <c r="CNW9" s="526"/>
      <c r="CNX9" s="526"/>
      <c r="CNY9" s="526"/>
      <c r="CNZ9" s="526"/>
      <c r="COA9" s="526"/>
      <c r="COB9" s="526"/>
      <c r="COC9" s="526"/>
      <c r="COD9" s="526"/>
      <c r="COE9" s="526"/>
      <c r="COF9" s="526"/>
      <c r="COG9" s="526"/>
      <c r="COH9" s="526"/>
      <c r="COI9" s="526"/>
      <c r="COJ9" s="526"/>
      <c r="COK9" s="526"/>
      <c r="COL9" s="526"/>
      <c r="COM9" s="526"/>
      <c r="CON9" s="526"/>
      <c r="COO9" s="526"/>
      <c r="COP9" s="526"/>
      <c r="COQ9" s="526"/>
      <c r="COR9" s="526"/>
      <c r="COS9" s="526"/>
      <c r="COT9" s="526"/>
      <c r="COU9" s="526"/>
      <c r="COV9" s="526"/>
      <c r="COW9" s="526"/>
      <c r="COX9" s="526"/>
      <c r="COY9" s="526"/>
      <c r="COZ9" s="526"/>
      <c r="CPA9" s="526"/>
      <c r="CPB9" s="526"/>
      <c r="CPC9" s="526"/>
      <c r="CPD9" s="526"/>
      <c r="CPE9" s="526"/>
      <c r="CPF9" s="526"/>
      <c r="CPG9" s="526"/>
      <c r="CPH9" s="526"/>
      <c r="CPI9" s="526"/>
      <c r="CPJ9" s="526"/>
      <c r="CPK9" s="526"/>
      <c r="CPL9" s="526"/>
      <c r="CPM9" s="526"/>
      <c r="CPN9" s="526"/>
      <c r="CPO9" s="526"/>
      <c r="CPP9" s="526"/>
      <c r="CPQ9" s="526"/>
      <c r="CPR9" s="526"/>
      <c r="CPS9" s="526"/>
      <c r="CPT9" s="526"/>
      <c r="CPU9" s="526"/>
      <c r="CPV9" s="526"/>
      <c r="CPW9" s="526"/>
      <c r="CPX9" s="526"/>
      <c r="CPY9" s="526"/>
      <c r="CPZ9" s="526"/>
      <c r="CQA9" s="526"/>
      <c r="CQB9" s="526"/>
      <c r="CQC9" s="526"/>
      <c r="CQD9" s="526"/>
      <c r="CQE9" s="526"/>
      <c r="CQF9" s="526"/>
      <c r="CQG9" s="526"/>
      <c r="CQH9" s="526"/>
      <c r="CQI9" s="526"/>
      <c r="CQJ9" s="526"/>
      <c r="CQK9" s="526"/>
      <c r="CQL9" s="526"/>
      <c r="CQM9" s="526"/>
      <c r="CQN9" s="526"/>
      <c r="CQO9" s="526"/>
      <c r="CQP9" s="526"/>
      <c r="CQQ9" s="526"/>
      <c r="CQR9" s="526"/>
      <c r="CQS9" s="526"/>
      <c r="CQT9" s="526"/>
      <c r="CQU9" s="526"/>
      <c r="CQV9" s="526"/>
      <c r="CQW9" s="526"/>
      <c r="CQX9" s="526"/>
      <c r="CQY9" s="526"/>
      <c r="CQZ9" s="526"/>
      <c r="CRA9" s="526"/>
      <c r="CRB9" s="526"/>
      <c r="CRC9" s="526"/>
      <c r="CRD9" s="526"/>
      <c r="CRE9" s="526"/>
      <c r="CRF9" s="526"/>
      <c r="CRG9" s="526"/>
      <c r="CRH9" s="526"/>
      <c r="CRI9" s="526"/>
      <c r="CRJ9" s="526"/>
      <c r="CRK9" s="526"/>
      <c r="CRL9" s="526"/>
      <c r="CRM9" s="526"/>
      <c r="CRN9" s="526"/>
      <c r="CRO9" s="526"/>
      <c r="CRP9" s="526"/>
      <c r="CRQ9" s="526"/>
      <c r="CRR9" s="526"/>
      <c r="CRS9" s="526"/>
      <c r="CRT9" s="526"/>
      <c r="CRU9" s="526"/>
      <c r="CRV9" s="526"/>
      <c r="CRW9" s="526"/>
      <c r="CRX9" s="526"/>
      <c r="CRY9" s="526"/>
      <c r="CRZ9" s="526"/>
      <c r="CSA9" s="526"/>
      <c r="CSB9" s="526"/>
      <c r="CSC9" s="526"/>
      <c r="CSD9" s="526"/>
      <c r="CSE9" s="526"/>
      <c r="CSF9" s="526"/>
      <c r="CSG9" s="526"/>
      <c r="CSH9" s="526"/>
      <c r="CSI9" s="526"/>
      <c r="CSJ9" s="526"/>
      <c r="CSK9" s="526"/>
      <c r="CSL9" s="526"/>
      <c r="CSM9" s="526"/>
      <c r="CSN9" s="526"/>
      <c r="CSO9" s="526"/>
      <c r="CSP9" s="526"/>
      <c r="CSQ9" s="526"/>
      <c r="CSR9" s="526"/>
      <c r="CSS9" s="526"/>
      <c r="CST9" s="526"/>
      <c r="CSU9" s="526"/>
      <c r="CSV9" s="526"/>
      <c r="CSW9" s="526"/>
      <c r="CSX9" s="526"/>
      <c r="CSY9" s="526"/>
      <c r="CSZ9" s="526"/>
      <c r="CTA9" s="526"/>
      <c r="CTB9" s="526"/>
      <c r="CTC9" s="526"/>
      <c r="CTD9" s="526"/>
      <c r="CTE9" s="526"/>
      <c r="CTF9" s="526"/>
      <c r="CTG9" s="526"/>
      <c r="CTH9" s="526"/>
      <c r="CTI9" s="526"/>
      <c r="CTJ9" s="526"/>
      <c r="CTK9" s="526"/>
      <c r="CTL9" s="526"/>
      <c r="CTM9" s="526"/>
      <c r="CTN9" s="526"/>
      <c r="CTO9" s="526"/>
      <c r="CTP9" s="526"/>
      <c r="CTQ9" s="526"/>
      <c r="CTR9" s="526"/>
      <c r="CTS9" s="526"/>
      <c r="CTT9" s="526"/>
      <c r="CTU9" s="526"/>
      <c r="CTV9" s="526"/>
      <c r="CTW9" s="526"/>
      <c r="CTX9" s="526"/>
      <c r="CTY9" s="526"/>
      <c r="CTZ9" s="526"/>
      <c r="CUA9" s="526"/>
      <c r="CUB9" s="526"/>
      <c r="CUC9" s="526"/>
      <c r="CUD9" s="526"/>
      <c r="CUE9" s="526"/>
      <c r="CUF9" s="526"/>
      <c r="CUG9" s="526"/>
      <c r="CUH9" s="526"/>
      <c r="CUI9" s="526"/>
      <c r="CUJ9" s="526"/>
      <c r="CUK9" s="526"/>
      <c r="CUL9" s="526"/>
      <c r="CUM9" s="526"/>
      <c r="CUN9" s="526"/>
      <c r="CUO9" s="526"/>
      <c r="CUP9" s="526"/>
      <c r="CUQ9" s="526"/>
      <c r="CUR9" s="526"/>
      <c r="CUS9" s="526"/>
      <c r="CUT9" s="526"/>
      <c r="CUU9" s="526"/>
      <c r="CUV9" s="526"/>
      <c r="CUW9" s="526"/>
      <c r="CUX9" s="526"/>
      <c r="CUY9" s="526"/>
      <c r="CUZ9" s="526"/>
      <c r="CVA9" s="526"/>
      <c r="CVB9" s="526"/>
      <c r="CVC9" s="526"/>
      <c r="CVD9" s="526"/>
      <c r="CVE9" s="526"/>
      <c r="CVF9" s="526"/>
      <c r="CVG9" s="526"/>
      <c r="CVH9" s="526"/>
      <c r="CVI9" s="526"/>
      <c r="CVJ9" s="526"/>
      <c r="CVK9" s="526"/>
      <c r="CVL9" s="526"/>
      <c r="CVM9" s="526"/>
      <c r="CVN9" s="526"/>
      <c r="CVO9" s="526"/>
      <c r="CVP9" s="526"/>
      <c r="CVQ9" s="526"/>
      <c r="CVR9" s="526"/>
      <c r="CVS9" s="526"/>
      <c r="CVT9" s="526"/>
      <c r="CVU9" s="526"/>
      <c r="CVV9" s="526"/>
      <c r="CVW9" s="526"/>
      <c r="CVX9" s="526"/>
      <c r="CVY9" s="526"/>
      <c r="CVZ9" s="526"/>
      <c r="CWA9" s="526"/>
      <c r="CWB9" s="526"/>
      <c r="CWC9" s="526"/>
      <c r="CWD9" s="526"/>
      <c r="CWE9" s="526"/>
      <c r="CWF9" s="526"/>
      <c r="CWG9" s="526"/>
      <c r="CWH9" s="526"/>
      <c r="CWI9" s="526"/>
      <c r="CWJ9" s="526"/>
      <c r="CWK9" s="526"/>
      <c r="CWL9" s="526"/>
      <c r="CWM9" s="526"/>
      <c r="CWN9" s="526"/>
      <c r="CWO9" s="526"/>
      <c r="CWP9" s="526"/>
      <c r="CWQ9" s="526"/>
      <c r="CWR9" s="526"/>
      <c r="CWS9" s="526"/>
      <c r="CWT9" s="526"/>
      <c r="CWU9" s="526"/>
      <c r="CWV9" s="526"/>
      <c r="CWW9" s="526"/>
      <c r="CWX9" s="526"/>
      <c r="CWY9" s="526"/>
      <c r="CWZ9" s="526"/>
      <c r="CXA9" s="526"/>
      <c r="CXB9" s="526"/>
      <c r="CXC9" s="526"/>
      <c r="CXD9" s="526"/>
      <c r="CXE9" s="526"/>
      <c r="CXF9" s="526"/>
      <c r="CXG9" s="526"/>
      <c r="CXH9" s="526"/>
      <c r="CXI9" s="526"/>
      <c r="CXJ9" s="526"/>
      <c r="CXK9" s="526"/>
      <c r="CXL9" s="526"/>
      <c r="CXM9" s="526"/>
      <c r="CXN9" s="526"/>
      <c r="CXO9" s="526"/>
      <c r="CXP9" s="526"/>
      <c r="CXQ9" s="526"/>
      <c r="CXR9" s="526"/>
      <c r="CXS9" s="526"/>
      <c r="CXT9" s="526"/>
      <c r="CXU9" s="526"/>
      <c r="CXV9" s="526"/>
      <c r="CXW9" s="526"/>
      <c r="CXX9" s="526"/>
      <c r="CXY9" s="526"/>
      <c r="CXZ9" s="526"/>
      <c r="CYA9" s="526"/>
      <c r="CYB9" s="526"/>
      <c r="CYC9" s="526"/>
      <c r="CYD9" s="526"/>
      <c r="CYE9" s="526"/>
      <c r="CYF9" s="526"/>
      <c r="CYG9" s="526"/>
      <c r="CYH9" s="526"/>
      <c r="CYI9" s="526"/>
      <c r="CYJ9" s="526"/>
      <c r="CYK9" s="526"/>
      <c r="CYL9" s="526"/>
      <c r="CYM9" s="526"/>
      <c r="CYN9" s="526"/>
      <c r="CYO9" s="526"/>
      <c r="CYP9" s="526"/>
      <c r="CYQ9" s="526"/>
      <c r="CYR9" s="526"/>
      <c r="CYS9" s="526"/>
      <c r="CYT9" s="526"/>
      <c r="CYU9" s="526"/>
      <c r="CYV9" s="526"/>
      <c r="CYW9" s="526"/>
      <c r="CYX9" s="526"/>
      <c r="CYY9" s="526"/>
      <c r="CYZ9" s="526"/>
      <c r="CZA9" s="526"/>
      <c r="CZB9" s="526"/>
      <c r="CZC9" s="526"/>
      <c r="CZD9" s="526"/>
      <c r="CZE9" s="526"/>
      <c r="CZF9" s="526"/>
      <c r="CZG9" s="526"/>
      <c r="CZH9" s="526"/>
      <c r="CZI9" s="526"/>
      <c r="CZJ9" s="526"/>
      <c r="CZK9" s="526"/>
      <c r="CZL9" s="526"/>
      <c r="CZM9" s="526"/>
      <c r="CZN9" s="526"/>
      <c r="CZO9" s="526"/>
      <c r="CZP9" s="526"/>
      <c r="CZQ9" s="526"/>
      <c r="CZR9" s="526"/>
      <c r="CZS9" s="526"/>
      <c r="CZT9" s="526"/>
      <c r="CZU9" s="526"/>
      <c r="CZV9" s="526"/>
      <c r="CZW9" s="526"/>
      <c r="CZX9" s="526"/>
      <c r="CZY9" s="526"/>
      <c r="CZZ9" s="526"/>
      <c r="DAA9" s="526"/>
      <c r="DAB9" s="526"/>
      <c r="DAC9" s="526"/>
      <c r="DAD9" s="526"/>
      <c r="DAE9" s="526"/>
      <c r="DAF9" s="526"/>
      <c r="DAG9" s="526"/>
      <c r="DAH9" s="526"/>
      <c r="DAI9" s="526"/>
      <c r="DAJ9" s="526"/>
      <c r="DAK9" s="526"/>
      <c r="DAL9" s="526"/>
      <c r="DAM9" s="526"/>
      <c r="DAN9" s="526"/>
      <c r="DAO9" s="526"/>
      <c r="DAP9" s="526"/>
      <c r="DAQ9" s="526"/>
      <c r="DAR9" s="526"/>
      <c r="DAS9" s="526"/>
      <c r="DAT9" s="526"/>
      <c r="DAU9" s="526"/>
      <c r="DAV9" s="526"/>
      <c r="DAW9" s="526"/>
      <c r="DAX9" s="526"/>
      <c r="DAY9" s="526"/>
      <c r="DAZ9" s="526"/>
      <c r="DBA9" s="526"/>
      <c r="DBB9" s="526"/>
      <c r="DBC9" s="526"/>
      <c r="DBD9" s="526"/>
      <c r="DBE9" s="526"/>
      <c r="DBF9" s="526"/>
      <c r="DBG9" s="526"/>
      <c r="DBH9" s="526"/>
      <c r="DBI9" s="526"/>
      <c r="DBJ9" s="526"/>
      <c r="DBK9" s="526"/>
      <c r="DBL9" s="526"/>
      <c r="DBM9" s="526"/>
      <c r="DBN9" s="526"/>
      <c r="DBO9" s="526"/>
      <c r="DBP9" s="526"/>
      <c r="DBQ9" s="526"/>
      <c r="DBR9" s="526"/>
      <c r="DBS9" s="526"/>
      <c r="DBT9" s="526"/>
      <c r="DBU9" s="526"/>
      <c r="DBV9" s="526"/>
      <c r="DBW9" s="526"/>
      <c r="DBX9" s="526"/>
      <c r="DBY9" s="526"/>
      <c r="DBZ9" s="526"/>
      <c r="DCA9" s="526"/>
      <c r="DCB9" s="526"/>
      <c r="DCC9" s="526"/>
      <c r="DCD9" s="526"/>
      <c r="DCE9" s="526"/>
      <c r="DCF9" s="526"/>
      <c r="DCG9" s="526"/>
      <c r="DCH9" s="526"/>
      <c r="DCI9" s="526"/>
      <c r="DCJ9" s="526"/>
      <c r="DCK9" s="526"/>
      <c r="DCL9" s="526"/>
      <c r="DCM9" s="526"/>
      <c r="DCN9" s="526"/>
      <c r="DCO9" s="526"/>
      <c r="DCP9" s="526"/>
      <c r="DCQ9" s="526"/>
      <c r="DCR9" s="526"/>
      <c r="DCS9" s="526"/>
      <c r="DCT9" s="526"/>
      <c r="DCU9" s="526"/>
      <c r="DCV9" s="526"/>
      <c r="DCW9" s="526"/>
      <c r="DCX9" s="526"/>
      <c r="DCY9" s="526"/>
      <c r="DCZ9" s="526"/>
      <c r="DDA9" s="526"/>
      <c r="DDB9" s="526"/>
      <c r="DDC9" s="526"/>
      <c r="DDD9" s="526"/>
      <c r="DDE9" s="526"/>
      <c r="DDF9" s="526"/>
      <c r="DDG9" s="526"/>
      <c r="DDH9" s="526"/>
      <c r="DDI9" s="526"/>
      <c r="DDJ9" s="526"/>
      <c r="DDK9" s="526"/>
      <c r="DDL9" s="526"/>
      <c r="DDM9" s="526"/>
      <c r="DDN9" s="526"/>
      <c r="DDO9" s="526"/>
      <c r="DDP9" s="526"/>
      <c r="DDQ9" s="526"/>
      <c r="DDR9" s="526"/>
      <c r="DDS9" s="526"/>
      <c r="DDT9" s="526"/>
      <c r="DDU9" s="526"/>
      <c r="DDV9" s="526"/>
      <c r="DDW9" s="526"/>
      <c r="DDX9" s="526"/>
      <c r="DDY9" s="526"/>
      <c r="DDZ9" s="526"/>
      <c r="DEA9" s="526"/>
      <c r="DEB9" s="526"/>
      <c r="DEC9" s="526"/>
      <c r="DED9" s="526"/>
      <c r="DEE9" s="526"/>
      <c r="DEF9" s="526"/>
      <c r="DEG9" s="526"/>
      <c r="DEH9" s="526"/>
      <c r="DEI9" s="526"/>
      <c r="DEJ9" s="526"/>
      <c r="DEK9" s="526"/>
      <c r="DEL9" s="526"/>
      <c r="DEM9" s="526"/>
      <c r="DEN9" s="526"/>
      <c r="DEO9" s="526"/>
      <c r="DEP9" s="526"/>
      <c r="DEQ9" s="526"/>
      <c r="DER9" s="526"/>
      <c r="DES9" s="526"/>
      <c r="DET9" s="526"/>
      <c r="DEU9" s="526"/>
      <c r="DEV9" s="526"/>
      <c r="DEW9" s="526"/>
      <c r="DEX9" s="526"/>
      <c r="DEY9" s="526"/>
      <c r="DEZ9" s="526"/>
      <c r="DFA9" s="526"/>
      <c r="DFB9" s="526"/>
      <c r="DFC9" s="526"/>
      <c r="DFD9" s="526"/>
      <c r="DFE9" s="526"/>
      <c r="DFF9" s="526"/>
      <c r="DFG9" s="526"/>
      <c r="DFH9" s="526"/>
      <c r="DFI9" s="526"/>
      <c r="DFJ9" s="526"/>
      <c r="DFK9" s="526"/>
      <c r="DFL9" s="526"/>
      <c r="DFM9" s="526"/>
      <c r="DFN9" s="526"/>
      <c r="DFO9" s="526"/>
      <c r="DFP9" s="526"/>
      <c r="DFQ9" s="526"/>
      <c r="DFR9" s="526"/>
      <c r="DFS9" s="526"/>
      <c r="DFT9" s="526"/>
      <c r="DFU9" s="526"/>
      <c r="DFV9" s="526"/>
      <c r="DFW9" s="526"/>
      <c r="DFX9" s="526"/>
      <c r="DFY9" s="526"/>
      <c r="DFZ9" s="526"/>
      <c r="DGA9" s="526"/>
      <c r="DGB9" s="526"/>
      <c r="DGC9" s="526"/>
      <c r="DGD9" s="526"/>
      <c r="DGE9" s="526"/>
      <c r="DGF9" s="526"/>
      <c r="DGG9" s="526"/>
      <c r="DGH9" s="526"/>
      <c r="DGI9" s="526"/>
      <c r="DGJ9" s="526"/>
      <c r="DGK9" s="526"/>
      <c r="DGL9" s="526"/>
      <c r="DGM9" s="526"/>
      <c r="DGN9" s="526"/>
      <c r="DGO9" s="526"/>
      <c r="DGP9" s="526"/>
      <c r="DGQ9" s="526"/>
      <c r="DGR9" s="526"/>
      <c r="DGS9" s="526"/>
      <c r="DGT9" s="526"/>
      <c r="DGU9" s="526"/>
      <c r="DGV9" s="526"/>
      <c r="DGW9" s="526"/>
      <c r="DGX9" s="526"/>
      <c r="DGY9" s="526"/>
      <c r="DGZ9" s="526"/>
      <c r="DHA9" s="526"/>
      <c r="DHB9" s="526"/>
      <c r="DHC9" s="526"/>
      <c r="DHD9" s="526"/>
      <c r="DHE9" s="526"/>
      <c r="DHF9" s="526"/>
      <c r="DHG9" s="526"/>
      <c r="DHH9" s="526"/>
      <c r="DHI9" s="526"/>
      <c r="DHJ9" s="526"/>
      <c r="DHK9" s="526"/>
      <c r="DHL9" s="526"/>
      <c r="DHM9" s="526"/>
      <c r="DHN9" s="526"/>
      <c r="DHO9" s="526"/>
      <c r="DHP9" s="526"/>
      <c r="DHQ9" s="526"/>
      <c r="DHR9" s="526"/>
      <c r="DHS9" s="526"/>
      <c r="DHT9" s="526"/>
      <c r="DHU9" s="526"/>
      <c r="DHV9" s="526"/>
      <c r="DHW9" s="526"/>
      <c r="DHX9" s="526"/>
      <c r="DHY9" s="526"/>
      <c r="DHZ9" s="526"/>
      <c r="DIA9" s="526"/>
      <c r="DIB9" s="526"/>
      <c r="DIC9" s="526"/>
      <c r="DID9" s="526"/>
      <c r="DIE9" s="526"/>
      <c r="DIF9" s="526"/>
      <c r="DIG9" s="526"/>
      <c r="DIH9" s="526"/>
      <c r="DII9" s="526"/>
      <c r="DIJ9" s="526"/>
      <c r="DIK9" s="526"/>
      <c r="DIL9" s="526"/>
      <c r="DIM9" s="526"/>
      <c r="DIN9" s="526"/>
      <c r="DIO9" s="526"/>
      <c r="DIP9" s="526"/>
      <c r="DIQ9" s="526"/>
      <c r="DIR9" s="526"/>
      <c r="DIS9" s="526"/>
      <c r="DIT9" s="526"/>
      <c r="DIU9" s="526"/>
      <c r="DIV9" s="526"/>
      <c r="DIW9" s="526"/>
      <c r="DIX9" s="526"/>
      <c r="DIY9" s="526"/>
      <c r="DIZ9" s="526"/>
      <c r="DJA9" s="526"/>
      <c r="DJB9" s="526"/>
      <c r="DJC9" s="526"/>
      <c r="DJD9" s="526"/>
      <c r="DJE9" s="526"/>
      <c r="DJF9" s="526"/>
      <c r="DJG9" s="526"/>
      <c r="DJH9" s="526"/>
      <c r="DJI9" s="526"/>
      <c r="DJJ9" s="526"/>
      <c r="DJK9" s="526"/>
      <c r="DJL9" s="526"/>
      <c r="DJM9" s="526"/>
      <c r="DJN9" s="526"/>
      <c r="DJO9" s="526"/>
      <c r="DJP9" s="526"/>
      <c r="DJQ9" s="526"/>
      <c r="DJR9" s="526"/>
      <c r="DJS9" s="526"/>
      <c r="DJT9" s="526"/>
      <c r="DJU9" s="526"/>
      <c r="DJV9" s="526"/>
      <c r="DJW9" s="526"/>
      <c r="DJX9" s="526"/>
      <c r="DJY9" s="526"/>
      <c r="DJZ9" s="526"/>
      <c r="DKA9" s="526"/>
      <c r="DKB9" s="526"/>
      <c r="DKC9" s="526"/>
      <c r="DKD9" s="526"/>
      <c r="DKE9" s="526"/>
      <c r="DKF9" s="526"/>
      <c r="DKG9" s="526"/>
      <c r="DKH9" s="526"/>
      <c r="DKI9" s="526"/>
      <c r="DKJ9" s="526"/>
      <c r="DKK9" s="526"/>
      <c r="DKL9" s="526"/>
      <c r="DKM9" s="526"/>
      <c r="DKN9" s="526"/>
      <c r="DKO9" s="526"/>
      <c r="DKP9" s="526"/>
      <c r="DKQ9" s="526"/>
      <c r="DKR9" s="526"/>
      <c r="DKS9" s="526"/>
      <c r="DKT9" s="526"/>
      <c r="DKU9" s="526"/>
      <c r="DKV9" s="526"/>
      <c r="DKW9" s="526"/>
      <c r="DKX9" s="526"/>
      <c r="DKY9" s="526"/>
      <c r="DKZ9" s="526"/>
      <c r="DLA9" s="526"/>
      <c r="DLB9" s="526"/>
      <c r="DLC9" s="526"/>
      <c r="DLD9" s="526"/>
      <c r="DLE9" s="526"/>
      <c r="DLF9" s="526"/>
      <c r="DLG9" s="526"/>
      <c r="DLH9" s="526"/>
      <c r="DLI9" s="526"/>
      <c r="DLJ9" s="526"/>
      <c r="DLK9" s="526"/>
      <c r="DLL9" s="526"/>
      <c r="DLM9" s="526"/>
      <c r="DLN9" s="526"/>
      <c r="DLO9" s="526"/>
      <c r="DLP9" s="526"/>
      <c r="DLQ9" s="526"/>
      <c r="DLR9" s="526"/>
      <c r="DLS9" s="526"/>
      <c r="DLT9" s="526"/>
      <c r="DLU9" s="526"/>
      <c r="DLV9" s="526"/>
      <c r="DLW9" s="526"/>
      <c r="DLX9" s="526"/>
      <c r="DLY9" s="526"/>
      <c r="DLZ9" s="526"/>
      <c r="DMA9" s="526"/>
      <c r="DMB9" s="526"/>
      <c r="DMC9" s="526"/>
      <c r="DMD9" s="526"/>
      <c r="DME9" s="526"/>
      <c r="DMF9" s="526"/>
      <c r="DMG9" s="526"/>
      <c r="DMH9" s="526"/>
      <c r="DMI9" s="526"/>
      <c r="DMJ9" s="526"/>
      <c r="DMK9" s="526"/>
      <c r="DML9" s="526"/>
      <c r="DMM9" s="526"/>
      <c r="DMN9" s="526"/>
      <c r="DMO9" s="526"/>
      <c r="DMP9" s="526"/>
      <c r="DMQ9" s="526"/>
      <c r="DMR9" s="526"/>
      <c r="DMS9" s="526"/>
      <c r="DMT9" s="526"/>
      <c r="DMU9" s="526"/>
      <c r="DMV9" s="526"/>
      <c r="DMW9" s="526"/>
      <c r="DMX9" s="526"/>
      <c r="DMY9" s="526"/>
      <c r="DMZ9" s="526"/>
      <c r="DNA9" s="526"/>
      <c r="DNB9" s="526"/>
      <c r="DNC9" s="526"/>
      <c r="DND9" s="526"/>
      <c r="DNE9" s="526"/>
      <c r="DNF9" s="526"/>
      <c r="DNG9" s="526"/>
      <c r="DNH9" s="526"/>
      <c r="DNI9" s="526"/>
      <c r="DNJ9" s="526"/>
      <c r="DNK9" s="526"/>
      <c r="DNL9" s="526"/>
      <c r="DNM9" s="526"/>
      <c r="DNN9" s="526"/>
      <c r="DNO9" s="526"/>
      <c r="DNP9" s="526"/>
      <c r="DNQ9" s="526"/>
      <c r="DNR9" s="526"/>
      <c r="DNS9" s="526"/>
      <c r="DNT9" s="526"/>
      <c r="DNU9" s="526"/>
      <c r="DNV9" s="526"/>
      <c r="DNW9" s="526"/>
      <c r="DNX9" s="526"/>
      <c r="DNY9" s="526"/>
      <c r="DNZ9" s="526"/>
      <c r="DOA9" s="526"/>
      <c r="DOB9" s="526"/>
      <c r="DOC9" s="526"/>
      <c r="DOD9" s="526"/>
      <c r="DOE9" s="526"/>
      <c r="DOF9" s="526"/>
      <c r="DOG9" s="526"/>
      <c r="DOH9" s="526"/>
      <c r="DOI9" s="526"/>
      <c r="DOJ9" s="526"/>
      <c r="DOK9" s="526"/>
      <c r="DOL9" s="526"/>
      <c r="DOM9" s="526"/>
      <c r="DON9" s="526"/>
      <c r="DOO9" s="526"/>
      <c r="DOP9" s="526"/>
      <c r="DOQ9" s="526"/>
      <c r="DOR9" s="526"/>
      <c r="DOS9" s="526"/>
      <c r="DOT9" s="526"/>
      <c r="DOU9" s="526"/>
      <c r="DOV9" s="526"/>
      <c r="DOW9" s="526"/>
      <c r="DOX9" s="526"/>
      <c r="DOY9" s="526"/>
      <c r="DOZ9" s="526"/>
      <c r="DPA9" s="526"/>
      <c r="DPB9" s="526"/>
      <c r="DPC9" s="526"/>
      <c r="DPD9" s="526"/>
      <c r="DPE9" s="526"/>
      <c r="DPF9" s="526"/>
      <c r="DPG9" s="526"/>
      <c r="DPH9" s="526"/>
      <c r="DPI9" s="526"/>
      <c r="DPJ9" s="526"/>
      <c r="DPK9" s="526"/>
      <c r="DPL9" s="526"/>
      <c r="DPM9" s="526"/>
      <c r="DPN9" s="526"/>
      <c r="DPO9" s="526"/>
      <c r="DPP9" s="526"/>
      <c r="DPQ9" s="526"/>
      <c r="DPR9" s="526"/>
      <c r="DPS9" s="526"/>
      <c r="DPT9" s="526"/>
      <c r="DPU9" s="526"/>
      <c r="DPV9" s="526"/>
      <c r="DPW9" s="526"/>
      <c r="DPX9" s="526"/>
      <c r="DPY9" s="526"/>
      <c r="DPZ9" s="526"/>
      <c r="DQA9" s="526"/>
      <c r="DQB9" s="526"/>
      <c r="DQC9" s="526"/>
      <c r="DQD9" s="526"/>
      <c r="DQE9" s="526"/>
      <c r="DQF9" s="526"/>
      <c r="DQG9" s="526"/>
      <c r="DQH9" s="526"/>
      <c r="DQI9" s="526"/>
      <c r="DQJ9" s="526"/>
      <c r="DQK9" s="526"/>
      <c r="DQL9" s="526"/>
      <c r="DQM9" s="526"/>
      <c r="DQN9" s="526"/>
      <c r="DQO9" s="526"/>
      <c r="DQP9" s="526"/>
      <c r="DQQ9" s="526"/>
      <c r="DQR9" s="526"/>
      <c r="DQS9" s="526"/>
      <c r="DQT9" s="526"/>
      <c r="DQU9" s="526"/>
      <c r="DQV9" s="526"/>
      <c r="DQW9" s="526"/>
      <c r="DQX9" s="526"/>
      <c r="DQY9" s="526"/>
      <c r="DQZ9" s="526"/>
      <c r="DRA9" s="526"/>
      <c r="DRB9" s="526"/>
      <c r="DRC9" s="526"/>
      <c r="DRD9" s="526"/>
      <c r="DRE9" s="526"/>
      <c r="DRF9" s="526"/>
      <c r="DRG9" s="526"/>
      <c r="DRH9" s="526"/>
      <c r="DRI9" s="526"/>
      <c r="DRJ9" s="526"/>
      <c r="DRK9" s="526"/>
      <c r="DRL9" s="526"/>
      <c r="DRM9" s="526"/>
      <c r="DRN9" s="526"/>
      <c r="DRO9" s="526"/>
      <c r="DRP9" s="526"/>
      <c r="DRQ9" s="526"/>
      <c r="DRR9" s="526"/>
      <c r="DRS9" s="526"/>
      <c r="DRT9" s="526"/>
      <c r="DRU9" s="526"/>
      <c r="DRV9" s="526"/>
      <c r="DRW9" s="526"/>
      <c r="DRX9" s="526"/>
      <c r="DRY9" s="526"/>
      <c r="DRZ9" s="526"/>
      <c r="DSA9" s="526"/>
      <c r="DSB9" s="526"/>
      <c r="DSC9" s="526"/>
      <c r="DSD9" s="526"/>
      <c r="DSE9" s="526"/>
      <c r="DSF9" s="526"/>
      <c r="DSG9" s="526"/>
      <c r="DSH9" s="526"/>
      <c r="DSI9" s="526"/>
      <c r="DSJ9" s="526"/>
      <c r="DSK9" s="526"/>
      <c r="DSL9" s="526"/>
      <c r="DSM9" s="526"/>
      <c r="DSN9" s="526"/>
      <c r="DSO9" s="526"/>
      <c r="DSP9" s="526"/>
      <c r="DSQ9" s="526"/>
      <c r="DSR9" s="526"/>
      <c r="DSS9" s="526"/>
      <c r="DST9" s="526"/>
      <c r="DSU9" s="526"/>
      <c r="DSV9" s="526"/>
      <c r="DSW9" s="526"/>
      <c r="DSX9" s="526"/>
      <c r="DSY9" s="526"/>
      <c r="DSZ9" s="526"/>
      <c r="DTA9" s="526"/>
      <c r="DTB9" s="526"/>
      <c r="DTC9" s="526"/>
      <c r="DTD9" s="526"/>
      <c r="DTE9" s="526"/>
      <c r="DTF9" s="526"/>
      <c r="DTG9" s="526"/>
      <c r="DTH9" s="526"/>
      <c r="DTI9" s="526"/>
      <c r="DTJ9" s="526"/>
      <c r="DTK9" s="526"/>
      <c r="DTL9" s="526"/>
      <c r="DTM9" s="526"/>
      <c r="DTN9" s="526"/>
      <c r="DTO9" s="526"/>
      <c r="DTP9" s="526"/>
      <c r="DTQ9" s="526"/>
      <c r="DTR9" s="526"/>
      <c r="DTS9" s="526"/>
      <c r="DTT9" s="526"/>
      <c r="DTU9" s="526"/>
      <c r="DTV9" s="526"/>
      <c r="DTW9" s="526"/>
      <c r="DTX9" s="526"/>
      <c r="DTY9" s="526"/>
      <c r="DTZ9" s="526"/>
      <c r="DUA9" s="526"/>
      <c r="DUB9" s="526"/>
      <c r="DUC9" s="526"/>
      <c r="DUD9" s="526"/>
      <c r="DUE9" s="526"/>
      <c r="DUF9" s="526"/>
      <c r="DUG9" s="526"/>
      <c r="DUH9" s="526"/>
      <c r="DUI9" s="526"/>
      <c r="DUJ9" s="526"/>
      <c r="DUK9" s="526"/>
      <c r="DUL9" s="526"/>
      <c r="DUM9" s="526"/>
      <c r="DUN9" s="526"/>
      <c r="DUO9" s="526"/>
      <c r="DUP9" s="526"/>
      <c r="DUQ9" s="526"/>
      <c r="DUR9" s="526"/>
      <c r="DUS9" s="526"/>
      <c r="DUT9" s="526"/>
      <c r="DUU9" s="526"/>
      <c r="DUV9" s="526"/>
      <c r="DUW9" s="526"/>
      <c r="DUX9" s="526"/>
      <c r="DUY9" s="526"/>
      <c r="DUZ9" s="526"/>
      <c r="DVA9" s="526"/>
      <c r="DVB9" s="526"/>
      <c r="DVC9" s="526"/>
      <c r="DVD9" s="526"/>
      <c r="DVE9" s="526"/>
      <c r="DVF9" s="526"/>
      <c r="DVG9" s="526"/>
      <c r="DVH9" s="526"/>
      <c r="DVI9" s="526"/>
      <c r="DVJ9" s="526"/>
      <c r="DVK9" s="526"/>
      <c r="DVL9" s="526"/>
      <c r="DVM9" s="526"/>
      <c r="DVN9" s="526"/>
      <c r="DVO9" s="526"/>
      <c r="DVP9" s="526"/>
      <c r="DVQ9" s="526"/>
      <c r="DVR9" s="526"/>
      <c r="DVS9" s="526"/>
      <c r="DVT9" s="526"/>
      <c r="DVU9" s="526"/>
      <c r="DVV9" s="526"/>
      <c r="DVW9" s="526"/>
      <c r="DVX9" s="526"/>
      <c r="DVY9" s="526"/>
      <c r="DVZ9" s="526"/>
      <c r="DWA9" s="526"/>
      <c r="DWB9" s="526"/>
      <c r="DWC9" s="526"/>
      <c r="DWD9" s="526"/>
      <c r="DWE9" s="526"/>
      <c r="DWF9" s="526"/>
      <c r="DWG9" s="526"/>
      <c r="DWH9" s="526"/>
      <c r="DWI9" s="526"/>
      <c r="DWJ9" s="526"/>
      <c r="DWK9" s="526"/>
      <c r="DWL9" s="526"/>
      <c r="DWM9" s="526"/>
      <c r="DWN9" s="526"/>
      <c r="DWO9" s="526"/>
      <c r="DWP9" s="526"/>
      <c r="DWQ9" s="526"/>
      <c r="DWR9" s="526"/>
      <c r="DWS9" s="526"/>
      <c r="DWT9" s="526"/>
      <c r="DWU9" s="526"/>
      <c r="DWV9" s="526"/>
      <c r="DWW9" s="526"/>
      <c r="DWX9" s="526"/>
      <c r="DWY9" s="526"/>
      <c r="DWZ9" s="526"/>
      <c r="DXA9" s="526"/>
      <c r="DXB9" s="526"/>
      <c r="DXC9" s="526"/>
      <c r="DXD9" s="526"/>
      <c r="DXE9" s="526"/>
      <c r="DXF9" s="526"/>
      <c r="DXG9" s="526"/>
      <c r="DXH9" s="526"/>
      <c r="DXI9" s="526"/>
      <c r="DXJ9" s="526"/>
      <c r="DXK9" s="526"/>
      <c r="DXL9" s="526"/>
      <c r="DXM9" s="526"/>
      <c r="DXN9" s="526"/>
      <c r="DXO9" s="526"/>
      <c r="DXP9" s="526"/>
      <c r="DXQ9" s="526"/>
      <c r="DXR9" s="526"/>
      <c r="DXS9" s="526"/>
      <c r="DXT9" s="526"/>
      <c r="DXU9" s="526"/>
      <c r="DXV9" s="526"/>
      <c r="DXW9" s="526"/>
      <c r="DXX9" s="526"/>
      <c r="DXY9" s="526"/>
      <c r="DXZ9" s="526"/>
      <c r="DYA9" s="526"/>
      <c r="DYB9" s="526"/>
      <c r="DYC9" s="526"/>
      <c r="DYD9" s="526"/>
      <c r="DYE9" s="526"/>
      <c r="DYF9" s="526"/>
      <c r="DYG9" s="526"/>
      <c r="DYH9" s="526"/>
      <c r="DYI9" s="526"/>
      <c r="DYJ9" s="526"/>
      <c r="DYK9" s="526"/>
      <c r="DYL9" s="526"/>
      <c r="DYM9" s="526"/>
      <c r="DYN9" s="526"/>
      <c r="DYO9" s="526"/>
      <c r="DYP9" s="526"/>
      <c r="DYQ9" s="526"/>
      <c r="DYR9" s="526"/>
      <c r="DYS9" s="526"/>
      <c r="DYT9" s="526"/>
      <c r="DYU9" s="526"/>
      <c r="DYV9" s="526"/>
      <c r="DYW9" s="526"/>
      <c r="DYX9" s="526"/>
      <c r="DYY9" s="526"/>
      <c r="DYZ9" s="526"/>
      <c r="DZA9" s="526"/>
      <c r="DZB9" s="526"/>
      <c r="DZC9" s="526"/>
      <c r="DZD9" s="526"/>
      <c r="DZE9" s="526"/>
      <c r="DZF9" s="526"/>
      <c r="DZG9" s="526"/>
      <c r="DZH9" s="526"/>
      <c r="DZI9" s="526"/>
      <c r="DZJ9" s="526"/>
      <c r="DZK9" s="526"/>
      <c r="DZL9" s="526"/>
      <c r="DZM9" s="526"/>
      <c r="DZN9" s="526"/>
      <c r="DZO9" s="526"/>
      <c r="DZP9" s="526"/>
      <c r="DZQ9" s="526"/>
      <c r="DZR9" s="526"/>
      <c r="DZS9" s="526"/>
      <c r="DZT9" s="526"/>
      <c r="DZU9" s="526"/>
      <c r="DZV9" s="526"/>
      <c r="DZW9" s="526"/>
      <c r="DZX9" s="526"/>
      <c r="DZY9" s="526"/>
      <c r="DZZ9" s="526"/>
      <c r="EAA9" s="526"/>
      <c r="EAB9" s="526"/>
      <c r="EAC9" s="526"/>
      <c r="EAD9" s="526"/>
      <c r="EAE9" s="526"/>
      <c r="EAF9" s="526"/>
      <c r="EAG9" s="526"/>
      <c r="EAH9" s="526"/>
      <c r="EAI9" s="526"/>
      <c r="EAJ9" s="526"/>
      <c r="EAK9" s="526"/>
      <c r="EAL9" s="526"/>
      <c r="EAM9" s="526"/>
      <c r="EAN9" s="526"/>
      <c r="EAO9" s="526"/>
      <c r="EAP9" s="526"/>
      <c r="EAQ9" s="526"/>
      <c r="EAR9" s="526"/>
      <c r="EAS9" s="526"/>
      <c r="EAT9" s="526"/>
      <c r="EAU9" s="526"/>
      <c r="EAV9" s="526"/>
      <c r="EAW9" s="526"/>
      <c r="EAX9" s="526"/>
      <c r="EAY9" s="526"/>
      <c r="EAZ9" s="526"/>
      <c r="EBA9" s="526"/>
      <c r="EBB9" s="526"/>
      <c r="EBC9" s="526"/>
      <c r="EBD9" s="526"/>
      <c r="EBE9" s="526"/>
      <c r="EBF9" s="526"/>
      <c r="EBG9" s="526"/>
      <c r="EBH9" s="526"/>
      <c r="EBI9" s="526"/>
      <c r="EBJ9" s="526"/>
      <c r="EBK9" s="526"/>
      <c r="EBL9" s="526"/>
      <c r="EBM9" s="526"/>
      <c r="EBN9" s="526"/>
      <c r="EBO9" s="526"/>
      <c r="EBP9" s="526"/>
      <c r="EBQ9" s="526"/>
      <c r="EBR9" s="526"/>
      <c r="EBS9" s="526"/>
      <c r="EBT9" s="526"/>
      <c r="EBU9" s="526"/>
      <c r="EBV9" s="526"/>
      <c r="EBW9" s="526"/>
      <c r="EBX9" s="526"/>
      <c r="EBY9" s="526"/>
      <c r="EBZ9" s="526"/>
      <c r="ECA9" s="526"/>
      <c r="ECB9" s="526"/>
      <c r="ECC9" s="526"/>
      <c r="ECD9" s="526"/>
      <c r="ECE9" s="526"/>
      <c r="ECF9" s="526"/>
      <c r="ECG9" s="526"/>
      <c r="ECH9" s="526"/>
      <c r="ECI9" s="526"/>
      <c r="ECJ9" s="526"/>
      <c r="ECK9" s="526"/>
      <c r="ECL9" s="526"/>
      <c r="ECM9" s="526"/>
      <c r="ECN9" s="526"/>
      <c r="ECO9" s="526"/>
      <c r="ECP9" s="526"/>
      <c r="ECQ9" s="526"/>
      <c r="ECR9" s="526"/>
      <c r="ECS9" s="526"/>
      <c r="ECT9" s="526"/>
      <c r="ECU9" s="526"/>
      <c r="ECV9" s="526"/>
      <c r="ECW9" s="526"/>
      <c r="ECX9" s="526"/>
      <c r="ECY9" s="526"/>
      <c r="ECZ9" s="526"/>
      <c r="EDA9" s="526"/>
      <c r="EDB9" s="526"/>
      <c r="EDC9" s="526"/>
      <c r="EDD9" s="526"/>
      <c r="EDE9" s="526"/>
      <c r="EDF9" s="526"/>
      <c r="EDG9" s="526"/>
      <c r="EDH9" s="526"/>
      <c r="EDI9" s="526"/>
      <c r="EDJ9" s="526"/>
      <c r="EDK9" s="526"/>
      <c r="EDL9" s="526"/>
      <c r="EDM9" s="526"/>
      <c r="EDN9" s="526"/>
      <c r="EDO9" s="526"/>
      <c r="EDP9" s="526"/>
      <c r="EDQ9" s="526"/>
      <c r="EDR9" s="526"/>
      <c r="EDS9" s="526"/>
      <c r="EDT9" s="526"/>
      <c r="EDU9" s="526"/>
      <c r="EDV9" s="526"/>
      <c r="EDW9" s="526"/>
      <c r="EDX9" s="526"/>
      <c r="EDY9" s="526"/>
      <c r="EDZ9" s="526"/>
      <c r="EEA9" s="526"/>
      <c r="EEB9" s="526"/>
      <c r="EEC9" s="526"/>
      <c r="EED9" s="526"/>
      <c r="EEE9" s="526"/>
      <c r="EEF9" s="526"/>
      <c r="EEG9" s="526"/>
      <c r="EEH9" s="526"/>
      <c r="EEI9" s="526"/>
      <c r="EEJ9" s="526"/>
      <c r="EEK9" s="526"/>
      <c r="EEL9" s="526"/>
      <c r="EEM9" s="526"/>
      <c r="EEN9" s="526"/>
      <c r="EEO9" s="526"/>
      <c r="EEP9" s="526"/>
      <c r="EEQ9" s="526"/>
      <c r="EER9" s="526"/>
      <c r="EES9" s="526"/>
      <c r="EET9" s="526"/>
      <c r="EEU9" s="526"/>
      <c r="EEV9" s="526"/>
      <c r="EEW9" s="526"/>
      <c r="EEX9" s="526"/>
      <c r="EEY9" s="526"/>
      <c r="EEZ9" s="526"/>
      <c r="EFA9" s="526"/>
      <c r="EFB9" s="526"/>
      <c r="EFC9" s="526"/>
      <c r="EFD9" s="526"/>
      <c r="EFE9" s="526"/>
      <c r="EFF9" s="526"/>
      <c r="EFG9" s="526"/>
      <c r="EFH9" s="526"/>
      <c r="EFI9" s="526"/>
      <c r="EFJ9" s="526"/>
      <c r="EFK9" s="526"/>
      <c r="EFL9" s="526"/>
      <c r="EFM9" s="526"/>
      <c r="EFN9" s="526"/>
      <c r="EFO9" s="526"/>
      <c r="EFP9" s="526"/>
      <c r="EFQ9" s="526"/>
      <c r="EFR9" s="526"/>
      <c r="EFS9" s="526"/>
      <c r="EFT9" s="526"/>
      <c r="EFU9" s="526"/>
      <c r="EFV9" s="526"/>
      <c r="EFW9" s="526"/>
      <c r="EFX9" s="526"/>
      <c r="EFY9" s="526"/>
      <c r="EFZ9" s="526"/>
      <c r="EGA9" s="526"/>
      <c r="EGB9" s="526"/>
      <c r="EGC9" s="526"/>
      <c r="EGD9" s="526"/>
      <c r="EGE9" s="526"/>
      <c r="EGF9" s="526"/>
      <c r="EGG9" s="526"/>
      <c r="EGH9" s="526"/>
      <c r="EGI9" s="526"/>
      <c r="EGJ9" s="526"/>
      <c r="EGK9" s="526"/>
      <c r="EGL9" s="526"/>
      <c r="EGM9" s="526"/>
      <c r="EGN9" s="526"/>
      <c r="EGO9" s="526"/>
      <c r="EGP9" s="526"/>
      <c r="EGQ9" s="526"/>
      <c r="EGR9" s="526"/>
      <c r="EGS9" s="526"/>
      <c r="EGT9" s="526"/>
      <c r="EGU9" s="526"/>
      <c r="EGV9" s="526"/>
      <c r="EGW9" s="526"/>
      <c r="EGX9" s="526"/>
      <c r="EGY9" s="526"/>
      <c r="EGZ9" s="526"/>
      <c r="EHA9" s="526"/>
      <c r="EHB9" s="526"/>
      <c r="EHC9" s="526"/>
      <c r="EHD9" s="526"/>
      <c r="EHE9" s="526"/>
      <c r="EHF9" s="526"/>
      <c r="EHG9" s="526"/>
      <c r="EHH9" s="526"/>
      <c r="EHI9" s="526"/>
      <c r="EHJ9" s="526"/>
      <c r="EHK9" s="526"/>
      <c r="EHL9" s="526"/>
      <c r="EHM9" s="526"/>
      <c r="EHN9" s="526"/>
      <c r="EHO9" s="526"/>
      <c r="EHP9" s="526"/>
      <c r="EHQ9" s="526"/>
      <c r="EHR9" s="526"/>
      <c r="EHS9" s="526"/>
      <c r="EHT9" s="526"/>
      <c r="EHU9" s="526"/>
      <c r="EHV9" s="526"/>
      <c r="EHW9" s="526"/>
      <c r="EHX9" s="526"/>
      <c r="EHY9" s="526"/>
      <c r="EHZ9" s="526"/>
      <c r="EIA9" s="526"/>
      <c r="EIB9" s="526"/>
      <c r="EIC9" s="526"/>
      <c r="EID9" s="526"/>
      <c r="EIE9" s="526"/>
      <c r="EIF9" s="526"/>
      <c r="EIG9" s="526"/>
      <c r="EIH9" s="526"/>
      <c r="EII9" s="526"/>
      <c r="EIJ9" s="526"/>
      <c r="EIK9" s="526"/>
      <c r="EIL9" s="526"/>
      <c r="EIM9" s="526"/>
      <c r="EIN9" s="526"/>
      <c r="EIO9" s="526"/>
      <c r="EIP9" s="526"/>
      <c r="EIQ9" s="526"/>
      <c r="EIR9" s="526"/>
      <c r="EIS9" s="526"/>
      <c r="EIT9" s="526"/>
      <c r="EIU9" s="526"/>
      <c r="EIV9" s="526"/>
      <c r="EIW9" s="526"/>
      <c r="EIX9" s="526"/>
      <c r="EIY9" s="526"/>
      <c r="EIZ9" s="526"/>
      <c r="EJA9" s="526"/>
      <c r="EJB9" s="526"/>
      <c r="EJC9" s="526"/>
      <c r="EJD9" s="526"/>
      <c r="EJE9" s="526"/>
      <c r="EJF9" s="526"/>
      <c r="EJG9" s="526"/>
      <c r="EJH9" s="526"/>
      <c r="EJI9" s="526"/>
      <c r="EJJ9" s="526"/>
      <c r="EJK9" s="526"/>
      <c r="EJL9" s="526"/>
      <c r="EJM9" s="526"/>
      <c r="EJN9" s="526"/>
      <c r="EJO9" s="526"/>
      <c r="EJP9" s="526"/>
      <c r="EJQ9" s="526"/>
      <c r="EJR9" s="526"/>
      <c r="EJS9" s="526"/>
      <c r="EJT9" s="526"/>
      <c r="EJU9" s="526"/>
      <c r="EJV9" s="526"/>
      <c r="EJW9" s="526"/>
      <c r="EJX9" s="526"/>
      <c r="EJY9" s="526"/>
      <c r="EJZ9" s="526"/>
      <c r="EKA9" s="526"/>
      <c r="EKB9" s="526"/>
      <c r="EKC9" s="526"/>
      <c r="EKD9" s="526"/>
      <c r="EKE9" s="526"/>
      <c r="EKF9" s="526"/>
      <c r="EKG9" s="526"/>
      <c r="EKH9" s="526"/>
      <c r="EKI9" s="526"/>
      <c r="EKJ9" s="526"/>
      <c r="EKK9" s="526"/>
      <c r="EKL9" s="526"/>
      <c r="EKM9" s="526"/>
      <c r="EKN9" s="526"/>
      <c r="EKO9" s="526"/>
      <c r="EKP9" s="526"/>
      <c r="EKQ9" s="526"/>
      <c r="EKR9" s="526"/>
      <c r="EKS9" s="526"/>
      <c r="EKT9" s="526"/>
      <c r="EKU9" s="526"/>
      <c r="EKV9" s="526"/>
      <c r="EKW9" s="526"/>
      <c r="EKX9" s="526"/>
      <c r="EKY9" s="526"/>
      <c r="EKZ9" s="526"/>
      <c r="ELA9" s="526"/>
      <c r="ELB9" s="526"/>
      <c r="ELC9" s="526"/>
      <c r="ELD9" s="526"/>
      <c r="ELE9" s="526"/>
      <c r="ELF9" s="526"/>
      <c r="ELG9" s="526"/>
      <c r="ELH9" s="526"/>
      <c r="ELI9" s="526"/>
      <c r="ELJ9" s="526"/>
      <c r="ELK9" s="526"/>
      <c r="ELL9" s="526"/>
      <c r="ELM9" s="526"/>
      <c r="ELN9" s="526"/>
      <c r="ELO9" s="526"/>
      <c r="ELP9" s="526"/>
      <c r="ELQ9" s="526"/>
      <c r="ELR9" s="526"/>
      <c r="ELS9" s="526"/>
      <c r="ELT9" s="526"/>
      <c r="ELU9" s="526"/>
      <c r="ELV9" s="526"/>
      <c r="ELW9" s="526"/>
      <c r="ELX9" s="526"/>
      <c r="ELY9" s="526"/>
      <c r="ELZ9" s="526"/>
      <c r="EMA9" s="526"/>
      <c r="EMB9" s="526"/>
      <c r="EMC9" s="526"/>
      <c r="EMD9" s="526"/>
      <c r="EME9" s="526"/>
      <c r="EMF9" s="526"/>
      <c r="EMG9" s="526"/>
      <c r="EMH9" s="526"/>
      <c r="EMI9" s="526"/>
      <c r="EMJ9" s="526"/>
      <c r="EMK9" s="526"/>
      <c r="EML9" s="526"/>
      <c r="EMM9" s="526"/>
      <c r="EMN9" s="526"/>
      <c r="EMO9" s="526"/>
      <c r="EMP9" s="526"/>
      <c r="EMQ9" s="526"/>
      <c r="EMR9" s="526"/>
      <c r="EMS9" s="526"/>
      <c r="EMT9" s="526"/>
      <c r="EMU9" s="526"/>
      <c r="EMV9" s="526"/>
      <c r="EMW9" s="526"/>
      <c r="EMX9" s="526"/>
      <c r="EMY9" s="526"/>
      <c r="EMZ9" s="526"/>
      <c r="ENA9" s="526"/>
      <c r="ENB9" s="526"/>
      <c r="ENC9" s="526"/>
      <c r="END9" s="526"/>
      <c r="ENE9" s="526"/>
      <c r="ENF9" s="526"/>
      <c r="ENG9" s="526"/>
      <c r="ENH9" s="526"/>
      <c r="ENI9" s="526"/>
      <c r="ENJ9" s="526"/>
      <c r="ENK9" s="526"/>
      <c r="ENL9" s="526"/>
      <c r="ENM9" s="526"/>
      <c r="ENN9" s="526"/>
      <c r="ENO9" s="526"/>
      <c r="ENP9" s="526"/>
      <c r="ENQ9" s="526"/>
      <c r="ENR9" s="526"/>
      <c r="ENS9" s="526"/>
      <c r="ENT9" s="526"/>
      <c r="ENU9" s="526"/>
      <c r="ENV9" s="526"/>
      <c r="ENW9" s="526"/>
      <c r="ENX9" s="526"/>
      <c r="ENY9" s="526"/>
      <c r="ENZ9" s="526"/>
      <c r="EOA9" s="526"/>
      <c r="EOB9" s="526"/>
      <c r="EOC9" s="526"/>
      <c r="EOD9" s="526"/>
      <c r="EOE9" s="526"/>
      <c r="EOF9" s="526"/>
      <c r="EOG9" s="526"/>
      <c r="EOH9" s="526"/>
      <c r="EOI9" s="526"/>
      <c r="EOJ9" s="526"/>
      <c r="EOK9" s="526"/>
      <c r="EOL9" s="526"/>
      <c r="EOM9" s="526"/>
      <c r="EON9" s="526"/>
      <c r="EOO9" s="526"/>
      <c r="EOP9" s="526"/>
      <c r="EOQ9" s="526"/>
      <c r="EOR9" s="526"/>
      <c r="EOS9" s="526"/>
      <c r="EOT9" s="526"/>
      <c r="EOU9" s="526"/>
      <c r="EOV9" s="526"/>
      <c r="EOW9" s="526"/>
      <c r="EOX9" s="526"/>
      <c r="EOY9" s="526"/>
      <c r="EOZ9" s="526"/>
      <c r="EPA9" s="526"/>
      <c r="EPB9" s="526"/>
      <c r="EPC9" s="526"/>
      <c r="EPD9" s="526"/>
      <c r="EPE9" s="526"/>
      <c r="EPF9" s="526"/>
      <c r="EPG9" s="526"/>
      <c r="EPH9" s="526"/>
      <c r="EPI9" s="526"/>
      <c r="EPJ9" s="526"/>
      <c r="EPK9" s="526"/>
      <c r="EPL9" s="526"/>
      <c r="EPM9" s="526"/>
      <c r="EPN9" s="526"/>
      <c r="EPO9" s="526"/>
      <c r="EPP9" s="526"/>
      <c r="EPQ9" s="526"/>
      <c r="EPR9" s="526"/>
      <c r="EPS9" s="526"/>
      <c r="EPT9" s="526"/>
      <c r="EPU9" s="526"/>
      <c r="EPV9" s="526"/>
      <c r="EPW9" s="526"/>
      <c r="EPX9" s="526"/>
      <c r="EPY9" s="526"/>
      <c r="EPZ9" s="526"/>
      <c r="EQA9" s="526"/>
      <c r="EQB9" s="526"/>
      <c r="EQC9" s="526"/>
      <c r="EQD9" s="526"/>
      <c r="EQE9" s="526"/>
      <c r="EQF9" s="526"/>
      <c r="EQG9" s="526"/>
      <c r="EQH9" s="526"/>
      <c r="EQI9" s="526"/>
      <c r="EQJ9" s="526"/>
      <c r="EQK9" s="526"/>
      <c r="EQL9" s="526"/>
      <c r="EQM9" s="526"/>
      <c r="EQN9" s="526"/>
      <c r="EQO9" s="526"/>
      <c r="EQP9" s="526"/>
      <c r="EQQ9" s="526"/>
      <c r="EQR9" s="526"/>
      <c r="EQS9" s="526"/>
      <c r="EQT9" s="526"/>
      <c r="EQU9" s="526"/>
      <c r="EQV9" s="526"/>
      <c r="EQW9" s="526"/>
      <c r="EQX9" s="526"/>
      <c r="EQY9" s="526"/>
      <c r="EQZ9" s="526"/>
      <c r="ERA9" s="526"/>
      <c r="ERB9" s="526"/>
      <c r="ERC9" s="526"/>
      <c r="ERD9" s="526"/>
      <c r="ERE9" s="526"/>
      <c r="ERF9" s="526"/>
      <c r="ERG9" s="526"/>
      <c r="ERH9" s="526"/>
      <c r="ERI9" s="526"/>
      <c r="ERJ9" s="526"/>
      <c r="ERK9" s="526"/>
      <c r="ERL9" s="526"/>
      <c r="ERM9" s="526"/>
      <c r="ERN9" s="526"/>
      <c r="ERO9" s="526"/>
      <c r="ERP9" s="526"/>
      <c r="ERQ9" s="526"/>
      <c r="ERR9" s="526"/>
      <c r="ERS9" s="526"/>
      <c r="ERT9" s="526"/>
      <c r="ERU9" s="526"/>
      <c r="ERV9" s="526"/>
      <c r="ERW9" s="526"/>
      <c r="ERX9" s="526"/>
      <c r="ERY9" s="526"/>
      <c r="ERZ9" s="526"/>
      <c r="ESA9" s="526"/>
      <c r="ESB9" s="526"/>
      <c r="ESC9" s="526"/>
      <c r="ESD9" s="526"/>
      <c r="ESE9" s="526"/>
      <c r="ESF9" s="526"/>
      <c r="ESG9" s="526"/>
      <c r="ESH9" s="526"/>
      <c r="ESI9" s="526"/>
      <c r="ESJ9" s="526"/>
      <c r="ESK9" s="526"/>
      <c r="ESL9" s="526"/>
      <c r="ESM9" s="526"/>
      <c r="ESN9" s="526"/>
      <c r="ESO9" s="526"/>
      <c r="ESP9" s="526"/>
      <c r="ESQ9" s="526"/>
      <c r="ESR9" s="526"/>
      <c r="ESS9" s="526"/>
      <c r="EST9" s="526"/>
      <c r="ESU9" s="526"/>
      <c r="ESV9" s="526"/>
      <c r="ESW9" s="526"/>
      <c r="ESX9" s="526"/>
      <c r="ESY9" s="526"/>
      <c r="ESZ9" s="526"/>
      <c r="ETA9" s="526"/>
      <c r="ETB9" s="526"/>
      <c r="ETC9" s="526"/>
      <c r="ETD9" s="526"/>
      <c r="ETE9" s="526"/>
      <c r="ETF9" s="526"/>
      <c r="ETG9" s="526"/>
      <c r="ETH9" s="526"/>
      <c r="ETI9" s="526"/>
      <c r="ETJ9" s="526"/>
      <c r="ETK9" s="526"/>
      <c r="ETL9" s="526"/>
      <c r="ETM9" s="526"/>
      <c r="ETN9" s="526"/>
      <c r="ETO9" s="526"/>
      <c r="ETP9" s="526"/>
      <c r="ETQ9" s="526"/>
      <c r="ETR9" s="526"/>
      <c r="ETS9" s="526"/>
      <c r="ETT9" s="526"/>
      <c r="ETU9" s="526"/>
      <c r="ETV9" s="526"/>
      <c r="ETW9" s="526"/>
      <c r="ETX9" s="526"/>
      <c r="ETY9" s="526"/>
      <c r="ETZ9" s="526"/>
      <c r="EUA9" s="526"/>
      <c r="EUB9" s="526"/>
      <c r="EUC9" s="526"/>
      <c r="EUD9" s="526"/>
      <c r="EUE9" s="526"/>
      <c r="EUF9" s="526"/>
      <c r="EUG9" s="526"/>
      <c r="EUH9" s="526"/>
      <c r="EUI9" s="526"/>
      <c r="EUJ9" s="526"/>
      <c r="EUK9" s="526"/>
      <c r="EUL9" s="526"/>
      <c r="EUM9" s="526"/>
      <c r="EUN9" s="526"/>
      <c r="EUO9" s="526"/>
      <c r="EUP9" s="526"/>
      <c r="EUQ9" s="526"/>
      <c r="EUR9" s="526"/>
      <c r="EUS9" s="526"/>
      <c r="EUT9" s="526"/>
      <c r="EUU9" s="526"/>
      <c r="EUV9" s="526"/>
      <c r="EUW9" s="526"/>
      <c r="EUX9" s="526"/>
      <c r="EUY9" s="526"/>
      <c r="EUZ9" s="526"/>
      <c r="EVA9" s="526"/>
      <c r="EVB9" s="526"/>
      <c r="EVC9" s="526"/>
      <c r="EVD9" s="526"/>
      <c r="EVE9" s="526"/>
      <c r="EVF9" s="526"/>
      <c r="EVG9" s="526"/>
      <c r="EVH9" s="526"/>
      <c r="EVI9" s="526"/>
      <c r="EVJ9" s="526"/>
      <c r="EVK9" s="526"/>
      <c r="EVL9" s="526"/>
      <c r="EVM9" s="526"/>
      <c r="EVN9" s="526"/>
      <c r="EVO9" s="526"/>
      <c r="EVP9" s="526"/>
      <c r="EVQ9" s="526"/>
      <c r="EVR9" s="526"/>
      <c r="EVS9" s="526"/>
      <c r="EVT9" s="526"/>
      <c r="EVU9" s="526"/>
      <c r="EVV9" s="526"/>
      <c r="EVW9" s="526"/>
      <c r="EVX9" s="526"/>
      <c r="EVY9" s="526"/>
      <c r="EVZ9" s="526"/>
      <c r="EWA9" s="526"/>
      <c r="EWB9" s="526"/>
      <c r="EWC9" s="526"/>
      <c r="EWD9" s="526"/>
      <c r="EWE9" s="526"/>
      <c r="EWF9" s="526"/>
      <c r="EWG9" s="526"/>
      <c r="EWH9" s="526"/>
      <c r="EWI9" s="526"/>
      <c r="EWJ9" s="526"/>
      <c r="EWK9" s="526"/>
      <c r="EWL9" s="526"/>
      <c r="EWM9" s="526"/>
      <c r="EWN9" s="526"/>
      <c r="EWO9" s="526"/>
      <c r="EWP9" s="526"/>
      <c r="EWQ9" s="526"/>
      <c r="EWR9" s="526"/>
      <c r="EWS9" s="526"/>
      <c r="EWT9" s="526"/>
      <c r="EWU9" s="526"/>
      <c r="EWV9" s="526"/>
      <c r="EWW9" s="526"/>
      <c r="EWX9" s="526"/>
      <c r="EWY9" s="526"/>
      <c r="EWZ9" s="526"/>
      <c r="EXA9" s="526"/>
      <c r="EXB9" s="526"/>
      <c r="EXC9" s="526"/>
      <c r="EXD9" s="526"/>
      <c r="EXE9" s="526"/>
      <c r="EXF9" s="526"/>
      <c r="EXG9" s="526"/>
      <c r="EXH9" s="526"/>
      <c r="EXI9" s="526"/>
      <c r="EXJ9" s="526"/>
      <c r="EXK9" s="526"/>
      <c r="EXL9" s="526"/>
      <c r="EXM9" s="526"/>
      <c r="EXN9" s="526"/>
      <c r="EXO9" s="526"/>
      <c r="EXP9" s="526"/>
      <c r="EXQ9" s="526"/>
      <c r="EXR9" s="526"/>
      <c r="EXS9" s="526"/>
      <c r="EXT9" s="526"/>
      <c r="EXU9" s="526"/>
      <c r="EXV9" s="526"/>
      <c r="EXW9" s="526"/>
      <c r="EXX9" s="526"/>
      <c r="EXY9" s="526"/>
      <c r="EXZ9" s="526"/>
      <c r="EYA9" s="526"/>
      <c r="EYB9" s="526"/>
      <c r="EYC9" s="526"/>
      <c r="EYD9" s="526"/>
      <c r="EYE9" s="526"/>
      <c r="EYF9" s="526"/>
      <c r="EYG9" s="526"/>
      <c r="EYH9" s="526"/>
      <c r="EYI9" s="526"/>
      <c r="EYJ9" s="526"/>
      <c r="EYK9" s="526"/>
      <c r="EYL9" s="526"/>
      <c r="EYM9" s="526"/>
      <c r="EYN9" s="526"/>
      <c r="EYO9" s="526"/>
      <c r="EYP9" s="526"/>
      <c r="EYQ9" s="526"/>
      <c r="EYR9" s="526"/>
      <c r="EYS9" s="526"/>
      <c r="EYT9" s="526"/>
      <c r="EYU9" s="526"/>
      <c r="EYV9" s="526"/>
      <c r="EYW9" s="526"/>
      <c r="EYX9" s="526"/>
      <c r="EYY9" s="526"/>
      <c r="EYZ9" s="526"/>
      <c r="EZA9" s="526"/>
      <c r="EZB9" s="526"/>
      <c r="EZC9" s="526"/>
      <c r="EZD9" s="526"/>
      <c r="EZE9" s="526"/>
      <c r="EZF9" s="526"/>
      <c r="EZG9" s="526"/>
      <c r="EZH9" s="526"/>
      <c r="EZI9" s="526"/>
      <c r="EZJ9" s="526"/>
      <c r="EZK9" s="526"/>
      <c r="EZL9" s="526"/>
      <c r="EZM9" s="526"/>
      <c r="EZN9" s="526"/>
      <c r="EZO9" s="526"/>
      <c r="EZP9" s="526"/>
      <c r="EZQ9" s="526"/>
      <c r="EZR9" s="526"/>
      <c r="EZS9" s="526"/>
      <c r="EZT9" s="526"/>
      <c r="EZU9" s="526"/>
      <c r="EZV9" s="526"/>
      <c r="EZW9" s="526"/>
      <c r="EZX9" s="526"/>
      <c r="EZY9" s="526"/>
      <c r="EZZ9" s="526"/>
      <c r="FAA9" s="526"/>
      <c r="FAB9" s="526"/>
      <c r="FAC9" s="526"/>
      <c r="FAD9" s="526"/>
      <c r="FAE9" s="526"/>
      <c r="FAF9" s="526"/>
      <c r="FAG9" s="526"/>
      <c r="FAH9" s="526"/>
      <c r="FAI9" s="526"/>
      <c r="FAJ9" s="526"/>
      <c r="FAK9" s="526"/>
      <c r="FAL9" s="526"/>
      <c r="FAM9" s="526"/>
      <c r="FAN9" s="526"/>
      <c r="FAO9" s="526"/>
      <c r="FAP9" s="526"/>
      <c r="FAQ9" s="526"/>
      <c r="FAR9" s="526"/>
      <c r="FAS9" s="526"/>
      <c r="FAT9" s="526"/>
      <c r="FAU9" s="526"/>
      <c r="FAV9" s="526"/>
      <c r="FAW9" s="526"/>
      <c r="FAX9" s="526"/>
      <c r="FAY9" s="526"/>
      <c r="FAZ9" s="526"/>
      <c r="FBA9" s="526"/>
      <c r="FBB9" s="526"/>
      <c r="FBC9" s="526"/>
      <c r="FBD9" s="526"/>
      <c r="FBE9" s="526"/>
      <c r="FBF9" s="526"/>
      <c r="FBG9" s="526"/>
      <c r="FBH9" s="526"/>
      <c r="FBI9" s="526"/>
      <c r="FBJ9" s="526"/>
      <c r="FBK9" s="526"/>
      <c r="FBL9" s="526"/>
      <c r="FBM9" s="526"/>
      <c r="FBN9" s="526"/>
      <c r="FBO9" s="526"/>
      <c r="FBP9" s="526"/>
      <c r="FBQ9" s="526"/>
      <c r="FBR9" s="526"/>
      <c r="FBS9" s="526"/>
      <c r="FBT9" s="526"/>
      <c r="FBU9" s="526"/>
      <c r="FBV9" s="526"/>
      <c r="FBW9" s="526"/>
      <c r="FBX9" s="526"/>
      <c r="FBY9" s="526"/>
      <c r="FBZ9" s="526"/>
      <c r="FCA9" s="526"/>
      <c r="FCB9" s="526"/>
      <c r="FCC9" s="526"/>
      <c r="FCD9" s="526"/>
      <c r="FCE9" s="526"/>
      <c r="FCF9" s="526"/>
      <c r="FCG9" s="526"/>
      <c r="FCH9" s="526"/>
      <c r="FCI9" s="526"/>
      <c r="FCJ9" s="526"/>
      <c r="FCK9" s="526"/>
      <c r="FCL9" s="526"/>
      <c r="FCM9" s="526"/>
      <c r="FCN9" s="526"/>
      <c r="FCO9" s="526"/>
      <c r="FCP9" s="526"/>
      <c r="FCQ9" s="526"/>
      <c r="FCR9" s="526"/>
      <c r="FCS9" s="526"/>
      <c r="FCT9" s="526"/>
      <c r="FCU9" s="526"/>
      <c r="FCV9" s="526"/>
      <c r="FCW9" s="526"/>
      <c r="FCX9" s="526"/>
      <c r="FCY9" s="526"/>
      <c r="FCZ9" s="526"/>
      <c r="FDA9" s="526"/>
      <c r="FDB9" s="526"/>
      <c r="FDC9" s="526"/>
      <c r="FDD9" s="526"/>
      <c r="FDE9" s="526"/>
      <c r="FDF9" s="526"/>
      <c r="FDG9" s="526"/>
      <c r="FDH9" s="526"/>
      <c r="FDI9" s="526"/>
      <c r="FDJ9" s="526"/>
      <c r="FDK9" s="526"/>
      <c r="FDL9" s="526"/>
      <c r="FDM9" s="526"/>
      <c r="FDN9" s="526"/>
      <c r="FDO9" s="526"/>
      <c r="FDP9" s="526"/>
      <c r="FDQ9" s="526"/>
      <c r="FDR9" s="526"/>
      <c r="FDS9" s="526"/>
      <c r="FDT9" s="526"/>
      <c r="FDU9" s="526"/>
      <c r="FDV9" s="526"/>
      <c r="FDW9" s="526"/>
      <c r="FDX9" s="526"/>
      <c r="FDY9" s="526"/>
      <c r="FDZ9" s="526"/>
      <c r="FEA9" s="526"/>
      <c r="FEB9" s="526"/>
      <c r="FEC9" s="526"/>
      <c r="FED9" s="526"/>
      <c r="FEE9" s="526"/>
      <c r="FEF9" s="526"/>
      <c r="FEG9" s="526"/>
      <c r="FEH9" s="526"/>
      <c r="FEI9" s="526"/>
      <c r="FEJ9" s="526"/>
      <c r="FEK9" s="526"/>
      <c r="FEL9" s="526"/>
      <c r="FEM9" s="526"/>
      <c r="FEN9" s="526"/>
      <c r="FEO9" s="526"/>
      <c r="FEP9" s="526"/>
      <c r="FEQ9" s="526"/>
      <c r="FER9" s="526"/>
      <c r="FES9" s="526"/>
      <c r="FET9" s="526"/>
      <c r="FEU9" s="526"/>
      <c r="FEV9" s="526"/>
      <c r="FEW9" s="526"/>
      <c r="FEX9" s="526"/>
      <c r="FEY9" s="526"/>
      <c r="FEZ9" s="526"/>
      <c r="FFA9" s="526"/>
      <c r="FFB9" s="526"/>
      <c r="FFC9" s="526"/>
      <c r="FFD9" s="526"/>
      <c r="FFE9" s="526"/>
      <c r="FFF9" s="526"/>
      <c r="FFG9" s="526"/>
      <c r="FFH9" s="526"/>
      <c r="FFI9" s="526"/>
      <c r="FFJ9" s="526"/>
      <c r="FFK9" s="526"/>
      <c r="FFL9" s="526"/>
      <c r="FFM9" s="526"/>
      <c r="FFN9" s="526"/>
      <c r="FFO9" s="526"/>
      <c r="FFP9" s="526"/>
      <c r="FFQ9" s="526"/>
      <c r="FFR9" s="526"/>
      <c r="FFS9" s="526"/>
      <c r="FFT9" s="526"/>
      <c r="FFU9" s="526"/>
      <c r="FFV9" s="526"/>
      <c r="FFW9" s="526"/>
      <c r="FFX9" s="526"/>
      <c r="FFY9" s="526"/>
      <c r="FFZ9" s="526"/>
      <c r="FGA9" s="526"/>
      <c r="FGB9" s="526"/>
      <c r="FGC9" s="526"/>
      <c r="FGD9" s="526"/>
      <c r="FGE9" s="526"/>
      <c r="FGF9" s="526"/>
      <c r="FGG9" s="526"/>
      <c r="FGH9" s="526"/>
      <c r="FGI9" s="526"/>
      <c r="FGJ9" s="526"/>
      <c r="FGK9" s="526"/>
      <c r="FGL9" s="526"/>
      <c r="FGM9" s="526"/>
      <c r="FGN9" s="526"/>
      <c r="FGO9" s="526"/>
      <c r="FGP9" s="526"/>
      <c r="FGQ9" s="526"/>
      <c r="FGR9" s="526"/>
      <c r="FGS9" s="526"/>
      <c r="FGT9" s="526"/>
      <c r="FGU9" s="526"/>
      <c r="FGV9" s="526"/>
      <c r="FGW9" s="526"/>
      <c r="FGX9" s="526"/>
      <c r="FGY9" s="526"/>
      <c r="FGZ9" s="526"/>
      <c r="FHA9" s="526"/>
      <c r="FHB9" s="526"/>
      <c r="FHC9" s="526"/>
      <c r="FHD9" s="526"/>
      <c r="FHE9" s="526"/>
      <c r="FHF9" s="526"/>
      <c r="FHG9" s="526"/>
      <c r="FHH9" s="526"/>
      <c r="FHI9" s="526"/>
      <c r="FHJ9" s="526"/>
      <c r="FHK9" s="526"/>
      <c r="FHL9" s="526"/>
      <c r="FHM9" s="526"/>
      <c r="FHN9" s="526"/>
      <c r="FHO9" s="526"/>
      <c r="FHP9" s="526"/>
      <c r="FHQ9" s="526"/>
      <c r="FHR9" s="526"/>
      <c r="FHS9" s="526"/>
      <c r="FHT9" s="526"/>
      <c r="FHU9" s="526"/>
      <c r="FHV9" s="526"/>
      <c r="FHW9" s="526"/>
      <c r="FHX9" s="526"/>
      <c r="FHY9" s="526"/>
      <c r="FHZ9" s="526"/>
      <c r="FIA9" s="526"/>
      <c r="FIB9" s="526"/>
      <c r="FIC9" s="526"/>
      <c r="FID9" s="526"/>
      <c r="FIE9" s="526"/>
      <c r="FIF9" s="526"/>
      <c r="FIG9" s="526"/>
      <c r="FIH9" s="526"/>
      <c r="FII9" s="526"/>
      <c r="FIJ9" s="526"/>
      <c r="FIK9" s="526"/>
      <c r="FIL9" s="526"/>
      <c r="FIM9" s="526"/>
      <c r="FIN9" s="526"/>
      <c r="FIO9" s="526"/>
      <c r="FIP9" s="526"/>
      <c r="FIQ9" s="526"/>
      <c r="FIR9" s="526"/>
      <c r="FIS9" s="526"/>
      <c r="FIT9" s="526"/>
      <c r="FIU9" s="526"/>
      <c r="FIV9" s="526"/>
      <c r="FIW9" s="526"/>
      <c r="FIX9" s="526"/>
      <c r="FIY9" s="526"/>
      <c r="FIZ9" s="526"/>
      <c r="FJA9" s="526"/>
      <c r="FJB9" s="526"/>
      <c r="FJC9" s="526"/>
      <c r="FJD9" s="526"/>
      <c r="FJE9" s="526"/>
      <c r="FJF9" s="526"/>
      <c r="FJG9" s="526"/>
      <c r="FJH9" s="526"/>
      <c r="FJI9" s="526"/>
      <c r="FJJ9" s="526"/>
      <c r="FJK9" s="526"/>
      <c r="FJL9" s="526"/>
      <c r="FJM9" s="526"/>
      <c r="FJN9" s="526"/>
      <c r="FJO9" s="526"/>
      <c r="FJP9" s="526"/>
      <c r="FJQ9" s="526"/>
      <c r="FJR9" s="526"/>
      <c r="FJS9" s="526"/>
      <c r="FJT9" s="526"/>
      <c r="FJU9" s="526"/>
      <c r="FJV9" s="526"/>
      <c r="FJW9" s="526"/>
      <c r="FJX9" s="526"/>
      <c r="FJY9" s="526"/>
      <c r="FJZ9" s="526"/>
      <c r="FKA9" s="526"/>
      <c r="FKB9" s="526"/>
      <c r="FKC9" s="526"/>
      <c r="FKD9" s="526"/>
      <c r="FKE9" s="526"/>
      <c r="FKF9" s="526"/>
      <c r="FKG9" s="526"/>
      <c r="FKH9" s="526"/>
      <c r="FKI9" s="526"/>
      <c r="FKJ9" s="526"/>
      <c r="FKK9" s="526"/>
      <c r="FKL9" s="526"/>
      <c r="FKM9" s="526"/>
      <c r="FKN9" s="526"/>
      <c r="FKO9" s="526"/>
      <c r="FKP9" s="526"/>
      <c r="FKQ9" s="526"/>
      <c r="FKR9" s="526"/>
      <c r="FKS9" s="526"/>
      <c r="FKT9" s="526"/>
      <c r="FKU9" s="526"/>
      <c r="FKV9" s="526"/>
      <c r="FKW9" s="526"/>
      <c r="FKX9" s="526"/>
      <c r="FKY9" s="526"/>
      <c r="FKZ9" s="526"/>
      <c r="FLA9" s="526"/>
      <c r="FLB9" s="526"/>
      <c r="FLC9" s="526"/>
      <c r="FLD9" s="526"/>
      <c r="FLE9" s="526"/>
      <c r="FLF9" s="526"/>
      <c r="FLG9" s="526"/>
      <c r="FLH9" s="526"/>
      <c r="FLI9" s="526"/>
      <c r="FLJ9" s="526"/>
      <c r="FLK9" s="526"/>
      <c r="FLL9" s="526"/>
      <c r="FLM9" s="526"/>
      <c r="FLN9" s="526"/>
      <c r="FLO9" s="526"/>
      <c r="FLP9" s="526"/>
      <c r="FLQ9" s="526"/>
      <c r="FLR9" s="526"/>
      <c r="FLS9" s="526"/>
      <c r="FLT9" s="526"/>
      <c r="FLU9" s="526"/>
      <c r="FLV9" s="526"/>
      <c r="FLW9" s="526"/>
      <c r="FLX9" s="526"/>
      <c r="FLY9" s="526"/>
      <c r="FLZ9" s="526"/>
      <c r="FMA9" s="526"/>
      <c r="FMB9" s="526"/>
      <c r="FMC9" s="526"/>
      <c r="FMD9" s="526"/>
      <c r="FME9" s="526"/>
      <c r="FMF9" s="526"/>
      <c r="FMG9" s="526"/>
      <c r="FMH9" s="526"/>
      <c r="FMI9" s="526"/>
      <c r="FMJ9" s="526"/>
      <c r="FMK9" s="526"/>
      <c r="FML9" s="526"/>
      <c r="FMM9" s="526"/>
      <c r="FMN9" s="526"/>
      <c r="FMO9" s="526"/>
      <c r="FMP9" s="526"/>
      <c r="FMQ9" s="526"/>
      <c r="FMR9" s="526"/>
      <c r="FMS9" s="526"/>
      <c r="FMT9" s="526"/>
      <c r="FMU9" s="526"/>
      <c r="FMV9" s="526"/>
      <c r="FMW9" s="526"/>
      <c r="FMX9" s="526"/>
      <c r="FMY9" s="526"/>
      <c r="FMZ9" s="526"/>
      <c r="FNA9" s="526"/>
      <c r="FNB9" s="526"/>
      <c r="FNC9" s="526"/>
      <c r="FND9" s="526"/>
      <c r="FNE9" s="526"/>
      <c r="FNF9" s="526"/>
      <c r="FNG9" s="526"/>
      <c r="FNH9" s="526"/>
      <c r="FNI9" s="526"/>
      <c r="FNJ9" s="526"/>
      <c r="FNK9" s="526"/>
      <c r="FNL9" s="526"/>
      <c r="FNM9" s="526"/>
      <c r="FNN9" s="526"/>
      <c r="FNO9" s="526"/>
      <c r="FNP9" s="526"/>
      <c r="FNQ9" s="526"/>
      <c r="FNR9" s="526"/>
      <c r="FNS9" s="526"/>
      <c r="FNT9" s="526"/>
      <c r="FNU9" s="526"/>
      <c r="FNV9" s="526"/>
      <c r="FNW9" s="526"/>
      <c r="FNX9" s="526"/>
      <c r="FNY9" s="526"/>
      <c r="FNZ9" s="526"/>
      <c r="FOA9" s="526"/>
      <c r="FOB9" s="526"/>
      <c r="FOC9" s="526"/>
      <c r="FOD9" s="526"/>
      <c r="FOE9" s="526"/>
      <c r="FOF9" s="526"/>
      <c r="FOG9" s="526"/>
      <c r="FOH9" s="526"/>
      <c r="FOI9" s="526"/>
      <c r="FOJ9" s="526"/>
      <c r="FOK9" s="526"/>
      <c r="FOL9" s="526"/>
      <c r="FOM9" s="526"/>
      <c r="FON9" s="526"/>
      <c r="FOO9" s="526"/>
      <c r="FOP9" s="526"/>
      <c r="FOQ9" s="526"/>
      <c r="FOR9" s="526"/>
      <c r="FOS9" s="526"/>
      <c r="FOT9" s="526"/>
      <c r="FOU9" s="526"/>
      <c r="FOV9" s="526"/>
      <c r="FOW9" s="526"/>
      <c r="FOX9" s="526"/>
      <c r="FOY9" s="526"/>
      <c r="FOZ9" s="526"/>
      <c r="FPA9" s="526"/>
      <c r="FPB9" s="526"/>
      <c r="FPC9" s="526"/>
      <c r="FPD9" s="526"/>
      <c r="FPE9" s="526"/>
      <c r="FPF9" s="526"/>
      <c r="FPG9" s="526"/>
      <c r="FPH9" s="526"/>
      <c r="FPI9" s="526"/>
      <c r="FPJ9" s="526"/>
      <c r="FPK9" s="526"/>
      <c r="FPL9" s="526"/>
      <c r="FPM9" s="526"/>
      <c r="FPN9" s="526"/>
      <c r="FPO9" s="526"/>
      <c r="FPP9" s="526"/>
      <c r="FPQ9" s="526"/>
      <c r="FPR9" s="526"/>
      <c r="FPS9" s="526"/>
      <c r="FPT9" s="526"/>
      <c r="FPU9" s="526"/>
      <c r="FPV9" s="526"/>
      <c r="FPW9" s="526"/>
      <c r="FPX9" s="526"/>
      <c r="FPY9" s="526"/>
      <c r="FPZ9" s="526"/>
      <c r="FQA9" s="526"/>
      <c r="FQB9" s="526"/>
      <c r="FQC9" s="526"/>
      <c r="FQD9" s="526"/>
      <c r="FQE9" s="526"/>
      <c r="FQF9" s="526"/>
      <c r="FQG9" s="526"/>
      <c r="FQH9" s="526"/>
      <c r="FQI9" s="526"/>
      <c r="FQJ9" s="526"/>
      <c r="FQK9" s="526"/>
      <c r="FQL9" s="526"/>
      <c r="FQM9" s="526"/>
      <c r="FQN9" s="526"/>
      <c r="FQO9" s="526"/>
      <c r="FQP9" s="526"/>
      <c r="FQQ9" s="526"/>
      <c r="FQR9" s="526"/>
      <c r="FQS9" s="526"/>
      <c r="FQT9" s="526"/>
      <c r="FQU9" s="526"/>
      <c r="FQV9" s="526"/>
      <c r="FQW9" s="526"/>
      <c r="FQX9" s="526"/>
      <c r="FQY9" s="526"/>
      <c r="FQZ9" s="526"/>
      <c r="FRA9" s="526"/>
      <c r="FRB9" s="526"/>
      <c r="FRC9" s="526"/>
      <c r="FRD9" s="526"/>
      <c r="FRE9" s="526"/>
      <c r="FRF9" s="526"/>
      <c r="FRG9" s="526"/>
      <c r="FRH9" s="526"/>
      <c r="FRI9" s="526"/>
      <c r="FRJ9" s="526"/>
      <c r="FRK9" s="526"/>
      <c r="FRL9" s="526"/>
      <c r="FRM9" s="526"/>
      <c r="FRN9" s="526"/>
      <c r="FRO9" s="526"/>
      <c r="FRP9" s="526"/>
      <c r="FRQ9" s="526"/>
      <c r="FRR9" s="526"/>
      <c r="FRS9" s="526"/>
      <c r="FRT9" s="526"/>
      <c r="FRU9" s="526"/>
      <c r="FRV9" s="526"/>
      <c r="FRW9" s="526"/>
      <c r="FRX9" s="526"/>
      <c r="FRY9" s="526"/>
      <c r="FRZ9" s="526"/>
      <c r="FSA9" s="526"/>
      <c r="FSB9" s="526"/>
      <c r="FSC9" s="526"/>
      <c r="FSD9" s="526"/>
      <c r="FSE9" s="526"/>
      <c r="FSF9" s="526"/>
      <c r="FSG9" s="526"/>
      <c r="FSH9" s="526"/>
      <c r="FSI9" s="526"/>
      <c r="FSJ9" s="526"/>
      <c r="FSK9" s="526"/>
      <c r="FSL9" s="526"/>
      <c r="FSM9" s="526"/>
      <c r="FSN9" s="526"/>
      <c r="FSO9" s="526"/>
      <c r="FSP9" s="526"/>
      <c r="FSQ9" s="526"/>
      <c r="FSR9" s="526"/>
      <c r="FSS9" s="526"/>
      <c r="FST9" s="526"/>
      <c r="FSU9" s="526"/>
      <c r="FSV9" s="526"/>
      <c r="FSW9" s="526"/>
      <c r="FSX9" s="526"/>
      <c r="FSY9" s="526"/>
      <c r="FSZ9" s="526"/>
      <c r="FTA9" s="526"/>
      <c r="FTB9" s="526"/>
      <c r="FTC9" s="526"/>
      <c r="FTD9" s="526"/>
      <c r="FTE9" s="526"/>
      <c r="FTF9" s="526"/>
      <c r="FTG9" s="526"/>
      <c r="FTH9" s="526"/>
      <c r="FTI9" s="526"/>
      <c r="FTJ9" s="526"/>
      <c r="FTK9" s="526"/>
      <c r="FTL9" s="526"/>
      <c r="FTM9" s="526"/>
      <c r="FTN9" s="526"/>
      <c r="FTO9" s="526"/>
      <c r="FTP9" s="526"/>
      <c r="FTQ9" s="526"/>
      <c r="FTR9" s="526"/>
      <c r="FTS9" s="526"/>
      <c r="FTT9" s="526"/>
      <c r="FTU9" s="526"/>
      <c r="FTV9" s="526"/>
      <c r="FTW9" s="526"/>
      <c r="FTX9" s="526"/>
      <c r="FTY9" s="526"/>
      <c r="FTZ9" s="526"/>
      <c r="FUA9" s="526"/>
      <c r="FUB9" s="526"/>
      <c r="FUC9" s="526"/>
      <c r="FUD9" s="526"/>
      <c r="FUE9" s="526"/>
      <c r="FUF9" s="526"/>
      <c r="FUG9" s="526"/>
      <c r="FUH9" s="526"/>
      <c r="FUI9" s="526"/>
      <c r="FUJ9" s="526"/>
      <c r="FUK9" s="526"/>
      <c r="FUL9" s="526"/>
      <c r="FUM9" s="526"/>
      <c r="FUN9" s="526"/>
      <c r="FUO9" s="526"/>
      <c r="FUP9" s="526"/>
      <c r="FUQ9" s="526"/>
      <c r="FUR9" s="526"/>
      <c r="FUS9" s="526"/>
      <c r="FUT9" s="526"/>
      <c r="FUU9" s="526"/>
      <c r="FUV9" s="526"/>
      <c r="FUW9" s="526"/>
      <c r="FUX9" s="526"/>
      <c r="FUY9" s="526"/>
      <c r="FUZ9" s="526"/>
      <c r="FVA9" s="526"/>
      <c r="FVB9" s="526"/>
      <c r="FVC9" s="526"/>
      <c r="FVD9" s="526"/>
      <c r="FVE9" s="526"/>
      <c r="FVF9" s="526"/>
      <c r="FVG9" s="526"/>
      <c r="FVH9" s="526"/>
      <c r="FVI9" s="526"/>
      <c r="FVJ9" s="526"/>
      <c r="FVK9" s="526"/>
      <c r="FVL9" s="526"/>
      <c r="FVM9" s="526"/>
      <c r="FVN9" s="526"/>
      <c r="FVO9" s="526"/>
      <c r="FVP9" s="526"/>
      <c r="FVQ9" s="526"/>
      <c r="FVR9" s="526"/>
      <c r="FVS9" s="526"/>
      <c r="FVT9" s="526"/>
      <c r="FVU9" s="526"/>
      <c r="FVV9" s="526"/>
      <c r="FVW9" s="526"/>
      <c r="FVX9" s="526"/>
      <c r="FVY9" s="526"/>
      <c r="FVZ9" s="526"/>
      <c r="FWA9" s="526"/>
      <c r="FWB9" s="526"/>
      <c r="FWC9" s="526"/>
      <c r="FWD9" s="526"/>
      <c r="FWE9" s="526"/>
      <c r="FWF9" s="526"/>
      <c r="FWG9" s="526"/>
      <c r="FWH9" s="526"/>
      <c r="FWI9" s="526"/>
      <c r="FWJ9" s="526"/>
      <c r="FWK9" s="526"/>
      <c r="FWL9" s="526"/>
      <c r="FWM9" s="526"/>
      <c r="FWN9" s="526"/>
      <c r="FWO9" s="526"/>
      <c r="FWP9" s="526"/>
      <c r="FWQ9" s="526"/>
      <c r="FWR9" s="526"/>
      <c r="FWS9" s="526"/>
      <c r="FWT9" s="526"/>
      <c r="FWU9" s="526"/>
      <c r="FWV9" s="526"/>
      <c r="FWW9" s="526"/>
      <c r="FWX9" s="526"/>
      <c r="FWY9" s="526"/>
      <c r="FWZ9" s="526"/>
      <c r="FXA9" s="526"/>
      <c r="FXB9" s="526"/>
      <c r="FXC9" s="526"/>
      <c r="FXD9" s="526"/>
      <c r="FXE9" s="526"/>
      <c r="FXF9" s="526"/>
      <c r="FXG9" s="526"/>
      <c r="FXH9" s="526"/>
      <c r="FXI9" s="526"/>
      <c r="FXJ9" s="526"/>
      <c r="FXK9" s="526"/>
      <c r="FXL9" s="526"/>
      <c r="FXM9" s="526"/>
      <c r="FXN9" s="526"/>
      <c r="FXO9" s="526"/>
      <c r="FXP9" s="526"/>
      <c r="FXQ9" s="526"/>
      <c r="FXR9" s="526"/>
      <c r="FXS9" s="526"/>
      <c r="FXT9" s="526"/>
      <c r="FXU9" s="526"/>
      <c r="FXV9" s="526"/>
      <c r="FXW9" s="526"/>
      <c r="FXX9" s="526"/>
      <c r="FXY9" s="526"/>
      <c r="FXZ9" s="526"/>
      <c r="FYA9" s="526"/>
      <c r="FYB9" s="526"/>
      <c r="FYC9" s="526"/>
      <c r="FYD9" s="526"/>
      <c r="FYE9" s="526"/>
      <c r="FYF9" s="526"/>
      <c r="FYG9" s="526"/>
      <c r="FYH9" s="526"/>
      <c r="FYI9" s="526"/>
      <c r="FYJ9" s="526"/>
      <c r="FYK9" s="526"/>
      <c r="FYL9" s="526"/>
      <c r="FYM9" s="526"/>
      <c r="FYN9" s="526"/>
      <c r="FYO9" s="526"/>
      <c r="FYP9" s="526"/>
      <c r="FYQ9" s="526"/>
      <c r="FYR9" s="526"/>
      <c r="FYS9" s="526"/>
      <c r="FYT9" s="526"/>
      <c r="FYU9" s="526"/>
      <c r="FYV9" s="526"/>
      <c r="FYW9" s="526"/>
      <c r="FYX9" s="526"/>
      <c r="FYY9" s="526"/>
      <c r="FYZ9" s="526"/>
      <c r="FZA9" s="526"/>
      <c r="FZB9" s="526"/>
      <c r="FZC9" s="526"/>
      <c r="FZD9" s="526"/>
      <c r="FZE9" s="526"/>
      <c r="FZF9" s="526"/>
      <c r="FZG9" s="526"/>
      <c r="FZH9" s="526"/>
      <c r="FZI9" s="526"/>
      <c r="FZJ9" s="526"/>
      <c r="FZK9" s="526"/>
      <c r="FZL9" s="526"/>
      <c r="FZM9" s="526"/>
      <c r="FZN9" s="526"/>
      <c r="FZO9" s="526"/>
      <c r="FZP9" s="526"/>
      <c r="FZQ9" s="526"/>
      <c r="FZR9" s="526"/>
      <c r="FZS9" s="526"/>
      <c r="FZT9" s="526"/>
      <c r="FZU9" s="526"/>
      <c r="FZV9" s="526"/>
      <c r="FZW9" s="526"/>
      <c r="FZX9" s="526"/>
      <c r="FZY9" s="526"/>
      <c r="FZZ9" s="526"/>
      <c r="GAA9" s="526"/>
      <c r="GAB9" s="526"/>
      <c r="GAC9" s="526"/>
      <c r="GAD9" s="526"/>
      <c r="GAE9" s="526"/>
      <c r="GAF9" s="526"/>
      <c r="GAG9" s="526"/>
      <c r="GAH9" s="526"/>
      <c r="GAI9" s="526"/>
      <c r="GAJ9" s="526"/>
      <c r="GAK9" s="526"/>
      <c r="GAL9" s="526"/>
      <c r="GAM9" s="526"/>
      <c r="GAN9" s="526"/>
      <c r="GAO9" s="526"/>
      <c r="GAP9" s="526"/>
      <c r="GAQ9" s="526"/>
      <c r="GAR9" s="526"/>
      <c r="GAS9" s="526"/>
      <c r="GAT9" s="526"/>
      <c r="GAU9" s="526"/>
      <c r="GAV9" s="526"/>
      <c r="GAW9" s="526"/>
      <c r="GAX9" s="526"/>
      <c r="GAY9" s="526"/>
      <c r="GAZ9" s="526"/>
      <c r="GBA9" s="526"/>
      <c r="GBB9" s="526"/>
      <c r="GBC9" s="526"/>
      <c r="GBD9" s="526"/>
      <c r="GBE9" s="526"/>
      <c r="GBF9" s="526"/>
      <c r="GBG9" s="526"/>
      <c r="GBH9" s="526"/>
      <c r="GBI9" s="526"/>
      <c r="GBJ9" s="526"/>
      <c r="GBK9" s="526"/>
      <c r="GBL9" s="526"/>
      <c r="GBM9" s="526"/>
      <c r="GBN9" s="526"/>
      <c r="GBO9" s="526"/>
      <c r="GBP9" s="526"/>
      <c r="GBQ9" s="526"/>
      <c r="GBR9" s="526"/>
      <c r="GBS9" s="526"/>
      <c r="GBT9" s="526"/>
      <c r="GBU9" s="526"/>
      <c r="GBV9" s="526"/>
      <c r="GBW9" s="526"/>
      <c r="GBX9" s="526"/>
      <c r="GBY9" s="526"/>
      <c r="GBZ9" s="526"/>
      <c r="GCA9" s="526"/>
      <c r="GCB9" s="526"/>
      <c r="GCC9" s="526"/>
      <c r="GCD9" s="526"/>
      <c r="GCE9" s="526"/>
      <c r="GCF9" s="526"/>
      <c r="GCG9" s="526"/>
      <c r="GCH9" s="526"/>
      <c r="GCI9" s="526"/>
      <c r="GCJ9" s="526"/>
      <c r="GCK9" s="526"/>
      <c r="GCL9" s="526"/>
      <c r="GCM9" s="526"/>
      <c r="GCN9" s="526"/>
      <c r="GCO9" s="526"/>
      <c r="GCP9" s="526"/>
      <c r="GCQ9" s="526"/>
      <c r="GCR9" s="526"/>
      <c r="GCS9" s="526"/>
      <c r="GCT9" s="526"/>
      <c r="GCU9" s="526"/>
      <c r="GCV9" s="526"/>
      <c r="GCW9" s="526"/>
      <c r="GCX9" s="526"/>
      <c r="GCY9" s="526"/>
      <c r="GCZ9" s="526"/>
      <c r="GDA9" s="526"/>
      <c r="GDB9" s="526"/>
      <c r="GDC9" s="526"/>
      <c r="GDD9" s="526"/>
      <c r="GDE9" s="526"/>
      <c r="GDF9" s="526"/>
      <c r="GDG9" s="526"/>
      <c r="GDH9" s="526"/>
      <c r="GDI9" s="526"/>
      <c r="GDJ9" s="526"/>
      <c r="GDK9" s="526"/>
      <c r="GDL9" s="526"/>
      <c r="GDM9" s="526"/>
      <c r="GDN9" s="526"/>
      <c r="GDO9" s="526"/>
      <c r="GDP9" s="526"/>
      <c r="GDQ9" s="526"/>
      <c r="GDR9" s="526"/>
      <c r="GDS9" s="526"/>
      <c r="GDT9" s="526"/>
      <c r="GDU9" s="526"/>
      <c r="GDV9" s="526"/>
      <c r="GDW9" s="526"/>
      <c r="GDX9" s="526"/>
      <c r="GDY9" s="526"/>
      <c r="GDZ9" s="526"/>
      <c r="GEA9" s="526"/>
      <c r="GEB9" s="526"/>
      <c r="GEC9" s="526"/>
      <c r="GED9" s="526"/>
      <c r="GEE9" s="526"/>
      <c r="GEF9" s="526"/>
      <c r="GEG9" s="526"/>
      <c r="GEH9" s="526"/>
      <c r="GEI9" s="526"/>
      <c r="GEJ9" s="526"/>
      <c r="GEK9" s="526"/>
      <c r="GEL9" s="526"/>
      <c r="GEM9" s="526"/>
      <c r="GEN9" s="526"/>
      <c r="GEO9" s="526"/>
      <c r="GEP9" s="526"/>
      <c r="GEQ9" s="526"/>
      <c r="GER9" s="526"/>
      <c r="GES9" s="526"/>
      <c r="GET9" s="526"/>
      <c r="GEU9" s="526"/>
      <c r="GEV9" s="526"/>
      <c r="GEW9" s="526"/>
      <c r="GEX9" s="526"/>
      <c r="GEY9" s="526"/>
      <c r="GEZ9" s="526"/>
      <c r="GFA9" s="526"/>
      <c r="GFB9" s="526"/>
      <c r="GFC9" s="526"/>
      <c r="GFD9" s="526"/>
      <c r="GFE9" s="526"/>
      <c r="GFF9" s="526"/>
      <c r="GFG9" s="526"/>
      <c r="GFH9" s="526"/>
      <c r="GFI9" s="526"/>
      <c r="GFJ9" s="526"/>
      <c r="GFK9" s="526"/>
      <c r="GFL9" s="526"/>
      <c r="GFM9" s="526"/>
      <c r="GFN9" s="526"/>
      <c r="GFO9" s="526"/>
      <c r="GFP9" s="526"/>
      <c r="GFQ9" s="526"/>
      <c r="GFR9" s="526"/>
      <c r="GFS9" s="526"/>
      <c r="GFT9" s="526"/>
      <c r="GFU9" s="526"/>
      <c r="GFV9" s="526"/>
      <c r="GFW9" s="526"/>
      <c r="GFX9" s="526"/>
      <c r="GFY9" s="526"/>
      <c r="GFZ9" s="526"/>
      <c r="GGA9" s="526"/>
      <c r="GGB9" s="526"/>
      <c r="GGC9" s="526"/>
      <c r="GGD9" s="526"/>
      <c r="GGE9" s="526"/>
      <c r="GGF9" s="526"/>
      <c r="GGG9" s="526"/>
      <c r="GGH9" s="526"/>
      <c r="GGI9" s="526"/>
      <c r="GGJ9" s="526"/>
      <c r="GGK9" s="526"/>
      <c r="GGL9" s="526"/>
      <c r="GGM9" s="526"/>
      <c r="GGN9" s="526"/>
      <c r="GGO9" s="526"/>
      <c r="GGP9" s="526"/>
      <c r="GGQ9" s="526"/>
      <c r="GGR9" s="526"/>
      <c r="GGS9" s="526"/>
      <c r="GGT9" s="526"/>
      <c r="GGU9" s="526"/>
      <c r="GGV9" s="526"/>
      <c r="GGW9" s="526"/>
      <c r="GGX9" s="526"/>
      <c r="GGY9" s="526"/>
      <c r="GGZ9" s="526"/>
      <c r="GHA9" s="526"/>
      <c r="GHB9" s="526"/>
      <c r="GHC9" s="526"/>
      <c r="GHD9" s="526"/>
      <c r="GHE9" s="526"/>
      <c r="GHF9" s="526"/>
      <c r="GHG9" s="526"/>
      <c r="GHH9" s="526"/>
      <c r="GHI9" s="526"/>
      <c r="GHJ9" s="526"/>
      <c r="GHK9" s="526"/>
      <c r="GHL9" s="526"/>
      <c r="GHM9" s="526"/>
      <c r="GHN9" s="526"/>
      <c r="GHO9" s="526"/>
      <c r="GHP9" s="526"/>
      <c r="GHQ9" s="526"/>
      <c r="GHR9" s="526"/>
      <c r="GHS9" s="526"/>
      <c r="GHT9" s="526"/>
      <c r="GHU9" s="526"/>
      <c r="GHV9" s="526"/>
      <c r="GHW9" s="526"/>
      <c r="GHX9" s="526"/>
      <c r="GHY9" s="526"/>
      <c r="GHZ9" s="526"/>
      <c r="GIA9" s="526"/>
      <c r="GIB9" s="526"/>
      <c r="GIC9" s="526"/>
      <c r="GID9" s="526"/>
      <c r="GIE9" s="526"/>
      <c r="GIF9" s="526"/>
      <c r="GIG9" s="526"/>
      <c r="GIH9" s="526"/>
      <c r="GII9" s="526"/>
      <c r="GIJ9" s="526"/>
      <c r="GIK9" s="526"/>
      <c r="GIL9" s="526"/>
      <c r="GIM9" s="526"/>
      <c r="GIN9" s="526"/>
      <c r="GIO9" s="526"/>
      <c r="GIP9" s="526"/>
      <c r="GIQ9" s="526"/>
      <c r="GIR9" s="526"/>
      <c r="GIS9" s="526"/>
      <c r="GIT9" s="526"/>
      <c r="GIU9" s="526"/>
      <c r="GIV9" s="526"/>
      <c r="GIW9" s="526"/>
      <c r="GIX9" s="526"/>
      <c r="GIY9" s="526"/>
      <c r="GIZ9" s="526"/>
      <c r="GJA9" s="526"/>
      <c r="GJB9" s="526"/>
      <c r="GJC9" s="526"/>
      <c r="GJD9" s="526"/>
      <c r="GJE9" s="526"/>
      <c r="GJF9" s="526"/>
      <c r="GJG9" s="526"/>
      <c r="GJH9" s="526"/>
      <c r="GJI9" s="526"/>
      <c r="GJJ9" s="526"/>
      <c r="GJK9" s="526"/>
      <c r="GJL9" s="526"/>
      <c r="GJM9" s="526"/>
      <c r="GJN9" s="526"/>
      <c r="GJO9" s="526"/>
      <c r="GJP9" s="526"/>
      <c r="GJQ9" s="526"/>
      <c r="GJR9" s="526"/>
      <c r="GJS9" s="526"/>
      <c r="GJT9" s="526"/>
      <c r="GJU9" s="526"/>
      <c r="GJV9" s="526"/>
      <c r="GJW9" s="526"/>
      <c r="GJX9" s="526"/>
      <c r="GJY9" s="526"/>
      <c r="GJZ9" s="526"/>
      <c r="GKA9" s="526"/>
      <c r="GKB9" s="526"/>
      <c r="GKC9" s="526"/>
      <c r="GKD9" s="526"/>
      <c r="GKE9" s="526"/>
      <c r="GKF9" s="526"/>
      <c r="GKG9" s="526"/>
      <c r="GKH9" s="526"/>
      <c r="GKI9" s="526"/>
      <c r="GKJ9" s="526"/>
      <c r="GKK9" s="526"/>
      <c r="GKL9" s="526"/>
      <c r="GKM9" s="526"/>
      <c r="GKN9" s="526"/>
      <c r="GKO9" s="526"/>
      <c r="GKP9" s="526"/>
      <c r="GKQ9" s="526"/>
      <c r="GKR9" s="526"/>
      <c r="GKS9" s="526"/>
      <c r="GKT9" s="526"/>
      <c r="GKU9" s="526"/>
      <c r="GKV9" s="526"/>
      <c r="GKW9" s="526"/>
      <c r="GKX9" s="526"/>
      <c r="GKY9" s="526"/>
      <c r="GKZ9" s="526"/>
      <c r="GLA9" s="526"/>
      <c r="GLB9" s="526"/>
      <c r="GLC9" s="526"/>
      <c r="GLD9" s="526"/>
      <c r="GLE9" s="526"/>
      <c r="GLF9" s="526"/>
      <c r="GLG9" s="526"/>
      <c r="GLH9" s="526"/>
      <c r="GLI9" s="526"/>
      <c r="GLJ9" s="526"/>
      <c r="GLK9" s="526"/>
      <c r="GLL9" s="526"/>
      <c r="GLM9" s="526"/>
      <c r="GLN9" s="526"/>
      <c r="GLO9" s="526"/>
      <c r="GLP9" s="526"/>
      <c r="GLQ9" s="526"/>
      <c r="GLR9" s="526"/>
      <c r="GLS9" s="526"/>
      <c r="GLT9" s="526"/>
      <c r="GLU9" s="526"/>
      <c r="GLV9" s="526"/>
      <c r="GLW9" s="526"/>
      <c r="GLX9" s="526"/>
      <c r="GLY9" s="526"/>
      <c r="GLZ9" s="526"/>
      <c r="GMA9" s="526"/>
      <c r="GMB9" s="526"/>
      <c r="GMC9" s="526"/>
      <c r="GMD9" s="526"/>
      <c r="GME9" s="526"/>
      <c r="GMF9" s="526"/>
      <c r="GMG9" s="526"/>
      <c r="GMH9" s="526"/>
      <c r="GMI9" s="526"/>
      <c r="GMJ9" s="526"/>
      <c r="GMK9" s="526"/>
      <c r="GML9" s="526"/>
      <c r="GMM9" s="526"/>
      <c r="GMN9" s="526"/>
      <c r="GMO9" s="526"/>
      <c r="GMP9" s="526"/>
      <c r="GMQ9" s="526"/>
      <c r="GMR9" s="526"/>
      <c r="GMS9" s="526"/>
      <c r="GMT9" s="526"/>
      <c r="GMU9" s="526"/>
      <c r="GMV9" s="526"/>
      <c r="GMW9" s="526"/>
      <c r="GMX9" s="526"/>
      <c r="GMY9" s="526"/>
      <c r="GMZ9" s="526"/>
      <c r="GNA9" s="526"/>
      <c r="GNB9" s="526"/>
      <c r="GNC9" s="526"/>
      <c r="GND9" s="526"/>
      <c r="GNE9" s="526"/>
      <c r="GNF9" s="526"/>
      <c r="GNG9" s="526"/>
      <c r="GNH9" s="526"/>
      <c r="GNI9" s="526"/>
      <c r="GNJ9" s="526"/>
      <c r="GNK9" s="526"/>
      <c r="GNL9" s="526"/>
      <c r="GNM9" s="526"/>
      <c r="GNN9" s="526"/>
      <c r="GNO9" s="526"/>
      <c r="GNP9" s="526"/>
      <c r="GNQ9" s="526"/>
      <c r="GNR9" s="526"/>
      <c r="GNS9" s="526"/>
      <c r="GNT9" s="526"/>
      <c r="GNU9" s="526"/>
      <c r="GNV9" s="526"/>
      <c r="GNW9" s="526"/>
      <c r="GNX9" s="526"/>
      <c r="GNY9" s="526"/>
      <c r="GNZ9" s="526"/>
      <c r="GOA9" s="526"/>
      <c r="GOB9" s="526"/>
      <c r="GOC9" s="526"/>
      <c r="GOD9" s="526"/>
      <c r="GOE9" s="526"/>
      <c r="GOF9" s="526"/>
      <c r="GOG9" s="526"/>
      <c r="GOH9" s="526"/>
      <c r="GOI9" s="526"/>
      <c r="GOJ9" s="526"/>
      <c r="GOK9" s="526"/>
      <c r="GOL9" s="526"/>
      <c r="GOM9" s="526"/>
      <c r="GON9" s="526"/>
      <c r="GOO9" s="526"/>
      <c r="GOP9" s="526"/>
      <c r="GOQ9" s="526"/>
      <c r="GOR9" s="526"/>
      <c r="GOS9" s="526"/>
      <c r="GOT9" s="526"/>
      <c r="GOU9" s="526"/>
      <c r="GOV9" s="526"/>
      <c r="GOW9" s="526"/>
      <c r="GOX9" s="526"/>
      <c r="GOY9" s="526"/>
      <c r="GOZ9" s="526"/>
      <c r="GPA9" s="526"/>
      <c r="GPB9" s="526"/>
      <c r="GPC9" s="526"/>
      <c r="GPD9" s="526"/>
      <c r="GPE9" s="526"/>
      <c r="GPF9" s="526"/>
      <c r="GPG9" s="526"/>
      <c r="GPH9" s="526"/>
      <c r="GPI9" s="526"/>
      <c r="GPJ9" s="526"/>
      <c r="GPK9" s="526"/>
      <c r="GPL9" s="526"/>
      <c r="GPM9" s="526"/>
      <c r="GPN9" s="526"/>
      <c r="GPO9" s="526"/>
      <c r="GPP9" s="526"/>
      <c r="GPQ9" s="526"/>
      <c r="GPR9" s="526"/>
      <c r="GPS9" s="526"/>
      <c r="GPT9" s="526"/>
      <c r="GPU9" s="526"/>
      <c r="GPV9" s="526"/>
      <c r="GPW9" s="526"/>
      <c r="GPX9" s="526"/>
      <c r="GPY9" s="526"/>
      <c r="GPZ9" s="526"/>
      <c r="GQA9" s="526"/>
      <c r="GQB9" s="526"/>
      <c r="GQC9" s="526"/>
      <c r="GQD9" s="526"/>
      <c r="GQE9" s="526"/>
      <c r="GQF9" s="526"/>
      <c r="GQG9" s="526"/>
      <c r="GQH9" s="526"/>
      <c r="GQI9" s="526"/>
      <c r="GQJ9" s="526"/>
      <c r="GQK9" s="526"/>
      <c r="GQL9" s="526"/>
      <c r="GQM9" s="526"/>
      <c r="GQN9" s="526"/>
      <c r="GQO9" s="526"/>
      <c r="GQP9" s="526"/>
      <c r="GQQ9" s="526"/>
      <c r="GQR9" s="526"/>
      <c r="GQS9" s="526"/>
      <c r="GQT9" s="526"/>
      <c r="GQU9" s="526"/>
      <c r="GQV9" s="526"/>
      <c r="GQW9" s="526"/>
      <c r="GQX9" s="526"/>
      <c r="GQY9" s="526"/>
      <c r="GQZ9" s="526"/>
      <c r="GRA9" s="526"/>
      <c r="GRB9" s="526"/>
      <c r="GRC9" s="526"/>
      <c r="GRD9" s="526"/>
      <c r="GRE9" s="526"/>
      <c r="GRF9" s="526"/>
      <c r="GRG9" s="526"/>
      <c r="GRH9" s="526"/>
      <c r="GRI9" s="526"/>
      <c r="GRJ9" s="526"/>
      <c r="GRK9" s="526"/>
      <c r="GRL9" s="526"/>
      <c r="GRM9" s="526"/>
      <c r="GRN9" s="526"/>
      <c r="GRO9" s="526"/>
      <c r="GRP9" s="526"/>
      <c r="GRQ9" s="526"/>
      <c r="GRR9" s="526"/>
      <c r="GRS9" s="526"/>
      <c r="GRT9" s="526"/>
      <c r="GRU9" s="526"/>
      <c r="GRV9" s="526"/>
      <c r="GRW9" s="526"/>
      <c r="GRX9" s="526"/>
      <c r="GRY9" s="526"/>
      <c r="GRZ9" s="526"/>
      <c r="GSA9" s="526"/>
      <c r="GSB9" s="526"/>
      <c r="GSC9" s="526"/>
      <c r="GSD9" s="526"/>
      <c r="GSE9" s="526"/>
      <c r="GSF9" s="526"/>
      <c r="GSG9" s="526"/>
      <c r="GSH9" s="526"/>
      <c r="GSI9" s="526"/>
      <c r="GSJ9" s="526"/>
      <c r="GSK9" s="526"/>
      <c r="GSL9" s="526"/>
      <c r="GSM9" s="526"/>
      <c r="GSN9" s="526"/>
      <c r="GSO9" s="526"/>
      <c r="GSP9" s="526"/>
      <c r="GSQ9" s="526"/>
      <c r="GSR9" s="526"/>
      <c r="GSS9" s="526"/>
      <c r="GST9" s="526"/>
      <c r="GSU9" s="526"/>
      <c r="GSV9" s="526"/>
      <c r="GSW9" s="526"/>
      <c r="GSX9" s="526"/>
      <c r="GSY9" s="526"/>
      <c r="GSZ9" s="526"/>
      <c r="GTA9" s="526"/>
      <c r="GTB9" s="526"/>
      <c r="GTC9" s="526"/>
      <c r="GTD9" s="526"/>
      <c r="GTE9" s="526"/>
      <c r="GTF9" s="526"/>
      <c r="GTG9" s="526"/>
      <c r="GTH9" s="526"/>
      <c r="GTI9" s="526"/>
      <c r="GTJ9" s="526"/>
      <c r="GTK9" s="526"/>
      <c r="GTL9" s="526"/>
      <c r="GTM9" s="526"/>
      <c r="GTN9" s="526"/>
      <c r="GTO9" s="526"/>
      <c r="GTP9" s="526"/>
      <c r="GTQ9" s="526"/>
      <c r="GTR9" s="526"/>
      <c r="GTS9" s="526"/>
      <c r="GTT9" s="526"/>
      <c r="GTU9" s="526"/>
      <c r="GTV9" s="526"/>
      <c r="GTW9" s="526"/>
      <c r="GTX9" s="526"/>
      <c r="GTY9" s="526"/>
      <c r="GTZ9" s="526"/>
      <c r="GUA9" s="526"/>
      <c r="GUB9" s="526"/>
      <c r="GUC9" s="526"/>
      <c r="GUD9" s="526"/>
      <c r="GUE9" s="526"/>
      <c r="GUF9" s="526"/>
      <c r="GUG9" s="526"/>
      <c r="GUH9" s="526"/>
      <c r="GUI9" s="526"/>
      <c r="GUJ9" s="526"/>
      <c r="GUK9" s="526"/>
      <c r="GUL9" s="526"/>
      <c r="GUM9" s="526"/>
      <c r="GUN9" s="526"/>
      <c r="GUO9" s="526"/>
      <c r="GUP9" s="526"/>
      <c r="GUQ9" s="526"/>
      <c r="GUR9" s="526"/>
      <c r="GUS9" s="526"/>
      <c r="GUT9" s="526"/>
      <c r="GUU9" s="526"/>
      <c r="GUV9" s="526"/>
      <c r="GUW9" s="526"/>
      <c r="GUX9" s="526"/>
      <c r="GUY9" s="526"/>
      <c r="GUZ9" s="526"/>
      <c r="GVA9" s="526"/>
      <c r="GVB9" s="526"/>
      <c r="GVC9" s="526"/>
      <c r="GVD9" s="526"/>
      <c r="GVE9" s="526"/>
      <c r="GVF9" s="526"/>
      <c r="GVG9" s="526"/>
      <c r="GVH9" s="526"/>
      <c r="GVI9" s="526"/>
      <c r="GVJ9" s="526"/>
      <c r="GVK9" s="526"/>
      <c r="GVL9" s="526"/>
      <c r="GVM9" s="526"/>
      <c r="GVN9" s="526"/>
      <c r="GVO9" s="526"/>
      <c r="GVP9" s="526"/>
      <c r="GVQ9" s="526"/>
      <c r="GVR9" s="526"/>
      <c r="GVS9" s="526"/>
      <c r="GVT9" s="526"/>
      <c r="GVU9" s="526"/>
      <c r="GVV9" s="526"/>
      <c r="GVW9" s="526"/>
      <c r="GVX9" s="526"/>
      <c r="GVY9" s="526"/>
      <c r="GVZ9" s="526"/>
      <c r="GWA9" s="526"/>
      <c r="GWB9" s="526"/>
      <c r="GWC9" s="526"/>
      <c r="GWD9" s="526"/>
      <c r="GWE9" s="526"/>
      <c r="GWF9" s="526"/>
      <c r="GWG9" s="526"/>
      <c r="GWH9" s="526"/>
      <c r="GWI9" s="526"/>
      <c r="GWJ9" s="526"/>
      <c r="GWK9" s="526"/>
      <c r="GWL9" s="526"/>
      <c r="GWM9" s="526"/>
      <c r="GWN9" s="526"/>
      <c r="GWO9" s="526"/>
      <c r="GWP9" s="526"/>
      <c r="GWQ9" s="526"/>
      <c r="GWR9" s="526"/>
      <c r="GWS9" s="526"/>
      <c r="GWT9" s="526"/>
      <c r="GWU9" s="526"/>
      <c r="GWV9" s="526"/>
      <c r="GWW9" s="526"/>
      <c r="GWX9" s="526"/>
      <c r="GWY9" s="526"/>
      <c r="GWZ9" s="526"/>
      <c r="GXA9" s="526"/>
      <c r="GXB9" s="526"/>
      <c r="GXC9" s="526"/>
      <c r="GXD9" s="526"/>
      <c r="GXE9" s="526"/>
      <c r="GXF9" s="526"/>
      <c r="GXG9" s="526"/>
      <c r="GXH9" s="526"/>
      <c r="GXI9" s="526"/>
      <c r="GXJ9" s="526"/>
      <c r="GXK9" s="526"/>
      <c r="GXL9" s="526"/>
      <c r="GXM9" s="526"/>
      <c r="GXN9" s="526"/>
      <c r="GXO9" s="526"/>
      <c r="GXP9" s="526"/>
      <c r="GXQ9" s="526"/>
      <c r="GXR9" s="526"/>
      <c r="GXS9" s="526"/>
      <c r="GXT9" s="526"/>
      <c r="GXU9" s="526"/>
      <c r="GXV9" s="526"/>
      <c r="GXW9" s="526"/>
      <c r="GXX9" s="526"/>
      <c r="GXY9" s="526"/>
      <c r="GXZ9" s="526"/>
      <c r="GYA9" s="526"/>
      <c r="GYB9" s="526"/>
      <c r="GYC9" s="526"/>
      <c r="GYD9" s="526"/>
      <c r="GYE9" s="526"/>
      <c r="GYF9" s="526"/>
      <c r="GYG9" s="526"/>
      <c r="GYH9" s="526"/>
      <c r="GYI9" s="526"/>
      <c r="GYJ9" s="526"/>
      <c r="GYK9" s="526"/>
      <c r="GYL9" s="526"/>
      <c r="GYM9" s="526"/>
      <c r="GYN9" s="526"/>
      <c r="GYO9" s="526"/>
      <c r="GYP9" s="526"/>
      <c r="GYQ9" s="526"/>
      <c r="GYR9" s="526"/>
      <c r="GYS9" s="526"/>
      <c r="GYT9" s="526"/>
      <c r="GYU9" s="526"/>
      <c r="GYV9" s="526"/>
      <c r="GYW9" s="526"/>
      <c r="GYX9" s="526"/>
      <c r="GYY9" s="526"/>
      <c r="GYZ9" s="526"/>
      <c r="GZA9" s="526"/>
      <c r="GZB9" s="526"/>
      <c r="GZC9" s="526"/>
      <c r="GZD9" s="526"/>
      <c r="GZE9" s="526"/>
      <c r="GZF9" s="526"/>
      <c r="GZG9" s="526"/>
      <c r="GZH9" s="526"/>
      <c r="GZI9" s="526"/>
      <c r="GZJ9" s="526"/>
      <c r="GZK9" s="526"/>
      <c r="GZL9" s="526"/>
      <c r="GZM9" s="526"/>
      <c r="GZN9" s="526"/>
      <c r="GZO9" s="526"/>
      <c r="GZP9" s="526"/>
      <c r="GZQ9" s="526"/>
      <c r="GZR9" s="526"/>
      <c r="GZS9" s="526"/>
      <c r="GZT9" s="526"/>
      <c r="GZU9" s="526"/>
      <c r="GZV9" s="526"/>
      <c r="GZW9" s="526"/>
      <c r="GZX9" s="526"/>
      <c r="GZY9" s="526"/>
      <c r="GZZ9" s="526"/>
      <c r="HAA9" s="526"/>
      <c r="HAB9" s="526"/>
      <c r="HAC9" s="526"/>
      <c r="HAD9" s="526"/>
      <c r="HAE9" s="526"/>
      <c r="HAF9" s="526"/>
      <c r="HAG9" s="526"/>
      <c r="HAH9" s="526"/>
      <c r="HAI9" s="526"/>
      <c r="HAJ9" s="526"/>
      <c r="HAK9" s="526"/>
      <c r="HAL9" s="526"/>
      <c r="HAM9" s="526"/>
      <c r="HAN9" s="526"/>
      <c r="HAO9" s="526"/>
      <c r="HAP9" s="526"/>
      <c r="HAQ9" s="526"/>
      <c r="HAR9" s="526"/>
      <c r="HAS9" s="526"/>
      <c r="HAT9" s="526"/>
      <c r="HAU9" s="526"/>
      <c r="HAV9" s="526"/>
      <c r="HAW9" s="526"/>
      <c r="HAX9" s="526"/>
      <c r="HAY9" s="526"/>
      <c r="HAZ9" s="526"/>
      <c r="HBA9" s="526"/>
      <c r="HBB9" s="526"/>
      <c r="HBC9" s="526"/>
      <c r="HBD9" s="526"/>
      <c r="HBE9" s="526"/>
      <c r="HBF9" s="526"/>
      <c r="HBG9" s="526"/>
      <c r="HBH9" s="526"/>
      <c r="HBI9" s="526"/>
      <c r="HBJ9" s="526"/>
      <c r="HBK9" s="526"/>
      <c r="HBL9" s="526"/>
      <c r="HBM9" s="526"/>
      <c r="HBN9" s="526"/>
      <c r="HBO9" s="526"/>
      <c r="HBP9" s="526"/>
      <c r="HBQ9" s="526"/>
      <c r="HBR9" s="526"/>
      <c r="HBS9" s="526"/>
      <c r="HBT9" s="526"/>
      <c r="HBU9" s="526"/>
      <c r="HBV9" s="526"/>
      <c r="HBW9" s="526"/>
      <c r="HBX9" s="526"/>
      <c r="HBY9" s="526"/>
      <c r="HBZ9" s="526"/>
      <c r="HCA9" s="526"/>
      <c r="HCB9" s="526"/>
      <c r="HCC9" s="526"/>
      <c r="HCD9" s="526"/>
      <c r="HCE9" s="526"/>
      <c r="HCF9" s="526"/>
      <c r="HCG9" s="526"/>
      <c r="HCH9" s="526"/>
      <c r="HCI9" s="526"/>
      <c r="HCJ9" s="526"/>
      <c r="HCK9" s="526"/>
      <c r="HCL9" s="526"/>
      <c r="HCM9" s="526"/>
      <c r="HCN9" s="526"/>
      <c r="HCO9" s="526"/>
      <c r="HCP9" s="526"/>
      <c r="HCQ9" s="526"/>
      <c r="HCR9" s="526"/>
      <c r="HCS9" s="526"/>
      <c r="HCT9" s="526"/>
      <c r="HCU9" s="526"/>
      <c r="HCV9" s="526"/>
      <c r="HCW9" s="526"/>
      <c r="HCX9" s="526"/>
      <c r="HCY9" s="526"/>
      <c r="HCZ9" s="526"/>
      <c r="HDA9" s="526"/>
      <c r="HDB9" s="526"/>
      <c r="HDC9" s="526"/>
      <c r="HDD9" s="526"/>
      <c r="HDE9" s="526"/>
      <c r="HDF9" s="526"/>
      <c r="HDG9" s="526"/>
      <c r="HDH9" s="526"/>
      <c r="HDI9" s="526"/>
      <c r="HDJ9" s="526"/>
      <c r="HDK9" s="526"/>
      <c r="HDL9" s="526"/>
      <c r="HDM9" s="526"/>
      <c r="HDN9" s="526"/>
      <c r="HDO9" s="526"/>
      <c r="HDP9" s="526"/>
      <c r="HDQ9" s="526"/>
      <c r="HDR9" s="526"/>
      <c r="HDS9" s="526"/>
      <c r="HDT9" s="526"/>
      <c r="HDU9" s="526"/>
      <c r="HDV9" s="526"/>
      <c r="HDW9" s="526"/>
      <c r="HDX9" s="526"/>
      <c r="HDY9" s="526"/>
      <c r="HDZ9" s="526"/>
      <c r="HEA9" s="526"/>
      <c r="HEB9" s="526"/>
      <c r="HEC9" s="526"/>
      <c r="HED9" s="526"/>
      <c r="HEE9" s="526"/>
      <c r="HEF9" s="526"/>
      <c r="HEG9" s="526"/>
      <c r="HEH9" s="526"/>
      <c r="HEI9" s="526"/>
      <c r="HEJ9" s="526"/>
      <c r="HEK9" s="526"/>
      <c r="HEL9" s="526"/>
      <c r="HEM9" s="526"/>
      <c r="HEN9" s="526"/>
      <c r="HEO9" s="526"/>
      <c r="HEP9" s="526"/>
      <c r="HEQ9" s="526"/>
      <c r="HER9" s="526"/>
      <c r="HES9" s="526"/>
      <c r="HET9" s="526"/>
      <c r="HEU9" s="526"/>
      <c r="HEV9" s="526"/>
      <c r="HEW9" s="526"/>
      <c r="HEX9" s="526"/>
      <c r="HEY9" s="526"/>
      <c r="HEZ9" s="526"/>
      <c r="HFA9" s="526"/>
      <c r="HFB9" s="526"/>
      <c r="HFC9" s="526"/>
      <c r="HFD9" s="526"/>
      <c r="HFE9" s="526"/>
      <c r="HFF9" s="526"/>
      <c r="HFG9" s="526"/>
      <c r="HFH9" s="526"/>
      <c r="HFI9" s="526"/>
      <c r="HFJ9" s="526"/>
      <c r="HFK9" s="526"/>
      <c r="HFL9" s="526"/>
      <c r="HFM9" s="526"/>
      <c r="HFN9" s="526"/>
      <c r="HFO9" s="526"/>
      <c r="HFP9" s="526"/>
      <c r="HFQ9" s="526"/>
      <c r="HFR9" s="526"/>
      <c r="HFS9" s="526"/>
      <c r="HFT9" s="526"/>
      <c r="HFU9" s="526"/>
      <c r="HFV9" s="526"/>
      <c r="HFW9" s="526"/>
      <c r="HFX9" s="526"/>
      <c r="HFY9" s="526"/>
      <c r="HFZ9" s="526"/>
      <c r="HGA9" s="526"/>
      <c r="HGB9" s="526"/>
      <c r="HGC9" s="526"/>
      <c r="HGD9" s="526"/>
      <c r="HGE9" s="526"/>
      <c r="HGF9" s="526"/>
      <c r="HGG9" s="526"/>
      <c r="HGH9" s="526"/>
      <c r="HGI9" s="526"/>
      <c r="HGJ9" s="526"/>
      <c r="HGK9" s="526"/>
      <c r="HGL9" s="526"/>
      <c r="HGM9" s="526"/>
      <c r="HGN9" s="526"/>
      <c r="HGO9" s="526"/>
      <c r="HGP9" s="526"/>
      <c r="HGQ9" s="526"/>
      <c r="HGR9" s="526"/>
      <c r="HGS9" s="526"/>
      <c r="HGT9" s="526"/>
      <c r="HGU9" s="526"/>
      <c r="HGV9" s="526"/>
      <c r="HGW9" s="526"/>
      <c r="HGX9" s="526"/>
      <c r="HGY9" s="526"/>
      <c r="HGZ9" s="526"/>
      <c r="HHA9" s="526"/>
      <c r="HHB9" s="526"/>
      <c r="HHC9" s="526"/>
      <c r="HHD9" s="526"/>
      <c r="HHE9" s="526"/>
      <c r="HHF9" s="526"/>
      <c r="HHG9" s="526"/>
      <c r="HHH9" s="526"/>
      <c r="HHI9" s="526"/>
      <c r="HHJ9" s="526"/>
      <c r="HHK9" s="526"/>
      <c r="HHL9" s="526"/>
      <c r="HHM9" s="526"/>
      <c r="HHN9" s="526"/>
      <c r="HHO9" s="526"/>
      <c r="HHP9" s="526"/>
      <c r="HHQ9" s="526"/>
      <c r="HHR9" s="526"/>
      <c r="HHS9" s="526"/>
      <c r="HHT9" s="526"/>
      <c r="HHU9" s="526"/>
      <c r="HHV9" s="526"/>
      <c r="HHW9" s="526"/>
      <c r="HHX9" s="526"/>
      <c r="HHY9" s="526"/>
      <c r="HHZ9" s="526"/>
      <c r="HIA9" s="526"/>
      <c r="HIB9" s="526"/>
      <c r="HIC9" s="526"/>
      <c r="HID9" s="526"/>
      <c r="HIE9" s="526"/>
      <c r="HIF9" s="526"/>
      <c r="HIG9" s="526"/>
      <c r="HIH9" s="526"/>
      <c r="HII9" s="526"/>
      <c r="HIJ9" s="526"/>
      <c r="HIK9" s="526"/>
      <c r="HIL9" s="526"/>
      <c r="HIM9" s="526"/>
      <c r="HIN9" s="526"/>
      <c r="HIO9" s="526"/>
      <c r="HIP9" s="526"/>
      <c r="HIQ9" s="526"/>
      <c r="HIR9" s="526"/>
      <c r="HIS9" s="526"/>
      <c r="HIT9" s="526"/>
      <c r="HIU9" s="526"/>
      <c r="HIV9" s="526"/>
      <c r="HIW9" s="526"/>
      <c r="HIX9" s="526"/>
      <c r="HIY9" s="526"/>
      <c r="HIZ9" s="526"/>
      <c r="HJA9" s="526"/>
      <c r="HJB9" s="526"/>
      <c r="HJC9" s="526"/>
      <c r="HJD9" s="526"/>
      <c r="HJE9" s="526"/>
      <c r="HJF9" s="526"/>
      <c r="HJG9" s="526"/>
      <c r="HJH9" s="526"/>
      <c r="HJI9" s="526"/>
      <c r="HJJ9" s="526"/>
      <c r="HJK9" s="526"/>
      <c r="HJL9" s="526"/>
      <c r="HJM9" s="526"/>
      <c r="HJN9" s="526"/>
      <c r="HJO9" s="526"/>
      <c r="HJP9" s="526"/>
      <c r="HJQ9" s="526"/>
      <c r="HJR9" s="526"/>
      <c r="HJS9" s="526"/>
      <c r="HJT9" s="526"/>
      <c r="HJU9" s="526"/>
      <c r="HJV9" s="526"/>
      <c r="HJW9" s="526"/>
      <c r="HJX9" s="526"/>
      <c r="HJY9" s="526"/>
      <c r="HJZ9" s="526"/>
      <c r="HKA9" s="526"/>
      <c r="HKB9" s="526"/>
      <c r="HKC9" s="526"/>
      <c r="HKD9" s="526"/>
      <c r="HKE9" s="526"/>
      <c r="HKF9" s="526"/>
      <c r="HKG9" s="526"/>
      <c r="HKH9" s="526"/>
      <c r="HKI9" s="526"/>
      <c r="HKJ9" s="526"/>
      <c r="HKK9" s="526"/>
      <c r="HKL9" s="526"/>
      <c r="HKM9" s="526"/>
      <c r="HKN9" s="526"/>
      <c r="HKO9" s="526"/>
      <c r="HKP9" s="526"/>
      <c r="HKQ9" s="526"/>
      <c r="HKR9" s="526"/>
      <c r="HKS9" s="526"/>
      <c r="HKT9" s="526"/>
      <c r="HKU9" s="526"/>
      <c r="HKV9" s="526"/>
      <c r="HKW9" s="526"/>
      <c r="HKX9" s="526"/>
      <c r="HKY9" s="526"/>
      <c r="HKZ9" s="526"/>
      <c r="HLA9" s="526"/>
      <c r="HLB9" s="526"/>
      <c r="HLC9" s="526"/>
      <c r="HLD9" s="526"/>
      <c r="HLE9" s="526"/>
      <c r="HLF9" s="526"/>
      <c r="HLG9" s="526"/>
      <c r="HLH9" s="526"/>
      <c r="HLI9" s="526"/>
      <c r="HLJ9" s="526"/>
      <c r="HLK9" s="526"/>
      <c r="HLL9" s="526"/>
      <c r="HLM9" s="526"/>
      <c r="HLN9" s="526"/>
      <c r="HLO9" s="526"/>
      <c r="HLP9" s="526"/>
      <c r="HLQ9" s="526"/>
      <c r="HLR9" s="526"/>
      <c r="HLS9" s="526"/>
      <c r="HLT9" s="526"/>
      <c r="HLU9" s="526"/>
      <c r="HLV9" s="526"/>
      <c r="HLW9" s="526"/>
      <c r="HLX9" s="526"/>
      <c r="HLY9" s="526"/>
      <c r="HLZ9" s="526"/>
      <c r="HMA9" s="526"/>
      <c r="HMB9" s="526"/>
      <c r="HMC9" s="526"/>
      <c r="HMD9" s="526"/>
      <c r="HME9" s="526"/>
      <c r="HMF9" s="526"/>
      <c r="HMG9" s="526"/>
      <c r="HMH9" s="526"/>
      <c r="HMI9" s="526"/>
      <c r="HMJ9" s="526"/>
      <c r="HMK9" s="526"/>
      <c r="HML9" s="526"/>
      <c r="HMM9" s="526"/>
      <c r="HMN9" s="526"/>
      <c r="HMO9" s="526"/>
      <c r="HMP9" s="526"/>
      <c r="HMQ9" s="526"/>
      <c r="HMR9" s="526"/>
      <c r="HMS9" s="526"/>
      <c r="HMT9" s="526"/>
      <c r="HMU9" s="526"/>
      <c r="HMV9" s="526"/>
      <c r="HMW9" s="526"/>
      <c r="HMX9" s="526"/>
      <c r="HMY9" s="526"/>
      <c r="HMZ9" s="526"/>
      <c r="HNA9" s="526"/>
      <c r="HNB9" s="526"/>
      <c r="HNC9" s="526"/>
      <c r="HND9" s="526"/>
      <c r="HNE9" s="526"/>
      <c r="HNF9" s="526"/>
      <c r="HNG9" s="526"/>
      <c r="HNH9" s="526"/>
      <c r="HNI9" s="526"/>
      <c r="HNJ9" s="526"/>
      <c r="HNK9" s="526"/>
      <c r="HNL9" s="526"/>
      <c r="HNM9" s="526"/>
      <c r="HNN9" s="526"/>
      <c r="HNO9" s="526"/>
      <c r="HNP9" s="526"/>
      <c r="HNQ9" s="526"/>
      <c r="HNR9" s="526"/>
      <c r="HNS9" s="526"/>
      <c r="HNT9" s="526"/>
      <c r="HNU9" s="526"/>
      <c r="HNV9" s="526"/>
      <c r="HNW9" s="526"/>
      <c r="HNX9" s="526"/>
      <c r="HNY9" s="526"/>
      <c r="HNZ9" s="526"/>
      <c r="HOA9" s="526"/>
      <c r="HOB9" s="526"/>
      <c r="HOC9" s="526"/>
      <c r="HOD9" s="526"/>
      <c r="HOE9" s="526"/>
      <c r="HOF9" s="526"/>
      <c r="HOG9" s="526"/>
      <c r="HOH9" s="526"/>
      <c r="HOI9" s="526"/>
      <c r="HOJ9" s="526"/>
      <c r="HOK9" s="526"/>
      <c r="HOL9" s="526"/>
      <c r="HOM9" s="526"/>
      <c r="HON9" s="526"/>
      <c r="HOO9" s="526"/>
      <c r="HOP9" s="526"/>
      <c r="HOQ9" s="526"/>
      <c r="HOR9" s="526"/>
      <c r="HOS9" s="526"/>
      <c r="HOT9" s="526"/>
      <c r="HOU9" s="526"/>
      <c r="HOV9" s="526"/>
      <c r="HOW9" s="526"/>
      <c r="HOX9" s="526"/>
      <c r="HOY9" s="526"/>
      <c r="HOZ9" s="526"/>
      <c r="HPA9" s="526"/>
      <c r="HPB9" s="526"/>
      <c r="HPC9" s="526"/>
      <c r="HPD9" s="526"/>
      <c r="HPE9" s="526"/>
      <c r="HPF9" s="526"/>
      <c r="HPG9" s="526"/>
      <c r="HPH9" s="526"/>
      <c r="HPI9" s="526"/>
      <c r="HPJ9" s="526"/>
      <c r="HPK9" s="526"/>
      <c r="HPL9" s="526"/>
      <c r="HPM9" s="526"/>
      <c r="HPN9" s="526"/>
      <c r="HPO9" s="526"/>
      <c r="HPP9" s="526"/>
      <c r="HPQ9" s="526"/>
      <c r="HPR9" s="526"/>
      <c r="HPS9" s="526"/>
      <c r="HPT9" s="526"/>
      <c r="HPU9" s="526"/>
      <c r="HPV9" s="526"/>
      <c r="HPW9" s="526"/>
      <c r="HPX9" s="526"/>
      <c r="HPY9" s="526"/>
      <c r="HPZ9" s="526"/>
      <c r="HQA9" s="526"/>
      <c r="HQB9" s="526"/>
      <c r="HQC9" s="526"/>
      <c r="HQD9" s="526"/>
      <c r="HQE9" s="526"/>
      <c r="HQF9" s="526"/>
      <c r="HQG9" s="526"/>
      <c r="HQH9" s="526"/>
      <c r="HQI9" s="526"/>
      <c r="HQJ9" s="526"/>
      <c r="HQK9" s="526"/>
      <c r="HQL9" s="526"/>
      <c r="HQM9" s="526"/>
      <c r="HQN9" s="526"/>
      <c r="HQO9" s="526"/>
      <c r="HQP9" s="526"/>
      <c r="HQQ9" s="526"/>
      <c r="HQR9" s="526"/>
      <c r="HQS9" s="526"/>
      <c r="HQT9" s="526"/>
      <c r="HQU9" s="526"/>
      <c r="HQV9" s="526"/>
      <c r="HQW9" s="526"/>
      <c r="HQX9" s="526"/>
      <c r="HQY9" s="526"/>
      <c r="HQZ9" s="526"/>
      <c r="HRA9" s="526"/>
      <c r="HRB9" s="526"/>
      <c r="HRC9" s="526"/>
      <c r="HRD9" s="526"/>
      <c r="HRE9" s="526"/>
      <c r="HRF9" s="526"/>
      <c r="HRG9" s="526"/>
      <c r="HRH9" s="526"/>
      <c r="HRI9" s="526"/>
      <c r="HRJ9" s="526"/>
      <c r="HRK9" s="526"/>
      <c r="HRL9" s="526"/>
      <c r="HRM9" s="526"/>
      <c r="HRN9" s="526"/>
      <c r="HRO9" s="526"/>
      <c r="HRP9" s="526"/>
      <c r="HRQ9" s="526"/>
      <c r="HRR9" s="526"/>
      <c r="HRS9" s="526"/>
      <c r="HRT9" s="526"/>
      <c r="HRU9" s="526"/>
      <c r="HRV9" s="526"/>
      <c r="HRW9" s="526"/>
      <c r="HRX9" s="526"/>
      <c r="HRY9" s="526"/>
      <c r="HRZ9" s="526"/>
      <c r="HSA9" s="526"/>
      <c r="HSB9" s="526"/>
      <c r="HSC9" s="526"/>
      <c r="HSD9" s="526"/>
      <c r="HSE9" s="526"/>
      <c r="HSF9" s="526"/>
      <c r="HSG9" s="526"/>
      <c r="HSH9" s="526"/>
      <c r="HSI9" s="526"/>
      <c r="HSJ9" s="526"/>
      <c r="HSK9" s="526"/>
      <c r="HSL9" s="526"/>
      <c r="HSM9" s="526"/>
      <c r="HSN9" s="526"/>
      <c r="HSO9" s="526"/>
      <c r="HSP9" s="526"/>
      <c r="HSQ9" s="526"/>
      <c r="HSR9" s="526"/>
      <c r="HSS9" s="526"/>
      <c r="HST9" s="526"/>
      <c r="HSU9" s="526"/>
      <c r="HSV9" s="526"/>
      <c r="HSW9" s="526"/>
      <c r="HSX9" s="526"/>
      <c r="HSY9" s="526"/>
      <c r="HSZ9" s="526"/>
      <c r="HTA9" s="526"/>
      <c r="HTB9" s="526"/>
      <c r="HTC9" s="526"/>
      <c r="HTD9" s="526"/>
      <c r="HTE9" s="526"/>
      <c r="HTF9" s="526"/>
      <c r="HTG9" s="526"/>
      <c r="HTH9" s="526"/>
      <c r="HTI9" s="526"/>
      <c r="HTJ9" s="526"/>
      <c r="HTK9" s="526"/>
      <c r="HTL9" s="526"/>
      <c r="HTM9" s="526"/>
      <c r="HTN9" s="526"/>
      <c r="HTO9" s="526"/>
      <c r="HTP9" s="526"/>
      <c r="HTQ9" s="526"/>
      <c r="HTR9" s="526"/>
      <c r="HTS9" s="526"/>
      <c r="HTT9" s="526"/>
      <c r="HTU9" s="526"/>
      <c r="HTV9" s="526"/>
      <c r="HTW9" s="526"/>
      <c r="HTX9" s="526"/>
      <c r="HTY9" s="526"/>
      <c r="HTZ9" s="526"/>
      <c r="HUA9" s="526"/>
      <c r="HUB9" s="526"/>
      <c r="HUC9" s="526"/>
      <c r="HUD9" s="526"/>
      <c r="HUE9" s="526"/>
      <c r="HUF9" s="526"/>
      <c r="HUG9" s="526"/>
      <c r="HUH9" s="526"/>
      <c r="HUI9" s="526"/>
      <c r="HUJ9" s="526"/>
      <c r="HUK9" s="526"/>
      <c r="HUL9" s="526"/>
      <c r="HUM9" s="526"/>
      <c r="HUN9" s="526"/>
      <c r="HUO9" s="526"/>
      <c r="HUP9" s="526"/>
      <c r="HUQ9" s="526"/>
      <c r="HUR9" s="526"/>
      <c r="HUS9" s="526"/>
      <c r="HUT9" s="526"/>
      <c r="HUU9" s="526"/>
      <c r="HUV9" s="526"/>
      <c r="HUW9" s="526"/>
      <c r="HUX9" s="526"/>
      <c r="HUY9" s="526"/>
      <c r="HUZ9" s="526"/>
      <c r="HVA9" s="526"/>
      <c r="HVB9" s="526"/>
      <c r="HVC9" s="526"/>
      <c r="HVD9" s="526"/>
      <c r="HVE9" s="526"/>
      <c r="HVF9" s="526"/>
      <c r="HVG9" s="526"/>
      <c r="HVH9" s="526"/>
      <c r="HVI9" s="526"/>
      <c r="HVJ9" s="526"/>
      <c r="HVK9" s="526"/>
      <c r="HVL9" s="526"/>
      <c r="HVM9" s="526"/>
      <c r="HVN9" s="526"/>
      <c r="HVO9" s="526"/>
      <c r="HVP9" s="526"/>
      <c r="HVQ9" s="526"/>
      <c r="HVR9" s="526"/>
      <c r="HVS9" s="526"/>
      <c r="HVT9" s="526"/>
      <c r="HVU9" s="526"/>
      <c r="HVV9" s="526"/>
      <c r="HVW9" s="526"/>
      <c r="HVX9" s="526"/>
      <c r="HVY9" s="526"/>
      <c r="HVZ9" s="526"/>
      <c r="HWA9" s="526"/>
      <c r="HWB9" s="526"/>
      <c r="HWC9" s="526"/>
      <c r="HWD9" s="526"/>
      <c r="HWE9" s="526"/>
      <c r="HWF9" s="526"/>
      <c r="HWG9" s="526"/>
      <c r="HWH9" s="526"/>
      <c r="HWI9" s="526"/>
      <c r="HWJ9" s="526"/>
      <c r="HWK9" s="526"/>
      <c r="HWL9" s="526"/>
      <c r="HWM9" s="526"/>
      <c r="HWN9" s="526"/>
      <c r="HWO9" s="526"/>
      <c r="HWP9" s="526"/>
      <c r="HWQ9" s="526"/>
      <c r="HWR9" s="526"/>
      <c r="HWS9" s="526"/>
      <c r="HWT9" s="526"/>
      <c r="HWU9" s="526"/>
      <c r="HWV9" s="526"/>
      <c r="HWW9" s="526"/>
      <c r="HWX9" s="526"/>
      <c r="HWY9" s="526"/>
      <c r="HWZ9" s="526"/>
      <c r="HXA9" s="526"/>
      <c r="HXB9" s="526"/>
      <c r="HXC9" s="526"/>
      <c r="HXD9" s="526"/>
      <c r="HXE9" s="526"/>
      <c r="HXF9" s="526"/>
      <c r="HXG9" s="526"/>
      <c r="HXH9" s="526"/>
      <c r="HXI9" s="526"/>
      <c r="HXJ9" s="526"/>
      <c r="HXK9" s="526"/>
      <c r="HXL9" s="526"/>
      <c r="HXM9" s="526"/>
      <c r="HXN9" s="526"/>
      <c r="HXO9" s="526"/>
      <c r="HXP9" s="526"/>
      <c r="HXQ9" s="526"/>
      <c r="HXR9" s="526"/>
      <c r="HXS9" s="526"/>
      <c r="HXT9" s="526"/>
      <c r="HXU9" s="526"/>
      <c r="HXV9" s="526"/>
      <c r="HXW9" s="526"/>
      <c r="HXX9" s="526"/>
      <c r="HXY9" s="526"/>
      <c r="HXZ9" s="526"/>
      <c r="HYA9" s="526"/>
      <c r="HYB9" s="526"/>
      <c r="HYC9" s="526"/>
      <c r="HYD9" s="526"/>
      <c r="HYE9" s="526"/>
      <c r="HYF9" s="526"/>
      <c r="HYG9" s="526"/>
      <c r="HYH9" s="526"/>
      <c r="HYI9" s="526"/>
      <c r="HYJ9" s="526"/>
      <c r="HYK9" s="526"/>
      <c r="HYL9" s="526"/>
      <c r="HYM9" s="526"/>
      <c r="HYN9" s="526"/>
      <c r="HYO9" s="526"/>
      <c r="HYP9" s="526"/>
      <c r="HYQ9" s="526"/>
      <c r="HYR9" s="526"/>
      <c r="HYS9" s="526"/>
      <c r="HYT9" s="526"/>
      <c r="HYU9" s="526"/>
      <c r="HYV9" s="526"/>
      <c r="HYW9" s="526"/>
      <c r="HYX9" s="526"/>
      <c r="HYY9" s="526"/>
      <c r="HYZ9" s="526"/>
      <c r="HZA9" s="526"/>
      <c r="HZB9" s="526"/>
      <c r="HZC9" s="526"/>
      <c r="HZD9" s="526"/>
      <c r="HZE9" s="526"/>
      <c r="HZF9" s="526"/>
      <c r="HZG9" s="526"/>
      <c r="HZH9" s="526"/>
      <c r="HZI9" s="526"/>
      <c r="HZJ9" s="526"/>
      <c r="HZK9" s="526"/>
      <c r="HZL9" s="526"/>
      <c r="HZM9" s="526"/>
      <c r="HZN9" s="526"/>
      <c r="HZO9" s="526"/>
      <c r="HZP9" s="526"/>
      <c r="HZQ9" s="526"/>
      <c r="HZR9" s="526"/>
      <c r="HZS9" s="526"/>
      <c r="HZT9" s="526"/>
      <c r="HZU9" s="526"/>
      <c r="HZV9" s="526"/>
      <c r="HZW9" s="526"/>
      <c r="HZX9" s="526"/>
      <c r="HZY9" s="526"/>
      <c r="HZZ9" s="526"/>
      <c r="IAA9" s="526"/>
      <c r="IAB9" s="526"/>
      <c r="IAC9" s="526"/>
      <c r="IAD9" s="526"/>
      <c r="IAE9" s="526"/>
      <c r="IAF9" s="526"/>
      <c r="IAG9" s="526"/>
      <c r="IAH9" s="526"/>
      <c r="IAI9" s="526"/>
      <c r="IAJ9" s="526"/>
      <c r="IAK9" s="526"/>
      <c r="IAL9" s="526"/>
      <c r="IAM9" s="526"/>
      <c r="IAN9" s="526"/>
      <c r="IAO9" s="526"/>
      <c r="IAP9" s="526"/>
      <c r="IAQ9" s="526"/>
      <c r="IAR9" s="526"/>
      <c r="IAS9" s="526"/>
      <c r="IAT9" s="526"/>
      <c r="IAU9" s="526"/>
      <c r="IAV9" s="526"/>
      <c r="IAW9" s="526"/>
      <c r="IAX9" s="526"/>
      <c r="IAY9" s="526"/>
      <c r="IAZ9" s="526"/>
      <c r="IBA9" s="526"/>
      <c r="IBB9" s="526"/>
      <c r="IBC9" s="526"/>
      <c r="IBD9" s="526"/>
      <c r="IBE9" s="526"/>
      <c r="IBF9" s="526"/>
      <c r="IBG9" s="526"/>
      <c r="IBH9" s="526"/>
      <c r="IBI9" s="526"/>
      <c r="IBJ9" s="526"/>
      <c r="IBK9" s="526"/>
      <c r="IBL9" s="526"/>
      <c r="IBM9" s="526"/>
      <c r="IBN9" s="526"/>
      <c r="IBO9" s="526"/>
      <c r="IBP9" s="526"/>
      <c r="IBQ9" s="526"/>
      <c r="IBR9" s="526"/>
      <c r="IBS9" s="526"/>
      <c r="IBT9" s="526"/>
      <c r="IBU9" s="526"/>
      <c r="IBV9" s="526"/>
      <c r="IBW9" s="526"/>
      <c r="IBX9" s="526"/>
      <c r="IBY9" s="526"/>
      <c r="IBZ9" s="526"/>
      <c r="ICA9" s="526"/>
      <c r="ICB9" s="526"/>
      <c r="ICC9" s="526"/>
      <c r="ICD9" s="526"/>
      <c r="ICE9" s="526"/>
      <c r="ICF9" s="526"/>
      <c r="ICG9" s="526"/>
      <c r="ICH9" s="526"/>
      <c r="ICI9" s="526"/>
      <c r="ICJ9" s="526"/>
      <c r="ICK9" s="526"/>
      <c r="ICL9" s="526"/>
      <c r="ICM9" s="526"/>
      <c r="ICN9" s="526"/>
      <c r="ICO9" s="526"/>
      <c r="ICP9" s="526"/>
      <c r="ICQ9" s="526"/>
      <c r="ICR9" s="526"/>
      <c r="ICS9" s="526"/>
      <c r="ICT9" s="526"/>
      <c r="ICU9" s="526"/>
      <c r="ICV9" s="526"/>
      <c r="ICW9" s="526"/>
      <c r="ICX9" s="526"/>
      <c r="ICY9" s="526"/>
      <c r="ICZ9" s="526"/>
      <c r="IDA9" s="526"/>
      <c r="IDB9" s="526"/>
      <c r="IDC9" s="526"/>
      <c r="IDD9" s="526"/>
      <c r="IDE9" s="526"/>
      <c r="IDF9" s="526"/>
      <c r="IDG9" s="526"/>
      <c r="IDH9" s="526"/>
      <c r="IDI9" s="526"/>
      <c r="IDJ9" s="526"/>
      <c r="IDK9" s="526"/>
      <c r="IDL9" s="526"/>
      <c r="IDM9" s="526"/>
      <c r="IDN9" s="526"/>
      <c r="IDO9" s="526"/>
      <c r="IDP9" s="526"/>
      <c r="IDQ9" s="526"/>
      <c r="IDR9" s="526"/>
      <c r="IDS9" s="526"/>
      <c r="IDT9" s="526"/>
      <c r="IDU9" s="526"/>
      <c r="IDV9" s="526"/>
      <c r="IDW9" s="526"/>
      <c r="IDX9" s="526"/>
      <c r="IDY9" s="526"/>
      <c r="IDZ9" s="526"/>
      <c r="IEA9" s="526"/>
      <c r="IEB9" s="526"/>
      <c r="IEC9" s="526"/>
      <c r="IED9" s="526"/>
      <c r="IEE9" s="526"/>
      <c r="IEF9" s="526"/>
      <c r="IEG9" s="526"/>
      <c r="IEH9" s="526"/>
      <c r="IEI9" s="526"/>
      <c r="IEJ9" s="526"/>
      <c r="IEK9" s="526"/>
      <c r="IEL9" s="526"/>
      <c r="IEM9" s="526"/>
      <c r="IEN9" s="526"/>
      <c r="IEO9" s="526"/>
      <c r="IEP9" s="526"/>
      <c r="IEQ9" s="526"/>
      <c r="IER9" s="526"/>
      <c r="IES9" s="526"/>
      <c r="IET9" s="526"/>
      <c r="IEU9" s="526"/>
      <c r="IEV9" s="526"/>
      <c r="IEW9" s="526"/>
      <c r="IEX9" s="526"/>
      <c r="IEY9" s="526"/>
      <c r="IEZ9" s="526"/>
      <c r="IFA9" s="526"/>
      <c r="IFB9" s="526"/>
      <c r="IFC9" s="526"/>
      <c r="IFD9" s="526"/>
      <c r="IFE9" s="526"/>
      <c r="IFF9" s="526"/>
      <c r="IFG9" s="526"/>
      <c r="IFH9" s="526"/>
      <c r="IFI9" s="526"/>
      <c r="IFJ9" s="526"/>
      <c r="IFK9" s="526"/>
      <c r="IFL9" s="526"/>
      <c r="IFM9" s="526"/>
      <c r="IFN9" s="526"/>
      <c r="IFO9" s="526"/>
      <c r="IFP9" s="526"/>
      <c r="IFQ9" s="526"/>
      <c r="IFR9" s="526"/>
      <c r="IFS9" s="526"/>
      <c r="IFT9" s="526"/>
      <c r="IFU9" s="526"/>
      <c r="IFV9" s="526"/>
      <c r="IFW9" s="526"/>
      <c r="IFX9" s="526"/>
      <c r="IFY9" s="526"/>
      <c r="IFZ9" s="526"/>
      <c r="IGA9" s="526"/>
      <c r="IGB9" s="526"/>
      <c r="IGC9" s="526"/>
      <c r="IGD9" s="526"/>
      <c r="IGE9" s="526"/>
      <c r="IGF9" s="526"/>
      <c r="IGG9" s="526"/>
      <c r="IGH9" s="526"/>
      <c r="IGI9" s="526"/>
      <c r="IGJ9" s="526"/>
      <c r="IGK9" s="526"/>
      <c r="IGL9" s="526"/>
      <c r="IGM9" s="526"/>
      <c r="IGN9" s="526"/>
      <c r="IGO9" s="526"/>
      <c r="IGP9" s="526"/>
      <c r="IGQ9" s="526"/>
      <c r="IGR9" s="526"/>
      <c r="IGS9" s="526"/>
      <c r="IGT9" s="526"/>
      <c r="IGU9" s="526"/>
      <c r="IGV9" s="526"/>
      <c r="IGW9" s="526"/>
      <c r="IGX9" s="526"/>
      <c r="IGY9" s="526"/>
      <c r="IGZ9" s="526"/>
      <c r="IHA9" s="526"/>
      <c r="IHB9" s="526"/>
      <c r="IHC9" s="526"/>
      <c r="IHD9" s="526"/>
      <c r="IHE9" s="526"/>
      <c r="IHF9" s="526"/>
      <c r="IHG9" s="526"/>
      <c r="IHH9" s="526"/>
      <c r="IHI9" s="526"/>
      <c r="IHJ9" s="526"/>
      <c r="IHK9" s="526"/>
      <c r="IHL9" s="526"/>
      <c r="IHM9" s="526"/>
      <c r="IHN9" s="526"/>
      <c r="IHO9" s="526"/>
      <c r="IHP9" s="526"/>
      <c r="IHQ9" s="526"/>
      <c r="IHR9" s="526"/>
      <c r="IHS9" s="526"/>
      <c r="IHT9" s="526"/>
      <c r="IHU9" s="526"/>
      <c r="IHV9" s="526"/>
      <c r="IHW9" s="526"/>
      <c r="IHX9" s="526"/>
      <c r="IHY9" s="526"/>
      <c r="IHZ9" s="526"/>
      <c r="IIA9" s="526"/>
      <c r="IIB9" s="526"/>
      <c r="IIC9" s="526"/>
      <c r="IID9" s="526"/>
      <c r="IIE9" s="526"/>
      <c r="IIF9" s="526"/>
      <c r="IIG9" s="526"/>
      <c r="IIH9" s="526"/>
      <c r="III9" s="526"/>
      <c r="IIJ9" s="526"/>
      <c r="IIK9" s="526"/>
      <c r="IIL9" s="526"/>
      <c r="IIM9" s="526"/>
      <c r="IIN9" s="526"/>
      <c r="IIO9" s="526"/>
      <c r="IIP9" s="526"/>
      <c r="IIQ9" s="526"/>
      <c r="IIR9" s="526"/>
      <c r="IIS9" s="526"/>
      <c r="IIT9" s="526"/>
      <c r="IIU9" s="526"/>
      <c r="IIV9" s="526"/>
      <c r="IIW9" s="526"/>
      <c r="IIX9" s="526"/>
      <c r="IIY9" s="526"/>
      <c r="IIZ9" s="526"/>
      <c r="IJA9" s="526"/>
      <c r="IJB9" s="526"/>
      <c r="IJC9" s="526"/>
      <c r="IJD9" s="526"/>
      <c r="IJE9" s="526"/>
      <c r="IJF9" s="526"/>
      <c r="IJG9" s="526"/>
      <c r="IJH9" s="526"/>
      <c r="IJI9" s="526"/>
      <c r="IJJ9" s="526"/>
      <c r="IJK9" s="526"/>
      <c r="IJL9" s="526"/>
      <c r="IJM9" s="526"/>
      <c r="IJN9" s="526"/>
      <c r="IJO9" s="526"/>
      <c r="IJP9" s="526"/>
      <c r="IJQ9" s="526"/>
      <c r="IJR9" s="526"/>
      <c r="IJS9" s="526"/>
      <c r="IJT9" s="526"/>
      <c r="IJU9" s="526"/>
      <c r="IJV9" s="526"/>
      <c r="IJW9" s="526"/>
      <c r="IJX9" s="526"/>
      <c r="IJY9" s="526"/>
      <c r="IJZ9" s="526"/>
      <c r="IKA9" s="526"/>
      <c r="IKB9" s="526"/>
      <c r="IKC9" s="526"/>
      <c r="IKD9" s="526"/>
      <c r="IKE9" s="526"/>
      <c r="IKF9" s="526"/>
      <c r="IKG9" s="526"/>
      <c r="IKH9" s="526"/>
      <c r="IKI9" s="526"/>
      <c r="IKJ9" s="526"/>
      <c r="IKK9" s="526"/>
      <c r="IKL9" s="526"/>
      <c r="IKM9" s="526"/>
      <c r="IKN9" s="526"/>
      <c r="IKO9" s="526"/>
      <c r="IKP9" s="526"/>
      <c r="IKQ9" s="526"/>
      <c r="IKR9" s="526"/>
      <c r="IKS9" s="526"/>
      <c r="IKT9" s="526"/>
      <c r="IKU9" s="526"/>
      <c r="IKV9" s="526"/>
      <c r="IKW9" s="526"/>
      <c r="IKX9" s="526"/>
      <c r="IKY9" s="526"/>
      <c r="IKZ9" s="526"/>
      <c r="ILA9" s="526"/>
      <c r="ILB9" s="526"/>
      <c r="ILC9" s="526"/>
      <c r="ILD9" s="526"/>
      <c r="ILE9" s="526"/>
      <c r="ILF9" s="526"/>
      <c r="ILG9" s="526"/>
      <c r="ILH9" s="526"/>
      <c r="ILI9" s="526"/>
      <c r="ILJ9" s="526"/>
      <c r="ILK9" s="526"/>
      <c r="ILL9" s="526"/>
      <c r="ILM9" s="526"/>
      <c r="ILN9" s="526"/>
      <c r="ILO9" s="526"/>
      <c r="ILP9" s="526"/>
      <c r="ILQ9" s="526"/>
      <c r="ILR9" s="526"/>
      <c r="ILS9" s="526"/>
      <c r="ILT9" s="526"/>
      <c r="ILU9" s="526"/>
      <c r="ILV9" s="526"/>
      <c r="ILW9" s="526"/>
      <c r="ILX9" s="526"/>
      <c r="ILY9" s="526"/>
      <c r="ILZ9" s="526"/>
      <c r="IMA9" s="526"/>
      <c r="IMB9" s="526"/>
      <c r="IMC9" s="526"/>
      <c r="IMD9" s="526"/>
      <c r="IME9" s="526"/>
      <c r="IMF9" s="526"/>
      <c r="IMG9" s="526"/>
      <c r="IMH9" s="526"/>
      <c r="IMI9" s="526"/>
      <c r="IMJ9" s="526"/>
      <c r="IMK9" s="526"/>
      <c r="IML9" s="526"/>
      <c r="IMM9" s="526"/>
      <c r="IMN9" s="526"/>
      <c r="IMO9" s="526"/>
      <c r="IMP9" s="526"/>
      <c r="IMQ9" s="526"/>
      <c r="IMR9" s="526"/>
      <c r="IMS9" s="526"/>
      <c r="IMT9" s="526"/>
      <c r="IMU9" s="526"/>
      <c r="IMV9" s="526"/>
      <c r="IMW9" s="526"/>
      <c r="IMX9" s="526"/>
      <c r="IMY9" s="526"/>
      <c r="IMZ9" s="526"/>
      <c r="INA9" s="526"/>
      <c r="INB9" s="526"/>
      <c r="INC9" s="526"/>
      <c r="IND9" s="526"/>
      <c r="INE9" s="526"/>
      <c r="INF9" s="526"/>
      <c r="ING9" s="526"/>
      <c r="INH9" s="526"/>
      <c r="INI9" s="526"/>
      <c r="INJ9" s="526"/>
      <c r="INK9" s="526"/>
      <c r="INL9" s="526"/>
      <c r="INM9" s="526"/>
      <c r="INN9" s="526"/>
      <c r="INO9" s="526"/>
      <c r="INP9" s="526"/>
      <c r="INQ9" s="526"/>
      <c r="INR9" s="526"/>
      <c r="INS9" s="526"/>
      <c r="INT9" s="526"/>
      <c r="INU9" s="526"/>
      <c r="INV9" s="526"/>
      <c r="INW9" s="526"/>
      <c r="INX9" s="526"/>
      <c r="INY9" s="526"/>
      <c r="INZ9" s="526"/>
      <c r="IOA9" s="526"/>
      <c r="IOB9" s="526"/>
      <c r="IOC9" s="526"/>
      <c r="IOD9" s="526"/>
      <c r="IOE9" s="526"/>
      <c r="IOF9" s="526"/>
      <c r="IOG9" s="526"/>
      <c r="IOH9" s="526"/>
      <c r="IOI9" s="526"/>
      <c r="IOJ9" s="526"/>
      <c r="IOK9" s="526"/>
      <c r="IOL9" s="526"/>
      <c r="IOM9" s="526"/>
      <c r="ION9" s="526"/>
      <c r="IOO9" s="526"/>
      <c r="IOP9" s="526"/>
      <c r="IOQ9" s="526"/>
      <c r="IOR9" s="526"/>
      <c r="IOS9" s="526"/>
      <c r="IOT9" s="526"/>
      <c r="IOU9" s="526"/>
      <c r="IOV9" s="526"/>
      <c r="IOW9" s="526"/>
      <c r="IOX9" s="526"/>
      <c r="IOY9" s="526"/>
      <c r="IOZ9" s="526"/>
      <c r="IPA9" s="526"/>
      <c r="IPB9" s="526"/>
      <c r="IPC9" s="526"/>
      <c r="IPD9" s="526"/>
      <c r="IPE9" s="526"/>
      <c r="IPF9" s="526"/>
      <c r="IPG9" s="526"/>
      <c r="IPH9" s="526"/>
      <c r="IPI9" s="526"/>
      <c r="IPJ9" s="526"/>
      <c r="IPK9" s="526"/>
      <c r="IPL9" s="526"/>
      <c r="IPM9" s="526"/>
      <c r="IPN9" s="526"/>
      <c r="IPO9" s="526"/>
      <c r="IPP9" s="526"/>
      <c r="IPQ9" s="526"/>
      <c r="IPR9" s="526"/>
      <c r="IPS9" s="526"/>
      <c r="IPT9" s="526"/>
      <c r="IPU9" s="526"/>
      <c r="IPV9" s="526"/>
      <c r="IPW9" s="526"/>
      <c r="IPX9" s="526"/>
      <c r="IPY9" s="526"/>
      <c r="IPZ9" s="526"/>
      <c r="IQA9" s="526"/>
      <c r="IQB9" s="526"/>
      <c r="IQC9" s="526"/>
      <c r="IQD9" s="526"/>
      <c r="IQE9" s="526"/>
      <c r="IQF9" s="526"/>
      <c r="IQG9" s="526"/>
      <c r="IQH9" s="526"/>
      <c r="IQI9" s="526"/>
      <c r="IQJ9" s="526"/>
      <c r="IQK9" s="526"/>
      <c r="IQL9" s="526"/>
      <c r="IQM9" s="526"/>
      <c r="IQN9" s="526"/>
      <c r="IQO9" s="526"/>
      <c r="IQP9" s="526"/>
      <c r="IQQ9" s="526"/>
      <c r="IQR9" s="526"/>
      <c r="IQS9" s="526"/>
      <c r="IQT9" s="526"/>
      <c r="IQU9" s="526"/>
      <c r="IQV9" s="526"/>
      <c r="IQW9" s="526"/>
      <c r="IQX9" s="526"/>
      <c r="IQY9" s="526"/>
      <c r="IQZ9" s="526"/>
      <c r="IRA9" s="526"/>
      <c r="IRB9" s="526"/>
      <c r="IRC9" s="526"/>
      <c r="IRD9" s="526"/>
      <c r="IRE9" s="526"/>
      <c r="IRF9" s="526"/>
      <c r="IRG9" s="526"/>
      <c r="IRH9" s="526"/>
      <c r="IRI9" s="526"/>
      <c r="IRJ9" s="526"/>
      <c r="IRK9" s="526"/>
      <c r="IRL9" s="526"/>
      <c r="IRM9" s="526"/>
      <c r="IRN9" s="526"/>
      <c r="IRO9" s="526"/>
      <c r="IRP9" s="526"/>
      <c r="IRQ9" s="526"/>
      <c r="IRR9" s="526"/>
      <c r="IRS9" s="526"/>
      <c r="IRT9" s="526"/>
      <c r="IRU9" s="526"/>
      <c r="IRV9" s="526"/>
      <c r="IRW9" s="526"/>
      <c r="IRX9" s="526"/>
      <c r="IRY9" s="526"/>
      <c r="IRZ9" s="526"/>
      <c r="ISA9" s="526"/>
      <c r="ISB9" s="526"/>
      <c r="ISC9" s="526"/>
      <c r="ISD9" s="526"/>
      <c r="ISE9" s="526"/>
      <c r="ISF9" s="526"/>
      <c r="ISG9" s="526"/>
      <c r="ISH9" s="526"/>
      <c r="ISI9" s="526"/>
      <c r="ISJ9" s="526"/>
      <c r="ISK9" s="526"/>
      <c r="ISL9" s="526"/>
      <c r="ISM9" s="526"/>
      <c r="ISN9" s="526"/>
      <c r="ISO9" s="526"/>
      <c r="ISP9" s="526"/>
      <c r="ISQ9" s="526"/>
      <c r="ISR9" s="526"/>
      <c r="ISS9" s="526"/>
      <c r="IST9" s="526"/>
      <c r="ISU9" s="526"/>
      <c r="ISV9" s="526"/>
      <c r="ISW9" s="526"/>
      <c r="ISX9" s="526"/>
      <c r="ISY9" s="526"/>
      <c r="ISZ9" s="526"/>
      <c r="ITA9" s="526"/>
      <c r="ITB9" s="526"/>
      <c r="ITC9" s="526"/>
      <c r="ITD9" s="526"/>
      <c r="ITE9" s="526"/>
      <c r="ITF9" s="526"/>
      <c r="ITG9" s="526"/>
      <c r="ITH9" s="526"/>
      <c r="ITI9" s="526"/>
      <c r="ITJ9" s="526"/>
      <c r="ITK9" s="526"/>
      <c r="ITL9" s="526"/>
      <c r="ITM9" s="526"/>
      <c r="ITN9" s="526"/>
      <c r="ITO9" s="526"/>
      <c r="ITP9" s="526"/>
      <c r="ITQ9" s="526"/>
      <c r="ITR9" s="526"/>
      <c r="ITS9" s="526"/>
      <c r="ITT9" s="526"/>
      <c r="ITU9" s="526"/>
      <c r="ITV9" s="526"/>
      <c r="ITW9" s="526"/>
      <c r="ITX9" s="526"/>
      <c r="ITY9" s="526"/>
      <c r="ITZ9" s="526"/>
      <c r="IUA9" s="526"/>
      <c r="IUB9" s="526"/>
      <c r="IUC9" s="526"/>
      <c r="IUD9" s="526"/>
      <c r="IUE9" s="526"/>
      <c r="IUF9" s="526"/>
      <c r="IUG9" s="526"/>
      <c r="IUH9" s="526"/>
      <c r="IUI9" s="526"/>
      <c r="IUJ9" s="526"/>
      <c r="IUK9" s="526"/>
      <c r="IUL9" s="526"/>
      <c r="IUM9" s="526"/>
      <c r="IUN9" s="526"/>
      <c r="IUO9" s="526"/>
      <c r="IUP9" s="526"/>
      <c r="IUQ9" s="526"/>
      <c r="IUR9" s="526"/>
      <c r="IUS9" s="526"/>
      <c r="IUT9" s="526"/>
      <c r="IUU9" s="526"/>
      <c r="IUV9" s="526"/>
      <c r="IUW9" s="526"/>
      <c r="IUX9" s="526"/>
      <c r="IUY9" s="526"/>
      <c r="IUZ9" s="526"/>
      <c r="IVA9" s="526"/>
      <c r="IVB9" s="526"/>
      <c r="IVC9" s="526"/>
      <c r="IVD9" s="526"/>
      <c r="IVE9" s="526"/>
      <c r="IVF9" s="526"/>
      <c r="IVG9" s="526"/>
      <c r="IVH9" s="526"/>
      <c r="IVI9" s="526"/>
      <c r="IVJ9" s="526"/>
      <c r="IVK9" s="526"/>
      <c r="IVL9" s="526"/>
      <c r="IVM9" s="526"/>
      <c r="IVN9" s="526"/>
      <c r="IVO9" s="526"/>
      <c r="IVP9" s="526"/>
      <c r="IVQ9" s="526"/>
      <c r="IVR9" s="526"/>
      <c r="IVS9" s="526"/>
      <c r="IVT9" s="526"/>
      <c r="IVU9" s="526"/>
      <c r="IVV9" s="526"/>
      <c r="IVW9" s="526"/>
      <c r="IVX9" s="526"/>
      <c r="IVY9" s="526"/>
      <c r="IVZ9" s="526"/>
      <c r="IWA9" s="526"/>
      <c r="IWB9" s="526"/>
      <c r="IWC9" s="526"/>
      <c r="IWD9" s="526"/>
      <c r="IWE9" s="526"/>
      <c r="IWF9" s="526"/>
      <c r="IWG9" s="526"/>
      <c r="IWH9" s="526"/>
      <c r="IWI9" s="526"/>
      <c r="IWJ9" s="526"/>
      <c r="IWK9" s="526"/>
      <c r="IWL9" s="526"/>
      <c r="IWM9" s="526"/>
      <c r="IWN9" s="526"/>
      <c r="IWO9" s="526"/>
      <c r="IWP9" s="526"/>
      <c r="IWQ9" s="526"/>
      <c r="IWR9" s="526"/>
      <c r="IWS9" s="526"/>
      <c r="IWT9" s="526"/>
      <c r="IWU9" s="526"/>
      <c r="IWV9" s="526"/>
      <c r="IWW9" s="526"/>
      <c r="IWX9" s="526"/>
      <c r="IWY9" s="526"/>
      <c r="IWZ9" s="526"/>
      <c r="IXA9" s="526"/>
      <c r="IXB9" s="526"/>
      <c r="IXC9" s="526"/>
      <c r="IXD9" s="526"/>
      <c r="IXE9" s="526"/>
      <c r="IXF9" s="526"/>
      <c r="IXG9" s="526"/>
      <c r="IXH9" s="526"/>
      <c r="IXI9" s="526"/>
      <c r="IXJ9" s="526"/>
      <c r="IXK9" s="526"/>
      <c r="IXL9" s="526"/>
      <c r="IXM9" s="526"/>
      <c r="IXN9" s="526"/>
      <c r="IXO9" s="526"/>
      <c r="IXP9" s="526"/>
      <c r="IXQ9" s="526"/>
      <c r="IXR9" s="526"/>
      <c r="IXS9" s="526"/>
      <c r="IXT9" s="526"/>
      <c r="IXU9" s="526"/>
      <c r="IXV9" s="526"/>
      <c r="IXW9" s="526"/>
      <c r="IXX9" s="526"/>
      <c r="IXY9" s="526"/>
      <c r="IXZ9" s="526"/>
      <c r="IYA9" s="526"/>
      <c r="IYB9" s="526"/>
      <c r="IYC9" s="526"/>
      <c r="IYD9" s="526"/>
      <c r="IYE9" s="526"/>
      <c r="IYF9" s="526"/>
      <c r="IYG9" s="526"/>
      <c r="IYH9" s="526"/>
      <c r="IYI9" s="526"/>
      <c r="IYJ9" s="526"/>
      <c r="IYK9" s="526"/>
      <c r="IYL9" s="526"/>
      <c r="IYM9" s="526"/>
      <c r="IYN9" s="526"/>
      <c r="IYO9" s="526"/>
      <c r="IYP9" s="526"/>
      <c r="IYQ9" s="526"/>
      <c r="IYR9" s="526"/>
      <c r="IYS9" s="526"/>
      <c r="IYT9" s="526"/>
      <c r="IYU9" s="526"/>
      <c r="IYV9" s="526"/>
      <c r="IYW9" s="526"/>
      <c r="IYX9" s="526"/>
      <c r="IYY9" s="526"/>
      <c r="IYZ9" s="526"/>
      <c r="IZA9" s="526"/>
      <c r="IZB9" s="526"/>
      <c r="IZC9" s="526"/>
      <c r="IZD9" s="526"/>
      <c r="IZE9" s="526"/>
      <c r="IZF9" s="526"/>
      <c r="IZG9" s="526"/>
      <c r="IZH9" s="526"/>
      <c r="IZI9" s="526"/>
      <c r="IZJ9" s="526"/>
      <c r="IZK9" s="526"/>
      <c r="IZL9" s="526"/>
      <c r="IZM9" s="526"/>
      <c r="IZN9" s="526"/>
      <c r="IZO9" s="526"/>
      <c r="IZP9" s="526"/>
      <c r="IZQ9" s="526"/>
      <c r="IZR9" s="526"/>
      <c r="IZS9" s="526"/>
      <c r="IZT9" s="526"/>
      <c r="IZU9" s="526"/>
      <c r="IZV9" s="526"/>
      <c r="IZW9" s="526"/>
      <c r="IZX9" s="526"/>
      <c r="IZY9" s="526"/>
      <c r="IZZ9" s="526"/>
      <c r="JAA9" s="526"/>
      <c r="JAB9" s="526"/>
      <c r="JAC9" s="526"/>
      <c r="JAD9" s="526"/>
      <c r="JAE9" s="526"/>
      <c r="JAF9" s="526"/>
      <c r="JAG9" s="526"/>
      <c r="JAH9" s="526"/>
      <c r="JAI9" s="526"/>
      <c r="JAJ9" s="526"/>
      <c r="JAK9" s="526"/>
      <c r="JAL9" s="526"/>
      <c r="JAM9" s="526"/>
      <c r="JAN9" s="526"/>
      <c r="JAO9" s="526"/>
      <c r="JAP9" s="526"/>
      <c r="JAQ9" s="526"/>
      <c r="JAR9" s="526"/>
      <c r="JAS9" s="526"/>
      <c r="JAT9" s="526"/>
      <c r="JAU9" s="526"/>
      <c r="JAV9" s="526"/>
      <c r="JAW9" s="526"/>
      <c r="JAX9" s="526"/>
      <c r="JAY9" s="526"/>
      <c r="JAZ9" s="526"/>
      <c r="JBA9" s="526"/>
      <c r="JBB9" s="526"/>
      <c r="JBC9" s="526"/>
      <c r="JBD9" s="526"/>
      <c r="JBE9" s="526"/>
      <c r="JBF9" s="526"/>
      <c r="JBG9" s="526"/>
      <c r="JBH9" s="526"/>
      <c r="JBI9" s="526"/>
      <c r="JBJ9" s="526"/>
      <c r="JBK9" s="526"/>
      <c r="JBL9" s="526"/>
      <c r="JBM9" s="526"/>
      <c r="JBN9" s="526"/>
      <c r="JBO9" s="526"/>
      <c r="JBP9" s="526"/>
      <c r="JBQ9" s="526"/>
      <c r="JBR9" s="526"/>
      <c r="JBS9" s="526"/>
      <c r="JBT9" s="526"/>
      <c r="JBU9" s="526"/>
      <c r="JBV9" s="526"/>
      <c r="JBW9" s="526"/>
      <c r="JBX9" s="526"/>
      <c r="JBY9" s="526"/>
      <c r="JBZ9" s="526"/>
      <c r="JCA9" s="526"/>
      <c r="JCB9" s="526"/>
      <c r="JCC9" s="526"/>
      <c r="JCD9" s="526"/>
      <c r="JCE9" s="526"/>
      <c r="JCF9" s="526"/>
      <c r="JCG9" s="526"/>
      <c r="JCH9" s="526"/>
      <c r="JCI9" s="526"/>
      <c r="JCJ9" s="526"/>
      <c r="JCK9" s="526"/>
      <c r="JCL9" s="526"/>
      <c r="JCM9" s="526"/>
      <c r="JCN9" s="526"/>
      <c r="JCO9" s="526"/>
      <c r="JCP9" s="526"/>
      <c r="JCQ9" s="526"/>
      <c r="JCR9" s="526"/>
      <c r="JCS9" s="526"/>
      <c r="JCT9" s="526"/>
      <c r="JCU9" s="526"/>
      <c r="JCV9" s="526"/>
      <c r="JCW9" s="526"/>
      <c r="JCX9" s="526"/>
      <c r="JCY9" s="526"/>
      <c r="JCZ9" s="526"/>
      <c r="JDA9" s="526"/>
      <c r="JDB9" s="526"/>
      <c r="JDC9" s="526"/>
      <c r="JDD9" s="526"/>
      <c r="JDE9" s="526"/>
      <c r="JDF9" s="526"/>
      <c r="JDG9" s="526"/>
      <c r="JDH9" s="526"/>
      <c r="JDI9" s="526"/>
      <c r="JDJ9" s="526"/>
      <c r="JDK9" s="526"/>
      <c r="JDL9" s="526"/>
      <c r="JDM9" s="526"/>
      <c r="JDN9" s="526"/>
      <c r="JDO9" s="526"/>
      <c r="JDP9" s="526"/>
      <c r="JDQ9" s="526"/>
      <c r="JDR9" s="526"/>
      <c r="JDS9" s="526"/>
      <c r="JDT9" s="526"/>
      <c r="JDU9" s="526"/>
      <c r="JDV9" s="526"/>
      <c r="JDW9" s="526"/>
      <c r="JDX9" s="526"/>
      <c r="JDY9" s="526"/>
      <c r="JDZ9" s="526"/>
      <c r="JEA9" s="526"/>
      <c r="JEB9" s="526"/>
      <c r="JEC9" s="526"/>
      <c r="JED9" s="526"/>
      <c r="JEE9" s="526"/>
      <c r="JEF9" s="526"/>
      <c r="JEG9" s="526"/>
      <c r="JEH9" s="526"/>
      <c r="JEI9" s="526"/>
      <c r="JEJ9" s="526"/>
      <c r="JEK9" s="526"/>
      <c r="JEL9" s="526"/>
      <c r="JEM9" s="526"/>
      <c r="JEN9" s="526"/>
      <c r="JEO9" s="526"/>
      <c r="JEP9" s="526"/>
      <c r="JEQ9" s="526"/>
      <c r="JER9" s="526"/>
      <c r="JES9" s="526"/>
      <c r="JET9" s="526"/>
      <c r="JEU9" s="526"/>
      <c r="JEV9" s="526"/>
      <c r="JEW9" s="526"/>
      <c r="JEX9" s="526"/>
      <c r="JEY9" s="526"/>
      <c r="JEZ9" s="526"/>
      <c r="JFA9" s="526"/>
      <c r="JFB9" s="526"/>
      <c r="JFC9" s="526"/>
      <c r="JFD9" s="526"/>
      <c r="JFE9" s="526"/>
      <c r="JFF9" s="526"/>
      <c r="JFG9" s="526"/>
      <c r="JFH9" s="526"/>
      <c r="JFI9" s="526"/>
      <c r="JFJ9" s="526"/>
      <c r="JFK9" s="526"/>
      <c r="JFL9" s="526"/>
      <c r="JFM9" s="526"/>
      <c r="JFN9" s="526"/>
      <c r="JFO9" s="526"/>
      <c r="JFP9" s="526"/>
      <c r="JFQ9" s="526"/>
      <c r="JFR9" s="526"/>
      <c r="JFS9" s="526"/>
      <c r="JFT9" s="526"/>
      <c r="JFU9" s="526"/>
      <c r="JFV9" s="526"/>
      <c r="JFW9" s="526"/>
      <c r="JFX9" s="526"/>
      <c r="JFY9" s="526"/>
      <c r="JFZ9" s="526"/>
      <c r="JGA9" s="526"/>
      <c r="JGB9" s="526"/>
      <c r="JGC9" s="526"/>
      <c r="JGD9" s="526"/>
      <c r="JGE9" s="526"/>
      <c r="JGF9" s="526"/>
      <c r="JGG9" s="526"/>
      <c r="JGH9" s="526"/>
      <c r="JGI9" s="526"/>
      <c r="JGJ9" s="526"/>
      <c r="JGK9" s="526"/>
      <c r="JGL9" s="526"/>
      <c r="JGM9" s="526"/>
      <c r="JGN9" s="526"/>
      <c r="JGO9" s="526"/>
      <c r="JGP9" s="526"/>
      <c r="JGQ9" s="526"/>
      <c r="JGR9" s="526"/>
      <c r="JGS9" s="526"/>
      <c r="JGT9" s="526"/>
      <c r="JGU9" s="526"/>
      <c r="JGV9" s="526"/>
      <c r="JGW9" s="526"/>
      <c r="JGX9" s="526"/>
      <c r="JGY9" s="526"/>
      <c r="JGZ9" s="526"/>
      <c r="JHA9" s="526"/>
      <c r="JHB9" s="526"/>
      <c r="JHC9" s="526"/>
      <c r="JHD9" s="526"/>
      <c r="JHE9" s="526"/>
      <c r="JHF9" s="526"/>
      <c r="JHG9" s="526"/>
      <c r="JHH9" s="526"/>
      <c r="JHI9" s="526"/>
      <c r="JHJ9" s="526"/>
      <c r="JHK9" s="526"/>
      <c r="JHL9" s="526"/>
      <c r="JHM9" s="526"/>
      <c r="JHN9" s="526"/>
      <c r="JHO9" s="526"/>
      <c r="JHP9" s="526"/>
      <c r="JHQ9" s="526"/>
      <c r="JHR9" s="526"/>
      <c r="JHS9" s="526"/>
      <c r="JHT9" s="526"/>
      <c r="JHU9" s="526"/>
      <c r="JHV9" s="526"/>
      <c r="JHW9" s="526"/>
      <c r="JHX9" s="526"/>
      <c r="JHY9" s="526"/>
      <c r="JHZ9" s="526"/>
      <c r="JIA9" s="526"/>
      <c r="JIB9" s="526"/>
      <c r="JIC9" s="526"/>
      <c r="JID9" s="526"/>
      <c r="JIE9" s="526"/>
      <c r="JIF9" s="526"/>
      <c r="JIG9" s="526"/>
      <c r="JIH9" s="526"/>
      <c r="JII9" s="526"/>
      <c r="JIJ9" s="526"/>
      <c r="JIK9" s="526"/>
      <c r="JIL9" s="526"/>
      <c r="JIM9" s="526"/>
      <c r="JIN9" s="526"/>
      <c r="JIO9" s="526"/>
      <c r="JIP9" s="526"/>
      <c r="JIQ9" s="526"/>
      <c r="JIR9" s="526"/>
      <c r="JIS9" s="526"/>
      <c r="JIT9" s="526"/>
      <c r="JIU9" s="526"/>
      <c r="JIV9" s="526"/>
      <c r="JIW9" s="526"/>
      <c r="JIX9" s="526"/>
      <c r="JIY9" s="526"/>
      <c r="JIZ9" s="526"/>
      <c r="JJA9" s="526"/>
      <c r="JJB9" s="526"/>
      <c r="JJC9" s="526"/>
      <c r="JJD9" s="526"/>
      <c r="JJE9" s="526"/>
      <c r="JJF9" s="526"/>
      <c r="JJG9" s="526"/>
      <c r="JJH9" s="526"/>
      <c r="JJI9" s="526"/>
      <c r="JJJ9" s="526"/>
      <c r="JJK9" s="526"/>
      <c r="JJL9" s="526"/>
      <c r="JJM9" s="526"/>
      <c r="JJN9" s="526"/>
      <c r="JJO9" s="526"/>
      <c r="JJP9" s="526"/>
      <c r="JJQ9" s="526"/>
      <c r="JJR9" s="526"/>
      <c r="JJS9" s="526"/>
      <c r="JJT9" s="526"/>
      <c r="JJU9" s="526"/>
      <c r="JJV9" s="526"/>
      <c r="JJW9" s="526"/>
      <c r="JJX9" s="526"/>
      <c r="JJY9" s="526"/>
      <c r="JJZ9" s="526"/>
      <c r="JKA9" s="526"/>
      <c r="JKB9" s="526"/>
      <c r="JKC9" s="526"/>
      <c r="JKD9" s="526"/>
      <c r="JKE9" s="526"/>
      <c r="JKF9" s="526"/>
      <c r="JKG9" s="526"/>
      <c r="JKH9" s="526"/>
      <c r="JKI9" s="526"/>
      <c r="JKJ9" s="526"/>
      <c r="JKK9" s="526"/>
      <c r="JKL9" s="526"/>
      <c r="JKM9" s="526"/>
      <c r="JKN9" s="526"/>
      <c r="JKO9" s="526"/>
      <c r="JKP9" s="526"/>
      <c r="JKQ9" s="526"/>
      <c r="JKR9" s="526"/>
      <c r="JKS9" s="526"/>
      <c r="JKT9" s="526"/>
      <c r="JKU9" s="526"/>
      <c r="JKV9" s="526"/>
      <c r="JKW9" s="526"/>
      <c r="JKX9" s="526"/>
      <c r="JKY9" s="526"/>
      <c r="JKZ9" s="526"/>
      <c r="JLA9" s="526"/>
      <c r="JLB9" s="526"/>
      <c r="JLC9" s="526"/>
      <c r="JLD9" s="526"/>
      <c r="JLE9" s="526"/>
      <c r="JLF9" s="526"/>
      <c r="JLG9" s="526"/>
      <c r="JLH9" s="526"/>
      <c r="JLI9" s="526"/>
      <c r="JLJ9" s="526"/>
      <c r="JLK9" s="526"/>
      <c r="JLL9" s="526"/>
      <c r="JLM9" s="526"/>
      <c r="JLN9" s="526"/>
      <c r="JLO9" s="526"/>
      <c r="JLP9" s="526"/>
      <c r="JLQ9" s="526"/>
      <c r="JLR9" s="526"/>
      <c r="JLS9" s="526"/>
      <c r="JLT9" s="526"/>
      <c r="JLU9" s="526"/>
      <c r="JLV9" s="526"/>
      <c r="JLW9" s="526"/>
      <c r="JLX9" s="526"/>
      <c r="JLY9" s="526"/>
      <c r="JLZ9" s="526"/>
      <c r="JMA9" s="526"/>
      <c r="JMB9" s="526"/>
      <c r="JMC9" s="526"/>
      <c r="JMD9" s="526"/>
      <c r="JME9" s="526"/>
      <c r="JMF9" s="526"/>
      <c r="JMG9" s="526"/>
      <c r="JMH9" s="526"/>
      <c r="JMI9" s="526"/>
      <c r="JMJ9" s="526"/>
      <c r="JMK9" s="526"/>
      <c r="JML9" s="526"/>
      <c r="JMM9" s="526"/>
      <c r="JMN9" s="526"/>
      <c r="JMO9" s="526"/>
      <c r="JMP9" s="526"/>
      <c r="JMQ9" s="526"/>
      <c r="JMR9" s="526"/>
      <c r="JMS9" s="526"/>
      <c r="JMT9" s="526"/>
      <c r="JMU9" s="526"/>
      <c r="JMV9" s="526"/>
      <c r="JMW9" s="526"/>
      <c r="JMX9" s="526"/>
      <c r="JMY9" s="526"/>
      <c r="JMZ9" s="526"/>
      <c r="JNA9" s="526"/>
      <c r="JNB9" s="526"/>
      <c r="JNC9" s="526"/>
      <c r="JND9" s="526"/>
      <c r="JNE9" s="526"/>
      <c r="JNF9" s="526"/>
      <c r="JNG9" s="526"/>
      <c r="JNH9" s="526"/>
      <c r="JNI9" s="526"/>
      <c r="JNJ9" s="526"/>
      <c r="JNK9" s="526"/>
      <c r="JNL9" s="526"/>
      <c r="JNM9" s="526"/>
      <c r="JNN9" s="526"/>
      <c r="JNO9" s="526"/>
      <c r="JNP9" s="526"/>
      <c r="JNQ9" s="526"/>
      <c r="JNR9" s="526"/>
      <c r="JNS9" s="526"/>
      <c r="JNT9" s="526"/>
      <c r="JNU9" s="526"/>
      <c r="JNV9" s="526"/>
      <c r="JNW9" s="526"/>
      <c r="JNX9" s="526"/>
      <c r="JNY9" s="526"/>
      <c r="JNZ9" s="526"/>
      <c r="JOA9" s="526"/>
      <c r="JOB9" s="526"/>
      <c r="JOC9" s="526"/>
      <c r="JOD9" s="526"/>
      <c r="JOE9" s="526"/>
      <c r="JOF9" s="526"/>
      <c r="JOG9" s="526"/>
      <c r="JOH9" s="526"/>
      <c r="JOI9" s="526"/>
      <c r="JOJ9" s="526"/>
      <c r="JOK9" s="526"/>
      <c r="JOL9" s="526"/>
      <c r="JOM9" s="526"/>
      <c r="JON9" s="526"/>
      <c r="JOO9" s="526"/>
      <c r="JOP9" s="526"/>
      <c r="JOQ9" s="526"/>
      <c r="JOR9" s="526"/>
      <c r="JOS9" s="526"/>
      <c r="JOT9" s="526"/>
      <c r="JOU9" s="526"/>
      <c r="JOV9" s="526"/>
      <c r="JOW9" s="526"/>
      <c r="JOX9" s="526"/>
      <c r="JOY9" s="526"/>
      <c r="JOZ9" s="526"/>
      <c r="JPA9" s="526"/>
      <c r="JPB9" s="526"/>
      <c r="JPC9" s="526"/>
      <c r="JPD9" s="526"/>
      <c r="JPE9" s="526"/>
      <c r="JPF9" s="526"/>
      <c r="JPG9" s="526"/>
      <c r="JPH9" s="526"/>
      <c r="JPI9" s="526"/>
      <c r="JPJ9" s="526"/>
      <c r="JPK9" s="526"/>
      <c r="JPL9" s="526"/>
      <c r="JPM9" s="526"/>
      <c r="JPN9" s="526"/>
      <c r="JPO9" s="526"/>
      <c r="JPP9" s="526"/>
      <c r="JPQ9" s="526"/>
      <c r="JPR9" s="526"/>
      <c r="JPS9" s="526"/>
      <c r="JPT9" s="526"/>
      <c r="JPU9" s="526"/>
      <c r="JPV9" s="526"/>
      <c r="JPW9" s="526"/>
      <c r="JPX9" s="526"/>
      <c r="JPY9" s="526"/>
      <c r="JPZ9" s="526"/>
      <c r="JQA9" s="526"/>
      <c r="JQB9" s="526"/>
      <c r="JQC9" s="526"/>
      <c r="JQD9" s="526"/>
      <c r="JQE9" s="526"/>
      <c r="JQF9" s="526"/>
      <c r="JQG9" s="526"/>
      <c r="JQH9" s="526"/>
      <c r="JQI9" s="526"/>
      <c r="JQJ9" s="526"/>
      <c r="JQK9" s="526"/>
      <c r="JQL9" s="526"/>
      <c r="JQM9" s="526"/>
      <c r="JQN9" s="526"/>
      <c r="JQO9" s="526"/>
      <c r="JQP9" s="526"/>
      <c r="JQQ9" s="526"/>
      <c r="JQR9" s="526"/>
      <c r="JQS9" s="526"/>
      <c r="JQT9" s="526"/>
      <c r="JQU9" s="526"/>
      <c r="JQV9" s="526"/>
      <c r="JQW9" s="526"/>
      <c r="JQX9" s="526"/>
      <c r="JQY9" s="526"/>
      <c r="JQZ9" s="526"/>
      <c r="JRA9" s="526"/>
      <c r="JRB9" s="526"/>
      <c r="JRC9" s="526"/>
      <c r="JRD9" s="526"/>
      <c r="JRE9" s="526"/>
      <c r="JRF9" s="526"/>
      <c r="JRG9" s="526"/>
      <c r="JRH9" s="526"/>
      <c r="JRI9" s="526"/>
      <c r="JRJ9" s="526"/>
      <c r="JRK9" s="526"/>
      <c r="JRL9" s="526"/>
      <c r="JRM9" s="526"/>
      <c r="JRN9" s="526"/>
      <c r="JRO9" s="526"/>
      <c r="JRP9" s="526"/>
      <c r="JRQ9" s="526"/>
      <c r="JRR9" s="526"/>
      <c r="JRS9" s="526"/>
      <c r="JRT9" s="526"/>
      <c r="JRU9" s="526"/>
      <c r="JRV9" s="526"/>
      <c r="JRW9" s="526"/>
      <c r="JRX9" s="526"/>
      <c r="JRY9" s="526"/>
      <c r="JRZ9" s="526"/>
      <c r="JSA9" s="526"/>
      <c r="JSB9" s="526"/>
      <c r="JSC9" s="526"/>
      <c r="JSD9" s="526"/>
      <c r="JSE9" s="526"/>
      <c r="JSF9" s="526"/>
      <c r="JSG9" s="526"/>
      <c r="JSH9" s="526"/>
      <c r="JSI9" s="526"/>
      <c r="JSJ9" s="526"/>
      <c r="JSK9" s="526"/>
      <c r="JSL9" s="526"/>
      <c r="JSM9" s="526"/>
      <c r="JSN9" s="526"/>
      <c r="JSO9" s="526"/>
      <c r="JSP9" s="526"/>
      <c r="JSQ9" s="526"/>
      <c r="JSR9" s="526"/>
      <c r="JSS9" s="526"/>
      <c r="JST9" s="526"/>
      <c r="JSU9" s="526"/>
      <c r="JSV9" s="526"/>
      <c r="JSW9" s="526"/>
      <c r="JSX9" s="526"/>
      <c r="JSY9" s="526"/>
      <c r="JSZ9" s="526"/>
      <c r="JTA9" s="526"/>
      <c r="JTB9" s="526"/>
      <c r="JTC9" s="526"/>
      <c r="JTD9" s="526"/>
      <c r="JTE9" s="526"/>
      <c r="JTF9" s="526"/>
      <c r="JTG9" s="526"/>
      <c r="JTH9" s="526"/>
      <c r="JTI9" s="526"/>
      <c r="JTJ9" s="526"/>
      <c r="JTK9" s="526"/>
      <c r="JTL9" s="526"/>
      <c r="JTM9" s="526"/>
      <c r="JTN9" s="526"/>
      <c r="JTO9" s="526"/>
      <c r="JTP9" s="526"/>
      <c r="JTQ9" s="526"/>
      <c r="JTR9" s="526"/>
      <c r="JTS9" s="526"/>
      <c r="JTT9" s="526"/>
      <c r="JTU9" s="526"/>
      <c r="JTV9" s="526"/>
      <c r="JTW9" s="526"/>
      <c r="JTX9" s="526"/>
      <c r="JTY9" s="526"/>
      <c r="JTZ9" s="526"/>
      <c r="JUA9" s="526"/>
      <c r="JUB9" s="526"/>
      <c r="JUC9" s="526"/>
      <c r="JUD9" s="526"/>
      <c r="JUE9" s="526"/>
      <c r="JUF9" s="526"/>
      <c r="JUG9" s="526"/>
      <c r="JUH9" s="526"/>
      <c r="JUI9" s="526"/>
      <c r="JUJ9" s="526"/>
      <c r="JUK9" s="526"/>
      <c r="JUL9" s="526"/>
      <c r="JUM9" s="526"/>
      <c r="JUN9" s="526"/>
      <c r="JUO9" s="526"/>
      <c r="JUP9" s="526"/>
      <c r="JUQ9" s="526"/>
      <c r="JUR9" s="526"/>
      <c r="JUS9" s="526"/>
      <c r="JUT9" s="526"/>
      <c r="JUU9" s="526"/>
      <c r="JUV9" s="526"/>
      <c r="JUW9" s="526"/>
      <c r="JUX9" s="526"/>
      <c r="JUY9" s="526"/>
      <c r="JUZ9" s="526"/>
      <c r="JVA9" s="526"/>
      <c r="JVB9" s="526"/>
      <c r="JVC9" s="526"/>
      <c r="JVD9" s="526"/>
      <c r="JVE9" s="526"/>
      <c r="JVF9" s="526"/>
      <c r="JVG9" s="526"/>
      <c r="JVH9" s="526"/>
      <c r="JVI9" s="526"/>
      <c r="JVJ9" s="526"/>
      <c r="JVK9" s="526"/>
      <c r="JVL9" s="526"/>
      <c r="JVM9" s="526"/>
      <c r="JVN9" s="526"/>
      <c r="JVO9" s="526"/>
      <c r="JVP9" s="526"/>
      <c r="JVQ9" s="526"/>
      <c r="JVR9" s="526"/>
      <c r="JVS9" s="526"/>
      <c r="JVT9" s="526"/>
      <c r="JVU9" s="526"/>
      <c r="JVV9" s="526"/>
      <c r="JVW9" s="526"/>
      <c r="JVX9" s="526"/>
      <c r="JVY9" s="526"/>
      <c r="JVZ9" s="526"/>
      <c r="JWA9" s="526"/>
      <c r="JWB9" s="526"/>
      <c r="JWC9" s="526"/>
      <c r="JWD9" s="526"/>
      <c r="JWE9" s="526"/>
      <c r="JWF9" s="526"/>
      <c r="JWG9" s="526"/>
      <c r="JWH9" s="526"/>
      <c r="JWI9" s="526"/>
      <c r="JWJ9" s="526"/>
      <c r="JWK9" s="526"/>
      <c r="JWL9" s="526"/>
      <c r="JWM9" s="526"/>
      <c r="JWN9" s="526"/>
      <c r="JWO9" s="526"/>
      <c r="JWP9" s="526"/>
      <c r="JWQ9" s="526"/>
      <c r="JWR9" s="526"/>
      <c r="JWS9" s="526"/>
      <c r="JWT9" s="526"/>
      <c r="JWU9" s="526"/>
      <c r="JWV9" s="526"/>
      <c r="JWW9" s="526"/>
      <c r="JWX9" s="526"/>
      <c r="JWY9" s="526"/>
      <c r="JWZ9" s="526"/>
      <c r="JXA9" s="526"/>
      <c r="JXB9" s="526"/>
      <c r="JXC9" s="526"/>
      <c r="JXD9" s="526"/>
      <c r="JXE9" s="526"/>
      <c r="JXF9" s="526"/>
      <c r="JXG9" s="526"/>
      <c r="JXH9" s="526"/>
      <c r="JXI9" s="526"/>
      <c r="JXJ9" s="526"/>
      <c r="JXK9" s="526"/>
      <c r="JXL9" s="526"/>
      <c r="JXM9" s="526"/>
      <c r="JXN9" s="526"/>
      <c r="JXO9" s="526"/>
      <c r="JXP9" s="526"/>
      <c r="JXQ9" s="526"/>
      <c r="JXR9" s="526"/>
      <c r="JXS9" s="526"/>
      <c r="JXT9" s="526"/>
      <c r="JXU9" s="526"/>
      <c r="JXV9" s="526"/>
      <c r="JXW9" s="526"/>
      <c r="JXX9" s="526"/>
      <c r="JXY9" s="526"/>
      <c r="JXZ9" s="526"/>
      <c r="JYA9" s="526"/>
      <c r="JYB9" s="526"/>
      <c r="JYC9" s="526"/>
      <c r="JYD9" s="526"/>
      <c r="JYE9" s="526"/>
      <c r="JYF9" s="526"/>
      <c r="JYG9" s="526"/>
      <c r="JYH9" s="526"/>
      <c r="JYI9" s="526"/>
      <c r="JYJ9" s="526"/>
      <c r="JYK9" s="526"/>
      <c r="JYL9" s="526"/>
      <c r="JYM9" s="526"/>
      <c r="JYN9" s="526"/>
      <c r="JYO9" s="526"/>
      <c r="JYP9" s="526"/>
      <c r="JYQ9" s="526"/>
      <c r="JYR9" s="526"/>
      <c r="JYS9" s="526"/>
      <c r="JYT9" s="526"/>
      <c r="JYU9" s="526"/>
      <c r="JYV9" s="526"/>
      <c r="JYW9" s="526"/>
      <c r="JYX9" s="526"/>
      <c r="JYY9" s="526"/>
      <c r="JYZ9" s="526"/>
      <c r="JZA9" s="526"/>
      <c r="JZB9" s="526"/>
      <c r="JZC9" s="526"/>
      <c r="JZD9" s="526"/>
      <c r="JZE9" s="526"/>
      <c r="JZF9" s="526"/>
      <c r="JZG9" s="526"/>
      <c r="JZH9" s="526"/>
      <c r="JZI9" s="526"/>
      <c r="JZJ9" s="526"/>
      <c r="JZK9" s="526"/>
      <c r="JZL9" s="526"/>
      <c r="JZM9" s="526"/>
      <c r="JZN9" s="526"/>
      <c r="JZO9" s="526"/>
      <c r="JZP9" s="526"/>
      <c r="JZQ9" s="526"/>
      <c r="JZR9" s="526"/>
      <c r="JZS9" s="526"/>
      <c r="JZT9" s="526"/>
      <c r="JZU9" s="526"/>
      <c r="JZV9" s="526"/>
      <c r="JZW9" s="526"/>
      <c r="JZX9" s="526"/>
      <c r="JZY9" s="526"/>
      <c r="JZZ9" s="526"/>
      <c r="KAA9" s="526"/>
      <c r="KAB9" s="526"/>
      <c r="KAC9" s="526"/>
      <c r="KAD9" s="526"/>
      <c r="KAE9" s="526"/>
      <c r="KAF9" s="526"/>
      <c r="KAG9" s="526"/>
      <c r="KAH9" s="526"/>
      <c r="KAI9" s="526"/>
      <c r="KAJ9" s="526"/>
      <c r="KAK9" s="526"/>
      <c r="KAL9" s="526"/>
      <c r="KAM9" s="526"/>
      <c r="KAN9" s="526"/>
      <c r="KAO9" s="526"/>
      <c r="KAP9" s="526"/>
      <c r="KAQ9" s="526"/>
      <c r="KAR9" s="526"/>
      <c r="KAS9" s="526"/>
      <c r="KAT9" s="526"/>
      <c r="KAU9" s="526"/>
      <c r="KAV9" s="526"/>
      <c r="KAW9" s="526"/>
      <c r="KAX9" s="526"/>
      <c r="KAY9" s="526"/>
      <c r="KAZ9" s="526"/>
      <c r="KBA9" s="526"/>
      <c r="KBB9" s="526"/>
      <c r="KBC9" s="526"/>
      <c r="KBD9" s="526"/>
      <c r="KBE9" s="526"/>
      <c r="KBF9" s="526"/>
      <c r="KBG9" s="526"/>
      <c r="KBH9" s="526"/>
      <c r="KBI9" s="526"/>
      <c r="KBJ9" s="526"/>
      <c r="KBK9" s="526"/>
      <c r="KBL9" s="526"/>
      <c r="KBM9" s="526"/>
      <c r="KBN9" s="526"/>
      <c r="KBO9" s="526"/>
      <c r="KBP9" s="526"/>
      <c r="KBQ9" s="526"/>
      <c r="KBR9" s="526"/>
      <c r="KBS9" s="526"/>
      <c r="KBT9" s="526"/>
      <c r="KBU9" s="526"/>
      <c r="KBV9" s="526"/>
      <c r="KBW9" s="526"/>
      <c r="KBX9" s="526"/>
      <c r="KBY9" s="526"/>
      <c r="KBZ9" s="526"/>
      <c r="KCA9" s="526"/>
      <c r="KCB9" s="526"/>
      <c r="KCC9" s="526"/>
      <c r="KCD9" s="526"/>
      <c r="KCE9" s="526"/>
      <c r="KCF9" s="526"/>
      <c r="KCG9" s="526"/>
      <c r="KCH9" s="526"/>
      <c r="KCI9" s="526"/>
      <c r="KCJ9" s="526"/>
      <c r="KCK9" s="526"/>
      <c r="KCL9" s="526"/>
      <c r="KCM9" s="526"/>
      <c r="KCN9" s="526"/>
      <c r="KCO9" s="526"/>
      <c r="KCP9" s="526"/>
      <c r="KCQ9" s="526"/>
      <c r="KCR9" s="526"/>
      <c r="KCS9" s="526"/>
      <c r="KCT9" s="526"/>
      <c r="KCU9" s="526"/>
      <c r="KCV9" s="526"/>
      <c r="KCW9" s="526"/>
      <c r="KCX9" s="526"/>
      <c r="KCY9" s="526"/>
      <c r="KCZ9" s="526"/>
      <c r="KDA9" s="526"/>
      <c r="KDB9" s="526"/>
      <c r="KDC9" s="526"/>
      <c r="KDD9" s="526"/>
      <c r="KDE9" s="526"/>
      <c r="KDF9" s="526"/>
      <c r="KDG9" s="526"/>
      <c r="KDH9" s="526"/>
      <c r="KDI9" s="526"/>
      <c r="KDJ9" s="526"/>
      <c r="KDK9" s="526"/>
      <c r="KDL9" s="526"/>
      <c r="KDM9" s="526"/>
      <c r="KDN9" s="526"/>
      <c r="KDO9" s="526"/>
      <c r="KDP9" s="526"/>
      <c r="KDQ9" s="526"/>
      <c r="KDR9" s="526"/>
      <c r="KDS9" s="526"/>
      <c r="KDT9" s="526"/>
      <c r="KDU9" s="526"/>
      <c r="KDV9" s="526"/>
      <c r="KDW9" s="526"/>
      <c r="KDX9" s="526"/>
      <c r="KDY9" s="526"/>
      <c r="KDZ9" s="526"/>
      <c r="KEA9" s="526"/>
      <c r="KEB9" s="526"/>
      <c r="KEC9" s="526"/>
      <c r="KED9" s="526"/>
      <c r="KEE9" s="526"/>
      <c r="KEF9" s="526"/>
      <c r="KEG9" s="526"/>
      <c r="KEH9" s="526"/>
      <c r="KEI9" s="526"/>
      <c r="KEJ9" s="526"/>
      <c r="KEK9" s="526"/>
      <c r="KEL9" s="526"/>
      <c r="KEM9" s="526"/>
      <c r="KEN9" s="526"/>
      <c r="KEO9" s="526"/>
      <c r="KEP9" s="526"/>
      <c r="KEQ9" s="526"/>
      <c r="KER9" s="526"/>
      <c r="KES9" s="526"/>
      <c r="KET9" s="526"/>
      <c r="KEU9" s="526"/>
      <c r="KEV9" s="526"/>
      <c r="KEW9" s="526"/>
      <c r="KEX9" s="526"/>
      <c r="KEY9" s="526"/>
      <c r="KEZ9" s="526"/>
      <c r="KFA9" s="526"/>
      <c r="KFB9" s="526"/>
      <c r="KFC9" s="526"/>
      <c r="KFD9" s="526"/>
      <c r="KFE9" s="526"/>
      <c r="KFF9" s="526"/>
      <c r="KFG9" s="526"/>
      <c r="KFH9" s="526"/>
      <c r="KFI9" s="526"/>
      <c r="KFJ9" s="526"/>
      <c r="KFK9" s="526"/>
      <c r="KFL9" s="526"/>
      <c r="KFM9" s="526"/>
      <c r="KFN9" s="526"/>
      <c r="KFO9" s="526"/>
      <c r="KFP9" s="526"/>
      <c r="KFQ9" s="526"/>
      <c r="KFR9" s="526"/>
      <c r="KFS9" s="526"/>
      <c r="KFT9" s="526"/>
      <c r="KFU9" s="526"/>
      <c r="KFV9" s="526"/>
      <c r="KFW9" s="526"/>
      <c r="KFX9" s="526"/>
      <c r="KFY9" s="526"/>
      <c r="KFZ9" s="526"/>
      <c r="KGA9" s="526"/>
      <c r="KGB9" s="526"/>
      <c r="KGC9" s="526"/>
      <c r="KGD9" s="526"/>
      <c r="KGE9" s="526"/>
      <c r="KGF9" s="526"/>
      <c r="KGG9" s="526"/>
      <c r="KGH9" s="526"/>
      <c r="KGI9" s="526"/>
      <c r="KGJ9" s="526"/>
      <c r="KGK9" s="526"/>
      <c r="KGL9" s="526"/>
      <c r="KGM9" s="526"/>
      <c r="KGN9" s="526"/>
      <c r="KGO9" s="526"/>
      <c r="KGP9" s="526"/>
      <c r="KGQ9" s="526"/>
      <c r="KGR9" s="526"/>
      <c r="KGS9" s="526"/>
      <c r="KGT9" s="526"/>
      <c r="KGU9" s="526"/>
      <c r="KGV9" s="526"/>
      <c r="KGW9" s="526"/>
      <c r="KGX9" s="526"/>
      <c r="KGY9" s="526"/>
      <c r="KGZ9" s="526"/>
      <c r="KHA9" s="526"/>
      <c r="KHB9" s="526"/>
      <c r="KHC9" s="526"/>
      <c r="KHD9" s="526"/>
      <c r="KHE9" s="526"/>
      <c r="KHF9" s="526"/>
      <c r="KHG9" s="526"/>
      <c r="KHH9" s="526"/>
      <c r="KHI9" s="526"/>
      <c r="KHJ9" s="526"/>
      <c r="KHK9" s="526"/>
      <c r="KHL9" s="526"/>
      <c r="KHM9" s="526"/>
      <c r="KHN9" s="526"/>
      <c r="KHO9" s="526"/>
      <c r="KHP9" s="526"/>
      <c r="KHQ9" s="526"/>
      <c r="KHR9" s="526"/>
      <c r="KHS9" s="526"/>
      <c r="KHT9" s="526"/>
      <c r="KHU9" s="526"/>
      <c r="KHV9" s="526"/>
      <c r="KHW9" s="526"/>
      <c r="KHX9" s="526"/>
      <c r="KHY9" s="526"/>
      <c r="KHZ9" s="526"/>
      <c r="KIA9" s="526"/>
      <c r="KIB9" s="526"/>
      <c r="KIC9" s="526"/>
      <c r="KID9" s="526"/>
      <c r="KIE9" s="526"/>
      <c r="KIF9" s="526"/>
      <c r="KIG9" s="526"/>
      <c r="KIH9" s="526"/>
      <c r="KII9" s="526"/>
      <c r="KIJ9" s="526"/>
      <c r="KIK9" s="526"/>
      <c r="KIL9" s="526"/>
      <c r="KIM9" s="526"/>
      <c r="KIN9" s="526"/>
      <c r="KIO9" s="526"/>
      <c r="KIP9" s="526"/>
      <c r="KIQ9" s="526"/>
      <c r="KIR9" s="526"/>
      <c r="KIS9" s="526"/>
      <c r="KIT9" s="526"/>
      <c r="KIU9" s="526"/>
      <c r="KIV9" s="526"/>
      <c r="KIW9" s="526"/>
      <c r="KIX9" s="526"/>
      <c r="KIY9" s="526"/>
      <c r="KIZ9" s="526"/>
      <c r="KJA9" s="526"/>
      <c r="KJB9" s="526"/>
      <c r="KJC9" s="526"/>
      <c r="KJD9" s="526"/>
      <c r="KJE9" s="526"/>
      <c r="KJF9" s="526"/>
      <c r="KJG9" s="526"/>
      <c r="KJH9" s="526"/>
      <c r="KJI9" s="526"/>
      <c r="KJJ9" s="526"/>
      <c r="KJK9" s="526"/>
      <c r="KJL9" s="526"/>
      <c r="KJM9" s="526"/>
      <c r="KJN9" s="526"/>
      <c r="KJO9" s="526"/>
      <c r="KJP9" s="526"/>
      <c r="KJQ9" s="526"/>
      <c r="KJR9" s="526"/>
      <c r="KJS9" s="526"/>
      <c r="KJT9" s="526"/>
      <c r="KJU9" s="526"/>
      <c r="KJV9" s="526"/>
      <c r="KJW9" s="526"/>
      <c r="KJX9" s="526"/>
      <c r="KJY9" s="526"/>
      <c r="KJZ9" s="526"/>
      <c r="KKA9" s="526"/>
      <c r="KKB9" s="526"/>
      <c r="KKC9" s="526"/>
      <c r="KKD9" s="526"/>
      <c r="KKE9" s="526"/>
      <c r="KKF9" s="526"/>
      <c r="KKG9" s="526"/>
      <c r="KKH9" s="526"/>
      <c r="KKI9" s="526"/>
      <c r="KKJ9" s="526"/>
      <c r="KKK9" s="526"/>
      <c r="KKL9" s="526"/>
      <c r="KKM9" s="526"/>
      <c r="KKN9" s="526"/>
      <c r="KKO9" s="526"/>
      <c r="KKP9" s="526"/>
      <c r="KKQ9" s="526"/>
      <c r="KKR9" s="526"/>
      <c r="KKS9" s="526"/>
      <c r="KKT9" s="526"/>
      <c r="KKU9" s="526"/>
      <c r="KKV9" s="526"/>
      <c r="KKW9" s="526"/>
      <c r="KKX9" s="526"/>
      <c r="KKY9" s="526"/>
      <c r="KKZ9" s="526"/>
      <c r="KLA9" s="526"/>
      <c r="KLB9" s="526"/>
      <c r="KLC9" s="526"/>
      <c r="KLD9" s="526"/>
      <c r="KLE9" s="526"/>
      <c r="KLF9" s="526"/>
      <c r="KLG9" s="526"/>
      <c r="KLH9" s="526"/>
      <c r="KLI9" s="526"/>
      <c r="KLJ9" s="526"/>
      <c r="KLK9" s="526"/>
      <c r="KLL9" s="526"/>
      <c r="KLM9" s="526"/>
      <c r="KLN9" s="526"/>
      <c r="KLO9" s="526"/>
      <c r="KLP9" s="526"/>
      <c r="KLQ9" s="526"/>
      <c r="KLR9" s="526"/>
      <c r="KLS9" s="526"/>
      <c r="KLT9" s="526"/>
      <c r="KLU9" s="526"/>
      <c r="KLV9" s="526"/>
      <c r="KLW9" s="526"/>
      <c r="KLX9" s="526"/>
      <c r="KLY9" s="526"/>
      <c r="KLZ9" s="526"/>
      <c r="KMA9" s="526"/>
      <c r="KMB9" s="526"/>
      <c r="KMC9" s="526"/>
      <c r="KMD9" s="526"/>
      <c r="KME9" s="526"/>
      <c r="KMF9" s="526"/>
      <c r="KMG9" s="526"/>
      <c r="KMH9" s="526"/>
      <c r="KMI9" s="526"/>
      <c r="KMJ9" s="526"/>
      <c r="KMK9" s="526"/>
      <c r="KML9" s="526"/>
      <c r="KMM9" s="526"/>
      <c r="KMN9" s="526"/>
      <c r="KMO9" s="526"/>
      <c r="KMP9" s="526"/>
      <c r="KMQ9" s="526"/>
      <c r="KMR9" s="526"/>
      <c r="KMS9" s="526"/>
      <c r="KMT9" s="526"/>
      <c r="KMU9" s="526"/>
      <c r="KMV9" s="526"/>
      <c r="KMW9" s="526"/>
      <c r="KMX9" s="526"/>
      <c r="KMY9" s="526"/>
      <c r="KMZ9" s="526"/>
      <c r="KNA9" s="526"/>
      <c r="KNB9" s="526"/>
      <c r="KNC9" s="526"/>
      <c r="KND9" s="526"/>
      <c r="KNE9" s="526"/>
      <c r="KNF9" s="526"/>
      <c r="KNG9" s="526"/>
      <c r="KNH9" s="526"/>
      <c r="KNI9" s="526"/>
      <c r="KNJ9" s="526"/>
      <c r="KNK9" s="526"/>
      <c r="KNL9" s="526"/>
      <c r="KNM9" s="526"/>
      <c r="KNN9" s="526"/>
      <c r="KNO9" s="526"/>
      <c r="KNP9" s="526"/>
      <c r="KNQ9" s="526"/>
      <c r="KNR9" s="526"/>
      <c r="KNS9" s="526"/>
      <c r="KNT9" s="526"/>
      <c r="KNU9" s="526"/>
      <c r="KNV9" s="526"/>
      <c r="KNW9" s="526"/>
      <c r="KNX9" s="526"/>
      <c r="KNY9" s="526"/>
      <c r="KNZ9" s="526"/>
      <c r="KOA9" s="526"/>
      <c r="KOB9" s="526"/>
      <c r="KOC9" s="526"/>
      <c r="KOD9" s="526"/>
      <c r="KOE9" s="526"/>
      <c r="KOF9" s="526"/>
      <c r="KOG9" s="526"/>
      <c r="KOH9" s="526"/>
      <c r="KOI9" s="526"/>
      <c r="KOJ9" s="526"/>
      <c r="KOK9" s="526"/>
      <c r="KOL9" s="526"/>
      <c r="KOM9" s="526"/>
      <c r="KON9" s="526"/>
      <c r="KOO9" s="526"/>
      <c r="KOP9" s="526"/>
      <c r="KOQ9" s="526"/>
      <c r="KOR9" s="526"/>
      <c r="KOS9" s="526"/>
      <c r="KOT9" s="526"/>
      <c r="KOU9" s="526"/>
      <c r="KOV9" s="526"/>
      <c r="KOW9" s="526"/>
      <c r="KOX9" s="526"/>
      <c r="KOY9" s="526"/>
      <c r="KOZ9" s="526"/>
      <c r="KPA9" s="526"/>
      <c r="KPB9" s="526"/>
      <c r="KPC9" s="526"/>
      <c r="KPD9" s="526"/>
      <c r="KPE9" s="526"/>
      <c r="KPF9" s="526"/>
      <c r="KPG9" s="526"/>
      <c r="KPH9" s="526"/>
      <c r="KPI9" s="526"/>
      <c r="KPJ9" s="526"/>
      <c r="KPK9" s="526"/>
      <c r="KPL9" s="526"/>
      <c r="KPM9" s="526"/>
      <c r="KPN9" s="526"/>
      <c r="KPO9" s="526"/>
      <c r="KPP9" s="526"/>
      <c r="KPQ9" s="526"/>
      <c r="KPR9" s="526"/>
      <c r="KPS9" s="526"/>
      <c r="KPT9" s="526"/>
      <c r="KPU9" s="526"/>
      <c r="KPV9" s="526"/>
      <c r="KPW9" s="526"/>
      <c r="KPX9" s="526"/>
      <c r="KPY9" s="526"/>
      <c r="KPZ9" s="526"/>
      <c r="KQA9" s="526"/>
      <c r="KQB9" s="526"/>
      <c r="KQC9" s="526"/>
      <c r="KQD9" s="526"/>
      <c r="KQE9" s="526"/>
      <c r="KQF9" s="526"/>
      <c r="KQG9" s="526"/>
      <c r="KQH9" s="526"/>
      <c r="KQI9" s="526"/>
      <c r="KQJ9" s="526"/>
      <c r="KQK9" s="526"/>
      <c r="KQL9" s="526"/>
      <c r="KQM9" s="526"/>
      <c r="KQN9" s="526"/>
      <c r="KQO9" s="526"/>
      <c r="KQP9" s="526"/>
      <c r="KQQ9" s="526"/>
      <c r="KQR9" s="526"/>
      <c r="KQS9" s="526"/>
      <c r="KQT9" s="526"/>
      <c r="KQU9" s="526"/>
      <c r="KQV9" s="526"/>
      <c r="KQW9" s="526"/>
      <c r="KQX9" s="526"/>
      <c r="KQY9" s="526"/>
      <c r="KQZ9" s="526"/>
      <c r="KRA9" s="526"/>
      <c r="KRB9" s="526"/>
      <c r="KRC9" s="526"/>
      <c r="KRD9" s="526"/>
      <c r="KRE9" s="526"/>
      <c r="KRF9" s="526"/>
      <c r="KRG9" s="526"/>
      <c r="KRH9" s="526"/>
      <c r="KRI9" s="526"/>
      <c r="KRJ9" s="526"/>
      <c r="KRK9" s="526"/>
      <c r="KRL9" s="526"/>
      <c r="KRM9" s="526"/>
      <c r="KRN9" s="526"/>
      <c r="KRO9" s="526"/>
      <c r="KRP9" s="526"/>
      <c r="KRQ9" s="526"/>
      <c r="KRR9" s="526"/>
      <c r="KRS9" s="526"/>
      <c r="KRT9" s="526"/>
      <c r="KRU9" s="526"/>
      <c r="KRV9" s="526"/>
      <c r="KRW9" s="526"/>
      <c r="KRX9" s="526"/>
      <c r="KRY9" s="526"/>
      <c r="KRZ9" s="526"/>
      <c r="KSA9" s="526"/>
      <c r="KSB9" s="526"/>
      <c r="KSC9" s="526"/>
      <c r="KSD9" s="526"/>
      <c r="KSE9" s="526"/>
      <c r="KSF9" s="526"/>
      <c r="KSG9" s="526"/>
      <c r="KSH9" s="526"/>
      <c r="KSI9" s="526"/>
      <c r="KSJ9" s="526"/>
      <c r="KSK9" s="526"/>
      <c r="KSL9" s="526"/>
      <c r="KSM9" s="526"/>
      <c r="KSN9" s="526"/>
      <c r="KSO9" s="526"/>
      <c r="KSP9" s="526"/>
      <c r="KSQ9" s="526"/>
      <c r="KSR9" s="526"/>
      <c r="KSS9" s="526"/>
      <c r="KST9" s="526"/>
      <c r="KSU9" s="526"/>
      <c r="KSV9" s="526"/>
      <c r="KSW9" s="526"/>
      <c r="KSX9" s="526"/>
      <c r="KSY9" s="526"/>
      <c r="KSZ9" s="526"/>
      <c r="KTA9" s="526"/>
      <c r="KTB9" s="526"/>
      <c r="KTC9" s="526"/>
      <c r="KTD9" s="526"/>
      <c r="KTE9" s="526"/>
      <c r="KTF9" s="526"/>
      <c r="KTG9" s="526"/>
      <c r="KTH9" s="526"/>
      <c r="KTI9" s="526"/>
      <c r="KTJ9" s="526"/>
      <c r="KTK9" s="526"/>
      <c r="KTL9" s="526"/>
      <c r="KTM9" s="526"/>
      <c r="KTN9" s="526"/>
      <c r="KTO9" s="526"/>
      <c r="KTP9" s="526"/>
      <c r="KTQ9" s="526"/>
      <c r="KTR9" s="526"/>
      <c r="KTS9" s="526"/>
      <c r="KTT9" s="526"/>
      <c r="KTU9" s="526"/>
      <c r="KTV9" s="526"/>
      <c r="KTW9" s="526"/>
      <c r="KTX9" s="526"/>
      <c r="KTY9" s="526"/>
      <c r="KTZ9" s="526"/>
      <c r="KUA9" s="526"/>
      <c r="KUB9" s="526"/>
      <c r="KUC9" s="526"/>
      <c r="KUD9" s="526"/>
      <c r="KUE9" s="526"/>
      <c r="KUF9" s="526"/>
      <c r="KUG9" s="526"/>
      <c r="KUH9" s="526"/>
      <c r="KUI9" s="526"/>
      <c r="KUJ9" s="526"/>
      <c r="KUK9" s="526"/>
      <c r="KUL9" s="526"/>
      <c r="KUM9" s="526"/>
      <c r="KUN9" s="526"/>
      <c r="KUO9" s="526"/>
      <c r="KUP9" s="526"/>
      <c r="KUQ9" s="526"/>
      <c r="KUR9" s="526"/>
      <c r="KUS9" s="526"/>
      <c r="KUT9" s="526"/>
      <c r="KUU9" s="526"/>
      <c r="KUV9" s="526"/>
      <c r="KUW9" s="526"/>
      <c r="KUX9" s="526"/>
      <c r="KUY9" s="526"/>
      <c r="KUZ9" s="526"/>
      <c r="KVA9" s="526"/>
      <c r="KVB9" s="526"/>
      <c r="KVC9" s="526"/>
      <c r="KVD9" s="526"/>
      <c r="KVE9" s="526"/>
      <c r="KVF9" s="526"/>
      <c r="KVG9" s="526"/>
      <c r="KVH9" s="526"/>
      <c r="KVI9" s="526"/>
      <c r="KVJ9" s="526"/>
      <c r="KVK9" s="526"/>
      <c r="KVL9" s="526"/>
      <c r="KVM9" s="526"/>
      <c r="KVN9" s="526"/>
      <c r="KVO9" s="526"/>
      <c r="KVP9" s="526"/>
      <c r="KVQ9" s="526"/>
      <c r="KVR9" s="526"/>
      <c r="KVS9" s="526"/>
      <c r="KVT9" s="526"/>
      <c r="KVU9" s="526"/>
      <c r="KVV9" s="526"/>
      <c r="KVW9" s="526"/>
      <c r="KVX9" s="526"/>
      <c r="KVY9" s="526"/>
      <c r="KVZ9" s="526"/>
      <c r="KWA9" s="526"/>
      <c r="KWB9" s="526"/>
      <c r="KWC9" s="526"/>
      <c r="KWD9" s="526"/>
      <c r="KWE9" s="526"/>
      <c r="KWF9" s="526"/>
      <c r="KWG9" s="526"/>
      <c r="KWH9" s="526"/>
      <c r="KWI9" s="526"/>
      <c r="KWJ9" s="526"/>
      <c r="KWK9" s="526"/>
      <c r="KWL9" s="526"/>
      <c r="KWM9" s="526"/>
      <c r="KWN9" s="526"/>
      <c r="KWO9" s="526"/>
      <c r="KWP9" s="526"/>
      <c r="KWQ9" s="526"/>
      <c r="KWR9" s="526"/>
      <c r="KWS9" s="526"/>
      <c r="KWT9" s="526"/>
      <c r="KWU9" s="526"/>
      <c r="KWV9" s="526"/>
      <c r="KWW9" s="526"/>
      <c r="KWX9" s="526"/>
      <c r="KWY9" s="526"/>
      <c r="KWZ9" s="526"/>
      <c r="KXA9" s="526"/>
      <c r="KXB9" s="526"/>
      <c r="KXC9" s="526"/>
      <c r="KXD9" s="526"/>
      <c r="KXE9" s="526"/>
      <c r="KXF9" s="526"/>
      <c r="KXG9" s="526"/>
      <c r="KXH9" s="526"/>
      <c r="KXI9" s="526"/>
      <c r="KXJ9" s="526"/>
      <c r="KXK9" s="526"/>
      <c r="KXL9" s="526"/>
      <c r="KXM9" s="526"/>
      <c r="KXN9" s="526"/>
      <c r="KXO9" s="526"/>
      <c r="KXP9" s="526"/>
      <c r="KXQ9" s="526"/>
      <c r="KXR9" s="526"/>
      <c r="KXS9" s="526"/>
      <c r="KXT9" s="526"/>
      <c r="KXU9" s="526"/>
      <c r="KXV9" s="526"/>
      <c r="KXW9" s="526"/>
      <c r="KXX9" s="526"/>
      <c r="KXY9" s="526"/>
      <c r="KXZ9" s="526"/>
      <c r="KYA9" s="526"/>
      <c r="KYB9" s="526"/>
      <c r="KYC9" s="526"/>
      <c r="KYD9" s="526"/>
      <c r="KYE9" s="526"/>
      <c r="KYF9" s="526"/>
      <c r="KYG9" s="526"/>
      <c r="KYH9" s="526"/>
      <c r="KYI9" s="526"/>
      <c r="KYJ9" s="526"/>
      <c r="KYK9" s="526"/>
      <c r="KYL9" s="526"/>
      <c r="KYM9" s="526"/>
      <c r="KYN9" s="526"/>
      <c r="KYO9" s="526"/>
      <c r="KYP9" s="526"/>
      <c r="KYQ9" s="526"/>
      <c r="KYR9" s="526"/>
      <c r="KYS9" s="526"/>
      <c r="KYT9" s="526"/>
      <c r="KYU9" s="526"/>
      <c r="KYV9" s="526"/>
      <c r="KYW9" s="526"/>
      <c r="KYX9" s="526"/>
      <c r="KYY9" s="526"/>
      <c r="KYZ9" s="526"/>
      <c r="KZA9" s="526"/>
      <c r="KZB9" s="526"/>
      <c r="KZC9" s="526"/>
      <c r="KZD9" s="526"/>
      <c r="KZE9" s="526"/>
      <c r="KZF9" s="526"/>
      <c r="KZG9" s="526"/>
      <c r="KZH9" s="526"/>
      <c r="KZI9" s="526"/>
      <c r="KZJ9" s="526"/>
      <c r="KZK9" s="526"/>
      <c r="KZL9" s="526"/>
      <c r="KZM9" s="526"/>
      <c r="KZN9" s="526"/>
      <c r="KZO9" s="526"/>
      <c r="KZP9" s="526"/>
      <c r="KZQ9" s="526"/>
      <c r="KZR9" s="526"/>
      <c r="KZS9" s="526"/>
      <c r="KZT9" s="526"/>
      <c r="KZU9" s="526"/>
      <c r="KZV9" s="526"/>
      <c r="KZW9" s="526"/>
      <c r="KZX9" s="526"/>
      <c r="KZY9" s="526"/>
      <c r="KZZ9" s="526"/>
      <c r="LAA9" s="526"/>
      <c r="LAB9" s="526"/>
      <c r="LAC9" s="526"/>
      <c r="LAD9" s="526"/>
      <c r="LAE9" s="526"/>
      <c r="LAF9" s="526"/>
      <c r="LAG9" s="526"/>
      <c r="LAH9" s="526"/>
      <c r="LAI9" s="526"/>
      <c r="LAJ9" s="526"/>
      <c r="LAK9" s="526"/>
      <c r="LAL9" s="526"/>
      <c r="LAM9" s="526"/>
      <c r="LAN9" s="526"/>
      <c r="LAO9" s="526"/>
      <c r="LAP9" s="526"/>
      <c r="LAQ9" s="526"/>
      <c r="LAR9" s="526"/>
      <c r="LAS9" s="526"/>
      <c r="LAT9" s="526"/>
      <c r="LAU9" s="526"/>
      <c r="LAV9" s="526"/>
      <c r="LAW9" s="526"/>
      <c r="LAX9" s="526"/>
      <c r="LAY9" s="526"/>
      <c r="LAZ9" s="526"/>
      <c r="LBA9" s="526"/>
      <c r="LBB9" s="526"/>
      <c r="LBC9" s="526"/>
      <c r="LBD9" s="526"/>
      <c r="LBE9" s="526"/>
      <c r="LBF9" s="526"/>
      <c r="LBG9" s="526"/>
      <c r="LBH9" s="526"/>
      <c r="LBI9" s="526"/>
      <c r="LBJ9" s="526"/>
      <c r="LBK9" s="526"/>
      <c r="LBL9" s="526"/>
      <c r="LBM9" s="526"/>
      <c r="LBN9" s="526"/>
      <c r="LBO9" s="526"/>
      <c r="LBP9" s="526"/>
      <c r="LBQ9" s="526"/>
      <c r="LBR9" s="526"/>
      <c r="LBS9" s="526"/>
      <c r="LBT9" s="526"/>
      <c r="LBU9" s="526"/>
      <c r="LBV9" s="526"/>
      <c r="LBW9" s="526"/>
      <c r="LBX9" s="526"/>
      <c r="LBY9" s="526"/>
      <c r="LBZ9" s="526"/>
      <c r="LCA9" s="526"/>
      <c r="LCB9" s="526"/>
      <c r="LCC9" s="526"/>
      <c r="LCD9" s="526"/>
      <c r="LCE9" s="526"/>
      <c r="LCF9" s="526"/>
      <c r="LCG9" s="526"/>
      <c r="LCH9" s="526"/>
      <c r="LCI9" s="526"/>
      <c r="LCJ9" s="526"/>
      <c r="LCK9" s="526"/>
      <c r="LCL9" s="526"/>
      <c r="LCM9" s="526"/>
      <c r="LCN9" s="526"/>
      <c r="LCO9" s="526"/>
      <c r="LCP9" s="526"/>
      <c r="LCQ9" s="526"/>
      <c r="LCR9" s="526"/>
      <c r="LCS9" s="526"/>
      <c r="LCT9" s="526"/>
      <c r="LCU9" s="526"/>
      <c r="LCV9" s="526"/>
      <c r="LCW9" s="526"/>
      <c r="LCX9" s="526"/>
      <c r="LCY9" s="526"/>
      <c r="LCZ9" s="526"/>
      <c r="LDA9" s="526"/>
      <c r="LDB9" s="526"/>
      <c r="LDC9" s="526"/>
      <c r="LDD9" s="526"/>
      <c r="LDE9" s="526"/>
      <c r="LDF9" s="526"/>
      <c r="LDG9" s="526"/>
      <c r="LDH9" s="526"/>
      <c r="LDI9" s="526"/>
      <c r="LDJ9" s="526"/>
      <c r="LDK9" s="526"/>
      <c r="LDL9" s="526"/>
      <c r="LDM9" s="526"/>
      <c r="LDN9" s="526"/>
      <c r="LDO9" s="526"/>
      <c r="LDP9" s="526"/>
      <c r="LDQ9" s="526"/>
      <c r="LDR9" s="526"/>
      <c r="LDS9" s="526"/>
      <c r="LDT9" s="526"/>
      <c r="LDU9" s="526"/>
      <c r="LDV9" s="526"/>
      <c r="LDW9" s="526"/>
      <c r="LDX9" s="526"/>
      <c r="LDY9" s="526"/>
      <c r="LDZ9" s="526"/>
      <c r="LEA9" s="526"/>
      <c r="LEB9" s="526"/>
      <c r="LEC9" s="526"/>
      <c r="LED9" s="526"/>
      <c r="LEE9" s="526"/>
      <c r="LEF9" s="526"/>
      <c r="LEG9" s="526"/>
      <c r="LEH9" s="526"/>
      <c r="LEI9" s="526"/>
      <c r="LEJ9" s="526"/>
      <c r="LEK9" s="526"/>
      <c r="LEL9" s="526"/>
      <c r="LEM9" s="526"/>
      <c r="LEN9" s="526"/>
      <c r="LEO9" s="526"/>
      <c r="LEP9" s="526"/>
      <c r="LEQ9" s="526"/>
      <c r="LER9" s="526"/>
      <c r="LES9" s="526"/>
      <c r="LET9" s="526"/>
      <c r="LEU9" s="526"/>
      <c r="LEV9" s="526"/>
      <c r="LEW9" s="526"/>
      <c r="LEX9" s="526"/>
      <c r="LEY9" s="526"/>
      <c r="LEZ9" s="526"/>
      <c r="LFA9" s="526"/>
      <c r="LFB9" s="526"/>
      <c r="LFC9" s="526"/>
      <c r="LFD9" s="526"/>
      <c r="LFE9" s="526"/>
      <c r="LFF9" s="526"/>
      <c r="LFG9" s="526"/>
      <c r="LFH9" s="526"/>
      <c r="LFI9" s="526"/>
      <c r="LFJ9" s="526"/>
      <c r="LFK9" s="526"/>
      <c r="LFL9" s="526"/>
      <c r="LFM9" s="526"/>
      <c r="LFN9" s="526"/>
      <c r="LFO9" s="526"/>
      <c r="LFP9" s="526"/>
      <c r="LFQ9" s="526"/>
      <c r="LFR9" s="526"/>
      <c r="LFS9" s="526"/>
      <c r="LFT9" s="526"/>
      <c r="LFU9" s="526"/>
      <c r="LFV9" s="526"/>
      <c r="LFW9" s="526"/>
      <c r="LFX9" s="526"/>
      <c r="LFY9" s="526"/>
      <c r="LFZ9" s="526"/>
      <c r="LGA9" s="526"/>
      <c r="LGB9" s="526"/>
      <c r="LGC9" s="526"/>
      <c r="LGD9" s="526"/>
      <c r="LGE9" s="526"/>
      <c r="LGF9" s="526"/>
      <c r="LGG9" s="526"/>
      <c r="LGH9" s="526"/>
      <c r="LGI9" s="526"/>
      <c r="LGJ9" s="526"/>
      <c r="LGK9" s="526"/>
      <c r="LGL9" s="526"/>
      <c r="LGM9" s="526"/>
      <c r="LGN9" s="526"/>
      <c r="LGO9" s="526"/>
      <c r="LGP9" s="526"/>
      <c r="LGQ9" s="526"/>
      <c r="LGR9" s="526"/>
      <c r="LGS9" s="526"/>
      <c r="LGT9" s="526"/>
      <c r="LGU9" s="526"/>
      <c r="LGV9" s="526"/>
      <c r="LGW9" s="526"/>
      <c r="LGX9" s="526"/>
      <c r="LGY9" s="526"/>
      <c r="LGZ9" s="526"/>
      <c r="LHA9" s="526"/>
      <c r="LHB9" s="526"/>
      <c r="LHC9" s="526"/>
      <c r="LHD9" s="526"/>
      <c r="LHE9" s="526"/>
      <c r="LHF9" s="526"/>
      <c r="LHG9" s="526"/>
      <c r="LHH9" s="526"/>
      <c r="LHI9" s="526"/>
      <c r="LHJ9" s="526"/>
      <c r="LHK9" s="526"/>
      <c r="LHL9" s="526"/>
      <c r="LHM9" s="526"/>
      <c r="LHN9" s="526"/>
      <c r="LHO9" s="526"/>
      <c r="LHP9" s="526"/>
      <c r="LHQ9" s="526"/>
      <c r="LHR9" s="526"/>
      <c r="LHS9" s="526"/>
      <c r="LHT9" s="526"/>
      <c r="LHU9" s="526"/>
      <c r="LHV9" s="526"/>
      <c r="LHW9" s="526"/>
      <c r="LHX9" s="526"/>
      <c r="LHY9" s="526"/>
      <c r="LHZ9" s="526"/>
      <c r="LIA9" s="526"/>
      <c r="LIB9" s="526"/>
      <c r="LIC9" s="526"/>
      <c r="LID9" s="526"/>
      <c r="LIE9" s="526"/>
      <c r="LIF9" s="526"/>
      <c r="LIG9" s="526"/>
      <c r="LIH9" s="526"/>
      <c r="LII9" s="526"/>
      <c r="LIJ9" s="526"/>
      <c r="LIK9" s="526"/>
      <c r="LIL9" s="526"/>
      <c r="LIM9" s="526"/>
      <c r="LIN9" s="526"/>
      <c r="LIO9" s="526"/>
      <c r="LIP9" s="526"/>
      <c r="LIQ9" s="526"/>
      <c r="LIR9" s="526"/>
      <c r="LIS9" s="526"/>
      <c r="LIT9" s="526"/>
      <c r="LIU9" s="526"/>
      <c r="LIV9" s="526"/>
      <c r="LIW9" s="526"/>
      <c r="LIX9" s="526"/>
      <c r="LIY9" s="526"/>
      <c r="LIZ9" s="526"/>
      <c r="LJA9" s="526"/>
      <c r="LJB9" s="526"/>
      <c r="LJC9" s="526"/>
      <c r="LJD9" s="526"/>
      <c r="LJE9" s="526"/>
      <c r="LJF9" s="526"/>
      <c r="LJG9" s="526"/>
      <c r="LJH9" s="526"/>
      <c r="LJI9" s="526"/>
      <c r="LJJ9" s="526"/>
      <c r="LJK9" s="526"/>
      <c r="LJL9" s="526"/>
      <c r="LJM9" s="526"/>
      <c r="LJN9" s="526"/>
      <c r="LJO9" s="526"/>
      <c r="LJP9" s="526"/>
      <c r="LJQ9" s="526"/>
      <c r="LJR9" s="526"/>
      <c r="LJS9" s="526"/>
      <c r="LJT9" s="526"/>
      <c r="LJU9" s="526"/>
      <c r="LJV9" s="526"/>
      <c r="LJW9" s="526"/>
      <c r="LJX9" s="526"/>
      <c r="LJY9" s="526"/>
      <c r="LJZ9" s="526"/>
      <c r="LKA9" s="526"/>
      <c r="LKB9" s="526"/>
      <c r="LKC9" s="526"/>
      <c r="LKD9" s="526"/>
      <c r="LKE9" s="526"/>
      <c r="LKF9" s="526"/>
      <c r="LKG9" s="526"/>
      <c r="LKH9" s="526"/>
      <c r="LKI9" s="526"/>
      <c r="LKJ9" s="526"/>
      <c r="LKK9" s="526"/>
      <c r="LKL9" s="526"/>
      <c r="LKM9" s="526"/>
      <c r="LKN9" s="526"/>
      <c r="LKO9" s="526"/>
      <c r="LKP9" s="526"/>
      <c r="LKQ9" s="526"/>
      <c r="LKR9" s="526"/>
      <c r="LKS9" s="526"/>
      <c r="LKT9" s="526"/>
      <c r="LKU9" s="526"/>
      <c r="LKV9" s="526"/>
      <c r="LKW9" s="526"/>
      <c r="LKX9" s="526"/>
      <c r="LKY9" s="526"/>
      <c r="LKZ9" s="526"/>
      <c r="LLA9" s="526"/>
      <c r="LLB9" s="526"/>
      <c r="LLC9" s="526"/>
      <c r="LLD9" s="526"/>
      <c r="LLE9" s="526"/>
      <c r="LLF9" s="526"/>
      <c r="LLG9" s="526"/>
      <c r="LLH9" s="526"/>
      <c r="LLI9" s="526"/>
      <c r="LLJ9" s="526"/>
      <c r="LLK9" s="526"/>
      <c r="LLL9" s="526"/>
      <c r="LLM9" s="526"/>
      <c r="LLN9" s="526"/>
      <c r="LLO9" s="526"/>
      <c r="LLP9" s="526"/>
      <c r="LLQ9" s="526"/>
      <c r="LLR9" s="526"/>
      <c r="LLS9" s="526"/>
      <c r="LLT9" s="526"/>
      <c r="LLU9" s="526"/>
      <c r="LLV9" s="526"/>
      <c r="LLW9" s="526"/>
      <c r="LLX9" s="526"/>
      <c r="LLY9" s="526"/>
      <c r="LLZ9" s="526"/>
      <c r="LMA9" s="526"/>
      <c r="LMB9" s="526"/>
      <c r="LMC9" s="526"/>
      <c r="LMD9" s="526"/>
      <c r="LME9" s="526"/>
      <c r="LMF9" s="526"/>
      <c r="LMG9" s="526"/>
      <c r="LMH9" s="526"/>
      <c r="LMI9" s="526"/>
      <c r="LMJ9" s="526"/>
      <c r="LMK9" s="526"/>
      <c r="LML9" s="526"/>
      <c r="LMM9" s="526"/>
      <c r="LMN9" s="526"/>
      <c r="LMO9" s="526"/>
      <c r="LMP9" s="526"/>
      <c r="LMQ9" s="526"/>
      <c r="LMR9" s="526"/>
      <c r="LMS9" s="526"/>
      <c r="LMT9" s="526"/>
      <c r="LMU9" s="526"/>
      <c r="LMV9" s="526"/>
      <c r="LMW9" s="526"/>
      <c r="LMX9" s="526"/>
      <c r="LMY9" s="526"/>
      <c r="LMZ9" s="526"/>
      <c r="LNA9" s="526"/>
      <c r="LNB9" s="526"/>
      <c r="LNC9" s="526"/>
      <c r="LND9" s="526"/>
      <c r="LNE9" s="526"/>
      <c r="LNF9" s="526"/>
      <c r="LNG9" s="526"/>
      <c r="LNH9" s="526"/>
      <c r="LNI9" s="526"/>
      <c r="LNJ9" s="526"/>
      <c r="LNK9" s="526"/>
      <c r="LNL9" s="526"/>
      <c r="LNM9" s="526"/>
      <c r="LNN9" s="526"/>
      <c r="LNO9" s="526"/>
      <c r="LNP9" s="526"/>
      <c r="LNQ9" s="526"/>
      <c r="LNR9" s="526"/>
      <c r="LNS9" s="526"/>
      <c r="LNT9" s="526"/>
      <c r="LNU9" s="526"/>
      <c r="LNV9" s="526"/>
      <c r="LNW9" s="526"/>
      <c r="LNX9" s="526"/>
      <c r="LNY9" s="526"/>
      <c r="LNZ9" s="526"/>
      <c r="LOA9" s="526"/>
      <c r="LOB9" s="526"/>
      <c r="LOC9" s="526"/>
      <c r="LOD9" s="526"/>
      <c r="LOE9" s="526"/>
      <c r="LOF9" s="526"/>
      <c r="LOG9" s="526"/>
      <c r="LOH9" s="526"/>
      <c r="LOI9" s="526"/>
      <c r="LOJ9" s="526"/>
      <c r="LOK9" s="526"/>
      <c r="LOL9" s="526"/>
      <c r="LOM9" s="526"/>
      <c r="LON9" s="526"/>
      <c r="LOO9" s="526"/>
      <c r="LOP9" s="526"/>
      <c r="LOQ9" s="526"/>
      <c r="LOR9" s="526"/>
      <c r="LOS9" s="526"/>
      <c r="LOT9" s="526"/>
      <c r="LOU9" s="526"/>
      <c r="LOV9" s="526"/>
      <c r="LOW9" s="526"/>
      <c r="LOX9" s="526"/>
      <c r="LOY9" s="526"/>
      <c r="LOZ9" s="526"/>
      <c r="LPA9" s="526"/>
      <c r="LPB9" s="526"/>
      <c r="LPC9" s="526"/>
      <c r="LPD9" s="526"/>
      <c r="LPE9" s="526"/>
      <c r="LPF9" s="526"/>
      <c r="LPG9" s="526"/>
      <c r="LPH9" s="526"/>
      <c r="LPI9" s="526"/>
      <c r="LPJ9" s="526"/>
      <c r="LPK9" s="526"/>
      <c r="LPL9" s="526"/>
      <c r="LPM9" s="526"/>
      <c r="LPN9" s="526"/>
      <c r="LPO9" s="526"/>
      <c r="LPP9" s="526"/>
      <c r="LPQ9" s="526"/>
      <c r="LPR9" s="526"/>
      <c r="LPS9" s="526"/>
      <c r="LPT9" s="526"/>
      <c r="LPU9" s="526"/>
      <c r="LPV9" s="526"/>
      <c r="LPW9" s="526"/>
      <c r="LPX9" s="526"/>
      <c r="LPY9" s="526"/>
      <c r="LPZ9" s="526"/>
      <c r="LQA9" s="526"/>
      <c r="LQB9" s="526"/>
      <c r="LQC9" s="526"/>
      <c r="LQD9" s="526"/>
      <c r="LQE9" s="526"/>
      <c r="LQF9" s="526"/>
      <c r="LQG9" s="526"/>
      <c r="LQH9" s="526"/>
      <c r="LQI9" s="526"/>
      <c r="LQJ9" s="526"/>
      <c r="LQK9" s="526"/>
      <c r="LQL9" s="526"/>
      <c r="LQM9" s="526"/>
      <c r="LQN9" s="526"/>
      <c r="LQO9" s="526"/>
      <c r="LQP9" s="526"/>
      <c r="LQQ9" s="526"/>
      <c r="LQR9" s="526"/>
      <c r="LQS9" s="526"/>
      <c r="LQT9" s="526"/>
      <c r="LQU9" s="526"/>
      <c r="LQV9" s="526"/>
      <c r="LQW9" s="526"/>
      <c r="LQX9" s="526"/>
      <c r="LQY9" s="526"/>
      <c r="LQZ9" s="526"/>
      <c r="LRA9" s="526"/>
      <c r="LRB9" s="526"/>
      <c r="LRC9" s="526"/>
      <c r="LRD9" s="526"/>
      <c r="LRE9" s="526"/>
      <c r="LRF9" s="526"/>
      <c r="LRG9" s="526"/>
      <c r="LRH9" s="526"/>
      <c r="LRI9" s="526"/>
      <c r="LRJ9" s="526"/>
      <c r="LRK9" s="526"/>
      <c r="LRL9" s="526"/>
      <c r="LRM9" s="526"/>
      <c r="LRN9" s="526"/>
      <c r="LRO9" s="526"/>
      <c r="LRP9" s="526"/>
      <c r="LRQ9" s="526"/>
      <c r="LRR9" s="526"/>
      <c r="LRS9" s="526"/>
      <c r="LRT9" s="526"/>
      <c r="LRU9" s="526"/>
      <c r="LRV9" s="526"/>
      <c r="LRW9" s="526"/>
      <c r="LRX9" s="526"/>
      <c r="LRY9" s="526"/>
      <c r="LRZ9" s="526"/>
      <c r="LSA9" s="526"/>
      <c r="LSB9" s="526"/>
      <c r="LSC9" s="526"/>
      <c r="LSD9" s="526"/>
      <c r="LSE9" s="526"/>
      <c r="LSF9" s="526"/>
      <c r="LSG9" s="526"/>
      <c r="LSH9" s="526"/>
      <c r="LSI9" s="526"/>
      <c r="LSJ9" s="526"/>
      <c r="LSK9" s="526"/>
      <c r="LSL9" s="526"/>
      <c r="LSM9" s="526"/>
      <c r="LSN9" s="526"/>
      <c r="LSO9" s="526"/>
      <c r="LSP9" s="526"/>
      <c r="LSQ9" s="526"/>
      <c r="LSR9" s="526"/>
      <c r="LSS9" s="526"/>
      <c r="LST9" s="526"/>
      <c r="LSU9" s="526"/>
      <c r="LSV9" s="526"/>
      <c r="LSW9" s="526"/>
      <c r="LSX9" s="526"/>
      <c r="LSY9" s="526"/>
      <c r="LSZ9" s="526"/>
      <c r="LTA9" s="526"/>
      <c r="LTB9" s="526"/>
      <c r="LTC9" s="526"/>
      <c r="LTD9" s="526"/>
      <c r="LTE9" s="526"/>
      <c r="LTF9" s="526"/>
      <c r="LTG9" s="526"/>
      <c r="LTH9" s="526"/>
      <c r="LTI9" s="526"/>
      <c r="LTJ9" s="526"/>
      <c r="LTK9" s="526"/>
      <c r="LTL9" s="526"/>
      <c r="LTM9" s="526"/>
      <c r="LTN9" s="526"/>
      <c r="LTO9" s="526"/>
      <c r="LTP9" s="526"/>
      <c r="LTQ9" s="526"/>
      <c r="LTR9" s="526"/>
      <c r="LTS9" s="526"/>
      <c r="LTT9" s="526"/>
      <c r="LTU9" s="526"/>
      <c r="LTV9" s="526"/>
      <c r="LTW9" s="526"/>
      <c r="LTX9" s="526"/>
      <c r="LTY9" s="526"/>
      <c r="LTZ9" s="526"/>
      <c r="LUA9" s="526"/>
      <c r="LUB9" s="526"/>
      <c r="LUC9" s="526"/>
      <c r="LUD9" s="526"/>
      <c r="LUE9" s="526"/>
      <c r="LUF9" s="526"/>
      <c r="LUG9" s="526"/>
      <c r="LUH9" s="526"/>
      <c r="LUI9" s="526"/>
      <c r="LUJ9" s="526"/>
      <c r="LUK9" s="526"/>
      <c r="LUL9" s="526"/>
      <c r="LUM9" s="526"/>
      <c r="LUN9" s="526"/>
      <c r="LUO9" s="526"/>
      <c r="LUP9" s="526"/>
      <c r="LUQ9" s="526"/>
      <c r="LUR9" s="526"/>
      <c r="LUS9" s="526"/>
      <c r="LUT9" s="526"/>
      <c r="LUU9" s="526"/>
      <c r="LUV9" s="526"/>
      <c r="LUW9" s="526"/>
      <c r="LUX9" s="526"/>
      <c r="LUY9" s="526"/>
      <c r="LUZ9" s="526"/>
      <c r="LVA9" s="526"/>
      <c r="LVB9" s="526"/>
      <c r="LVC9" s="526"/>
      <c r="LVD9" s="526"/>
      <c r="LVE9" s="526"/>
      <c r="LVF9" s="526"/>
      <c r="LVG9" s="526"/>
      <c r="LVH9" s="526"/>
      <c r="LVI9" s="526"/>
      <c r="LVJ9" s="526"/>
      <c r="LVK9" s="526"/>
      <c r="LVL9" s="526"/>
      <c r="LVM9" s="526"/>
      <c r="LVN9" s="526"/>
      <c r="LVO9" s="526"/>
      <c r="LVP9" s="526"/>
      <c r="LVQ9" s="526"/>
      <c r="LVR9" s="526"/>
      <c r="LVS9" s="526"/>
      <c r="LVT9" s="526"/>
      <c r="LVU9" s="526"/>
      <c r="LVV9" s="526"/>
      <c r="LVW9" s="526"/>
      <c r="LVX9" s="526"/>
      <c r="LVY9" s="526"/>
      <c r="LVZ9" s="526"/>
      <c r="LWA9" s="526"/>
      <c r="LWB9" s="526"/>
      <c r="LWC9" s="526"/>
      <c r="LWD9" s="526"/>
      <c r="LWE9" s="526"/>
      <c r="LWF9" s="526"/>
      <c r="LWG9" s="526"/>
      <c r="LWH9" s="526"/>
      <c r="LWI9" s="526"/>
      <c r="LWJ9" s="526"/>
      <c r="LWK9" s="526"/>
      <c r="LWL9" s="526"/>
      <c r="LWM9" s="526"/>
      <c r="LWN9" s="526"/>
      <c r="LWO9" s="526"/>
      <c r="LWP9" s="526"/>
      <c r="LWQ9" s="526"/>
      <c r="LWR9" s="526"/>
      <c r="LWS9" s="526"/>
      <c r="LWT9" s="526"/>
      <c r="LWU9" s="526"/>
      <c r="LWV9" s="526"/>
      <c r="LWW9" s="526"/>
      <c r="LWX9" s="526"/>
      <c r="LWY9" s="526"/>
      <c r="LWZ9" s="526"/>
      <c r="LXA9" s="526"/>
      <c r="LXB9" s="526"/>
      <c r="LXC9" s="526"/>
      <c r="LXD9" s="526"/>
      <c r="LXE9" s="526"/>
      <c r="LXF9" s="526"/>
      <c r="LXG9" s="526"/>
      <c r="LXH9" s="526"/>
      <c r="LXI9" s="526"/>
      <c r="LXJ9" s="526"/>
      <c r="LXK9" s="526"/>
      <c r="LXL9" s="526"/>
      <c r="LXM9" s="526"/>
      <c r="LXN9" s="526"/>
      <c r="LXO9" s="526"/>
      <c r="LXP9" s="526"/>
      <c r="LXQ9" s="526"/>
      <c r="LXR9" s="526"/>
      <c r="LXS9" s="526"/>
      <c r="LXT9" s="526"/>
      <c r="LXU9" s="526"/>
      <c r="LXV9" s="526"/>
      <c r="LXW9" s="526"/>
      <c r="LXX9" s="526"/>
      <c r="LXY9" s="526"/>
      <c r="LXZ9" s="526"/>
      <c r="LYA9" s="526"/>
      <c r="LYB9" s="526"/>
      <c r="LYC9" s="526"/>
      <c r="LYD9" s="526"/>
      <c r="LYE9" s="526"/>
      <c r="LYF9" s="526"/>
      <c r="LYG9" s="526"/>
      <c r="LYH9" s="526"/>
      <c r="LYI9" s="526"/>
      <c r="LYJ9" s="526"/>
      <c r="LYK9" s="526"/>
      <c r="LYL9" s="526"/>
      <c r="LYM9" s="526"/>
      <c r="LYN9" s="526"/>
      <c r="LYO9" s="526"/>
      <c r="LYP9" s="526"/>
      <c r="LYQ9" s="526"/>
      <c r="LYR9" s="526"/>
      <c r="LYS9" s="526"/>
      <c r="LYT9" s="526"/>
      <c r="LYU9" s="526"/>
      <c r="LYV9" s="526"/>
      <c r="LYW9" s="526"/>
      <c r="LYX9" s="526"/>
      <c r="LYY9" s="526"/>
      <c r="LYZ9" s="526"/>
      <c r="LZA9" s="526"/>
      <c r="LZB9" s="526"/>
      <c r="LZC9" s="526"/>
      <c r="LZD9" s="526"/>
      <c r="LZE9" s="526"/>
      <c r="LZF9" s="526"/>
      <c r="LZG9" s="526"/>
      <c r="LZH9" s="526"/>
      <c r="LZI9" s="526"/>
      <c r="LZJ9" s="526"/>
      <c r="LZK9" s="526"/>
      <c r="LZL9" s="526"/>
      <c r="LZM9" s="526"/>
      <c r="LZN9" s="526"/>
      <c r="LZO9" s="526"/>
      <c r="LZP9" s="526"/>
      <c r="LZQ9" s="526"/>
      <c r="LZR9" s="526"/>
      <c r="LZS9" s="526"/>
      <c r="LZT9" s="526"/>
      <c r="LZU9" s="526"/>
      <c r="LZV9" s="526"/>
      <c r="LZW9" s="526"/>
      <c r="LZX9" s="526"/>
      <c r="LZY9" s="526"/>
      <c r="LZZ9" s="526"/>
      <c r="MAA9" s="526"/>
      <c r="MAB9" s="526"/>
      <c r="MAC9" s="526"/>
      <c r="MAD9" s="526"/>
      <c r="MAE9" s="526"/>
      <c r="MAF9" s="526"/>
      <c r="MAG9" s="526"/>
      <c r="MAH9" s="526"/>
      <c r="MAI9" s="526"/>
      <c r="MAJ9" s="526"/>
      <c r="MAK9" s="526"/>
      <c r="MAL9" s="526"/>
      <c r="MAM9" s="526"/>
      <c r="MAN9" s="526"/>
      <c r="MAO9" s="526"/>
      <c r="MAP9" s="526"/>
      <c r="MAQ9" s="526"/>
      <c r="MAR9" s="526"/>
      <c r="MAS9" s="526"/>
      <c r="MAT9" s="526"/>
      <c r="MAU9" s="526"/>
      <c r="MAV9" s="526"/>
      <c r="MAW9" s="526"/>
      <c r="MAX9" s="526"/>
      <c r="MAY9" s="526"/>
      <c r="MAZ9" s="526"/>
      <c r="MBA9" s="526"/>
      <c r="MBB9" s="526"/>
      <c r="MBC9" s="526"/>
      <c r="MBD9" s="526"/>
      <c r="MBE9" s="526"/>
      <c r="MBF9" s="526"/>
      <c r="MBG9" s="526"/>
      <c r="MBH9" s="526"/>
      <c r="MBI9" s="526"/>
      <c r="MBJ9" s="526"/>
      <c r="MBK9" s="526"/>
      <c r="MBL9" s="526"/>
      <c r="MBM9" s="526"/>
      <c r="MBN9" s="526"/>
      <c r="MBO9" s="526"/>
      <c r="MBP9" s="526"/>
      <c r="MBQ9" s="526"/>
      <c r="MBR9" s="526"/>
      <c r="MBS9" s="526"/>
      <c r="MBT9" s="526"/>
      <c r="MBU9" s="526"/>
      <c r="MBV9" s="526"/>
      <c r="MBW9" s="526"/>
      <c r="MBX9" s="526"/>
      <c r="MBY9" s="526"/>
      <c r="MBZ9" s="526"/>
      <c r="MCA9" s="526"/>
      <c r="MCB9" s="526"/>
      <c r="MCC9" s="526"/>
      <c r="MCD9" s="526"/>
      <c r="MCE9" s="526"/>
      <c r="MCF9" s="526"/>
      <c r="MCG9" s="526"/>
      <c r="MCH9" s="526"/>
      <c r="MCI9" s="526"/>
      <c r="MCJ9" s="526"/>
      <c r="MCK9" s="526"/>
      <c r="MCL9" s="526"/>
      <c r="MCM9" s="526"/>
      <c r="MCN9" s="526"/>
      <c r="MCO9" s="526"/>
      <c r="MCP9" s="526"/>
      <c r="MCQ9" s="526"/>
      <c r="MCR9" s="526"/>
      <c r="MCS9" s="526"/>
      <c r="MCT9" s="526"/>
      <c r="MCU9" s="526"/>
      <c r="MCV9" s="526"/>
      <c r="MCW9" s="526"/>
      <c r="MCX9" s="526"/>
      <c r="MCY9" s="526"/>
      <c r="MCZ9" s="526"/>
      <c r="MDA9" s="526"/>
      <c r="MDB9" s="526"/>
      <c r="MDC9" s="526"/>
      <c r="MDD9" s="526"/>
      <c r="MDE9" s="526"/>
      <c r="MDF9" s="526"/>
      <c r="MDG9" s="526"/>
      <c r="MDH9" s="526"/>
      <c r="MDI9" s="526"/>
      <c r="MDJ9" s="526"/>
      <c r="MDK9" s="526"/>
      <c r="MDL9" s="526"/>
      <c r="MDM9" s="526"/>
      <c r="MDN9" s="526"/>
      <c r="MDO9" s="526"/>
      <c r="MDP9" s="526"/>
      <c r="MDQ9" s="526"/>
      <c r="MDR9" s="526"/>
      <c r="MDS9" s="526"/>
      <c r="MDT9" s="526"/>
      <c r="MDU9" s="526"/>
      <c r="MDV9" s="526"/>
      <c r="MDW9" s="526"/>
      <c r="MDX9" s="526"/>
      <c r="MDY9" s="526"/>
      <c r="MDZ9" s="526"/>
      <c r="MEA9" s="526"/>
      <c r="MEB9" s="526"/>
      <c r="MEC9" s="526"/>
      <c r="MED9" s="526"/>
      <c r="MEE9" s="526"/>
      <c r="MEF9" s="526"/>
      <c r="MEG9" s="526"/>
      <c r="MEH9" s="526"/>
      <c r="MEI9" s="526"/>
      <c r="MEJ9" s="526"/>
      <c r="MEK9" s="526"/>
      <c r="MEL9" s="526"/>
      <c r="MEM9" s="526"/>
      <c r="MEN9" s="526"/>
      <c r="MEO9" s="526"/>
      <c r="MEP9" s="526"/>
      <c r="MEQ9" s="526"/>
      <c r="MER9" s="526"/>
      <c r="MES9" s="526"/>
      <c r="MET9" s="526"/>
      <c r="MEU9" s="526"/>
      <c r="MEV9" s="526"/>
      <c r="MEW9" s="526"/>
      <c r="MEX9" s="526"/>
      <c r="MEY9" s="526"/>
      <c r="MEZ9" s="526"/>
      <c r="MFA9" s="526"/>
      <c r="MFB9" s="526"/>
      <c r="MFC9" s="526"/>
      <c r="MFD9" s="526"/>
      <c r="MFE9" s="526"/>
      <c r="MFF9" s="526"/>
      <c r="MFG9" s="526"/>
      <c r="MFH9" s="526"/>
      <c r="MFI9" s="526"/>
      <c r="MFJ9" s="526"/>
      <c r="MFK9" s="526"/>
      <c r="MFL9" s="526"/>
      <c r="MFM9" s="526"/>
      <c r="MFN9" s="526"/>
      <c r="MFO9" s="526"/>
      <c r="MFP9" s="526"/>
      <c r="MFQ9" s="526"/>
      <c r="MFR9" s="526"/>
      <c r="MFS9" s="526"/>
      <c r="MFT9" s="526"/>
      <c r="MFU9" s="526"/>
      <c r="MFV9" s="526"/>
      <c r="MFW9" s="526"/>
      <c r="MFX9" s="526"/>
      <c r="MFY9" s="526"/>
      <c r="MFZ9" s="526"/>
      <c r="MGA9" s="526"/>
      <c r="MGB9" s="526"/>
      <c r="MGC9" s="526"/>
      <c r="MGD9" s="526"/>
      <c r="MGE9" s="526"/>
      <c r="MGF9" s="526"/>
      <c r="MGG9" s="526"/>
      <c r="MGH9" s="526"/>
      <c r="MGI9" s="526"/>
      <c r="MGJ9" s="526"/>
      <c r="MGK9" s="526"/>
      <c r="MGL9" s="526"/>
      <c r="MGM9" s="526"/>
      <c r="MGN9" s="526"/>
      <c r="MGO9" s="526"/>
      <c r="MGP9" s="526"/>
      <c r="MGQ9" s="526"/>
      <c r="MGR9" s="526"/>
      <c r="MGS9" s="526"/>
      <c r="MGT9" s="526"/>
      <c r="MGU9" s="526"/>
      <c r="MGV9" s="526"/>
      <c r="MGW9" s="526"/>
      <c r="MGX9" s="526"/>
      <c r="MGY9" s="526"/>
      <c r="MGZ9" s="526"/>
      <c r="MHA9" s="526"/>
      <c r="MHB9" s="526"/>
      <c r="MHC9" s="526"/>
      <c r="MHD9" s="526"/>
      <c r="MHE9" s="526"/>
      <c r="MHF9" s="526"/>
      <c r="MHG9" s="526"/>
      <c r="MHH9" s="526"/>
      <c r="MHI9" s="526"/>
      <c r="MHJ9" s="526"/>
      <c r="MHK9" s="526"/>
      <c r="MHL9" s="526"/>
      <c r="MHM9" s="526"/>
      <c r="MHN9" s="526"/>
      <c r="MHO9" s="526"/>
      <c r="MHP9" s="526"/>
      <c r="MHQ9" s="526"/>
      <c r="MHR9" s="526"/>
      <c r="MHS9" s="526"/>
      <c r="MHT9" s="526"/>
      <c r="MHU9" s="526"/>
      <c r="MHV9" s="526"/>
      <c r="MHW9" s="526"/>
      <c r="MHX9" s="526"/>
      <c r="MHY9" s="526"/>
      <c r="MHZ9" s="526"/>
      <c r="MIA9" s="526"/>
      <c r="MIB9" s="526"/>
      <c r="MIC9" s="526"/>
      <c r="MID9" s="526"/>
      <c r="MIE9" s="526"/>
      <c r="MIF9" s="526"/>
      <c r="MIG9" s="526"/>
      <c r="MIH9" s="526"/>
      <c r="MII9" s="526"/>
      <c r="MIJ9" s="526"/>
      <c r="MIK9" s="526"/>
      <c r="MIL9" s="526"/>
      <c r="MIM9" s="526"/>
      <c r="MIN9" s="526"/>
      <c r="MIO9" s="526"/>
      <c r="MIP9" s="526"/>
      <c r="MIQ9" s="526"/>
      <c r="MIR9" s="526"/>
      <c r="MIS9" s="526"/>
      <c r="MIT9" s="526"/>
      <c r="MIU9" s="526"/>
      <c r="MIV9" s="526"/>
      <c r="MIW9" s="526"/>
      <c r="MIX9" s="526"/>
      <c r="MIY9" s="526"/>
      <c r="MIZ9" s="526"/>
      <c r="MJA9" s="526"/>
      <c r="MJB9" s="526"/>
      <c r="MJC9" s="526"/>
      <c r="MJD9" s="526"/>
      <c r="MJE9" s="526"/>
      <c r="MJF9" s="526"/>
      <c r="MJG9" s="526"/>
      <c r="MJH9" s="526"/>
      <c r="MJI9" s="526"/>
      <c r="MJJ9" s="526"/>
      <c r="MJK9" s="526"/>
      <c r="MJL9" s="526"/>
      <c r="MJM9" s="526"/>
      <c r="MJN9" s="526"/>
      <c r="MJO9" s="526"/>
      <c r="MJP9" s="526"/>
      <c r="MJQ9" s="526"/>
      <c r="MJR9" s="526"/>
      <c r="MJS9" s="526"/>
      <c r="MJT9" s="526"/>
      <c r="MJU9" s="526"/>
      <c r="MJV9" s="526"/>
      <c r="MJW9" s="526"/>
      <c r="MJX9" s="526"/>
      <c r="MJY9" s="526"/>
      <c r="MJZ9" s="526"/>
      <c r="MKA9" s="526"/>
      <c r="MKB9" s="526"/>
      <c r="MKC9" s="526"/>
      <c r="MKD9" s="526"/>
      <c r="MKE9" s="526"/>
      <c r="MKF9" s="526"/>
      <c r="MKG9" s="526"/>
      <c r="MKH9" s="526"/>
      <c r="MKI9" s="526"/>
      <c r="MKJ9" s="526"/>
      <c r="MKK9" s="526"/>
      <c r="MKL9" s="526"/>
      <c r="MKM9" s="526"/>
      <c r="MKN9" s="526"/>
      <c r="MKO9" s="526"/>
      <c r="MKP9" s="526"/>
      <c r="MKQ9" s="526"/>
      <c r="MKR9" s="526"/>
      <c r="MKS9" s="526"/>
      <c r="MKT9" s="526"/>
      <c r="MKU9" s="526"/>
      <c r="MKV9" s="526"/>
      <c r="MKW9" s="526"/>
      <c r="MKX9" s="526"/>
      <c r="MKY9" s="526"/>
      <c r="MKZ9" s="526"/>
      <c r="MLA9" s="526"/>
      <c r="MLB9" s="526"/>
      <c r="MLC9" s="526"/>
      <c r="MLD9" s="526"/>
      <c r="MLE9" s="526"/>
      <c r="MLF9" s="526"/>
      <c r="MLG9" s="526"/>
      <c r="MLH9" s="526"/>
      <c r="MLI9" s="526"/>
      <c r="MLJ9" s="526"/>
      <c r="MLK9" s="526"/>
      <c r="MLL9" s="526"/>
      <c r="MLM9" s="526"/>
      <c r="MLN9" s="526"/>
      <c r="MLO9" s="526"/>
      <c r="MLP9" s="526"/>
      <c r="MLQ9" s="526"/>
      <c r="MLR9" s="526"/>
      <c r="MLS9" s="526"/>
      <c r="MLT9" s="526"/>
      <c r="MLU9" s="526"/>
      <c r="MLV9" s="526"/>
      <c r="MLW9" s="526"/>
      <c r="MLX9" s="526"/>
      <c r="MLY9" s="526"/>
      <c r="MLZ9" s="526"/>
      <c r="MMA9" s="526"/>
      <c r="MMB9" s="526"/>
      <c r="MMC9" s="526"/>
      <c r="MMD9" s="526"/>
      <c r="MME9" s="526"/>
      <c r="MMF9" s="526"/>
      <c r="MMG9" s="526"/>
      <c r="MMH9" s="526"/>
      <c r="MMI9" s="526"/>
      <c r="MMJ9" s="526"/>
      <c r="MMK9" s="526"/>
      <c r="MML9" s="526"/>
      <c r="MMM9" s="526"/>
      <c r="MMN9" s="526"/>
      <c r="MMO9" s="526"/>
      <c r="MMP9" s="526"/>
      <c r="MMQ9" s="526"/>
      <c r="MMR9" s="526"/>
      <c r="MMS9" s="526"/>
      <c r="MMT9" s="526"/>
      <c r="MMU9" s="526"/>
      <c r="MMV9" s="526"/>
      <c r="MMW9" s="526"/>
      <c r="MMX9" s="526"/>
      <c r="MMY9" s="526"/>
      <c r="MMZ9" s="526"/>
      <c r="MNA9" s="526"/>
      <c r="MNB9" s="526"/>
      <c r="MNC9" s="526"/>
      <c r="MND9" s="526"/>
      <c r="MNE9" s="526"/>
      <c r="MNF9" s="526"/>
      <c r="MNG9" s="526"/>
      <c r="MNH9" s="526"/>
      <c r="MNI9" s="526"/>
      <c r="MNJ9" s="526"/>
      <c r="MNK9" s="526"/>
      <c r="MNL9" s="526"/>
      <c r="MNM9" s="526"/>
      <c r="MNN9" s="526"/>
      <c r="MNO9" s="526"/>
      <c r="MNP9" s="526"/>
      <c r="MNQ9" s="526"/>
      <c r="MNR9" s="526"/>
      <c r="MNS9" s="526"/>
      <c r="MNT9" s="526"/>
      <c r="MNU9" s="526"/>
      <c r="MNV9" s="526"/>
      <c r="MNW9" s="526"/>
      <c r="MNX9" s="526"/>
      <c r="MNY9" s="526"/>
      <c r="MNZ9" s="526"/>
      <c r="MOA9" s="526"/>
      <c r="MOB9" s="526"/>
      <c r="MOC9" s="526"/>
      <c r="MOD9" s="526"/>
      <c r="MOE9" s="526"/>
      <c r="MOF9" s="526"/>
      <c r="MOG9" s="526"/>
      <c r="MOH9" s="526"/>
      <c r="MOI9" s="526"/>
      <c r="MOJ9" s="526"/>
      <c r="MOK9" s="526"/>
      <c r="MOL9" s="526"/>
      <c r="MOM9" s="526"/>
      <c r="MON9" s="526"/>
      <c r="MOO9" s="526"/>
      <c r="MOP9" s="526"/>
      <c r="MOQ9" s="526"/>
      <c r="MOR9" s="526"/>
      <c r="MOS9" s="526"/>
      <c r="MOT9" s="526"/>
      <c r="MOU9" s="526"/>
      <c r="MOV9" s="526"/>
      <c r="MOW9" s="526"/>
      <c r="MOX9" s="526"/>
      <c r="MOY9" s="526"/>
      <c r="MOZ9" s="526"/>
      <c r="MPA9" s="526"/>
      <c r="MPB9" s="526"/>
      <c r="MPC9" s="526"/>
      <c r="MPD9" s="526"/>
      <c r="MPE9" s="526"/>
      <c r="MPF9" s="526"/>
      <c r="MPG9" s="526"/>
      <c r="MPH9" s="526"/>
      <c r="MPI9" s="526"/>
      <c r="MPJ9" s="526"/>
      <c r="MPK9" s="526"/>
      <c r="MPL9" s="526"/>
      <c r="MPM9" s="526"/>
      <c r="MPN9" s="526"/>
      <c r="MPO9" s="526"/>
      <c r="MPP9" s="526"/>
      <c r="MPQ9" s="526"/>
      <c r="MPR9" s="526"/>
      <c r="MPS9" s="526"/>
      <c r="MPT9" s="526"/>
      <c r="MPU9" s="526"/>
      <c r="MPV9" s="526"/>
      <c r="MPW9" s="526"/>
      <c r="MPX9" s="526"/>
      <c r="MPY9" s="526"/>
      <c r="MPZ9" s="526"/>
      <c r="MQA9" s="526"/>
      <c r="MQB9" s="526"/>
      <c r="MQC9" s="526"/>
      <c r="MQD9" s="526"/>
      <c r="MQE9" s="526"/>
      <c r="MQF9" s="526"/>
      <c r="MQG9" s="526"/>
      <c r="MQH9" s="526"/>
      <c r="MQI9" s="526"/>
      <c r="MQJ9" s="526"/>
      <c r="MQK9" s="526"/>
      <c r="MQL9" s="526"/>
      <c r="MQM9" s="526"/>
      <c r="MQN9" s="526"/>
      <c r="MQO9" s="526"/>
      <c r="MQP9" s="526"/>
      <c r="MQQ9" s="526"/>
      <c r="MQR9" s="526"/>
      <c r="MQS9" s="526"/>
      <c r="MQT9" s="526"/>
      <c r="MQU9" s="526"/>
      <c r="MQV9" s="526"/>
      <c r="MQW9" s="526"/>
      <c r="MQX9" s="526"/>
      <c r="MQY9" s="526"/>
      <c r="MQZ9" s="526"/>
      <c r="MRA9" s="526"/>
      <c r="MRB9" s="526"/>
      <c r="MRC9" s="526"/>
      <c r="MRD9" s="526"/>
      <c r="MRE9" s="526"/>
      <c r="MRF9" s="526"/>
      <c r="MRG9" s="526"/>
      <c r="MRH9" s="526"/>
      <c r="MRI9" s="526"/>
      <c r="MRJ9" s="526"/>
      <c r="MRK9" s="526"/>
      <c r="MRL9" s="526"/>
      <c r="MRM9" s="526"/>
      <c r="MRN9" s="526"/>
      <c r="MRO9" s="526"/>
      <c r="MRP9" s="526"/>
      <c r="MRQ9" s="526"/>
      <c r="MRR9" s="526"/>
      <c r="MRS9" s="526"/>
      <c r="MRT9" s="526"/>
      <c r="MRU9" s="526"/>
      <c r="MRV9" s="526"/>
      <c r="MRW9" s="526"/>
      <c r="MRX9" s="526"/>
      <c r="MRY9" s="526"/>
      <c r="MRZ9" s="526"/>
      <c r="MSA9" s="526"/>
      <c r="MSB9" s="526"/>
      <c r="MSC9" s="526"/>
      <c r="MSD9" s="526"/>
      <c r="MSE9" s="526"/>
      <c r="MSF9" s="526"/>
      <c r="MSG9" s="526"/>
      <c r="MSH9" s="526"/>
      <c r="MSI9" s="526"/>
      <c r="MSJ9" s="526"/>
      <c r="MSK9" s="526"/>
      <c r="MSL9" s="526"/>
      <c r="MSM9" s="526"/>
      <c r="MSN9" s="526"/>
      <c r="MSO9" s="526"/>
      <c r="MSP9" s="526"/>
      <c r="MSQ9" s="526"/>
      <c r="MSR9" s="526"/>
      <c r="MSS9" s="526"/>
      <c r="MST9" s="526"/>
      <c r="MSU9" s="526"/>
      <c r="MSV9" s="526"/>
      <c r="MSW9" s="526"/>
      <c r="MSX9" s="526"/>
      <c r="MSY9" s="526"/>
      <c r="MSZ9" s="526"/>
      <c r="MTA9" s="526"/>
      <c r="MTB9" s="526"/>
      <c r="MTC9" s="526"/>
      <c r="MTD9" s="526"/>
      <c r="MTE9" s="526"/>
      <c r="MTF9" s="526"/>
      <c r="MTG9" s="526"/>
      <c r="MTH9" s="526"/>
      <c r="MTI9" s="526"/>
      <c r="MTJ9" s="526"/>
      <c r="MTK9" s="526"/>
      <c r="MTL9" s="526"/>
      <c r="MTM9" s="526"/>
      <c r="MTN9" s="526"/>
      <c r="MTO9" s="526"/>
      <c r="MTP9" s="526"/>
      <c r="MTQ9" s="526"/>
      <c r="MTR9" s="526"/>
      <c r="MTS9" s="526"/>
      <c r="MTT9" s="526"/>
      <c r="MTU9" s="526"/>
      <c r="MTV9" s="526"/>
      <c r="MTW9" s="526"/>
      <c r="MTX9" s="526"/>
      <c r="MTY9" s="526"/>
      <c r="MTZ9" s="526"/>
      <c r="MUA9" s="526"/>
      <c r="MUB9" s="526"/>
      <c r="MUC9" s="526"/>
      <c r="MUD9" s="526"/>
      <c r="MUE9" s="526"/>
      <c r="MUF9" s="526"/>
      <c r="MUG9" s="526"/>
      <c r="MUH9" s="526"/>
      <c r="MUI9" s="526"/>
      <c r="MUJ9" s="526"/>
      <c r="MUK9" s="526"/>
      <c r="MUL9" s="526"/>
      <c r="MUM9" s="526"/>
      <c r="MUN9" s="526"/>
      <c r="MUO9" s="526"/>
      <c r="MUP9" s="526"/>
      <c r="MUQ9" s="526"/>
      <c r="MUR9" s="526"/>
      <c r="MUS9" s="526"/>
      <c r="MUT9" s="526"/>
      <c r="MUU9" s="526"/>
      <c r="MUV9" s="526"/>
      <c r="MUW9" s="526"/>
      <c r="MUX9" s="526"/>
      <c r="MUY9" s="526"/>
      <c r="MUZ9" s="526"/>
      <c r="MVA9" s="526"/>
      <c r="MVB9" s="526"/>
      <c r="MVC9" s="526"/>
      <c r="MVD9" s="526"/>
      <c r="MVE9" s="526"/>
      <c r="MVF9" s="526"/>
      <c r="MVG9" s="526"/>
      <c r="MVH9" s="526"/>
      <c r="MVI9" s="526"/>
      <c r="MVJ9" s="526"/>
      <c r="MVK9" s="526"/>
      <c r="MVL9" s="526"/>
      <c r="MVM9" s="526"/>
      <c r="MVN9" s="526"/>
      <c r="MVO9" s="526"/>
      <c r="MVP9" s="526"/>
      <c r="MVQ9" s="526"/>
      <c r="MVR9" s="526"/>
      <c r="MVS9" s="526"/>
      <c r="MVT9" s="526"/>
      <c r="MVU9" s="526"/>
      <c r="MVV9" s="526"/>
      <c r="MVW9" s="526"/>
      <c r="MVX9" s="526"/>
      <c r="MVY9" s="526"/>
      <c r="MVZ9" s="526"/>
      <c r="MWA9" s="526"/>
      <c r="MWB9" s="526"/>
      <c r="MWC9" s="526"/>
      <c r="MWD9" s="526"/>
      <c r="MWE9" s="526"/>
      <c r="MWF9" s="526"/>
      <c r="MWG9" s="526"/>
      <c r="MWH9" s="526"/>
      <c r="MWI9" s="526"/>
      <c r="MWJ9" s="526"/>
      <c r="MWK9" s="526"/>
      <c r="MWL9" s="526"/>
      <c r="MWM9" s="526"/>
      <c r="MWN9" s="526"/>
      <c r="MWO9" s="526"/>
      <c r="MWP9" s="526"/>
      <c r="MWQ9" s="526"/>
      <c r="MWR9" s="526"/>
      <c r="MWS9" s="526"/>
      <c r="MWT9" s="526"/>
      <c r="MWU9" s="526"/>
      <c r="MWV9" s="526"/>
      <c r="MWW9" s="526"/>
      <c r="MWX9" s="526"/>
      <c r="MWY9" s="526"/>
      <c r="MWZ9" s="526"/>
      <c r="MXA9" s="526"/>
      <c r="MXB9" s="526"/>
      <c r="MXC9" s="526"/>
      <c r="MXD9" s="526"/>
      <c r="MXE9" s="526"/>
      <c r="MXF9" s="526"/>
      <c r="MXG9" s="526"/>
      <c r="MXH9" s="526"/>
      <c r="MXI9" s="526"/>
      <c r="MXJ9" s="526"/>
      <c r="MXK9" s="526"/>
      <c r="MXL9" s="526"/>
      <c r="MXM9" s="526"/>
      <c r="MXN9" s="526"/>
      <c r="MXO9" s="526"/>
      <c r="MXP9" s="526"/>
      <c r="MXQ9" s="526"/>
      <c r="MXR9" s="526"/>
      <c r="MXS9" s="526"/>
      <c r="MXT9" s="526"/>
      <c r="MXU9" s="526"/>
      <c r="MXV9" s="526"/>
      <c r="MXW9" s="526"/>
      <c r="MXX9" s="526"/>
      <c r="MXY9" s="526"/>
      <c r="MXZ9" s="526"/>
      <c r="MYA9" s="526"/>
      <c r="MYB9" s="526"/>
      <c r="MYC9" s="526"/>
      <c r="MYD9" s="526"/>
      <c r="MYE9" s="526"/>
      <c r="MYF9" s="526"/>
      <c r="MYG9" s="526"/>
      <c r="MYH9" s="526"/>
      <c r="MYI9" s="526"/>
      <c r="MYJ9" s="526"/>
      <c r="MYK9" s="526"/>
      <c r="MYL9" s="526"/>
      <c r="MYM9" s="526"/>
      <c r="MYN9" s="526"/>
      <c r="MYO9" s="526"/>
      <c r="MYP9" s="526"/>
      <c r="MYQ9" s="526"/>
      <c r="MYR9" s="526"/>
      <c r="MYS9" s="526"/>
      <c r="MYT9" s="526"/>
      <c r="MYU9" s="526"/>
      <c r="MYV9" s="526"/>
      <c r="MYW9" s="526"/>
      <c r="MYX9" s="526"/>
      <c r="MYY9" s="526"/>
      <c r="MYZ9" s="526"/>
      <c r="MZA9" s="526"/>
      <c r="MZB9" s="526"/>
      <c r="MZC9" s="526"/>
      <c r="MZD9" s="526"/>
      <c r="MZE9" s="526"/>
      <c r="MZF9" s="526"/>
      <c r="MZG9" s="526"/>
      <c r="MZH9" s="526"/>
      <c r="MZI9" s="526"/>
      <c r="MZJ9" s="526"/>
      <c r="MZK9" s="526"/>
      <c r="MZL9" s="526"/>
      <c r="MZM9" s="526"/>
      <c r="MZN9" s="526"/>
      <c r="MZO9" s="526"/>
      <c r="MZP9" s="526"/>
      <c r="MZQ9" s="526"/>
      <c r="MZR9" s="526"/>
      <c r="MZS9" s="526"/>
      <c r="MZT9" s="526"/>
      <c r="MZU9" s="526"/>
      <c r="MZV9" s="526"/>
      <c r="MZW9" s="526"/>
      <c r="MZX9" s="526"/>
      <c r="MZY9" s="526"/>
      <c r="MZZ9" s="526"/>
      <c r="NAA9" s="526"/>
      <c r="NAB9" s="526"/>
      <c r="NAC9" s="526"/>
      <c r="NAD9" s="526"/>
      <c r="NAE9" s="526"/>
      <c r="NAF9" s="526"/>
      <c r="NAG9" s="526"/>
      <c r="NAH9" s="526"/>
      <c r="NAI9" s="526"/>
      <c r="NAJ9" s="526"/>
      <c r="NAK9" s="526"/>
      <c r="NAL9" s="526"/>
      <c r="NAM9" s="526"/>
      <c r="NAN9" s="526"/>
      <c r="NAO9" s="526"/>
      <c r="NAP9" s="526"/>
      <c r="NAQ9" s="526"/>
      <c r="NAR9" s="526"/>
      <c r="NAS9" s="526"/>
      <c r="NAT9" s="526"/>
      <c r="NAU9" s="526"/>
      <c r="NAV9" s="526"/>
      <c r="NAW9" s="526"/>
      <c r="NAX9" s="526"/>
      <c r="NAY9" s="526"/>
      <c r="NAZ9" s="526"/>
      <c r="NBA9" s="526"/>
      <c r="NBB9" s="526"/>
      <c r="NBC9" s="526"/>
      <c r="NBD9" s="526"/>
      <c r="NBE9" s="526"/>
      <c r="NBF9" s="526"/>
      <c r="NBG9" s="526"/>
      <c r="NBH9" s="526"/>
      <c r="NBI9" s="526"/>
      <c r="NBJ9" s="526"/>
      <c r="NBK9" s="526"/>
      <c r="NBL9" s="526"/>
      <c r="NBM9" s="526"/>
      <c r="NBN9" s="526"/>
      <c r="NBO9" s="526"/>
      <c r="NBP9" s="526"/>
      <c r="NBQ9" s="526"/>
      <c r="NBR9" s="526"/>
      <c r="NBS9" s="526"/>
      <c r="NBT9" s="526"/>
      <c r="NBU9" s="526"/>
      <c r="NBV9" s="526"/>
      <c r="NBW9" s="526"/>
      <c r="NBX9" s="526"/>
      <c r="NBY9" s="526"/>
      <c r="NBZ9" s="526"/>
      <c r="NCA9" s="526"/>
      <c r="NCB9" s="526"/>
      <c r="NCC9" s="526"/>
      <c r="NCD9" s="526"/>
      <c r="NCE9" s="526"/>
      <c r="NCF9" s="526"/>
      <c r="NCG9" s="526"/>
      <c r="NCH9" s="526"/>
      <c r="NCI9" s="526"/>
      <c r="NCJ9" s="526"/>
      <c r="NCK9" s="526"/>
      <c r="NCL9" s="526"/>
      <c r="NCM9" s="526"/>
      <c r="NCN9" s="526"/>
      <c r="NCO9" s="526"/>
      <c r="NCP9" s="526"/>
      <c r="NCQ9" s="526"/>
      <c r="NCR9" s="526"/>
      <c r="NCS9" s="526"/>
      <c r="NCT9" s="526"/>
      <c r="NCU9" s="526"/>
      <c r="NCV9" s="526"/>
      <c r="NCW9" s="526"/>
      <c r="NCX9" s="526"/>
      <c r="NCY9" s="526"/>
      <c r="NCZ9" s="526"/>
      <c r="NDA9" s="526"/>
      <c r="NDB9" s="526"/>
      <c r="NDC9" s="526"/>
      <c r="NDD9" s="526"/>
      <c r="NDE9" s="526"/>
      <c r="NDF9" s="526"/>
      <c r="NDG9" s="526"/>
      <c r="NDH9" s="526"/>
      <c r="NDI9" s="526"/>
      <c r="NDJ9" s="526"/>
      <c r="NDK9" s="526"/>
      <c r="NDL9" s="526"/>
      <c r="NDM9" s="526"/>
      <c r="NDN9" s="526"/>
      <c r="NDO9" s="526"/>
      <c r="NDP9" s="526"/>
      <c r="NDQ9" s="526"/>
      <c r="NDR9" s="526"/>
      <c r="NDS9" s="526"/>
      <c r="NDT9" s="526"/>
      <c r="NDU9" s="526"/>
      <c r="NDV9" s="526"/>
      <c r="NDW9" s="526"/>
      <c r="NDX9" s="526"/>
      <c r="NDY9" s="526"/>
      <c r="NDZ9" s="526"/>
      <c r="NEA9" s="526"/>
      <c r="NEB9" s="526"/>
      <c r="NEC9" s="526"/>
      <c r="NED9" s="526"/>
      <c r="NEE9" s="526"/>
      <c r="NEF9" s="526"/>
      <c r="NEG9" s="526"/>
      <c r="NEH9" s="526"/>
      <c r="NEI9" s="526"/>
      <c r="NEJ9" s="526"/>
      <c r="NEK9" s="526"/>
      <c r="NEL9" s="526"/>
      <c r="NEM9" s="526"/>
      <c r="NEN9" s="526"/>
      <c r="NEO9" s="526"/>
      <c r="NEP9" s="526"/>
      <c r="NEQ9" s="526"/>
      <c r="NER9" s="526"/>
      <c r="NES9" s="526"/>
      <c r="NET9" s="526"/>
      <c r="NEU9" s="526"/>
      <c r="NEV9" s="526"/>
      <c r="NEW9" s="526"/>
      <c r="NEX9" s="526"/>
      <c r="NEY9" s="526"/>
      <c r="NEZ9" s="526"/>
      <c r="NFA9" s="526"/>
      <c r="NFB9" s="526"/>
      <c r="NFC9" s="526"/>
      <c r="NFD9" s="526"/>
      <c r="NFE9" s="526"/>
      <c r="NFF9" s="526"/>
      <c r="NFG9" s="526"/>
      <c r="NFH9" s="526"/>
      <c r="NFI9" s="526"/>
      <c r="NFJ9" s="526"/>
      <c r="NFK9" s="526"/>
      <c r="NFL9" s="526"/>
      <c r="NFM9" s="526"/>
      <c r="NFN9" s="526"/>
      <c r="NFO9" s="526"/>
      <c r="NFP9" s="526"/>
      <c r="NFQ9" s="526"/>
      <c r="NFR9" s="526"/>
      <c r="NFS9" s="526"/>
      <c r="NFT9" s="526"/>
      <c r="NFU9" s="526"/>
      <c r="NFV9" s="526"/>
      <c r="NFW9" s="526"/>
      <c r="NFX9" s="526"/>
      <c r="NFY9" s="526"/>
      <c r="NFZ9" s="526"/>
      <c r="NGA9" s="526"/>
      <c r="NGB9" s="526"/>
      <c r="NGC9" s="526"/>
      <c r="NGD9" s="526"/>
      <c r="NGE9" s="526"/>
      <c r="NGF9" s="526"/>
      <c r="NGG9" s="526"/>
      <c r="NGH9" s="526"/>
      <c r="NGI9" s="526"/>
      <c r="NGJ9" s="526"/>
      <c r="NGK9" s="526"/>
      <c r="NGL9" s="526"/>
      <c r="NGM9" s="526"/>
      <c r="NGN9" s="526"/>
      <c r="NGO9" s="526"/>
      <c r="NGP9" s="526"/>
      <c r="NGQ9" s="526"/>
      <c r="NGR9" s="526"/>
      <c r="NGS9" s="526"/>
      <c r="NGT9" s="526"/>
      <c r="NGU9" s="526"/>
      <c r="NGV9" s="526"/>
      <c r="NGW9" s="526"/>
      <c r="NGX9" s="526"/>
      <c r="NGY9" s="526"/>
      <c r="NGZ9" s="526"/>
      <c r="NHA9" s="526"/>
      <c r="NHB9" s="526"/>
      <c r="NHC9" s="526"/>
      <c r="NHD9" s="526"/>
      <c r="NHE9" s="526"/>
      <c r="NHF9" s="526"/>
      <c r="NHG9" s="526"/>
      <c r="NHH9" s="526"/>
      <c r="NHI9" s="526"/>
      <c r="NHJ9" s="526"/>
      <c r="NHK9" s="526"/>
      <c r="NHL9" s="526"/>
      <c r="NHM9" s="526"/>
      <c r="NHN9" s="526"/>
      <c r="NHO9" s="526"/>
      <c r="NHP9" s="526"/>
      <c r="NHQ9" s="526"/>
      <c r="NHR9" s="526"/>
      <c r="NHS9" s="526"/>
      <c r="NHT9" s="526"/>
      <c r="NHU9" s="526"/>
      <c r="NHV9" s="526"/>
      <c r="NHW9" s="526"/>
      <c r="NHX9" s="526"/>
      <c r="NHY9" s="526"/>
      <c r="NHZ9" s="526"/>
      <c r="NIA9" s="526"/>
      <c r="NIB9" s="526"/>
      <c r="NIC9" s="526"/>
      <c r="NID9" s="526"/>
      <c r="NIE9" s="526"/>
      <c r="NIF9" s="526"/>
      <c r="NIG9" s="526"/>
      <c r="NIH9" s="526"/>
      <c r="NII9" s="526"/>
      <c r="NIJ9" s="526"/>
      <c r="NIK9" s="526"/>
      <c r="NIL9" s="526"/>
      <c r="NIM9" s="526"/>
      <c r="NIN9" s="526"/>
      <c r="NIO9" s="526"/>
      <c r="NIP9" s="526"/>
      <c r="NIQ9" s="526"/>
      <c r="NIR9" s="526"/>
      <c r="NIS9" s="526"/>
      <c r="NIT9" s="526"/>
      <c r="NIU9" s="526"/>
      <c r="NIV9" s="526"/>
      <c r="NIW9" s="526"/>
      <c r="NIX9" s="526"/>
      <c r="NIY9" s="526"/>
      <c r="NIZ9" s="526"/>
      <c r="NJA9" s="526"/>
      <c r="NJB9" s="526"/>
      <c r="NJC9" s="526"/>
      <c r="NJD9" s="526"/>
      <c r="NJE9" s="526"/>
      <c r="NJF9" s="526"/>
      <c r="NJG9" s="526"/>
      <c r="NJH9" s="526"/>
      <c r="NJI9" s="526"/>
      <c r="NJJ9" s="526"/>
      <c r="NJK9" s="526"/>
      <c r="NJL9" s="526"/>
      <c r="NJM9" s="526"/>
      <c r="NJN9" s="526"/>
      <c r="NJO9" s="526"/>
      <c r="NJP9" s="526"/>
      <c r="NJQ9" s="526"/>
      <c r="NJR9" s="526"/>
      <c r="NJS9" s="526"/>
      <c r="NJT9" s="526"/>
      <c r="NJU9" s="526"/>
      <c r="NJV9" s="526"/>
      <c r="NJW9" s="526"/>
      <c r="NJX9" s="526"/>
      <c r="NJY9" s="526"/>
      <c r="NJZ9" s="526"/>
      <c r="NKA9" s="526"/>
      <c r="NKB9" s="526"/>
      <c r="NKC9" s="526"/>
      <c r="NKD9" s="526"/>
      <c r="NKE9" s="526"/>
      <c r="NKF9" s="526"/>
      <c r="NKG9" s="526"/>
      <c r="NKH9" s="526"/>
      <c r="NKI9" s="526"/>
      <c r="NKJ9" s="526"/>
      <c r="NKK9" s="526"/>
      <c r="NKL9" s="526"/>
      <c r="NKM9" s="526"/>
      <c r="NKN9" s="526"/>
      <c r="NKO9" s="526"/>
      <c r="NKP9" s="526"/>
      <c r="NKQ9" s="526"/>
      <c r="NKR9" s="526"/>
      <c r="NKS9" s="526"/>
      <c r="NKT9" s="526"/>
      <c r="NKU9" s="526"/>
      <c r="NKV9" s="526"/>
      <c r="NKW9" s="526"/>
      <c r="NKX9" s="526"/>
      <c r="NKY9" s="526"/>
      <c r="NKZ9" s="526"/>
      <c r="NLA9" s="526"/>
      <c r="NLB9" s="526"/>
      <c r="NLC9" s="526"/>
      <c r="NLD9" s="526"/>
      <c r="NLE9" s="526"/>
      <c r="NLF9" s="526"/>
      <c r="NLG9" s="526"/>
      <c r="NLH9" s="526"/>
      <c r="NLI9" s="526"/>
      <c r="NLJ9" s="526"/>
      <c r="NLK9" s="526"/>
      <c r="NLL9" s="526"/>
      <c r="NLM9" s="526"/>
      <c r="NLN9" s="526"/>
      <c r="NLO9" s="526"/>
      <c r="NLP9" s="526"/>
      <c r="NLQ9" s="526"/>
      <c r="NLR9" s="526"/>
      <c r="NLS9" s="526"/>
      <c r="NLT9" s="526"/>
      <c r="NLU9" s="526"/>
      <c r="NLV9" s="526"/>
      <c r="NLW9" s="526"/>
      <c r="NLX9" s="526"/>
      <c r="NLY9" s="526"/>
      <c r="NLZ9" s="526"/>
      <c r="NMA9" s="526"/>
      <c r="NMB9" s="526"/>
      <c r="NMC9" s="526"/>
      <c r="NMD9" s="526"/>
      <c r="NME9" s="526"/>
      <c r="NMF9" s="526"/>
      <c r="NMG9" s="526"/>
      <c r="NMH9" s="526"/>
      <c r="NMI9" s="526"/>
      <c r="NMJ9" s="526"/>
      <c r="NMK9" s="526"/>
      <c r="NML9" s="526"/>
      <c r="NMM9" s="526"/>
      <c r="NMN9" s="526"/>
      <c r="NMO9" s="526"/>
      <c r="NMP9" s="526"/>
      <c r="NMQ9" s="526"/>
      <c r="NMR9" s="526"/>
      <c r="NMS9" s="526"/>
      <c r="NMT9" s="526"/>
      <c r="NMU9" s="526"/>
      <c r="NMV9" s="526"/>
      <c r="NMW9" s="526"/>
      <c r="NMX9" s="526"/>
      <c r="NMY9" s="526"/>
      <c r="NMZ9" s="526"/>
      <c r="NNA9" s="526"/>
      <c r="NNB9" s="526"/>
      <c r="NNC9" s="526"/>
      <c r="NND9" s="526"/>
      <c r="NNE9" s="526"/>
      <c r="NNF9" s="526"/>
      <c r="NNG9" s="526"/>
      <c r="NNH9" s="526"/>
      <c r="NNI9" s="526"/>
      <c r="NNJ9" s="526"/>
      <c r="NNK9" s="526"/>
      <c r="NNL9" s="526"/>
      <c r="NNM9" s="526"/>
      <c r="NNN9" s="526"/>
      <c r="NNO9" s="526"/>
      <c r="NNP9" s="526"/>
      <c r="NNQ9" s="526"/>
      <c r="NNR9" s="526"/>
      <c r="NNS9" s="526"/>
      <c r="NNT9" s="526"/>
      <c r="NNU9" s="526"/>
      <c r="NNV9" s="526"/>
      <c r="NNW9" s="526"/>
      <c r="NNX9" s="526"/>
      <c r="NNY9" s="526"/>
      <c r="NNZ9" s="526"/>
      <c r="NOA9" s="526"/>
      <c r="NOB9" s="526"/>
      <c r="NOC9" s="526"/>
      <c r="NOD9" s="526"/>
      <c r="NOE9" s="526"/>
      <c r="NOF9" s="526"/>
      <c r="NOG9" s="526"/>
      <c r="NOH9" s="526"/>
      <c r="NOI9" s="526"/>
      <c r="NOJ9" s="526"/>
      <c r="NOK9" s="526"/>
      <c r="NOL9" s="526"/>
      <c r="NOM9" s="526"/>
      <c r="NON9" s="526"/>
      <c r="NOO9" s="526"/>
      <c r="NOP9" s="526"/>
      <c r="NOQ9" s="526"/>
      <c r="NOR9" s="526"/>
      <c r="NOS9" s="526"/>
      <c r="NOT9" s="526"/>
      <c r="NOU9" s="526"/>
      <c r="NOV9" s="526"/>
      <c r="NOW9" s="526"/>
      <c r="NOX9" s="526"/>
      <c r="NOY9" s="526"/>
      <c r="NOZ9" s="526"/>
      <c r="NPA9" s="526"/>
      <c r="NPB9" s="526"/>
      <c r="NPC9" s="526"/>
      <c r="NPD9" s="526"/>
      <c r="NPE9" s="526"/>
      <c r="NPF9" s="526"/>
      <c r="NPG9" s="526"/>
      <c r="NPH9" s="526"/>
      <c r="NPI9" s="526"/>
      <c r="NPJ9" s="526"/>
      <c r="NPK9" s="526"/>
      <c r="NPL9" s="526"/>
      <c r="NPM9" s="526"/>
      <c r="NPN9" s="526"/>
      <c r="NPO9" s="526"/>
      <c r="NPP9" s="526"/>
      <c r="NPQ9" s="526"/>
      <c r="NPR9" s="526"/>
      <c r="NPS9" s="526"/>
      <c r="NPT9" s="526"/>
      <c r="NPU9" s="526"/>
      <c r="NPV9" s="526"/>
      <c r="NPW9" s="526"/>
      <c r="NPX9" s="526"/>
      <c r="NPY9" s="526"/>
      <c r="NPZ9" s="526"/>
      <c r="NQA9" s="526"/>
      <c r="NQB9" s="526"/>
      <c r="NQC9" s="526"/>
      <c r="NQD9" s="526"/>
      <c r="NQE9" s="526"/>
      <c r="NQF9" s="526"/>
      <c r="NQG9" s="526"/>
      <c r="NQH9" s="526"/>
      <c r="NQI9" s="526"/>
      <c r="NQJ9" s="526"/>
      <c r="NQK9" s="526"/>
      <c r="NQL9" s="526"/>
      <c r="NQM9" s="526"/>
      <c r="NQN9" s="526"/>
      <c r="NQO9" s="526"/>
      <c r="NQP9" s="526"/>
      <c r="NQQ9" s="526"/>
      <c r="NQR9" s="526"/>
      <c r="NQS9" s="526"/>
      <c r="NQT9" s="526"/>
      <c r="NQU9" s="526"/>
      <c r="NQV9" s="526"/>
      <c r="NQW9" s="526"/>
      <c r="NQX9" s="526"/>
      <c r="NQY9" s="526"/>
      <c r="NQZ9" s="526"/>
      <c r="NRA9" s="526"/>
      <c r="NRB9" s="526"/>
      <c r="NRC9" s="526"/>
      <c r="NRD9" s="526"/>
      <c r="NRE9" s="526"/>
      <c r="NRF9" s="526"/>
      <c r="NRG9" s="526"/>
      <c r="NRH9" s="526"/>
      <c r="NRI9" s="526"/>
      <c r="NRJ9" s="526"/>
      <c r="NRK9" s="526"/>
      <c r="NRL9" s="526"/>
      <c r="NRM9" s="526"/>
      <c r="NRN9" s="526"/>
      <c r="NRO9" s="526"/>
      <c r="NRP9" s="526"/>
      <c r="NRQ9" s="526"/>
      <c r="NRR9" s="526"/>
      <c r="NRS9" s="526"/>
      <c r="NRT9" s="526"/>
      <c r="NRU9" s="526"/>
      <c r="NRV9" s="526"/>
      <c r="NRW9" s="526"/>
      <c r="NRX9" s="526"/>
      <c r="NRY9" s="526"/>
      <c r="NRZ9" s="526"/>
      <c r="NSA9" s="526"/>
      <c r="NSB9" s="526"/>
      <c r="NSC9" s="526"/>
      <c r="NSD9" s="526"/>
      <c r="NSE9" s="526"/>
      <c r="NSF9" s="526"/>
      <c r="NSG9" s="526"/>
      <c r="NSH9" s="526"/>
      <c r="NSI9" s="526"/>
      <c r="NSJ9" s="526"/>
      <c r="NSK9" s="526"/>
      <c r="NSL9" s="526"/>
      <c r="NSM9" s="526"/>
      <c r="NSN9" s="526"/>
      <c r="NSO9" s="526"/>
      <c r="NSP9" s="526"/>
      <c r="NSQ9" s="526"/>
      <c r="NSR9" s="526"/>
      <c r="NSS9" s="526"/>
      <c r="NST9" s="526"/>
      <c r="NSU9" s="526"/>
      <c r="NSV9" s="526"/>
      <c r="NSW9" s="526"/>
      <c r="NSX9" s="526"/>
      <c r="NSY9" s="526"/>
      <c r="NSZ9" s="526"/>
      <c r="NTA9" s="526"/>
      <c r="NTB9" s="526"/>
      <c r="NTC9" s="526"/>
      <c r="NTD9" s="526"/>
      <c r="NTE9" s="526"/>
      <c r="NTF9" s="526"/>
      <c r="NTG9" s="526"/>
      <c r="NTH9" s="526"/>
      <c r="NTI9" s="526"/>
      <c r="NTJ9" s="526"/>
      <c r="NTK9" s="526"/>
      <c r="NTL9" s="526"/>
      <c r="NTM9" s="526"/>
      <c r="NTN9" s="526"/>
      <c r="NTO9" s="526"/>
      <c r="NTP9" s="526"/>
      <c r="NTQ9" s="526"/>
      <c r="NTR9" s="526"/>
      <c r="NTS9" s="526"/>
      <c r="NTT9" s="526"/>
      <c r="NTU9" s="526"/>
      <c r="NTV9" s="526"/>
      <c r="NTW9" s="526"/>
      <c r="NTX9" s="526"/>
      <c r="NTY9" s="526"/>
      <c r="NTZ9" s="526"/>
      <c r="NUA9" s="526"/>
      <c r="NUB9" s="526"/>
      <c r="NUC9" s="526"/>
      <c r="NUD9" s="526"/>
      <c r="NUE9" s="526"/>
      <c r="NUF9" s="526"/>
      <c r="NUG9" s="526"/>
      <c r="NUH9" s="526"/>
      <c r="NUI9" s="526"/>
      <c r="NUJ9" s="526"/>
      <c r="NUK9" s="526"/>
      <c r="NUL9" s="526"/>
      <c r="NUM9" s="526"/>
      <c r="NUN9" s="526"/>
      <c r="NUO9" s="526"/>
      <c r="NUP9" s="526"/>
      <c r="NUQ9" s="526"/>
      <c r="NUR9" s="526"/>
      <c r="NUS9" s="526"/>
      <c r="NUT9" s="526"/>
      <c r="NUU9" s="526"/>
      <c r="NUV9" s="526"/>
      <c r="NUW9" s="526"/>
      <c r="NUX9" s="526"/>
      <c r="NUY9" s="526"/>
      <c r="NUZ9" s="526"/>
      <c r="NVA9" s="526"/>
      <c r="NVB9" s="526"/>
      <c r="NVC9" s="526"/>
      <c r="NVD9" s="526"/>
      <c r="NVE9" s="526"/>
      <c r="NVF9" s="526"/>
      <c r="NVG9" s="526"/>
      <c r="NVH9" s="526"/>
      <c r="NVI9" s="526"/>
      <c r="NVJ9" s="526"/>
      <c r="NVK9" s="526"/>
      <c r="NVL9" s="526"/>
      <c r="NVM9" s="526"/>
      <c r="NVN9" s="526"/>
      <c r="NVO9" s="526"/>
      <c r="NVP9" s="526"/>
      <c r="NVQ9" s="526"/>
      <c r="NVR9" s="526"/>
      <c r="NVS9" s="526"/>
      <c r="NVT9" s="526"/>
      <c r="NVU9" s="526"/>
      <c r="NVV9" s="526"/>
      <c r="NVW9" s="526"/>
      <c r="NVX9" s="526"/>
      <c r="NVY9" s="526"/>
      <c r="NVZ9" s="526"/>
      <c r="NWA9" s="526"/>
      <c r="NWB9" s="526"/>
      <c r="NWC9" s="526"/>
      <c r="NWD9" s="526"/>
      <c r="NWE9" s="526"/>
      <c r="NWF9" s="526"/>
      <c r="NWG9" s="526"/>
      <c r="NWH9" s="526"/>
      <c r="NWI9" s="526"/>
      <c r="NWJ9" s="526"/>
      <c r="NWK9" s="526"/>
      <c r="NWL9" s="526"/>
      <c r="NWM9" s="526"/>
      <c r="NWN9" s="526"/>
      <c r="NWO9" s="526"/>
      <c r="NWP9" s="526"/>
      <c r="NWQ9" s="526"/>
      <c r="NWR9" s="526"/>
      <c r="NWS9" s="526"/>
      <c r="NWT9" s="526"/>
      <c r="NWU9" s="526"/>
      <c r="NWV9" s="526"/>
      <c r="NWW9" s="526"/>
      <c r="NWX9" s="526"/>
      <c r="NWY9" s="526"/>
      <c r="NWZ9" s="526"/>
      <c r="NXA9" s="526"/>
      <c r="NXB9" s="526"/>
      <c r="NXC9" s="526"/>
      <c r="NXD9" s="526"/>
      <c r="NXE9" s="526"/>
      <c r="NXF9" s="526"/>
      <c r="NXG9" s="526"/>
      <c r="NXH9" s="526"/>
      <c r="NXI9" s="526"/>
      <c r="NXJ9" s="526"/>
      <c r="NXK9" s="526"/>
      <c r="NXL9" s="526"/>
      <c r="NXM9" s="526"/>
      <c r="NXN9" s="526"/>
      <c r="NXO9" s="526"/>
      <c r="NXP9" s="526"/>
      <c r="NXQ9" s="526"/>
      <c r="NXR9" s="526"/>
      <c r="NXS9" s="526"/>
      <c r="NXT9" s="526"/>
      <c r="NXU9" s="526"/>
      <c r="NXV9" s="526"/>
      <c r="NXW9" s="526"/>
      <c r="NXX9" s="526"/>
      <c r="NXY9" s="526"/>
      <c r="NXZ9" s="526"/>
      <c r="NYA9" s="526"/>
      <c r="NYB9" s="526"/>
      <c r="NYC9" s="526"/>
      <c r="NYD9" s="526"/>
      <c r="NYE9" s="526"/>
      <c r="NYF9" s="526"/>
      <c r="NYG9" s="526"/>
      <c r="NYH9" s="526"/>
      <c r="NYI9" s="526"/>
      <c r="NYJ9" s="526"/>
      <c r="NYK9" s="526"/>
      <c r="NYL9" s="526"/>
      <c r="NYM9" s="526"/>
      <c r="NYN9" s="526"/>
      <c r="NYO9" s="526"/>
      <c r="NYP9" s="526"/>
      <c r="NYQ9" s="526"/>
      <c r="NYR9" s="526"/>
      <c r="NYS9" s="526"/>
      <c r="NYT9" s="526"/>
      <c r="NYU9" s="526"/>
      <c r="NYV9" s="526"/>
      <c r="NYW9" s="526"/>
      <c r="NYX9" s="526"/>
      <c r="NYY9" s="526"/>
      <c r="NYZ9" s="526"/>
      <c r="NZA9" s="526"/>
      <c r="NZB9" s="526"/>
      <c r="NZC9" s="526"/>
      <c r="NZD9" s="526"/>
      <c r="NZE9" s="526"/>
      <c r="NZF9" s="526"/>
      <c r="NZG9" s="526"/>
      <c r="NZH9" s="526"/>
      <c r="NZI9" s="526"/>
      <c r="NZJ9" s="526"/>
      <c r="NZK9" s="526"/>
      <c r="NZL9" s="526"/>
      <c r="NZM9" s="526"/>
      <c r="NZN9" s="526"/>
      <c r="NZO9" s="526"/>
      <c r="NZP9" s="526"/>
      <c r="NZQ9" s="526"/>
      <c r="NZR9" s="526"/>
      <c r="NZS9" s="526"/>
      <c r="NZT9" s="526"/>
      <c r="NZU9" s="526"/>
      <c r="NZV9" s="526"/>
      <c r="NZW9" s="526"/>
      <c r="NZX9" s="526"/>
      <c r="NZY9" s="526"/>
      <c r="NZZ9" s="526"/>
      <c r="OAA9" s="526"/>
      <c r="OAB9" s="526"/>
      <c r="OAC9" s="526"/>
      <c r="OAD9" s="526"/>
      <c r="OAE9" s="526"/>
      <c r="OAF9" s="526"/>
      <c r="OAG9" s="526"/>
      <c r="OAH9" s="526"/>
      <c r="OAI9" s="526"/>
      <c r="OAJ9" s="526"/>
      <c r="OAK9" s="526"/>
      <c r="OAL9" s="526"/>
      <c r="OAM9" s="526"/>
      <c r="OAN9" s="526"/>
      <c r="OAO9" s="526"/>
      <c r="OAP9" s="526"/>
      <c r="OAQ9" s="526"/>
      <c r="OAR9" s="526"/>
      <c r="OAS9" s="526"/>
      <c r="OAT9" s="526"/>
      <c r="OAU9" s="526"/>
      <c r="OAV9" s="526"/>
      <c r="OAW9" s="526"/>
      <c r="OAX9" s="526"/>
      <c r="OAY9" s="526"/>
      <c r="OAZ9" s="526"/>
      <c r="OBA9" s="526"/>
      <c r="OBB9" s="526"/>
      <c r="OBC9" s="526"/>
      <c r="OBD9" s="526"/>
      <c r="OBE9" s="526"/>
      <c r="OBF9" s="526"/>
      <c r="OBG9" s="526"/>
      <c r="OBH9" s="526"/>
      <c r="OBI9" s="526"/>
      <c r="OBJ9" s="526"/>
      <c r="OBK9" s="526"/>
      <c r="OBL9" s="526"/>
      <c r="OBM9" s="526"/>
      <c r="OBN9" s="526"/>
      <c r="OBO9" s="526"/>
      <c r="OBP9" s="526"/>
      <c r="OBQ9" s="526"/>
      <c r="OBR9" s="526"/>
      <c r="OBS9" s="526"/>
      <c r="OBT9" s="526"/>
      <c r="OBU9" s="526"/>
      <c r="OBV9" s="526"/>
      <c r="OBW9" s="526"/>
      <c r="OBX9" s="526"/>
      <c r="OBY9" s="526"/>
      <c r="OBZ9" s="526"/>
      <c r="OCA9" s="526"/>
      <c r="OCB9" s="526"/>
      <c r="OCC9" s="526"/>
      <c r="OCD9" s="526"/>
      <c r="OCE9" s="526"/>
      <c r="OCF9" s="526"/>
      <c r="OCG9" s="526"/>
      <c r="OCH9" s="526"/>
      <c r="OCI9" s="526"/>
      <c r="OCJ9" s="526"/>
      <c r="OCK9" s="526"/>
      <c r="OCL9" s="526"/>
      <c r="OCM9" s="526"/>
      <c r="OCN9" s="526"/>
      <c r="OCO9" s="526"/>
      <c r="OCP9" s="526"/>
      <c r="OCQ9" s="526"/>
      <c r="OCR9" s="526"/>
      <c r="OCS9" s="526"/>
      <c r="OCT9" s="526"/>
      <c r="OCU9" s="526"/>
      <c r="OCV9" s="526"/>
      <c r="OCW9" s="526"/>
      <c r="OCX9" s="526"/>
      <c r="OCY9" s="526"/>
      <c r="OCZ9" s="526"/>
      <c r="ODA9" s="526"/>
      <c r="ODB9" s="526"/>
      <c r="ODC9" s="526"/>
      <c r="ODD9" s="526"/>
      <c r="ODE9" s="526"/>
      <c r="ODF9" s="526"/>
      <c r="ODG9" s="526"/>
      <c r="ODH9" s="526"/>
      <c r="ODI9" s="526"/>
      <c r="ODJ9" s="526"/>
      <c r="ODK9" s="526"/>
      <c r="ODL9" s="526"/>
      <c r="ODM9" s="526"/>
      <c r="ODN9" s="526"/>
      <c r="ODO9" s="526"/>
      <c r="ODP9" s="526"/>
      <c r="ODQ9" s="526"/>
      <c r="ODR9" s="526"/>
      <c r="ODS9" s="526"/>
      <c r="ODT9" s="526"/>
      <c r="ODU9" s="526"/>
      <c r="ODV9" s="526"/>
      <c r="ODW9" s="526"/>
      <c r="ODX9" s="526"/>
      <c r="ODY9" s="526"/>
      <c r="ODZ9" s="526"/>
      <c r="OEA9" s="526"/>
      <c r="OEB9" s="526"/>
      <c r="OEC9" s="526"/>
      <c r="OED9" s="526"/>
      <c r="OEE9" s="526"/>
      <c r="OEF9" s="526"/>
      <c r="OEG9" s="526"/>
      <c r="OEH9" s="526"/>
      <c r="OEI9" s="526"/>
      <c r="OEJ9" s="526"/>
      <c r="OEK9" s="526"/>
      <c r="OEL9" s="526"/>
      <c r="OEM9" s="526"/>
      <c r="OEN9" s="526"/>
      <c r="OEO9" s="526"/>
      <c r="OEP9" s="526"/>
      <c r="OEQ9" s="526"/>
      <c r="OER9" s="526"/>
      <c r="OES9" s="526"/>
      <c r="OET9" s="526"/>
      <c r="OEU9" s="526"/>
      <c r="OEV9" s="526"/>
      <c r="OEW9" s="526"/>
      <c r="OEX9" s="526"/>
      <c r="OEY9" s="526"/>
      <c r="OEZ9" s="526"/>
      <c r="OFA9" s="526"/>
      <c r="OFB9" s="526"/>
      <c r="OFC9" s="526"/>
      <c r="OFD9" s="526"/>
      <c r="OFE9" s="526"/>
      <c r="OFF9" s="526"/>
      <c r="OFG9" s="526"/>
      <c r="OFH9" s="526"/>
      <c r="OFI9" s="526"/>
      <c r="OFJ9" s="526"/>
      <c r="OFK9" s="526"/>
      <c r="OFL9" s="526"/>
      <c r="OFM9" s="526"/>
      <c r="OFN9" s="526"/>
      <c r="OFO9" s="526"/>
      <c r="OFP9" s="526"/>
      <c r="OFQ9" s="526"/>
      <c r="OFR9" s="526"/>
      <c r="OFS9" s="526"/>
      <c r="OFT9" s="526"/>
      <c r="OFU9" s="526"/>
      <c r="OFV9" s="526"/>
      <c r="OFW9" s="526"/>
      <c r="OFX9" s="526"/>
      <c r="OFY9" s="526"/>
      <c r="OFZ9" s="526"/>
      <c r="OGA9" s="526"/>
      <c r="OGB9" s="526"/>
      <c r="OGC9" s="526"/>
      <c r="OGD9" s="526"/>
      <c r="OGE9" s="526"/>
      <c r="OGF9" s="526"/>
      <c r="OGG9" s="526"/>
      <c r="OGH9" s="526"/>
      <c r="OGI9" s="526"/>
      <c r="OGJ9" s="526"/>
      <c r="OGK9" s="526"/>
      <c r="OGL9" s="526"/>
      <c r="OGM9" s="526"/>
      <c r="OGN9" s="526"/>
      <c r="OGO9" s="526"/>
      <c r="OGP9" s="526"/>
      <c r="OGQ9" s="526"/>
      <c r="OGR9" s="526"/>
      <c r="OGS9" s="526"/>
      <c r="OGT9" s="526"/>
      <c r="OGU9" s="526"/>
      <c r="OGV9" s="526"/>
      <c r="OGW9" s="526"/>
      <c r="OGX9" s="526"/>
      <c r="OGY9" s="526"/>
      <c r="OGZ9" s="526"/>
      <c r="OHA9" s="526"/>
      <c r="OHB9" s="526"/>
      <c r="OHC9" s="526"/>
      <c r="OHD9" s="526"/>
      <c r="OHE9" s="526"/>
      <c r="OHF9" s="526"/>
      <c r="OHG9" s="526"/>
      <c r="OHH9" s="526"/>
      <c r="OHI9" s="526"/>
      <c r="OHJ9" s="526"/>
      <c r="OHK9" s="526"/>
      <c r="OHL9" s="526"/>
      <c r="OHM9" s="526"/>
      <c r="OHN9" s="526"/>
      <c r="OHO9" s="526"/>
      <c r="OHP9" s="526"/>
      <c r="OHQ9" s="526"/>
      <c r="OHR9" s="526"/>
      <c r="OHS9" s="526"/>
      <c r="OHT9" s="526"/>
      <c r="OHU9" s="526"/>
      <c r="OHV9" s="526"/>
      <c r="OHW9" s="526"/>
      <c r="OHX9" s="526"/>
      <c r="OHY9" s="526"/>
      <c r="OHZ9" s="526"/>
      <c r="OIA9" s="526"/>
      <c r="OIB9" s="526"/>
      <c r="OIC9" s="526"/>
      <c r="OID9" s="526"/>
      <c r="OIE9" s="526"/>
      <c r="OIF9" s="526"/>
      <c r="OIG9" s="526"/>
      <c r="OIH9" s="526"/>
      <c r="OII9" s="526"/>
      <c r="OIJ9" s="526"/>
      <c r="OIK9" s="526"/>
      <c r="OIL9" s="526"/>
      <c r="OIM9" s="526"/>
      <c r="OIN9" s="526"/>
      <c r="OIO9" s="526"/>
      <c r="OIP9" s="526"/>
      <c r="OIQ9" s="526"/>
      <c r="OIR9" s="526"/>
      <c r="OIS9" s="526"/>
      <c r="OIT9" s="526"/>
      <c r="OIU9" s="526"/>
      <c r="OIV9" s="526"/>
      <c r="OIW9" s="526"/>
      <c r="OIX9" s="526"/>
      <c r="OIY9" s="526"/>
      <c r="OIZ9" s="526"/>
      <c r="OJA9" s="526"/>
      <c r="OJB9" s="526"/>
      <c r="OJC9" s="526"/>
      <c r="OJD9" s="526"/>
      <c r="OJE9" s="526"/>
      <c r="OJF9" s="526"/>
      <c r="OJG9" s="526"/>
      <c r="OJH9" s="526"/>
      <c r="OJI9" s="526"/>
      <c r="OJJ9" s="526"/>
      <c r="OJK9" s="526"/>
      <c r="OJL9" s="526"/>
      <c r="OJM9" s="526"/>
      <c r="OJN9" s="526"/>
      <c r="OJO9" s="526"/>
      <c r="OJP9" s="526"/>
      <c r="OJQ9" s="526"/>
      <c r="OJR9" s="526"/>
      <c r="OJS9" s="526"/>
      <c r="OJT9" s="526"/>
      <c r="OJU9" s="526"/>
      <c r="OJV9" s="526"/>
      <c r="OJW9" s="526"/>
      <c r="OJX9" s="526"/>
      <c r="OJY9" s="526"/>
      <c r="OJZ9" s="526"/>
      <c r="OKA9" s="526"/>
      <c r="OKB9" s="526"/>
      <c r="OKC9" s="526"/>
      <c r="OKD9" s="526"/>
      <c r="OKE9" s="526"/>
      <c r="OKF9" s="526"/>
      <c r="OKG9" s="526"/>
      <c r="OKH9" s="526"/>
      <c r="OKI9" s="526"/>
      <c r="OKJ9" s="526"/>
      <c r="OKK9" s="526"/>
      <c r="OKL9" s="526"/>
      <c r="OKM9" s="526"/>
      <c r="OKN9" s="526"/>
      <c r="OKO9" s="526"/>
      <c r="OKP9" s="526"/>
      <c r="OKQ9" s="526"/>
      <c r="OKR9" s="526"/>
      <c r="OKS9" s="526"/>
      <c r="OKT9" s="526"/>
      <c r="OKU9" s="526"/>
      <c r="OKV9" s="526"/>
      <c r="OKW9" s="526"/>
      <c r="OKX9" s="526"/>
      <c r="OKY9" s="526"/>
      <c r="OKZ9" s="526"/>
      <c r="OLA9" s="526"/>
      <c r="OLB9" s="526"/>
      <c r="OLC9" s="526"/>
      <c r="OLD9" s="526"/>
      <c r="OLE9" s="526"/>
      <c r="OLF9" s="526"/>
      <c r="OLG9" s="526"/>
      <c r="OLH9" s="526"/>
      <c r="OLI9" s="526"/>
      <c r="OLJ9" s="526"/>
      <c r="OLK9" s="526"/>
      <c r="OLL9" s="526"/>
      <c r="OLM9" s="526"/>
      <c r="OLN9" s="526"/>
      <c r="OLO9" s="526"/>
      <c r="OLP9" s="526"/>
      <c r="OLQ9" s="526"/>
      <c r="OLR9" s="526"/>
      <c r="OLS9" s="526"/>
      <c r="OLT9" s="526"/>
      <c r="OLU9" s="526"/>
      <c r="OLV9" s="526"/>
      <c r="OLW9" s="526"/>
      <c r="OLX9" s="526"/>
      <c r="OLY9" s="526"/>
      <c r="OLZ9" s="526"/>
      <c r="OMA9" s="526"/>
      <c r="OMB9" s="526"/>
      <c r="OMC9" s="526"/>
      <c r="OMD9" s="526"/>
      <c r="OME9" s="526"/>
      <c r="OMF9" s="526"/>
      <c r="OMG9" s="526"/>
      <c r="OMH9" s="526"/>
      <c r="OMI9" s="526"/>
      <c r="OMJ9" s="526"/>
      <c r="OMK9" s="526"/>
      <c r="OML9" s="526"/>
      <c r="OMM9" s="526"/>
      <c r="OMN9" s="526"/>
      <c r="OMO9" s="526"/>
      <c r="OMP9" s="526"/>
      <c r="OMQ9" s="526"/>
      <c r="OMR9" s="526"/>
      <c r="OMS9" s="526"/>
      <c r="OMT9" s="526"/>
      <c r="OMU9" s="526"/>
      <c r="OMV9" s="526"/>
      <c r="OMW9" s="526"/>
      <c r="OMX9" s="526"/>
      <c r="OMY9" s="526"/>
      <c r="OMZ9" s="526"/>
      <c r="ONA9" s="526"/>
      <c r="ONB9" s="526"/>
      <c r="ONC9" s="526"/>
      <c r="OND9" s="526"/>
      <c r="ONE9" s="526"/>
      <c r="ONF9" s="526"/>
      <c r="ONG9" s="526"/>
      <c r="ONH9" s="526"/>
      <c r="ONI9" s="526"/>
      <c r="ONJ9" s="526"/>
      <c r="ONK9" s="526"/>
      <c r="ONL9" s="526"/>
      <c r="ONM9" s="526"/>
      <c r="ONN9" s="526"/>
      <c r="ONO9" s="526"/>
      <c r="ONP9" s="526"/>
      <c r="ONQ9" s="526"/>
      <c r="ONR9" s="526"/>
      <c r="ONS9" s="526"/>
      <c r="ONT9" s="526"/>
      <c r="ONU9" s="526"/>
      <c r="ONV9" s="526"/>
      <c r="ONW9" s="526"/>
      <c r="ONX9" s="526"/>
      <c r="ONY9" s="526"/>
      <c r="ONZ9" s="526"/>
      <c r="OOA9" s="526"/>
      <c r="OOB9" s="526"/>
      <c r="OOC9" s="526"/>
      <c r="OOD9" s="526"/>
      <c r="OOE9" s="526"/>
      <c r="OOF9" s="526"/>
      <c r="OOG9" s="526"/>
      <c r="OOH9" s="526"/>
      <c r="OOI9" s="526"/>
      <c r="OOJ9" s="526"/>
      <c r="OOK9" s="526"/>
      <c r="OOL9" s="526"/>
      <c r="OOM9" s="526"/>
      <c r="OON9" s="526"/>
      <c r="OOO9" s="526"/>
      <c r="OOP9" s="526"/>
      <c r="OOQ9" s="526"/>
      <c r="OOR9" s="526"/>
      <c r="OOS9" s="526"/>
      <c r="OOT9" s="526"/>
      <c r="OOU9" s="526"/>
      <c r="OOV9" s="526"/>
      <c r="OOW9" s="526"/>
      <c r="OOX9" s="526"/>
      <c r="OOY9" s="526"/>
      <c r="OOZ9" s="526"/>
      <c r="OPA9" s="526"/>
      <c r="OPB9" s="526"/>
      <c r="OPC9" s="526"/>
      <c r="OPD9" s="526"/>
      <c r="OPE9" s="526"/>
      <c r="OPF9" s="526"/>
      <c r="OPG9" s="526"/>
      <c r="OPH9" s="526"/>
      <c r="OPI9" s="526"/>
      <c r="OPJ9" s="526"/>
      <c r="OPK9" s="526"/>
      <c r="OPL9" s="526"/>
      <c r="OPM9" s="526"/>
      <c r="OPN9" s="526"/>
      <c r="OPO9" s="526"/>
      <c r="OPP9" s="526"/>
      <c r="OPQ9" s="526"/>
      <c r="OPR9" s="526"/>
      <c r="OPS9" s="526"/>
      <c r="OPT9" s="526"/>
      <c r="OPU9" s="526"/>
      <c r="OPV9" s="526"/>
      <c r="OPW9" s="526"/>
      <c r="OPX9" s="526"/>
      <c r="OPY9" s="526"/>
      <c r="OPZ9" s="526"/>
      <c r="OQA9" s="526"/>
      <c r="OQB9" s="526"/>
      <c r="OQC9" s="526"/>
      <c r="OQD9" s="526"/>
      <c r="OQE9" s="526"/>
      <c r="OQF9" s="526"/>
      <c r="OQG9" s="526"/>
      <c r="OQH9" s="526"/>
      <c r="OQI9" s="526"/>
      <c r="OQJ9" s="526"/>
      <c r="OQK9" s="526"/>
      <c r="OQL9" s="526"/>
      <c r="OQM9" s="526"/>
      <c r="OQN9" s="526"/>
      <c r="OQO9" s="526"/>
      <c r="OQP9" s="526"/>
      <c r="OQQ9" s="526"/>
      <c r="OQR9" s="526"/>
      <c r="OQS9" s="526"/>
      <c r="OQT9" s="526"/>
      <c r="OQU9" s="526"/>
      <c r="OQV9" s="526"/>
      <c r="OQW9" s="526"/>
      <c r="OQX9" s="526"/>
      <c r="OQY9" s="526"/>
      <c r="OQZ9" s="526"/>
      <c r="ORA9" s="526"/>
      <c r="ORB9" s="526"/>
      <c r="ORC9" s="526"/>
      <c r="ORD9" s="526"/>
      <c r="ORE9" s="526"/>
      <c r="ORF9" s="526"/>
      <c r="ORG9" s="526"/>
      <c r="ORH9" s="526"/>
      <c r="ORI9" s="526"/>
      <c r="ORJ9" s="526"/>
      <c r="ORK9" s="526"/>
      <c r="ORL9" s="526"/>
      <c r="ORM9" s="526"/>
      <c r="ORN9" s="526"/>
      <c r="ORO9" s="526"/>
      <c r="ORP9" s="526"/>
      <c r="ORQ9" s="526"/>
      <c r="ORR9" s="526"/>
      <c r="ORS9" s="526"/>
      <c r="ORT9" s="526"/>
      <c r="ORU9" s="526"/>
      <c r="ORV9" s="526"/>
      <c r="ORW9" s="526"/>
      <c r="ORX9" s="526"/>
      <c r="ORY9" s="526"/>
      <c r="ORZ9" s="526"/>
      <c r="OSA9" s="526"/>
      <c r="OSB9" s="526"/>
      <c r="OSC9" s="526"/>
      <c r="OSD9" s="526"/>
      <c r="OSE9" s="526"/>
      <c r="OSF9" s="526"/>
      <c r="OSG9" s="526"/>
      <c r="OSH9" s="526"/>
      <c r="OSI9" s="526"/>
      <c r="OSJ9" s="526"/>
      <c r="OSK9" s="526"/>
      <c r="OSL9" s="526"/>
      <c r="OSM9" s="526"/>
      <c r="OSN9" s="526"/>
      <c r="OSO9" s="526"/>
      <c r="OSP9" s="526"/>
      <c r="OSQ9" s="526"/>
      <c r="OSR9" s="526"/>
      <c r="OSS9" s="526"/>
      <c r="OST9" s="526"/>
      <c r="OSU9" s="526"/>
      <c r="OSV9" s="526"/>
      <c r="OSW9" s="526"/>
      <c r="OSX9" s="526"/>
      <c r="OSY9" s="526"/>
      <c r="OSZ9" s="526"/>
      <c r="OTA9" s="526"/>
      <c r="OTB9" s="526"/>
      <c r="OTC9" s="526"/>
      <c r="OTD9" s="526"/>
      <c r="OTE9" s="526"/>
      <c r="OTF9" s="526"/>
      <c r="OTG9" s="526"/>
      <c r="OTH9" s="526"/>
      <c r="OTI9" s="526"/>
      <c r="OTJ9" s="526"/>
      <c r="OTK9" s="526"/>
      <c r="OTL9" s="526"/>
      <c r="OTM9" s="526"/>
      <c r="OTN9" s="526"/>
      <c r="OTO9" s="526"/>
      <c r="OTP9" s="526"/>
      <c r="OTQ9" s="526"/>
      <c r="OTR9" s="526"/>
      <c r="OTS9" s="526"/>
      <c r="OTT9" s="526"/>
      <c r="OTU9" s="526"/>
      <c r="OTV9" s="526"/>
      <c r="OTW9" s="526"/>
      <c r="OTX9" s="526"/>
      <c r="OTY9" s="526"/>
      <c r="OTZ9" s="526"/>
      <c r="OUA9" s="526"/>
      <c r="OUB9" s="526"/>
      <c r="OUC9" s="526"/>
      <c r="OUD9" s="526"/>
      <c r="OUE9" s="526"/>
      <c r="OUF9" s="526"/>
      <c r="OUG9" s="526"/>
      <c r="OUH9" s="526"/>
      <c r="OUI9" s="526"/>
      <c r="OUJ9" s="526"/>
      <c r="OUK9" s="526"/>
      <c r="OUL9" s="526"/>
      <c r="OUM9" s="526"/>
      <c r="OUN9" s="526"/>
      <c r="OUO9" s="526"/>
      <c r="OUP9" s="526"/>
      <c r="OUQ9" s="526"/>
      <c r="OUR9" s="526"/>
      <c r="OUS9" s="526"/>
      <c r="OUT9" s="526"/>
      <c r="OUU9" s="526"/>
      <c r="OUV9" s="526"/>
      <c r="OUW9" s="526"/>
      <c r="OUX9" s="526"/>
      <c r="OUY9" s="526"/>
      <c r="OUZ9" s="526"/>
      <c r="OVA9" s="526"/>
      <c r="OVB9" s="526"/>
      <c r="OVC9" s="526"/>
      <c r="OVD9" s="526"/>
      <c r="OVE9" s="526"/>
      <c r="OVF9" s="526"/>
      <c r="OVG9" s="526"/>
      <c r="OVH9" s="526"/>
      <c r="OVI9" s="526"/>
      <c r="OVJ9" s="526"/>
      <c r="OVK9" s="526"/>
      <c r="OVL9" s="526"/>
      <c r="OVM9" s="526"/>
      <c r="OVN9" s="526"/>
      <c r="OVO9" s="526"/>
      <c r="OVP9" s="526"/>
      <c r="OVQ9" s="526"/>
      <c r="OVR9" s="526"/>
      <c r="OVS9" s="526"/>
      <c r="OVT9" s="526"/>
      <c r="OVU9" s="526"/>
      <c r="OVV9" s="526"/>
      <c r="OVW9" s="526"/>
      <c r="OVX9" s="526"/>
      <c r="OVY9" s="526"/>
      <c r="OVZ9" s="526"/>
      <c r="OWA9" s="526"/>
      <c r="OWB9" s="526"/>
      <c r="OWC9" s="526"/>
      <c r="OWD9" s="526"/>
      <c r="OWE9" s="526"/>
      <c r="OWF9" s="526"/>
      <c r="OWG9" s="526"/>
      <c r="OWH9" s="526"/>
      <c r="OWI9" s="526"/>
      <c r="OWJ9" s="526"/>
      <c r="OWK9" s="526"/>
      <c r="OWL9" s="526"/>
      <c r="OWM9" s="526"/>
      <c r="OWN9" s="526"/>
      <c r="OWO9" s="526"/>
      <c r="OWP9" s="526"/>
      <c r="OWQ9" s="526"/>
      <c r="OWR9" s="526"/>
      <c r="OWS9" s="526"/>
      <c r="OWT9" s="526"/>
      <c r="OWU9" s="526"/>
      <c r="OWV9" s="526"/>
      <c r="OWW9" s="526"/>
      <c r="OWX9" s="526"/>
      <c r="OWY9" s="526"/>
      <c r="OWZ9" s="526"/>
      <c r="OXA9" s="526"/>
      <c r="OXB9" s="526"/>
      <c r="OXC9" s="526"/>
      <c r="OXD9" s="526"/>
      <c r="OXE9" s="526"/>
      <c r="OXF9" s="526"/>
      <c r="OXG9" s="526"/>
      <c r="OXH9" s="526"/>
      <c r="OXI9" s="526"/>
      <c r="OXJ9" s="526"/>
      <c r="OXK9" s="526"/>
      <c r="OXL9" s="526"/>
      <c r="OXM9" s="526"/>
      <c r="OXN9" s="526"/>
      <c r="OXO9" s="526"/>
      <c r="OXP9" s="526"/>
      <c r="OXQ9" s="526"/>
      <c r="OXR9" s="526"/>
      <c r="OXS9" s="526"/>
      <c r="OXT9" s="526"/>
      <c r="OXU9" s="526"/>
      <c r="OXV9" s="526"/>
      <c r="OXW9" s="526"/>
      <c r="OXX9" s="526"/>
      <c r="OXY9" s="526"/>
      <c r="OXZ9" s="526"/>
      <c r="OYA9" s="526"/>
      <c r="OYB9" s="526"/>
      <c r="OYC9" s="526"/>
      <c r="OYD9" s="526"/>
      <c r="OYE9" s="526"/>
      <c r="OYF9" s="526"/>
      <c r="OYG9" s="526"/>
      <c r="OYH9" s="526"/>
      <c r="OYI9" s="526"/>
      <c r="OYJ9" s="526"/>
      <c r="OYK9" s="526"/>
      <c r="OYL9" s="526"/>
      <c r="OYM9" s="526"/>
      <c r="OYN9" s="526"/>
      <c r="OYO9" s="526"/>
      <c r="OYP9" s="526"/>
      <c r="OYQ9" s="526"/>
      <c r="OYR9" s="526"/>
      <c r="OYS9" s="526"/>
      <c r="OYT9" s="526"/>
      <c r="OYU9" s="526"/>
      <c r="OYV9" s="526"/>
      <c r="OYW9" s="526"/>
      <c r="OYX9" s="526"/>
      <c r="OYY9" s="526"/>
      <c r="OYZ9" s="526"/>
      <c r="OZA9" s="526"/>
      <c r="OZB9" s="526"/>
      <c r="OZC9" s="526"/>
      <c r="OZD9" s="526"/>
      <c r="OZE9" s="526"/>
      <c r="OZF9" s="526"/>
      <c r="OZG9" s="526"/>
      <c r="OZH9" s="526"/>
      <c r="OZI9" s="526"/>
      <c r="OZJ9" s="526"/>
      <c r="OZK9" s="526"/>
      <c r="OZL9" s="526"/>
      <c r="OZM9" s="526"/>
      <c r="OZN9" s="526"/>
      <c r="OZO9" s="526"/>
      <c r="OZP9" s="526"/>
      <c r="OZQ9" s="526"/>
      <c r="OZR9" s="526"/>
      <c r="OZS9" s="526"/>
      <c r="OZT9" s="526"/>
      <c r="OZU9" s="526"/>
      <c r="OZV9" s="526"/>
      <c r="OZW9" s="526"/>
      <c r="OZX9" s="526"/>
      <c r="OZY9" s="526"/>
      <c r="OZZ9" s="526"/>
      <c r="PAA9" s="526"/>
      <c r="PAB9" s="526"/>
      <c r="PAC9" s="526"/>
      <c r="PAD9" s="526"/>
      <c r="PAE9" s="526"/>
      <c r="PAF9" s="526"/>
      <c r="PAG9" s="526"/>
      <c r="PAH9" s="526"/>
      <c r="PAI9" s="526"/>
      <c r="PAJ9" s="526"/>
      <c r="PAK9" s="526"/>
      <c r="PAL9" s="526"/>
      <c r="PAM9" s="526"/>
      <c r="PAN9" s="526"/>
      <c r="PAO9" s="526"/>
      <c r="PAP9" s="526"/>
      <c r="PAQ9" s="526"/>
      <c r="PAR9" s="526"/>
      <c r="PAS9" s="526"/>
      <c r="PAT9" s="526"/>
      <c r="PAU9" s="526"/>
      <c r="PAV9" s="526"/>
      <c r="PAW9" s="526"/>
      <c r="PAX9" s="526"/>
      <c r="PAY9" s="526"/>
      <c r="PAZ9" s="526"/>
      <c r="PBA9" s="526"/>
      <c r="PBB9" s="526"/>
      <c r="PBC9" s="526"/>
      <c r="PBD9" s="526"/>
      <c r="PBE9" s="526"/>
      <c r="PBF9" s="526"/>
      <c r="PBG9" s="526"/>
      <c r="PBH9" s="526"/>
      <c r="PBI9" s="526"/>
      <c r="PBJ9" s="526"/>
      <c r="PBK9" s="526"/>
      <c r="PBL9" s="526"/>
      <c r="PBM9" s="526"/>
      <c r="PBN9" s="526"/>
      <c r="PBO9" s="526"/>
      <c r="PBP9" s="526"/>
      <c r="PBQ9" s="526"/>
      <c r="PBR9" s="526"/>
      <c r="PBS9" s="526"/>
      <c r="PBT9" s="526"/>
      <c r="PBU9" s="526"/>
      <c r="PBV9" s="526"/>
      <c r="PBW9" s="526"/>
      <c r="PBX9" s="526"/>
      <c r="PBY9" s="526"/>
      <c r="PBZ9" s="526"/>
      <c r="PCA9" s="526"/>
      <c r="PCB9" s="526"/>
      <c r="PCC9" s="526"/>
      <c r="PCD9" s="526"/>
      <c r="PCE9" s="526"/>
      <c r="PCF9" s="526"/>
      <c r="PCG9" s="526"/>
      <c r="PCH9" s="526"/>
      <c r="PCI9" s="526"/>
      <c r="PCJ9" s="526"/>
      <c r="PCK9" s="526"/>
      <c r="PCL9" s="526"/>
      <c r="PCM9" s="526"/>
      <c r="PCN9" s="526"/>
      <c r="PCO9" s="526"/>
      <c r="PCP9" s="526"/>
      <c r="PCQ9" s="526"/>
      <c r="PCR9" s="526"/>
      <c r="PCS9" s="526"/>
      <c r="PCT9" s="526"/>
      <c r="PCU9" s="526"/>
      <c r="PCV9" s="526"/>
      <c r="PCW9" s="526"/>
      <c r="PCX9" s="526"/>
      <c r="PCY9" s="526"/>
      <c r="PCZ9" s="526"/>
      <c r="PDA9" s="526"/>
      <c r="PDB9" s="526"/>
      <c r="PDC9" s="526"/>
      <c r="PDD9" s="526"/>
      <c r="PDE9" s="526"/>
      <c r="PDF9" s="526"/>
      <c r="PDG9" s="526"/>
      <c r="PDH9" s="526"/>
      <c r="PDI9" s="526"/>
      <c r="PDJ9" s="526"/>
      <c r="PDK9" s="526"/>
      <c r="PDL9" s="526"/>
      <c r="PDM9" s="526"/>
      <c r="PDN9" s="526"/>
      <c r="PDO9" s="526"/>
      <c r="PDP9" s="526"/>
      <c r="PDQ9" s="526"/>
      <c r="PDR9" s="526"/>
      <c r="PDS9" s="526"/>
      <c r="PDT9" s="526"/>
      <c r="PDU9" s="526"/>
      <c r="PDV9" s="526"/>
      <c r="PDW9" s="526"/>
      <c r="PDX9" s="526"/>
      <c r="PDY9" s="526"/>
      <c r="PDZ9" s="526"/>
      <c r="PEA9" s="526"/>
      <c r="PEB9" s="526"/>
      <c r="PEC9" s="526"/>
      <c r="PED9" s="526"/>
      <c r="PEE9" s="526"/>
      <c r="PEF9" s="526"/>
      <c r="PEG9" s="526"/>
      <c r="PEH9" s="526"/>
      <c r="PEI9" s="526"/>
      <c r="PEJ9" s="526"/>
      <c r="PEK9" s="526"/>
      <c r="PEL9" s="526"/>
      <c r="PEM9" s="526"/>
      <c r="PEN9" s="526"/>
      <c r="PEO9" s="526"/>
      <c r="PEP9" s="526"/>
      <c r="PEQ9" s="526"/>
      <c r="PER9" s="526"/>
      <c r="PES9" s="526"/>
      <c r="PET9" s="526"/>
      <c r="PEU9" s="526"/>
      <c r="PEV9" s="526"/>
      <c r="PEW9" s="526"/>
      <c r="PEX9" s="526"/>
      <c r="PEY9" s="526"/>
      <c r="PEZ9" s="526"/>
      <c r="PFA9" s="526"/>
      <c r="PFB9" s="526"/>
      <c r="PFC9" s="526"/>
      <c r="PFD9" s="526"/>
      <c r="PFE9" s="526"/>
      <c r="PFF9" s="526"/>
      <c r="PFG9" s="526"/>
      <c r="PFH9" s="526"/>
      <c r="PFI9" s="526"/>
      <c r="PFJ9" s="526"/>
      <c r="PFK9" s="526"/>
      <c r="PFL9" s="526"/>
      <c r="PFM9" s="526"/>
      <c r="PFN9" s="526"/>
      <c r="PFO9" s="526"/>
      <c r="PFP9" s="526"/>
      <c r="PFQ9" s="526"/>
      <c r="PFR9" s="526"/>
      <c r="PFS9" s="526"/>
      <c r="PFT9" s="526"/>
      <c r="PFU9" s="526"/>
      <c r="PFV9" s="526"/>
      <c r="PFW9" s="526"/>
      <c r="PFX9" s="526"/>
      <c r="PFY9" s="526"/>
      <c r="PFZ9" s="526"/>
      <c r="PGA9" s="526"/>
      <c r="PGB9" s="526"/>
      <c r="PGC9" s="526"/>
      <c r="PGD9" s="526"/>
      <c r="PGE9" s="526"/>
      <c r="PGF9" s="526"/>
      <c r="PGG9" s="526"/>
      <c r="PGH9" s="526"/>
      <c r="PGI9" s="526"/>
      <c r="PGJ9" s="526"/>
      <c r="PGK9" s="526"/>
      <c r="PGL9" s="526"/>
      <c r="PGM9" s="526"/>
      <c r="PGN9" s="526"/>
      <c r="PGO9" s="526"/>
      <c r="PGP9" s="526"/>
      <c r="PGQ9" s="526"/>
      <c r="PGR9" s="526"/>
      <c r="PGS9" s="526"/>
      <c r="PGT9" s="526"/>
      <c r="PGU9" s="526"/>
      <c r="PGV9" s="526"/>
      <c r="PGW9" s="526"/>
      <c r="PGX9" s="526"/>
      <c r="PGY9" s="526"/>
      <c r="PGZ9" s="526"/>
      <c r="PHA9" s="526"/>
      <c r="PHB9" s="526"/>
      <c r="PHC9" s="526"/>
      <c r="PHD9" s="526"/>
      <c r="PHE9" s="526"/>
      <c r="PHF9" s="526"/>
      <c r="PHG9" s="526"/>
      <c r="PHH9" s="526"/>
      <c r="PHI9" s="526"/>
      <c r="PHJ9" s="526"/>
      <c r="PHK9" s="526"/>
      <c r="PHL9" s="526"/>
      <c r="PHM9" s="526"/>
      <c r="PHN9" s="526"/>
      <c r="PHO9" s="526"/>
      <c r="PHP9" s="526"/>
      <c r="PHQ9" s="526"/>
      <c r="PHR9" s="526"/>
      <c r="PHS9" s="526"/>
      <c r="PHT9" s="526"/>
      <c r="PHU9" s="526"/>
      <c r="PHV9" s="526"/>
      <c r="PHW9" s="526"/>
      <c r="PHX9" s="526"/>
      <c r="PHY9" s="526"/>
      <c r="PHZ9" s="526"/>
      <c r="PIA9" s="526"/>
      <c r="PIB9" s="526"/>
      <c r="PIC9" s="526"/>
      <c r="PID9" s="526"/>
      <c r="PIE9" s="526"/>
      <c r="PIF9" s="526"/>
      <c r="PIG9" s="526"/>
      <c r="PIH9" s="526"/>
      <c r="PII9" s="526"/>
      <c r="PIJ9" s="526"/>
      <c r="PIK9" s="526"/>
      <c r="PIL9" s="526"/>
      <c r="PIM9" s="526"/>
      <c r="PIN9" s="526"/>
      <c r="PIO9" s="526"/>
      <c r="PIP9" s="526"/>
      <c r="PIQ9" s="526"/>
      <c r="PIR9" s="526"/>
      <c r="PIS9" s="526"/>
      <c r="PIT9" s="526"/>
      <c r="PIU9" s="526"/>
      <c r="PIV9" s="526"/>
      <c r="PIW9" s="526"/>
      <c r="PIX9" s="526"/>
      <c r="PIY9" s="526"/>
      <c r="PIZ9" s="526"/>
      <c r="PJA9" s="526"/>
      <c r="PJB9" s="526"/>
      <c r="PJC9" s="526"/>
      <c r="PJD9" s="526"/>
      <c r="PJE9" s="526"/>
      <c r="PJF9" s="526"/>
      <c r="PJG9" s="526"/>
      <c r="PJH9" s="526"/>
      <c r="PJI9" s="526"/>
      <c r="PJJ9" s="526"/>
      <c r="PJK9" s="526"/>
      <c r="PJL9" s="526"/>
      <c r="PJM9" s="526"/>
      <c r="PJN9" s="526"/>
      <c r="PJO9" s="526"/>
      <c r="PJP9" s="526"/>
      <c r="PJQ9" s="526"/>
      <c r="PJR9" s="526"/>
      <c r="PJS9" s="526"/>
      <c r="PJT9" s="526"/>
      <c r="PJU9" s="526"/>
      <c r="PJV9" s="526"/>
      <c r="PJW9" s="526"/>
      <c r="PJX9" s="526"/>
      <c r="PJY9" s="526"/>
      <c r="PJZ9" s="526"/>
      <c r="PKA9" s="526"/>
      <c r="PKB9" s="526"/>
      <c r="PKC9" s="526"/>
      <c r="PKD9" s="526"/>
      <c r="PKE9" s="526"/>
      <c r="PKF9" s="526"/>
      <c r="PKG9" s="526"/>
      <c r="PKH9" s="526"/>
      <c r="PKI9" s="526"/>
      <c r="PKJ9" s="526"/>
      <c r="PKK9" s="526"/>
      <c r="PKL9" s="526"/>
      <c r="PKM9" s="526"/>
      <c r="PKN9" s="526"/>
      <c r="PKO9" s="526"/>
      <c r="PKP9" s="526"/>
      <c r="PKQ9" s="526"/>
      <c r="PKR9" s="526"/>
      <c r="PKS9" s="526"/>
      <c r="PKT9" s="526"/>
      <c r="PKU9" s="526"/>
      <c r="PKV9" s="526"/>
      <c r="PKW9" s="526"/>
      <c r="PKX9" s="526"/>
      <c r="PKY9" s="526"/>
      <c r="PKZ9" s="526"/>
      <c r="PLA9" s="526"/>
      <c r="PLB9" s="526"/>
      <c r="PLC9" s="526"/>
      <c r="PLD9" s="526"/>
      <c r="PLE9" s="526"/>
      <c r="PLF9" s="526"/>
      <c r="PLG9" s="526"/>
      <c r="PLH9" s="526"/>
      <c r="PLI9" s="526"/>
      <c r="PLJ9" s="526"/>
      <c r="PLK9" s="526"/>
      <c r="PLL9" s="526"/>
      <c r="PLM9" s="526"/>
      <c r="PLN9" s="526"/>
      <c r="PLO9" s="526"/>
      <c r="PLP9" s="526"/>
      <c r="PLQ9" s="526"/>
      <c r="PLR9" s="526"/>
      <c r="PLS9" s="526"/>
      <c r="PLT9" s="526"/>
      <c r="PLU9" s="526"/>
      <c r="PLV9" s="526"/>
      <c r="PLW9" s="526"/>
      <c r="PLX9" s="526"/>
      <c r="PLY9" s="526"/>
      <c r="PLZ9" s="526"/>
      <c r="PMA9" s="526"/>
      <c r="PMB9" s="526"/>
      <c r="PMC9" s="526"/>
      <c r="PMD9" s="526"/>
      <c r="PME9" s="526"/>
      <c r="PMF9" s="526"/>
      <c r="PMG9" s="526"/>
      <c r="PMH9" s="526"/>
      <c r="PMI9" s="526"/>
      <c r="PMJ9" s="526"/>
      <c r="PMK9" s="526"/>
      <c r="PML9" s="526"/>
      <c r="PMM9" s="526"/>
      <c r="PMN9" s="526"/>
      <c r="PMO9" s="526"/>
      <c r="PMP9" s="526"/>
      <c r="PMQ9" s="526"/>
      <c r="PMR9" s="526"/>
      <c r="PMS9" s="526"/>
      <c r="PMT9" s="526"/>
      <c r="PMU9" s="526"/>
      <c r="PMV9" s="526"/>
      <c r="PMW9" s="526"/>
      <c r="PMX9" s="526"/>
      <c r="PMY9" s="526"/>
      <c r="PMZ9" s="526"/>
      <c r="PNA9" s="526"/>
      <c r="PNB9" s="526"/>
      <c r="PNC9" s="526"/>
      <c r="PND9" s="526"/>
      <c r="PNE9" s="526"/>
      <c r="PNF9" s="526"/>
      <c r="PNG9" s="526"/>
      <c r="PNH9" s="526"/>
      <c r="PNI9" s="526"/>
      <c r="PNJ9" s="526"/>
      <c r="PNK9" s="526"/>
      <c r="PNL9" s="526"/>
      <c r="PNM9" s="526"/>
      <c r="PNN9" s="526"/>
      <c r="PNO9" s="526"/>
      <c r="PNP9" s="526"/>
      <c r="PNQ9" s="526"/>
      <c r="PNR9" s="526"/>
      <c r="PNS9" s="526"/>
      <c r="PNT9" s="526"/>
      <c r="PNU9" s="526"/>
      <c r="PNV9" s="526"/>
      <c r="PNW9" s="526"/>
      <c r="PNX9" s="526"/>
      <c r="PNY9" s="526"/>
      <c r="PNZ9" s="526"/>
      <c r="POA9" s="526"/>
      <c r="POB9" s="526"/>
      <c r="POC9" s="526"/>
      <c r="POD9" s="526"/>
      <c r="POE9" s="526"/>
      <c r="POF9" s="526"/>
      <c r="POG9" s="526"/>
      <c r="POH9" s="526"/>
      <c r="POI9" s="526"/>
      <c r="POJ9" s="526"/>
      <c r="POK9" s="526"/>
      <c r="POL9" s="526"/>
      <c r="POM9" s="526"/>
      <c r="PON9" s="526"/>
      <c r="POO9" s="526"/>
      <c r="POP9" s="526"/>
      <c r="POQ9" s="526"/>
      <c r="POR9" s="526"/>
      <c r="POS9" s="526"/>
      <c r="POT9" s="526"/>
      <c r="POU9" s="526"/>
      <c r="POV9" s="526"/>
      <c r="POW9" s="526"/>
      <c r="POX9" s="526"/>
      <c r="POY9" s="526"/>
      <c r="POZ9" s="526"/>
      <c r="PPA9" s="526"/>
      <c r="PPB9" s="526"/>
      <c r="PPC9" s="526"/>
      <c r="PPD9" s="526"/>
      <c r="PPE9" s="526"/>
      <c r="PPF9" s="526"/>
      <c r="PPG9" s="526"/>
      <c r="PPH9" s="526"/>
      <c r="PPI9" s="526"/>
      <c r="PPJ9" s="526"/>
      <c r="PPK9" s="526"/>
      <c r="PPL9" s="526"/>
      <c r="PPM9" s="526"/>
      <c r="PPN9" s="526"/>
      <c r="PPO9" s="526"/>
      <c r="PPP9" s="526"/>
      <c r="PPQ9" s="526"/>
      <c r="PPR9" s="526"/>
      <c r="PPS9" s="526"/>
      <c r="PPT9" s="526"/>
      <c r="PPU9" s="526"/>
      <c r="PPV9" s="526"/>
      <c r="PPW9" s="526"/>
      <c r="PPX9" s="526"/>
      <c r="PPY9" s="526"/>
      <c r="PPZ9" s="526"/>
      <c r="PQA9" s="526"/>
      <c r="PQB9" s="526"/>
      <c r="PQC9" s="526"/>
      <c r="PQD9" s="526"/>
      <c r="PQE9" s="526"/>
      <c r="PQF9" s="526"/>
      <c r="PQG9" s="526"/>
      <c r="PQH9" s="526"/>
      <c r="PQI9" s="526"/>
      <c r="PQJ9" s="526"/>
      <c r="PQK9" s="526"/>
      <c r="PQL9" s="526"/>
      <c r="PQM9" s="526"/>
      <c r="PQN9" s="526"/>
      <c r="PQO9" s="526"/>
      <c r="PQP9" s="526"/>
      <c r="PQQ9" s="526"/>
      <c r="PQR9" s="526"/>
      <c r="PQS9" s="526"/>
      <c r="PQT9" s="526"/>
      <c r="PQU9" s="526"/>
      <c r="PQV9" s="526"/>
      <c r="PQW9" s="526"/>
      <c r="PQX9" s="526"/>
      <c r="PQY9" s="526"/>
      <c r="PQZ9" s="526"/>
      <c r="PRA9" s="526"/>
      <c r="PRB9" s="526"/>
      <c r="PRC9" s="526"/>
      <c r="PRD9" s="526"/>
      <c r="PRE9" s="526"/>
      <c r="PRF9" s="526"/>
      <c r="PRG9" s="526"/>
      <c r="PRH9" s="526"/>
      <c r="PRI9" s="526"/>
      <c r="PRJ9" s="526"/>
      <c r="PRK9" s="526"/>
      <c r="PRL9" s="526"/>
      <c r="PRM9" s="526"/>
      <c r="PRN9" s="526"/>
      <c r="PRO9" s="526"/>
      <c r="PRP9" s="526"/>
      <c r="PRQ9" s="526"/>
      <c r="PRR9" s="526"/>
      <c r="PRS9" s="526"/>
      <c r="PRT9" s="526"/>
      <c r="PRU9" s="526"/>
      <c r="PRV9" s="526"/>
      <c r="PRW9" s="526"/>
      <c r="PRX9" s="526"/>
      <c r="PRY9" s="526"/>
      <c r="PRZ9" s="526"/>
      <c r="PSA9" s="526"/>
      <c r="PSB9" s="526"/>
      <c r="PSC9" s="526"/>
      <c r="PSD9" s="526"/>
      <c r="PSE9" s="526"/>
      <c r="PSF9" s="526"/>
      <c r="PSG9" s="526"/>
      <c r="PSH9" s="526"/>
      <c r="PSI9" s="526"/>
      <c r="PSJ9" s="526"/>
      <c r="PSK9" s="526"/>
      <c r="PSL9" s="526"/>
      <c r="PSM9" s="526"/>
      <c r="PSN9" s="526"/>
      <c r="PSO9" s="526"/>
      <c r="PSP9" s="526"/>
      <c r="PSQ9" s="526"/>
      <c r="PSR9" s="526"/>
      <c r="PSS9" s="526"/>
      <c r="PST9" s="526"/>
      <c r="PSU9" s="526"/>
      <c r="PSV9" s="526"/>
      <c r="PSW9" s="526"/>
      <c r="PSX9" s="526"/>
      <c r="PSY9" s="526"/>
      <c r="PSZ9" s="526"/>
      <c r="PTA9" s="526"/>
      <c r="PTB9" s="526"/>
      <c r="PTC9" s="526"/>
      <c r="PTD9" s="526"/>
      <c r="PTE9" s="526"/>
      <c r="PTF9" s="526"/>
      <c r="PTG9" s="526"/>
      <c r="PTH9" s="526"/>
      <c r="PTI9" s="526"/>
      <c r="PTJ9" s="526"/>
      <c r="PTK9" s="526"/>
      <c r="PTL9" s="526"/>
      <c r="PTM9" s="526"/>
      <c r="PTN9" s="526"/>
      <c r="PTO9" s="526"/>
      <c r="PTP9" s="526"/>
      <c r="PTQ9" s="526"/>
      <c r="PTR9" s="526"/>
      <c r="PTS9" s="526"/>
      <c r="PTT9" s="526"/>
      <c r="PTU9" s="526"/>
      <c r="PTV9" s="526"/>
      <c r="PTW9" s="526"/>
      <c r="PTX9" s="526"/>
      <c r="PTY9" s="526"/>
      <c r="PTZ9" s="526"/>
      <c r="PUA9" s="526"/>
      <c r="PUB9" s="526"/>
      <c r="PUC9" s="526"/>
      <c r="PUD9" s="526"/>
      <c r="PUE9" s="526"/>
      <c r="PUF9" s="526"/>
      <c r="PUG9" s="526"/>
      <c r="PUH9" s="526"/>
      <c r="PUI9" s="526"/>
      <c r="PUJ9" s="526"/>
      <c r="PUK9" s="526"/>
      <c r="PUL9" s="526"/>
      <c r="PUM9" s="526"/>
      <c r="PUN9" s="526"/>
      <c r="PUO9" s="526"/>
      <c r="PUP9" s="526"/>
      <c r="PUQ9" s="526"/>
      <c r="PUR9" s="526"/>
      <c r="PUS9" s="526"/>
      <c r="PUT9" s="526"/>
      <c r="PUU9" s="526"/>
      <c r="PUV9" s="526"/>
      <c r="PUW9" s="526"/>
      <c r="PUX9" s="526"/>
      <c r="PUY9" s="526"/>
      <c r="PUZ9" s="526"/>
      <c r="PVA9" s="526"/>
      <c r="PVB9" s="526"/>
      <c r="PVC9" s="526"/>
      <c r="PVD9" s="526"/>
      <c r="PVE9" s="526"/>
      <c r="PVF9" s="526"/>
      <c r="PVG9" s="526"/>
      <c r="PVH9" s="526"/>
      <c r="PVI9" s="526"/>
      <c r="PVJ9" s="526"/>
      <c r="PVK9" s="526"/>
      <c r="PVL9" s="526"/>
      <c r="PVM9" s="526"/>
      <c r="PVN9" s="526"/>
      <c r="PVO9" s="526"/>
      <c r="PVP9" s="526"/>
      <c r="PVQ9" s="526"/>
      <c r="PVR9" s="526"/>
      <c r="PVS9" s="526"/>
      <c r="PVT9" s="526"/>
      <c r="PVU9" s="526"/>
      <c r="PVV9" s="526"/>
      <c r="PVW9" s="526"/>
      <c r="PVX9" s="526"/>
      <c r="PVY9" s="526"/>
      <c r="PVZ9" s="526"/>
      <c r="PWA9" s="526"/>
      <c r="PWB9" s="526"/>
      <c r="PWC9" s="526"/>
      <c r="PWD9" s="526"/>
      <c r="PWE9" s="526"/>
      <c r="PWF9" s="526"/>
      <c r="PWG9" s="526"/>
      <c r="PWH9" s="526"/>
      <c r="PWI9" s="526"/>
      <c r="PWJ9" s="526"/>
      <c r="PWK9" s="526"/>
      <c r="PWL9" s="526"/>
      <c r="PWM9" s="526"/>
      <c r="PWN9" s="526"/>
      <c r="PWO9" s="526"/>
      <c r="PWP9" s="526"/>
      <c r="PWQ9" s="526"/>
      <c r="PWR9" s="526"/>
      <c r="PWS9" s="526"/>
      <c r="PWT9" s="526"/>
      <c r="PWU9" s="526"/>
      <c r="PWV9" s="526"/>
      <c r="PWW9" s="526"/>
      <c r="PWX9" s="526"/>
      <c r="PWY9" s="526"/>
      <c r="PWZ9" s="526"/>
      <c r="PXA9" s="526"/>
      <c r="PXB9" s="526"/>
      <c r="PXC9" s="526"/>
      <c r="PXD9" s="526"/>
      <c r="PXE9" s="526"/>
      <c r="PXF9" s="526"/>
      <c r="PXG9" s="526"/>
      <c r="PXH9" s="526"/>
      <c r="PXI9" s="526"/>
      <c r="PXJ9" s="526"/>
      <c r="PXK9" s="526"/>
      <c r="PXL9" s="526"/>
      <c r="PXM9" s="526"/>
      <c r="PXN9" s="526"/>
      <c r="PXO9" s="526"/>
      <c r="PXP9" s="526"/>
      <c r="PXQ9" s="526"/>
      <c r="PXR9" s="526"/>
      <c r="PXS9" s="526"/>
      <c r="PXT9" s="526"/>
      <c r="PXU9" s="526"/>
      <c r="PXV9" s="526"/>
      <c r="PXW9" s="526"/>
      <c r="PXX9" s="526"/>
      <c r="PXY9" s="526"/>
      <c r="PXZ9" s="526"/>
      <c r="PYA9" s="526"/>
      <c r="PYB9" s="526"/>
      <c r="PYC9" s="526"/>
      <c r="PYD9" s="526"/>
      <c r="PYE9" s="526"/>
      <c r="PYF9" s="526"/>
      <c r="PYG9" s="526"/>
      <c r="PYH9" s="526"/>
      <c r="PYI9" s="526"/>
      <c r="PYJ9" s="526"/>
      <c r="PYK9" s="526"/>
      <c r="PYL9" s="526"/>
      <c r="PYM9" s="526"/>
      <c r="PYN9" s="526"/>
      <c r="PYO9" s="526"/>
      <c r="PYP9" s="526"/>
      <c r="PYQ9" s="526"/>
      <c r="PYR9" s="526"/>
      <c r="PYS9" s="526"/>
      <c r="PYT9" s="526"/>
      <c r="PYU9" s="526"/>
      <c r="PYV9" s="526"/>
      <c r="PYW9" s="526"/>
      <c r="PYX9" s="526"/>
      <c r="PYY9" s="526"/>
      <c r="PYZ9" s="526"/>
      <c r="PZA9" s="526"/>
      <c r="PZB9" s="526"/>
      <c r="PZC9" s="526"/>
      <c r="PZD9" s="526"/>
      <c r="PZE9" s="526"/>
      <c r="PZF9" s="526"/>
      <c r="PZG9" s="526"/>
      <c r="PZH9" s="526"/>
      <c r="PZI9" s="526"/>
      <c r="PZJ9" s="526"/>
      <c r="PZK9" s="526"/>
      <c r="PZL9" s="526"/>
      <c r="PZM9" s="526"/>
      <c r="PZN9" s="526"/>
      <c r="PZO9" s="526"/>
      <c r="PZP9" s="526"/>
      <c r="PZQ9" s="526"/>
      <c r="PZR9" s="526"/>
      <c r="PZS9" s="526"/>
      <c r="PZT9" s="526"/>
      <c r="PZU9" s="526"/>
      <c r="PZV9" s="526"/>
      <c r="PZW9" s="526"/>
      <c r="PZX9" s="526"/>
      <c r="PZY9" s="526"/>
      <c r="PZZ9" s="526"/>
      <c r="QAA9" s="526"/>
      <c r="QAB9" s="526"/>
      <c r="QAC9" s="526"/>
      <c r="QAD9" s="526"/>
      <c r="QAE9" s="526"/>
      <c r="QAF9" s="526"/>
      <c r="QAG9" s="526"/>
      <c r="QAH9" s="526"/>
      <c r="QAI9" s="526"/>
      <c r="QAJ9" s="526"/>
      <c r="QAK9" s="526"/>
      <c r="QAL9" s="526"/>
      <c r="QAM9" s="526"/>
      <c r="QAN9" s="526"/>
      <c r="QAO9" s="526"/>
      <c r="QAP9" s="526"/>
      <c r="QAQ9" s="526"/>
      <c r="QAR9" s="526"/>
      <c r="QAS9" s="526"/>
      <c r="QAT9" s="526"/>
      <c r="QAU9" s="526"/>
      <c r="QAV9" s="526"/>
      <c r="QAW9" s="526"/>
      <c r="QAX9" s="526"/>
      <c r="QAY9" s="526"/>
      <c r="QAZ9" s="526"/>
      <c r="QBA9" s="526"/>
      <c r="QBB9" s="526"/>
      <c r="QBC9" s="526"/>
      <c r="QBD9" s="526"/>
      <c r="QBE9" s="526"/>
      <c r="QBF9" s="526"/>
      <c r="QBG9" s="526"/>
      <c r="QBH9" s="526"/>
      <c r="QBI9" s="526"/>
      <c r="QBJ9" s="526"/>
      <c r="QBK9" s="526"/>
      <c r="QBL9" s="526"/>
      <c r="QBM9" s="526"/>
      <c r="QBN9" s="526"/>
      <c r="QBO9" s="526"/>
      <c r="QBP9" s="526"/>
      <c r="QBQ9" s="526"/>
      <c r="QBR9" s="526"/>
      <c r="QBS9" s="526"/>
      <c r="QBT9" s="526"/>
      <c r="QBU9" s="526"/>
      <c r="QBV9" s="526"/>
      <c r="QBW9" s="526"/>
      <c r="QBX9" s="526"/>
      <c r="QBY9" s="526"/>
      <c r="QBZ9" s="526"/>
      <c r="QCA9" s="526"/>
      <c r="QCB9" s="526"/>
      <c r="QCC9" s="526"/>
      <c r="QCD9" s="526"/>
      <c r="QCE9" s="526"/>
      <c r="QCF9" s="526"/>
      <c r="QCG9" s="526"/>
      <c r="QCH9" s="526"/>
      <c r="QCI9" s="526"/>
      <c r="QCJ9" s="526"/>
      <c r="QCK9" s="526"/>
      <c r="QCL9" s="526"/>
      <c r="QCM9" s="526"/>
      <c r="QCN9" s="526"/>
      <c r="QCO9" s="526"/>
      <c r="QCP9" s="526"/>
      <c r="QCQ9" s="526"/>
      <c r="QCR9" s="526"/>
      <c r="QCS9" s="526"/>
      <c r="QCT9" s="526"/>
      <c r="QCU9" s="526"/>
      <c r="QCV9" s="526"/>
      <c r="QCW9" s="526"/>
      <c r="QCX9" s="526"/>
      <c r="QCY9" s="526"/>
      <c r="QCZ9" s="526"/>
      <c r="QDA9" s="526"/>
      <c r="QDB9" s="526"/>
      <c r="QDC9" s="526"/>
      <c r="QDD9" s="526"/>
      <c r="QDE9" s="526"/>
      <c r="QDF9" s="526"/>
      <c r="QDG9" s="526"/>
      <c r="QDH9" s="526"/>
      <c r="QDI9" s="526"/>
      <c r="QDJ9" s="526"/>
      <c r="QDK9" s="526"/>
      <c r="QDL9" s="526"/>
      <c r="QDM9" s="526"/>
      <c r="QDN9" s="526"/>
      <c r="QDO9" s="526"/>
      <c r="QDP9" s="526"/>
      <c r="QDQ9" s="526"/>
      <c r="QDR9" s="526"/>
      <c r="QDS9" s="526"/>
      <c r="QDT9" s="526"/>
      <c r="QDU9" s="526"/>
      <c r="QDV9" s="526"/>
      <c r="QDW9" s="526"/>
      <c r="QDX9" s="526"/>
      <c r="QDY9" s="526"/>
      <c r="QDZ9" s="526"/>
      <c r="QEA9" s="526"/>
      <c r="QEB9" s="526"/>
      <c r="QEC9" s="526"/>
      <c r="QED9" s="526"/>
      <c r="QEE9" s="526"/>
      <c r="QEF9" s="526"/>
      <c r="QEG9" s="526"/>
      <c r="QEH9" s="526"/>
      <c r="QEI9" s="526"/>
      <c r="QEJ9" s="526"/>
      <c r="QEK9" s="526"/>
      <c r="QEL9" s="526"/>
      <c r="QEM9" s="526"/>
      <c r="QEN9" s="526"/>
      <c r="QEO9" s="526"/>
      <c r="QEP9" s="526"/>
      <c r="QEQ9" s="526"/>
      <c r="QER9" s="526"/>
      <c r="QES9" s="526"/>
      <c r="QET9" s="526"/>
      <c r="QEU9" s="526"/>
      <c r="QEV9" s="526"/>
      <c r="QEW9" s="526"/>
      <c r="QEX9" s="526"/>
      <c r="QEY9" s="526"/>
      <c r="QEZ9" s="526"/>
      <c r="QFA9" s="526"/>
      <c r="QFB9" s="526"/>
      <c r="QFC9" s="526"/>
      <c r="QFD9" s="526"/>
      <c r="QFE9" s="526"/>
      <c r="QFF9" s="526"/>
      <c r="QFG9" s="526"/>
      <c r="QFH9" s="526"/>
      <c r="QFI9" s="526"/>
      <c r="QFJ9" s="526"/>
      <c r="QFK9" s="526"/>
      <c r="QFL9" s="526"/>
      <c r="QFM9" s="526"/>
      <c r="QFN9" s="526"/>
      <c r="QFO9" s="526"/>
      <c r="QFP9" s="526"/>
      <c r="QFQ9" s="526"/>
      <c r="QFR9" s="526"/>
      <c r="QFS9" s="526"/>
      <c r="QFT9" s="526"/>
      <c r="QFU9" s="526"/>
      <c r="QFV9" s="526"/>
      <c r="QFW9" s="526"/>
      <c r="QFX9" s="526"/>
      <c r="QFY9" s="526"/>
      <c r="QFZ9" s="526"/>
      <c r="QGA9" s="526"/>
      <c r="QGB9" s="526"/>
      <c r="QGC9" s="526"/>
      <c r="QGD9" s="526"/>
      <c r="QGE9" s="526"/>
      <c r="QGF9" s="526"/>
      <c r="QGG9" s="526"/>
      <c r="QGH9" s="526"/>
      <c r="QGI9" s="526"/>
      <c r="QGJ9" s="526"/>
      <c r="QGK9" s="526"/>
      <c r="QGL9" s="526"/>
      <c r="QGM9" s="526"/>
      <c r="QGN9" s="526"/>
      <c r="QGO9" s="526"/>
      <c r="QGP9" s="526"/>
      <c r="QGQ9" s="526"/>
      <c r="QGR9" s="526"/>
      <c r="QGS9" s="526"/>
      <c r="QGT9" s="526"/>
      <c r="QGU9" s="526"/>
      <c r="QGV9" s="526"/>
      <c r="QGW9" s="526"/>
      <c r="QGX9" s="526"/>
      <c r="QGY9" s="526"/>
      <c r="QGZ9" s="526"/>
      <c r="QHA9" s="526"/>
      <c r="QHB9" s="526"/>
      <c r="QHC9" s="526"/>
      <c r="QHD9" s="526"/>
      <c r="QHE9" s="526"/>
      <c r="QHF9" s="526"/>
      <c r="QHG9" s="526"/>
      <c r="QHH9" s="526"/>
      <c r="QHI9" s="526"/>
      <c r="QHJ9" s="526"/>
      <c r="QHK9" s="526"/>
      <c r="QHL9" s="526"/>
      <c r="QHM9" s="526"/>
      <c r="QHN9" s="526"/>
      <c r="QHO9" s="526"/>
      <c r="QHP9" s="526"/>
      <c r="QHQ9" s="526"/>
      <c r="QHR9" s="526"/>
      <c r="QHS9" s="526"/>
      <c r="QHT9" s="526"/>
      <c r="QHU9" s="526"/>
      <c r="QHV9" s="526"/>
      <c r="QHW9" s="526"/>
      <c r="QHX9" s="526"/>
      <c r="QHY9" s="526"/>
      <c r="QHZ9" s="526"/>
      <c r="QIA9" s="526"/>
      <c r="QIB9" s="526"/>
      <c r="QIC9" s="526"/>
      <c r="QID9" s="526"/>
      <c r="QIE9" s="526"/>
      <c r="QIF9" s="526"/>
      <c r="QIG9" s="526"/>
      <c r="QIH9" s="526"/>
      <c r="QII9" s="526"/>
      <c r="QIJ9" s="526"/>
      <c r="QIK9" s="526"/>
      <c r="QIL9" s="526"/>
      <c r="QIM9" s="526"/>
      <c r="QIN9" s="526"/>
      <c r="QIO9" s="526"/>
      <c r="QIP9" s="526"/>
      <c r="QIQ9" s="526"/>
      <c r="QIR9" s="526"/>
      <c r="QIS9" s="526"/>
      <c r="QIT9" s="526"/>
      <c r="QIU9" s="526"/>
      <c r="QIV9" s="526"/>
      <c r="QIW9" s="526"/>
      <c r="QIX9" s="526"/>
      <c r="QIY9" s="526"/>
      <c r="QIZ9" s="526"/>
      <c r="QJA9" s="526"/>
      <c r="QJB9" s="526"/>
      <c r="QJC9" s="526"/>
      <c r="QJD9" s="526"/>
      <c r="QJE9" s="526"/>
      <c r="QJF9" s="526"/>
      <c r="QJG9" s="526"/>
      <c r="QJH9" s="526"/>
      <c r="QJI9" s="526"/>
      <c r="QJJ9" s="526"/>
      <c r="QJK9" s="526"/>
      <c r="QJL9" s="526"/>
      <c r="QJM9" s="526"/>
      <c r="QJN9" s="526"/>
      <c r="QJO9" s="526"/>
      <c r="QJP9" s="526"/>
      <c r="QJQ9" s="526"/>
      <c r="QJR9" s="526"/>
      <c r="QJS9" s="526"/>
      <c r="QJT9" s="526"/>
      <c r="QJU9" s="526"/>
      <c r="QJV9" s="526"/>
      <c r="QJW9" s="526"/>
      <c r="QJX9" s="526"/>
      <c r="QJY9" s="526"/>
      <c r="QJZ9" s="526"/>
      <c r="QKA9" s="526"/>
      <c r="QKB9" s="526"/>
      <c r="QKC9" s="526"/>
      <c r="QKD9" s="526"/>
      <c r="QKE9" s="526"/>
      <c r="QKF9" s="526"/>
      <c r="QKG9" s="526"/>
      <c r="QKH9" s="526"/>
      <c r="QKI9" s="526"/>
      <c r="QKJ9" s="526"/>
      <c r="QKK9" s="526"/>
      <c r="QKL9" s="526"/>
      <c r="QKM9" s="526"/>
      <c r="QKN9" s="526"/>
      <c r="QKO9" s="526"/>
      <c r="QKP9" s="526"/>
      <c r="QKQ9" s="526"/>
      <c r="QKR9" s="526"/>
      <c r="QKS9" s="526"/>
      <c r="QKT9" s="526"/>
      <c r="QKU9" s="526"/>
      <c r="QKV9" s="526"/>
      <c r="QKW9" s="526"/>
      <c r="QKX9" s="526"/>
      <c r="QKY9" s="526"/>
      <c r="QKZ9" s="526"/>
      <c r="QLA9" s="526"/>
      <c r="QLB9" s="526"/>
      <c r="QLC9" s="526"/>
      <c r="QLD9" s="526"/>
      <c r="QLE9" s="526"/>
      <c r="QLF9" s="526"/>
      <c r="QLG9" s="526"/>
      <c r="QLH9" s="526"/>
      <c r="QLI9" s="526"/>
      <c r="QLJ9" s="526"/>
      <c r="QLK9" s="526"/>
      <c r="QLL9" s="526"/>
      <c r="QLM9" s="526"/>
      <c r="QLN9" s="526"/>
      <c r="QLO9" s="526"/>
      <c r="QLP9" s="526"/>
      <c r="QLQ9" s="526"/>
      <c r="QLR9" s="526"/>
      <c r="QLS9" s="526"/>
      <c r="QLT9" s="526"/>
      <c r="QLU9" s="526"/>
      <c r="QLV9" s="526"/>
      <c r="QLW9" s="526"/>
      <c r="QLX9" s="526"/>
      <c r="QLY9" s="526"/>
      <c r="QLZ9" s="526"/>
      <c r="QMA9" s="526"/>
      <c r="QMB9" s="526"/>
      <c r="QMC9" s="526"/>
      <c r="QMD9" s="526"/>
      <c r="QME9" s="526"/>
      <c r="QMF9" s="526"/>
      <c r="QMG9" s="526"/>
      <c r="QMH9" s="526"/>
      <c r="QMI9" s="526"/>
      <c r="QMJ9" s="526"/>
      <c r="QMK9" s="526"/>
      <c r="QML9" s="526"/>
      <c r="QMM9" s="526"/>
      <c r="QMN9" s="526"/>
      <c r="QMO9" s="526"/>
      <c r="QMP9" s="526"/>
      <c r="QMQ9" s="526"/>
      <c r="QMR9" s="526"/>
      <c r="QMS9" s="526"/>
      <c r="QMT9" s="526"/>
      <c r="QMU9" s="526"/>
      <c r="QMV9" s="526"/>
      <c r="QMW9" s="526"/>
      <c r="QMX9" s="526"/>
      <c r="QMY9" s="526"/>
      <c r="QMZ9" s="526"/>
      <c r="QNA9" s="526"/>
      <c r="QNB9" s="526"/>
      <c r="QNC9" s="526"/>
      <c r="QND9" s="526"/>
      <c r="QNE9" s="526"/>
      <c r="QNF9" s="526"/>
      <c r="QNG9" s="526"/>
      <c r="QNH9" s="526"/>
      <c r="QNI9" s="526"/>
      <c r="QNJ9" s="526"/>
      <c r="QNK9" s="526"/>
      <c r="QNL9" s="526"/>
      <c r="QNM9" s="526"/>
      <c r="QNN9" s="526"/>
      <c r="QNO9" s="526"/>
      <c r="QNP9" s="526"/>
      <c r="QNQ9" s="526"/>
      <c r="QNR9" s="526"/>
      <c r="QNS9" s="526"/>
      <c r="QNT9" s="526"/>
      <c r="QNU9" s="526"/>
      <c r="QNV9" s="526"/>
      <c r="QNW9" s="526"/>
      <c r="QNX9" s="526"/>
      <c r="QNY9" s="526"/>
      <c r="QNZ9" s="526"/>
      <c r="QOA9" s="526"/>
      <c r="QOB9" s="526"/>
      <c r="QOC9" s="526"/>
      <c r="QOD9" s="526"/>
      <c r="QOE9" s="526"/>
      <c r="QOF9" s="526"/>
      <c r="QOG9" s="526"/>
      <c r="QOH9" s="526"/>
      <c r="QOI9" s="526"/>
      <c r="QOJ9" s="526"/>
      <c r="QOK9" s="526"/>
      <c r="QOL9" s="526"/>
      <c r="QOM9" s="526"/>
      <c r="QON9" s="526"/>
      <c r="QOO9" s="526"/>
      <c r="QOP9" s="526"/>
      <c r="QOQ9" s="526"/>
      <c r="QOR9" s="526"/>
      <c r="QOS9" s="526"/>
      <c r="QOT9" s="526"/>
      <c r="QOU9" s="526"/>
      <c r="QOV9" s="526"/>
      <c r="QOW9" s="526"/>
      <c r="QOX9" s="526"/>
      <c r="QOY9" s="526"/>
      <c r="QOZ9" s="526"/>
      <c r="QPA9" s="526"/>
      <c r="QPB9" s="526"/>
      <c r="QPC9" s="526"/>
      <c r="QPD9" s="526"/>
      <c r="QPE9" s="526"/>
      <c r="QPF9" s="526"/>
      <c r="QPG9" s="526"/>
      <c r="QPH9" s="526"/>
      <c r="QPI9" s="526"/>
      <c r="QPJ9" s="526"/>
      <c r="QPK9" s="526"/>
      <c r="QPL9" s="526"/>
      <c r="QPM9" s="526"/>
      <c r="QPN9" s="526"/>
      <c r="QPO9" s="526"/>
      <c r="QPP9" s="526"/>
      <c r="QPQ9" s="526"/>
      <c r="QPR9" s="526"/>
      <c r="QPS9" s="526"/>
      <c r="QPT9" s="526"/>
      <c r="QPU9" s="526"/>
      <c r="QPV9" s="526"/>
      <c r="QPW9" s="526"/>
      <c r="QPX9" s="526"/>
      <c r="QPY9" s="526"/>
      <c r="QPZ9" s="526"/>
      <c r="QQA9" s="526"/>
      <c r="QQB9" s="526"/>
      <c r="QQC9" s="526"/>
      <c r="QQD9" s="526"/>
      <c r="QQE9" s="526"/>
      <c r="QQF9" s="526"/>
      <c r="QQG9" s="526"/>
      <c r="QQH9" s="526"/>
      <c r="QQI9" s="526"/>
      <c r="QQJ9" s="526"/>
      <c r="QQK9" s="526"/>
      <c r="QQL9" s="526"/>
      <c r="QQM9" s="526"/>
      <c r="QQN9" s="526"/>
      <c r="QQO9" s="526"/>
      <c r="QQP9" s="526"/>
      <c r="QQQ9" s="526"/>
      <c r="QQR9" s="526"/>
      <c r="QQS9" s="526"/>
      <c r="QQT9" s="526"/>
      <c r="QQU9" s="526"/>
      <c r="QQV9" s="526"/>
      <c r="QQW9" s="526"/>
      <c r="QQX9" s="526"/>
      <c r="QQY9" s="526"/>
      <c r="QQZ9" s="526"/>
      <c r="QRA9" s="526"/>
      <c r="QRB9" s="526"/>
      <c r="QRC9" s="526"/>
      <c r="QRD9" s="526"/>
      <c r="QRE9" s="526"/>
      <c r="QRF9" s="526"/>
      <c r="QRG9" s="526"/>
      <c r="QRH9" s="526"/>
      <c r="QRI9" s="526"/>
      <c r="QRJ9" s="526"/>
      <c r="QRK9" s="526"/>
      <c r="QRL9" s="526"/>
      <c r="QRM9" s="526"/>
      <c r="QRN9" s="526"/>
      <c r="QRO9" s="526"/>
      <c r="QRP9" s="526"/>
      <c r="QRQ9" s="526"/>
      <c r="QRR9" s="526"/>
      <c r="QRS9" s="526"/>
      <c r="QRT9" s="526"/>
      <c r="QRU9" s="526"/>
      <c r="QRV9" s="526"/>
      <c r="QRW9" s="526"/>
      <c r="QRX9" s="526"/>
      <c r="QRY9" s="526"/>
      <c r="QRZ9" s="526"/>
      <c r="QSA9" s="526"/>
      <c r="QSB9" s="526"/>
      <c r="QSC9" s="526"/>
      <c r="QSD9" s="526"/>
      <c r="QSE9" s="526"/>
      <c r="QSF9" s="526"/>
      <c r="QSG9" s="526"/>
      <c r="QSH9" s="526"/>
      <c r="QSI9" s="526"/>
      <c r="QSJ9" s="526"/>
      <c r="QSK9" s="526"/>
      <c r="QSL9" s="526"/>
      <c r="QSM9" s="526"/>
      <c r="QSN9" s="526"/>
      <c r="QSO9" s="526"/>
      <c r="QSP9" s="526"/>
      <c r="QSQ9" s="526"/>
      <c r="QSR9" s="526"/>
      <c r="QSS9" s="526"/>
      <c r="QST9" s="526"/>
      <c r="QSU9" s="526"/>
      <c r="QSV9" s="526"/>
      <c r="QSW9" s="526"/>
      <c r="QSX9" s="526"/>
      <c r="QSY9" s="526"/>
      <c r="QSZ9" s="526"/>
      <c r="QTA9" s="526"/>
      <c r="QTB9" s="526"/>
      <c r="QTC9" s="526"/>
      <c r="QTD9" s="526"/>
      <c r="QTE9" s="526"/>
      <c r="QTF9" s="526"/>
      <c r="QTG9" s="526"/>
      <c r="QTH9" s="526"/>
      <c r="QTI9" s="526"/>
      <c r="QTJ9" s="526"/>
      <c r="QTK9" s="526"/>
      <c r="QTL9" s="526"/>
      <c r="QTM9" s="526"/>
      <c r="QTN9" s="526"/>
      <c r="QTO9" s="526"/>
      <c r="QTP9" s="526"/>
      <c r="QTQ9" s="526"/>
      <c r="QTR9" s="526"/>
      <c r="QTS9" s="526"/>
      <c r="QTT9" s="526"/>
      <c r="QTU9" s="526"/>
      <c r="QTV9" s="526"/>
      <c r="QTW9" s="526"/>
      <c r="QTX9" s="526"/>
      <c r="QTY9" s="526"/>
      <c r="QTZ9" s="526"/>
      <c r="QUA9" s="526"/>
      <c r="QUB9" s="526"/>
      <c r="QUC9" s="526"/>
      <c r="QUD9" s="526"/>
      <c r="QUE9" s="526"/>
      <c r="QUF9" s="526"/>
      <c r="QUG9" s="526"/>
      <c r="QUH9" s="526"/>
      <c r="QUI9" s="526"/>
      <c r="QUJ9" s="526"/>
      <c r="QUK9" s="526"/>
      <c r="QUL9" s="526"/>
      <c r="QUM9" s="526"/>
      <c r="QUN9" s="526"/>
      <c r="QUO9" s="526"/>
      <c r="QUP9" s="526"/>
      <c r="QUQ9" s="526"/>
      <c r="QUR9" s="526"/>
      <c r="QUS9" s="526"/>
      <c r="QUT9" s="526"/>
      <c r="QUU9" s="526"/>
      <c r="QUV9" s="526"/>
      <c r="QUW9" s="526"/>
      <c r="QUX9" s="526"/>
      <c r="QUY9" s="526"/>
      <c r="QUZ9" s="526"/>
      <c r="QVA9" s="526"/>
      <c r="QVB9" s="526"/>
      <c r="QVC9" s="526"/>
      <c r="QVD9" s="526"/>
      <c r="QVE9" s="526"/>
      <c r="QVF9" s="526"/>
      <c r="QVG9" s="526"/>
      <c r="QVH9" s="526"/>
      <c r="QVI9" s="526"/>
      <c r="QVJ9" s="526"/>
      <c r="QVK9" s="526"/>
      <c r="QVL9" s="526"/>
      <c r="QVM9" s="526"/>
      <c r="QVN9" s="526"/>
      <c r="QVO9" s="526"/>
      <c r="QVP9" s="526"/>
      <c r="QVQ9" s="526"/>
      <c r="QVR9" s="526"/>
      <c r="QVS9" s="526"/>
      <c r="QVT9" s="526"/>
      <c r="QVU9" s="526"/>
      <c r="QVV9" s="526"/>
      <c r="QVW9" s="526"/>
      <c r="QVX9" s="526"/>
      <c r="QVY9" s="526"/>
      <c r="QVZ9" s="526"/>
      <c r="QWA9" s="526"/>
      <c r="QWB9" s="526"/>
      <c r="QWC9" s="526"/>
      <c r="QWD9" s="526"/>
      <c r="QWE9" s="526"/>
      <c r="QWF9" s="526"/>
      <c r="QWG9" s="526"/>
      <c r="QWH9" s="526"/>
      <c r="QWI9" s="526"/>
      <c r="QWJ9" s="526"/>
      <c r="QWK9" s="526"/>
      <c r="QWL9" s="526"/>
      <c r="QWM9" s="526"/>
      <c r="QWN9" s="526"/>
      <c r="QWO9" s="526"/>
      <c r="QWP9" s="526"/>
      <c r="QWQ9" s="526"/>
      <c r="QWR9" s="526"/>
      <c r="QWS9" s="526"/>
      <c r="QWT9" s="526"/>
      <c r="QWU9" s="526"/>
      <c r="QWV9" s="526"/>
      <c r="QWW9" s="526"/>
      <c r="QWX9" s="526"/>
      <c r="QWY9" s="526"/>
      <c r="QWZ9" s="526"/>
      <c r="QXA9" s="526"/>
      <c r="QXB9" s="526"/>
      <c r="QXC9" s="526"/>
      <c r="QXD9" s="526"/>
      <c r="QXE9" s="526"/>
      <c r="QXF9" s="526"/>
      <c r="QXG9" s="526"/>
      <c r="QXH9" s="526"/>
      <c r="QXI9" s="526"/>
      <c r="QXJ9" s="526"/>
      <c r="QXK9" s="526"/>
      <c r="QXL9" s="526"/>
      <c r="QXM9" s="526"/>
      <c r="QXN9" s="526"/>
      <c r="QXO9" s="526"/>
      <c r="QXP9" s="526"/>
      <c r="QXQ9" s="526"/>
      <c r="QXR9" s="526"/>
      <c r="QXS9" s="526"/>
      <c r="QXT9" s="526"/>
      <c r="QXU9" s="526"/>
      <c r="QXV9" s="526"/>
      <c r="QXW9" s="526"/>
      <c r="QXX9" s="526"/>
      <c r="QXY9" s="526"/>
      <c r="QXZ9" s="526"/>
      <c r="QYA9" s="526"/>
      <c r="QYB9" s="526"/>
      <c r="QYC9" s="526"/>
      <c r="QYD9" s="526"/>
      <c r="QYE9" s="526"/>
      <c r="QYF9" s="526"/>
      <c r="QYG9" s="526"/>
      <c r="QYH9" s="526"/>
      <c r="QYI9" s="526"/>
      <c r="QYJ9" s="526"/>
      <c r="QYK9" s="526"/>
      <c r="QYL9" s="526"/>
      <c r="QYM9" s="526"/>
      <c r="QYN9" s="526"/>
      <c r="QYO9" s="526"/>
      <c r="QYP9" s="526"/>
      <c r="QYQ9" s="526"/>
      <c r="QYR9" s="526"/>
      <c r="QYS9" s="526"/>
      <c r="QYT9" s="526"/>
      <c r="QYU9" s="526"/>
      <c r="QYV9" s="526"/>
      <c r="QYW9" s="526"/>
      <c r="QYX9" s="526"/>
      <c r="QYY9" s="526"/>
      <c r="QYZ9" s="526"/>
      <c r="QZA9" s="526"/>
      <c r="QZB9" s="526"/>
      <c r="QZC9" s="526"/>
      <c r="QZD9" s="526"/>
      <c r="QZE9" s="526"/>
      <c r="QZF9" s="526"/>
      <c r="QZG9" s="526"/>
      <c r="QZH9" s="526"/>
      <c r="QZI9" s="526"/>
      <c r="QZJ9" s="526"/>
      <c r="QZK9" s="526"/>
      <c r="QZL9" s="526"/>
      <c r="QZM9" s="526"/>
      <c r="QZN9" s="526"/>
      <c r="QZO9" s="526"/>
      <c r="QZP9" s="526"/>
      <c r="QZQ9" s="526"/>
      <c r="QZR9" s="526"/>
      <c r="QZS9" s="526"/>
      <c r="QZT9" s="526"/>
      <c r="QZU9" s="526"/>
      <c r="QZV9" s="526"/>
      <c r="QZW9" s="526"/>
      <c r="QZX9" s="526"/>
      <c r="QZY9" s="526"/>
      <c r="QZZ9" s="526"/>
      <c r="RAA9" s="526"/>
      <c r="RAB9" s="526"/>
      <c r="RAC9" s="526"/>
      <c r="RAD9" s="526"/>
      <c r="RAE9" s="526"/>
      <c r="RAF9" s="526"/>
      <c r="RAG9" s="526"/>
      <c r="RAH9" s="526"/>
      <c r="RAI9" s="526"/>
      <c r="RAJ9" s="526"/>
      <c r="RAK9" s="526"/>
      <c r="RAL9" s="526"/>
      <c r="RAM9" s="526"/>
      <c r="RAN9" s="526"/>
      <c r="RAO9" s="526"/>
      <c r="RAP9" s="526"/>
      <c r="RAQ9" s="526"/>
      <c r="RAR9" s="526"/>
      <c r="RAS9" s="526"/>
      <c r="RAT9" s="526"/>
      <c r="RAU9" s="526"/>
      <c r="RAV9" s="526"/>
      <c r="RAW9" s="526"/>
      <c r="RAX9" s="526"/>
      <c r="RAY9" s="526"/>
      <c r="RAZ9" s="526"/>
      <c r="RBA9" s="526"/>
      <c r="RBB9" s="526"/>
      <c r="RBC9" s="526"/>
      <c r="RBD9" s="526"/>
      <c r="RBE9" s="526"/>
      <c r="RBF9" s="526"/>
      <c r="RBG9" s="526"/>
      <c r="RBH9" s="526"/>
      <c r="RBI9" s="526"/>
      <c r="RBJ9" s="526"/>
      <c r="RBK9" s="526"/>
      <c r="RBL9" s="526"/>
      <c r="RBM9" s="526"/>
      <c r="RBN9" s="526"/>
      <c r="RBO9" s="526"/>
      <c r="RBP9" s="526"/>
      <c r="RBQ9" s="526"/>
      <c r="RBR9" s="526"/>
      <c r="RBS9" s="526"/>
      <c r="RBT9" s="526"/>
      <c r="RBU9" s="526"/>
      <c r="RBV9" s="526"/>
      <c r="RBW9" s="526"/>
      <c r="RBX9" s="526"/>
      <c r="RBY9" s="526"/>
      <c r="RBZ9" s="526"/>
      <c r="RCA9" s="526"/>
      <c r="RCB9" s="526"/>
      <c r="RCC9" s="526"/>
      <c r="RCD9" s="526"/>
      <c r="RCE9" s="526"/>
      <c r="RCF9" s="526"/>
      <c r="RCG9" s="526"/>
      <c r="RCH9" s="526"/>
      <c r="RCI9" s="526"/>
      <c r="RCJ9" s="526"/>
      <c r="RCK9" s="526"/>
      <c r="RCL9" s="526"/>
      <c r="RCM9" s="526"/>
      <c r="RCN9" s="526"/>
      <c r="RCO9" s="526"/>
      <c r="RCP9" s="526"/>
      <c r="RCQ9" s="526"/>
      <c r="RCR9" s="526"/>
      <c r="RCS9" s="526"/>
      <c r="RCT9" s="526"/>
      <c r="RCU9" s="526"/>
      <c r="RCV9" s="526"/>
      <c r="RCW9" s="526"/>
      <c r="RCX9" s="526"/>
      <c r="RCY9" s="526"/>
      <c r="RCZ9" s="526"/>
      <c r="RDA9" s="526"/>
      <c r="RDB9" s="526"/>
      <c r="RDC9" s="526"/>
      <c r="RDD9" s="526"/>
      <c r="RDE9" s="526"/>
      <c r="RDF9" s="526"/>
      <c r="RDG9" s="526"/>
      <c r="RDH9" s="526"/>
      <c r="RDI9" s="526"/>
      <c r="RDJ9" s="526"/>
      <c r="RDK9" s="526"/>
      <c r="RDL9" s="526"/>
      <c r="RDM9" s="526"/>
      <c r="RDN9" s="526"/>
      <c r="RDO9" s="526"/>
      <c r="RDP9" s="526"/>
      <c r="RDQ9" s="526"/>
      <c r="RDR9" s="526"/>
      <c r="RDS9" s="526"/>
      <c r="RDT9" s="526"/>
      <c r="RDU9" s="526"/>
      <c r="RDV9" s="526"/>
      <c r="RDW9" s="526"/>
      <c r="RDX9" s="526"/>
      <c r="RDY9" s="526"/>
      <c r="RDZ9" s="526"/>
      <c r="REA9" s="526"/>
      <c r="REB9" s="526"/>
      <c r="REC9" s="526"/>
      <c r="RED9" s="526"/>
      <c r="REE9" s="526"/>
      <c r="REF9" s="526"/>
      <c r="REG9" s="526"/>
      <c r="REH9" s="526"/>
      <c r="REI9" s="526"/>
      <c r="REJ9" s="526"/>
      <c r="REK9" s="526"/>
      <c r="REL9" s="526"/>
      <c r="REM9" s="526"/>
      <c r="REN9" s="526"/>
      <c r="REO9" s="526"/>
      <c r="REP9" s="526"/>
      <c r="REQ9" s="526"/>
      <c r="RER9" s="526"/>
      <c r="RES9" s="526"/>
      <c r="RET9" s="526"/>
      <c r="REU9" s="526"/>
      <c r="REV9" s="526"/>
      <c r="REW9" s="526"/>
      <c r="REX9" s="526"/>
      <c r="REY9" s="526"/>
      <c r="REZ9" s="526"/>
      <c r="RFA9" s="526"/>
      <c r="RFB9" s="526"/>
      <c r="RFC9" s="526"/>
      <c r="RFD9" s="526"/>
      <c r="RFE9" s="526"/>
      <c r="RFF9" s="526"/>
      <c r="RFG9" s="526"/>
      <c r="RFH9" s="526"/>
      <c r="RFI9" s="526"/>
      <c r="RFJ9" s="526"/>
      <c r="RFK9" s="526"/>
      <c r="RFL9" s="526"/>
      <c r="RFM9" s="526"/>
      <c r="RFN9" s="526"/>
      <c r="RFO9" s="526"/>
      <c r="RFP9" s="526"/>
      <c r="RFQ9" s="526"/>
      <c r="RFR9" s="526"/>
      <c r="RFS9" s="526"/>
      <c r="RFT9" s="526"/>
      <c r="RFU9" s="526"/>
      <c r="RFV9" s="526"/>
      <c r="RFW9" s="526"/>
      <c r="RFX9" s="526"/>
      <c r="RFY9" s="526"/>
      <c r="RFZ9" s="526"/>
      <c r="RGA9" s="526"/>
      <c r="RGB9" s="526"/>
      <c r="RGC9" s="526"/>
      <c r="RGD9" s="526"/>
      <c r="RGE9" s="526"/>
      <c r="RGF9" s="526"/>
      <c r="RGG9" s="526"/>
      <c r="RGH9" s="526"/>
      <c r="RGI9" s="526"/>
      <c r="RGJ9" s="526"/>
      <c r="RGK9" s="526"/>
      <c r="RGL9" s="526"/>
      <c r="RGM9" s="526"/>
      <c r="RGN9" s="526"/>
      <c r="RGO9" s="526"/>
      <c r="RGP9" s="526"/>
      <c r="RGQ9" s="526"/>
      <c r="RGR9" s="526"/>
      <c r="RGS9" s="526"/>
      <c r="RGT9" s="526"/>
      <c r="RGU9" s="526"/>
      <c r="RGV9" s="526"/>
      <c r="RGW9" s="526"/>
      <c r="RGX9" s="526"/>
      <c r="RGY9" s="526"/>
      <c r="RGZ9" s="526"/>
      <c r="RHA9" s="526"/>
      <c r="RHB9" s="526"/>
      <c r="RHC9" s="526"/>
      <c r="RHD9" s="526"/>
      <c r="RHE9" s="526"/>
      <c r="RHF9" s="526"/>
      <c r="RHG9" s="526"/>
      <c r="RHH9" s="526"/>
      <c r="RHI9" s="526"/>
      <c r="RHJ9" s="526"/>
      <c r="RHK9" s="526"/>
      <c r="RHL9" s="526"/>
      <c r="RHM9" s="526"/>
      <c r="RHN9" s="526"/>
      <c r="RHO9" s="526"/>
      <c r="RHP9" s="526"/>
      <c r="RHQ9" s="526"/>
      <c r="RHR9" s="526"/>
      <c r="RHS9" s="526"/>
      <c r="RHT9" s="526"/>
      <c r="RHU9" s="526"/>
      <c r="RHV9" s="526"/>
      <c r="RHW9" s="526"/>
      <c r="RHX9" s="526"/>
      <c r="RHY9" s="526"/>
      <c r="RHZ9" s="526"/>
      <c r="RIA9" s="526"/>
      <c r="RIB9" s="526"/>
      <c r="RIC9" s="526"/>
      <c r="RID9" s="526"/>
      <c r="RIE9" s="526"/>
      <c r="RIF9" s="526"/>
      <c r="RIG9" s="526"/>
      <c r="RIH9" s="526"/>
      <c r="RII9" s="526"/>
      <c r="RIJ9" s="526"/>
      <c r="RIK9" s="526"/>
      <c r="RIL9" s="526"/>
      <c r="RIM9" s="526"/>
      <c r="RIN9" s="526"/>
      <c r="RIO9" s="526"/>
      <c r="RIP9" s="526"/>
      <c r="RIQ9" s="526"/>
      <c r="RIR9" s="526"/>
      <c r="RIS9" s="526"/>
      <c r="RIT9" s="526"/>
      <c r="RIU9" s="526"/>
      <c r="RIV9" s="526"/>
      <c r="RIW9" s="526"/>
      <c r="RIX9" s="526"/>
      <c r="RIY9" s="526"/>
      <c r="RIZ9" s="526"/>
      <c r="RJA9" s="526"/>
      <c r="RJB9" s="526"/>
      <c r="RJC9" s="526"/>
      <c r="RJD9" s="526"/>
      <c r="RJE9" s="526"/>
      <c r="RJF9" s="526"/>
      <c r="RJG9" s="526"/>
      <c r="RJH9" s="526"/>
      <c r="RJI9" s="526"/>
      <c r="RJJ9" s="526"/>
      <c r="RJK9" s="526"/>
      <c r="RJL9" s="526"/>
      <c r="RJM9" s="526"/>
      <c r="RJN9" s="526"/>
      <c r="RJO9" s="526"/>
      <c r="RJP9" s="526"/>
      <c r="RJQ9" s="526"/>
      <c r="RJR9" s="526"/>
      <c r="RJS9" s="526"/>
      <c r="RJT9" s="526"/>
      <c r="RJU9" s="526"/>
      <c r="RJV9" s="526"/>
      <c r="RJW9" s="526"/>
      <c r="RJX9" s="526"/>
      <c r="RJY9" s="526"/>
      <c r="RJZ9" s="526"/>
      <c r="RKA9" s="526"/>
      <c r="RKB9" s="526"/>
      <c r="RKC9" s="526"/>
      <c r="RKD9" s="526"/>
      <c r="RKE9" s="526"/>
      <c r="RKF9" s="526"/>
      <c r="RKG9" s="526"/>
      <c r="RKH9" s="526"/>
      <c r="RKI9" s="526"/>
      <c r="RKJ9" s="526"/>
      <c r="RKK9" s="526"/>
      <c r="RKL9" s="526"/>
      <c r="RKM9" s="526"/>
      <c r="RKN9" s="526"/>
      <c r="RKO9" s="526"/>
      <c r="RKP9" s="526"/>
      <c r="RKQ9" s="526"/>
      <c r="RKR9" s="526"/>
      <c r="RKS9" s="526"/>
      <c r="RKT9" s="526"/>
      <c r="RKU9" s="526"/>
      <c r="RKV9" s="526"/>
      <c r="RKW9" s="526"/>
      <c r="RKX9" s="526"/>
      <c r="RKY9" s="526"/>
      <c r="RKZ9" s="526"/>
      <c r="RLA9" s="526"/>
      <c r="RLB9" s="526"/>
      <c r="RLC9" s="526"/>
      <c r="RLD9" s="526"/>
      <c r="RLE9" s="526"/>
      <c r="RLF9" s="526"/>
      <c r="RLG9" s="526"/>
      <c r="RLH9" s="526"/>
      <c r="RLI9" s="526"/>
      <c r="RLJ9" s="526"/>
      <c r="RLK9" s="526"/>
      <c r="RLL9" s="526"/>
      <c r="RLM9" s="526"/>
      <c r="RLN9" s="526"/>
      <c r="RLO9" s="526"/>
      <c r="RLP9" s="526"/>
      <c r="RLQ9" s="526"/>
      <c r="RLR9" s="526"/>
      <c r="RLS9" s="526"/>
      <c r="RLT9" s="526"/>
      <c r="RLU9" s="526"/>
      <c r="RLV9" s="526"/>
      <c r="RLW9" s="526"/>
      <c r="RLX9" s="526"/>
      <c r="RLY9" s="526"/>
      <c r="RLZ9" s="526"/>
      <c r="RMA9" s="526"/>
      <c r="RMB9" s="526"/>
      <c r="RMC9" s="526"/>
      <c r="RMD9" s="526"/>
      <c r="RME9" s="526"/>
      <c r="RMF9" s="526"/>
      <c r="RMG9" s="526"/>
      <c r="RMH9" s="526"/>
      <c r="RMI9" s="526"/>
      <c r="RMJ9" s="526"/>
      <c r="RMK9" s="526"/>
      <c r="RML9" s="526"/>
      <c r="RMM9" s="526"/>
      <c r="RMN9" s="526"/>
      <c r="RMO9" s="526"/>
      <c r="RMP9" s="526"/>
      <c r="RMQ9" s="526"/>
      <c r="RMR9" s="526"/>
      <c r="RMS9" s="526"/>
      <c r="RMT9" s="526"/>
      <c r="RMU9" s="526"/>
      <c r="RMV9" s="526"/>
      <c r="RMW9" s="526"/>
      <c r="RMX9" s="526"/>
      <c r="RMY9" s="526"/>
      <c r="RMZ9" s="526"/>
      <c r="RNA9" s="526"/>
      <c r="RNB9" s="526"/>
      <c r="RNC9" s="526"/>
      <c r="RND9" s="526"/>
      <c r="RNE9" s="526"/>
      <c r="RNF9" s="526"/>
      <c r="RNG9" s="526"/>
      <c r="RNH9" s="526"/>
      <c r="RNI9" s="526"/>
      <c r="RNJ9" s="526"/>
      <c r="RNK9" s="526"/>
      <c r="RNL9" s="526"/>
      <c r="RNM9" s="526"/>
      <c r="RNN9" s="526"/>
      <c r="RNO9" s="526"/>
      <c r="RNP9" s="526"/>
      <c r="RNQ9" s="526"/>
      <c r="RNR9" s="526"/>
      <c r="RNS9" s="526"/>
      <c r="RNT9" s="526"/>
      <c r="RNU9" s="526"/>
      <c r="RNV9" s="526"/>
      <c r="RNW9" s="526"/>
      <c r="RNX9" s="526"/>
      <c r="RNY9" s="526"/>
      <c r="RNZ9" s="526"/>
      <c r="ROA9" s="526"/>
      <c r="ROB9" s="526"/>
      <c r="ROC9" s="526"/>
      <c r="ROD9" s="526"/>
      <c r="ROE9" s="526"/>
      <c r="ROF9" s="526"/>
      <c r="ROG9" s="526"/>
      <c r="ROH9" s="526"/>
      <c r="ROI9" s="526"/>
      <c r="ROJ9" s="526"/>
      <c r="ROK9" s="526"/>
      <c r="ROL9" s="526"/>
      <c r="ROM9" s="526"/>
      <c r="RON9" s="526"/>
      <c r="ROO9" s="526"/>
      <c r="ROP9" s="526"/>
      <c r="ROQ9" s="526"/>
      <c r="ROR9" s="526"/>
      <c r="ROS9" s="526"/>
      <c r="ROT9" s="526"/>
      <c r="ROU9" s="526"/>
      <c r="ROV9" s="526"/>
      <c r="ROW9" s="526"/>
      <c r="ROX9" s="526"/>
      <c r="ROY9" s="526"/>
      <c r="ROZ9" s="526"/>
      <c r="RPA9" s="526"/>
      <c r="RPB9" s="526"/>
      <c r="RPC9" s="526"/>
      <c r="RPD9" s="526"/>
      <c r="RPE9" s="526"/>
      <c r="RPF9" s="526"/>
      <c r="RPG9" s="526"/>
      <c r="RPH9" s="526"/>
      <c r="RPI9" s="526"/>
      <c r="RPJ9" s="526"/>
      <c r="RPK9" s="526"/>
      <c r="RPL9" s="526"/>
      <c r="RPM9" s="526"/>
      <c r="RPN9" s="526"/>
      <c r="RPO9" s="526"/>
      <c r="RPP9" s="526"/>
      <c r="RPQ9" s="526"/>
      <c r="RPR9" s="526"/>
      <c r="RPS9" s="526"/>
      <c r="RPT9" s="526"/>
      <c r="RPU9" s="526"/>
      <c r="RPV9" s="526"/>
      <c r="RPW9" s="526"/>
      <c r="RPX9" s="526"/>
      <c r="RPY9" s="526"/>
      <c r="RPZ9" s="526"/>
      <c r="RQA9" s="526"/>
      <c r="RQB9" s="526"/>
      <c r="RQC9" s="526"/>
      <c r="RQD9" s="526"/>
      <c r="RQE9" s="526"/>
      <c r="RQF9" s="526"/>
      <c r="RQG9" s="526"/>
      <c r="RQH9" s="526"/>
      <c r="RQI9" s="526"/>
      <c r="RQJ9" s="526"/>
      <c r="RQK9" s="526"/>
      <c r="RQL9" s="526"/>
      <c r="RQM9" s="526"/>
      <c r="RQN9" s="526"/>
      <c r="RQO9" s="526"/>
      <c r="RQP9" s="526"/>
      <c r="RQQ9" s="526"/>
      <c r="RQR9" s="526"/>
      <c r="RQS9" s="526"/>
      <c r="RQT9" s="526"/>
      <c r="RQU9" s="526"/>
      <c r="RQV9" s="526"/>
      <c r="RQW9" s="526"/>
      <c r="RQX9" s="526"/>
      <c r="RQY9" s="526"/>
      <c r="RQZ9" s="526"/>
      <c r="RRA9" s="526"/>
      <c r="RRB9" s="526"/>
      <c r="RRC9" s="526"/>
      <c r="RRD9" s="526"/>
      <c r="RRE9" s="526"/>
      <c r="RRF9" s="526"/>
      <c r="RRG9" s="526"/>
      <c r="RRH9" s="526"/>
      <c r="RRI9" s="526"/>
      <c r="RRJ9" s="526"/>
      <c r="RRK9" s="526"/>
      <c r="RRL9" s="526"/>
      <c r="RRM9" s="526"/>
      <c r="RRN9" s="526"/>
      <c r="RRO9" s="526"/>
      <c r="RRP9" s="526"/>
      <c r="RRQ9" s="526"/>
      <c r="RRR9" s="526"/>
      <c r="RRS9" s="526"/>
      <c r="RRT9" s="526"/>
      <c r="RRU9" s="526"/>
      <c r="RRV9" s="526"/>
      <c r="RRW9" s="526"/>
      <c r="RRX9" s="526"/>
      <c r="RRY9" s="526"/>
      <c r="RRZ9" s="526"/>
      <c r="RSA9" s="526"/>
      <c r="RSB9" s="526"/>
      <c r="RSC9" s="526"/>
      <c r="RSD9" s="526"/>
      <c r="RSE9" s="526"/>
      <c r="RSF9" s="526"/>
      <c r="RSG9" s="526"/>
      <c r="RSH9" s="526"/>
      <c r="RSI9" s="526"/>
      <c r="RSJ9" s="526"/>
      <c r="RSK9" s="526"/>
      <c r="RSL9" s="526"/>
      <c r="RSM9" s="526"/>
      <c r="RSN9" s="526"/>
      <c r="RSO9" s="526"/>
      <c r="RSP9" s="526"/>
      <c r="RSQ9" s="526"/>
      <c r="RSR9" s="526"/>
      <c r="RSS9" s="526"/>
      <c r="RST9" s="526"/>
      <c r="RSU9" s="526"/>
      <c r="RSV9" s="526"/>
      <c r="RSW9" s="526"/>
      <c r="RSX9" s="526"/>
      <c r="RSY9" s="526"/>
      <c r="RSZ9" s="526"/>
      <c r="RTA9" s="526"/>
      <c r="RTB9" s="526"/>
      <c r="RTC9" s="526"/>
      <c r="RTD9" s="526"/>
      <c r="RTE9" s="526"/>
      <c r="RTF9" s="526"/>
      <c r="RTG9" s="526"/>
      <c r="RTH9" s="526"/>
      <c r="RTI9" s="526"/>
      <c r="RTJ9" s="526"/>
      <c r="RTK9" s="526"/>
      <c r="RTL9" s="526"/>
      <c r="RTM9" s="526"/>
      <c r="RTN9" s="526"/>
      <c r="RTO9" s="526"/>
      <c r="RTP9" s="526"/>
      <c r="RTQ9" s="526"/>
      <c r="RTR9" s="526"/>
      <c r="RTS9" s="526"/>
      <c r="RTT9" s="526"/>
      <c r="RTU9" s="526"/>
      <c r="RTV9" s="526"/>
      <c r="RTW9" s="526"/>
      <c r="RTX9" s="526"/>
      <c r="RTY9" s="526"/>
      <c r="RTZ9" s="526"/>
      <c r="RUA9" s="526"/>
      <c r="RUB9" s="526"/>
      <c r="RUC9" s="526"/>
      <c r="RUD9" s="526"/>
      <c r="RUE9" s="526"/>
      <c r="RUF9" s="526"/>
      <c r="RUG9" s="526"/>
      <c r="RUH9" s="526"/>
      <c r="RUI9" s="526"/>
      <c r="RUJ9" s="526"/>
      <c r="RUK9" s="526"/>
      <c r="RUL9" s="526"/>
      <c r="RUM9" s="526"/>
      <c r="RUN9" s="526"/>
      <c r="RUO9" s="526"/>
      <c r="RUP9" s="526"/>
      <c r="RUQ9" s="526"/>
      <c r="RUR9" s="526"/>
      <c r="RUS9" s="526"/>
      <c r="RUT9" s="526"/>
      <c r="RUU9" s="526"/>
      <c r="RUV9" s="526"/>
      <c r="RUW9" s="526"/>
      <c r="RUX9" s="526"/>
      <c r="RUY9" s="526"/>
      <c r="RUZ9" s="526"/>
      <c r="RVA9" s="526"/>
      <c r="RVB9" s="526"/>
      <c r="RVC9" s="526"/>
      <c r="RVD9" s="526"/>
      <c r="RVE9" s="526"/>
      <c r="RVF9" s="526"/>
      <c r="RVG9" s="526"/>
      <c r="RVH9" s="526"/>
      <c r="RVI9" s="526"/>
      <c r="RVJ9" s="526"/>
      <c r="RVK9" s="526"/>
      <c r="RVL9" s="526"/>
      <c r="RVM9" s="526"/>
      <c r="RVN9" s="526"/>
      <c r="RVO9" s="526"/>
      <c r="RVP9" s="526"/>
      <c r="RVQ9" s="526"/>
      <c r="RVR9" s="526"/>
      <c r="RVS9" s="526"/>
      <c r="RVT9" s="526"/>
      <c r="RVU9" s="526"/>
      <c r="RVV9" s="526"/>
      <c r="RVW9" s="526"/>
      <c r="RVX9" s="526"/>
      <c r="RVY9" s="526"/>
      <c r="RVZ9" s="526"/>
      <c r="RWA9" s="526"/>
      <c r="RWB9" s="526"/>
      <c r="RWC9" s="526"/>
      <c r="RWD9" s="526"/>
      <c r="RWE9" s="526"/>
      <c r="RWF9" s="526"/>
      <c r="RWG9" s="526"/>
      <c r="RWH9" s="526"/>
      <c r="RWI9" s="526"/>
      <c r="RWJ9" s="526"/>
      <c r="RWK9" s="526"/>
      <c r="RWL9" s="526"/>
      <c r="RWM9" s="526"/>
      <c r="RWN9" s="526"/>
      <c r="RWO9" s="526"/>
      <c r="RWP9" s="526"/>
      <c r="RWQ9" s="526"/>
      <c r="RWR9" s="526"/>
      <c r="RWS9" s="526"/>
      <c r="RWT9" s="526"/>
      <c r="RWU9" s="526"/>
      <c r="RWV9" s="526"/>
      <c r="RWW9" s="526"/>
      <c r="RWX9" s="526"/>
      <c r="RWY9" s="526"/>
      <c r="RWZ9" s="526"/>
      <c r="RXA9" s="526"/>
      <c r="RXB9" s="526"/>
      <c r="RXC9" s="526"/>
      <c r="RXD9" s="526"/>
      <c r="RXE9" s="526"/>
      <c r="RXF9" s="526"/>
      <c r="RXG9" s="526"/>
      <c r="RXH9" s="526"/>
      <c r="RXI9" s="526"/>
      <c r="RXJ9" s="526"/>
      <c r="RXK9" s="526"/>
      <c r="RXL9" s="526"/>
      <c r="RXM9" s="526"/>
      <c r="RXN9" s="526"/>
      <c r="RXO9" s="526"/>
      <c r="RXP9" s="526"/>
      <c r="RXQ9" s="526"/>
      <c r="RXR9" s="526"/>
      <c r="RXS9" s="526"/>
      <c r="RXT9" s="526"/>
      <c r="RXU9" s="526"/>
      <c r="RXV9" s="526"/>
      <c r="RXW9" s="526"/>
      <c r="RXX9" s="526"/>
      <c r="RXY9" s="526"/>
      <c r="RXZ9" s="526"/>
      <c r="RYA9" s="526"/>
      <c r="RYB9" s="526"/>
      <c r="RYC9" s="526"/>
      <c r="RYD9" s="526"/>
      <c r="RYE9" s="526"/>
      <c r="RYF9" s="526"/>
      <c r="RYG9" s="526"/>
      <c r="RYH9" s="526"/>
      <c r="RYI9" s="526"/>
      <c r="RYJ9" s="526"/>
      <c r="RYK9" s="526"/>
      <c r="RYL9" s="526"/>
      <c r="RYM9" s="526"/>
      <c r="RYN9" s="526"/>
      <c r="RYO9" s="526"/>
      <c r="RYP9" s="526"/>
      <c r="RYQ9" s="526"/>
      <c r="RYR9" s="526"/>
      <c r="RYS9" s="526"/>
      <c r="RYT9" s="526"/>
      <c r="RYU9" s="526"/>
      <c r="RYV9" s="526"/>
      <c r="RYW9" s="526"/>
      <c r="RYX9" s="526"/>
      <c r="RYY9" s="526"/>
      <c r="RYZ9" s="526"/>
      <c r="RZA9" s="526"/>
      <c r="RZB9" s="526"/>
      <c r="RZC9" s="526"/>
      <c r="RZD9" s="526"/>
      <c r="RZE9" s="526"/>
      <c r="RZF9" s="526"/>
      <c r="RZG9" s="526"/>
      <c r="RZH9" s="526"/>
      <c r="RZI9" s="526"/>
      <c r="RZJ9" s="526"/>
      <c r="RZK9" s="526"/>
      <c r="RZL9" s="526"/>
      <c r="RZM9" s="526"/>
      <c r="RZN9" s="526"/>
      <c r="RZO9" s="526"/>
      <c r="RZP9" s="526"/>
      <c r="RZQ9" s="526"/>
      <c r="RZR9" s="526"/>
      <c r="RZS9" s="526"/>
      <c r="RZT9" s="526"/>
      <c r="RZU9" s="526"/>
      <c r="RZV9" s="526"/>
      <c r="RZW9" s="526"/>
      <c r="RZX9" s="526"/>
      <c r="RZY9" s="526"/>
      <c r="RZZ9" s="526"/>
      <c r="SAA9" s="526"/>
      <c r="SAB9" s="526"/>
      <c r="SAC9" s="526"/>
      <c r="SAD9" s="526"/>
      <c r="SAE9" s="526"/>
      <c r="SAF9" s="526"/>
      <c r="SAG9" s="526"/>
      <c r="SAH9" s="526"/>
      <c r="SAI9" s="526"/>
      <c r="SAJ9" s="526"/>
      <c r="SAK9" s="526"/>
      <c r="SAL9" s="526"/>
      <c r="SAM9" s="526"/>
      <c r="SAN9" s="526"/>
      <c r="SAO9" s="526"/>
      <c r="SAP9" s="526"/>
      <c r="SAQ9" s="526"/>
      <c r="SAR9" s="526"/>
      <c r="SAS9" s="526"/>
      <c r="SAT9" s="526"/>
      <c r="SAU9" s="526"/>
      <c r="SAV9" s="526"/>
      <c r="SAW9" s="526"/>
      <c r="SAX9" s="526"/>
      <c r="SAY9" s="526"/>
      <c r="SAZ9" s="526"/>
      <c r="SBA9" s="526"/>
      <c r="SBB9" s="526"/>
      <c r="SBC9" s="526"/>
      <c r="SBD9" s="526"/>
      <c r="SBE9" s="526"/>
      <c r="SBF9" s="526"/>
      <c r="SBG9" s="526"/>
      <c r="SBH9" s="526"/>
      <c r="SBI9" s="526"/>
      <c r="SBJ9" s="526"/>
      <c r="SBK9" s="526"/>
      <c r="SBL9" s="526"/>
      <c r="SBM9" s="526"/>
      <c r="SBN9" s="526"/>
      <c r="SBO9" s="526"/>
      <c r="SBP9" s="526"/>
      <c r="SBQ9" s="526"/>
      <c r="SBR9" s="526"/>
      <c r="SBS9" s="526"/>
      <c r="SBT9" s="526"/>
      <c r="SBU9" s="526"/>
      <c r="SBV9" s="526"/>
      <c r="SBW9" s="526"/>
      <c r="SBX9" s="526"/>
      <c r="SBY9" s="526"/>
      <c r="SBZ9" s="526"/>
      <c r="SCA9" s="526"/>
      <c r="SCB9" s="526"/>
      <c r="SCC9" s="526"/>
      <c r="SCD9" s="526"/>
      <c r="SCE9" s="526"/>
      <c r="SCF9" s="526"/>
      <c r="SCG9" s="526"/>
      <c r="SCH9" s="526"/>
      <c r="SCI9" s="526"/>
      <c r="SCJ9" s="526"/>
      <c r="SCK9" s="526"/>
      <c r="SCL9" s="526"/>
      <c r="SCM9" s="526"/>
      <c r="SCN9" s="526"/>
      <c r="SCO9" s="526"/>
      <c r="SCP9" s="526"/>
      <c r="SCQ9" s="526"/>
      <c r="SCR9" s="526"/>
      <c r="SCS9" s="526"/>
      <c r="SCT9" s="526"/>
      <c r="SCU9" s="526"/>
      <c r="SCV9" s="526"/>
      <c r="SCW9" s="526"/>
      <c r="SCX9" s="526"/>
      <c r="SCY9" s="526"/>
      <c r="SCZ9" s="526"/>
      <c r="SDA9" s="526"/>
      <c r="SDB9" s="526"/>
      <c r="SDC9" s="526"/>
      <c r="SDD9" s="526"/>
      <c r="SDE9" s="526"/>
      <c r="SDF9" s="526"/>
      <c r="SDG9" s="526"/>
      <c r="SDH9" s="526"/>
      <c r="SDI9" s="526"/>
      <c r="SDJ9" s="526"/>
      <c r="SDK9" s="526"/>
      <c r="SDL9" s="526"/>
      <c r="SDM9" s="526"/>
      <c r="SDN9" s="526"/>
      <c r="SDO9" s="526"/>
      <c r="SDP9" s="526"/>
      <c r="SDQ9" s="526"/>
      <c r="SDR9" s="526"/>
      <c r="SDS9" s="526"/>
      <c r="SDT9" s="526"/>
      <c r="SDU9" s="526"/>
      <c r="SDV9" s="526"/>
      <c r="SDW9" s="526"/>
      <c r="SDX9" s="526"/>
      <c r="SDY9" s="526"/>
      <c r="SDZ9" s="526"/>
      <c r="SEA9" s="526"/>
      <c r="SEB9" s="526"/>
      <c r="SEC9" s="526"/>
      <c r="SED9" s="526"/>
      <c r="SEE9" s="526"/>
      <c r="SEF9" s="526"/>
      <c r="SEG9" s="526"/>
      <c r="SEH9" s="526"/>
      <c r="SEI9" s="526"/>
      <c r="SEJ9" s="526"/>
      <c r="SEK9" s="526"/>
      <c r="SEL9" s="526"/>
      <c r="SEM9" s="526"/>
      <c r="SEN9" s="526"/>
      <c r="SEO9" s="526"/>
      <c r="SEP9" s="526"/>
      <c r="SEQ9" s="526"/>
      <c r="SER9" s="526"/>
      <c r="SES9" s="526"/>
      <c r="SET9" s="526"/>
      <c r="SEU9" s="526"/>
      <c r="SEV9" s="526"/>
      <c r="SEW9" s="526"/>
      <c r="SEX9" s="526"/>
      <c r="SEY9" s="526"/>
      <c r="SEZ9" s="526"/>
      <c r="SFA9" s="526"/>
      <c r="SFB9" s="526"/>
      <c r="SFC9" s="526"/>
      <c r="SFD9" s="526"/>
      <c r="SFE9" s="526"/>
      <c r="SFF9" s="526"/>
      <c r="SFG9" s="526"/>
      <c r="SFH9" s="526"/>
      <c r="SFI9" s="526"/>
      <c r="SFJ9" s="526"/>
      <c r="SFK9" s="526"/>
      <c r="SFL9" s="526"/>
      <c r="SFM9" s="526"/>
      <c r="SFN9" s="526"/>
      <c r="SFO9" s="526"/>
      <c r="SFP9" s="526"/>
      <c r="SFQ9" s="526"/>
      <c r="SFR9" s="526"/>
      <c r="SFS9" s="526"/>
      <c r="SFT9" s="526"/>
      <c r="SFU9" s="526"/>
      <c r="SFV9" s="526"/>
      <c r="SFW9" s="526"/>
      <c r="SFX9" s="526"/>
      <c r="SFY9" s="526"/>
      <c r="SFZ9" s="526"/>
      <c r="SGA9" s="526"/>
      <c r="SGB9" s="526"/>
      <c r="SGC9" s="526"/>
      <c r="SGD9" s="526"/>
      <c r="SGE9" s="526"/>
      <c r="SGF9" s="526"/>
      <c r="SGG9" s="526"/>
      <c r="SGH9" s="526"/>
      <c r="SGI9" s="526"/>
      <c r="SGJ9" s="526"/>
      <c r="SGK9" s="526"/>
      <c r="SGL9" s="526"/>
      <c r="SGM9" s="526"/>
      <c r="SGN9" s="526"/>
      <c r="SGO9" s="526"/>
      <c r="SGP9" s="526"/>
      <c r="SGQ9" s="526"/>
      <c r="SGR9" s="526"/>
      <c r="SGS9" s="526"/>
      <c r="SGT9" s="526"/>
      <c r="SGU9" s="526"/>
      <c r="SGV9" s="526"/>
      <c r="SGW9" s="526"/>
      <c r="SGX9" s="526"/>
      <c r="SGY9" s="526"/>
      <c r="SGZ9" s="526"/>
      <c r="SHA9" s="526"/>
      <c r="SHB9" s="526"/>
      <c r="SHC9" s="526"/>
      <c r="SHD9" s="526"/>
      <c r="SHE9" s="526"/>
      <c r="SHF9" s="526"/>
      <c r="SHG9" s="526"/>
      <c r="SHH9" s="526"/>
      <c r="SHI9" s="526"/>
      <c r="SHJ9" s="526"/>
      <c r="SHK9" s="526"/>
      <c r="SHL9" s="526"/>
      <c r="SHM9" s="526"/>
      <c r="SHN9" s="526"/>
      <c r="SHO9" s="526"/>
      <c r="SHP9" s="526"/>
      <c r="SHQ9" s="526"/>
      <c r="SHR9" s="526"/>
      <c r="SHS9" s="526"/>
      <c r="SHT9" s="526"/>
      <c r="SHU9" s="526"/>
      <c r="SHV9" s="526"/>
      <c r="SHW9" s="526"/>
      <c r="SHX9" s="526"/>
      <c r="SHY9" s="526"/>
      <c r="SHZ9" s="526"/>
      <c r="SIA9" s="526"/>
      <c r="SIB9" s="526"/>
      <c r="SIC9" s="526"/>
      <c r="SID9" s="526"/>
      <c r="SIE9" s="526"/>
      <c r="SIF9" s="526"/>
      <c r="SIG9" s="526"/>
      <c r="SIH9" s="526"/>
      <c r="SII9" s="526"/>
      <c r="SIJ9" s="526"/>
      <c r="SIK9" s="526"/>
      <c r="SIL9" s="526"/>
      <c r="SIM9" s="526"/>
      <c r="SIN9" s="526"/>
      <c r="SIO9" s="526"/>
      <c r="SIP9" s="526"/>
      <c r="SIQ9" s="526"/>
      <c r="SIR9" s="526"/>
      <c r="SIS9" s="526"/>
      <c r="SIT9" s="526"/>
      <c r="SIU9" s="526"/>
      <c r="SIV9" s="526"/>
      <c r="SIW9" s="526"/>
      <c r="SIX9" s="526"/>
      <c r="SIY9" s="526"/>
      <c r="SIZ9" s="526"/>
      <c r="SJA9" s="526"/>
      <c r="SJB9" s="526"/>
      <c r="SJC9" s="526"/>
      <c r="SJD9" s="526"/>
      <c r="SJE9" s="526"/>
      <c r="SJF9" s="526"/>
      <c r="SJG9" s="526"/>
      <c r="SJH9" s="526"/>
      <c r="SJI9" s="526"/>
      <c r="SJJ9" s="526"/>
      <c r="SJK9" s="526"/>
      <c r="SJL9" s="526"/>
      <c r="SJM9" s="526"/>
      <c r="SJN9" s="526"/>
      <c r="SJO9" s="526"/>
      <c r="SJP9" s="526"/>
      <c r="SJQ9" s="526"/>
      <c r="SJR9" s="526"/>
      <c r="SJS9" s="526"/>
      <c r="SJT9" s="526"/>
      <c r="SJU9" s="526"/>
      <c r="SJV9" s="526"/>
      <c r="SJW9" s="526"/>
      <c r="SJX9" s="526"/>
      <c r="SJY9" s="526"/>
      <c r="SJZ9" s="526"/>
      <c r="SKA9" s="526"/>
      <c r="SKB9" s="526"/>
      <c r="SKC9" s="526"/>
      <c r="SKD9" s="526"/>
      <c r="SKE9" s="526"/>
      <c r="SKF9" s="526"/>
      <c r="SKG9" s="526"/>
      <c r="SKH9" s="526"/>
      <c r="SKI9" s="526"/>
      <c r="SKJ9" s="526"/>
      <c r="SKK9" s="526"/>
      <c r="SKL9" s="526"/>
      <c r="SKM9" s="526"/>
      <c r="SKN9" s="526"/>
      <c r="SKO9" s="526"/>
      <c r="SKP9" s="526"/>
      <c r="SKQ9" s="526"/>
      <c r="SKR9" s="526"/>
      <c r="SKS9" s="526"/>
      <c r="SKT9" s="526"/>
      <c r="SKU9" s="526"/>
      <c r="SKV9" s="526"/>
      <c r="SKW9" s="526"/>
      <c r="SKX9" s="526"/>
      <c r="SKY9" s="526"/>
      <c r="SKZ9" s="526"/>
      <c r="SLA9" s="526"/>
      <c r="SLB9" s="526"/>
      <c r="SLC9" s="526"/>
      <c r="SLD9" s="526"/>
      <c r="SLE9" s="526"/>
      <c r="SLF9" s="526"/>
      <c r="SLG9" s="526"/>
      <c r="SLH9" s="526"/>
      <c r="SLI9" s="526"/>
      <c r="SLJ9" s="526"/>
      <c r="SLK9" s="526"/>
      <c r="SLL9" s="526"/>
      <c r="SLM9" s="526"/>
      <c r="SLN9" s="526"/>
      <c r="SLO9" s="526"/>
      <c r="SLP9" s="526"/>
      <c r="SLQ9" s="526"/>
      <c r="SLR9" s="526"/>
      <c r="SLS9" s="526"/>
      <c r="SLT9" s="526"/>
      <c r="SLU9" s="526"/>
      <c r="SLV9" s="526"/>
      <c r="SLW9" s="526"/>
      <c r="SLX9" s="526"/>
      <c r="SLY9" s="526"/>
      <c r="SLZ9" s="526"/>
      <c r="SMA9" s="526"/>
      <c r="SMB9" s="526"/>
      <c r="SMC9" s="526"/>
      <c r="SMD9" s="526"/>
      <c r="SME9" s="526"/>
      <c r="SMF9" s="526"/>
      <c r="SMG9" s="526"/>
      <c r="SMH9" s="526"/>
      <c r="SMI9" s="526"/>
      <c r="SMJ9" s="526"/>
      <c r="SMK9" s="526"/>
      <c r="SML9" s="526"/>
      <c r="SMM9" s="526"/>
      <c r="SMN9" s="526"/>
      <c r="SMO9" s="526"/>
      <c r="SMP9" s="526"/>
      <c r="SMQ9" s="526"/>
      <c r="SMR9" s="526"/>
      <c r="SMS9" s="526"/>
      <c r="SMT9" s="526"/>
      <c r="SMU9" s="526"/>
      <c r="SMV9" s="526"/>
      <c r="SMW9" s="526"/>
      <c r="SMX9" s="526"/>
      <c r="SMY9" s="526"/>
      <c r="SMZ9" s="526"/>
      <c r="SNA9" s="526"/>
      <c r="SNB9" s="526"/>
      <c r="SNC9" s="526"/>
      <c r="SND9" s="526"/>
      <c r="SNE9" s="526"/>
      <c r="SNF9" s="526"/>
      <c r="SNG9" s="526"/>
      <c r="SNH9" s="526"/>
      <c r="SNI9" s="526"/>
      <c r="SNJ9" s="526"/>
      <c r="SNK9" s="526"/>
      <c r="SNL9" s="526"/>
      <c r="SNM9" s="526"/>
      <c r="SNN9" s="526"/>
      <c r="SNO9" s="526"/>
      <c r="SNP9" s="526"/>
      <c r="SNQ9" s="526"/>
      <c r="SNR9" s="526"/>
      <c r="SNS9" s="526"/>
      <c r="SNT9" s="526"/>
      <c r="SNU9" s="526"/>
      <c r="SNV9" s="526"/>
      <c r="SNW9" s="526"/>
      <c r="SNX9" s="526"/>
      <c r="SNY9" s="526"/>
      <c r="SNZ9" s="526"/>
      <c r="SOA9" s="526"/>
      <c r="SOB9" s="526"/>
      <c r="SOC9" s="526"/>
      <c r="SOD9" s="526"/>
      <c r="SOE9" s="526"/>
      <c r="SOF9" s="526"/>
      <c r="SOG9" s="526"/>
      <c r="SOH9" s="526"/>
      <c r="SOI9" s="526"/>
      <c r="SOJ9" s="526"/>
      <c r="SOK9" s="526"/>
      <c r="SOL9" s="526"/>
      <c r="SOM9" s="526"/>
      <c r="SON9" s="526"/>
      <c r="SOO9" s="526"/>
      <c r="SOP9" s="526"/>
      <c r="SOQ9" s="526"/>
      <c r="SOR9" s="526"/>
      <c r="SOS9" s="526"/>
      <c r="SOT9" s="526"/>
      <c r="SOU9" s="526"/>
      <c r="SOV9" s="526"/>
      <c r="SOW9" s="526"/>
      <c r="SOX9" s="526"/>
      <c r="SOY9" s="526"/>
      <c r="SOZ9" s="526"/>
      <c r="SPA9" s="526"/>
      <c r="SPB9" s="526"/>
      <c r="SPC9" s="526"/>
      <c r="SPD9" s="526"/>
      <c r="SPE9" s="526"/>
      <c r="SPF9" s="526"/>
      <c r="SPG9" s="526"/>
      <c r="SPH9" s="526"/>
      <c r="SPI9" s="526"/>
      <c r="SPJ9" s="526"/>
      <c r="SPK9" s="526"/>
      <c r="SPL9" s="526"/>
      <c r="SPM9" s="526"/>
      <c r="SPN9" s="526"/>
      <c r="SPO9" s="526"/>
      <c r="SPP9" s="526"/>
      <c r="SPQ9" s="526"/>
      <c r="SPR9" s="526"/>
      <c r="SPS9" s="526"/>
      <c r="SPT9" s="526"/>
      <c r="SPU9" s="526"/>
      <c r="SPV9" s="526"/>
      <c r="SPW9" s="526"/>
      <c r="SPX9" s="526"/>
      <c r="SPY9" s="526"/>
      <c r="SPZ9" s="526"/>
      <c r="SQA9" s="526"/>
      <c r="SQB9" s="526"/>
      <c r="SQC9" s="526"/>
      <c r="SQD9" s="526"/>
      <c r="SQE9" s="526"/>
      <c r="SQF9" s="526"/>
      <c r="SQG9" s="526"/>
      <c r="SQH9" s="526"/>
      <c r="SQI9" s="526"/>
      <c r="SQJ9" s="526"/>
      <c r="SQK9" s="526"/>
      <c r="SQL9" s="526"/>
      <c r="SQM9" s="526"/>
      <c r="SQN9" s="526"/>
      <c r="SQO9" s="526"/>
      <c r="SQP9" s="526"/>
      <c r="SQQ9" s="526"/>
      <c r="SQR9" s="526"/>
      <c r="SQS9" s="526"/>
      <c r="SQT9" s="526"/>
      <c r="SQU9" s="526"/>
      <c r="SQV9" s="526"/>
      <c r="SQW9" s="526"/>
      <c r="SQX9" s="526"/>
      <c r="SQY9" s="526"/>
      <c r="SQZ9" s="526"/>
      <c r="SRA9" s="526"/>
      <c r="SRB9" s="526"/>
      <c r="SRC9" s="526"/>
      <c r="SRD9" s="526"/>
      <c r="SRE9" s="526"/>
      <c r="SRF9" s="526"/>
      <c r="SRG9" s="526"/>
      <c r="SRH9" s="526"/>
      <c r="SRI9" s="526"/>
      <c r="SRJ9" s="526"/>
      <c r="SRK9" s="526"/>
      <c r="SRL9" s="526"/>
      <c r="SRM9" s="526"/>
      <c r="SRN9" s="526"/>
      <c r="SRO9" s="526"/>
      <c r="SRP9" s="526"/>
      <c r="SRQ9" s="526"/>
      <c r="SRR9" s="526"/>
      <c r="SRS9" s="526"/>
      <c r="SRT9" s="526"/>
      <c r="SRU9" s="526"/>
      <c r="SRV9" s="526"/>
      <c r="SRW9" s="526"/>
      <c r="SRX9" s="526"/>
      <c r="SRY9" s="526"/>
      <c r="SRZ9" s="526"/>
      <c r="SSA9" s="526"/>
      <c r="SSB9" s="526"/>
      <c r="SSC9" s="526"/>
      <c r="SSD9" s="526"/>
      <c r="SSE9" s="526"/>
      <c r="SSF9" s="526"/>
      <c r="SSG9" s="526"/>
      <c r="SSH9" s="526"/>
      <c r="SSI9" s="526"/>
      <c r="SSJ9" s="526"/>
      <c r="SSK9" s="526"/>
      <c r="SSL9" s="526"/>
      <c r="SSM9" s="526"/>
      <c r="SSN9" s="526"/>
      <c r="SSO9" s="526"/>
      <c r="SSP9" s="526"/>
      <c r="SSQ9" s="526"/>
      <c r="SSR9" s="526"/>
      <c r="SSS9" s="526"/>
      <c r="SST9" s="526"/>
      <c r="SSU9" s="526"/>
      <c r="SSV9" s="526"/>
      <c r="SSW9" s="526"/>
      <c r="SSX9" s="526"/>
      <c r="SSY9" s="526"/>
      <c r="SSZ9" s="526"/>
      <c r="STA9" s="526"/>
      <c r="STB9" s="526"/>
      <c r="STC9" s="526"/>
      <c r="STD9" s="526"/>
      <c r="STE9" s="526"/>
      <c r="STF9" s="526"/>
      <c r="STG9" s="526"/>
      <c r="STH9" s="526"/>
      <c r="STI9" s="526"/>
      <c r="STJ9" s="526"/>
      <c r="STK9" s="526"/>
      <c r="STL9" s="526"/>
      <c r="STM9" s="526"/>
      <c r="STN9" s="526"/>
      <c r="STO9" s="526"/>
      <c r="STP9" s="526"/>
      <c r="STQ9" s="526"/>
      <c r="STR9" s="526"/>
      <c r="STS9" s="526"/>
      <c r="STT9" s="526"/>
      <c r="STU9" s="526"/>
      <c r="STV9" s="526"/>
      <c r="STW9" s="526"/>
      <c r="STX9" s="526"/>
      <c r="STY9" s="526"/>
      <c r="STZ9" s="526"/>
      <c r="SUA9" s="526"/>
      <c r="SUB9" s="526"/>
      <c r="SUC9" s="526"/>
      <c r="SUD9" s="526"/>
      <c r="SUE9" s="526"/>
      <c r="SUF9" s="526"/>
      <c r="SUG9" s="526"/>
      <c r="SUH9" s="526"/>
      <c r="SUI9" s="526"/>
      <c r="SUJ9" s="526"/>
      <c r="SUK9" s="526"/>
      <c r="SUL9" s="526"/>
      <c r="SUM9" s="526"/>
      <c r="SUN9" s="526"/>
      <c r="SUO9" s="526"/>
      <c r="SUP9" s="526"/>
      <c r="SUQ9" s="526"/>
      <c r="SUR9" s="526"/>
      <c r="SUS9" s="526"/>
      <c r="SUT9" s="526"/>
      <c r="SUU9" s="526"/>
      <c r="SUV9" s="526"/>
      <c r="SUW9" s="526"/>
      <c r="SUX9" s="526"/>
      <c r="SUY9" s="526"/>
      <c r="SUZ9" s="526"/>
      <c r="SVA9" s="526"/>
      <c r="SVB9" s="526"/>
      <c r="SVC9" s="526"/>
      <c r="SVD9" s="526"/>
      <c r="SVE9" s="526"/>
      <c r="SVF9" s="526"/>
      <c r="SVG9" s="526"/>
      <c r="SVH9" s="526"/>
      <c r="SVI9" s="526"/>
      <c r="SVJ9" s="526"/>
      <c r="SVK9" s="526"/>
      <c r="SVL9" s="526"/>
      <c r="SVM9" s="526"/>
      <c r="SVN9" s="526"/>
      <c r="SVO9" s="526"/>
      <c r="SVP9" s="526"/>
      <c r="SVQ9" s="526"/>
      <c r="SVR9" s="526"/>
      <c r="SVS9" s="526"/>
      <c r="SVT9" s="526"/>
      <c r="SVU9" s="526"/>
      <c r="SVV9" s="526"/>
      <c r="SVW9" s="526"/>
      <c r="SVX9" s="526"/>
      <c r="SVY9" s="526"/>
      <c r="SVZ9" s="526"/>
      <c r="SWA9" s="526"/>
      <c r="SWB9" s="526"/>
      <c r="SWC9" s="526"/>
      <c r="SWD9" s="526"/>
      <c r="SWE9" s="526"/>
      <c r="SWF9" s="526"/>
      <c r="SWG9" s="526"/>
      <c r="SWH9" s="526"/>
      <c r="SWI9" s="526"/>
      <c r="SWJ9" s="526"/>
      <c r="SWK9" s="526"/>
      <c r="SWL9" s="526"/>
      <c r="SWM9" s="526"/>
      <c r="SWN9" s="526"/>
      <c r="SWO9" s="526"/>
      <c r="SWP9" s="526"/>
      <c r="SWQ9" s="526"/>
      <c r="SWR9" s="526"/>
      <c r="SWS9" s="526"/>
      <c r="SWT9" s="526"/>
      <c r="SWU9" s="526"/>
      <c r="SWV9" s="526"/>
      <c r="SWW9" s="526"/>
      <c r="SWX9" s="526"/>
      <c r="SWY9" s="526"/>
      <c r="SWZ9" s="526"/>
      <c r="SXA9" s="526"/>
      <c r="SXB9" s="526"/>
      <c r="SXC9" s="526"/>
      <c r="SXD9" s="526"/>
      <c r="SXE9" s="526"/>
      <c r="SXF9" s="526"/>
      <c r="SXG9" s="526"/>
      <c r="SXH9" s="526"/>
      <c r="SXI9" s="526"/>
      <c r="SXJ9" s="526"/>
      <c r="SXK9" s="526"/>
      <c r="SXL9" s="526"/>
      <c r="SXM9" s="526"/>
      <c r="SXN9" s="526"/>
      <c r="SXO9" s="526"/>
      <c r="SXP9" s="526"/>
      <c r="SXQ9" s="526"/>
      <c r="SXR9" s="526"/>
      <c r="SXS9" s="526"/>
      <c r="SXT9" s="526"/>
      <c r="SXU9" s="526"/>
      <c r="SXV9" s="526"/>
      <c r="SXW9" s="526"/>
      <c r="SXX9" s="526"/>
      <c r="SXY9" s="526"/>
      <c r="SXZ9" s="526"/>
      <c r="SYA9" s="526"/>
      <c r="SYB9" s="526"/>
      <c r="SYC9" s="526"/>
      <c r="SYD9" s="526"/>
      <c r="SYE9" s="526"/>
      <c r="SYF9" s="526"/>
      <c r="SYG9" s="526"/>
      <c r="SYH9" s="526"/>
      <c r="SYI9" s="526"/>
      <c r="SYJ9" s="526"/>
      <c r="SYK9" s="526"/>
      <c r="SYL9" s="526"/>
      <c r="SYM9" s="526"/>
      <c r="SYN9" s="526"/>
      <c r="SYO9" s="526"/>
      <c r="SYP9" s="526"/>
      <c r="SYQ9" s="526"/>
      <c r="SYR9" s="526"/>
      <c r="SYS9" s="526"/>
      <c r="SYT9" s="526"/>
      <c r="SYU9" s="526"/>
      <c r="SYV9" s="526"/>
      <c r="SYW9" s="526"/>
      <c r="SYX9" s="526"/>
      <c r="SYY9" s="526"/>
      <c r="SYZ9" s="526"/>
      <c r="SZA9" s="526"/>
      <c r="SZB9" s="526"/>
      <c r="SZC9" s="526"/>
      <c r="SZD9" s="526"/>
      <c r="SZE9" s="526"/>
      <c r="SZF9" s="526"/>
      <c r="SZG9" s="526"/>
      <c r="SZH9" s="526"/>
      <c r="SZI9" s="526"/>
      <c r="SZJ9" s="526"/>
      <c r="SZK9" s="526"/>
      <c r="SZL9" s="526"/>
      <c r="SZM9" s="526"/>
      <c r="SZN9" s="526"/>
      <c r="SZO9" s="526"/>
      <c r="SZP9" s="526"/>
      <c r="SZQ9" s="526"/>
      <c r="SZR9" s="526"/>
      <c r="SZS9" s="526"/>
      <c r="SZT9" s="526"/>
      <c r="SZU9" s="526"/>
      <c r="SZV9" s="526"/>
      <c r="SZW9" s="526"/>
      <c r="SZX9" s="526"/>
      <c r="SZY9" s="526"/>
      <c r="SZZ9" s="526"/>
      <c r="TAA9" s="526"/>
      <c r="TAB9" s="526"/>
      <c r="TAC9" s="526"/>
      <c r="TAD9" s="526"/>
      <c r="TAE9" s="526"/>
      <c r="TAF9" s="526"/>
      <c r="TAG9" s="526"/>
      <c r="TAH9" s="526"/>
      <c r="TAI9" s="526"/>
      <c r="TAJ9" s="526"/>
      <c r="TAK9" s="526"/>
      <c r="TAL9" s="526"/>
      <c r="TAM9" s="526"/>
      <c r="TAN9" s="526"/>
      <c r="TAO9" s="526"/>
      <c r="TAP9" s="526"/>
      <c r="TAQ9" s="526"/>
      <c r="TAR9" s="526"/>
      <c r="TAS9" s="526"/>
      <c r="TAT9" s="526"/>
      <c r="TAU9" s="526"/>
      <c r="TAV9" s="526"/>
      <c r="TAW9" s="526"/>
      <c r="TAX9" s="526"/>
      <c r="TAY9" s="526"/>
      <c r="TAZ9" s="526"/>
      <c r="TBA9" s="526"/>
      <c r="TBB9" s="526"/>
      <c r="TBC9" s="526"/>
      <c r="TBD9" s="526"/>
      <c r="TBE9" s="526"/>
      <c r="TBF9" s="526"/>
      <c r="TBG9" s="526"/>
      <c r="TBH9" s="526"/>
      <c r="TBI9" s="526"/>
      <c r="TBJ9" s="526"/>
      <c r="TBK9" s="526"/>
      <c r="TBL9" s="526"/>
      <c r="TBM9" s="526"/>
      <c r="TBN9" s="526"/>
      <c r="TBO9" s="526"/>
      <c r="TBP9" s="526"/>
      <c r="TBQ9" s="526"/>
      <c r="TBR9" s="526"/>
      <c r="TBS9" s="526"/>
      <c r="TBT9" s="526"/>
      <c r="TBU9" s="526"/>
      <c r="TBV9" s="526"/>
      <c r="TBW9" s="526"/>
      <c r="TBX9" s="526"/>
      <c r="TBY9" s="526"/>
      <c r="TBZ9" s="526"/>
      <c r="TCA9" s="526"/>
      <c r="TCB9" s="526"/>
      <c r="TCC9" s="526"/>
      <c r="TCD9" s="526"/>
      <c r="TCE9" s="526"/>
      <c r="TCF9" s="526"/>
      <c r="TCG9" s="526"/>
      <c r="TCH9" s="526"/>
      <c r="TCI9" s="526"/>
      <c r="TCJ9" s="526"/>
      <c r="TCK9" s="526"/>
      <c r="TCL9" s="526"/>
      <c r="TCM9" s="526"/>
      <c r="TCN9" s="526"/>
      <c r="TCO9" s="526"/>
      <c r="TCP9" s="526"/>
      <c r="TCQ9" s="526"/>
      <c r="TCR9" s="526"/>
      <c r="TCS9" s="526"/>
      <c r="TCT9" s="526"/>
      <c r="TCU9" s="526"/>
      <c r="TCV9" s="526"/>
      <c r="TCW9" s="526"/>
      <c r="TCX9" s="526"/>
      <c r="TCY9" s="526"/>
      <c r="TCZ9" s="526"/>
      <c r="TDA9" s="526"/>
      <c r="TDB9" s="526"/>
      <c r="TDC9" s="526"/>
      <c r="TDD9" s="526"/>
      <c r="TDE9" s="526"/>
      <c r="TDF9" s="526"/>
      <c r="TDG9" s="526"/>
      <c r="TDH9" s="526"/>
      <c r="TDI9" s="526"/>
      <c r="TDJ9" s="526"/>
      <c r="TDK9" s="526"/>
      <c r="TDL9" s="526"/>
      <c r="TDM9" s="526"/>
      <c r="TDN9" s="526"/>
      <c r="TDO9" s="526"/>
      <c r="TDP9" s="526"/>
      <c r="TDQ9" s="526"/>
      <c r="TDR9" s="526"/>
      <c r="TDS9" s="526"/>
      <c r="TDT9" s="526"/>
      <c r="TDU9" s="526"/>
      <c r="TDV9" s="526"/>
      <c r="TDW9" s="526"/>
      <c r="TDX9" s="526"/>
      <c r="TDY9" s="526"/>
      <c r="TDZ9" s="526"/>
      <c r="TEA9" s="526"/>
      <c r="TEB9" s="526"/>
      <c r="TEC9" s="526"/>
      <c r="TED9" s="526"/>
      <c r="TEE9" s="526"/>
      <c r="TEF9" s="526"/>
      <c r="TEG9" s="526"/>
      <c r="TEH9" s="526"/>
      <c r="TEI9" s="526"/>
      <c r="TEJ9" s="526"/>
      <c r="TEK9" s="526"/>
      <c r="TEL9" s="526"/>
      <c r="TEM9" s="526"/>
      <c r="TEN9" s="526"/>
      <c r="TEO9" s="526"/>
      <c r="TEP9" s="526"/>
      <c r="TEQ9" s="526"/>
      <c r="TER9" s="526"/>
      <c r="TES9" s="526"/>
      <c r="TET9" s="526"/>
      <c r="TEU9" s="526"/>
      <c r="TEV9" s="526"/>
      <c r="TEW9" s="526"/>
      <c r="TEX9" s="526"/>
      <c r="TEY9" s="526"/>
      <c r="TEZ9" s="526"/>
      <c r="TFA9" s="526"/>
      <c r="TFB9" s="526"/>
      <c r="TFC9" s="526"/>
      <c r="TFD9" s="526"/>
      <c r="TFE9" s="526"/>
      <c r="TFF9" s="526"/>
      <c r="TFG9" s="526"/>
      <c r="TFH9" s="526"/>
      <c r="TFI9" s="526"/>
      <c r="TFJ9" s="526"/>
      <c r="TFK9" s="526"/>
      <c r="TFL9" s="526"/>
      <c r="TFM9" s="526"/>
      <c r="TFN9" s="526"/>
      <c r="TFO9" s="526"/>
      <c r="TFP9" s="526"/>
      <c r="TFQ9" s="526"/>
      <c r="TFR9" s="526"/>
      <c r="TFS9" s="526"/>
      <c r="TFT9" s="526"/>
      <c r="TFU9" s="526"/>
      <c r="TFV9" s="526"/>
      <c r="TFW9" s="526"/>
      <c r="TFX9" s="526"/>
      <c r="TFY9" s="526"/>
      <c r="TFZ9" s="526"/>
      <c r="TGA9" s="526"/>
      <c r="TGB9" s="526"/>
      <c r="TGC9" s="526"/>
      <c r="TGD9" s="526"/>
      <c r="TGE9" s="526"/>
      <c r="TGF9" s="526"/>
      <c r="TGG9" s="526"/>
      <c r="TGH9" s="526"/>
      <c r="TGI9" s="526"/>
      <c r="TGJ9" s="526"/>
      <c r="TGK9" s="526"/>
      <c r="TGL9" s="526"/>
      <c r="TGM9" s="526"/>
      <c r="TGN9" s="526"/>
      <c r="TGO9" s="526"/>
      <c r="TGP9" s="526"/>
      <c r="TGQ9" s="526"/>
      <c r="TGR9" s="526"/>
      <c r="TGS9" s="526"/>
      <c r="TGT9" s="526"/>
      <c r="TGU9" s="526"/>
      <c r="TGV9" s="526"/>
      <c r="TGW9" s="526"/>
      <c r="TGX9" s="526"/>
      <c r="TGY9" s="526"/>
      <c r="TGZ9" s="526"/>
      <c r="THA9" s="526"/>
      <c r="THB9" s="526"/>
      <c r="THC9" s="526"/>
      <c r="THD9" s="526"/>
      <c r="THE9" s="526"/>
      <c r="THF9" s="526"/>
      <c r="THG9" s="526"/>
      <c r="THH9" s="526"/>
      <c r="THI9" s="526"/>
      <c r="THJ9" s="526"/>
      <c r="THK9" s="526"/>
      <c r="THL9" s="526"/>
      <c r="THM9" s="526"/>
      <c r="THN9" s="526"/>
      <c r="THO9" s="526"/>
      <c r="THP9" s="526"/>
      <c r="THQ9" s="526"/>
      <c r="THR9" s="526"/>
      <c r="THS9" s="526"/>
      <c r="THT9" s="526"/>
      <c r="THU9" s="526"/>
      <c r="THV9" s="526"/>
      <c r="THW9" s="526"/>
      <c r="THX9" s="526"/>
      <c r="THY9" s="526"/>
      <c r="THZ9" s="526"/>
      <c r="TIA9" s="526"/>
      <c r="TIB9" s="526"/>
      <c r="TIC9" s="526"/>
      <c r="TID9" s="526"/>
      <c r="TIE9" s="526"/>
      <c r="TIF9" s="526"/>
      <c r="TIG9" s="526"/>
      <c r="TIH9" s="526"/>
      <c r="TII9" s="526"/>
      <c r="TIJ9" s="526"/>
      <c r="TIK9" s="526"/>
      <c r="TIL9" s="526"/>
      <c r="TIM9" s="526"/>
      <c r="TIN9" s="526"/>
      <c r="TIO9" s="526"/>
      <c r="TIP9" s="526"/>
      <c r="TIQ9" s="526"/>
      <c r="TIR9" s="526"/>
      <c r="TIS9" s="526"/>
      <c r="TIT9" s="526"/>
      <c r="TIU9" s="526"/>
      <c r="TIV9" s="526"/>
      <c r="TIW9" s="526"/>
      <c r="TIX9" s="526"/>
      <c r="TIY9" s="526"/>
      <c r="TIZ9" s="526"/>
      <c r="TJA9" s="526"/>
      <c r="TJB9" s="526"/>
      <c r="TJC9" s="526"/>
      <c r="TJD9" s="526"/>
      <c r="TJE9" s="526"/>
      <c r="TJF9" s="526"/>
      <c r="TJG9" s="526"/>
      <c r="TJH9" s="526"/>
      <c r="TJI9" s="526"/>
      <c r="TJJ9" s="526"/>
      <c r="TJK9" s="526"/>
      <c r="TJL9" s="526"/>
      <c r="TJM9" s="526"/>
      <c r="TJN9" s="526"/>
      <c r="TJO9" s="526"/>
      <c r="TJP9" s="526"/>
      <c r="TJQ9" s="526"/>
      <c r="TJR9" s="526"/>
      <c r="TJS9" s="526"/>
      <c r="TJT9" s="526"/>
      <c r="TJU9" s="526"/>
      <c r="TJV9" s="526"/>
      <c r="TJW9" s="526"/>
      <c r="TJX9" s="526"/>
      <c r="TJY9" s="526"/>
      <c r="TJZ9" s="526"/>
      <c r="TKA9" s="526"/>
      <c r="TKB9" s="526"/>
      <c r="TKC9" s="526"/>
      <c r="TKD9" s="526"/>
      <c r="TKE9" s="526"/>
      <c r="TKF9" s="526"/>
      <c r="TKG9" s="526"/>
      <c r="TKH9" s="526"/>
      <c r="TKI9" s="526"/>
      <c r="TKJ9" s="526"/>
      <c r="TKK9" s="526"/>
      <c r="TKL9" s="526"/>
      <c r="TKM9" s="526"/>
      <c r="TKN9" s="526"/>
      <c r="TKO9" s="526"/>
      <c r="TKP9" s="526"/>
      <c r="TKQ9" s="526"/>
      <c r="TKR9" s="526"/>
      <c r="TKS9" s="526"/>
      <c r="TKT9" s="526"/>
      <c r="TKU9" s="526"/>
      <c r="TKV9" s="526"/>
      <c r="TKW9" s="526"/>
      <c r="TKX9" s="526"/>
      <c r="TKY9" s="526"/>
      <c r="TKZ9" s="526"/>
      <c r="TLA9" s="526"/>
      <c r="TLB9" s="526"/>
      <c r="TLC9" s="526"/>
      <c r="TLD9" s="526"/>
      <c r="TLE9" s="526"/>
      <c r="TLF9" s="526"/>
      <c r="TLG9" s="526"/>
      <c r="TLH9" s="526"/>
      <c r="TLI9" s="526"/>
      <c r="TLJ9" s="526"/>
      <c r="TLK9" s="526"/>
      <c r="TLL9" s="526"/>
      <c r="TLM9" s="526"/>
      <c r="TLN9" s="526"/>
      <c r="TLO9" s="526"/>
      <c r="TLP9" s="526"/>
      <c r="TLQ9" s="526"/>
      <c r="TLR9" s="526"/>
      <c r="TLS9" s="526"/>
      <c r="TLT9" s="526"/>
      <c r="TLU9" s="526"/>
      <c r="TLV9" s="526"/>
      <c r="TLW9" s="526"/>
      <c r="TLX9" s="526"/>
      <c r="TLY9" s="526"/>
      <c r="TLZ9" s="526"/>
      <c r="TMA9" s="526"/>
      <c r="TMB9" s="526"/>
      <c r="TMC9" s="526"/>
      <c r="TMD9" s="526"/>
      <c r="TME9" s="526"/>
      <c r="TMF9" s="526"/>
      <c r="TMG9" s="526"/>
      <c r="TMH9" s="526"/>
      <c r="TMI9" s="526"/>
      <c r="TMJ9" s="526"/>
      <c r="TMK9" s="526"/>
      <c r="TML9" s="526"/>
      <c r="TMM9" s="526"/>
      <c r="TMN9" s="526"/>
      <c r="TMO9" s="526"/>
      <c r="TMP9" s="526"/>
      <c r="TMQ9" s="526"/>
      <c r="TMR9" s="526"/>
      <c r="TMS9" s="526"/>
      <c r="TMT9" s="526"/>
      <c r="TMU9" s="526"/>
      <c r="TMV9" s="526"/>
      <c r="TMW9" s="526"/>
      <c r="TMX9" s="526"/>
      <c r="TMY9" s="526"/>
      <c r="TMZ9" s="526"/>
      <c r="TNA9" s="526"/>
      <c r="TNB9" s="526"/>
      <c r="TNC9" s="526"/>
      <c r="TND9" s="526"/>
      <c r="TNE9" s="526"/>
      <c r="TNF9" s="526"/>
      <c r="TNG9" s="526"/>
      <c r="TNH9" s="526"/>
      <c r="TNI9" s="526"/>
      <c r="TNJ9" s="526"/>
      <c r="TNK9" s="526"/>
      <c r="TNL9" s="526"/>
      <c r="TNM9" s="526"/>
      <c r="TNN9" s="526"/>
      <c r="TNO9" s="526"/>
      <c r="TNP9" s="526"/>
      <c r="TNQ9" s="526"/>
      <c r="TNR9" s="526"/>
      <c r="TNS9" s="526"/>
      <c r="TNT9" s="526"/>
      <c r="TNU9" s="526"/>
      <c r="TNV9" s="526"/>
      <c r="TNW9" s="526"/>
      <c r="TNX9" s="526"/>
      <c r="TNY9" s="526"/>
      <c r="TNZ9" s="526"/>
      <c r="TOA9" s="526"/>
      <c r="TOB9" s="526"/>
      <c r="TOC9" s="526"/>
      <c r="TOD9" s="526"/>
      <c r="TOE9" s="526"/>
      <c r="TOF9" s="526"/>
      <c r="TOG9" s="526"/>
      <c r="TOH9" s="526"/>
      <c r="TOI9" s="526"/>
      <c r="TOJ9" s="526"/>
      <c r="TOK9" s="526"/>
      <c r="TOL9" s="526"/>
      <c r="TOM9" s="526"/>
      <c r="TON9" s="526"/>
      <c r="TOO9" s="526"/>
      <c r="TOP9" s="526"/>
      <c r="TOQ9" s="526"/>
      <c r="TOR9" s="526"/>
      <c r="TOS9" s="526"/>
      <c r="TOT9" s="526"/>
      <c r="TOU9" s="526"/>
      <c r="TOV9" s="526"/>
      <c r="TOW9" s="526"/>
      <c r="TOX9" s="526"/>
      <c r="TOY9" s="526"/>
      <c r="TOZ9" s="526"/>
      <c r="TPA9" s="526"/>
      <c r="TPB9" s="526"/>
      <c r="TPC9" s="526"/>
      <c r="TPD9" s="526"/>
      <c r="TPE9" s="526"/>
      <c r="TPF9" s="526"/>
      <c r="TPG9" s="526"/>
      <c r="TPH9" s="526"/>
      <c r="TPI9" s="526"/>
      <c r="TPJ9" s="526"/>
      <c r="TPK9" s="526"/>
      <c r="TPL9" s="526"/>
      <c r="TPM9" s="526"/>
      <c r="TPN9" s="526"/>
      <c r="TPO9" s="526"/>
      <c r="TPP9" s="526"/>
      <c r="TPQ9" s="526"/>
      <c r="TPR9" s="526"/>
      <c r="TPS9" s="526"/>
      <c r="TPT9" s="526"/>
      <c r="TPU9" s="526"/>
      <c r="TPV9" s="526"/>
      <c r="TPW9" s="526"/>
      <c r="TPX9" s="526"/>
      <c r="TPY9" s="526"/>
      <c r="TPZ9" s="526"/>
      <c r="TQA9" s="526"/>
      <c r="TQB9" s="526"/>
      <c r="TQC9" s="526"/>
      <c r="TQD9" s="526"/>
      <c r="TQE9" s="526"/>
      <c r="TQF9" s="526"/>
      <c r="TQG9" s="526"/>
      <c r="TQH9" s="526"/>
      <c r="TQI9" s="526"/>
      <c r="TQJ9" s="526"/>
      <c r="TQK9" s="526"/>
      <c r="TQL9" s="526"/>
      <c r="TQM9" s="526"/>
      <c r="TQN9" s="526"/>
      <c r="TQO9" s="526"/>
      <c r="TQP9" s="526"/>
      <c r="TQQ9" s="526"/>
      <c r="TQR9" s="526"/>
      <c r="TQS9" s="526"/>
      <c r="TQT9" s="526"/>
      <c r="TQU9" s="526"/>
      <c r="TQV9" s="526"/>
      <c r="TQW9" s="526"/>
      <c r="TQX9" s="526"/>
      <c r="TQY9" s="526"/>
      <c r="TQZ9" s="526"/>
      <c r="TRA9" s="526"/>
      <c r="TRB9" s="526"/>
      <c r="TRC9" s="526"/>
      <c r="TRD9" s="526"/>
      <c r="TRE9" s="526"/>
      <c r="TRF9" s="526"/>
      <c r="TRG9" s="526"/>
      <c r="TRH9" s="526"/>
      <c r="TRI9" s="526"/>
      <c r="TRJ9" s="526"/>
      <c r="TRK9" s="526"/>
      <c r="TRL9" s="526"/>
      <c r="TRM9" s="526"/>
      <c r="TRN9" s="526"/>
      <c r="TRO9" s="526"/>
      <c r="TRP9" s="526"/>
      <c r="TRQ9" s="526"/>
      <c r="TRR9" s="526"/>
      <c r="TRS9" s="526"/>
      <c r="TRT9" s="526"/>
      <c r="TRU9" s="526"/>
      <c r="TRV9" s="526"/>
      <c r="TRW9" s="526"/>
      <c r="TRX9" s="526"/>
      <c r="TRY9" s="526"/>
      <c r="TRZ9" s="526"/>
      <c r="TSA9" s="526"/>
      <c r="TSB9" s="526"/>
      <c r="TSC9" s="526"/>
      <c r="TSD9" s="526"/>
      <c r="TSE9" s="526"/>
      <c r="TSF9" s="526"/>
      <c r="TSG9" s="526"/>
      <c r="TSH9" s="526"/>
      <c r="TSI9" s="526"/>
      <c r="TSJ9" s="526"/>
      <c r="TSK9" s="526"/>
      <c r="TSL9" s="526"/>
      <c r="TSM9" s="526"/>
      <c r="TSN9" s="526"/>
      <c r="TSO9" s="526"/>
      <c r="TSP9" s="526"/>
      <c r="TSQ9" s="526"/>
      <c r="TSR9" s="526"/>
      <c r="TSS9" s="526"/>
      <c r="TST9" s="526"/>
      <c r="TSU9" s="526"/>
      <c r="TSV9" s="526"/>
      <c r="TSW9" s="526"/>
      <c r="TSX9" s="526"/>
      <c r="TSY9" s="526"/>
      <c r="TSZ9" s="526"/>
      <c r="TTA9" s="526"/>
      <c r="TTB9" s="526"/>
      <c r="TTC9" s="526"/>
      <c r="TTD9" s="526"/>
      <c r="TTE9" s="526"/>
      <c r="TTF9" s="526"/>
      <c r="TTG9" s="526"/>
      <c r="TTH9" s="526"/>
      <c r="TTI9" s="526"/>
      <c r="TTJ9" s="526"/>
      <c r="TTK9" s="526"/>
      <c r="TTL9" s="526"/>
      <c r="TTM9" s="526"/>
      <c r="TTN9" s="526"/>
      <c r="TTO9" s="526"/>
      <c r="TTP9" s="526"/>
      <c r="TTQ9" s="526"/>
      <c r="TTR9" s="526"/>
      <c r="TTS9" s="526"/>
      <c r="TTT9" s="526"/>
      <c r="TTU9" s="526"/>
      <c r="TTV9" s="526"/>
      <c r="TTW9" s="526"/>
      <c r="TTX9" s="526"/>
      <c r="TTY9" s="526"/>
      <c r="TTZ9" s="526"/>
      <c r="TUA9" s="526"/>
      <c r="TUB9" s="526"/>
      <c r="TUC9" s="526"/>
      <c r="TUD9" s="526"/>
      <c r="TUE9" s="526"/>
      <c r="TUF9" s="526"/>
      <c r="TUG9" s="526"/>
      <c r="TUH9" s="526"/>
      <c r="TUI9" s="526"/>
      <c r="TUJ9" s="526"/>
      <c r="TUK9" s="526"/>
      <c r="TUL9" s="526"/>
      <c r="TUM9" s="526"/>
      <c r="TUN9" s="526"/>
      <c r="TUO9" s="526"/>
      <c r="TUP9" s="526"/>
      <c r="TUQ9" s="526"/>
      <c r="TUR9" s="526"/>
      <c r="TUS9" s="526"/>
      <c r="TUT9" s="526"/>
      <c r="TUU9" s="526"/>
      <c r="TUV9" s="526"/>
      <c r="TUW9" s="526"/>
      <c r="TUX9" s="526"/>
      <c r="TUY9" s="526"/>
      <c r="TUZ9" s="526"/>
      <c r="TVA9" s="526"/>
      <c r="TVB9" s="526"/>
      <c r="TVC9" s="526"/>
      <c r="TVD9" s="526"/>
      <c r="TVE9" s="526"/>
      <c r="TVF9" s="526"/>
      <c r="TVG9" s="526"/>
      <c r="TVH9" s="526"/>
      <c r="TVI9" s="526"/>
      <c r="TVJ9" s="526"/>
      <c r="TVK9" s="526"/>
      <c r="TVL9" s="526"/>
      <c r="TVM9" s="526"/>
      <c r="TVN9" s="526"/>
      <c r="TVO9" s="526"/>
      <c r="TVP9" s="526"/>
      <c r="TVQ9" s="526"/>
      <c r="TVR9" s="526"/>
      <c r="TVS9" s="526"/>
      <c r="TVT9" s="526"/>
      <c r="TVU9" s="526"/>
      <c r="TVV9" s="526"/>
      <c r="TVW9" s="526"/>
      <c r="TVX9" s="526"/>
      <c r="TVY9" s="526"/>
      <c r="TVZ9" s="526"/>
      <c r="TWA9" s="526"/>
      <c r="TWB9" s="526"/>
      <c r="TWC9" s="526"/>
      <c r="TWD9" s="526"/>
      <c r="TWE9" s="526"/>
      <c r="TWF9" s="526"/>
      <c r="TWG9" s="526"/>
      <c r="TWH9" s="526"/>
      <c r="TWI9" s="526"/>
      <c r="TWJ9" s="526"/>
      <c r="TWK9" s="526"/>
      <c r="TWL9" s="526"/>
      <c r="TWM9" s="526"/>
      <c r="TWN9" s="526"/>
      <c r="TWO9" s="526"/>
      <c r="TWP9" s="526"/>
      <c r="TWQ9" s="526"/>
      <c r="TWR9" s="526"/>
      <c r="TWS9" s="526"/>
      <c r="TWT9" s="526"/>
      <c r="TWU9" s="526"/>
      <c r="TWV9" s="526"/>
      <c r="TWW9" s="526"/>
      <c r="TWX9" s="526"/>
      <c r="TWY9" s="526"/>
      <c r="TWZ9" s="526"/>
      <c r="TXA9" s="526"/>
      <c r="TXB9" s="526"/>
      <c r="TXC9" s="526"/>
      <c r="TXD9" s="526"/>
      <c r="TXE9" s="526"/>
      <c r="TXF9" s="526"/>
      <c r="TXG9" s="526"/>
      <c r="TXH9" s="526"/>
      <c r="TXI9" s="526"/>
      <c r="TXJ9" s="526"/>
      <c r="TXK9" s="526"/>
      <c r="TXL9" s="526"/>
      <c r="TXM9" s="526"/>
      <c r="TXN9" s="526"/>
      <c r="TXO9" s="526"/>
      <c r="TXP9" s="526"/>
      <c r="TXQ9" s="526"/>
      <c r="TXR9" s="526"/>
      <c r="TXS9" s="526"/>
      <c r="TXT9" s="526"/>
      <c r="TXU9" s="526"/>
      <c r="TXV9" s="526"/>
      <c r="TXW9" s="526"/>
      <c r="TXX9" s="526"/>
      <c r="TXY9" s="526"/>
      <c r="TXZ9" s="526"/>
      <c r="TYA9" s="526"/>
      <c r="TYB9" s="526"/>
      <c r="TYC9" s="526"/>
      <c r="TYD9" s="526"/>
      <c r="TYE9" s="526"/>
      <c r="TYF9" s="526"/>
      <c r="TYG9" s="526"/>
      <c r="TYH9" s="526"/>
      <c r="TYI9" s="526"/>
      <c r="TYJ9" s="526"/>
      <c r="TYK9" s="526"/>
      <c r="TYL9" s="526"/>
      <c r="TYM9" s="526"/>
      <c r="TYN9" s="526"/>
      <c r="TYO9" s="526"/>
      <c r="TYP9" s="526"/>
      <c r="TYQ9" s="526"/>
      <c r="TYR9" s="526"/>
      <c r="TYS9" s="526"/>
      <c r="TYT9" s="526"/>
      <c r="TYU9" s="526"/>
      <c r="TYV9" s="526"/>
      <c r="TYW9" s="526"/>
      <c r="TYX9" s="526"/>
      <c r="TYY9" s="526"/>
      <c r="TYZ9" s="526"/>
      <c r="TZA9" s="526"/>
      <c r="TZB9" s="526"/>
      <c r="TZC9" s="526"/>
      <c r="TZD9" s="526"/>
      <c r="TZE9" s="526"/>
      <c r="TZF9" s="526"/>
      <c r="TZG9" s="526"/>
      <c r="TZH9" s="526"/>
      <c r="TZI9" s="526"/>
      <c r="TZJ9" s="526"/>
      <c r="TZK9" s="526"/>
      <c r="TZL9" s="526"/>
      <c r="TZM9" s="526"/>
      <c r="TZN9" s="526"/>
      <c r="TZO9" s="526"/>
      <c r="TZP9" s="526"/>
      <c r="TZQ9" s="526"/>
      <c r="TZR9" s="526"/>
      <c r="TZS9" s="526"/>
      <c r="TZT9" s="526"/>
      <c r="TZU9" s="526"/>
      <c r="TZV9" s="526"/>
      <c r="TZW9" s="526"/>
      <c r="TZX9" s="526"/>
      <c r="TZY9" s="526"/>
      <c r="TZZ9" s="526"/>
      <c r="UAA9" s="526"/>
      <c r="UAB9" s="526"/>
      <c r="UAC9" s="526"/>
      <c r="UAD9" s="526"/>
      <c r="UAE9" s="526"/>
      <c r="UAF9" s="526"/>
      <c r="UAG9" s="526"/>
      <c r="UAH9" s="526"/>
      <c r="UAI9" s="526"/>
      <c r="UAJ9" s="526"/>
      <c r="UAK9" s="526"/>
      <c r="UAL9" s="526"/>
      <c r="UAM9" s="526"/>
      <c r="UAN9" s="526"/>
      <c r="UAO9" s="526"/>
      <c r="UAP9" s="526"/>
      <c r="UAQ9" s="526"/>
      <c r="UAR9" s="526"/>
      <c r="UAS9" s="526"/>
      <c r="UAT9" s="526"/>
      <c r="UAU9" s="526"/>
      <c r="UAV9" s="526"/>
      <c r="UAW9" s="526"/>
      <c r="UAX9" s="526"/>
      <c r="UAY9" s="526"/>
      <c r="UAZ9" s="526"/>
      <c r="UBA9" s="526"/>
      <c r="UBB9" s="526"/>
      <c r="UBC9" s="526"/>
      <c r="UBD9" s="526"/>
      <c r="UBE9" s="526"/>
      <c r="UBF9" s="526"/>
      <c r="UBG9" s="526"/>
      <c r="UBH9" s="526"/>
      <c r="UBI9" s="526"/>
      <c r="UBJ9" s="526"/>
      <c r="UBK9" s="526"/>
      <c r="UBL9" s="526"/>
      <c r="UBM9" s="526"/>
      <c r="UBN9" s="526"/>
      <c r="UBO9" s="526"/>
      <c r="UBP9" s="526"/>
      <c r="UBQ9" s="526"/>
      <c r="UBR9" s="526"/>
      <c r="UBS9" s="526"/>
      <c r="UBT9" s="526"/>
      <c r="UBU9" s="526"/>
      <c r="UBV9" s="526"/>
      <c r="UBW9" s="526"/>
      <c r="UBX9" s="526"/>
      <c r="UBY9" s="526"/>
      <c r="UBZ9" s="526"/>
      <c r="UCA9" s="526"/>
      <c r="UCB9" s="526"/>
      <c r="UCC9" s="526"/>
      <c r="UCD9" s="526"/>
      <c r="UCE9" s="526"/>
      <c r="UCF9" s="526"/>
      <c r="UCG9" s="526"/>
      <c r="UCH9" s="526"/>
      <c r="UCI9" s="526"/>
      <c r="UCJ9" s="526"/>
      <c r="UCK9" s="526"/>
      <c r="UCL9" s="526"/>
      <c r="UCM9" s="526"/>
      <c r="UCN9" s="526"/>
      <c r="UCO9" s="526"/>
      <c r="UCP9" s="526"/>
      <c r="UCQ9" s="526"/>
      <c r="UCR9" s="526"/>
      <c r="UCS9" s="526"/>
      <c r="UCT9" s="526"/>
      <c r="UCU9" s="526"/>
      <c r="UCV9" s="526"/>
      <c r="UCW9" s="526"/>
      <c r="UCX9" s="526"/>
      <c r="UCY9" s="526"/>
      <c r="UCZ9" s="526"/>
      <c r="UDA9" s="526"/>
      <c r="UDB9" s="526"/>
      <c r="UDC9" s="526"/>
      <c r="UDD9" s="526"/>
      <c r="UDE9" s="526"/>
      <c r="UDF9" s="526"/>
      <c r="UDG9" s="526"/>
      <c r="UDH9" s="526"/>
      <c r="UDI9" s="526"/>
      <c r="UDJ9" s="526"/>
      <c r="UDK9" s="526"/>
      <c r="UDL9" s="526"/>
      <c r="UDM9" s="526"/>
      <c r="UDN9" s="526"/>
      <c r="UDO9" s="526"/>
      <c r="UDP9" s="526"/>
      <c r="UDQ9" s="526"/>
      <c r="UDR9" s="526"/>
      <c r="UDS9" s="526"/>
      <c r="UDT9" s="526"/>
      <c r="UDU9" s="526"/>
      <c r="UDV9" s="526"/>
      <c r="UDW9" s="526"/>
      <c r="UDX9" s="526"/>
      <c r="UDY9" s="526"/>
      <c r="UDZ9" s="526"/>
      <c r="UEA9" s="526"/>
      <c r="UEB9" s="526"/>
      <c r="UEC9" s="526"/>
      <c r="UED9" s="526"/>
      <c r="UEE9" s="526"/>
      <c r="UEF9" s="526"/>
      <c r="UEG9" s="526"/>
      <c r="UEH9" s="526"/>
      <c r="UEI9" s="526"/>
      <c r="UEJ9" s="526"/>
      <c r="UEK9" s="526"/>
      <c r="UEL9" s="526"/>
      <c r="UEM9" s="526"/>
      <c r="UEN9" s="526"/>
      <c r="UEO9" s="526"/>
      <c r="UEP9" s="526"/>
      <c r="UEQ9" s="526"/>
      <c r="UER9" s="526"/>
      <c r="UES9" s="526"/>
      <c r="UET9" s="526"/>
      <c r="UEU9" s="526"/>
      <c r="UEV9" s="526"/>
      <c r="UEW9" s="526"/>
      <c r="UEX9" s="526"/>
      <c r="UEY9" s="526"/>
      <c r="UEZ9" s="526"/>
      <c r="UFA9" s="526"/>
      <c r="UFB9" s="526"/>
      <c r="UFC9" s="526"/>
      <c r="UFD9" s="526"/>
      <c r="UFE9" s="526"/>
      <c r="UFF9" s="526"/>
      <c r="UFG9" s="526"/>
      <c r="UFH9" s="526"/>
      <c r="UFI9" s="526"/>
      <c r="UFJ9" s="526"/>
      <c r="UFK9" s="526"/>
      <c r="UFL9" s="526"/>
      <c r="UFM9" s="526"/>
      <c r="UFN9" s="526"/>
      <c r="UFO9" s="526"/>
      <c r="UFP9" s="526"/>
      <c r="UFQ9" s="526"/>
      <c r="UFR9" s="526"/>
      <c r="UFS9" s="526"/>
      <c r="UFT9" s="526"/>
      <c r="UFU9" s="526"/>
      <c r="UFV9" s="526"/>
      <c r="UFW9" s="526"/>
      <c r="UFX9" s="526"/>
      <c r="UFY9" s="526"/>
      <c r="UFZ9" s="526"/>
      <c r="UGA9" s="526"/>
      <c r="UGB9" s="526"/>
      <c r="UGC9" s="526"/>
      <c r="UGD9" s="526"/>
      <c r="UGE9" s="526"/>
      <c r="UGF9" s="526"/>
      <c r="UGG9" s="526"/>
      <c r="UGH9" s="526"/>
      <c r="UGI9" s="526"/>
      <c r="UGJ9" s="526"/>
      <c r="UGK9" s="526"/>
      <c r="UGL9" s="526"/>
      <c r="UGM9" s="526"/>
      <c r="UGN9" s="526"/>
      <c r="UGO9" s="526"/>
      <c r="UGP9" s="526"/>
      <c r="UGQ9" s="526"/>
      <c r="UGR9" s="526"/>
      <c r="UGS9" s="526"/>
      <c r="UGT9" s="526"/>
      <c r="UGU9" s="526"/>
      <c r="UGV9" s="526"/>
      <c r="UGW9" s="526"/>
      <c r="UGX9" s="526"/>
      <c r="UGY9" s="526"/>
      <c r="UGZ9" s="526"/>
      <c r="UHA9" s="526"/>
      <c r="UHB9" s="526"/>
      <c r="UHC9" s="526"/>
      <c r="UHD9" s="526"/>
      <c r="UHE9" s="526"/>
      <c r="UHF9" s="526"/>
      <c r="UHG9" s="526"/>
      <c r="UHH9" s="526"/>
      <c r="UHI9" s="526"/>
      <c r="UHJ9" s="526"/>
      <c r="UHK9" s="526"/>
      <c r="UHL9" s="526"/>
      <c r="UHM9" s="526"/>
      <c r="UHN9" s="526"/>
      <c r="UHO9" s="526"/>
      <c r="UHP9" s="526"/>
      <c r="UHQ9" s="526"/>
      <c r="UHR9" s="526"/>
      <c r="UHS9" s="526"/>
      <c r="UHT9" s="526"/>
      <c r="UHU9" s="526"/>
      <c r="UHV9" s="526"/>
      <c r="UHW9" s="526"/>
      <c r="UHX9" s="526"/>
      <c r="UHY9" s="526"/>
      <c r="UHZ9" s="526"/>
      <c r="UIA9" s="526"/>
      <c r="UIB9" s="526"/>
      <c r="UIC9" s="526"/>
      <c r="UID9" s="526"/>
      <c r="UIE9" s="526"/>
      <c r="UIF9" s="526"/>
      <c r="UIG9" s="526"/>
      <c r="UIH9" s="526"/>
      <c r="UII9" s="526"/>
      <c r="UIJ9" s="526"/>
      <c r="UIK9" s="526"/>
      <c r="UIL9" s="526"/>
      <c r="UIM9" s="526"/>
      <c r="UIN9" s="526"/>
      <c r="UIO9" s="526"/>
      <c r="UIP9" s="526"/>
      <c r="UIQ9" s="526"/>
      <c r="UIR9" s="526"/>
      <c r="UIS9" s="526"/>
      <c r="UIT9" s="526"/>
      <c r="UIU9" s="526"/>
      <c r="UIV9" s="526"/>
      <c r="UIW9" s="526"/>
      <c r="UIX9" s="526"/>
      <c r="UIY9" s="526"/>
      <c r="UIZ9" s="526"/>
      <c r="UJA9" s="526"/>
      <c r="UJB9" s="526"/>
      <c r="UJC9" s="526"/>
      <c r="UJD9" s="526"/>
      <c r="UJE9" s="526"/>
      <c r="UJF9" s="526"/>
      <c r="UJG9" s="526"/>
      <c r="UJH9" s="526"/>
      <c r="UJI9" s="526"/>
      <c r="UJJ9" s="526"/>
      <c r="UJK9" s="526"/>
      <c r="UJL9" s="526"/>
      <c r="UJM9" s="526"/>
      <c r="UJN9" s="526"/>
      <c r="UJO9" s="526"/>
      <c r="UJP9" s="526"/>
      <c r="UJQ9" s="526"/>
      <c r="UJR9" s="526"/>
      <c r="UJS9" s="526"/>
      <c r="UJT9" s="526"/>
      <c r="UJU9" s="526"/>
      <c r="UJV9" s="526"/>
      <c r="UJW9" s="526"/>
      <c r="UJX9" s="526"/>
      <c r="UJY9" s="526"/>
      <c r="UJZ9" s="526"/>
      <c r="UKA9" s="526"/>
      <c r="UKB9" s="526"/>
      <c r="UKC9" s="526"/>
      <c r="UKD9" s="526"/>
      <c r="UKE9" s="526"/>
      <c r="UKF9" s="526"/>
      <c r="UKG9" s="526"/>
      <c r="UKH9" s="526"/>
      <c r="UKI9" s="526"/>
      <c r="UKJ9" s="526"/>
      <c r="UKK9" s="526"/>
      <c r="UKL9" s="526"/>
      <c r="UKM9" s="526"/>
      <c r="UKN9" s="526"/>
      <c r="UKO9" s="526"/>
      <c r="UKP9" s="526"/>
      <c r="UKQ9" s="526"/>
      <c r="UKR9" s="526"/>
      <c r="UKS9" s="526"/>
      <c r="UKT9" s="526"/>
      <c r="UKU9" s="526"/>
      <c r="UKV9" s="526"/>
      <c r="UKW9" s="526"/>
      <c r="UKX9" s="526"/>
      <c r="UKY9" s="526"/>
      <c r="UKZ9" s="526"/>
      <c r="ULA9" s="526"/>
      <c r="ULB9" s="526"/>
      <c r="ULC9" s="526"/>
      <c r="ULD9" s="526"/>
      <c r="ULE9" s="526"/>
      <c r="ULF9" s="526"/>
      <c r="ULG9" s="526"/>
      <c r="ULH9" s="526"/>
      <c r="ULI9" s="526"/>
      <c r="ULJ9" s="526"/>
      <c r="ULK9" s="526"/>
      <c r="ULL9" s="526"/>
      <c r="ULM9" s="526"/>
      <c r="ULN9" s="526"/>
      <c r="ULO9" s="526"/>
      <c r="ULP9" s="526"/>
      <c r="ULQ9" s="526"/>
      <c r="ULR9" s="526"/>
      <c r="ULS9" s="526"/>
      <c r="ULT9" s="526"/>
      <c r="ULU9" s="526"/>
      <c r="ULV9" s="526"/>
      <c r="ULW9" s="526"/>
      <c r="ULX9" s="526"/>
      <c r="ULY9" s="526"/>
      <c r="ULZ9" s="526"/>
      <c r="UMA9" s="526"/>
      <c r="UMB9" s="526"/>
      <c r="UMC9" s="526"/>
      <c r="UMD9" s="526"/>
      <c r="UME9" s="526"/>
      <c r="UMF9" s="526"/>
      <c r="UMG9" s="526"/>
      <c r="UMH9" s="526"/>
      <c r="UMI9" s="526"/>
      <c r="UMJ9" s="526"/>
      <c r="UMK9" s="526"/>
      <c r="UML9" s="526"/>
      <c r="UMM9" s="526"/>
      <c r="UMN9" s="526"/>
      <c r="UMO9" s="526"/>
      <c r="UMP9" s="526"/>
      <c r="UMQ9" s="526"/>
      <c r="UMR9" s="526"/>
      <c r="UMS9" s="526"/>
      <c r="UMT9" s="526"/>
      <c r="UMU9" s="526"/>
      <c r="UMV9" s="526"/>
      <c r="UMW9" s="526"/>
      <c r="UMX9" s="526"/>
      <c r="UMY9" s="526"/>
      <c r="UMZ9" s="526"/>
      <c r="UNA9" s="526"/>
      <c r="UNB9" s="526"/>
      <c r="UNC9" s="526"/>
      <c r="UND9" s="526"/>
      <c r="UNE9" s="526"/>
      <c r="UNF9" s="526"/>
      <c r="UNG9" s="526"/>
      <c r="UNH9" s="526"/>
      <c r="UNI9" s="526"/>
      <c r="UNJ9" s="526"/>
      <c r="UNK9" s="526"/>
      <c r="UNL9" s="526"/>
      <c r="UNM9" s="526"/>
      <c r="UNN9" s="526"/>
      <c r="UNO9" s="526"/>
      <c r="UNP9" s="526"/>
      <c r="UNQ9" s="526"/>
      <c r="UNR9" s="526"/>
      <c r="UNS9" s="526"/>
      <c r="UNT9" s="526"/>
      <c r="UNU9" s="526"/>
      <c r="UNV9" s="526"/>
      <c r="UNW9" s="526"/>
      <c r="UNX9" s="526"/>
      <c r="UNY9" s="526"/>
      <c r="UNZ9" s="526"/>
      <c r="UOA9" s="526"/>
      <c r="UOB9" s="526"/>
      <c r="UOC9" s="526"/>
      <c r="UOD9" s="526"/>
      <c r="UOE9" s="526"/>
      <c r="UOF9" s="526"/>
      <c r="UOG9" s="526"/>
      <c r="UOH9" s="526"/>
      <c r="UOI9" s="526"/>
      <c r="UOJ9" s="526"/>
      <c r="UOK9" s="526"/>
      <c r="UOL9" s="526"/>
      <c r="UOM9" s="526"/>
      <c r="UON9" s="526"/>
      <c r="UOO9" s="526"/>
      <c r="UOP9" s="526"/>
      <c r="UOQ9" s="526"/>
      <c r="UOR9" s="526"/>
      <c r="UOS9" s="526"/>
      <c r="UOT9" s="526"/>
      <c r="UOU9" s="526"/>
      <c r="UOV9" s="526"/>
      <c r="UOW9" s="526"/>
      <c r="UOX9" s="526"/>
      <c r="UOY9" s="526"/>
      <c r="UOZ9" s="526"/>
      <c r="UPA9" s="526"/>
      <c r="UPB9" s="526"/>
      <c r="UPC9" s="526"/>
      <c r="UPD9" s="526"/>
      <c r="UPE9" s="526"/>
      <c r="UPF9" s="526"/>
      <c r="UPG9" s="526"/>
      <c r="UPH9" s="526"/>
      <c r="UPI9" s="526"/>
      <c r="UPJ9" s="526"/>
      <c r="UPK9" s="526"/>
      <c r="UPL9" s="526"/>
      <c r="UPM9" s="526"/>
      <c r="UPN9" s="526"/>
      <c r="UPO9" s="526"/>
      <c r="UPP9" s="526"/>
      <c r="UPQ9" s="526"/>
      <c r="UPR9" s="526"/>
      <c r="UPS9" s="526"/>
      <c r="UPT9" s="526"/>
      <c r="UPU9" s="526"/>
      <c r="UPV9" s="526"/>
      <c r="UPW9" s="526"/>
      <c r="UPX9" s="526"/>
      <c r="UPY9" s="526"/>
      <c r="UPZ9" s="526"/>
      <c r="UQA9" s="526"/>
      <c r="UQB9" s="526"/>
      <c r="UQC9" s="526"/>
      <c r="UQD9" s="526"/>
      <c r="UQE9" s="526"/>
      <c r="UQF9" s="526"/>
      <c r="UQG9" s="526"/>
      <c r="UQH9" s="526"/>
      <c r="UQI9" s="526"/>
      <c r="UQJ9" s="526"/>
      <c r="UQK9" s="526"/>
      <c r="UQL9" s="526"/>
      <c r="UQM9" s="526"/>
      <c r="UQN9" s="526"/>
      <c r="UQO9" s="526"/>
      <c r="UQP9" s="526"/>
      <c r="UQQ9" s="526"/>
      <c r="UQR9" s="526"/>
      <c r="UQS9" s="526"/>
      <c r="UQT9" s="526"/>
      <c r="UQU9" s="526"/>
      <c r="UQV9" s="526"/>
      <c r="UQW9" s="526"/>
      <c r="UQX9" s="526"/>
      <c r="UQY9" s="526"/>
      <c r="UQZ9" s="526"/>
      <c r="URA9" s="526"/>
      <c r="URB9" s="526"/>
      <c r="URC9" s="526"/>
      <c r="URD9" s="526"/>
      <c r="URE9" s="526"/>
      <c r="URF9" s="526"/>
      <c r="URG9" s="526"/>
      <c r="URH9" s="526"/>
      <c r="URI9" s="526"/>
      <c r="URJ9" s="526"/>
      <c r="URK9" s="526"/>
      <c r="URL9" s="526"/>
      <c r="URM9" s="526"/>
      <c r="URN9" s="526"/>
      <c r="URO9" s="526"/>
      <c r="URP9" s="526"/>
      <c r="URQ9" s="526"/>
      <c r="URR9" s="526"/>
      <c r="URS9" s="526"/>
      <c r="URT9" s="526"/>
      <c r="URU9" s="526"/>
      <c r="URV9" s="526"/>
      <c r="URW9" s="526"/>
      <c r="URX9" s="526"/>
      <c r="URY9" s="526"/>
      <c r="URZ9" s="526"/>
      <c r="USA9" s="526"/>
      <c r="USB9" s="526"/>
      <c r="USC9" s="526"/>
      <c r="USD9" s="526"/>
      <c r="USE9" s="526"/>
      <c r="USF9" s="526"/>
      <c r="USG9" s="526"/>
      <c r="USH9" s="526"/>
      <c r="USI9" s="526"/>
      <c r="USJ9" s="526"/>
      <c r="USK9" s="526"/>
      <c r="USL9" s="526"/>
      <c r="USM9" s="526"/>
      <c r="USN9" s="526"/>
      <c r="USO9" s="526"/>
      <c r="USP9" s="526"/>
      <c r="USQ9" s="526"/>
      <c r="USR9" s="526"/>
      <c r="USS9" s="526"/>
      <c r="UST9" s="526"/>
      <c r="USU9" s="526"/>
      <c r="USV9" s="526"/>
      <c r="USW9" s="526"/>
      <c r="USX9" s="526"/>
      <c r="USY9" s="526"/>
      <c r="USZ9" s="526"/>
      <c r="UTA9" s="526"/>
      <c r="UTB9" s="526"/>
      <c r="UTC9" s="526"/>
      <c r="UTD9" s="526"/>
      <c r="UTE9" s="526"/>
      <c r="UTF9" s="526"/>
      <c r="UTG9" s="526"/>
      <c r="UTH9" s="526"/>
      <c r="UTI9" s="526"/>
      <c r="UTJ9" s="526"/>
      <c r="UTK9" s="526"/>
      <c r="UTL9" s="526"/>
      <c r="UTM9" s="526"/>
      <c r="UTN9" s="526"/>
      <c r="UTO9" s="526"/>
      <c r="UTP9" s="526"/>
      <c r="UTQ9" s="526"/>
      <c r="UTR9" s="526"/>
      <c r="UTS9" s="526"/>
      <c r="UTT9" s="526"/>
      <c r="UTU9" s="526"/>
      <c r="UTV9" s="526"/>
      <c r="UTW9" s="526"/>
      <c r="UTX9" s="526"/>
      <c r="UTY9" s="526"/>
      <c r="UTZ9" s="526"/>
      <c r="UUA9" s="526"/>
      <c r="UUB9" s="526"/>
      <c r="UUC9" s="526"/>
      <c r="UUD9" s="526"/>
      <c r="UUE9" s="526"/>
      <c r="UUF9" s="526"/>
      <c r="UUG9" s="526"/>
      <c r="UUH9" s="526"/>
      <c r="UUI9" s="526"/>
      <c r="UUJ9" s="526"/>
      <c r="UUK9" s="526"/>
      <c r="UUL9" s="526"/>
      <c r="UUM9" s="526"/>
      <c r="UUN9" s="526"/>
      <c r="UUO9" s="526"/>
      <c r="UUP9" s="526"/>
      <c r="UUQ9" s="526"/>
      <c r="UUR9" s="526"/>
      <c r="UUS9" s="526"/>
      <c r="UUT9" s="526"/>
      <c r="UUU9" s="526"/>
      <c r="UUV9" s="526"/>
      <c r="UUW9" s="526"/>
      <c r="UUX9" s="526"/>
      <c r="UUY9" s="526"/>
      <c r="UUZ9" s="526"/>
      <c r="UVA9" s="526"/>
      <c r="UVB9" s="526"/>
      <c r="UVC9" s="526"/>
      <c r="UVD9" s="526"/>
      <c r="UVE9" s="526"/>
      <c r="UVF9" s="526"/>
      <c r="UVG9" s="526"/>
      <c r="UVH9" s="526"/>
      <c r="UVI9" s="526"/>
      <c r="UVJ9" s="526"/>
      <c r="UVK9" s="526"/>
      <c r="UVL9" s="526"/>
      <c r="UVM9" s="526"/>
      <c r="UVN9" s="526"/>
      <c r="UVO9" s="526"/>
      <c r="UVP9" s="526"/>
      <c r="UVQ9" s="526"/>
      <c r="UVR9" s="526"/>
      <c r="UVS9" s="526"/>
      <c r="UVT9" s="526"/>
      <c r="UVU9" s="526"/>
      <c r="UVV9" s="526"/>
      <c r="UVW9" s="526"/>
      <c r="UVX9" s="526"/>
      <c r="UVY9" s="526"/>
      <c r="UVZ9" s="526"/>
      <c r="UWA9" s="526"/>
      <c r="UWB9" s="526"/>
      <c r="UWC9" s="526"/>
      <c r="UWD9" s="526"/>
      <c r="UWE9" s="526"/>
      <c r="UWF9" s="526"/>
      <c r="UWG9" s="526"/>
      <c r="UWH9" s="526"/>
      <c r="UWI9" s="526"/>
      <c r="UWJ9" s="526"/>
      <c r="UWK9" s="526"/>
      <c r="UWL9" s="526"/>
      <c r="UWM9" s="526"/>
      <c r="UWN9" s="526"/>
      <c r="UWO9" s="526"/>
      <c r="UWP9" s="526"/>
      <c r="UWQ9" s="526"/>
      <c r="UWR9" s="526"/>
      <c r="UWS9" s="526"/>
      <c r="UWT9" s="526"/>
      <c r="UWU9" s="526"/>
      <c r="UWV9" s="526"/>
      <c r="UWW9" s="526"/>
      <c r="UWX9" s="526"/>
      <c r="UWY9" s="526"/>
      <c r="UWZ9" s="526"/>
      <c r="UXA9" s="526"/>
      <c r="UXB9" s="526"/>
      <c r="UXC9" s="526"/>
      <c r="UXD9" s="526"/>
      <c r="UXE9" s="526"/>
      <c r="UXF9" s="526"/>
      <c r="UXG9" s="526"/>
      <c r="UXH9" s="526"/>
      <c r="UXI9" s="526"/>
      <c r="UXJ9" s="526"/>
      <c r="UXK9" s="526"/>
      <c r="UXL9" s="526"/>
      <c r="UXM9" s="526"/>
      <c r="UXN9" s="526"/>
      <c r="UXO9" s="526"/>
      <c r="UXP9" s="526"/>
      <c r="UXQ9" s="526"/>
      <c r="UXR9" s="526"/>
      <c r="UXS9" s="526"/>
      <c r="UXT9" s="526"/>
      <c r="UXU9" s="526"/>
      <c r="UXV9" s="526"/>
      <c r="UXW9" s="526"/>
      <c r="UXX9" s="526"/>
      <c r="UXY9" s="526"/>
      <c r="UXZ9" s="526"/>
      <c r="UYA9" s="526"/>
      <c r="UYB9" s="526"/>
      <c r="UYC9" s="526"/>
      <c r="UYD9" s="526"/>
      <c r="UYE9" s="526"/>
      <c r="UYF9" s="526"/>
      <c r="UYG9" s="526"/>
      <c r="UYH9" s="526"/>
      <c r="UYI9" s="526"/>
      <c r="UYJ9" s="526"/>
      <c r="UYK9" s="526"/>
      <c r="UYL9" s="526"/>
      <c r="UYM9" s="526"/>
      <c r="UYN9" s="526"/>
      <c r="UYO9" s="526"/>
      <c r="UYP9" s="526"/>
      <c r="UYQ9" s="526"/>
      <c r="UYR9" s="526"/>
      <c r="UYS9" s="526"/>
      <c r="UYT9" s="526"/>
      <c r="UYU9" s="526"/>
      <c r="UYV9" s="526"/>
      <c r="UYW9" s="526"/>
      <c r="UYX9" s="526"/>
      <c r="UYY9" s="526"/>
      <c r="UYZ9" s="526"/>
      <c r="UZA9" s="526"/>
      <c r="UZB9" s="526"/>
      <c r="UZC9" s="526"/>
      <c r="UZD9" s="526"/>
      <c r="UZE9" s="526"/>
      <c r="UZF9" s="526"/>
      <c r="UZG9" s="526"/>
      <c r="UZH9" s="526"/>
      <c r="UZI9" s="526"/>
      <c r="UZJ9" s="526"/>
      <c r="UZK9" s="526"/>
      <c r="UZL9" s="526"/>
      <c r="UZM9" s="526"/>
      <c r="UZN9" s="526"/>
      <c r="UZO9" s="526"/>
      <c r="UZP9" s="526"/>
      <c r="UZQ9" s="526"/>
      <c r="UZR9" s="526"/>
      <c r="UZS9" s="526"/>
      <c r="UZT9" s="526"/>
      <c r="UZU9" s="526"/>
      <c r="UZV9" s="526"/>
      <c r="UZW9" s="526"/>
      <c r="UZX9" s="526"/>
      <c r="UZY9" s="526"/>
      <c r="UZZ9" s="526"/>
      <c r="VAA9" s="526"/>
      <c r="VAB9" s="526"/>
      <c r="VAC9" s="526"/>
      <c r="VAD9" s="526"/>
      <c r="VAE9" s="526"/>
      <c r="VAF9" s="526"/>
      <c r="VAG9" s="526"/>
      <c r="VAH9" s="526"/>
      <c r="VAI9" s="526"/>
      <c r="VAJ9" s="526"/>
      <c r="VAK9" s="526"/>
      <c r="VAL9" s="526"/>
      <c r="VAM9" s="526"/>
      <c r="VAN9" s="526"/>
      <c r="VAO9" s="526"/>
      <c r="VAP9" s="526"/>
      <c r="VAQ9" s="526"/>
      <c r="VAR9" s="526"/>
      <c r="VAS9" s="526"/>
      <c r="VAT9" s="526"/>
      <c r="VAU9" s="526"/>
      <c r="VAV9" s="526"/>
      <c r="VAW9" s="526"/>
      <c r="VAX9" s="526"/>
      <c r="VAY9" s="526"/>
      <c r="VAZ9" s="526"/>
      <c r="VBA9" s="526"/>
      <c r="VBB9" s="526"/>
      <c r="VBC9" s="526"/>
      <c r="VBD9" s="526"/>
      <c r="VBE9" s="526"/>
      <c r="VBF9" s="526"/>
      <c r="VBG9" s="526"/>
      <c r="VBH9" s="526"/>
      <c r="VBI9" s="526"/>
      <c r="VBJ9" s="526"/>
      <c r="VBK9" s="526"/>
      <c r="VBL9" s="526"/>
      <c r="VBM9" s="526"/>
      <c r="VBN9" s="526"/>
      <c r="VBO9" s="526"/>
      <c r="VBP9" s="526"/>
      <c r="VBQ9" s="526"/>
      <c r="VBR9" s="526"/>
      <c r="VBS9" s="526"/>
      <c r="VBT9" s="526"/>
      <c r="VBU9" s="526"/>
      <c r="VBV9" s="526"/>
      <c r="VBW9" s="526"/>
      <c r="VBX9" s="526"/>
      <c r="VBY9" s="526"/>
      <c r="VBZ9" s="526"/>
      <c r="VCA9" s="526"/>
      <c r="VCB9" s="526"/>
      <c r="VCC9" s="526"/>
      <c r="VCD9" s="526"/>
      <c r="VCE9" s="526"/>
      <c r="VCF9" s="526"/>
      <c r="VCG9" s="526"/>
      <c r="VCH9" s="526"/>
      <c r="VCI9" s="526"/>
      <c r="VCJ9" s="526"/>
      <c r="VCK9" s="526"/>
      <c r="VCL9" s="526"/>
      <c r="VCM9" s="526"/>
      <c r="VCN9" s="526"/>
      <c r="VCO9" s="526"/>
      <c r="VCP9" s="526"/>
      <c r="VCQ9" s="526"/>
      <c r="VCR9" s="526"/>
      <c r="VCS9" s="526"/>
      <c r="VCT9" s="526"/>
      <c r="VCU9" s="526"/>
      <c r="VCV9" s="526"/>
      <c r="VCW9" s="526"/>
      <c r="VCX9" s="526"/>
      <c r="VCY9" s="526"/>
      <c r="VCZ9" s="526"/>
      <c r="VDA9" s="526"/>
      <c r="VDB9" s="526"/>
      <c r="VDC9" s="526"/>
      <c r="VDD9" s="526"/>
      <c r="VDE9" s="526"/>
      <c r="VDF9" s="526"/>
      <c r="VDG9" s="526"/>
      <c r="VDH9" s="526"/>
      <c r="VDI9" s="526"/>
      <c r="VDJ9" s="526"/>
      <c r="VDK9" s="526"/>
      <c r="VDL9" s="526"/>
      <c r="VDM9" s="526"/>
      <c r="VDN9" s="526"/>
      <c r="VDO9" s="526"/>
      <c r="VDP9" s="526"/>
      <c r="VDQ9" s="526"/>
      <c r="VDR9" s="526"/>
      <c r="VDS9" s="526"/>
      <c r="VDT9" s="526"/>
      <c r="VDU9" s="526"/>
      <c r="VDV9" s="526"/>
      <c r="VDW9" s="526"/>
      <c r="VDX9" s="526"/>
      <c r="VDY9" s="526"/>
      <c r="VDZ9" s="526"/>
      <c r="VEA9" s="526"/>
      <c r="VEB9" s="526"/>
      <c r="VEC9" s="526"/>
      <c r="VED9" s="526"/>
      <c r="VEE9" s="526"/>
      <c r="VEF9" s="526"/>
      <c r="VEG9" s="526"/>
      <c r="VEH9" s="526"/>
      <c r="VEI9" s="526"/>
      <c r="VEJ9" s="526"/>
      <c r="VEK9" s="526"/>
      <c r="VEL9" s="526"/>
      <c r="VEM9" s="526"/>
      <c r="VEN9" s="526"/>
      <c r="VEO9" s="526"/>
      <c r="VEP9" s="526"/>
      <c r="VEQ9" s="526"/>
      <c r="VER9" s="526"/>
      <c r="VES9" s="526"/>
      <c r="VET9" s="526"/>
      <c r="VEU9" s="526"/>
      <c r="VEV9" s="526"/>
      <c r="VEW9" s="526"/>
      <c r="VEX9" s="526"/>
      <c r="VEY9" s="526"/>
      <c r="VEZ9" s="526"/>
      <c r="VFA9" s="526"/>
      <c r="VFB9" s="526"/>
      <c r="VFC9" s="526"/>
      <c r="VFD9" s="526"/>
      <c r="VFE9" s="526"/>
      <c r="VFF9" s="526"/>
      <c r="VFG9" s="526"/>
      <c r="VFH9" s="526"/>
      <c r="VFI9" s="526"/>
      <c r="VFJ9" s="526"/>
      <c r="VFK9" s="526"/>
      <c r="VFL9" s="526"/>
      <c r="VFM9" s="526"/>
      <c r="VFN9" s="526"/>
      <c r="VFO9" s="526"/>
      <c r="VFP9" s="526"/>
      <c r="VFQ9" s="526"/>
      <c r="VFR9" s="526"/>
      <c r="VFS9" s="526"/>
      <c r="VFT9" s="526"/>
      <c r="VFU9" s="526"/>
      <c r="VFV9" s="526"/>
      <c r="VFW9" s="526"/>
      <c r="VFX9" s="526"/>
      <c r="VFY9" s="526"/>
      <c r="VFZ9" s="526"/>
      <c r="VGA9" s="526"/>
      <c r="VGB9" s="526"/>
      <c r="VGC9" s="526"/>
      <c r="VGD9" s="526"/>
      <c r="VGE9" s="526"/>
      <c r="VGF9" s="526"/>
      <c r="VGG9" s="526"/>
      <c r="VGH9" s="526"/>
      <c r="VGI9" s="526"/>
      <c r="VGJ9" s="526"/>
      <c r="VGK9" s="526"/>
      <c r="VGL9" s="526"/>
      <c r="VGM9" s="526"/>
      <c r="VGN9" s="526"/>
      <c r="VGO9" s="526"/>
      <c r="VGP9" s="526"/>
      <c r="VGQ9" s="526"/>
      <c r="VGR9" s="526"/>
      <c r="VGS9" s="526"/>
      <c r="VGT9" s="526"/>
      <c r="VGU9" s="526"/>
      <c r="VGV9" s="526"/>
      <c r="VGW9" s="526"/>
      <c r="VGX9" s="526"/>
      <c r="VGY9" s="526"/>
      <c r="VGZ9" s="526"/>
      <c r="VHA9" s="526"/>
      <c r="VHB9" s="526"/>
      <c r="VHC9" s="526"/>
      <c r="VHD9" s="526"/>
      <c r="VHE9" s="526"/>
      <c r="VHF9" s="526"/>
      <c r="VHG9" s="526"/>
      <c r="VHH9" s="526"/>
      <c r="VHI9" s="526"/>
      <c r="VHJ9" s="526"/>
      <c r="VHK9" s="526"/>
      <c r="VHL9" s="526"/>
      <c r="VHM9" s="526"/>
      <c r="VHN9" s="526"/>
      <c r="VHO9" s="526"/>
      <c r="VHP9" s="526"/>
      <c r="VHQ9" s="526"/>
      <c r="VHR9" s="526"/>
      <c r="VHS9" s="526"/>
      <c r="VHT9" s="526"/>
      <c r="VHU9" s="526"/>
      <c r="VHV9" s="526"/>
      <c r="VHW9" s="526"/>
      <c r="VHX9" s="526"/>
      <c r="VHY9" s="526"/>
      <c r="VHZ9" s="526"/>
      <c r="VIA9" s="526"/>
      <c r="VIB9" s="526"/>
      <c r="VIC9" s="526"/>
      <c r="VID9" s="526"/>
      <c r="VIE9" s="526"/>
      <c r="VIF9" s="526"/>
      <c r="VIG9" s="526"/>
      <c r="VIH9" s="526"/>
      <c r="VII9" s="526"/>
      <c r="VIJ9" s="526"/>
      <c r="VIK9" s="526"/>
      <c r="VIL9" s="526"/>
      <c r="VIM9" s="526"/>
      <c r="VIN9" s="526"/>
      <c r="VIO9" s="526"/>
      <c r="VIP9" s="526"/>
      <c r="VIQ9" s="526"/>
      <c r="VIR9" s="526"/>
      <c r="VIS9" s="526"/>
      <c r="VIT9" s="526"/>
      <c r="VIU9" s="526"/>
      <c r="VIV9" s="526"/>
      <c r="VIW9" s="526"/>
      <c r="VIX9" s="526"/>
      <c r="VIY9" s="526"/>
      <c r="VIZ9" s="526"/>
      <c r="VJA9" s="526"/>
      <c r="VJB9" s="526"/>
      <c r="VJC9" s="526"/>
      <c r="VJD9" s="526"/>
      <c r="VJE9" s="526"/>
      <c r="VJF9" s="526"/>
      <c r="VJG9" s="526"/>
      <c r="VJH9" s="526"/>
      <c r="VJI9" s="526"/>
      <c r="VJJ9" s="526"/>
      <c r="VJK9" s="526"/>
      <c r="VJL9" s="526"/>
      <c r="VJM9" s="526"/>
      <c r="VJN9" s="526"/>
      <c r="VJO9" s="526"/>
      <c r="VJP9" s="526"/>
      <c r="VJQ9" s="526"/>
      <c r="VJR9" s="526"/>
      <c r="VJS9" s="526"/>
      <c r="VJT9" s="526"/>
      <c r="VJU9" s="526"/>
      <c r="VJV9" s="526"/>
      <c r="VJW9" s="526"/>
      <c r="VJX9" s="526"/>
      <c r="VJY9" s="526"/>
      <c r="VJZ9" s="526"/>
      <c r="VKA9" s="526"/>
      <c r="VKB9" s="526"/>
      <c r="VKC9" s="526"/>
      <c r="VKD9" s="526"/>
      <c r="VKE9" s="526"/>
      <c r="VKF9" s="526"/>
      <c r="VKG9" s="526"/>
      <c r="VKH9" s="526"/>
      <c r="VKI9" s="526"/>
      <c r="VKJ9" s="526"/>
      <c r="VKK9" s="526"/>
      <c r="VKL9" s="526"/>
      <c r="VKM9" s="526"/>
      <c r="VKN9" s="526"/>
      <c r="VKO9" s="526"/>
      <c r="VKP9" s="526"/>
      <c r="VKQ9" s="526"/>
      <c r="VKR9" s="526"/>
      <c r="VKS9" s="526"/>
      <c r="VKT9" s="526"/>
      <c r="VKU9" s="526"/>
      <c r="VKV9" s="526"/>
      <c r="VKW9" s="526"/>
      <c r="VKX9" s="526"/>
      <c r="VKY9" s="526"/>
      <c r="VKZ9" s="526"/>
      <c r="VLA9" s="526"/>
      <c r="VLB9" s="526"/>
      <c r="VLC9" s="526"/>
      <c r="VLD9" s="526"/>
      <c r="VLE9" s="526"/>
      <c r="VLF9" s="526"/>
      <c r="VLG9" s="526"/>
      <c r="VLH9" s="526"/>
      <c r="VLI9" s="526"/>
      <c r="VLJ9" s="526"/>
      <c r="VLK9" s="526"/>
      <c r="VLL9" s="526"/>
      <c r="VLM9" s="526"/>
      <c r="VLN9" s="526"/>
      <c r="VLO9" s="526"/>
      <c r="VLP9" s="526"/>
      <c r="VLQ9" s="526"/>
      <c r="VLR9" s="526"/>
      <c r="VLS9" s="526"/>
      <c r="VLT9" s="526"/>
      <c r="VLU9" s="526"/>
      <c r="VLV9" s="526"/>
      <c r="VLW9" s="526"/>
      <c r="VLX9" s="526"/>
      <c r="VLY9" s="526"/>
      <c r="VLZ9" s="526"/>
      <c r="VMA9" s="526"/>
      <c r="VMB9" s="526"/>
      <c r="VMC9" s="526"/>
      <c r="VMD9" s="526"/>
      <c r="VME9" s="526"/>
      <c r="VMF9" s="526"/>
      <c r="VMG9" s="526"/>
      <c r="VMH9" s="526"/>
      <c r="VMI9" s="526"/>
      <c r="VMJ9" s="526"/>
      <c r="VMK9" s="526"/>
      <c r="VML9" s="526"/>
      <c r="VMM9" s="526"/>
      <c r="VMN9" s="526"/>
      <c r="VMO9" s="526"/>
      <c r="VMP9" s="526"/>
      <c r="VMQ9" s="526"/>
      <c r="VMR9" s="526"/>
      <c r="VMS9" s="526"/>
      <c r="VMT9" s="526"/>
      <c r="VMU9" s="526"/>
      <c r="VMV9" s="526"/>
      <c r="VMW9" s="526"/>
      <c r="VMX9" s="526"/>
      <c r="VMY9" s="526"/>
      <c r="VMZ9" s="526"/>
      <c r="VNA9" s="526"/>
      <c r="VNB9" s="526"/>
      <c r="VNC9" s="526"/>
      <c r="VND9" s="526"/>
      <c r="VNE9" s="526"/>
      <c r="VNF9" s="526"/>
      <c r="VNG9" s="526"/>
      <c r="VNH9" s="526"/>
      <c r="VNI9" s="526"/>
      <c r="VNJ9" s="526"/>
      <c r="VNK9" s="526"/>
      <c r="VNL9" s="526"/>
      <c r="VNM9" s="526"/>
      <c r="VNN9" s="526"/>
      <c r="VNO9" s="526"/>
      <c r="VNP9" s="526"/>
      <c r="VNQ9" s="526"/>
      <c r="VNR9" s="526"/>
      <c r="VNS9" s="526"/>
      <c r="VNT9" s="526"/>
      <c r="VNU9" s="526"/>
      <c r="VNV9" s="526"/>
      <c r="VNW9" s="526"/>
      <c r="VNX9" s="526"/>
      <c r="VNY9" s="526"/>
      <c r="VNZ9" s="526"/>
      <c r="VOA9" s="526"/>
      <c r="VOB9" s="526"/>
      <c r="VOC9" s="526"/>
      <c r="VOD9" s="526"/>
      <c r="VOE9" s="526"/>
      <c r="VOF9" s="526"/>
      <c r="VOG9" s="526"/>
      <c r="VOH9" s="526"/>
      <c r="VOI9" s="526"/>
      <c r="VOJ9" s="526"/>
      <c r="VOK9" s="526"/>
      <c r="VOL9" s="526"/>
      <c r="VOM9" s="526"/>
      <c r="VON9" s="526"/>
      <c r="VOO9" s="526"/>
      <c r="VOP9" s="526"/>
      <c r="VOQ9" s="526"/>
      <c r="VOR9" s="526"/>
      <c r="VOS9" s="526"/>
      <c r="VOT9" s="526"/>
      <c r="VOU9" s="526"/>
      <c r="VOV9" s="526"/>
      <c r="VOW9" s="526"/>
      <c r="VOX9" s="526"/>
      <c r="VOY9" s="526"/>
      <c r="VOZ9" s="526"/>
      <c r="VPA9" s="526"/>
      <c r="VPB9" s="526"/>
      <c r="VPC9" s="526"/>
      <c r="VPD9" s="526"/>
      <c r="VPE9" s="526"/>
      <c r="VPF9" s="526"/>
      <c r="VPG9" s="526"/>
      <c r="VPH9" s="526"/>
      <c r="VPI9" s="526"/>
      <c r="VPJ9" s="526"/>
      <c r="VPK9" s="526"/>
      <c r="VPL9" s="526"/>
      <c r="VPM9" s="526"/>
      <c r="VPN9" s="526"/>
      <c r="VPO9" s="526"/>
      <c r="VPP9" s="526"/>
      <c r="VPQ9" s="526"/>
      <c r="VPR9" s="526"/>
      <c r="VPS9" s="526"/>
      <c r="VPT9" s="526"/>
      <c r="VPU9" s="526"/>
      <c r="VPV9" s="526"/>
      <c r="VPW9" s="526"/>
      <c r="VPX9" s="526"/>
      <c r="VPY9" s="526"/>
      <c r="VPZ9" s="526"/>
      <c r="VQA9" s="526"/>
      <c r="VQB9" s="526"/>
      <c r="VQC9" s="526"/>
      <c r="VQD9" s="526"/>
      <c r="VQE9" s="526"/>
      <c r="VQF9" s="526"/>
      <c r="VQG9" s="526"/>
      <c r="VQH9" s="526"/>
      <c r="VQI9" s="526"/>
      <c r="VQJ9" s="526"/>
      <c r="VQK9" s="526"/>
      <c r="VQL9" s="526"/>
      <c r="VQM9" s="526"/>
      <c r="VQN9" s="526"/>
      <c r="VQO9" s="526"/>
      <c r="VQP9" s="526"/>
      <c r="VQQ9" s="526"/>
      <c r="VQR9" s="526"/>
      <c r="VQS9" s="526"/>
      <c r="VQT9" s="526"/>
      <c r="VQU9" s="526"/>
      <c r="VQV9" s="526"/>
      <c r="VQW9" s="526"/>
      <c r="VQX9" s="526"/>
      <c r="VQY9" s="526"/>
      <c r="VQZ9" s="526"/>
      <c r="VRA9" s="526"/>
      <c r="VRB9" s="526"/>
      <c r="VRC9" s="526"/>
      <c r="VRD9" s="526"/>
      <c r="VRE9" s="526"/>
      <c r="VRF9" s="526"/>
      <c r="VRG9" s="526"/>
      <c r="VRH9" s="526"/>
      <c r="VRI9" s="526"/>
      <c r="VRJ9" s="526"/>
      <c r="VRK9" s="526"/>
      <c r="VRL9" s="526"/>
      <c r="VRM9" s="526"/>
      <c r="VRN9" s="526"/>
      <c r="VRO9" s="526"/>
      <c r="VRP9" s="526"/>
      <c r="VRQ9" s="526"/>
      <c r="VRR9" s="526"/>
      <c r="VRS9" s="526"/>
      <c r="VRT9" s="526"/>
      <c r="VRU9" s="526"/>
      <c r="VRV9" s="526"/>
      <c r="VRW9" s="526"/>
      <c r="VRX9" s="526"/>
      <c r="VRY9" s="526"/>
      <c r="VRZ9" s="526"/>
      <c r="VSA9" s="526"/>
      <c r="VSB9" s="526"/>
      <c r="VSC9" s="526"/>
      <c r="VSD9" s="526"/>
      <c r="VSE9" s="526"/>
      <c r="VSF9" s="526"/>
      <c r="VSG9" s="526"/>
      <c r="VSH9" s="526"/>
      <c r="VSI9" s="526"/>
      <c r="VSJ9" s="526"/>
      <c r="VSK9" s="526"/>
      <c r="VSL9" s="526"/>
      <c r="VSM9" s="526"/>
      <c r="VSN9" s="526"/>
      <c r="VSO9" s="526"/>
      <c r="VSP9" s="526"/>
      <c r="VSQ9" s="526"/>
      <c r="VSR9" s="526"/>
      <c r="VSS9" s="526"/>
      <c r="VST9" s="526"/>
      <c r="VSU9" s="526"/>
      <c r="VSV9" s="526"/>
      <c r="VSW9" s="526"/>
      <c r="VSX9" s="526"/>
      <c r="VSY9" s="526"/>
      <c r="VSZ9" s="526"/>
      <c r="VTA9" s="526"/>
      <c r="VTB9" s="526"/>
      <c r="VTC9" s="526"/>
      <c r="VTD9" s="526"/>
      <c r="VTE9" s="526"/>
      <c r="VTF9" s="526"/>
      <c r="VTG9" s="526"/>
      <c r="VTH9" s="526"/>
      <c r="VTI9" s="526"/>
      <c r="VTJ9" s="526"/>
      <c r="VTK9" s="526"/>
      <c r="VTL9" s="526"/>
      <c r="VTM9" s="526"/>
      <c r="VTN9" s="526"/>
      <c r="VTO9" s="526"/>
      <c r="VTP9" s="526"/>
      <c r="VTQ9" s="526"/>
      <c r="VTR9" s="526"/>
      <c r="VTS9" s="526"/>
      <c r="VTT9" s="526"/>
      <c r="VTU9" s="526"/>
      <c r="VTV9" s="526"/>
      <c r="VTW9" s="526"/>
      <c r="VTX9" s="526"/>
      <c r="VTY9" s="526"/>
      <c r="VTZ9" s="526"/>
      <c r="VUA9" s="526"/>
      <c r="VUB9" s="526"/>
      <c r="VUC9" s="526"/>
      <c r="VUD9" s="526"/>
      <c r="VUE9" s="526"/>
      <c r="VUF9" s="526"/>
      <c r="VUG9" s="526"/>
      <c r="VUH9" s="526"/>
      <c r="VUI9" s="526"/>
      <c r="VUJ9" s="526"/>
      <c r="VUK9" s="526"/>
      <c r="VUL9" s="526"/>
      <c r="VUM9" s="526"/>
      <c r="VUN9" s="526"/>
      <c r="VUO9" s="526"/>
      <c r="VUP9" s="526"/>
      <c r="VUQ9" s="526"/>
      <c r="VUR9" s="526"/>
      <c r="VUS9" s="526"/>
      <c r="VUT9" s="526"/>
      <c r="VUU9" s="526"/>
      <c r="VUV9" s="526"/>
      <c r="VUW9" s="526"/>
      <c r="VUX9" s="526"/>
      <c r="VUY9" s="526"/>
      <c r="VUZ9" s="526"/>
      <c r="VVA9" s="526"/>
      <c r="VVB9" s="526"/>
      <c r="VVC9" s="526"/>
      <c r="VVD9" s="526"/>
      <c r="VVE9" s="526"/>
      <c r="VVF9" s="526"/>
      <c r="VVG9" s="526"/>
      <c r="VVH9" s="526"/>
      <c r="VVI9" s="526"/>
      <c r="VVJ9" s="526"/>
      <c r="VVK9" s="526"/>
      <c r="VVL9" s="526"/>
      <c r="VVM9" s="526"/>
      <c r="VVN9" s="526"/>
      <c r="VVO9" s="526"/>
      <c r="VVP9" s="526"/>
      <c r="VVQ9" s="526"/>
      <c r="VVR9" s="526"/>
      <c r="VVS9" s="526"/>
      <c r="VVT9" s="526"/>
      <c r="VVU9" s="526"/>
      <c r="VVV9" s="526"/>
      <c r="VVW9" s="526"/>
      <c r="VVX9" s="526"/>
      <c r="VVY9" s="526"/>
      <c r="VVZ9" s="526"/>
      <c r="VWA9" s="526"/>
      <c r="VWB9" s="526"/>
      <c r="VWC9" s="526"/>
      <c r="VWD9" s="526"/>
      <c r="VWE9" s="526"/>
      <c r="VWF9" s="526"/>
      <c r="VWG9" s="526"/>
      <c r="VWH9" s="526"/>
      <c r="VWI9" s="526"/>
      <c r="VWJ9" s="526"/>
      <c r="VWK9" s="526"/>
      <c r="VWL9" s="526"/>
      <c r="VWM9" s="526"/>
      <c r="VWN9" s="526"/>
      <c r="VWO9" s="526"/>
      <c r="VWP9" s="526"/>
      <c r="VWQ9" s="526"/>
      <c r="VWR9" s="526"/>
      <c r="VWS9" s="526"/>
      <c r="VWT9" s="526"/>
      <c r="VWU9" s="526"/>
      <c r="VWV9" s="526"/>
      <c r="VWW9" s="526"/>
      <c r="VWX9" s="526"/>
      <c r="VWY9" s="526"/>
      <c r="VWZ9" s="526"/>
      <c r="VXA9" s="526"/>
      <c r="VXB9" s="526"/>
      <c r="VXC9" s="526"/>
      <c r="VXD9" s="526"/>
      <c r="VXE9" s="526"/>
      <c r="VXF9" s="526"/>
      <c r="VXG9" s="526"/>
      <c r="VXH9" s="526"/>
      <c r="VXI9" s="526"/>
      <c r="VXJ9" s="526"/>
      <c r="VXK9" s="526"/>
      <c r="VXL9" s="526"/>
      <c r="VXM9" s="526"/>
      <c r="VXN9" s="526"/>
      <c r="VXO9" s="526"/>
      <c r="VXP9" s="526"/>
      <c r="VXQ9" s="526"/>
      <c r="VXR9" s="526"/>
      <c r="VXS9" s="526"/>
      <c r="VXT9" s="526"/>
      <c r="VXU9" s="526"/>
      <c r="VXV9" s="526"/>
      <c r="VXW9" s="526"/>
      <c r="VXX9" s="526"/>
      <c r="VXY9" s="526"/>
      <c r="VXZ9" s="526"/>
      <c r="VYA9" s="526"/>
      <c r="VYB9" s="526"/>
      <c r="VYC9" s="526"/>
      <c r="VYD9" s="526"/>
      <c r="VYE9" s="526"/>
      <c r="VYF9" s="526"/>
      <c r="VYG9" s="526"/>
      <c r="VYH9" s="526"/>
      <c r="VYI9" s="526"/>
      <c r="VYJ9" s="526"/>
      <c r="VYK9" s="526"/>
      <c r="VYL9" s="526"/>
      <c r="VYM9" s="526"/>
      <c r="VYN9" s="526"/>
      <c r="VYO9" s="526"/>
      <c r="VYP9" s="526"/>
      <c r="VYQ9" s="526"/>
      <c r="VYR9" s="526"/>
      <c r="VYS9" s="526"/>
      <c r="VYT9" s="526"/>
      <c r="VYU9" s="526"/>
      <c r="VYV9" s="526"/>
      <c r="VYW9" s="526"/>
      <c r="VYX9" s="526"/>
      <c r="VYY9" s="526"/>
      <c r="VYZ9" s="526"/>
      <c r="VZA9" s="526"/>
      <c r="VZB9" s="526"/>
      <c r="VZC9" s="526"/>
      <c r="VZD9" s="526"/>
      <c r="VZE9" s="526"/>
      <c r="VZF9" s="526"/>
      <c r="VZG9" s="526"/>
      <c r="VZH9" s="526"/>
      <c r="VZI9" s="526"/>
      <c r="VZJ9" s="526"/>
      <c r="VZK9" s="526"/>
      <c r="VZL9" s="526"/>
      <c r="VZM9" s="526"/>
      <c r="VZN9" s="526"/>
      <c r="VZO9" s="526"/>
      <c r="VZP9" s="526"/>
      <c r="VZQ9" s="526"/>
      <c r="VZR9" s="526"/>
      <c r="VZS9" s="526"/>
      <c r="VZT9" s="526"/>
      <c r="VZU9" s="526"/>
      <c r="VZV9" s="526"/>
      <c r="VZW9" s="526"/>
      <c r="VZX9" s="526"/>
      <c r="VZY9" s="526"/>
      <c r="VZZ9" s="526"/>
      <c r="WAA9" s="526"/>
      <c r="WAB9" s="526"/>
      <c r="WAC9" s="526"/>
      <c r="WAD9" s="526"/>
      <c r="WAE9" s="526"/>
      <c r="WAF9" s="526"/>
      <c r="WAG9" s="526"/>
      <c r="WAH9" s="526"/>
      <c r="WAI9" s="526"/>
      <c r="WAJ9" s="526"/>
      <c r="WAK9" s="526"/>
      <c r="WAL9" s="526"/>
      <c r="WAM9" s="526"/>
      <c r="WAN9" s="526"/>
      <c r="WAO9" s="526"/>
      <c r="WAP9" s="526"/>
      <c r="WAQ9" s="526"/>
      <c r="WAR9" s="526"/>
      <c r="WAS9" s="526"/>
      <c r="WAT9" s="526"/>
      <c r="WAU9" s="526"/>
      <c r="WAV9" s="526"/>
      <c r="WAW9" s="526"/>
      <c r="WAX9" s="526"/>
      <c r="WAY9" s="526"/>
      <c r="WAZ9" s="526"/>
      <c r="WBA9" s="526"/>
      <c r="WBB9" s="526"/>
      <c r="WBC9" s="526"/>
      <c r="WBD9" s="526"/>
      <c r="WBE9" s="526"/>
      <c r="WBF9" s="526"/>
      <c r="WBG9" s="526"/>
      <c r="WBH9" s="526"/>
      <c r="WBI9" s="526"/>
      <c r="WBJ9" s="526"/>
      <c r="WBK9" s="526"/>
      <c r="WBL9" s="526"/>
      <c r="WBM9" s="526"/>
      <c r="WBN9" s="526"/>
      <c r="WBO9" s="526"/>
      <c r="WBP9" s="526"/>
      <c r="WBQ9" s="526"/>
      <c r="WBR9" s="526"/>
      <c r="WBS9" s="526"/>
      <c r="WBT9" s="526"/>
      <c r="WBU9" s="526"/>
      <c r="WBV9" s="526"/>
      <c r="WBW9" s="526"/>
      <c r="WBX9" s="526"/>
      <c r="WBY9" s="526"/>
      <c r="WBZ9" s="526"/>
      <c r="WCA9" s="526"/>
      <c r="WCB9" s="526"/>
      <c r="WCC9" s="526"/>
      <c r="WCD9" s="526"/>
      <c r="WCE9" s="526"/>
      <c r="WCF9" s="526"/>
      <c r="WCG9" s="526"/>
      <c r="WCH9" s="526"/>
      <c r="WCI9" s="526"/>
      <c r="WCJ9" s="526"/>
      <c r="WCK9" s="526"/>
      <c r="WCL9" s="526"/>
      <c r="WCM9" s="526"/>
      <c r="WCN9" s="526"/>
      <c r="WCO9" s="526"/>
      <c r="WCP9" s="526"/>
      <c r="WCQ9" s="526"/>
      <c r="WCR9" s="526"/>
      <c r="WCS9" s="526"/>
      <c r="WCT9" s="526"/>
      <c r="WCU9" s="526"/>
      <c r="WCV9" s="526"/>
      <c r="WCW9" s="526"/>
      <c r="WCX9" s="526"/>
      <c r="WCY9" s="526"/>
      <c r="WCZ9" s="526"/>
      <c r="WDA9" s="526"/>
      <c r="WDB9" s="526"/>
      <c r="WDC9" s="526"/>
      <c r="WDD9" s="526"/>
      <c r="WDE9" s="526"/>
      <c r="WDF9" s="526"/>
      <c r="WDG9" s="526"/>
      <c r="WDH9" s="526"/>
      <c r="WDI9" s="526"/>
      <c r="WDJ9" s="526"/>
      <c r="WDK9" s="526"/>
      <c r="WDL9" s="526"/>
      <c r="WDM9" s="526"/>
      <c r="WDN9" s="526"/>
      <c r="WDO9" s="526"/>
      <c r="WDP9" s="526"/>
      <c r="WDQ9" s="526"/>
      <c r="WDR9" s="526"/>
      <c r="WDS9" s="526"/>
      <c r="WDT9" s="526"/>
      <c r="WDU9" s="526"/>
      <c r="WDV9" s="526"/>
      <c r="WDW9" s="526"/>
      <c r="WDX9" s="526"/>
      <c r="WDY9" s="526"/>
      <c r="WDZ9" s="526"/>
      <c r="WEA9" s="526"/>
      <c r="WEB9" s="526"/>
      <c r="WEC9" s="526"/>
      <c r="WED9" s="526"/>
      <c r="WEE9" s="526"/>
      <c r="WEF9" s="526"/>
      <c r="WEG9" s="526"/>
      <c r="WEH9" s="526"/>
      <c r="WEI9" s="526"/>
      <c r="WEJ9" s="526"/>
      <c r="WEK9" s="526"/>
      <c r="WEL9" s="526"/>
      <c r="WEM9" s="526"/>
      <c r="WEN9" s="526"/>
      <c r="WEO9" s="526"/>
      <c r="WEP9" s="526"/>
      <c r="WEQ9" s="526"/>
      <c r="WER9" s="526"/>
      <c r="WES9" s="526"/>
      <c r="WET9" s="526"/>
      <c r="WEU9" s="526"/>
      <c r="WEV9" s="526"/>
      <c r="WEW9" s="526"/>
      <c r="WEX9" s="526"/>
      <c r="WEY9" s="526"/>
      <c r="WEZ9" s="526"/>
      <c r="WFA9" s="526"/>
      <c r="WFB9" s="526"/>
      <c r="WFC9" s="526"/>
      <c r="WFD9" s="526"/>
      <c r="WFE9" s="526"/>
      <c r="WFF9" s="526"/>
      <c r="WFG9" s="526"/>
      <c r="WFH9" s="526"/>
      <c r="WFI9" s="526"/>
      <c r="WFJ9" s="526"/>
      <c r="WFK9" s="526"/>
      <c r="WFL9" s="526"/>
      <c r="WFM9" s="526"/>
      <c r="WFN9" s="526"/>
      <c r="WFO9" s="526"/>
      <c r="WFP9" s="526"/>
      <c r="WFQ9" s="526"/>
      <c r="WFR9" s="526"/>
      <c r="WFS9" s="526"/>
      <c r="WFT9" s="526"/>
      <c r="WFU9" s="526"/>
      <c r="WFV9" s="526"/>
      <c r="WFW9" s="526"/>
      <c r="WFX9" s="526"/>
      <c r="WFY9" s="526"/>
      <c r="WFZ9" s="526"/>
      <c r="WGA9" s="526"/>
      <c r="WGB9" s="526"/>
      <c r="WGC9" s="526"/>
      <c r="WGD9" s="526"/>
      <c r="WGE9" s="526"/>
      <c r="WGF9" s="526"/>
      <c r="WGG9" s="526"/>
      <c r="WGH9" s="526"/>
      <c r="WGI9" s="526"/>
      <c r="WGJ9" s="526"/>
      <c r="WGK9" s="526"/>
      <c r="WGL9" s="526"/>
      <c r="WGM9" s="526"/>
      <c r="WGN9" s="526"/>
      <c r="WGO9" s="526"/>
      <c r="WGP9" s="526"/>
      <c r="WGQ9" s="526"/>
      <c r="WGR9" s="526"/>
      <c r="WGS9" s="526"/>
      <c r="WGT9" s="526"/>
      <c r="WGU9" s="526"/>
      <c r="WGV9" s="526"/>
      <c r="WGW9" s="526"/>
      <c r="WGX9" s="526"/>
      <c r="WGY9" s="526"/>
      <c r="WGZ9" s="526"/>
      <c r="WHA9" s="526"/>
      <c r="WHB9" s="526"/>
      <c r="WHC9" s="526"/>
      <c r="WHD9" s="526"/>
      <c r="WHE9" s="526"/>
      <c r="WHF9" s="526"/>
      <c r="WHG9" s="526"/>
      <c r="WHH9" s="526"/>
      <c r="WHI9" s="526"/>
      <c r="WHJ9" s="526"/>
      <c r="WHK9" s="526"/>
      <c r="WHL9" s="526"/>
      <c r="WHM9" s="526"/>
      <c r="WHN9" s="526"/>
      <c r="WHO9" s="526"/>
      <c r="WHP9" s="526"/>
      <c r="WHQ9" s="526"/>
      <c r="WHR9" s="526"/>
      <c r="WHS9" s="526"/>
      <c r="WHT9" s="526"/>
      <c r="WHU9" s="526"/>
      <c r="WHV9" s="526"/>
      <c r="WHW9" s="526"/>
      <c r="WHX9" s="526"/>
      <c r="WHY9" s="526"/>
      <c r="WHZ9" s="526"/>
      <c r="WIA9" s="526"/>
      <c r="WIB9" s="526"/>
      <c r="WIC9" s="526"/>
      <c r="WID9" s="526"/>
      <c r="WIE9" s="526"/>
      <c r="WIF9" s="526"/>
      <c r="WIG9" s="526"/>
      <c r="WIH9" s="526"/>
      <c r="WII9" s="526"/>
      <c r="WIJ9" s="526"/>
      <c r="WIK9" s="526"/>
      <c r="WIL9" s="526"/>
      <c r="WIM9" s="526"/>
      <c r="WIN9" s="526"/>
      <c r="WIO9" s="526"/>
      <c r="WIP9" s="526"/>
      <c r="WIQ9" s="526"/>
      <c r="WIR9" s="526"/>
      <c r="WIS9" s="526"/>
      <c r="WIT9" s="526"/>
      <c r="WIU9" s="526"/>
      <c r="WIV9" s="526"/>
      <c r="WIW9" s="526"/>
      <c r="WIX9" s="526"/>
      <c r="WIY9" s="526"/>
      <c r="WIZ9" s="526"/>
      <c r="WJA9" s="526"/>
      <c r="WJB9" s="526"/>
      <c r="WJC9" s="526"/>
      <c r="WJD9" s="526"/>
      <c r="WJE9" s="526"/>
      <c r="WJF9" s="526"/>
      <c r="WJG9" s="526"/>
      <c r="WJH9" s="526"/>
      <c r="WJI9" s="526"/>
      <c r="WJJ9" s="526"/>
      <c r="WJK9" s="526"/>
      <c r="WJL9" s="526"/>
      <c r="WJM9" s="526"/>
      <c r="WJN9" s="526"/>
      <c r="WJO9" s="526"/>
      <c r="WJP9" s="526"/>
      <c r="WJQ9" s="526"/>
      <c r="WJR9" s="526"/>
      <c r="WJS9" s="526"/>
      <c r="WJT9" s="526"/>
      <c r="WJU9" s="526"/>
      <c r="WJV9" s="526"/>
      <c r="WJW9" s="526"/>
      <c r="WJX9" s="526"/>
      <c r="WJY9" s="526"/>
      <c r="WJZ9" s="526"/>
      <c r="WKA9" s="526"/>
      <c r="WKB9" s="526"/>
      <c r="WKC9" s="526"/>
      <c r="WKD9" s="526"/>
      <c r="WKE9" s="526"/>
      <c r="WKF9" s="526"/>
      <c r="WKG9" s="526"/>
      <c r="WKH9" s="526"/>
      <c r="WKI9" s="526"/>
      <c r="WKJ9" s="526"/>
      <c r="WKK9" s="526"/>
      <c r="WKL9" s="526"/>
      <c r="WKM9" s="526"/>
      <c r="WKN9" s="526"/>
      <c r="WKO9" s="526"/>
      <c r="WKP9" s="526"/>
      <c r="WKQ9" s="526"/>
      <c r="WKR9" s="526"/>
      <c r="WKS9" s="526"/>
      <c r="WKT9" s="526"/>
      <c r="WKU9" s="526"/>
      <c r="WKV9" s="526"/>
      <c r="WKW9" s="526"/>
      <c r="WKX9" s="526"/>
      <c r="WKY9" s="526"/>
      <c r="WKZ9" s="526"/>
      <c r="WLA9" s="526"/>
      <c r="WLB9" s="526"/>
      <c r="WLC9" s="526"/>
      <c r="WLD9" s="526"/>
      <c r="WLE9" s="526"/>
      <c r="WLF9" s="526"/>
      <c r="WLG9" s="526"/>
      <c r="WLH9" s="526"/>
      <c r="WLI9" s="526"/>
      <c r="WLJ9" s="526"/>
      <c r="WLK9" s="526"/>
      <c r="WLL9" s="526"/>
      <c r="WLM9" s="526"/>
      <c r="WLN9" s="526"/>
      <c r="WLO9" s="526"/>
      <c r="WLP9" s="526"/>
      <c r="WLQ9" s="526"/>
      <c r="WLR9" s="526"/>
      <c r="WLS9" s="526"/>
      <c r="WLT9" s="526"/>
      <c r="WLU9" s="526"/>
      <c r="WLV9" s="526"/>
      <c r="WLW9" s="526"/>
      <c r="WLX9" s="526"/>
      <c r="WLY9" s="526"/>
      <c r="WLZ9" s="526"/>
      <c r="WMA9" s="526"/>
      <c r="WMB9" s="526"/>
      <c r="WMC9" s="526"/>
      <c r="WMD9" s="526"/>
      <c r="WME9" s="526"/>
      <c r="WMF9" s="526"/>
      <c r="WMG9" s="526"/>
      <c r="WMH9" s="526"/>
      <c r="WMI9" s="526"/>
      <c r="WMJ9" s="526"/>
      <c r="WMK9" s="526"/>
      <c r="WML9" s="526"/>
      <c r="WMM9" s="526"/>
      <c r="WMN9" s="526"/>
      <c r="WMO9" s="526"/>
      <c r="WMP9" s="526"/>
      <c r="WMQ9" s="526"/>
      <c r="WMR9" s="526"/>
      <c r="WMS9" s="526"/>
      <c r="WMT9" s="526"/>
      <c r="WMU9" s="526"/>
      <c r="WMV9" s="526"/>
      <c r="WMW9" s="526"/>
      <c r="WMX9" s="526"/>
      <c r="WMY9" s="526"/>
      <c r="WMZ9" s="526"/>
      <c r="WNA9" s="526"/>
      <c r="WNB9" s="526"/>
      <c r="WNC9" s="526"/>
      <c r="WND9" s="526"/>
      <c r="WNE9" s="526"/>
      <c r="WNF9" s="526"/>
      <c r="WNG9" s="526"/>
      <c r="WNH9" s="526"/>
      <c r="WNI9" s="526"/>
      <c r="WNJ9" s="526"/>
      <c r="WNK9" s="526"/>
      <c r="WNL9" s="526"/>
      <c r="WNM9" s="526"/>
      <c r="WNN9" s="526"/>
      <c r="WNO9" s="526"/>
      <c r="WNP9" s="526"/>
      <c r="WNQ9" s="526"/>
      <c r="WNR9" s="526"/>
      <c r="WNS9" s="526"/>
      <c r="WNT9" s="526"/>
      <c r="WNU9" s="526"/>
      <c r="WNV9" s="526"/>
      <c r="WNW9" s="526"/>
      <c r="WNX9" s="526"/>
      <c r="WNY9" s="526"/>
      <c r="WNZ9" s="526"/>
      <c r="WOA9" s="526"/>
      <c r="WOB9" s="526"/>
      <c r="WOC9" s="526"/>
      <c r="WOD9" s="526"/>
      <c r="WOE9" s="526"/>
      <c r="WOF9" s="526"/>
      <c r="WOG9" s="526"/>
      <c r="WOH9" s="526"/>
      <c r="WOI9" s="526"/>
      <c r="WOJ9" s="526"/>
      <c r="WOK9" s="526"/>
      <c r="WOL9" s="526"/>
      <c r="WOM9" s="526"/>
      <c r="WON9" s="526"/>
      <c r="WOO9" s="526"/>
      <c r="WOP9" s="526"/>
      <c r="WOQ9" s="526"/>
      <c r="WOR9" s="526"/>
      <c r="WOS9" s="526"/>
      <c r="WOT9" s="526"/>
      <c r="WOU9" s="526"/>
      <c r="WOV9" s="526"/>
      <c r="WOW9" s="526"/>
      <c r="WOX9" s="526"/>
      <c r="WOY9" s="526"/>
      <c r="WOZ9" s="526"/>
      <c r="WPA9" s="526"/>
      <c r="WPB9" s="526"/>
      <c r="WPC9" s="526"/>
      <c r="WPD9" s="526"/>
      <c r="WPE9" s="526"/>
      <c r="WPF9" s="526"/>
      <c r="WPG9" s="526"/>
      <c r="WPH9" s="526"/>
      <c r="WPI9" s="526"/>
      <c r="WPJ9" s="526"/>
      <c r="WPK9" s="526"/>
      <c r="WPL9" s="526"/>
      <c r="WPM9" s="526"/>
      <c r="WPN9" s="526"/>
      <c r="WPO9" s="526"/>
      <c r="WPP9" s="526"/>
      <c r="WPQ9" s="526"/>
      <c r="WPR9" s="526"/>
      <c r="WPS9" s="526"/>
      <c r="WPT9" s="526"/>
      <c r="WPU9" s="526"/>
      <c r="WPV9" s="526"/>
      <c r="WPW9" s="526"/>
      <c r="WPX9" s="526"/>
      <c r="WPY9" s="526"/>
      <c r="WPZ9" s="526"/>
      <c r="WQA9" s="526"/>
      <c r="WQB9" s="526"/>
      <c r="WQC9" s="526"/>
      <c r="WQD9" s="526"/>
      <c r="WQE9" s="526"/>
      <c r="WQF9" s="526"/>
      <c r="WQG9" s="526"/>
      <c r="WQH9" s="526"/>
      <c r="WQI9" s="526"/>
      <c r="WQJ9" s="526"/>
      <c r="WQK9" s="526"/>
      <c r="WQL9" s="526"/>
      <c r="WQM9" s="526"/>
      <c r="WQN9" s="526"/>
      <c r="WQO9" s="526"/>
      <c r="WQP9" s="526"/>
      <c r="WQQ9" s="526"/>
      <c r="WQR9" s="526"/>
      <c r="WQS9" s="526"/>
      <c r="WQT9" s="526"/>
      <c r="WQU9" s="526"/>
      <c r="WQV9" s="526"/>
      <c r="WQW9" s="526"/>
      <c r="WQX9" s="526"/>
      <c r="WQY9" s="526"/>
      <c r="WQZ9" s="526"/>
      <c r="WRA9" s="526"/>
      <c r="WRB9" s="526"/>
      <c r="WRC9" s="526"/>
      <c r="WRD9" s="526"/>
      <c r="WRE9" s="526"/>
      <c r="WRF9" s="526"/>
      <c r="WRG9" s="526"/>
      <c r="WRH9" s="526"/>
      <c r="WRI9" s="526"/>
      <c r="WRJ9" s="526"/>
      <c r="WRK9" s="526"/>
      <c r="WRL9" s="526"/>
      <c r="WRM9" s="526"/>
      <c r="WRN9" s="526"/>
      <c r="WRO9" s="526"/>
      <c r="WRP9" s="526"/>
      <c r="WRQ9" s="526"/>
      <c r="WRR9" s="526"/>
      <c r="WRS9" s="526"/>
      <c r="WRT9" s="526"/>
      <c r="WRU9" s="526"/>
      <c r="WRV9" s="526"/>
      <c r="WRW9" s="526"/>
      <c r="WRX9" s="526"/>
      <c r="WRY9" s="526"/>
      <c r="WRZ9" s="526"/>
      <c r="WSA9" s="526"/>
      <c r="WSB9" s="526"/>
      <c r="WSC9" s="526"/>
      <c r="WSD9" s="526"/>
      <c r="WSE9" s="526"/>
      <c r="WSF9" s="526"/>
      <c r="WSG9" s="526"/>
      <c r="WSH9" s="526"/>
      <c r="WSI9" s="526"/>
      <c r="WSJ9" s="526"/>
      <c r="WSK9" s="526"/>
      <c r="WSL9" s="526"/>
      <c r="WSM9" s="526"/>
      <c r="WSN9" s="526"/>
      <c r="WSO9" s="526"/>
      <c r="WSP9" s="526"/>
      <c r="WSQ9" s="526"/>
      <c r="WSR9" s="526"/>
      <c r="WSS9" s="526"/>
      <c r="WST9" s="526"/>
      <c r="WSU9" s="526"/>
      <c r="WSV9" s="526"/>
      <c r="WSW9" s="526"/>
      <c r="WSX9" s="526"/>
      <c r="WSY9" s="526"/>
      <c r="WSZ9" s="526"/>
      <c r="WTA9" s="526"/>
      <c r="WTB9" s="526"/>
      <c r="WTC9" s="526"/>
      <c r="WTD9" s="526"/>
      <c r="WTE9" s="526"/>
      <c r="WTF9" s="526"/>
      <c r="WTG9" s="526"/>
      <c r="WTH9" s="526"/>
      <c r="WTI9" s="526"/>
      <c r="WTJ9" s="526"/>
      <c r="WTK9" s="526"/>
      <c r="WTL9" s="526"/>
      <c r="WTM9" s="526"/>
      <c r="WTN9" s="526"/>
      <c r="WTO9" s="526"/>
      <c r="WTP9" s="526"/>
      <c r="WTQ9" s="526"/>
      <c r="WTR9" s="526"/>
      <c r="WTS9" s="526"/>
      <c r="WTT9" s="526"/>
      <c r="WTU9" s="526"/>
      <c r="WTV9" s="526"/>
      <c r="WTW9" s="526"/>
      <c r="WTX9" s="526"/>
      <c r="WTY9" s="526"/>
      <c r="WTZ9" s="526"/>
      <c r="WUA9" s="526"/>
      <c r="WUB9" s="526"/>
      <c r="WUC9" s="526"/>
      <c r="WUD9" s="526"/>
      <c r="WUE9" s="526"/>
      <c r="WUF9" s="526"/>
      <c r="WUG9" s="526"/>
      <c r="WUH9" s="526"/>
      <c r="WUI9" s="526"/>
      <c r="WUJ9" s="526"/>
      <c r="WUK9" s="526"/>
      <c r="WUL9" s="526"/>
      <c r="WUM9" s="526"/>
      <c r="WUN9" s="526"/>
      <c r="WUO9" s="526"/>
      <c r="WUP9" s="526"/>
      <c r="WUQ9" s="526"/>
      <c r="WUR9" s="526"/>
      <c r="WUS9" s="526"/>
      <c r="WUT9" s="526"/>
      <c r="WUU9" s="526"/>
      <c r="WUV9" s="526"/>
      <c r="WUW9" s="526"/>
      <c r="WUX9" s="526"/>
      <c r="WUY9" s="526"/>
      <c r="WUZ9" s="526"/>
      <c r="WVA9" s="526"/>
      <c r="WVB9" s="526"/>
      <c r="WVC9" s="526"/>
      <c r="WVD9" s="526"/>
      <c r="WVE9" s="526"/>
      <c r="WVF9" s="526"/>
      <c r="WVG9" s="526"/>
      <c r="WVH9" s="526"/>
      <c r="WVI9" s="526"/>
      <c r="WVJ9" s="526"/>
      <c r="WVK9" s="526"/>
      <c r="WVL9" s="526"/>
      <c r="WVM9" s="526"/>
      <c r="WVN9" s="526"/>
      <c r="WVO9" s="526"/>
      <c r="WVP9" s="526"/>
      <c r="WVQ9" s="526"/>
      <c r="WVR9" s="526"/>
      <c r="WVS9" s="526"/>
      <c r="WVT9" s="526"/>
      <c r="WVU9" s="526"/>
      <c r="WVV9" s="526"/>
      <c r="WVW9" s="526"/>
      <c r="WVX9" s="526"/>
      <c r="WVY9" s="526"/>
      <c r="WVZ9" s="526"/>
      <c r="WWA9" s="526"/>
      <c r="WWB9" s="526"/>
      <c r="WWC9" s="526"/>
      <c r="WWD9" s="526"/>
      <c r="WWE9" s="526"/>
      <c r="WWF9" s="526"/>
      <c r="WWG9" s="526"/>
      <c r="WWH9" s="526"/>
      <c r="WWI9" s="526"/>
      <c r="WWJ9" s="526"/>
      <c r="WWK9" s="526"/>
      <c r="WWL9" s="526"/>
      <c r="WWM9" s="526"/>
      <c r="WWN9" s="526"/>
      <c r="WWO9" s="526"/>
      <c r="WWP9" s="526"/>
      <c r="WWQ9" s="526"/>
      <c r="WWR9" s="526"/>
      <c r="WWS9" s="526"/>
      <c r="WWT9" s="526"/>
      <c r="WWU9" s="526"/>
      <c r="WWV9" s="526"/>
      <c r="WWW9" s="526"/>
      <c r="WWX9" s="526"/>
      <c r="WWY9" s="526"/>
      <c r="WWZ9" s="526"/>
      <c r="WXA9" s="526"/>
      <c r="WXB9" s="526"/>
      <c r="WXC9" s="526"/>
      <c r="WXD9" s="526"/>
      <c r="WXE9" s="526"/>
      <c r="WXF9" s="526"/>
      <c r="WXG9" s="526"/>
      <c r="WXH9" s="526"/>
      <c r="WXI9" s="526"/>
      <c r="WXJ9" s="526"/>
      <c r="WXK9" s="526"/>
      <c r="WXL9" s="526"/>
      <c r="WXM9" s="526"/>
      <c r="WXN9" s="526"/>
      <c r="WXO9" s="526"/>
      <c r="WXP9" s="526"/>
      <c r="WXQ9" s="526"/>
      <c r="WXR9" s="526"/>
      <c r="WXS9" s="526"/>
      <c r="WXT9" s="526"/>
      <c r="WXU9" s="526"/>
      <c r="WXV9" s="526"/>
      <c r="WXW9" s="526"/>
      <c r="WXX9" s="526"/>
      <c r="WXY9" s="526"/>
      <c r="WXZ9" s="526"/>
      <c r="WYA9" s="526"/>
      <c r="WYB9" s="526"/>
      <c r="WYC9" s="526"/>
      <c r="WYD9" s="526"/>
      <c r="WYE9" s="526"/>
      <c r="WYF9" s="526"/>
      <c r="WYG9" s="526"/>
      <c r="WYH9" s="526"/>
      <c r="WYI9" s="526"/>
      <c r="WYJ9" s="526"/>
      <c r="WYK9" s="526"/>
      <c r="WYL9" s="526"/>
      <c r="WYM9" s="526"/>
      <c r="WYN9" s="526"/>
      <c r="WYO9" s="526"/>
      <c r="WYP9" s="526"/>
      <c r="WYQ9" s="526"/>
      <c r="WYR9" s="526"/>
      <c r="WYS9" s="526"/>
      <c r="WYT9" s="526"/>
      <c r="WYU9" s="526"/>
      <c r="WYV9" s="526"/>
      <c r="WYW9" s="526"/>
      <c r="WYX9" s="526"/>
      <c r="WYY9" s="526"/>
      <c r="WYZ9" s="526"/>
      <c r="WZA9" s="526"/>
      <c r="WZB9" s="526"/>
      <c r="WZC9" s="526"/>
      <c r="WZD9" s="526"/>
      <c r="WZE9" s="526"/>
      <c r="WZF9" s="526"/>
      <c r="WZG9" s="526"/>
      <c r="WZH9" s="526"/>
      <c r="WZI9" s="526"/>
      <c r="WZJ9" s="526"/>
      <c r="WZK9" s="526"/>
      <c r="WZL9" s="526"/>
      <c r="WZM9" s="526"/>
      <c r="WZN9" s="526"/>
      <c r="WZO9" s="526"/>
      <c r="WZP9" s="526"/>
      <c r="WZQ9" s="526"/>
      <c r="WZR9" s="526"/>
      <c r="WZS9" s="526"/>
      <c r="WZT9" s="526"/>
      <c r="WZU9" s="526"/>
      <c r="WZV9" s="526"/>
      <c r="WZW9" s="526"/>
      <c r="WZX9" s="526"/>
      <c r="WZY9" s="526"/>
      <c r="WZZ9" s="526"/>
      <c r="XAA9" s="526"/>
      <c r="XAB9" s="526"/>
      <c r="XAC9" s="526"/>
      <c r="XAD9" s="526"/>
      <c r="XAE9" s="526"/>
      <c r="XAF9" s="526"/>
      <c r="XAG9" s="526"/>
      <c r="XAH9" s="526"/>
      <c r="XAI9" s="526"/>
      <c r="XAJ9" s="526"/>
      <c r="XAK9" s="526"/>
      <c r="XAL9" s="526"/>
      <c r="XAM9" s="526"/>
      <c r="XAN9" s="526"/>
      <c r="XAO9" s="526"/>
      <c r="XAP9" s="526"/>
      <c r="XAQ9" s="526"/>
      <c r="XAR9" s="526"/>
      <c r="XAS9" s="526"/>
      <c r="XAT9" s="526"/>
      <c r="XAU9" s="526"/>
      <c r="XAV9" s="526"/>
      <c r="XAW9" s="526"/>
      <c r="XAX9" s="526"/>
      <c r="XAY9" s="526"/>
      <c r="XAZ9" s="526"/>
      <c r="XBA9" s="526"/>
      <c r="XBB9" s="526"/>
      <c r="XBC9" s="526"/>
      <c r="XBD9" s="526"/>
      <c r="XBE9" s="526"/>
      <c r="XBF9" s="526"/>
      <c r="XBG9" s="526"/>
      <c r="XBH9" s="526"/>
      <c r="XBI9" s="526"/>
      <c r="XBJ9" s="526"/>
      <c r="XBK9" s="526"/>
      <c r="XBL9" s="526"/>
      <c r="XBM9" s="526"/>
      <c r="XBN9" s="526"/>
      <c r="XBO9" s="526"/>
      <c r="XBP9" s="526"/>
      <c r="XBQ9" s="526"/>
      <c r="XBR9" s="526"/>
      <c r="XBS9" s="526"/>
      <c r="XBT9" s="526"/>
      <c r="XBU9" s="526"/>
      <c r="XBV9" s="526"/>
      <c r="XBW9" s="526"/>
      <c r="XBX9" s="526"/>
      <c r="XBY9" s="526"/>
      <c r="XBZ9" s="526"/>
      <c r="XCA9" s="526"/>
      <c r="XCB9" s="526"/>
      <c r="XCC9" s="526"/>
      <c r="XCD9" s="526"/>
      <c r="XCE9" s="526"/>
      <c r="XCF9" s="526"/>
      <c r="XCG9" s="526"/>
      <c r="XCH9" s="526"/>
      <c r="XCI9" s="526"/>
      <c r="XCJ9" s="526"/>
      <c r="XCK9" s="526"/>
      <c r="XCL9" s="526"/>
      <c r="XCM9" s="526"/>
      <c r="XCN9" s="526"/>
      <c r="XCO9" s="526"/>
      <c r="XCP9" s="526"/>
      <c r="XCQ9" s="526"/>
      <c r="XCR9" s="526"/>
      <c r="XCS9" s="526"/>
      <c r="XCT9" s="526"/>
      <c r="XCU9" s="526"/>
      <c r="XCV9" s="526"/>
      <c r="XCW9" s="526"/>
      <c r="XCX9" s="526"/>
      <c r="XCY9" s="526"/>
      <c r="XCZ9" s="526"/>
      <c r="XDA9" s="526"/>
      <c r="XDB9" s="526"/>
      <c r="XDC9" s="526"/>
      <c r="XDD9" s="526"/>
      <c r="XDE9" s="526"/>
      <c r="XDF9" s="526"/>
      <c r="XDG9" s="526"/>
      <c r="XDH9" s="526"/>
      <c r="XDI9" s="526"/>
      <c r="XDJ9" s="526"/>
      <c r="XDK9" s="526"/>
      <c r="XDL9" s="526"/>
      <c r="XDM9" s="526"/>
      <c r="XDN9" s="526"/>
      <c r="XDO9" s="526"/>
      <c r="XDP9" s="526"/>
      <c r="XDQ9" s="526"/>
      <c r="XDR9" s="526"/>
      <c r="XDS9" s="526"/>
      <c r="XDT9" s="526"/>
      <c r="XDU9" s="526"/>
      <c r="XDV9" s="526"/>
      <c r="XDW9" s="526"/>
      <c r="XDX9" s="526"/>
      <c r="XDY9" s="526"/>
      <c r="XDZ9" s="526"/>
      <c r="XEA9" s="526"/>
      <c r="XEB9" s="526"/>
      <c r="XEC9" s="526"/>
      <c r="XED9" s="526"/>
      <c r="XEE9" s="526"/>
      <c r="XEF9" s="526"/>
      <c r="XEG9" s="526"/>
      <c r="XEH9" s="526"/>
      <c r="XEI9" s="526"/>
      <c r="XEJ9" s="526"/>
      <c r="XEK9" s="526"/>
      <c r="XEL9" s="526"/>
      <c r="XEM9" s="526"/>
      <c r="XEN9" s="526"/>
      <c r="XEO9" s="526"/>
      <c r="XEP9" s="526"/>
      <c r="XEQ9" s="526"/>
      <c r="XER9" s="526"/>
      <c r="XES9" s="526"/>
      <c r="XET9" s="526"/>
      <c r="XEU9" s="526"/>
      <c r="XEV9" s="526"/>
      <c r="XEW9" s="526"/>
      <c r="XEX9" s="526"/>
      <c r="XEY9" s="526"/>
      <c r="XEZ9" s="526"/>
      <c r="XFA9" s="526"/>
      <c r="XFB9" s="526"/>
    </row>
    <row r="10" spans="1:16382" customFormat="1" ht="20.100000000000001" customHeight="1" thickTop="1" thickBot="1">
      <c r="A10" s="1596"/>
      <c r="B10" s="1597"/>
      <c r="C10" s="1597"/>
      <c r="D10" s="1597"/>
      <c r="E10" s="526"/>
      <c r="F10" s="526"/>
      <c r="G10" s="758"/>
      <c r="H10" s="758"/>
      <c r="I10" s="526"/>
      <c r="J10" s="1598"/>
      <c r="K10" s="526"/>
      <c r="L10" s="526"/>
      <c r="M10" s="526"/>
      <c r="N10" s="526"/>
      <c r="O10" s="791"/>
      <c r="P10" s="526"/>
      <c r="Q10" s="526"/>
      <c r="R10" s="526"/>
      <c r="S10" s="526"/>
      <c r="T10" s="526"/>
      <c r="U10" s="526"/>
      <c r="V10" s="526"/>
      <c r="W10" s="526"/>
      <c r="X10" s="526"/>
      <c r="Y10" s="526"/>
      <c r="Z10" s="526"/>
      <c r="AA10" s="526"/>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6"/>
      <c r="AZ10" s="526"/>
      <c r="BA10" s="526"/>
      <c r="BB10" s="526"/>
      <c r="BC10" s="526"/>
      <c r="BD10" s="526"/>
      <c r="BE10" s="526"/>
      <c r="BF10" s="526"/>
      <c r="BG10" s="526"/>
      <c r="BH10" s="526"/>
      <c r="BI10" s="526"/>
      <c r="BJ10" s="526"/>
      <c r="BK10" s="526"/>
      <c r="BL10" s="526"/>
      <c r="BM10" s="526"/>
      <c r="BN10" s="526"/>
      <c r="BO10" s="526"/>
      <c r="BP10" s="526"/>
      <c r="BQ10" s="526"/>
      <c r="BR10" s="526"/>
      <c r="BS10" s="526"/>
      <c r="BT10" s="526"/>
      <c r="BU10" s="526"/>
      <c r="BV10" s="526"/>
      <c r="BW10" s="526"/>
      <c r="BX10" s="526"/>
      <c r="BY10" s="526"/>
      <c r="BZ10" s="526"/>
      <c r="CA10" s="526"/>
      <c r="CB10" s="526"/>
      <c r="CC10" s="526"/>
      <c r="CD10" s="526"/>
      <c r="CE10" s="526"/>
      <c r="CF10" s="526"/>
      <c r="CG10" s="526"/>
      <c r="CH10" s="526"/>
      <c r="CI10" s="526"/>
      <c r="CJ10" s="526"/>
      <c r="CK10" s="526"/>
      <c r="CL10" s="526"/>
      <c r="CM10" s="526"/>
      <c r="CN10" s="526"/>
      <c r="CO10" s="526"/>
      <c r="CP10" s="526"/>
      <c r="CQ10" s="526"/>
      <c r="CR10" s="526"/>
      <c r="CS10" s="526"/>
      <c r="CT10" s="526"/>
      <c r="CU10" s="526"/>
      <c r="CV10" s="526"/>
      <c r="CW10" s="526"/>
      <c r="CX10" s="526"/>
      <c r="CY10" s="526"/>
      <c r="CZ10" s="526"/>
      <c r="DA10" s="526"/>
      <c r="DB10" s="526"/>
      <c r="DC10" s="526"/>
      <c r="DD10" s="526"/>
      <c r="DE10" s="526"/>
      <c r="DF10" s="526"/>
      <c r="DG10" s="526"/>
      <c r="DH10" s="526"/>
      <c r="DI10" s="526"/>
      <c r="DJ10" s="526"/>
      <c r="DK10" s="526"/>
      <c r="DL10" s="526"/>
      <c r="DM10" s="526"/>
      <c r="DN10" s="526"/>
      <c r="DO10" s="526"/>
      <c r="DP10" s="526"/>
      <c r="DQ10" s="526"/>
      <c r="DR10" s="526"/>
      <c r="DS10" s="526"/>
      <c r="DT10" s="526"/>
      <c r="DU10" s="526"/>
      <c r="DV10" s="526"/>
      <c r="DW10" s="526"/>
      <c r="DX10" s="526"/>
      <c r="DY10" s="526"/>
      <c r="DZ10" s="526"/>
      <c r="EA10" s="526"/>
      <c r="EB10" s="526"/>
      <c r="EC10" s="526"/>
      <c r="ED10" s="526"/>
      <c r="EE10" s="526"/>
      <c r="EF10" s="526"/>
      <c r="EG10" s="526"/>
      <c r="EH10" s="526"/>
      <c r="EI10" s="526"/>
      <c r="EJ10" s="526"/>
      <c r="EK10" s="526"/>
      <c r="EL10" s="526"/>
      <c r="EM10" s="526"/>
      <c r="EN10" s="526"/>
      <c r="EO10" s="526"/>
      <c r="EP10" s="526"/>
      <c r="EQ10" s="526"/>
      <c r="ER10" s="526"/>
      <c r="ES10" s="526"/>
      <c r="ET10" s="526"/>
      <c r="EU10" s="526"/>
      <c r="EV10" s="526"/>
      <c r="EW10" s="526"/>
      <c r="EX10" s="526"/>
      <c r="EY10" s="526"/>
      <c r="EZ10" s="526"/>
      <c r="FA10" s="526"/>
      <c r="FB10" s="526"/>
      <c r="FC10" s="526"/>
      <c r="FD10" s="526"/>
      <c r="FE10" s="526"/>
      <c r="FF10" s="526"/>
      <c r="FG10" s="526"/>
      <c r="FH10" s="526"/>
      <c r="FI10" s="526"/>
      <c r="FJ10" s="526"/>
      <c r="FK10" s="526"/>
      <c r="FL10" s="526"/>
      <c r="FM10" s="526"/>
      <c r="FN10" s="526"/>
      <c r="FO10" s="526"/>
      <c r="FP10" s="526"/>
      <c r="FQ10" s="526"/>
      <c r="FR10" s="526"/>
      <c r="FS10" s="526"/>
      <c r="FT10" s="526"/>
      <c r="FU10" s="526"/>
      <c r="FV10" s="526"/>
      <c r="FW10" s="526"/>
      <c r="FX10" s="526"/>
      <c r="FY10" s="526"/>
      <c r="FZ10" s="526"/>
      <c r="GA10" s="526"/>
      <c r="GB10" s="526"/>
      <c r="GC10" s="526"/>
      <c r="GD10" s="526"/>
      <c r="GE10" s="526"/>
      <c r="GF10" s="526"/>
      <c r="GG10" s="526"/>
      <c r="GH10" s="526"/>
      <c r="GI10" s="526"/>
      <c r="GJ10" s="526"/>
      <c r="GK10" s="526"/>
      <c r="GL10" s="526"/>
      <c r="GM10" s="526"/>
      <c r="GN10" s="526"/>
      <c r="GO10" s="526"/>
      <c r="GP10" s="526"/>
      <c r="GQ10" s="526"/>
      <c r="GR10" s="526"/>
      <c r="GS10" s="526"/>
      <c r="GT10" s="526"/>
      <c r="GU10" s="526"/>
      <c r="GV10" s="526"/>
      <c r="GW10" s="526"/>
      <c r="GX10" s="526"/>
      <c r="GY10" s="526"/>
      <c r="GZ10" s="526"/>
      <c r="HA10" s="526"/>
      <c r="HB10" s="526"/>
      <c r="HC10" s="526"/>
      <c r="HD10" s="526"/>
      <c r="HE10" s="526"/>
      <c r="HF10" s="526"/>
      <c r="HG10" s="526"/>
      <c r="HH10" s="526"/>
      <c r="HI10" s="526"/>
      <c r="HJ10" s="526"/>
      <c r="HK10" s="526"/>
      <c r="HL10" s="526"/>
      <c r="HM10" s="526"/>
      <c r="HN10" s="526"/>
      <c r="HO10" s="526"/>
      <c r="HP10" s="526"/>
      <c r="HQ10" s="526"/>
      <c r="HR10" s="526"/>
      <c r="HS10" s="526"/>
      <c r="HT10" s="526"/>
      <c r="HU10" s="526"/>
      <c r="HV10" s="526"/>
      <c r="HW10" s="526"/>
      <c r="HX10" s="526"/>
      <c r="HY10" s="526"/>
      <c r="HZ10" s="526"/>
      <c r="IA10" s="526"/>
      <c r="IB10" s="526"/>
      <c r="IC10" s="526"/>
      <c r="ID10" s="526"/>
      <c r="IE10" s="526"/>
      <c r="IF10" s="526"/>
      <c r="IG10" s="526"/>
      <c r="IH10" s="526"/>
      <c r="II10" s="526"/>
      <c r="IJ10" s="526"/>
      <c r="IK10" s="526"/>
      <c r="IL10" s="526"/>
      <c r="IM10" s="526"/>
      <c r="IN10" s="526"/>
      <c r="IO10" s="526"/>
      <c r="IP10" s="526"/>
      <c r="IQ10" s="526"/>
      <c r="IR10" s="526"/>
      <c r="IS10" s="526"/>
      <c r="IT10" s="526"/>
      <c r="IU10" s="526"/>
      <c r="IV10" s="526"/>
      <c r="IW10" s="526"/>
      <c r="IX10" s="526"/>
      <c r="IY10" s="526"/>
      <c r="IZ10" s="526"/>
      <c r="JA10" s="526"/>
      <c r="JB10" s="526"/>
      <c r="JC10" s="526"/>
      <c r="JD10" s="526"/>
      <c r="JE10" s="526"/>
      <c r="JF10" s="526"/>
      <c r="JG10" s="526"/>
      <c r="JH10" s="526"/>
      <c r="JI10" s="526"/>
      <c r="JJ10" s="526"/>
      <c r="JK10" s="526"/>
      <c r="JL10" s="526"/>
      <c r="JM10" s="526"/>
      <c r="JN10" s="526"/>
      <c r="JO10" s="526"/>
      <c r="JP10" s="526"/>
      <c r="JQ10" s="526"/>
      <c r="JR10" s="526"/>
      <c r="JS10" s="526"/>
      <c r="JT10" s="526"/>
      <c r="JU10" s="526"/>
      <c r="JV10" s="526"/>
      <c r="JW10" s="526"/>
      <c r="JX10" s="526"/>
      <c r="JY10" s="526"/>
      <c r="JZ10" s="526"/>
      <c r="KA10" s="526"/>
      <c r="KB10" s="526"/>
      <c r="KC10" s="526"/>
      <c r="KD10" s="526"/>
      <c r="KE10" s="526"/>
      <c r="KF10" s="526"/>
      <c r="KG10" s="526"/>
      <c r="KH10" s="526"/>
      <c r="KI10" s="526"/>
      <c r="KJ10" s="526"/>
      <c r="KK10" s="526"/>
      <c r="KL10" s="526"/>
      <c r="KM10" s="526"/>
      <c r="KN10" s="526"/>
      <c r="KO10" s="526"/>
      <c r="KP10" s="526"/>
      <c r="KQ10" s="526"/>
      <c r="KR10" s="526"/>
      <c r="KS10" s="526"/>
      <c r="KT10" s="526"/>
      <c r="KU10" s="526"/>
      <c r="KV10" s="526"/>
      <c r="KW10" s="526"/>
      <c r="KX10" s="526"/>
      <c r="KY10" s="526"/>
      <c r="KZ10" s="526"/>
      <c r="LA10" s="526"/>
      <c r="LB10" s="526"/>
      <c r="LC10" s="526"/>
      <c r="LD10" s="526"/>
      <c r="LE10" s="526"/>
      <c r="LF10" s="526"/>
      <c r="LG10" s="526"/>
      <c r="LH10" s="526"/>
      <c r="LI10" s="526"/>
      <c r="LJ10" s="526"/>
      <c r="LK10" s="526"/>
      <c r="LL10" s="526"/>
      <c r="LM10" s="526"/>
      <c r="LN10" s="526"/>
      <c r="LO10" s="526"/>
      <c r="LP10" s="526"/>
      <c r="LQ10" s="526"/>
      <c r="LR10" s="526"/>
      <c r="LS10" s="526"/>
      <c r="LT10" s="526"/>
      <c r="LU10" s="526"/>
      <c r="LV10" s="526"/>
      <c r="LW10" s="526"/>
      <c r="LX10" s="526"/>
      <c r="LY10" s="526"/>
      <c r="LZ10" s="526"/>
      <c r="MA10" s="526"/>
      <c r="MB10" s="526"/>
      <c r="MC10" s="526"/>
      <c r="MD10" s="526"/>
      <c r="ME10" s="526"/>
      <c r="MF10" s="526"/>
      <c r="MG10" s="526"/>
      <c r="MH10" s="526"/>
      <c r="MI10" s="526"/>
      <c r="MJ10" s="526"/>
      <c r="MK10" s="526"/>
      <c r="ML10" s="526"/>
      <c r="MM10" s="526"/>
      <c r="MN10" s="526"/>
      <c r="MO10" s="526"/>
      <c r="MP10" s="526"/>
      <c r="MQ10" s="526"/>
      <c r="MR10" s="526"/>
      <c r="MS10" s="526"/>
      <c r="MT10" s="526"/>
      <c r="MU10" s="526"/>
      <c r="MV10" s="526"/>
      <c r="MW10" s="526"/>
      <c r="MX10" s="526"/>
      <c r="MY10" s="526"/>
      <c r="MZ10" s="526"/>
      <c r="NA10" s="526"/>
      <c r="NB10" s="526"/>
      <c r="NC10" s="526"/>
      <c r="ND10" s="526"/>
      <c r="NE10" s="526"/>
      <c r="NF10" s="526"/>
      <c r="NG10" s="526"/>
      <c r="NH10" s="526"/>
      <c r="NI10" s="526"/>
      <c r="NJ10" s="526"/>
      <c r="NK10" s="526"/>
      <c r="NL10" s="526"/>
      <c r="NM10" s="526"/>
      <c r="NN10" s="526"/>
      <c r="NO10" s="526"/>
      <c r="NP10" s="526"/>
      <c r="NQ10" s="526"/>
      <c r="NR10" s="526"/>
      <c r="NS10" s="526"/>
      <c r="NT10" s="526"/>
      <c r="NU10" s="526"/>
      <c r="NV10" s="526"/>
      <c r="NW10" s="526"/>
      <c r="NX10" s="526"/>
      <c r="NY10" s="526"/>
      <c r="NZ10" s="526"/>
      <c r="OA10" s="526"/>
      <c r="OB10" s="526"/>
      <c r="OC10" s="526"/>
      <c r="OD10" s="526"/>
      <c r="OE10" s="526"/>
      <c r="OF10" s="526"/>
      <c r="OG10" s="526"/>
      <c r="OH10" s="526"/>
      <c r="OI10" s="526"/>
      <c r="OJ10" s="526"/>
      <c r="OK10" s="526"/>
      <c r="OL10" s="526"/>
      <c r="OM10" s="526"/>
      <c r="ON10" s="526"/>
      <c r="OO10" s="526"/>
      <c r="OP10" s="526"/>
      <c r="OQ10" s="526"/>
      <c r="OR10" s="526"/>
      <c r="OS10" s="526"/>
      <c r="OT10" s="526"/>
      <c r="OU10" s="526"/>
      <c r="OV10" s="526"/>
      <c r="OW10" s="526"/>
      <c r="OX10" s="526"/>
      <c r="OY10" s="526"/>
      <c r="OZ10" s="526"/>
      <c r="PA10" s="526"/>
      <c r="PB10" s="526"/>
      <c r="PC10" s="526"/>
      <c r="PD10" s="526"/>
      <c r="PE10" s="526"/>
      <c r="PF10" s="526"/>
      <c r="PG10" s="526"/>
      <c r="PH10" s="526"/>
      <c r="PI10" s="526"/>
      <c r="PJ10" s="526"/>
      <c r="PK10" s="526"/>
      <c r="PL10" s="526"/>
      <c r="PM10" s="526"/>
      <c r="PN10" s="526"/>
      <c r="PO10" s="526"/>
      <c r="PP10" s="526"/>
      <c r="PQ10" s="526"/>
      <c r="PR10" s="526"/>
      <c r="PS10" s="526"/>
      <c r="PT10" s="526"/>
      <c r="PU10" s="526"/>
      <c r="PV10" s="526"/>
      <c r="PW10" s="526"/>
      <c r="PX10" s="526"/>
      <c r="PY10" s="526"/>
      <c r="PZ10" s="526"/>
      <c r="QA10" s="526"/>
      <c r="QB10" s="526"/>
      <c r="QC10" s="526"/>
      <c r="QD10" s="526"/>
      <c r="QE10" s="526"/>
      <c r="QF10" s="526"/>
      <c r="QG10" s="526"/>
      <c r="QH10" s="526"/>
      <c r="QI10" s="526"/>
      <c r="QJ10" s="526"/>
      <c r="QK10" s="526"/>
      <c r="QL10" s="526"/>
      <c r="QM10" s="526"/>
      <c r="QN10" s="526"/>
      <c r="QO10" s="526"/>
      <c r="QP10" s="526"/>
      <c r="QQ10" s="526"/>
      <c r="QR10" s="526"/>
      <c r="QS10" s="526"/>
      <c r="QT10" s="526"/>
      <c r="QU10" s="526"/>
      <c r="QV10" s="526"/>
      <c r="QW10" s="526"/>
      <c r="QX10" s="526"/>
      <c r="QY10" s="526"/>
      <c r="QZ10" s="526"/>
      <c r="RA10" s="526"/>
      <c r="RB10" s="526"/>
      <c r="RC10" s="526"/>
      <c r="RD10" s="526"/>
      <c r="RE10" s="526"/>
      <c r="RF10" s="526"/>
      <c r="RG10" s="526"/>
      <c r="RH10" s="526"/>
      <c r="RI10" s="526"/>
      <c r="RJ10" s="526"/>
      <c r="RK10" s="526"/>
      <c r="RL10" s="526"/>
      <c r="RM10" s="526"/>
      <c r="RN10" s="526"/>
      <c r="RO10" s="526"/>
      <c r="RP10" s="526"/>
      <c r="RQ10" s="526"/>
      <c r="RR10" s="526"/>
      <c r="RS10" s="526"/>
      <c r="RT10" s="526"/>
      <c r="RU10" s="526"/>
      <c r="RV10" s="526"/>
      <c r="RW10" s="526"/>
      <c r="RX10" s="526"/>
      <c r="RY10" s="526"/>
      <c r="RZ10" s="526"/>
      <c r="SA10" s="526"/>
      <c r="SB10" s="526"/>
      <c r="SC10" s="526"/>
      <c r="SD10" s="526"/>
      <c r="SE10" s="526"/>
      <c r="SF10" s="526"/>
      <c r="SG10" s="526"/>
      <c r="SH10" s="526"/>
      <c r="SI10" s="526"/>
      <c r="SJ10" s="526"/>
      <c r="SK10" s="526"/>
      <c r="SL10" s="526"/>
      <c r="SM10" s="526"/>
      <c r="SN10" s="526"/>
      <c r="SO10" s="526"/>
      <c r="SP10" s="526"/>
      <c r="SQ10" s="526"/>
      <c r="SR10" s="526"/>
      <c r="SS10" s="526"/>
      <c r="ST10" s="526"/>
      <c r="SU10" s="526"/>
      <c r="SV10" s="526"/>
      <c r="SW10" s="526"/>
      <c r="SX10" s="526"/>
      <c r="SY10" s="526"/>
      <c r="SZ10" s="526"/>
      <c r="TA10" s="526"/>
      <c r="TB10" s="526"/>
      <c r="TC10" s="526"/>
      <c r="TD10" s="526"/>
      <c r="TE10" s="526"/>
      <c r="TF10" s="526"/>
      <c r="TG10" s="526"/>
      <c r="TH10" s="526"/>
      <c r="TI10" s="526"/>
      <c r="TJ10" s="526"/>
      <c r="TK10" s="526"/>
      <c r="TL10" s="526"/>
      <c r="TM10" s="526"/>
      <c r="TN10" s="526"/>
      <c r="TO10" s="526"/>
      <c r="TP10" s="526"/>
      <c r="TQ10" s="526"/>
      <c r="TR10" s="526"/>
      <c r="TS10" s="526"/>
      <c r="TT10" s="526"/>
      <c r="TU10" s="526"/>
      <c r="TV10" s="526"/>
      <c r="TW10" s="526"/>
      <c r="TX10" s="526"/>
      <c r="TY10" s="526"/>
      <c r="TZ10" s="526"/>
      <c r="UA10" s="526"/>
      <c r="UB10" s="526"/>
      <c r="UC10" s="526"/>
      <c r="UD10" s="526"/>
      <c r="UE10" s="526"/>
      <c r="UF10" s="526"/>
      <c r="UG10" s="526"/>
      <c r="UH10" s="526"/>
      <c r="UI10" s="526"/>
      <c r="UJ10" s="526"/>
      <c r="UK10" s="526"/>
      <c r="UL10" s="526"/>
      <c r="UM10" s="526"/>
      <c r="UN10" s="526"/>
      <c r="UO10" s="526"/>
      <c r="UP10" s="526"/>
      <c r="UQ10" s="526"/>
      <c r="UR10" s="526"/>
      <c r="US10" s="526"/>
      <c r="UT10" s="526"/>
      <c r="UU10" s="526"/>
      <c r="UV10" s="526"/>
      <c r="UW10" s="526"/>
      <c r="UX10" s="526"/>
      <c r="UY10" s="526"/>
      <c r="UZ10" s="526"/>
      <c r="VA10" s="526"/>
      <c r="VB10" s="526"/>
      <c r="VC10" s="526"/>
      <c r="VD10" s="526"/>
      <c r="VE10" s="526"/>
      <c r="VF10" s="526"/>
      <c r="VG10" s="526"/>
      <c r="VH10" s="526"/>
      <c r="VI10" s="526"/>
      <c r="VJ10" s="526"/>
      <c r="VK10" s="526"/>
      <c r="VL10" s="526"/>
      <c r="VM10" s="526"/>
      <c r="VN10" s="526"/>
      <c r="VO10" s="526"/>
      <c r="VP10" s="526"/>
      <c r="VQ10" s="526"/>
      <c r="VR10" s="526"/>
      <c r="VS10" s="526"/>
      <c r="VT10" s="526"/>
      <c r="VU10" s="526"/>
      <c r="VV10" s="526"/>
      <c r="VW10" s="526"/>
      <c r="VX10" s="526"/>
      <c r="VY10" s="526"/>
      <c r="VZ10" s="526"/>
      <c r="WA10" s="526"/>
      <c r="WB10" s="526"/>
      <c r="WC10" s="526"/>
      <c r="WD10" s="526"/>
      <c r="WE10" s="526"/>
      <c r="WF10" s="526"/>
      <c r="WG10" s="526"/>
      <c r="WH10" s="526"/>
      <c r="WI10" s="526"/>
      <c r="WJ10" s="526"/>
      <c r="WK10" s="526"/>
      <c r="WL10" s="526"/>
      <c r="WM10" s="526"/>
      <c r="WN10" s="526"/>
      <c r="WO10" s="526"/>
      <c r="WP10" s="526"/>
      <c r="WQ10" s="526"/>
      <c r="WR10" s="526"/>
      <c r="WS10" s="526"/>
      <c r="WT10" s="526"/>
      <c r="WU10" s="526"/>
      <c r="WV10" s="526"/>
      <c r="WW10" s="526"/>
      <c r="WX10" s="526"/>
      <c r="WY10" s="526"/>
      <c r="WZ10" s="526"/>
      <c r="XA10" s="526"/>
      <c r="XB10" s="526"/>
      <c r="XC10" s="526"/>
      <c r="XD10" s="526"/>
      <c r="XE10" s="526"/>
      <c r="XF10" s="526"/>
      <c r="XG10" s="526"/>
      <c r="XH10" s="526"/>
      <c r="XI10" s="526"/>
      <c r="XJ10" s="526"/>
      <c r="XK10" s="526"/>
      <c r="XL10" s="526"/>
      <c r="XM10" s="526"/>
      <c r="XN10" s="526"/>
      <c r="XO10" s="526"/>
      <c r="XP10" s="526"/>
      <c r="XQ10" s="526"/>
      <c r="XR10" s="526"/>
      <c r="XS10" s="526"/>
      <c r="XT10" s="526"/>
      <c r="XU10" s="526"/>
      <c r="XV10" s="526"/>
      <c r="XW10" s="526"/>
      <c r="XX10" s="526"/>
      <c r="XY10" s="526"/>
      <c r="XZ10" s="526"/>
      <c r="YA10" s="526"/>
      <c r="YB10" s="526"/>
      <c r="YC10" s="526"/>
      <c r="YD10" s="526"/>
      <c r="YE10" s="526"/>
      <c r="YF10" s="526"/>
      <c r="YG10" s="526"/>
      <c r="YH10" s="526"/>
      <c r="YI10" s="526"/>
      <c r="YJ10" s="526"/>
      <c r="YK10" s="526"/>
      <c r="YL10" s="526"/>
      <c r="YM10" s="526"/>
      <c r="YN10" s="526"/>
      <c r="YO10" s="526"/>
      <c r="YP10" s="526"/>
      <c r="YQ10" s="526"/>
      <c r="YR10" s="526"/>
      <c r="YS10" s="526"/>
      <c r="YT10" s="526"/>
      <c r="YU10" s="526"/>
      <c r="YV10" s="526"/>
      <c r="YW10" s="526"/>
      <c r="YX10" s="526"/>
      <c r="YY10" s="526"/>
      <c r="YZ10" s="526"/>
      <c r="ZA10" s="526"/>
      <c r="ZB10" s="526"/>
      <c r="ZC10" s="526"/>
      <c r="ZD10" s="526"/>
      <c r="ZE10" s="526"/>
      <c r="ZF10" s="526"/>
      <c r="ZG10" s="526"/>
      <c r="ZH10" s="526"/>
      <c r="ZI10" s="526"/>
      <c r="ZJ10" s="526"/>
      <c r="ZK10" s="526"/>
      <c r="ZL10" s="526"/>
      <c r="ZM10" s="526"/>
      <c r="ZN10" s="526"/>
      <c r="ZO10" s="526"/>
      <c r="ZP10" s="526"/>
      <c r="ZQ10" s="526"/>
      <c r="ZR10" s="526"/>
      <c r="ZS10" s="526"/>
      <c r="ZT10" s="526"/>
      <c r="ZU10" s="526"/>
      <c r="ZV10" s="526"/>
      <c r="ZW10" s="526"/>
      <c r="ZX10" s="526"/>
      <c r="ZY10" s="526"/>
      <c r="ZZ10" s="526"/>
      <c r="AAA10" s="526"/>
      <c r="AAB10" s="526"/>
      <c r="AAC10" s="526"/>
      <c r="AAD10" s="526"/>
      <c r="AAE10" s="526"/>
      <c r="AAF10" s="526"/>
      <c r="AAG10" s="526"/>
      <c r="AAH10" s="526"/>
      <c r="AAI10" s="526"/>
      <c r="AAJ10" s="526"/>
      <c r="AAK10" s="526"/>
      <c r="AAL10" s="526"/>
      <c r="AAM10" s="526"/>
      <c r="AAN10" s="526"/>
      <c r="AAO10" s="526"/>
      <c r="AAP10" s="526"/>
      <c r="AAQ10" s="526"/>
      <c r="AAR10" s="526"/>
      <c r="AAS10" s="526"/>
      <c r="AAT10" s="526"/>
      <c r="AAU10" s="526"/>
      <c r="AAV10" s="526"/>
      <c r="AAW10" s="526"/>
      <c r="AAX10" s="526"/>
      <c r="AAY10" s="526"/>
      <c r="AAZ10" s="526"/>
      <c r="ABA10" s="526"/>
      <c r="ABB10" s="526"/>
      <c r="ABC10" s="526"/>
      <c r="ABD10" s="526"/>
      <c r="ABE10" s="526"/>
      <c r="ABF10" s="526"/>
      <c r="ABG10" s="526"/>
      <c r="ABH10" s="526"/>
      <c r="ABI10" s="526"/>
      <c r="ABJ10" s="526"/>
      <c r="ABK10" s="526"/>
      <c r="ABL10" s="526"/>
      <c r="ABM10" s="526"/>
      <c r="ABN10" s="526"/>
      <c r="ABO10" s="526"/>
      <c r="ABP10" s="526"/>
      <c r="ABQ10" s="526"/>
      <c r="ABR10" s="526"/>
      <c r="ABS10" s="526"/>
      <c r="ABT10" s="526"/>
      <c r="ABU10" s="526"/>
      <c r="ABV10" s="526"/>
      <c r="ABW10" s="526"/>
      <c r="ABX10" s="526"/>
      <c r="ABY10" s="526"/>
      <c r="ABZ10" s="526"/>
      <c r="ACA10" s="526"/>
      <c r="ACB10" s="526"/>
      <c r="ACC10" s="526"/>
      <c r="ACD10" s="526"/>
      <c r="ACE10" s="526"/>
      <c r="ACF10" s="526"/>
      <c r="ACG10" s="526"/>
      <c r="ACH10" s="526"/>
      <c r="ACI10" s="526"/>
      <c r="ACJ10" s="526"/>
      <c r="ACK10" s="526"/>
      <c r="ACL10" s="526"/>
      <c r="ACM10" s="526"/>
      <c r="ACN10" s="526"/>
      <c r="ACO10" s="526"/>
      <c r="ACP10" s="526"/>
      <c r="ACQ10" s="526"/>
      <c r="ACR10" s="526"/>
      <c r="ACS10" s="526"/>
      <c r="ACT10" s="526"/>
      <c r="ACU10" s="526"/>
      <c r="ACV10" s="526"/>
      <c r="ACW10" s="526"/>
      <c r="ACX10" s="526"/>
      <c r="ACY10" s="526"/>
      <c r="ACZ10" s="526"/>
      <c r="ADA10" s="526"/>
      <c r="ADB10" s="526"/>
      <c r="ADC10" s="526"/>
      <c r="ADD10" s="526"/>
      <c r="ADE10" s="526"/>
      <c r="ADF10" s="526"/>
      <c r="ADG10" s="526"/>
      <c r="ADH10" s="526"/>
      <c r="ADI10" s="526"/>
      <c r="ADJ10" s="526"/>
      <c r="ADK10" s="526"/>
      <c r="ADL10" s="526"/>
      <c r="ADM10" s="526"/>
      <c r="ADN10" s="526"/>
      <c r="ADO10" s="526"/>
      <c r="ADP10" s="526"/>
      <c r="ADQ10" s="526"/>
      <c r="ADR10" s="526"/>
      <c r="ADS10" s="526"/>
      <c r="ADT10" s="526"/>
      <c r="ADU10" s="526"/>
      <c r="ADV10" s="526"/>
      <c r="ADW10" s="526"/>
      <c r="ADX10" s="526"/>
      <c r="ADY10" s="526"/>
      <c r="ADZ10" s="526"/>
      <c r="AEA10" s="526"/>
      <c r="AEB10" s="526"/>
      <c r="AEC10" s="526"/>
      <c r="AED10" s="526"/>
      <c r="AEE10" s="526"/>
      <c r="AEF10" s="526"/>
      <c r="AEG10" s="526"/>
      <c r="AEH10" s="526"/>
      <c r="AEI10" s="526"/>
      <c r="AEJ10" s="526"/>
      <c r="AEK10" s="526"/>
      <c r="AEL10" s="526"/>
      <c r="AEM10" s="526"/>
      <c r="AEN10" s="526"/>
      <c r="AEO10" s="526"/>
      <c r="AEP10" s="526"/>
      <c r="AEQ10" s="526"/>
      <c r="AER10" s="526"/>
      <c r="AES10" s="526"/>
      <c r="AET10" s="526"/>
      <c r="AEU10" s="526"/>
      <c r="AEV10" s="526"/>
      <c r="AEW10" s="526"/>
      <c r="AEX10" s="526"/>
      <c r="AEY10" s="526"/>
      <c r="AEZ10" s="526"/>
      <c r="AFA10" s="526"/>
      <c r="AFB10" s="526"/>
      <c r="AFC10" s="526"/>
      <c r="AFD10" s="526"/>
      <c r="AFE10" s="526"/>
      <c r="AFF10" s="526"/>
      <c r="AFG10" s="526"/>
      <c r="AFH10" s="526"/>
      <c r="AFI10" s="526"/>
      <c r="AFJ10" s="526"/>
      <c r="AFK10" s="526"/>
      <c r="AFL10" s="526"/>
      <c r="AFM10" s="526"/>
      <c r="AFN10" s="526"/>
      <c r="AFO10" s="526"/>
      <c r="AFP10" s="526"/>
      <c r="AFQ10" s="526"/>
      <c r="AFR10" s="526"/>
      <c r="AFS10" s="526"/>
      <c r="AFT10" s="526"/>
      <c r="AFU10" s="526"/>
      <c r="AFV10" s="526"/>
      <c r="AFW10" s="526"/>
      <c r="AFX10" s="526"/>
      <c r="AFY10" s="526"/>
      <c r="AFZ10" s="526"/>
      <c r="AGA10" s="526"/>
      <c r="AGB10" s="526"/>
      <c r="AGC10" s="526"/>
      <c r="AGD10" s="526"/>
      <c r="AGE10" s="526"/>
      <c r="AGF10" s="526"/>
      <c r="AGG10" s="526"/>
      <c r="AGH10" s="526"/>
      <c r="AGI10" s="526"/>
      <c r="AGJ10" s="526"/>
      <c r="AGK10" s="526"/>
      <c r="AGL10" s="526"/>
      <c r="AGM10" s="526"/>
      <c r="AGN10" s="526"/>
      <c r="AGO10" s="526"/>
      <c r="AGP10" s="526"/>
      <c r="AGQ10" s="526"/>
      <c r="AGR10" s="526"/>
      <c r="AGS10" s="526"/>
      <c r="AGT10" s="526"/>
      <c r="AGU10" s="526"/>
      <c r="AGV10" s="526"/>
      <c r="AGW10" s="526"/>
      <c r="AGX10" s="526"/>
      <c r="AGY10" s="526"/>
      <c r="AGZ10" s="526"/>
      <c r="AHA10" s="526"/>
      <c r="AHB10" s="526"/>
      <c r="AHC10" s="526"/>
      <c r="AHD10" s="526"/>
      <c r="AHE10" s="526"/>
      <c r="AHF10" s="526"/>
      <c r="AHG10" s="526"/>
      <c r="AHH10" s="526"/>
      <c r="AHI10" s="526"/>
      <c r="AHJ10" s="526"/>
      <c r="AHK10" s="526"/>
      <c r="AHL10" s="526"/>
      <c r="AHM10" s="526"/>
      <c r="AHN10" s="526"/>
      <c r="AHO10" s="526"/>
      <c r="AHP10" s="526"/>
      <c r="AHQ10" s="526"/>
      <c r="AHR10" s="526"/>
      <c r="AHS10" s="526"/>
      <c r="AHT10" s="526"/>
      <c r="AHU10" s="526"/>
      <c r="AHV10" s="526"/>
      <c r="AHW10" s="526"/>
      <c r="AHX10" s="526"/>
      <c r="AHY10" s="526"/>
      <c r="AHZ10" s="526"/>
      <c r="AIA10" s="526"/>
      <c r="AIB10" s="526"/>
      <c r="AIC10" s="526"/>
      <c r="AID10" s="526"/>
      <c r="AIE10" s="526"/>
      <c r="AIF10" s="526"/>
      <c r="AIG10" s="526"/>
      <c r="AIH10" s="526"/>
      <c r="AII10" s="526"/>
      <c r="AIJ10" s="526"/>
      <c r="AIK10" s="526"/>
      <c r="AIL10" s="526"/>
      <c r="AIM10" s="526"/>
      <c r="AIN10" s="526"/>
      <c r="AIO10" s="526"/>
      <c r="AIP10" s="526"/>
      <c r="AIQ10" s="526"/>
      <c r="AIR10" s="526"/>
      <c r="AIS10" s="526"/>
      <c r="AIT10" s="526"/>
      <c r="AIU10" s="526"/>
      <c r="AIV10" s="526"/>
      <c r="AIW10" s="526"/>
      <c r="AIX10" s="526"/>
      <c r="AIY10" s="526"/>
      <c r="AIZ10" s="526"/>
      <c r="AJA10" s="526"/>
      <c r="AJB10" s="526"/>
      <c r="AJC10" s="526"/>
      <c r="AJD10" s="526"/>
      <c r="AJE10" s="526"/>
      <c r="AJF10" s="526"/>
      <c r="AJG10" s="526"/>
      <c r="AJH10" s="526"/>
      <c r="AJI10" s="526"/>
      <c r="AJJ10" s="526"/>
      <c r="AJK10" s="526"/>
      <c r="AJL10" s="526"/>
      <c r="AJM10" s="526"/>
      <c r="AJN10" s="526"/>
      <c r="AJO10" s="526"/>
      <c r="AJP10" s="526"/>
      <c r="AJQ10" s="526"/>
      <c r="AJR10" s="526"/>
      <c r="AJS10" s="526"/>
      <c r="AJT10" s="526"/>
      <c r="AJU10" s="526"/>
      <c r="AJV10" s="526"/>
      <c r="AJW10" s="526"/>
      <c r="AJX10" s="526"/>
      <c r="AJY10" s="526"/>
      <c r="AJZ10" s="526"/>
      <c r="AKA10" s="526"/>
      <c r="AKB10" s="526"/>
      <c r="AKC10" s="526"/>
      <c r="AKD10" s="526"/>
      <c r="AKE10" s="526"/>
      <c r="AKF10" s="526"/>
      <c r="AKG10" s="526"/>
      <c r="AKH10" s="526"/>
      <c r="AKI10" s="526"/>
      <c r="AKJ10" s="526"/>
      <c r="AKK10" s="526"/>
      <c r="AKL10" s="526"/>
      <c r="AKM10" s="526"/>
      <c r="AKN10" s="526"/>
      <c r="AKO10" s="526"/>
      <c r="AKP10" s="526"/>
      <c r="AKQ10" s="526"/>
      <c r="AKR10" s="526"/>
      <c r="AKS10" s="526"/>
      <c r="AKT10" s="526"/>
      <c r="AKU10" s="526"/>
      <c r="AKV10" s="526"/>
      <c r="AKW10" s="526"/>
      <c r="AKX10" s="526"/>
      <c r="AKY10" s="526"/>
      <c r="AKZ10" s="526"/>
      <c r="ALA10" s="526"/>
      <c r="ALB10" s="526"/>
      <c r="ALC10" s="526"/>
      <c r="ALD10" s="526"/>
      <c r="ALE10" s="526"/>
      <c r="ALF10" s="526"/>
      <c r="ALG10" s="526"/>
      <c r="ALH10" s="526"/>
      <c r="ALI10" s="526"/>
      <c r="ALJ10" s="526"/>
      <c r="ALK10" s="526"/>
      <c r="ALL10" s="526"/>
      <c r="ALM10" s="526"/>
      <c r="ALN10" s="526"/>
      <c r="ALO10" s="526"/>
      <c r="ALP10" s="526"/>
      <c r="ALQ10" s="526"/>
      <c r="ALR10" s="526"/>
      <c r="ALS10" s="526"/>
      <c r="ALT10" s="526"/>
      <c r="ALU10" s="526"/>
      <c r="ALV10" s="526"/>
      <c r="ALW10" s="526"/>
      <c r="ALX10" s="526"/>
      <c r="ALY10" s="526"/>
      <c r="ALZ10" s="526"/>
      <c r="AMA10" s="526"/>
      <c r="AMB10" s="526"/>
      <c r="AMC10" s="526"/>
      <c r="AMD10" s="526"/>
      <c r="AME10" s="526"/>
      <c r="AMF10" s="526"/>
      <c r="AMG10" s="526"/>
      <c r="AMH10" s="526"/>
      <c r="AMI10" s="526"/>
      <c r="AMJ10" s="526"/>
      <c r="AMK10" s="526"/>
      <c r="AML10" s="526"/>
      <c r="AMM10" s="526"/>
      <c r="AMN10" s="526"/>
      <c r="AMO10" s="526"/>
      <c r="AMP10" s="526"/>
      <c r="AMQ10" s="526"/>
      <c r="AMR10" s="526"/>
      <c r="AMS10" s="526"/>
      <c r="AMT10" s="526"/>
      <c r="AMU10" s="526"/>
      <c r="AMV10" s="526"/>
      <c r="AMW10" s="526"/>
      <c r="AMX10" s="526"/>
      <c r="AMY10" s="526"/>
      <c r="AMZ10" s="526"/>
      <c r="ANA10" s="526"/>
      <c r="ANB10" s="526"/>
      <c r="ANC10" s="526"/>
      <c r="AND10" s="526"/>
      <c r="ANE10" s="526"/>
      <c r="ANF10" s="526"/>
      <c r="ANG10" s="526"/>
      <c r="ANH10" s="526"/>
      <c r="ANI10" s="526"/>
      <c r="ANJ10" s="526"/>
      <c r="ANK10" s="526"/>
      <c r="ANL10" s="526"/>
      <c r="ANM10" s="526"/>
      <c r="ANN10" s="526"/>
      <c r="ANO10" s="526"/>
      <c r="ANP10" s="526"/>
      <c r="ANQ10" s="526"/>
      <c r="ANR10" s="526"/>
      <c r="ANS10" s="526"/>
      <c r="ANT10" s="526"/>
      <c r="ANU10" s="526"/>
      <c r="ANV10" s="526"/>
      <c r="ANW10" s="526"/>
      <c r="ANX10" s="526"/>
      <c r="ANY10" s="526"/>
      <c r="ANZ10" s="526"/>
      <c r="AOA10" s="526"/>
      <c r="AOB10" s="526"/>
      <c r="AOC10" s="526"/>
      <c r="AOD10" s="526"/>
      <c r="AOE10" s="526"/>
      <c r="AOF10" s="526"/>
      <c r="AOG10" s="526"/>
      <c r="AOH10" s="526"/>
      <c r="AOI10" s="526"/>
      <c r="AOJ10" s="526"/>
      <c r="AOK10" s="526"/>
      <c r="AOL10" s="526"/>
      <c r="AOM10" s="526"/>
      <c r="AON10" s="526"/>
      <c r="AOO10" s="526"/>
      <c r="AOP10" s="526"/>
      <c r="AOQ10" s="526"/>
      <c r="AOR10" s="526"/>
      <c r="AOS10" s="526"/>
      <c r="AOT10" s="526"/>
      <c r="AOU10" s="526"/>
      <c r="AOV10" s="526"/>
      <c r="AOW10" s="526"/>
      <c r="AOX10" s="526"/>
      <c r="AOY10" s="526"/>
      <c r="AOZ10" s="526"/>
      <c r="APA10" s="526"/>
      <c r="APB10" s="526"/>
      <c r="APC10" s="526"/>
      <c r="APD10" s="526"/>
      <c r="APE10" s="526"/>
      <c r="APF10" s="526"/>
      <c r="APG10" s="526"/>
      <c r="APH10" s="526"/>
      <c r="API10" s="526"/>
      <c r="APJ10" s="526"/>
      <c r="APK10" s="526"/>
      <c r="APL10" s="526"/>
      <c r="APM10" s="526"/>
      <c r="APN10" s="526"/>
      <c r="APO10" s="526"/>
      <c r="APP10" s="526"/>
      <c r="APQ10" s="526"/>
      <c r="APR10" s="526"/>
      <c r="APS10" s="526"/>
      <c r="APT10" s="526"/>
      <c r="APU10" s="526"/>
      <c r="APV10" s="526"/>
      <c r="APW10" s="526"/>
      <c r="APX10" s="526"/>
      <c r="APY10" s="526"/>
      <c r="APZ10" s="526"/>
      <c r="AQA10" s="526"/>
      <c r="AQB10" s="526"/>
      <c r="AQC10" s="526"/>
      <c r="AQD10" s="526"/>
      <c r="AQE10" s="526"/>
      <c r="AQF10" s="526"/>
      <c r="AQG10" s="526"/>
      <c r="AQH10" s="526"/>
      <c r="AQI10" s="526"/>
      <c r="AQJ10" s="526"/>
      <c r="AQK10" s="526"/>
      <c r="AQL10" s="526"/>
      <c r="AQM10" s="526"/>
      <c r="AQN10" s="526"/>
      <c r="AQO10" s="526"/>
      <c r="AQP10" s="526"/>
      <c r="AQQ10" s="526"/>
      <c r="AQR10" s="526"/>
      <c r="AQS10" s="526"/>
      <c r="AQT10" s="526"/>
      <c r="AQU10" s="526"/>
      <c r="AQV10" s="526"/>
      <c r="AQW10" s="526"/>
      <c r="AQX10" s="526"/>
      <c r="AQY10" s="526"/>
      <c r="AQZ10" s="526"/>
      <c r="ARA10" s="526"/>
      <c r="ARB10" s="526"/>
      <c r="ARC10" s="526"/>
      <c r="ARD10" s="526"/>
      <c r="ARE10" s="526"/>
      <c r="ARF10" s="526"/>
      <c r="ARG10" s="526"/>
      <c r="ARH10" s="526"/>
      <c r="ARI10" s="526"/>
      <c r="ARJ10" s="526"/>
      <c r="ARK10" s="526"/>
      <c r="ARL10" s="526"/>
      <c r="ARM10" s="526"/>
      <c r="ARN10" s="526"/>
      <c r="ARO10" s="526"/>
      <c r="ARP10" s="526"/>
      <c r="ARQ10" s="526"/>
      <c r="ARR10" s="526"/>
      <c r="ARS10" s="526"/>
      <c r="ART10" s="526"/>
      <c r="ARU10" s="526"/>
      <c r="ARV10" s="526"/>
      <c r="ARW10" s="526"/>
      <c r="ARX10" s="526"/>
      <c r="ARY10" s="526"/>
      <c r="ARZ10" s="526"/>
      <c r="ASA10" s="526"/>
      <c r="ASB10" s="526"/>
      <c r="ASC10" s="526"/>
      <c r="ASD10" s="526"/>
      <c r="ASE10" s="526"/>
      <c r="ASF10" s="526"/>
      <c r="ASG10" s="526"/>
      <c r="ASH10" s="526"/>
      <c r="ASI10" s="526"/>
      <c r="ASJ10" s="526"/>
      <c r="ASK10" s="526"/>
      <c r="ASL10" s="526"/>
      <c r="ASM10" s="526"/>
      <c r="ASN10" s="526"/>
      <c r="ASO10" s="526"/>
      <c r="ASP10" s="526"/>
      <c r="ASQ10" s="526"/>
      <c r="ASR10" s="526"/>
      <c r="ASS10" s="526"/>
      <c r="AST10" s="526"/>
      <c r="ASU10" s="526"/>
      <c r="ASV10" s="526"/>
      <c r="ASW10" s="526"/>
      <c r="ASX10" s="526"/>
      <c r="ASY10" s="526"/>
      <c r="ASZ10" s="526"/>
      <c r="ATA10" s="526"/>
      <c r="ATB10" s="526"/>
      <c r="ATC10" s="526"/>
      <c r="ATD10" s="526"/>
      <c r="ATE10" s="526"/>
      <c r="ATF10" s="526"/>
      <c r="ATG10" s="526"/>
      <c r="ATH10" s="526"/>
      <c r="ATI10" s="526"/>
      <c r="ATJ10" s="526"/>
      <c r="ATK10" s="526"/>
      <c r="ATL10" s="526"/>
      <c r="ATM10" s="526"/>
      <c r="ATN10" s="526"/>
      <c r="ATO10" s="526"/>
      <c r="ATP10" s="526"/>
      <c r="ATQ10" s="526"/>
      <c r="ATR10" s="526"/>
      <c r="ATS10" s="526"/>
      <c r="ATT10" s="526"/>
      <c r="ATU10" s="526"/>
      <c r="ATV10" s="526"/>
      <c r="ATW10" s="526"/>
      <c r="ATX10" s="526"/>
      <c r="ATY10" s="526"/>
      <c r="ATZ10" s="526"/>
      <c r="AUA10" s="526"/>
      <c r="AUB10" s="526"/>
      <c r="AUC10" s="526"/>
      <c r="AUD10" s="526"/>
      <c r="AUE10" s="526"/>
      <c r="AUF10" s="526"/>
      <c r="AUG10" s="526"/>
      <c r="AUH10" s="526"/>
      <c r="AUI10" s="526"/>
      <c r="AUJ10" s="526"/>
      <c r="AUK10" s="526"/>
      <c r="AUL10" s="526"/>
      <c r="AUM10" s="526"/>
      <c r="AUN10" s="526"/>
      <c r="AUO10" s="526"/>
      <c r="AUP10" s="526"/>
      <c r="AUQ10" s="526"/>
      <c r="AUR10" s="526"/>
      <c r="AUS10" s="526"/>
      <c r="AUT10" s="526"/>
      <c r="AUU10" s="526"/>
      <c r="AUV10" s="526"/>
      <c r="AUW10" s="526"/>
      <c r="AUX10" s="526"/>
      <c r="AUY10" s="526"/>
      <c r="AUZ10" s="526"/>
      <c r="AVA10" s="526"/>
      <c r="AVB10" s="526"/>
      <c r="AVC10" s="526"/>
      <c r="AVD10" s="526"/>
      <c r="AVE10" s="526"/>
      <c r="AVF10" s="526"/>
      <c r="AVG10" s="526"/>
      <c r="AVH10" s="526"/>
      <c r="AVI10" s="526"/>
      <c r="AVJ10" s="526"/>
      <c r="AVK10" s="526"/>
      <c r="AVL10" s="526"/>
      <c r="AVM10" s="526"/>
      <c r="AVN10" s="526"/>
      <c r="AVO10" s="526"/>
      <c r="AVP10" s="526"/>
      <c r="AVQ10" s="526"/>
      <c r="AVR10" s="526"/>
      <c r="AVS10" s="526"/>
      <c r="AVT10" s="526"/>
      <c r="AVU10" s="526"/>
      <c r="AVV10" s="526"/>
      <c r="AVW10" s="526"/>
      <c r="AVX10" s="526"/>
      <c r="AVY10" s="526"/>
      <c r="AVZ10" s="526"/>
      <c r="AWA10" s="526"/>
      <c r="AWB10" s="526"/>
      <c r="AWC10" s="526"/>
      <c r="AWD10" s="526"/>
      <c r="AWE10" s="526"/>
      <c r="AWF10" s="526"/>
      <c r="AWG10" s="526"/>
      <c r="AWH10" s="526"/>
      <c r="AWI10" s="526"/>
      <c r="AWJ10" s="526"/>
      <c r="AWK10" s="526"/>
      <c r="AWL10" s="526"/>
      <c r="AWM10" s="526"/>
      <c r="AWN10" s="526"/>
      <c r="AWO10" s="526"/>
      <c r="AWP10" s="526"/>
      <c r="AWQ10" s="526"/>
      <c r="AWR10" s="526"/>
      <c r="AWS10" s="526"/>
      <c r="AWT10" s="526"/>
      <c r="AWU10" s="526"/>
      <c r="AWV10" s="526"/>
      <c r="AWW10" s="526"/>
      <c r="AWX10" s="526"/>
      <c r="AWY10" s="526"/>
      <c r="AWZ10" s="526"/>
      <c r="AXA10" s="526"/>
      <c r="AXB10" s="526"/>
      <c r="AXC10" s="526"/>
      <c r="AXD10" s="526"/>
      <c r="AXE10" s="526"/>
      <c r="AXF10" s="526"/>
      <c r="AXG10" s="526"/>
      <c r="AXH10" s="526"/>
      <c r="AXI10" s="526"/>
      <c r="AXJ10" s="526"/>
      <c r="AXK10" s="526"/>
      <c r="AXL10" s="526"/>
      <c r="AXM10" s="526"/>
      <c r="AXN10" s="526"/>
      <c r="AXO10" s="526"/>
      <c r="AXP10" s="526"/>
      <c r="AXQ10" s="526"/>
      <c r="AXR10" s="526"/>
      <c r="AXS10" s="526"/>
      <c r="AXT10" s="526"/>
      <c r="AXU10" s="526"/>
      <c r="AXV10" s="526"/>
      <c r="AXW10" s="526"/>
      <c r="AXX10" s="526"/>
      <c r="AXY10" s="526"/>
      <c r="AXZ10" s="526"/>
      <c r="AYA10" s="526"/>
      <c r="AYB10" s="526"/>
      <c r="AYC10" s="526"/>
      <c r="AYD10" s="526"/>
      <c r="AYE10" s="526"/>
      <c r="AYF10" s="526"/>
      <c r="AYG10" s="526"/>
      <c r="AYH10" s="526"/>
      <c r="AYI10" s="526"/>
      <c r="AYJ10" s="526"/>
      <c r="AYK10" s="526"/>
      <c r="AYL10" s="526"/>
      <c r="AYM10" s="526"/>
      <c r="AYN10" s="526"/>
      <c r="AYO10" s="526"/>
      <c r="AYP10" s="526"/>
      <c r="AYQ10" s="526"/>
      <c r="AYR10" s="526"/>
      <c r="AYS10" s="526"/>
      <c r="AYT10" s="526"/>
      <c r="AYU10" s="526"/>
      <c r="AYV10" s="526"/>
      <c r="AYW10" s="526"/>
      <c r="AYX10" s="526"/>
      <c r="AYY10" s="526"/>
      <c r="AYZ10" s="526"/>
      <c r="AZA10" s="526"/>
      <c r="AZB10" s="526"/>
      <c r="AZC10" s="526"/>
      <c r="AZD10" s="526"/>
      <c r="AZE10" s="526"/>
      <c r="AZF10" s="526"/>
      <c r="AZG10" s="526"/>
      <c r="AZH10" s="526"/>
      <c r="AZI10" s="526"/>
      <c r="AZJ10" s="526"/>
      <c r="AZK10" s="526"/>
      <c r="AZL10" s="526"/>
      <c r="AZM10" s="526"/>
      <c r="AZN10" s="526"/>
      <c r="AZO10" s="526"/>
      <c r="AZP10" s="526"/>
      <c r="AZQ10" s="526"/>
      <c r="AZR10" s="526"/>
      <c r="AZS10" s="526"/>
      <c r="AZT10" s="526"/>
      <c r="AZU10" s="526"/>
      <c r="AZV10" s="526"/>
      <c r="AZW10" s="526"/>
      <c r="AZX10" s="526"/>
      <c r="AZY10" s="526"/>
      <c r="AZZ10" s="526"/>
      <c r="BAA10" s="526"/>
      <c r="BAB10" s="526"/>
      <c r="BAC10" s="526"/>
      <c r="BAD10" s="526"/>
      <c r="BAE10" s="526"/>
      <c r="BAF10" s="526"/>
      <c r="BAG10" s="526"/>
      <c r="BAH10" s="526"/>
      <c r="BAI10" s="526"/>
      <c r="BAJ10" s="526"/>
      <c r="BAK10" s="526"/>
      <c r="BAL10" s="526"/>
      <c r="BAM10" s="526"/>
      <c r="BAN10" s="526"/>
      <c r="BAO10" s="526"/>
      <c r="BAP10" s="526"/>
      <c r="BAQ10" s="526"/>
      <c r="BAR10" s="526"/>
      <c r="BAS10" s="526"/>
      <c r="BAT10" s="526"/>
      <c r="BAU10" s="526"/>
      <c r="BAV10" s="526"/>
      <c r="BAW10" s="526"/>
      <c r="BAX10" s="526"/>
      <c r="BAY10" s="526"/>
      <c r="BAZ10" s="526"/>
      <c r="BBA10" s="526"/>
      <c r="BBB10" s="526"/>
      <c r="BBC10" s="526"/>
      <c r="BBD10" s="526"/>
      <c r="BBE10" s="526"/>
      <c r="BBF10" s="526"/>
      <c r="BBG10" s="526"/>
      <c r="BBH10" s="526"/>
      <c r="BBI10" s="526"/>
      <c r="BBJ10" s="526"/>
      <c r="BBK10" s="526"/>
      <c r="BBL10" s="526"/>
      <c r="BBM10" s="526"/>
      <c r="BBN10" s="526"/>
      <c r="BBO10" s="526"/>
      <c r="BBP10" s="526"/>
      <c r="BBQ10" s="526"/>
      <c r="BBR10" s="526"/>
      <c r="BBS10" s="526"/>
      <c r="BBT10" s="526"/>
      <c r="BBU10" s="526"/>
      <c r="BBV10" s="526"/>
      <c r="BBW10" s="526"/>
      <c r="BBX10" s="526"/>
      <c r="BBY10" s="526"/>
      <c r="BBZ10" s="526"/>
      <c r="BCA10" s="526"/>
      <c r="BCB10" s="526"/>
      <c r="BCC10" s="526"/>
      <c r="BCD10" s="526"/>
      <c r="BCE10" s="526"/>
      <c r="BCF10" s="526"/>
      <c r="BCG10" s="526"/>
      <c r="BCH10" s="526"/>
      <c r="BCI10" s="526"/>
      <c r="BCJ10" s="526"/>
      <c r="BCK10" s="526"/>
      <c r="BCL10" s="526"/>
      <c r="BCM10" s="526"/>
      <c r="BCN10" s="526"/>
      <c r="BCO10" s="526"/>
      <c r="BCP10" s="526"/>
      <c r="BCQ10" s="526"/>
      <c r="BCR10" s="526"/>
      <c r="BCS10" s="526"/>
      <c r="BCT10" s="526"/>
      <c r="BCU10" s="526"/>
      <c r="BCV10" s="526"/>
      <c r="BCW10" s="526"/>
      <c r="BCX10" s="526"/>
      <c r="BCY10" s="526"/>
      <c r="BCZ10" s="526"/>
      <c r="BDA10" s="526"/>
      <c r="BDB10" s="526"/>
      <c r="BDC10" s="526"/>
      <c r="BDD10" s="526"/>
      <c r="BDE10" s="526"/>
      <c r="BDF10" s="526"/>
      <c r="BDG10" s="526"/>
      <c r="BDH10" s="526"/>
      <c r="BDI10" s="526"/>
      <c r="BDJ10" s="526"/>
      <c r="BDK10" s="526"/>
      <c r="BDL10" s="526"/>
      <c r="BDM10" s="526"/>
      <c r="BDN10" s="526"/>
      <c r="BDO10" s="526"/>
      <c r="BDP10" s="526"/>
      <c r="BDQ10" s="526"/>
      <c r="BDR10" s="526"/>
      <c r="BDS10" s="526"/>
      <c r="BDT10" s="526"/>
      <c r="BDU10" s="526"/>
      <c r="BDV10" s="526"/>
      <c r="BDW10" s="526"/>
      <c r="BDX10" s="526"/>
      <c r="BDY10" s="526"/>
      <c r="BDZ10" s="526"/>
      <c r="BEA10" s="526"/>
      <c r="BEB10" s="526"/>
      <c r="BEC10" s="526"/>
      <c r="BED10" s="526"/>
      <c r="BEE10" s="526"/>
      <c r="BEF10" s="526"/>
      <c r="BEG10" s="526"/>
      <c r="BEH10" s="526"/>
      <c r="BEI10" s="526"/>
      <c r="BEJ10" s="526"/>
      <c r="BEK10" s="526"/>
      <c r="BEL10" s="526"/>
      <c r="BEM10" s="526"/>
      <c r="BEN10" s="526"/>
      <c r="BEO10" s="526"/>
      <c r="BEP10" s="526"/>
      <c r="BEQ10" s="526"/>
      <c r="BER10" s="526"/>
      <c r="BES10" s="526"/>
      <c r="BET10" s="526"/>
      <c r="BEU10" s="526"/>
      <c r="BEV10" s="526"/>
      <c r="BEW10" s="526"/>
      <c r="BEX10" s="526"/>
      <c r="BEY10" s="526"/>
      <c r="BEZ10" s="526"/>
      <c r="BFA10" s="526"/>
      <c r="BFB10" s="526"/>
      <c r="BFC10" s="526"/>
      <c r="BFD10" s="526"/>
      <c r="BFE10" s="526"/>
      <c r="BFF10" s="526"/>
      <c r="BFG10" s="526"/>
      <c r="BFH10" s="526"/>
      <c r="BFI10" s="526"/>
      <c r="BFJ10" s="526"/>
      <c r="BFK10" s="526"/>
      <c r="BFL10" s="526"/>
      <c r="BFM10" s="526"/>
      <c r="BFN10" s="526"/>
      <c r="BFO10" s="526"/>
      <c r="BFP10" s="526"/>
      <c r="BFQ10" s="526"/>
      <c r="BFR10" s="526"/>
      <c r="BFS10" s="526"/>
      <c r="BFT10" s="526"/>
      <c r="BFU10" s="526"/>
      <c r="BFV10" s="526"/>
      <c r="BFW10" s="526"/>
      <c r="BFX10" s="526"/>
      <c r="BFY10" s="526"/>
      <c r="BFZ10" s="526"/>
      <c r="BGA10" s="526"/>
      <c r="BGB10" s="526"/>
      <c r="BGC10" s="526"/>
      <c r="BGD10" s="526"/>
      <c r="BGE10" s="526"/>
      <c r="BGF10" s="526"/>
      <c r="BGG10" s="526"/>
      <c r="BGH10" s="526"/>
      <c r="BGI10" s="526"/>
      <c r="BGJ10" s="526"/>
      <c r="BGK10" s="526"/>
      <c r="BGL10" s="526"/>
      <c r="BGM10" s="526"/>
      <c r="BGN10" s="526"/>
      <c r="BGO10" s="526"/>
      <c r="BGP10" s="526"/>
      <c r="BGQ10" s="526"/>
      <c r="BGR10" s="526"/>
      <c r="BGS10" s="526"/>
      <c r="BGT10" s="526"/>
      <c r="BGU10" s="526"/>
      <c r="BGV10" s="526"/>
      <c r="BGW10" s="526"/>
      <c r="BGX10" s="526"/>
      <c r="BGY10" s="526"/>
      <c r="BGZ10" s="526"/>
      <c r="BHA10" s="526"/>
      <c r="BHB10" s="526"/>
      <c r="BHC10" s="526"/>
      <c r="BHD10" s="526"/>
      <c r="BHE10" s="526"/>
      <c r="BHF10" s="526"/>
      <c r="BHG10" s="526"/>
      <c r="BHH10" s="526"/>
      <c r="BHI10" s="526"/>
      <c r="BHJ10" s="526"/>
      <c r="BHK10" s="526"/>
      <c r="BHL10" s="526"/>
      <c r="BHM10" s="526"/>
      <c r="BHN10" s="526"/>
      <c r="BHO10" s="526"/>
      <c r="BHP10" s="526"/>
      <c r="BHQ10" s="526"/>
      <c r="BHR10" s="526"/>
      <c r="BHS10" s="526"/>
      <c r="BHT10" s="526"/>
      <c r="BHU10" s="526"/>
      <c r="BHV10" s="526"/>
      <c r="BHW10" s="526"/>
      <c r="BHX10" s="526"/>
      <c r="BHY10" s="526"/>
      <c r="BHZ10" s="526"/>
      <c r="BIA10" s="526"/>
      <c r="BIB10" s="526"/>
      <c r="BIC10" s="526"/>
      <c r="BID10" s="526"/>
      <c r="BIE10" s="526"/>
      <c r="BIF10" s="526"/>
      <c r="BIG10" s="526"/>
      <c r="BIH10" s="526"/>
      <c r="BII10" s="526"/>
      <c r="BIJ10" s="526"/>
      <c r="BIK10" s="526"/>
      <c r="BIL10" s="526"/>
      <c r="BIM10" s="526"/>
      <c r="BIN10" s="526"/>
      <c r="BIO10" s="526"/>
      <c r="BIP10" s="526"/>
      <c r="BIQ10" s="526"/>
      <c r="BIR10" s="526"/>
      <c r="BIS10" s="526"/>
      <c r="BIT10" s="526"/>
      <c r="BIU10" s="526"/>
      <c r="BIV10" s="526"/>
      <c r="BIW10" s="526"/>
      <c r="BIX10" s="526"/>
      <c r="BIY10" s="526"/>
      <c r="BIZ10" s="526"/>
      <c r="BJA10" s="526"/>
      <c r="BJB10" s="526"/>
      <c r="BJC10" s="526"/>
      <c r="BJD10" s="526"/>
      <c r="BJE10" s="526"/>
      <c r="BJF10" s="526"/>
      <c r="BJG10" s="526"/>
      <c r="BJH10" s="526"/>
      <c r="BJI10" s="526"/>
      <c r="BJJ10" s="526"/>
      <c r="BJK10" s="526"/>
      <c r="BJL10" s="526"/>
      <c r="BJM10" s="526"/>
      <c r="BJN10" s="526"/>
      <c r="BJO10" s="526"/>
      <c r="BJP10" s="526"/>
      <c r="BJQ10" s="526"/>
      <c r="BJR10" s="526"/>
      <c r="BJS10" s="526"/>
      <c r="BJT10" s="526"/>
      <c r="BJU10" s="526"/>
      <c r="BJV10" s="526"/>
      <c r="BJW10" s="526"/>
      <c r="BJX10" s="526"/>
      <c r="BJY10" s="526"/>
      <c r="BJZ10" s="526"/>
      <c r="BKA10" s="526"/>
      <c r="BKB10" s="526"/>
      <c r="BKC10" s="526"/>
      <c r="BKD10" s="526"/>
      <c r="BKE10" s="526"/>
      <c r="BKF10" s="526"/>
      <c r="BKG10" s="526"/>
      <c r="BKH10" s="526"/>
      <c r="BKI10" s="526"/>
      <c r="BKJ10" s="526"/>
      <c r="BKK10" s="526"/>
      <c r="BKL10" s="526"/>
      <c r="BKM10" s="526"/>
      <c r="BKN10" s="526"/>
      <c r="BKO10" s="526"/>
      <c r="BKP10" s="526"/>
      <c r="BKQ10" s="526"/>
      <c r="BKR10" s="526"/>
      <c r="BKS10" s="526"/>
      <c r="BKT10" s="526"/>
      <c r="BKU10" s="526"/>
      <c r="BKV10" s="526"/>
      <c r="BKW10" s="526"/>
      <c r="BKX10" s="526"/>
      <c r="BKY10" s="526"/>
      <c r="BKZ10" s="526"/>
      <c r="BLA10" s="526"/>
      <c r="BLB10" s="526"/>
      <c r="BLC10" s="526"/>
      <c r="BLD10" s="526"/>
      <c r="BLE10" s="526"/>
      <c r="BLF10" s="526"/>
      <c r="BLG10" s="526"/>
      <c r="BLH10" s="526"/>
      <c r="BLI10" s="526"/>
      <c r="BLJ10" s="526"/>
      <c r="BLK10" s="526"/>
      <c r="BLL10" s="526"/>
      <c r="BLM10" s="526"/>
      <c r="BLN10" s="526"/>
      <c r="BLO10" s="526"/>
      <c r="BLP10" s="526"/>
      <c r="BLQ10" s="526"/>
      <c r="BLR10" s="526"/>
      <c r="BLS10" s="526"/>
      <c r="BLT10" s="526"/>
      <c r="BLU10" s="526"/>
      <c r="BLV10" s="526"/>
      <c r="BLW10" s="526"/>
      <c r="BLX10" s="526"/>
      <c r="BLY10" s="526"/>
      <c r="BLZ10" s="526"/>
      <c r="BMA10" s="526"/>
      <c r="BMB10" s="526"/>
      <c r="BMC10" s="526"/>
      <c r="BMD10" s="526"/>
      <c r="BME10" s="526"/>
      <c r="BMF10" s="526"/>
      <c r="BMG10" s="526"/>
      <c r="BMH10" s="526"/>
      <c r="BMI10" s="526"/>
      <c r="BMJ10" s="526"/>
      <c r="BMK10" s="526"/>
      <c r="BML10" s="526"/>
      <c r="BMM10" s="526"/>
      <c r="BMN10" s="526"/>
      <c r="BMO10" s="526"/>
      <c r="BMP10" s="526"/>
      <c r="BMQ10" s="526"/>
      <c r="BMR10" s="526"/>
      <c r="BMS10" s="526"/>
      <c r="BMT10" s="526"/>
      <c r="BMU10" s="526"/>
      <c r="BMV10" s="526"/>
      <c r="BMW10" s="526"/>
      <c r="BMX10" s="526"/>
      <c r="BMY10" s="526"/>
      <c r="BMZ10" s="526"/>
      <c r="BNA10" s="526"/>
      <c r="BNB10" s="526"/>
      <c r="BNC10" s="526"/>
      <c r="BND10" s="526"/>
      <c r="BNE10" s="526"/>
      <c r="BNF10" s="526"/>
      <c r="BNG10" s="526"/>
      <c r="BNH10" s="526"/>
      <c r="BNI10" s="526"/>
      <c r="BNJ10" s="526"/>
      <c r="BNK10" s="526"/>
      <c r="BNL10" s="526"/>
      <c r="BNM10" s="526"/>
      <c r="BNN10" s="526"/>
      <c r="BNO10" s="526"/>
      <c r="BNP10" s="526"/>
      <c r="BNQ10" s="526"/>
      <c r="BNR10" s="526"/>
      <c r="BNS10" s="526"/>
      <c r="BNT10" s="526"/>
      <c r="BNU10" s="526"/>
      <c r="BNV10" s="526"/>
      <c r="BNW10" s="526"/>
      <c r="BNX10" s="526"/>
      <c r="BNY10" s="526"/>
      <c r="BNZ10" s="526"/>
      <c r="BOA10" s="526"/>
      <c r="BOB10" s="526"/>
      <c r="BOC10" s="526"/>
      <c r="BOD10" s="526"/>
      <c r="BOE10" s="526"/>
      <c r="BOF10" s="526"/>
      <c r="BOG10" s="526"/>
      <c r="BOH10" s="526"/>
      <c r="BOI10" s="526"/>
      <c r="BOJ10" s="526"/>
      <c r="BOK10" s="526"/>
      <c r="BOL10" s="526"/>
      <c r="BOM10" s="526"/>
      <c r="BON10" s="526"/>
      <c r="BOO10" s="526"/>
      <c r="BOP10" s="526"/>
      <c r="BOQ10" s="526"/>
      <c r="BOR10" s="526"/>
      <c r="BOS10" s="526"/>
      <c r="BOT10" s="526"/>
      <c r="BOU10" s="526"/>
      <c r="BOV10" s="526"/>
      <c r="BOW10" s="526"/>
      <c r="BOX10" s="526"/>
      <c r="BOY10" s="526"/>
      <c r="BOZ10" s="526"/>
      <c r="BPA10" s="526"/>
      <c r="BPB10" s="526"/>
      <c r="BPC10" s="526"/>
      <c r="BPD10" s="526"/>
      <c r="BPE10" s="526"/>
      <c r="BPF10" s="526"/>
      <c r="BPG10" s="526"/>
      <c r="BPH10" s="526"/>
      <c r="BPI10" s="526"/>
      <c r="BPJ10" s="526"/>
      <c r="BPK10" s="526"/>
      <c r="BPL10" s="526"/>
      <c r="BPM10" s="526"/>
      <c r="BPN10" s="526"/>
      <c r="BPO10" s="526"/>
      <c r="BPP10" s="526"/>
      <c r="BPQ10" s="526"/>
      <c r="BPR10" s="526"/>
      <c r="BPS10" s="526"/>
      <c r="BPT10" s="526"/>
      <c r="BPU10" s="526"/>
      <c r="BPV10" s="526"/>
      <c r="BPW10" s="526"/>
      <c r="BPX10" s="526"/>
      <c r="BPY10" s="526"/>
      <c r="BPZ10" s="526"/>
      <c r="BQA10" s="526"/>
      <c r="BQB10" s="526"/>
      <c r="BQC10" s="526"/>
      <c r="BQD10" s="526"/>
      <c r="BQE10" s="526"/>
      <c r="BQF10" s="526"/>
      <c r="BQG10" s="526"/>
      <c r="BQH10" s="526"/>
      <c r="BQI10" s="526"/>
      <c r="BQJ10" s="526"/>
      <c r="BQK10" s="526"/>
      <c r="BQL10" s="526"/>
      <c r="BQM10" s="526"/>
      <c r="BQN10" s="526"/>
      <c r="BQO10" s="526"/>
      <c r="BQP10" s="526"/>
      <c r="BQQ10" s="526"/>
      <c r="BQR10" s="526"/>
      <c r="BQS10" s="526"/>
      <c r="BQT10" s="526"/>
      <c r="BQU10" s="526"/>
      <c r="BQV10" s="526"/>
      <c r="BQW10" s="526"/>
      <c r="BQX10" s="526"/>
      <c r="BQY10" s="526"/>
      <c r="BQZ10" s="526"/>
      <c r="BRA10" s="526"/>
      <c r="BRB10" s="526"/>
      <c r="BRC10" s="526"/>
      <c r="BRD10" s="526"/>
      <c r="BRE10" s="526"/>
      <c r="BRF10" s="526"/>
      <c r="BRG10" s="526"/>
      <c r="BRH10" s="526"/>
      <c r="BRI10" s="526"/>
      <c r="BRJ10" s="526"/>
      <c r="BRK10" s="526"/>
      <c r="BRL10" s="526"/>
      <c r="BRM10" s="526"/>
      <c r="BRN10" s="526"/>
      <c r="BRO10" s="526"/>
      <c r="BRP10" s="526"/>
      <c r="BRQ10" s="526"/>
      <c r="BRR10" s="526"/>
      <c r="BRS10" s="526"/>
      <c r="BRT10" s="526"/>
      <c r="BRU10" s="526"/>
      <c r="BRV10" s="526"/>
      <c r="BRW10" s="526"/>
      <c r="BRX10" s="526"/>
      <c r="BRY10" s="526"/>
      <c r="BRZ10" s="526"/>
      <c r="BSA10" s="526"/>
      <c r="BSB10" s="526"/>
      <c r="BSC10" s="526"/>
      <c r="BSD10" s="526"/>
      <c r="BSE10" s="526"/>
      <c r="BSF10" s="526"/>
      <c r="BSG10" s="526"/>
      <c r="BSH10" s="526"/>
      <c r="BSI10" s="526"/>
      <c r="BSJ10" s="526"/>
      <c r="BSK10" s="526"/>
      <c r="BSL10" s="526"/>
      <c r="BSM10" s="526"/>
      <c r="BSN10" s="526"/>
      <c r="BSO10" s="526"/>
      <c r="BSP10" s="526"/>
      <c r="BSQ10" s="526"/>
      <c r="BSR10" s="526"/>
      <c r="BSS10" s="526"/>
      <c r="BST10" s="526"/>
      <c r="BSU10" s="526"/>
      <c r="BSV10" s="526"/>
      <c r="BSW10" s="526"/>
      <c r="BSX10" s="526"/>
      <c r="BSY10" s="526"/>
      <c r="BSZ10" s="526"/>
      <c r="BTA10" s="526"/>
      <c r="BTB10" s="526"/>
      <c r="BTC10" s="526"/>
      <c r="BTD10" s="526"/>
      <c r="BTE10" s="526"/>
      <c r="BTF10" s="526"/>
      <c r="BTG10" s="526"/>
      <c r="BTH10" s="526"/>
      <c r="BTI10" s="526"/>
      <c r="BTJ10" s="526"/>
      <c r="BTK10" s="526"/>
      <c r="BTL10" s="526"/>
      <c r="BTM10" s="526"/>
      <c r="BTN10" s="526"/>
      <c r="BTO10" s="526"/>
      <c r="BTP10" s="526"/>
      <c r="BTQ10" s="526"/>
      <c r="BTR10" s="526"/>
      <c r="BTS10" s="526"/>
      <c r="BTT10" s="526"/>
      <c r="BTU10" s="526"/>
      <c r="BTV10" s="526"/>
      <c r="BTW10" s="526"/>
      <c r="BTX10" s="526"/>
      <c r="BTY10" s="526"/>
      <c r="BTZ10" s="526"/>
      <c r="BUA10" s="526"/>
      <c r="BUB10" s="526"/>
      <c r="BUC10" s="526"/>
      <c r="BUD10" s="526"/>
      <c r="BUE10" s="526"/>
      <c r="BUF10" s="526"/>
      <c r="BUG10" s="526"/>
      <c r="BUH10" s="526"/>
      <c r="BUI10" s="526"/>
      <c r="BUJ10" s="526"/>
      <c r="BUK10" s="526"/>
      <c r="BUL10" s="526"/>
      <c r="BUM10" s="526"/>
      <c r="BUN10" s="526"/>
      <c r="BUO10" s="526"/>
      <c r="BUP10" s="526"/>
      <c r="BUQ10" s="526"/>
      <c r="BUR10" s="526"/>
      <c r="BUS10" s="526"/>
      <c r="BUT10" s="526"/>
      <c r="BUU10" s="526"/>
      <c r="BUV10" s="526"/>
      <c r="BUW10" s="526"/>
      <c r="BUX10" s="526"/>
      <c r="BUY10" s="526"/>
      <c r="BUZ10" s="526"/>
      <c r="BVA10" s="526"/>
      <c r="BVB10" s="526"/>
      <c r="BVC10" s="526"/>
      <c r="BVD10" s="526"/>
      <c r="BVE10" s="526"/>
      <c r="BVF10" s="526"/>
      <c r="BVG10" s="526"/>
      <c r="BVH10" s="526"/>
      <c r="BVI10" s="526"/>
      <c r="BVJ10" s="526"/>
      <c r="BVK10" s="526"/>
      <c r="BVL10" s="526"/>
      <c r="BVM10" s="526"/>
      <c r="BVN10" s="526"/>
      <c r="BVO10" s="526"/>
      <c r="BVP10" s="526"/>
      <c r="BVQ10" s="526"/>
      <c r="BVR10" s="526"/>
      <c r="BVS10" s="526"/>
      <c r="BVT10" s="526"/>
      <c r="BVU10" s="526"/>
      <c r="BVV10" s="526"/>
      <c r="BVW10" s="526"/>
      <c r="BVX10" s="526"/>
      <c r="BVY10" s="526"/>
      <c r="BVZ10" s="526"/>
      <c r="BWA10" s="526"/>
      <c r="BWB10" s="526"/>
      <c r="BWC10" s="526"/>
      <c r="BWD10" s="526"/>
      <c r="BWE10" s="526"/>
      <c r="BWF10" s="526"/>
      <c r="BWG10" s="526"/>
      <c r="BWH10" s="526"/>
      <c r="BWI10" s="526"/>
      <c r="BWJ10" s="526"/>
      <c r="BWK10" s="526"/>
      <c r="BWL10" s="526"/>
      <c r="BWM10" s="526"/>
      <c r="BWN10" s="526"/>
      <c r="BWO10" s="526"/>
      <c r="BWP10" s="526"/>
      <c r="BWQ10" s="526"/>
      <c r="BWR10" s="526"/>
      <c r="BWS10" s="526"/>
      <c r="BWT10" s="526"/>
      <c r="BWU10" s="526"/>
      <c r="BWV10" s="526"/>
      <c r="BWW10" s="526"/>
      <c r="BWX10" s="526"/>
      <c r="BWY10" s="526"/>
      <c r="BWZ10" s="526"/>
      <c r="BXA10" s="526"/>
      <c r="BXB10" s="526"/>
      <c r="BXC10" s="526"/>
      <c r="BXD10" s="526"/>
      <c r="BXE10" s="526"/>
      <c r="BXF10" s="526"/>
      <c r="BXG10" s="526"/>
      <c r="BXH10" s="526"/>
      <c r="BXI10" s="526"/>
      <c r="BXJ10" s="526"/>
      <c r="BXK10" s="526"/>
      <c r="BXL10" s="526"/>
      <c r="BXM10" s="526"/>
      <c r="BXN10" s="526"/>
      <c r="BXO10" s="526"/>
      <c r="BXP10" s="526"/>
      <c r="BXQ10" s="526"/>
      <c r="BXR10" s="526"/>
      <c r="BXS10" s="526"/>
      <c r="BXT10" s="526"/>
      <c r="BXU10" s="526"/>
      <c r="BXV10" s="526"/>
      <c r="BXW10" s="526"/>
      <c r="BXX10" s="526"/>
      <c r="BXY10" s="526"/>
      <c r="BXZ10" s="526"/>
      <c r="BYA10" s="526"/>
      <c r="BYB10" s="526"/>
      <c r="BYC10" s="526"/>
      <c r="BYD10" s="526"/>
      <c r="BYE10" s="526"/>
      <c r="BYF10" s="526"/>
      <c r="BYG10" s="526"/>
      <c r="BYH10" s="526"/>
      <c r="BYI10" s="526"/>
      <c r="BYJ10" s="526"/>
      <c r="BYK10" s="526"/>
      <c r="BYL10" s="526"/>
      <c r="BYM10" s="526"/>
      <c r="BYN10" s="526"/>
      <c r="BYO10" s="526"/>
      <c r="BYP10" s="526"/>
      <c r="BYQ10" s="526"/>
      <c r="BYR10" s="526"/>
      <c r="BYS10" s="526"/>
      <c r="BYT10" s="526"/>
      <c r="BYU10" s="526"/>
      <c r="BYV10" s="526"/>
      <c r="BYW10" s="526"/>
      <c r="BYX10" s="526"/>
      <c r="BYY10" s="526"/>
      <c r="BYZ10" s="526"/>
      <c r="BZA10" s="526"/>
      <c r="BZB10" s="526"/>
      <c r="BZC10" s="526"/>
      <c r="BZD10" s="526"/>
      <c r="BZE10" s="526"/>
      <c r="BZF10" s="526"/>
      <c r="BZG10" s="526"/>
      <c r="BZH10" s="526"/>
      <c r="BZI10" s="526"/>
      <c r="BZJ10" s="526"/>
      <c r="BZK10" s="526"/>
      <c r="BZL10" s="526"/>
      <c r="BZM10" s="526"/>
      <c r="BZN10" s="526"/>
      <c r="BZO10" s="526"/>
      <c r="BZP10" s="526"/>
      <c r="BZQ10" s="526"/>
      <c r="BZR10" s="526"/>
      <c r="BZS10" s="526"/>
      <c r="BZT10" s="526"/>
      <c r="BZU10" s="526"/>
      <c r="BZV10" s="526"/>
      <c r="BZW10" s="526"/>
      <c r="BZX10" s="526"/>
      <c r="BZY10" s="526"/>
      <c r="BZZ10" s="526"/>
      <c r="CAA10" s="526"/>
      <c r="CAB10" s="526"/>
      <c r="CAC10" s="526"/>
      <c r="CAD10" s="526"/>
      <c r="CAE10" s="526"/>
      <c r="CAF10" s="526"/>
      <c r="CAG10" s="526"/>
      <c r="CAH10" s="526"/>
      <c r="CAI10" s="526"/>
      <c r="CAJ10" s="526"/>
      <c r="CAK10" s="526"/>
      <c r="CAL10" s="526"/>
      <c r="CAM10" s="526"/>
      <c r="CAN10" s="526"/>
      <c r="CAO10" s="526"/>
      <c r="CAP10" s="526"/>
      <c r="CAQ10" s="526"/>
      <c r="CAR10" s="526"/>
      <c r="CAS10" s="526"/>
      <c r="CAT10" s="526"/>
      <c r="CAU10" s="526"/>
      <c r="CAV10" s="526"/>
      <c r="CAW10" s="526"/>
      <c r="CAX10" s="526"/>
      <c r="CAY10" s="526"/>
      <c r="CAZ10" s="526"/>
      <c r="CBA10" s="526"/>
      <c r="CBB10" s="526"/>
      <c r="CBC10" s="526"/>
      <c r="CBD10" s="526"/>
      <c r="CBE10" s="526"/>
      <c r="CBF10" s="526"/>
      <c r="CBG10" s="526"/>
      <c r="CBH10" s="526"/>
      <c r="CBI10" s="526"/>
      <c r="CBJ10" s="526"/>
      <c r="CBK10" s="526"/>
      <c r="CBL10" s="526"/>
      <c r="CBM10" s="526"/>
      <c r="CBN10" s="526"/>
      <c r="CBO10" s="526"/>
      <c r="CBP10" s="526"/>
      <c r="CBQ10" s="526"/>
      <c r="CBR10" s="526"/>
      <c r="CBS10" s="526"/>
      <c r="CBT10" s="526"/>
      <c r="CBU10" s="526"/>
      <c r="CBV10" s="526"/>
      <c r="CBW10" s="526"/>
      <c r="CBX10" s="526"/>
      <c r="CBY10" s="526"/>
      <c r="CBZ10" s="526"/>
      <c r="CCA10" s="526"/>
      <c r="CCB10" s="526"/>
      <c r="CCC10" s="526"/>
      <c r="CCD10" s="526"/>
      <c r="CCE10" s="526"/>
      <c r="CCF10" s="526"/>
      <c r="CCG10" s="526"/>
      <c r="CCH10" s="526"/>
      <c r="CCI10" s="526"/>
      <c r="CCJ10" s="526"/>
      <c r="CCK10" s="526"/>
      <c r="CCL10" s="526"/>
      <c r="CCM10" s="526"/>
      <c r="CCN10" s="526"/>
      <c r="CCO10" s="526"/>
      <c r="CCP10" s="526"/>
      <c r="CCQ10" s="526"/>
      <c r="CCR10" s="526"/>
      <c r="CCS10" s="526"/>
      <c r="CCT10" s="526"/>
      <c r="CCU10" s="526"/>
      <c r="CCV10" s="526"/>
      <c r="CCW10" s="526"/>
      <c r="CCX10" s="526"/>
      <c r="CCY10" s="526"/>
      <c r="CCZ10" s="526"/>
      <c r="CDA10" s="526"/>
      <c r="CDB10" s="526"/>
      <c r="CDC10" s="526"/>
      <c r="CDD10" s="526"/>
      <c r="CDE10" s="526"/>
      <c r="CDF10" s="526"/>
      <c r="CDG10" s="526"/>
      <c r="CDH10" s="526"/>
      <c r="CDI10" s="526"/>
      <c r="CDJ10" s="526"/>
      <c r="CDK10" s="526"/>
      <c r="CDL10" s="526"/>
      <c r="CDM10" s="526"/>
      <c r="CDN10" s="526"/>
      <c r="CDO10" s="526"/>
      <c r="CDP10" s="526"/>
      <c r="CDQ10" s="526"/>
      <c r="CDR10" s="526"/>
      <c r="CDS10" s="526"/>
      <c r="CDT10" s="526"/>
      <c r="CDU10" s="526"/>
      <c r="CDV10" s="526"/>
      <c r="CDW10" s="526"/>
      <c r="CDX10" s="526"/>
      <c r="CDY10" s="526"/>
      <c r="CDZ10" s="526"/>
      <c r="CEA10" s="526"/>
      <c r="CEB10" s="526"/>
      <c r="CEC10" s="526"/>
      <c r="CED10" s="526"/>
      <c r="CEE10" s="526"/>
      <c r="CEF10" s="526"/>
      <c r="CEG10" s="526"/>
      <c r="CEH10" s="526"/>
      <c r="CEI10" s="526"/>
      <c r="CEJ10" s="526"/>
      <c r="CEK10" s="526"/>
      <c r="CEL10" s="526"/>
      <c r="CEM10" s="526"/>
      <c r="CEN10" s="526"/>
      <c r="CEO10" s="526"/>
      <c r="CEP10" s="526"/>
      <c r="CEQ10" s="526"/>
      <c r="CER10" s="526"/>
      <c r="CES10" s="526"/>
      <c r="CET10" s="526"/>
      <c r="CEU10" s="526"/>
      <c r="CEV10" s="526"/>
      <c r="CEW10" s="526"/>
      <c r="CEX10" s="526"/>
      <c r="CEY10" s="526"/>
      <c r="CEZ10" s="526"/>
      <c r="CFA10" s="526"/>
      <c r="CFB10" s="526"/>
      <c r="CFC10" s="526"/>
      <c r="CFD10" s="526"/>
      <c r="CFE10" s="526"/>
      <c r="CFF10" s="526"/>
      <c r="CFG10" s="526"/>
      <c r="CFH10" s="526"/>
      <c r="CFI10" s="526"/>
      <c r="CFJ10" s="526"/>
      <c r="CFK10" s="526"/>
      <c r="CFL10" s="526"/>
      <c r="CFM10" s="526"/>
      <c r="CFN10" s="526"/>
      <c r="CFO10" s="526"/>
      <c r="CFP10" s="526"/>
      <c r="CFQ10" s="526"/>
      <c r="CFR10" s="526"/>
      <c r="CFS10" s="526"/>
      <c r="CFT10" s="526"/>
      <c r="CFU10" s="526"/>
      <c r="CFV10" s="526"/>
      <c r="CFW10" s="526"/>
      <c r="CFX10" s="526"/>
      <c r="CFY10" s="526"/>
      <c r="CFZ10" s="526"/>
      <c r="CGA10" s="526"/>
      <c r="CGB10" s="526"/>
      <c r="CGC10" s="526"/>
      <c r="CGD10" s="526"/>
      <c r="CGE10" s="526"/>
      <c r="CGF10" s="526"/>
      <c r="CGG10" s="526"/>
      <c r="CGH10" s="526"/>
      <c r="CGI10" s="526"/>
      <c r="CGJ10" s="526"/>
      <c r="CGK10" s="526"/>
      <c r="CGL10" s="526"/>
      <c r="CGM10" s="526"/>
      <c r="CGN10" s="526"/>
      <c r="CGO10" s="526"/>
      <c r="CGP10" s="526"/>
      <c r="CGQ10" s="526"/>
      <c r="CGR10" s="526"/>
      <c r="CGS10" s="526"/>
      <c r="CGT10" s="526"/>
      <c r="CGU10" s="526"/>
      <c r="CGV10" s="526"/>
      <c r="CGW10" s="526"/>
      <c r="CGX10" s="526"/>
      <c r="CGY10" s="526"/>
      <c r="CGZ10" s="526"/>
      <c r="CHA10" s="526"/>
      <c r="CHB10" s="526"/>
      <c r="CHC10" s="526"/>
      <c r="CHD10" s="526"/>
      <c r="CHE10" s="526"/>
      <c r="CHF10" s="526"/>
      <c r="CHG10" s="526"/>
      <c r="CHH10" s="526"/>
      <c r="CHI10" s="526"/>
      <c r="CHJ10" s="526"/>
      <c r="CHK10" s="526"/>
      <c r="CHL10" s="526"/>
      <c r="CHM10" s="526"/>
      <c r="CHN10" s="526"/>
      <c r="CHO10" s="526"/>
      <c r="CHP10" s="526"/>
      <c r="CHQ10" s="526"/>
      <c r="CHR10" s="526"/>
      <c r="CHS10" s="526"/>
      <c r="CHT10" s="526"/>
      <c r="CHU10" s="526"/>
      <c r="CHV10" s="526"/>
      <c r="CHW10" s="526"/>
      <c r="CHX10" s="526"/>
      <c r="CHY10" s="526"/>
      <c r="CHZ10" s="526"/>
      <c r="CIA10" s="526"/>
      <c r="CIB10" s="526"/>
      <c r="CIC10" s="526"/>
      <c r="CID10" s="526"/>
      <c r="CIE10" s="526"/>
      <c r="CIF10" s="526"/>
      <c r="CIG10" s="526"/>
      <c r="CIH10" s="526"/>
      <c r="CII10" s="526"/>
      <c r="CIJ10" s="526"/>
      <c r="CIK10" s="526"/>
      <c r="CIL10" s="526"/>
      <c r="CIM10" s="526"/>
      <c r="CIN10" s="526"/>
      <c r="CIO10" s="526"/>
      <c r="CIP10" s="526"/>
      <c r="CIQ10" s="526"/>
      <c r="CIR10" s="526"/>
      <c r="CIS10" s="526"/>
      <c r="CIT10" s="526"/>
      <c r="CIU10" s="526"/>
      <c r="CIV10" s="526"/>
      <c r="CIW10" s="526"/>
      <c r="CIX10" s="526"/>
      <c r="CIY10" s="526"/>
      <c r="CIZ10" s="526"/>
      <c r="CJA10" s="526"/>
      <c r="CJB10" s="526"/>
      <c r="CJC10" s="526"/>
      <c r="CJD10" s="526"/>
      <c r="CJE10" s="526"/>
      <c r="CJF10" s="526"/>
      <c r="CJG10" s="526"/>
      <c r="CJH10" s="526"/>
      <c r="CJI10" s="526"/>
      <c r="CJJ10" s="526"/>
      <c r="CJK10" s="526"/>
      <c r="CJL10" s="526"/>
      <c r="CJM10" s="526"/>
      <c r="CJN10" s="526"/>
      <c r="CJO10" s="526"/>
      <c r="CJP10" s="526"/>
      <c r="CJQ10" s="526"/>
      <c r="CJR10" s="526"/>
      <c r="CJS10" s="526"/>
      <c r="CJT10" s="526"/>
      <c r="CJU10" s="526"/>
      <c r="CJV10" s="526"/>
      <c r="CJW10" s="526"/>
      <c r="CJX10" s="526"/>
      <c r="CJY10" s="526"/>
      <c r="CJZ10" s="526"/>
      <c r="CKA10" s="526"/>
      <c r="CKB10" s="526"/>
      <c r="CKC10" s="526"/>
      <c r="CKD10" s="526"/>
      <c r="CKE10" s="526"/>
      <c r="CKF10" s="526"/>
      <c r="CKG10" s="526"/>
      <c r="CKH10" s="526"/>
      <c r="CKI10" s="526"/>
      <c r="CKJ10" s="526"/>
      <c r="CKK10" s="526"/>
      <c r="CKL10" s="526"/>
      <c r="CKM10" s="526"/>
      <c r="CKN10" s="526"/>
      <c r="CKO10" s="526"/>
      <c r="CKP10" s="526"/>
      <c r="CKQ10" s="526"/>
      <c r="CKR10" s="526"/>
      <c r="CKS10" s="526"/>
      <c r="CKT10" s="526"/>
      <c r="CKU10" s="526"/>
      <c r="CKV10" s="526"/>
      <c r="CKW10" s="526"/>
      <c r="CKX10" s="526"/>
      <c r="CKY10" s="526"/>
      <c r="CKZ10" s="526"/>
      <c r="CLA10" s="526"/>
      <c r="CLB10" s="526"/>
      <c r="CLC10" s="526"/>
      <c r="CLD10" s="526"/>
      <c r="CLE10" s="526"/>
      <c r="CLF10" s="526"/>
      <c r="CLG10" s="526"/>
      <c r="CLH10" s="526"/>
      <c r="CLI10" s="526"/>
      <c r="CLJ10" s="526"/>
      <c r="CLK10" s="526"/>
      <c r="CLL10" s="526"/>
      <c r="CLM10" s="526"/>
      <c r="CLN10" s="526"/>
      <c r="CLO10" s="526"/>
      <c r="CLP10" s="526"/>
      <c r="CLQ10" s="526"/>
      <c r="CLR10" s="526"/>
      <c r="CLS10" s="526"/>
      <c r="CLT10" s="526"/>
      <c r="CLU10" s="526"/>
      <c r="CLV10" s="526"/>
      <c r="CLW10" s="526"/>
      <c r="CLX10" s="526"/>
      <c r="CLY10" s="526"/>
      <c r="CLZ10" s="526"/>
      <c r="CMA10" s="526"/>
      <c r="CMB10" s="526"/>
      <c r="CMC10" s="526"/>
      <c r="CMD10" s="526"/>
      <c r="CME10" s="526"/>
      <c r="CMF10" s="526"/>
      <c r="CMG10" s="526"/>
      <c r="CMH10" s="526"/>
      <c r="CMI10" s="526"/>
      <c r="CMJ10" s="526"/>
      <c r="CMK10" s="526"/>
      <c r="CML10" s="526"/>
      <c r="CMM10" s="526"/>
      <c r="CMN10" s="526"/>
      <c r="CMO10" s="526"/>
      <c r="CMP10" s="526"/>
      <c r="CMQ10" s="526"/>
      <c r="CMR10" s="526"/>
      <c r="CMS10" s="526"/>
      <c r="CMT10" s="526"/>
      <c r="CMU10" s="526"/>
      <c r="CMV10" s="526"/>
      <c r="CMW10" s="526"/>
      <c r="CMX10" s="526"/>
      <c r="CMY10" s="526"/>
      <c r="CMZ10" s="526"/>
      <c r="CNA10" s="526"/>
      <c r="CNB10" s="526"/>
      <c r="CNC10" s="526"/>
      <c r="CND10" s="526"/>
      <c r="CNE10" s="526"/>
      <c r="CNF10" s="526"/>
      <c r="CNG10" s="526"/>
      <c r="CNH10" s="526"/>
      <c r="CNI10" s="526"/>
      <c r="CNJ10" s="526"/>
      <c r="CNK10" s="526"/>
      <c r="CNL10" s="526"/>
      <c r="CNM10" s="526"/>
      <c r="CNN10" s="526"/>
      <c r="CNO10" s="526"/>
      <c r="CNP10" s="526"/>
      <c r="CNQ10" s="526"/>
      <c r="CNR10" s="526"/>
      <c r="CNS10" s="526"/>
      <c r="CNT10" s="526"/>
      <c r="CNU10" s="526"/>
      <c r="CNV10" s="526"/>
      <c r="CNW10" s="526"/>
      <c r="CNX10" s="526"/>
      <c r="CNY10" s="526"/>
      <c r="CNZ10" s="526"/>
      <c r="COA10" s="526"/>
      <c r="COB10" s="526"/>
      <c r="COC10" s="526"/>
      <c r="COD10" s="526"/>
      <c r="COE10" s="526"/>
      <c r="COF10" s="526"/>
      <c r="COG10" s="526"/>
      <c r="COH10" s="526"/>
      <c r="COI10" s="526"/>
      <c r="COJ10" s="526"/>
      <c r="COK10" s="526"/>
      <c r="COL10" s="526"/>
      <c r="COM10" s="526"/>
      <c r="CON10" s="526"/>
      <c r="COO10" s="526"/>
      <c r="COP10" s="526"/>
      <c r="COQ10" s="526"/>
      <c r="COR10" s="526"/>
      <c r="COS10" s="526"/>
      <c r="COT10" s="526"/>
      <c r="COU10" s="526"/>
      <c r="COV10" s="526"/>
      <c r="COW10" s="526"/>
      <c r="COX10" s="526"/>
      <c r="COY10" s="526"/>
      <c r="COZ10" s="526"/>
      <c r="CPA10" s="526"/>
      <c r="CPB10" s="526"/>
      <c r="CPC10" s="526"/>
      <c r="CPD10" s="526"/>
      <c r="CPE10" s="526"/>
      <c r="CPF10" s="526"/>
      <c r="CPG10" s="526"/>
      <c r="CPH10" s="526"/>
      <c r="CPI10" s="526"/>
      <c r="CPJ10" s="526"/>
      <c r="CPK10" s="526"/>
      <c r="CPL10" s="526"/>
      <c r="CPM10" s="526"/>
      <c r="CPN10" s="526"/>
      <c r="CPO10" s="526"/>
      <c r="CPP10" s="526"/>
      <c r="CPQ10" s="526"/>
      <c r="CPR10" s="526"/>
      <c r="CPS10" s="526"/>
      <c r="CPT10" s="526"/>
      <c r="CPU10" s="526"/>
      <c r="CPV10" s="526"/>
      <c r="CPW10" s="526"/>
      <c r="CPX10" s="526"/>
      <c r="CPY10" s="526"/>
      <c r="CPZ10" s="526"/>
      <c r="CQA10" s="526"/>
      <c r="CQB10" s="526"/>
      <c r="CQC10" s="526"/>
      <c r="CQD10" s="526"/>
      <c r="CQE10" s="526"/>
      <c r="CQF10" s="526"/>
      <c r="CQG10" s="526"/>
      <c r="CQH10" s="526"/>
      <c r="CQI10" s="526"/>
      <c r="CQJ10" s="526"/>
      <c r="CQK10" s="526"/>
      <c r="CQL10" s="526"/>
      <c r="CQM10" s="526"/>
      <c r="CQN10" s="526"/>
      <c r="CQO10" s="526"/>
      <c r="CQP10" s="526"/>
      <c r="CQQ10" s="526"/>
      <c r="CQR10" s="526"/>
      <c r="CQS10" s="526"/>
      <c r="CQT10" s="526"/>
      <c r="CQU10" s="526"/>
      <c r="CQV10" s="526"/>
      <c r="CQW10" s="526"/>
      <c r="CQX10" s="526"/>
      <c r="CQY10" s="526"/>
      <c r="CQZ10" s="526"/>
      <c r="CRA10" s="526"/>
      <c r="CRB10" s="526"/>
      <c r="CRC10" s="526"/>
      <c r="CRD10" s="526"/>
      <c r="CRE10" s="526"/>
      <c r="CRF10" s="526"/>
      <c r="CRG10" s="526"/>
      <c r="CRH10" s="526"/>
      <c r="CRI10" s="526"/>
      <c r="CRJ10" s="526"/>
      <c r="CRK10" s="526"/>
      <c r="CRL10" s="526"/>
      <c r="CRM10" s="526"/>
      <c r="CRN10" s="526"/>
      <c r="CRO10" s="526"/>
      <c r="CRP10" s="526"/>
      <c r="CRQ10" s="526"/>
      <c r="CRR10" s="526"/>
      <c r="CRS10" s="526"/>
      <c r="CRT10" s="526"/>
      <c r="CRU10" s="526"/>
      <c r="CRV10" s="526"/>
      <c r="CRW10" s="526"/>
      <c r="CRX10" s="526"/>
      <c r="CRY10" s="526"/>
      <c r="CRZ10" s="526"/>
      <c r="CSA10" s="526"/>
      <c r="CSB10" s="526"/>
      <c r="CSC10" s="526"/>
      <c r="CSD10" s="526"/>
      <c r="CSE10" s="526"/>
      <c r="CSF10" s="526"/>
      <c r="CSG10" s="526"/>
      <c r="CSH10" s="526"/>
      <c r="CSI10" s="526"/>
      <c r="CSJ10" s="526"/>
      <c r="CSK10" s="526"/>
      <c r="CSL10" s="526"/>
      <c r="CSM10" s="526"/>
      <c r="CSN10" s="526"/>
      <c r="CSO10" s="526"/>
      <c r="CSP10" s="526"/>
      <c r="CSQ10" s="526"/>
      <c r="CSR10" s="526"/>
      <c r="CSS10" s="526"/>
      <c r="CST10" s="526"/>
      <c r="CSU10" s="526"/>
      <c r="CSV10" s="526"/>
      <c r="CSW10" s="526"/>
      <c r="CSX10" s="526"/>
      <c r="CSY10" s="526"/>
      <c r="CSZ10" s="526"/>
      <c r="CTA10" s="526"/>
      <c r="CTB10" s="526"/>
      <c r="CTC10" s="526"/>
      <c r="CTD10" s="526"/>
      <c r="CTE10" s="526"/>
      <c r="CTF10" s="526"/>
      <c r="CTG10" s="526"/>
      <c r="CTH10" s="526"/>
      <c r="CTI10" s="526"/>
      <c r="CTJ10" s="526"/>
      <c r="CTK10" s="526"/>
      <c r="CTL10" s="526"/>
      <c r="CTM10" s="526"/>
      <c r="CTN10" s="526"/>
      <c r="CTO10" s="526"/>
      <c r="CTP10" s="526"/>
      <c r="CTQ10" s="526"/>
      <c r="CTR10" s="526"/>
      <c r="CTS10" s="526"/>
      <c r="CTT10" s="526"/>
      <c r="CTU10" s="526"/>
      <c r="CTV10" s="526"/>
      <c r="CTW10" s="526"/>
      <c r="CTX10" s="526"/>
      <c r="CTY10" s="526"/>
      <c r="CTZ10" s="526"/>
      <c r="CUA10" s="526"/>
      <c r="CUB10" s="526"/>
      <c r="CUC10" s="526"/>
      <c r="CUD10" s="526"/>
      <c r="CUE10" s="526"/>
      <c r="CUF10" s="526"/>
      <c r="CUG10" s="526"/>
      <c r="CUH10" s="526"/>
      <c r="CUI10" s="526"/>
      <c r="CUJ10" s="526"/>
      <c r="CUK10" s="526"/>
      <c r="CUL10" s="526"/>
      <c r="CUM10" s="526"/>
      <c r="CUN10" s="526"/>
      <c r="CUO10" s="526"/>
      <c r="CUP10" s="526"/>
      <c r="CUQ10" s="526"/>
      <c r="CUR10" s="526"/>
      <c r="CUS10" s="526"/>
      <c r="CUT10" s="526"/>
      <c r="CUU10" s="526"/>
      <c r="CUV10" s="526"/>
      <c r="CUW10" s="526"/>
      <c r="CUX10" s="526"/>
      <c r="CUY10" s="526"/>
      <c r="CUZ10" s="526"/>
      <c r="CVA10" s="526"/>
      <c r="CVB10" s="526"/>
      <c r="CVC10" s="526"/>
      <c r="CVD10" s="526"/>
      <c r="CVE10" s="526"/>
      <c r="CVF10" s="526"/>
      <c r="CVG10" s="526"/>
      <c r="CVH10" s="526"/>
      <c r="CVI10" s="526"/>
      <c r="CVJ10" s="526"/>
      <c r="CVK10" s="526"/>
      <c r="CVL10" s="526"/>
      <c r="CVM10" s="526"/>
      <c r="CVN10" s="526"/>
      <c r="CVO10" s="526"/>
      <c r="CVP10" s="526"/>
      <c r="CVQ10" s="526"/>
      <c r="CVR10" s="526"/>
      <c r="CVS10" s="526"/>
      <c r="CVT10" s="526"/>
      <c r="CVU10" s="526"/>
      <c r="CVV10" s="526"/>
      <c r="CVW10" s="526"/>
      <c r="CVX10" s="526"/>
      <c r="CVY10" s="526"/>
      <c r="CVZ10" s="526"/>
      <c r="CWA10" s="526"/>
      <c r="CWB10" s="526"/>
      <c r="CWC10" s="526"/>
      <c r="CWD10" s="526"/>
      <c r="CWE10" s="526"/>
      <c r="CWF10" s="526"/>
      <c r="CWG10" s="526"/>
      <c r="CWH10" s="526"/>
      <c r="CWI10" s="526"/>
      <c r="CWJ10" s="526"/>
      <c r="CWK10" s="526"/>
      <c r="CWL10" s="526"/>
      <c r="CWM10" s="526"/>
      <c r="CWN10" s="526"/>
      <c r="CWO10" s="526"/>
      <c r="CWP10" s="526"/>
      <c r="CWQ10" s="526"/>
      <c r="CWR10" s="526"/>
      <c r="CWS10" s="526"/>
      <c r="CWT10" s="526"/>
      <c r="CWU10" s="526"/>
      <c r="CWV10" s="526"/>
      <c r="CWW10" s="526"/>
      <c r="CWX10" s="526"/>
      <c r="CWY10" s="526"/>
      <c r="CWZ10" s="526"/>
      <c r="CXA10" s="526"/>
      <c r="CXB10" s="526"/>
      <c r="CXC10" s="526"/>
      <c r="CXD10" s="526"/>
      <c r="CXE10" s="526"/>
      <c r="CXF10" s="526"/>
      <c r="CXG10" s="526"/>
      <c r="CXH10" s="526"/>
      <c r="CXI10" s="526"/>
      <c r="CXJ10" s="526"/>
      <c r="CXK10" s="526"/>
      <c r="CXL10" s="526"/>
      <c r="CXM10" s="526"/>
      <c r="CXN10" s="526"/>
      <c r="CXO10" s="526"/>
      <c r="CXP10" s="526"/>
      <c r="CXQ10" s="526"/>
      <c r="CXR10" s="526"/>
      <c r="CXS10" s="526"/>
      <c r="CXT10" s="526"/>
      <c r="CXU10" s="526"/>
      <c r="CXV10" s="526"/>
      <c r="CXW10" s="526"/>
      <c r="CXX10" s="526"/>
      <c r="CXY10" s="526"/>
      <c r="CXZ10" s="526"/>
      <c r="CYA10" s="526"/>
      <c r="CYB10" s="526"/>
      <c r="CYC10" s="526"/>
      <c r="CYD10" s="526"/>
      <c r="CYE10" s="526"/>
      <c r="CYF10" s="526"/>
      <c r="CYG10" s="526"/>
      <c r="CYH10" s="526"/>
      <c r="CYI10" s="526"/>
      <c r="CYJ10" s="526"/>
      <c r="CYK10" s="526"/>
      <c r="CYL10" s="526"/>
      <c r="CYM10" s="526"/>
      <c r="CYN10" s="526"/>
      <c r="CYO10" s="526"/>
      <c r="CYP10" s="526"/>
      <c r="CYQ10" s="526"/>
      <c r="CYR10" s="526"/>
      <c r="CYS10" s="526"/>
      <c r="CYT10" s="526"/>
      <c r="CYU10" s="526"/>
      <c r="CYV10" s="526"/>
      <c r="CYW10" s="526"/>
      <c r="CYX10" s="526"/>
      <c r="CYY10" s="526"/>
      <c r="CYZ10" s="526"/>
      <c r="CZA10" s="526"/>
      <c r="CZB10" s="526"/>
      <c r="CZC10" s="526"/>
      <c r="CZD10" s="526"/>
      <c r="CZE10" s="526"/>
      <c r="CZF10" s="526"/>
      <c r="CZG10" s="526"/>
      <c r="CZH10" s="526"/>
      <c r="CZI10" s="526"/>
      <c r="CZJ10" s="526"/>
      <c r="CZK10" s="526"/>
      <c r="CZL10" s="526"/>
      <c r="CZM10" s="526"/>
      <c r="CZN10" s="526"/>
      <c r="CZO10" s="526"/>
      <c r="CZP10" s="526"/>
      <c r="CZQ10" s="526"/>
      <c r="CZR10" s="526"/>
      <c r="CZS10" s="526"/>
      <c r="CZT10" s="526"/>
      <c r="CZU10" s="526"/>
      <c r="CZV10" s="526"/>
      <c r="CZW10" s="526"/>
      <c r="CZX10" s="526"/>
      <c r="CZY10" s="526"/>
      <c r="CZZ10" s="526"/>
      <c r="DAA10" s="526"/>
      <c r="DAB10" s="526"/>
      <c r="DAC10" s="526"/>
      <c r="DAD10" s="526"/>
      <c r="DAE10" s="526"/>
      <c r="DAF10" s="526"/>
      <c r="DAG10" s="526"/>
      <c r="DAH10" s="526"/>
      <c r="DAI10" s="526"/>
      <c r="DAJ10" s="526"/>
      <c r="DAK10" s="526"/>
      <c r="DAL10" s="526"/>
      <c r="DAM10" s="526"/>
      <c r="DAN10" s="526"/>
      <c r="DAO10" s="526"/>
      <c r="DAP10" s="526"/>
      <c r="DAQ10" s="526"/>
      <c r="DAR10" s="526"/>
      <c r="DAS10" s="526"/>
      <c r="DAT10" s="526"/>
      <c r="DAU10" s="526"/>
      <c r="DAV10" s="526"/>
      <c r="DAW10" s="526"/>
      <c r="DAX10" s="526"/>
      <c r="DAY10" s="526"/>
      <c r="DAZ10" s="526"/>
      <c r="DBA10" s="526"/>
      <c r="DBB10" s="526"/>
      <c r="DBC10" s="526"/>
      <c r="DBD10" s="526"/>
      <c r="DBE10" s="526"/>
      <c r="DBF10" s="526"/>
      <c r="DBG10" s="526"/>
      <c r="DBH10" s="526"/>
      <c r="DBI10" s="526"/>
      <c r="DBJ10" s="526"/>
      <c r="DBK10" s="526"/>
      <c r="DBL10" s="526"/>
      <c r="DBM10" s="526"/>
      <c r="DBN10" s="526"/>
      <c r="DBO10" s="526"/>
      <c r="DBP10" s="526"/>
      <c r="DBQ10" s="526"/>
      <c r="DBR10" s="526"/>
      <c r="DBS10" s="526"/>
      <c r="DBT10" s="526"/>
      <c r="DBU10" s="526"/>
      <c r="DBV10" s="526"/>
      <c r="DBW10" s="526"/>
      <c r="DBX10" s="526"/>
      <c r="DBY10" s="526"/>
      <c r="DBZ10" s="526"/>
      <c r="DCA10" s="526"/>
      <c r="DCB10" s="526"/>
      <c r="DCC10" s="526"/>
      <c r="DCD10" s="526"/>
      <c r="DCE10" s="526"/>
      <c r="DCF10" s="526"/>
      <c r="DCG10" s="526"/>
      <c r="DCH10" s="526"/>
      <c r="DCI10" s="526"/>
      <c r="DCJ10" s="526"/>
      <c r="DCK10" s="526"/>
      <c r="DCL10" s="526"/>
      <c r="DCM10" s="526"/>
      <c r="DCN10" s="526"/>
      <c r="DCO10" s="526"/>
      <c r="DCP10" s="526"/>
      <c r="DCQ10" s="526"/>
      <c r="DCR10" s="526"/>
      <c r="DCS10" s="526"/>
      <c r="DCT10" s="526"/>
      <c r="DCU10" s="526"/>
      <c r="DCV10" s="526"/>
      <c r="DCW10" s="526"/>
      <c r="DCX10" s="526"/>
      <c r="DCY10" s="526"/>
      <c r="DCZ10" s="526"/>
      <c r="DDA10" s="526"/>
      <c r="DDB10" s="526"/>
      <c r="DDC10" s="526"/>
      <c r="DDD10" s="526"/>
      <c r="DDE10" s="526"/>
      <c r="DDF10" s="526"/>
      <c r="DDG10" s="526"/>
      <c r="DDH10" s="526"/>
      <c r="DDI10" s="526"/>
      <c r="DDJ10" s="526"/>
      <c r="DDK10" s="526"/>
      <c r="DDL10" s="526"/>
      <c r="DDM10" s="526"/>
      <c r="DDN10" s="526"/>
      <c r="DDO10" s="526"/>
      <c r="DDP10" s="526"/>
      <c r="DDQ10" s="526"/>
      <c r="DDR10" s="526"/>
      <c r="DDS10" s="526"/>
      <c r="DDT10" s="526"/>
      <c r="DDU10" s="526"/>
      <c r="DDV10" s="526"/>
      <c r="DDW10" s="526"/>
      <c r="DDX10" s="526"/>
      <c r="DDY10" s="526"/>
      <c r="DDZ10" s="526"/>
      <c r="DEA10" s="526"/>
      <c r="DEB10" s="526"/>
      <c r="DEC10" s="526"/>
      <c r="DED10" s="526"/>
      <c r="DEE10" s="526"/>
      <c r="DEF10" s="526"/>
      <c r="DEG10" s="526"/>
      <c r="DEH10" s="526"/>
      <c r="DEI10" s="526"/>
      <c r="DEJ10" s="526"/>
      <c r="DEK10" s="526"/>
      <c r="DEL10" s="526"/>
      <c r="DEM10" s="526"/>
      <c r="DEN10" s="526"/>
      <c r="DEO10" s="526"/>
      <c r="DEP10" s="526"/>
      <c r="DEQ10" s="526"/>
      <c r="DER10" s="526"/>
      <c r="DES10" s="526"/>
      <c r="DET10" s="526"/>
      <c r="DEU10" s="526"/>
      <c r="DEV10" s="526"/>
      <c r="DEW10" s="526"/>
      <c r="DEX10" s="526"/>
      <c r="DEY10" s="526"/>
      <c r="DEZ10" s="526"/>
      <c r="DFA10" s="526"/>
      <c r="DFB10" s="526"/>
      <c r="DFC10" s="526"/>
      <c r="DFD10" s="526"/>
      <c r="DFE10" s="526"/>
      <c r="DFF10" s="526"/>
      <c r="DFG10" s="526"/>
      <c r="DFH10" s="526"/>
      <c r="DFI10" s="526"/>
      <c r="DFJ10" s="526"/>
      <c r="DFK10" s="526"/>
      <c r="DFL10" s="526"/>
      <c r="DFM10" s="526"/>
      <c r="DFN10" s="526"/>
      <c r="DFO10" s="526"/>
      <c r="DFP10" s="526"/>
      <c r="DFQ10" s="526"/>
      <c r="DFR10" s="526"/>
      <c r="DFS10" s="526"/>
      <c r="DFT10" s="526"/>
      <c r="DFU10" s="526"/>
      <c r="DFV10" s="526"/>
      <c r="DFW10" s="526"/>
      <c r="DFX10" s="526"/>
      <c r="DFY10" s="526"/>
      <c r="DFZ10" s="526"/>
      <c r="DGA10" s="526"/>
      <c r="DGB10" s="526"/>
      <c r="DGC10" s="526"/>
      <c r="DGD10" s="526"/>
      <c r="DGE10" s="526"/>
      <c r="DGF10" s="526"/>
      <c r="DGG10" s="526"/>
      <c r="DGH10" s="526"/>
      <c r="DGI10" s="526"/>
      <c r="DGJ10" s="526"/>
      <c r="DGK10" s="526"/>
      <c r="DGL10" s="526"/>
      <c r="DGM10" s="526"/>
      <c r="DGN10" s="526"/>
      <c r="DGO10" s="526"/>
      <c r="DGP10" s="526"/>
      <c r="DGQ10" s="526"/>
      <c r="DGR10" s="526"/>
      <c r="DGS10" s="526"/>
      <c r="DGT10" s="526"/>
      <c r="DGU10" s="526"/>
      <c r="DGV10" s="526"/>
      <c r="DGW10" s="526"/>
      <c r="DGX10" s="526"/>
      <c r="DGY10" s="526"/>
      <c r="DGZ10" s="526"/>
      <c r="DHA10" s="526"/>
      <c r="DHB10" s="526"/>
      <c r="DHC10" s="526"/>
      <c r="DHD10" s="526"/>
      <c r="DHE10" s="526"/>
      <c r="DHF10" s="526"/>
      <c r="DHG10" s="526"/>
      <c r="DHH10" s="526"/>
      <c r="DHI10" s="526"/>
      <c r="DHJ10" s="526"/>
      <c r="DHK10" s="526"/>
      <c r="DHL10" s="526"/>
      <c r="DHM10" s="526"/>
      <c r="DHN10" s="526"/>
      <c r="DHO10" s="526"/>
      <c r="DHP10" s="526"/>
      <c r="DHQ10" s="526"/>
      <c r="DHR10" s="526"/>
      <c r="DHS10" s="526"/>
      <c r="DHT10" s="526"/>
      <c r="DHU10" s="526"/>
      <c r="DHV10" s="526"/>
      <c r="DHW10" s="526"/>
      <c r="DHX10" s="526"/>
      <c r="DHY10" s="526"/>
      <c r="DHZ10" s="526"/>
      <c r="DIA10" s="526"/>
      <c r="DIB10" s="526"/>
      <c r="DIC10" s="526"/>
      <c r="DID10" s="526"/>
      <c r="DIE10" s="526"/>
      <c r="DIF10" s="526"/>
      <c r="DIG10" s="526"/>
      <c r="DIH10" s="526"/>
      <c r="DII10" s="526"/>
      <c r="DIJ10" s="526"/>
      <c r="DIK10" s="526"/>
      <c r="DIL10" s="526"/>
      <c r="DIM10" s="526"/>
      <c r="DIN10" s="526"/>
      <c r="DIO10" s="526"/>
      <c r="DIP10" s="526"/>
      <c r="DIQ10" s="526"/>
      <c r="DIR10" s="526"/>
      <c r="DIS10" s="526"/>
      <c r="DIT10" s="526"/>
      <c r="DIU10" s="526"/>
      <c r="DIV10" s="526"/>
      <c r="DIW10" s="526"/>
      <c r="DIX10" s="526"/>
      <c r="DIY10" s="526"/>
      <c r="DIZ10" s="526"/>
      <c r="DJA10" s="526"/>
      <c r="DJB10" s="526"/>
      <c r="DJC10" s="526"/>
      <c r="DJD10" s="526"/>
      <c r="DJE10" s="526"/>
      <c r="DJF10" s="526"/>
      <c r="DJG10" s="526"/>
      <c r="DJH10" s="526"/>
      <c r="DJI10" s="526"/>
      <c r="DJJ10" s="526"/>
      <c r="DJK10" s="526"/>
      <c r="DJL10" s="526"/>
      <c r="DJM10" s="526"/>
      <c r="DJN10" s="526"/>
      <c r="DJO10" s="526"/>
      <c r="DJP10" s="526"/>
      <c r="DJQ10" s="526"/>
      <c r="DJR10" s="526"/>
      <c r="DJS10" s="526"/>
      <c r="DJT10" s="526"/>
      <c r="DJU10" s="526"/>
      <c r="DJV10" s="526"/>
      <c r="DJW10" s="526"/>
      <c r="DJX10" s="526"/>
      <c r="DJY10" s="526"/>
      <c r="DJZ10" s="526"/>
      <c r="DKA10" s="526"/>
      <c r="DKB10" s="526"/>
      <c r="DKC10" s="526"/>
      <c r="DKD10" s="526"/>
      <c r="DKE10" s="526"/>
      <c r="DKF10" s="526"/>
      <c r="DKG10" s="526"/>
      <c r="DKH10" s="526"/>
      <c r="DKI10" s="526"/>
      <c r="DKJ10" s="526"/>
      <c r="DKK10" s="526"/>
      <c r="DKL10" s="526"/>
      <c r="DKM10" s="526"/>
      <c r="DKN10" s="526"/>
      <c r="DKO10" s="526"/>
      <c r="DKP10" s="526"/>
      <c r="DKQ10" s="526"/>
      <c r="DKR10" s="526"/>
      <c r="DKS10" s="526"/>
      <c r="DKT10" s="526"/>
      <c r="DKU10" s="526"/>
      <c r="DKV10" s="526"/>
      <c r="DKW10" s="526"/>
      <c r="DKX10" s="526"/>
      <c r="DKY10" s="526"/>
      <c r="DKZ10" s="526"/>
      <c r="DLA10" s="526"/>
      <c r="DLB10" s="526"/>
      <c r="DLC10" s="526"/>
      <c r="DLD10" s="526"/>
      <c r="DLE10" s="526"/>
      <c r="DLF10" s="526"/>
      <c r="DLG10" s="526"/>
      <c r="DLH10" s="526"/>
      <c r="DLI10" s="526"/>
      <c r="DLJ10" s="526"/>
      <c r="DLK10" s="526"/>
      <c r="DLL10" s="526"/>
      <c r="DLM10" s="526"/>
      <c r="DLN10" s="526"/>
      <c r="DLO10" s="526"/>
      <c r="DLP10" s="526"/>
      <c r="DLQ10" s="526"/>
      <c r="DLR10" s="526"/>
      <c r="DLS10" s="526"/>
      <c r="DLT10" s="526"/>
      <c r="DLU10" s="526"/>
      <c r="DLV10" s="526"/>
      <c r="DLW10" s="526"/>
      <c r="DLX10" s="526"/>
      <c r="DLY10" s="526"/>
      <c r="DLZ10" s="526"/>
      <c r="DMA10" s="526"/>
      <c r="DMB10" s="526"/>
      <c r="DMC10" s="526"/>
      <c r="DMD10" s="526"/>
      <c r="DME10" s="526"/>
      <c r="DMF10" s="526"/>
      <c r="DMG10" s="526"/>
      <c r="DMH10" s="526"/>
      <c r="DMI10" s="526"/>
      <c r="DMJ10" s="526"/>
      <c r="DMK10" s="526"/>
      <c r="DML10" s="526"/>
      <c r="DMM10" s="526"/>
      <c r="DMN10" s="526"/>
      <c r="DMO10" s="526"/>
      <c r="DMP10" s="526"/>
      <c r="DMQ10" s="526"/>
      <c r="DMR10" s="526"/>
      <c r="DMS10" s="526"/>
      <c r="DMT10" s="526"/>
      <c r="DMU10" s="526"/>
      <c r="DMV10" s="526"/>
      <c r="DMW10" s="526"/>
      <c r="DMX10" s="526"/>
      <c r="DMY10" s="526"/>
      <c r="DMZ10" s="526"/>
      <c r="DNA10" s="526"/>
      <c r="DNB10" s="526"/>
      <c r="DNC10" s="526"/>
      <c r="DND10" s="526"/>
      <c r="DNE10" s="526"/>
      <c r="DNF10" s="526"/>
      <c r="DNG10" s="526"/>
      <c r="DNH10" s="526"/>
      <c r="DNI10" s="526"/>
      <c r="DNJ10" s="526"/>
      <c r="DNK10" s="526"/>
      <c r="DNL10" s="526"/>
      <c r="DNM10" s="526"/>
      <c r="DNN10" s="526"/>
      <c r="DNO10" s="526"/>
      <c r="DNP10" s="526"/>
      <c r="DNQ10" s="526"/>
      <c r="DNR10" s="526"/>
      <c r="DNS10" s="526"/>
      <c r="DNT10" s="526"/>
      <c r="DNU10" s="526"/>
      <c r="DNV10" s="526"/>
      <c r="DNW10" s="526"/>
      <c r="DNX10" s="526"/>
      <c r="DNY10" s="526"/>
      <c r="DNZ10" s="526"/>
      <c r="DOA10" s="526"/>
      <c r="DOB10" s="526"/>
      <c r="DOC10" s="526"/>
      <c r="DOD10" s="526"/>
      <c r="DOE10" s="526"/>
      <c r="DOF10" s="526"/>
      <c r="DOG10" s="526"/>
      <c r="DOH10" s="526"/>
      <c r="DOI10" s="526"/>
      <c r="DOJ10" s="526"/>
      <c r="DOK10" s="526"/>
      <c r="DOL10" s="526"/>
      <c r="DOM10" s="526"/>
      <c r="DON10" s="526"/>
      <c r="DOO10" s="526"/>
      <c r="DOP10" s="526"/>
      <c r="DOQ10" s="526"/>
      <c r="DOR10" s="526"/>
      <c r="DOS10" s="526"/>
      <c r="DOT10" s="526"/>
      <c r="DOU10" s="526"/>
      <c r="DOV10" s="526"/>
      <c r="DOW10" s="526"/>
      <c r="DOX10" s="526"/>
      <c r="DOY10" s="526"/>
      <c r="DOZ10" s="526"/>
      <c r="DPA10" s="526"/>
      <c r="DPB10" s="526"/>
      <c r="DPC10" s="526"/>
      <c r="DPD10" s="526"/>
      <c r="DPE10" s="526"/>
      <c r="DPF10" s="526"/>
      <c r="DPG10" s="526"/>
      <c r="DPH10" s="526"/>
      <c r="DPI10" s="526"/>
      <c r="DPJ10" s="526"/>
      <c r="DPK10" s="526"/>
      <c r="DPL10" s="526"/>
      <c r="DPM10" s="526"/>
      <c r="DPN10" s="526"/>
      <c r="DPO10" s="526"/>
      <c r="DPP10" s="526"/>
      <c r="DPQ10" s="526"/>
      <c r="DPR10" s="526"/>
      <c r="DPS10" s="526"/>
      <c r="DPT10" s="526"/>
      <c r="DPU10" s="526"/>
      <c r="DPV10" s="526"/>
      <c r="DPW10" s="526"/>
      <c r="DPX10" s="526"/>
      <c r="DPY10" s="526"/>
      <c r="DPZ10" s="526"/>
      <c r="DQA10" s="526"/>
      <c r="DQB10" s="526"/>
      <c r="DQC10" s="526"/>
      <c r="DQD10" s="526"/>
      <c r="DQE10" s="526"/>
      <c r="DQF10" s="526"/>
      <c r="DQG10" s="526"/>
      <c r="DQH10" s="526"/>
      <c r="DQI10" s="526"/>
      <c r="DQJ10" s="526"/>
      <c r="DQK10" s="526"/>
      <c r="DQL10" s="526"/>
      <c r="DQM10" s="526"/>
      <c r="DQN10" s="526"/>
      <c r="DQO10" s="526"/>
      <c r="DQP10" s="526"/>
      <c r="DQQ10" s="526"/>
      <c r="DQR10" s="526"/>
      <c r="DQS10" s="526"/>
      <c r="DQT10" s="526"/>
      <c r="DQU10" s="526"/>
      <c r="DQV10" s="526"/>
      <c r="DQW10" s="526"/>
      <c r="DQX10" s="526"/>
      <c r="DQY10" s="526"/>
      <c r="DQZ10" s="526"/>
      <c r="DRA10" s="526"/>
      <c r="DRB10" s="526"/>
      <c r="DRC10" s="526"/>
      <c r="DRD10" s="526"/>
      <c r="DRE10" s="526"/>
      <c r="DRF10" s="526"/>
      <c r="DRG10" s="526"/>
      <c r="DRH10" s="526"/>
      <c r="DRI10" s="526"/>
      <c r="DRJ10" s="526"/>
      <c r="DRK10" s="526"/>
      <c r="DRL10" s="526"/>
      <c r="DRM10" s="526"/>
      <c r="DRN10" s="526"/>
      <c r="DRO10" s="526"/>
      <c r="DRP10" s="526"/>
      <c r="DRQ10" s="526"/>
      <c r="DRR10" s="526"/>
      <c r="DRS10" s="526"/>
      <c r="DRT10" s="526"/>
      <c r="DRU10" s="526"/>
      <c r="DRV10" s="526"/>
      <c r="DRW10" s="526"/>
      <c r="DRX10" s="526"/>
      <c r="DRY10" s="526"/>
      <c r="DRZ10" s="526"/>
      <c r="DSA10" s="526"/>
      <c r="DSB10" s="526"/>
      <c r="DSC10" s="526"/>
      <c r="DSD10" s="526"/>
      <c r="DSE10" s="526"/>
      <c r="DSF10" s="526"/>
      <c r="DSG10" s="526"/>
      <c r="DSH10" s="526"/>
      <c r="DSI10" s="526"/>
      <c r="DSJ10" s="526"/>
      <c r="DSK10" s="526"/>
      <c r="DSL10" s="526"/>
      <c r="DSM10" s="526"/>
      <c r="DSN10" s="526"/>
      <c r="DSO10" s="526"/>
      <c r="DSP10" s="526"/>
      <c r="DSQ10" s="526"/>
      <c r="DSR10" s="526"/>
      <c r="DSS10" s="526"/>
      <c r="DST10" s="526"/>
      <c r="DSU10" s="526"/>
      <c r="DSV10" s="526"/>
      <c r="DSW10" s="526"/>
      <c r="DSX10" s="526"/>
      <c r="DSY10" s="526"/>
      <c r="DSZ10" s="526"/>
      <c r="DTA10" s="526"/>
      <c r="DTB10" s="526"/>
      <c r="DTC10" s="526"/>
      <c r="DTD10" s="526"/>
      <c r="DTE10" s="526"/>
      <c r="DTF10" s="526"/>
      <c r="DTG10" s="526"/>
      <c r="DTH10" s="526"/>
      <c r="DTI10" s="526"/>
      <c r="DTJ10" s="526"/>
      <c r="DTK10" s="526"/>
      <c r="DTL10" s="526"/>
      <c r="DTM10" s="526"/>
      <c r="DTN10" s="526"/>
      <c r="DTO10" s="526"/>
      <c r="DTP10" s="526"/>
      <c r="DTQ10" s="526"/>
      <c r="DTR10" s="526"/>
      <c r="DTS10" s="526"/>
      <c r="DTT10" s="526"/>
      <c r="DTU10" s="526"/>
      <c r="DTV10" s="526"/>
      <c r="DTW10" s="526"/>
      <c r="DTX10" s="526"/>
      <c r="DTY10" s="526"/>
      <c r="DTZ10" s="526"/>
      <c r="DUA10" s="526"/>
      <c r="DUB10" s="526"/>
      <c r="DUC10" s="526"/>
      <c r="DUD10" s="526"/>
      <c r="DUE10" s="526"/>
      <c r="DUF10" s="526"/>
      <c r="DUG10" s="526"/>
      <c r="DUH10" s="526"/>
      <c r="DUI10" s="526"/>
      <c r="DUJ10" s="526"/>
      <c r="DUK10" s="526"/>
      <c r="DUL10" s="526"/>
      <c r="DUM10" s="526"/>
      <c r="DUN10" s="526"/>
      <c r="DUO10" s="526"/>
      <c r="DUP10" s="526"/>
      <c r="DUQ10" s="526"/>
      <c r="DUR10" s="526"/>
      <c r="DUS10" s="526"/>
      <c r="DUT10" s="526"/>
      <c r="DUU10" s="526"/>
      <c r="DUV10" s="526"/>
      <c r="DUW10" s="526"/>
      <c r="DUX10" s="526"/>
      <c r="DUY10" s="526"/>
      <c r="DUZ10" s="526"/>
      <c r="DVA10" s="526"/>
      <c r="DVB10" s="526"/>
      <c r="DVC10" s="526"/>
      <c r="DVD10" s="526"/>
      <c r="DVE10" s="526"/>
      <c r="DVF10" s="526"/>
      <c r="DVG10" s="526"/>
      <c r="DVH10" s="526"/>
      <c r="DVI10" s="526"/>
      <c r="DVJ10" s="526"/>
      <c r="DVK10" s="526"/>
      <c r="DVL10" s="526"/>
      <c r="DVM10" s="526"/>
      <c r="DVN10" s="526"/>
      <c r="DVO10" s="526"/>
      <c r="DVP10" s="526"/>
      <c r="DVQ10" s="526"/>
      <c r="DVR10" s="526"/>
      <c r="DVS10" s="526"/>
      <c r="DVT10" s="526"/>
      <c r="DVU10" s="526"/>
      <c r="DVV10" s="526"/>
      <c r="DVW10" s="526"/>
      <c r="DVX10" s="526"/>
      <c r="DVY10" s="526"/>
      <c r="DVZ10" s="526"/>
      <c r="DWA10" s="526"/>
      <c r="DWB10" s="526"/>
      <c r="DWC10" s="526"/>
      <c r="DWD10" s="526"/>
      <c r="DWE10" s="526"/>
      <c r="DWF10" s="526"/>
      <c r="DWG10" s="526"/>
      <c r="DWH10" s="526"/>
      <c r="DWI10" s="526"/>
      <c r="DWJ10" s="526"/>
      <c r="DWK10" s="526"/>
      <c r="DWL10" s="526"/>
      <c r="DWM10" s="526"/>
      <c r="DWN10" s="526"/>
      <c r="DWO10" s="526"/>
      <c r="DWP10" s="526"/>
      <c r="DWQ10" s="526"/>
      <c r="DWR10" s="526"/>
      <c r="DWS10" s="526"/>
      <c r="DWT10" s="526"/>
      <c r="DWU10" s="526"/>
      <c r="DWV10" s="526"/>
      <c r="DWW10" s="526"/>
      <c r="DWX10" s="526"/>
      <c r="DWY10" s="526"/>
      <c r="DWZ10" s="526"/>
      <c r="DXA10" s="526"/>
      <c r="DXB10" s="526"/>
      <c r="DXC10" s="526"/>
      <c r="DXD10" s="526"/>
      <c r="DXE10" s="526"/>
      <c r="DXF10" s="526"/>
      <c r="DXG10" s="526"/>
      <c r="DXH10" s="526"/>
      <c r="DXI10" s="526"/>
      <c r="DXJ10" s="526"/>
      <c r="DXK10" s="526"/>
      <c r="DXL10" s="526"/>
      <c r="DXM10" s="526"/>
      <c r="DXN10" s="526"/>
      <c r="DXO10" s="526"/>
      <c r="DXP10" s="526"/>
      <c r="DXQ10" s="526"/>
      <c r="DXR10" s="526"/>
      <c r="DXS10" s="526"/>
      <c r="DXT10" s="526"/>
      <c r="DXU10" s="526"/>
      <c r="DXV10" s="526"/>
      <c r="DXW10" s="526"/>
      <c r="DXX10" s="526"/>
      <c r="DXY10" s="526"/>
      <c r="DXZ10" s="526"/>
      <c r="DYA10" s="526"/>
      <c r="DYB10" s="526"/>
      <c r="DYC10" s="526"/>
      <c r="DYD10" s="526"/>
      <c r="DYE10" s="526"/>
      <c r="DYF10" s="526"/>
      <c r="DYG10" s="526"/>
      <c r="DYH10" s="526"/>
      <c r="DYI10" s="526"/>
      <c r="DYJ10" s="526"/>
      <c r="DYK10" s="526"/>
      <c r="DYL10" s="526"/>
      <c r="DYM10" s="526"/>
      <c r="DYN10" s="526"/>
      <c r="DYO10" s="526"/>
      <c r="DYP10" s="526"/>
      <c r="DYQ10" s="526"/>
      <c r="DYR10" s="526"/>
      <c r="DYS10" s="526"/>
      <c r="DYT10" s="526"/>
      <c r="DYU10" s="526"/>
      <c r="DYV10" s="526"/>
      <c r="DYW10" s="526"/>
      <c r="DYX10" s="526"/>
      <c r="DYY10" s="526"/>
      <c r="DYZ10" s="526"/>
      <c r="DZA10" s="526"/>
      <c r="DZB10" s="526"/>
      <c r="DZC10" s="526"/>
      <c r="DZD10" s="526"/>
      <c r="DZE10" s="526"/>
      <c r="DZF10" s="526"/>
      <c r="DZG10" s="526"/>
      <c r="DZH10" s="526"/>
      <c r="DZI10" s="526"/>
      <c r="DZJ10" s="526"/>
      <c r="DZK10" s="526"/>
      <c r="DZL10" s="526"/>
      <c r="DZM10" s="526"/>
      <c r="DZN10" s="526"/>
      <c r="DZO10" s="526"/>
      <c r="DZP10" s="526"/>
      <c r="DZQ10" s="526"/>
      <c r="DZR10" s="526"/>
      <c r="DZS10" s="526"/>
      <c r="DZT10" s="526"/>
      <c r="DZU10" s="526"/>
      <c r="DZV10" s="526"/>
      <c r="DZW10" s="526"/>
      <c r="DZX10" s="526"/>
      <c r="DZY10" s="526"/>
      <c r="DZZ10" s="526"/>
      <c r="EAA10" s="526"/>
      <c r="EAB10" s="526"/>
      <c r="EAC10" s="526"/>
      <c r="EAD10" s="526"/>
      <c r="EAE10" s="526"/>
      <c r="EAF10" s="526"/>
      <c r="EAG10" s="526"/>
      <c r="EAH10" s="526"/>
      <c r="EAI10" s="526"/>
      <c r="EAJ10" s="526"/>
      <c r="EAK10" s="526"/>
      <c r="EAL10" s="526"/>
      <c r="EAM10" s="526"/>
      <c r="EAN10" s="526"/>
      <c r="EAO10" s="526"/>
      <c r="EAP10" s="526"/>
      <c r="EAQ10" s="526"/>
      <c r="EAR10" s="526"/>
      <c r="EAS10" s="526"/>
      <c r="EAT10" s="526"/>
      <c r="EAU10" s="526"/>
      <c r="EAV10" s="526"/>
      <c r="EAW10" s="526"/>
      <c r="EAX10" s="526"/>
      <c r="EAY10" s="526"/>
      <c r="EAZ10" s="526"/>
      <c r="EBA10" s="526"/>
      <c r="EBB10" s="526"/>
      <c r="EBC10" s="526"/>
      <c r="EBD10" s="526"/>
      <c r="EBE10" s="526"/>
      <c r="EBF10" s="526"/>
      <c r="EBG10" s="526"/>
      <c r="EBH10" s="526"/>
      <c r="EBI10" s="526"/>
      <c r="EBJ10" s="526"/>
      <c r="EBK10" s="526"/>
      <c r="EBL10" s="526"/>
      <c r="EBM10" s="526"/>
      <c r="EBN10" s="526"/>
      <c r="EBO10" s="526"/>
      <c r="EBP10" s="526"/>
      <c r="EBQ10" s="526"/>
      <c r="EBR10" s="526"/>
      <c r="EBS10" s="526"/>
      <c r="EBT10" s="526"/>
      <c r="EBU10" s="526"/>
      <c r="EBV10" s="526"/>
      <c r="EBW10" s="526"/>
      <c r="EBX10" s="526"/>
      <c r="EBY10" s="526"/>
      <c r="EBZ10" s="526"/>
      <c r="ECA10" s="526"/>
      <c r="ECB10" s="526"/>
      <c r="ECC10" s="526"/>
      <c r="ECD10" s="526"/>
      <c r="ECE10" s="526"/>
      <c r="ECF10" s="526"/>
      <c r="ECG10" s="526"/>
      <c r="ECH10" s="526"/>
      <c r="ECI10" s="526"/>
      <c r="ECJ10" s="526"/>
      <c r="ECK10" s="526"/>
      <c r="ECL10" s="526"/>
      <c r="ECM10" s="526"/>
      <c r="ECN10" s="526"/>
      <c r="ECO10" s="526"/>
      <c r="ECP10" s="526"/>
      <c r="ECQ10" s="526"/>
      <c r="ECR10" s="526"/>
      <c r="ECS10" s="526"/>
      <c r="ECT10" s="526"/>
      <c r="ECU10" s="526"/>
      <c r="ECV10" s="526"/>
      <c r="ECW10" s="526"/>
      <c r="ECX10" s="526"/>
      <c r="ECY10" s="526"/>
      <c r="ECZ10" s="526"/>
      <c r="EDA10" s="526"/>
      <c r="EDB10" s="526"/>
      <c r="EDC10" s="526"/>
      <c r="EDD10" s="526"/>
      <c r="EDE10" s="526"/>
      <c r="EDF10" s="526"/>
      <c r="EDG10" s="526"/>
      <c r="EDH10" s="526"/>
      <c r="EDI10" s="526"/>
      <c r="EDJ10" s="526"/>
      <c r="EDK10" s="526"/>
      <c r="EDL10" s="526"/>
      <c r="EDM10" s="526"/>
      <c r="EDN10" s="526"/>
      <c r="EDO10" s="526"/>
      <c r="EDP10" s="526"/>
      <c r="EDQ10" s="526"/>
      <c r="EDR10" s="526"/>
      <c r="EDS10" s="526"/>
      <c r="EDT10" s="526"/>
      <c r="EDU10" s="526"/>
      <c r="EDV10" s="526"/>
      <c r="EDW10" s="526"/>
      <c r="EDX10" s="526"/>
      <c r="EDY10" s="526"/>
      <c r="EDZ10" s="526"/>
      <c r="EEA10" s="526"/>
      <c r="EEB10" s="526"/>
      <c r="EEC10" s="526"/>
      <c r="EED10" s="526"/>
      <c r="EEE10" s="526"/>
      <c r="EEF10" s="526"/>
      <c r="EEG10" s="526"/>
      <c r="EEH10" s="526"/>
      <c r="EEI10" s="526"/>
      <c r="EEJ10" s="526"/>
      <c r="EEK10" s="526"/>
      <c r="EEL10" s="526"/>
      <c r="EEM10" s="526"/>
      <c r="EEN10" s="526"/>
      <c r="EEO10" s="526"/>
      <c r="EEP10" s="526"/>
      <c r="EEQ10" s="526"/>
      <c r="EER10" s="526"/>
      <c r="EES10" s="526"/>
      <c r="EET10" s="526"/>
      <c r="EEU10" s="526"/>
      <c r="EEV10" s="526"/>
      <c r="EEW10" s="526"/>
      <c r="EEX10" s="526"/>
      <c r="EEY10" s="526"/>
      <c r="EEZ10" s="526"/>
      <c r="EFA10" s="526"/>
      <c r="EFB10" s="526"/>
      <c r="EFC10" s="526"/>
      <c r="EFD10" s="526"/>
      <c r="EFE10" s="526"/>
      <c r="EFF10" s="526"/>
      <c r="EFG10" s="526"/>
      <c r="EFH10" s="526"/>
      <c r="EFI10" s="526"/>
      <c r="EFJ10" s="526"/>
      <c r="EFK10" s="526"/>
      <c r="EFL10" s="526"/>
      <c r="EFM10" s="526"/>
      <c r="EFN10" s="526"/>
      <c r="EFO10" s="526"/>
      <c r="EFP10" s="526"/>
      <c r="EFQ10" s="526"/>
      <c r="EFR10" s="526"/>
      <c r="EFS10" s="526"/>
      <c r="EFT10" s="526"/>
      <c r="EFU10" s="526"/>
      <c r="EFV10" s="526"/>
      <c r="EFW10" s="526"/>
      <c r="EFX10" s="526"/>
      <c r="EFY10" s="526"/>
      <c r="EFZ10" s="526"/>
      <c r="EGA10" s="526"/>
      <c r="EGB10" s="526"/>
      <c r="EGC10" s="526"/>
      <c r="EGD10" s="526"/>
      <c r="EGE10" s="526"/>
      <c r="EGF10" s="526"/>
      <c r="EGG10" s="526"/>
      <c r="EGH10" s="526"/>
      <c r="EGI10" s="526"/>
      <c r="EGJ10" s="526"/>
      <c r="EGK10" s="526"/>
      <c r="EGL10" s="526"/>
      <c r="EGM10" s="526"/>
      <c r="EGN10" s="526"/>
      <c r="EGO10" s="526"/>
      <c r="EGP10" s="526"/>
      <c r="EGQ10" s="526"/>
      <c r="EGR10" s="526"/>
      <c r="EGS10" s="526"/>
      <c r="EGT10" s="526"/>
      <c r="EGU10" s="526"/>
      <c r="EGV10" s="526"/>
      <c r="EGW10" s="526"/>
      <c r="EGX10" s="526"/>
      <c r="EGY10" s="526"/>
      <c r="EGZ10" s="526"/>
      <c r="EHA10" s="526"/>
      <c r="EHB10" s="526"/>
      <c r="EHC10" s="526"/>
      <c r="EHD10" s="526"/>
      <c r="EHE10" s="526"/>
      <c r="EHF10" s="526"/>
      <c r="EHG10" s="526"/>
      <c r="EHH10" s="526"/>
      <c r="EHI10" s="526"/>
      <c r="EHJ10" s="526"/>
      <c r="EHK10" s="526"/>
      <c r="EHL10" s="526"/>
      <c r="EHM10" s="526"/>
      <c r="EHN10" s="526"/>
      <c r="EHO10" s="526"/>
      <c r="EHP10" s="526"/>
      <c r="EHQ10" s="526"/>
      <c r="EHR10" s="526"/>
      <c r="EHS10" s="526"/>
      <c r="EHT10" s="526"/>
      <c r="EHU10" s="526"/>
      <c r="EHV10" s="526"/>
      <c r="EHW10" s="526"/>
      <c r="EHX10" s="526"/>
      <c r="EHY10" s="526"/>
      <c r="EHZ10" s="526"/>
      <c r="EIA10" s="526"/>
      <c r="EIB10" s="526"/>
      <c r="EIC10" s="526"/>
      <c r="EID10" s="526"/>
      <c r="EIE10" s="526"/>
      <c r="EIF10" s="526"/>
      <c r="EIG10" s="526"/>
      <c r="EIH10" s="526"/>
      <c r="EII10" s="526"/>
      <c r="EIJ10" s="526"/>
      <c r="EIK10" s="526"/>
      <c r="EIL10" s="526"/>
      <c r="EIM10" s="526"/>
      <c r="EIN10" s="526"/>
      <c r="EIO10" s="526"/>
      <c r="EIP10" s="526"/>
      <c r="EIQ10" s="526"/>
      <c r="EIR10" s="526"/>
      <c r="EIS10" s="526"/>
      <c r="EIT10" s="526"/>
      <c r="EIU10" s="526"/>
      <c r="EIV10" s="526"/>
      <c r="EIW10" s="526"/>
      <c r="EIX10" s="526"/>
      <c r="EIY10" s="526"/>
      <c r="EIZ10" s="526"/>
      <c r="EJA10" s="526"/>
      <c r="EJB10" s="526"/>
      <c r="EJC10" s="526"/>
      <c r="EJD10" s="526"/>
      <c r="EJE10" s="526"/>
      <c r="EJF10" s="526"/>
      <c r="EJG10" s="526"/>
      <c r="EJH10" s="526"/>
      <c r="EJI10" s="526"/>
      <c r="EJJ10" s="526"/>
      <c r="EJK10" s="526"/>
      <c r="EJL10" s="526"/>
      <c r="EJM10" s="526"/>
      <c r="EJN10" s="526"/>
      <c r="EJO10" s="526"/>
      <c r="EJP10" s="526"/>
      <c r="EJQ10" s="526"/>
      <c r="EJR10" s="526"/>
      <c r="EJS10" s="526"/>
      <c r="EJT10" s="526"/>
      <c r="EJU10" s="526"/>
      <c r="EJV10" s="526"/>
      <c r="EJW10" s="526"/>
      <c r="EJX10" s="526"/>
      <c r="EJY10" s="526"/>
      <c r="EJZ10" s="526"/>
      <c r="EKA10" s="526"/>
      <c r="EKB10" s="526"/>
      <c r="EKC10" s="526"/>
      <c r="EKD10" s="526"/>
      <c r="EKE10" s="526"/>
      <c r="EKF10" s="526"/>
      <c r="EKG10" s="526"/>
      <c r="EKH10" s="526"/>
      <c r="EKI10" s="526"/>
      <c r="EKJ10" s="526"/>
      <c r="EKK10" s="526"/>
      <c r="EKL10" s="526"/>
      <c r="EKM10" s="526"/>
      <c r="EKN10" s="526"/>
      <c r="EKO10" s="526"/>
      <c r="EKP10" s="526"/>
      <c r="EKQ10" s="526"/>
      <c r="EKR10" s="526"/>
      <c r="EKS10" s="526"/>
      <c r="EKT10" s="526"/>
      <c r="EKU10" s="526"/>
      <c r="EKV10" s="526"/>
      <c r="EKW10" s="526"/>
      <c r="EKX10" s="526"/>
      <c r="EKY10" s="526"/>
      <c r="EKZ10" s="526"/>
      <c r="ELA10" s="526"/>
      <c r="ELB10" s="526"/>
      <c r="ELC10" s="526"/>
      <c r="ELD10" s="526"/>
      <c r="ELE10" s="526"/>
      <c r="ELF10" s="526"/>
      <c r="ELG10" s="526"/>
      <c r="ELH10" s="526"/>
      <c r="ELI10" s="526"/>
      <c r="ELJ10" s="526"/>
      <c r="ELK10" s="526"/>
      <c r="ELL10" s="526"/>
      <c r="ELM10" s="526"/>
      <c r="ELN10" s="526"/>
      <c r="ELO10" s="526"/>
      <c r="ELP10" s="526"/>
      <c r="ELQ10" s="526"/>
      <c r="ELR10" s="526"/>
      <c r="ELS10" s="526"/>
      <c r="ELT10" s="526"/>
      <c r="ELU10" s="526"/>
      <c r="ELV10" s="526"/>
      <c r="ELW10" s="526"/>
      <c r="ELX10" s="526"/>
      <c r="ELY10" s="526"/>
      <c r="ELZ10" s="526"/>
      <c r="EMA10" s="526"/>
      <c r="EMB10" s="526"/>
      <c r="EMC10" s="526"/>
      <c r="EMD10" s="526"/>
      <c r="EME10" s="526"/>
      <c r="EMF10" s="526"/>
      <c r="EMG10" s="526"/>
      <c r="EMH10" s="526"/>
      <c r="EMI10" s="526"/>
      <c r="EMJ10" s="526"/>
      <c r="EMK10" s="526"/>
      <c r="EML10" s="526"/>
      <c r="EMM10" s="526"/>
      <c r="EMN10" s="526"/>
      <c r="EMO10" s="526"/>
      <c r="EMP10" s="526"/>
      <c r="EMQ10" s="526"/>
      <c r="EMR10" s="526"/>
      <c r="EMS10" s="526"/>
      <c r="EMT10" s="526"/>
      <c r="EMU10" s="526"/>
      <c r="EMV10" s="526"/>
      <c r="EMW10" s="526"/>
      <c r="EMX10" s="526"/>
      <c r="EMY10" s="526"/>
      <c r="EMZ10" s="526"/>
      <c r="ENA10" s="526"/>
      <c r="ENB10" s="526"/>
      <c r="ENC10" s="526"/>
      <c r="END10" s="526"/>
      <c r="ENE10" s="526"/>
      <c r="ENF10" s="526"/>
      <c r="ENG10" s="526"/>
      <c r="ENH10" s="526"/>
      <c r="ENI10" s="526"/>
      <c r="ENJ10" s="526"/>
      <c r="ENK10" s="526"/>
      <c r="ENL10" s="526"/>
      <c r="ENM10" s="526"/>
      <c r="ENN10" s="526"/>
      <c r="ENO10" s="526"/>
      <c r="ENP10" s="526"/>
      <c r="ENQ10" s="526"/>
      <c r="ENR10" s="526"/>
      <c r="ENS10" s="526"/>
      <c r="ENT10" s="526"/>
      <c r="ENU10" s="526"/>
      <c r="ENV10" s="526"/>
      <c r="ENW10" s="526"/>
      <c r="ENX10" s="526"/>
      <c r="ENY10" s="526"/>
      <c r="ENZ10" s="526"/>
      <c r="EOA10" s="526"/>
      <c r="EOB10" s="526"/>
      <c r="EOC10" s="526"/>
      <c r="EOD10" s="526"/>
      <c r="EOE10" s="526"/>
      <c r="EOF10" s="526"/>
      <c r="EOG10" s="526"/>
      <c r="EOH10" s="526"/>
      <c r="EOI10" s="526"/>
      <c r="EOJ10" s="526"/>
      <c r="EOK10" s="526"/>
      <c r="EOL10" s="526"/>
      <c r="EOM10" s="526"/>
      <c r="EON10" s="526"/>
      <c r="EOO10" s="526"/>
      <c r="EOP10" s="526"/>
      <c r="EOQ10" s="526"/>
      <c r="EOR10" s="526"/>
      <c r="EOS10" s="526"/>
      <c r="EOT10" s="526"/>
      <c r="EOU10" s="526"/>
      <c r="EOV10" s="526"/>
      <c r="EOW10" s="526"/>
      <c r="EOX10" s="526"/>
      <c r="EOY10" s="526"/>
      <c r="EOZ10" s="526"/>
      <c r="EPA10" s="526"/>
      <c r="EPB10" s="526"/>
      <c r="EPC10" s="526"/>
      <c r="EPD10" s="526"/>
      <c r="EPE10" s="526"/>
      <c r="EPF10" s="526"/>
      <c r="EPG10" s="526"/>
      <c r="EPH10" s="526"/>
      <c r="EPI10" s="526"/>
      <c r="EPJ10" s="526"/>
      <c r="EPK10" s="526"/>
      <c r="EPL10" s="526"/>
      <c r="EPM10" s="526"/>
      <c r="EPN10" s="526"/>
      <c r="EPO10" s="526"/>
      <c r="EPP10" s="526"/>
      <c r="EPQ10" s="526"/>
      <c r="EPR10" s="526"/>
      <c r="EPS10" s="526"/>
      <c r="EPT10" s="526"/>
      <c r="EPU10" s="526"/>
      <c r="EPV10" s="526"/>
      <c r="EPW10" s="526"/>
      <c r="EPX10" s="526"/>
      <c r="EPY10" s="526"/>
      <c r="EPZ10" s="526"/>
      <c r="EQA10" s="526"/>
      <c r="EQB10" s="526"/>
      <c r="EQC10" s="526"/>
      <c r="EQD10" s="526"/>
      <c r="EQE10" s="526"/>
      <c r="EQF10" s="526"/>
      <c r="EQG10" s="526"/>
      <c r="EQH10" s="526"/>
      <c r="EQI10" s="526"/>
      <c r="EQJ10" s="526"/>
      <c r="EQK10" s="526"/>
      <c r="EQL10" s="526"/>
      <c r="EQM10" s="526"/>
      <c r="EQN10" s="526"/>
      <c r="EQO10" s="526"/>
      <c r="EQP10" s="526"/>
      <c r="EQQ10" s="526"/>
      <c r="EQR10" s="526"/>
      <c r="EQS10" s="526"/>
      <c r="EQT10" s="526"/>
      <c r="EQU10" s="526"/>
      <c r="EQV10" s="526"/>
      <c r="EQW10" s="526"/>
      <c r="EQX10" s="526"/>
      <c r="EQY10" s="526"/>
      <c r="EQZ10" s="526"/>
      <c r="ERA10" s="526"/>
      <c r="ERB10" s="526"/>
      <c r="ERC10" s="526"/>
      <c r="ERD10" s="526"/>
      <c r="ERE10" s="526"/>
      <c r="ERF10" s="526"/>
      <c r="ERG10" s="526"/>
      <c r="ERH10" s="526"/>
      <c r="ERI10" s="526"/>
      <c r="ERJ10" s="526"/>
      <c r="ERK10" s="526"/>
      <c r="ERL10" s="526"/>
      <c r="ERM10" s="526"/>
      <c r="ERN10" s="526"/>
      <c r="ERO10" s="526"/>
      <c r="ERP10" s="526"/>
      <c r="ERQ10" s="526"/>
      <c r="ERR10" s="526"/>
      <c r="ERS10" s="526"/>
      <c r="ERT10" s="526"/>
      <c r="ERU10" s="526"/>
      <c r="ERV10" s="526"/>
      <c r="ERW10" s="526"/>
      <c r="ERX10" s="526"/>
      <c r="ERY10" s="526"/>
      <c r="ERZ10" s="526"/>
      <c r="ESA10" s="526"/>
      <c r="ESB10" s="526"/>
      <c r="ESC10" s="526"/>
      <c r="ESD10" s="526"/>
      <c r="ESE10" s="526"/>
      <c r="ESF10" s="526"/>
      <c r="ESG10" s="526"/>
      <c r="ESH10" s="526"/>
      <c r="ESI10" s="526"/>
      <c r="ESJ10" s="526"/>
      <c r="ESK10" s="526"/>
      <c r="ESL10" s="526"/>
      <c r="ESM10" s="526"/>
      <c r="ESN10" s="526"/>
      <c r="ESO10" s="526"/>
      <c r="ESP10" s="526"/>
      <c r="ESQ10" s="526"/>
      <c r="ESR10" s="526"/>
      <c r="ESS10" s="526"/>
      <c r="EST10" s="526"/>
      <c r="ESU10" s="526"/>
      <c r="ESV10" s="526"/>
      <c r="ESW10" s="526"/>
      <c r="ESX10" s="526"/>
      <c r="ESY10" s="526"/>
      <c r="ESZ10" s="526"/>
      <c r="ETA10" s="526"/>
      <c r="ETB10" s="526"/>
      <c r="ETC10" s="526"/>
      <c r="ETD10" s="526"/>
      <c r="ETE10" s="526"/>
      <c r="ETF10" s="526"/>
      <c r="ETG10" s="526"/>
      <c r="ETH10" s="526"/>
      <c r="ETI10" s="526"/>
      <c r="ETJ10" s="526"/>
      <c r="ETK10" s="526"/>
      <c r="ETL10" s="526"/>
      <c r="ETM10" s="526"/>
      <c r="ETN10" s="526"/>
      <c r="ETO10" s="526"/>
      <c r="ETP10" s="526"/>
      <c r="ETQ10" s="526"/>
      <c r="ETR10" s="526"/>
      <c r="ETS10" s="526"/>
      <c r="ETT10" s="526"/>
      <c r="ETU10" s="526"/>
      <c r="ETV10" s="526"/>
      <c r="ETW10" s="526"/>
      <c r="ETX10" s="526"/>
      <c r="ETY10" s="526"/>
      <c r="ETZ10" s="526"/>
      <c r="EUA10" s="526"/>
      <c r="EUB10" s="526"/>
      <c r="EUC10" s="526"/>
      <c r="EUD10" s="526"/>
      <c r="EUE10" s="526"/>
      <c r="EUF10" s="526"/>
      <c r="EUG10" s="526"/>
      <c r="EUH10" s="526"/>
      <c r="EUI10" s="526"/>
      <c r="EUJ10" s="526"/>
      <c r="EUK10" s="526"/>
      <c r="EUL10" s="526"/>
      <c r="EUM10" s="526"/>
      <c r="EUN10" s="526"/>
      <c r="EUO10" s="526"/>
      <c r="EUP10" s="526"/>
      <c r="EUQ10" s="526"/>
      <c r="EUR10" s="526"/>
      <c r="EUS10" s="526"/>
      <c r="EUT10" s="526"/>
      <c r="EUU10" s="526"/>
      <c r="EUV10" s="526"/>
      <c r="EUW10" s="526"/>
      <c r="EUX10" s="526"/>
      <c r="EUY10" s="526"/>
      <c r="EUZ10" s="526"/>
      <c r="EVA10" s="526"/>
      <c r="EVB10" s="526"/>
      <c r="EVC10" s="526"/>
      <c r="EVD10" s="526"/>
      <c r="EVE10" s="526"/>
      <c r="EVF10" s="526"/>
      <c r="EVG10" s="526"/>
      <c r="EVH10" s="526"/>
      <c r="EVI10" s="526"/>
      <c r="EVJ10" s="526"/>
      <c r="EVK10" s="526"/>
      <c r="EVL10" s="526"/>
      <c r="EVM10" s="526"/>
      <c r="EVN10" s="526"/>
      <c r="EVO10" s="526"/>
      <c r="EVP10" s="526"/>
      <c r="EVQ10" s="526"/>
      <c r="EVR10" s="526"/>
      <c r="EVS10" s="526"/>
      <c r="EVT10" s="526"/>
      <c r="EVU10" s="526"/>
      <c r="EVV10" s="526"/>
      <c r="EVW10" s="526"/>
      <c r="EVX10" s="526"/>
      <c r="EVY10" s="526"/>
      <c r="EVZ10" s="526"/>
      <c r="EWA10" s="526"/>
      <c r="EWB10" s="526"/>
      <c r="EWC10" s="526"/>
      <c r="EWD10" s="526"/>
      <c r="EWE10" s="526"/>
      <c r="EWF10" s="526"/>
      <c r="EWG10" s="526"/>
      <c r="EWH10" s="526"/>
      <c r="EWI10" s="526"/>
      <c r="EWJ10" s="526"/>
      <c r="EWK10" s="526"/>
      <c r="EWL10" s="526"/>
      <c r="EWM10" s="526"/>
      <c r="EWN10" s="526"/>
      <c r="EWO10" s="526"/>
      <c r="EWP10" s="526"/>
      <c r="EWQ10" s="526"/>
      <c r="EWR10" s="526"/>
      <c r="EWS10" s="526"/>
      <c r="EWT10" s="526"/>
      <c r="EWU10" s="526"/>
      <c r="EWV10" s="526"/>
      <c r="EWW10" s="526"/>
      <c r="EWX10" s="526"/>
      <c r="EWY10" s="526"/>
      <c r="EWZ10" s="526"/>
      <c r="EXA10" s="526"/>
      <c r="EXB10" s="526"/>
      <c r="EXC10" s="526"/>
      <c r="EXD10" s="526"/>
      <c r="EXE10" s="526"/>
      <c r="EXF10" s="526"/>
      <c r="EXG10" s="526"/>
      <c r="EXH10" s="526"/>
      <c r="EXI10" s="526"/>
      <c r="EXJ10" s="526"/>
      <c r="EXK10" s="526"/>
      <c r="EXL10" s="526"/>
      <c r="EXM10" s="526"/>
      <c r="EXN10" s="526"/>
      <c r="EXO10" s="526"/>
      <c r="EXP10" s="526"/>
      <c r="EXQ10" s="526"/>
      <c r="EXR10" s="526"/>
      <c r="EXS10" s="526"/>
      <c r="EXT10" s="526"/>
      <c r="EXU10" s="526"/>
      <c r="EXV10" s="526"/>
      <c r="EXW10" s="526"/>
      <c r="EXX10" s="526"/>
      <c r="EXY10" s="526"/>
      <c r="EXZ10" s="526"/>
      <c r="EYA10" s="526"/>
      <c r="EYB10" s="526"/>
      <c r="EYC10" s="526"/>
      <c r="EYD10" s="526"/>
      <c r="EYE10" s="526"/>
      <c r="EYF10" s="526"/>
      <c r="EYG10" s="526"/>
      <c r="EYH10" s="526"/>
      <c r="EYI10" s="526"/>
      <c r="EYJ10" s="526"/>
      <c r="EYK10" s="526"/>
      <c r="EYL10" s="526"/>
      <c r="EYM10" s="526"/>
      <c r="EYN10" s="526"/>
      <c r="EYO10" s="526"/>
      <c r="EYP10" s="526"/>
      <c r="EYQ10" s="526"/>
      <c r="EYR10" s="526"/>
      <c r="EYS10" s="526"/>
      <c r="EYT10" s="526"/>
      <c r="EYU10" s="526"/>
      <c r="EYV10" s="526"/>
      <c r="EYW10" s="526"/>
      <c r="EYX10" s="526"/>
      <c r="EYY10" s="526"/>
      <c r="EYZ10" s="526"/>
      <c r="EZA10" s="526"/>
      <c r="EZB10" s="526"/>
      <c r="EZC10" s="526"/>
      <c r="EZD10" s="526"/>
      <c r="EZE10" s="526"/>
      <c r="EZF10" s="526"/>
      <c r="EZG10" s="526"/>
      <c r="EZH10" s="526"/>
      <c r="EZI10" s="526"/>
      <c r="EZJ10" s="526"/>
      <c r="EZK10" s="526"/>
      <c r="EZL10" s="526"/>
      <c r="EZM10" s="526"/>
      <c r="EZN10" s="526"/>
      <c r="EZO10" s="526"/>
      <c r="EZP10" s="526"/>
      <c r="EZQ10" s="526"/>
      <c r="EZR10" s="526"/>
      <c r="EZS10" s="526"/>
      <c r="EZT10" s="526"/>
      <c r="EZU10" s="526"/>
      <c r="EZV10" s="526"/>
      <c r="EZW10" s="526"/>
      <c r="EZX10" s="526"/>
      <c r="EZY10" s="526"/>
      <c r="EZZ10" s="526"/>
      <c r="FAA10" s="526"/>
      <c r="FAB10" s="526"/>
      <c r="FAC10" s="526"/>
      <c r="FAD10" s="526"/>
      <c r="FAE10" s="526"/>
      <c r="FAF10" s="526"/>
      <c r="FAG10" s="526"/>
      <c r="FAH10" s="526"/>
      <c r="FAI10" s="526"/>
      <c r="FAJ10" s="526"/>
      <c r="FAK10" s="526"/>
      <c r="FAL10" s="526"/>
      <c r="FAM10" s="526"/>
      <c r="FAN10" s="526"/>
      <c r="FAO10" s="526"/>
      <c r="FAP10" s="526"/>
      <c r="FAQ10" s="526"/>
      <c r="FAR10" s="526"/>
      <c r="FAS10" s="526"/>
      <c r="FAT10" s="526"/>
      <c r="FAU10" s="526"/>
      <c r="FAV10" s="526"/>
      <c r="FAW10" s="526"/>
      <c r="FAX10" s="526"/>
      <c r="FAY10" s="526"/>
      <c r="FAZ10" s="526"/>
      <c r="FBA10" s="526"/>
      <c r="FBB10" s="526"/>
      <c r="FBC10" s="526"/>
      <c r="FBD10" s="526"/>
      <c r="FBE10" s="526"/>
      <c r="FBF10" s="526"/>
      <c r="FBG10" s="526"/>
      <c r="FBH10" s="526"/>
      <c r="FBI10" s="526"/>
      <c r="FBJ10" s="526"/>
      <c r="FBK10" s="526"/>
      <c r="FBL10" s="526"/>
      <c r="FBM10" s="526"/>
      <c r="FBN10" s="526"/>
      <c r="FBO10" s="526"/>
      <c r="FBP10" s="526"/>
      <c r="FBQ10" s="526"/>
      <c r="FBR10" s="526"/>
      <c r="FBS10" s="526"/>
      <c r="FBT10" s="526"/>
      <c r="FBU10" s="526"/>
      <c r="FBV10" s="526"/>
      <c r="FBW10" s="526"/>
      <c r="FBX10" s="526"/>
      <c r="FBY10" s="526"/>
      <c r="FBZ10" s="526"/>
      <c r="FCA10" s="526"/>
      <c r="FCB10" s="526"/>
      <c r="FCC10" s="526"/>
      <c r="FCD10" s="526"/>
      <c r="FCE10" s="526"/>
      <c r="FCF10" s="526"/>
      <c r="FCG10" s="526"/>
      <c r="FCH10" s="526"/>
      <c r="FCI10" s="526"/>
      <c r="FCJ10" s="526"/>
      <c r="FCK10" s="526"/>
      <c r="FCL10" s="526"/>
      <c r="FCM10" s="526"/>
      <c r="FCN10" s="526"/>
      <c r="FCO10" s="526"/>
      <c r="FCP10" s="526"/>
      <c r="FCQ10" s="526"/>
      <c r="FCR10" s="526"/>
      <c r="FCS10" s="526"/>
      <c r="FCT10" s="526"/>
      <c r="FCU10" s="526"/>
      <c r="FCV10" s="526"/>
      <c r="FCW10" s="526"/>
      <c r="FCX10" s="526"/>
      <c r="FCY10" s="526"/>
      <c r="FCZ10" s="526"/>
      <c r="FDA10" s="526"/>
      <c r="FDB10" s="526"/>
      <c r="FDC10" s="526"/>
      <c r="FDD10" s="526"/>
      <c r="FDE10" s="526"/>
      <c r="FDF10" s="526"/>
      <c r="FDG10" s="526"/>
      <c r="FDH10" s="526"/>
      <c r="FDI10" s="526"/>
      <c r="FDJ10" s="526"/>
      <c r="FDK10" s="526"/>
      <c r="FDL10" s="526"/>
      <c r="FDM10" s="526"/>
      <c r="FDN10" s="526"/>
      <c r="FDO10" s="526"/>
      <c r="FDP10" s="526"/>
      <c r="FDQ10" s="526"/>
      <c r="FDR10" s="526"/>
      <c r="FDS10" s="526"/>
      <c r="FDT10" s="526"/>
      <c r="FDU10" s="526"/>
      <c r="FDV10" s="526"/>
      <c r="FDW10" s="526"/>
      <c r="FDX10" s="526"/>
      <c r="FDY10" s="526"/>
      <c r="FDZ10" s="526"/>
      <c r="FEA10" s="526"/>
      <c r="FEB10" s="526"/>
      <c r="FEC10" s="526"/>
      <c r="FED10" s="526"/>
      <c r="FEE10" s="526"/>
      <c r="FEF10" s="526"/>
      <c r="FEG10" s="526"/>
      <c r="FEH10" s="526"/>
      <c r="FEI10" s="526"/>
      <c r="FEJ10" s="526"/>
      <c r="FEK10" s="526"/>
      <c r="FEL10" s="526"/>
      <c r="FEM10" s="526"/>
      <c r="FEN10" s="526"/>
      <c r="FEO10" s="526"/>
      <c r="FEP10" s="526"/>
      <c r="FEQ10" s="526"/>
      <c r="FER10" s="526"/>
      <c r="FES10" s="526"/>
      <c r="FET10" s="526"/>
      <c r="FEU10" s="526"/>
      <c r="FEV10" s="526"/>
      <c r="FEW10" s="526"/>
      <c r="FEX10" s="526"/>
      <c r="FEY10" s="526"/>
      <c r="FEZ10" s="526"/>
      <c r="FFA10" s="526"/>
      <c r="FFB10" s="526"/>
      <c r="FFC10" s="526"/>
      <c r="FFD10" s="526"/>
      <c r="FFE10" s="526"/>
      <c r="FFF10" s="526"/>
      <c r="FFG10" s="526"/>
      <c r="FFH10" s="526"/>
      <c r="FFI10" s="526"/>
      <c r="FFJ10" s="526"/>
      <c r="FFK10" s="526"/>
      <c r="FFL10" s="526"/>
      <c r="FFM10" s="526"/>
      <c r="FFN10" s="526"/>
      <c r="FFO10" s="526"/>
      <c r="FFP10" s="526"/>
      <c r="FFQ10" s="526"/>
      <c r="FFR10" s="526"/>
      <c r="FFS10" s="526"/>
      <c r="FFT10" s="526"/>
      <c r="FFU10" s="526"/>
      <c r="FFV10" s="526"/>
      <c r="FFW10" s="526"/>
      <c r="FFX10" s="526"/>
      <c r="FFY10" s="526"/>
      <c r="FFZ10" s="526"/>
      <c r="FGA10" s="526"/>
      <c r="FGB10" s="526"/>
      <c r="FGC10" s="526"/>
      <c r="FGD10" s="526"/>
      <c r="FGE10" s="526"/>
      <c r="FGF10" s="526"/>
      <c r="FGG10" s="526"/>
      <c r="FGH10" s="526"/>
      <c r="FGI10" s="526"/>
      <c r="FGJ10" s="526"/>
      <c r="FGK10" s="526"/>
      <c r="FGL10" s="526"/>
      <c r="FGM10" s="526"/>
      <c r="FGN10" s="526"/>
      <c r="FGO10" s="526"/>
      <c r="FGP10" s="526"/>
      <c r="FGQ10" s="526"/>
      <c r="FGR10" s="526"/>
      <c r="FGS10" s="526"/>
      <c r="FGT10" s="526"/>
      <c r="FGU10" s="526"/>
      <c r="FGV10" s="526"/>
      <c r="FGW10" s="526"/>
      <c r="FGX10" s="526"/>
      <c r="FGY10" s="526"/>
      <c r="FGZ10" s="526"/>
      <c r="FHA10" s="526"/>
      <c r="FHB10" s="526"/>
      <c r="FHC10" s="526"/>
      <c r="FHD10" s="526"/>
      <c r="FHE10" s="526"/>
      <c r="FHF10" s="526"/>
      <c r="FHG10" s="526"/>
      <c r="FHH10" s="526"/>
      <c r="FHI10" s="526"/>
      <c r="FHJ10" s="526"/>
      <c r="FHK10" s="526"/>
      <c r="FHL10" s="526"/>
      <c r="FHM10" s="526"/>
      <c r="FHN10" s="526"/>
      <c r="FHO10" s="526"/>
      <c r="FHP10" s="526"/>
      <c r="FHQ10" s="526"/>
      <c r="FHR10" s="526"/>
      <c r="FHS10" s="526"/>
      <c r="FHT10" s="526"/>
      <c r="FHU10" s="526"/>
      <c r="FHV10" s="526"/>
      <c r="FHW10" s="526"/>
      <c r="FHX10" s="526"/>
      <c r="FHY10" s="526"/>
      <c r="FHZ10" s="526"/>
      <c r="FIA10" s="526"/>
      <c r="FIB10" s="526"/>
      <c r="FIC10" s="526"/>
      <c r="FID10" s="526"/>
      <c r="FIE10" s="526"/>
      <c r="FIF10" s="526"/>
      <c r="FIG10" s="526"/>
      <c r="FIH10" s="526"/>
      <c r="FII10" s="526"/>
      <c r="FIJ10" s="526"/>
      <c r="FIK10" s="526"/>
      <c r="FIL10" s="526"/>
      <c r="FIM10" s="526"/>
      <c r="FIN10" s="526"/>
      <c r="FIO10" s="526"/>
      <c r="FIP10" s="526"/>
      <c r="FIQ10" s="526"/>
      <c r="FIR10" s="526"/>
      <c r="FIS10" s="526"/>
      <c r="FIT10" s="526"/>
      <c r="FIU10" s="526"/>
      <c r="FIV10" s="526"/>
      <c r="FIW10" s="526"/>
      <c r="FIX10" s="526"/>
      <c r="FIY10" s="526"/>
      <c r="FIZ10" s="526"/>
      <c r="FJA10" s="526"/>
      <c r="FJB10" s="526"/>
      <c r="FJC10" s="526"/>
      <c r="FJD10" s="526"/>
      <c r="FJE10" s="526"/>
      <c r="FJF10" s="526"/>
      <c r="FJG10" s="526"/>
      <c r="FJH10" s="526"/>
      <c r="FJI10" s="526"/>
      <c r="FJJ10" s="526"/>
      <c r="FJK10" s="526"/>
      <c r="FJL10" s="526"/>
      <c r="FJM10" s="526"/>
      <c r="FJN10" s="526"/>
      <c r="FJO10" s="526"/>
      <c r="FJP10" s="526"/>
      <c r="FJQ10" s="526"/>
      <c r="FJR10" s="526"/>
      <c r="FJS10" s="526"/>
      <c r="FJT10" s="526"/>
      <c r="FJU10" s="526"/>
      <c r="FJV10" s="526"/>
      <c r="FJW10" s="526"/>
      <c r="FJX10" s="526"/>
      <c r="FJY10" s="526"/>
      <c r="FJZ10" s="526"/>
      <c r="FKA10" s="526"/>
      <c r="FKB10" s="526"/>
      <c r="FKC10" s="526"/>
      <c r="FKD10" s="526"/>
      <c r="FKE10" s="526"/>
      <c r="FKF10" s="526"/>
      <c r="FKG10" s="526"/>
      <c r="FKH10" s="526"/>
      <c r="FKI10" s="526"/>
      <c r="FKJ10" s="526"/>
      <c r="FKK10" s="526"/>
      <c r="FKL10" s="526"/>
      <c r="FKM10" s="526"/>
      <c r="FKN10" s="526"/>
      <c r="FKO10" s="526"/>
      <c r="FKP10" s="526"/>
      <c r="FKQ10" s="526"/>
      <c r="FKR10" s="526"/>
      <c r="FKS10" s="526"/>
      <c r="FKT10" s="526"/>
      <c r="FKU10" s="526"/>
      <c r="FKV10" s="526"/>
      <c r="FKW10" s="526"/>
      <c r="FKX10" s="526"/>
      <c r="FKY10" s="526"/>
      <c r="FKZ10" s="526"/>
      <c r="FLA10" s="526"/>
      <c r="FLB10" s="526"/>
      <c r="FLC10" s="526"/>
      <c r="FLD10" s="526"/>
      <c r="FLE10" s="526"/>
      <c r="FLF10" s="526"/>
      <c r="FLG10" s="526"/>
      <c r="FLH10" s="526"/>
      <c r="FLI10" s="526"/>
      <c r="FLJ10" s="526"/>
      <c r="FLK10" s="526"/>
      <c r="FLL10" s="526"/>
      <c r="FLM10" s="526"/>
      <c r="FLN10" s="526"/>
      <c r="FLO10" s="526"/>
      <c r="FLP10" s="526"/>
      <c r="FLQ10" s="526"/>
      <c r="FLR10" s="526"/>
      <c r="FLS10" s="526"/>
      <c r="FLT10" s="526"/>
      <c r="FLU10" s="526"/>
      <c r="FLV10" s="526"/>
      <c r="FLW10" s="526"/>
      <c r="FLX10" s="526"/>
      <c r="FLY10" s="526"/>
      <c r="FLZ10" s="526"/>
      <c r="FMA10" s="526"/>
      <c r="FMB10" s="526"/>
      <c r="FMC10" s="526"/>
      <c r="FMD10" s="526"/>
      <c r="FME10" s="526"/>
      <c r="FMF10" s="526"/>
      <c r="FMG10" s="526"/>
      <c r="FMH10" s="526"/>
      <c r="FMI10" s="526"/>
      <c r="FMJ10" s="526"/>
      <c r="FMK10" s="526"/>
      <c r="FML10" s="526"/>
      <c r="FMM10" s="526"/>
      <c r="FMN10" s="526"/>
      <c r="FMO10" s="526"/>
      <c r="FMP10" s="526"/>
      <c r="FMQ10" s="526"/>
      <c r="FMR10" s="526"/>
      <c r="FMS10" s="526"/>
      <c r="FMT10" s="526"/>
      <c r="FMU10" s="526"/>
      <c r="FMV10" s="526"/>
      <c r="FMW10" s="526"/>
      <c r="FMX10" s="526"/>
      <c r="FMY10" s="526"/>
      <c r="FMZ10" s="526"/>
      <c r="FNA10" s="526"/>
      <c r="FNB10" s="526"/>
      <c r="FNC10" s="526"/>
      <c r="FND10" s="526"/>
      <c r="FNE10" s="526"/>
      <c r="FNF10" s="526"/>
      <c r="FNG10" s="526"/>
      <c r="FNH10" s="526"/>
      <c r="FNI10" s="526"/>
      <c r="FNJ10" s="526"/>
      <c r="FNK10" s="526"/>
      <c r="FNL10" s="526"/>
      <c r="FNM10" s="526"/>
      <c r="FNN10" s="526"/>
      <c r="FNO10" s="526"/>
      <c r="FNP10" s="526"/>
      <c r="FNQ10" s="526"/>
      <c r="FNR10" s="526"/>
      <c r="FNS10" s="526"/>
      <c r="FNT10" s="526"/>
      <c r="FNU10" s="526"/>
      <c r="FNV10" s="526"/>
      <c r="FNW10" s="526"/>
      <c r="FNX10" s="526"/>
      <c r="FNY10" s="526"/>
      <c r="FNZ10" s="526"/>
      <c r="FOA10" s="526"/>
      <c r="FOB10" s="526"/>
      <c r="FOC10" s="526"/>
      <c r="FOD10" s="526"/>
      <c r="FOE10" s="526"/>
      <c r="FOF10" s="526"/>
      <c r="FOG10" s="526"/>
      <c r="FOH10" s="526"/>
      <c r="FOI10" s="526"/>
      <c r="FOJ10" s="526"/>
      <c r="FOK10" s="526"/>
      <c r="FOL10" s="526"/>
      <c r="FOM10" s="526"/>
      <c r="FON10" s="526"/>
      <c r="FOO10" s="526"/>
      <c r="FOP10" s="526"/>
      <c r="FOQ10" s="526"/>
      <c r="FOR10" s="526"/>
      <c r="FOS10" s="526"/>
      <c r="FOT10" s="526"/>
      <c r="FOU10" s="526"/>
      <c r="FOV10" s="526"/>
      <c r="FOW10" s="526"/>
      <c r="FOX10" s="526"/>
      <c r="FOY10" s="526"/>
      <c r="FOZ10" s="526"/>
      <c r="FPA10" s="526"/>
      <c r="FPB10" s="526"/>
      <c r="FPC10" s="526"/>
      <c r="FPD10" s="526"/>
      <c r="FPE10" s="526"/>
      <c r="FPF10" s="526"/>
      <c r="FPG10" s="526"/>
      <c r="FPH10" s="526"/>
      <c r="FPI10" s="526"/>
      <c r="FPJ10" s="526"/>
      <c r="FPK10" s="526"/>
      <c r="FPL10" s="526"/>
      <c r="FPM10" s="526"/>
      <c r="FPN10" s="526"/>
      <c r="FPO10" s="526"/>
      <c r="FPP10" s="526"/>
      <c r="FPQ10" s="526"/>
      <c r="FPR10" s="526"/>
      <c r="FPS10" s="526"/>
      <c r="FPT10" s="526"/>
      <c r="FPU10" s="526"/>
      <c r="FPV10" s="526"/>
      <c r="FPW10" s="526"/>
      <c r="FPX10" s="526"/>
      <c r="FPY10" s="526"/>
      <c r="FPZ10" s="526"/>
      <c r="FQA10" s="526"/>
      <c r="FQB10" s="526"/>
      <c r="FQC10" s="526"/>
      <c r="FQD10" s="526"/>
      <c r="FQE10" s="526"/>
      <c r="FQF10" s="526"/>
      <c r="FQG10" s="526"/>
      <c r="FQH10" s="526"/>
      <c r="FQI10" s="526"/>
      <c r="FQJ10" s="526"/>
      <c r="FQK10" s="526"/>
      <c r="FQL10" s="526"/>
      <c r="FQM10" s="526"/>
      <c r="FQN10" s="526"/>
      <c r="FQO10" s="526"/>
      <c r="FQP10" s="526"/>
      <c r="FQQ10" s="526"/>
      <c r="FQR10" s="526"/>
      <c r="FQS10" s="526"/>
      <c r="FQT10" s="526"/>
      <c r="FQU10" s="526"/>
      <c r="FQV10" s="526"/>
      <c r="FQW10" s="526"/>
      <c r="FQX10" s="526"/>
      <c r="FQY10" s="526"/>
      <c r="FQZ10" s="526"/>
      <c r="FRA10" s="526"/>
      <c r="FRB10" s="526"/>
      <c r="FRC10" s="526"/>
      <c r="FRD10" s="526"/>
      <c r="FRE10" s="526"/>
      <c r="FRF10" s="526"/>
      <c r="FRG10" s="526"/>
      <c r="FRH10" s="526"/>
      <c r="FRI10" s="526"/>
      <c r="FRJ10" s="526"/>
      <c r="FRK10" s="526"/>
      <c r="FRL10" s="526"/>
      <c r="FRM10" s="526"/>
      <c r="FRN10" s="526"/>
      <c r="FRO10" s="526"/>
      <c r="FRP10" s="526"/>
      <c r="FRQ10" s="526"/>
      <c r="FRR10" s="526"/>
      <c r="FRS10" s="526"/>
      <c r="FRT10" s="526"/>
      <c r="FRU10" s="526"/>
      <c r="FRV10" s="526"/>
      <c r="FRW10" s="526"/>
      <c r="FRX10" s="526"/>
      <c r="FRY10" s="526"/>
      <c r="FRZ10" s="526"/>
      <c r="FSA10" s="526"/>
      <c r="FSB10" s="526"/>
      <c r="FSC10" s="526"/>
      <c r="FSD10" s="526"/>
      <c r="FSE10" s="526"/>
      <c r="FSF10" s="526"/>
      <c r="FSG10" s="526"/>
      <c r="FSH10" s="526"/>
      <c r="FSI10" s="526"/>
      <c r="FSJ10" s="526"/>
      <c r="FSK10" s="526"/>
      <c r="FSL10" s="526"/>
      <c r="FSM10" s="526"/>
      <c r="FSN10" s="526"/>
      <c r="FSO10" s="526"/>
      <c r="FSP10" s="526"/>
      <c r="FSQ10" s="526"/>
      <c r="FSR10" s="526"/>
      <c r="FSS10" s="526"/>
      <c r="FST10" s="526"/>
      <c r="FSU10" s="526"/>
      <c r="FSV10" s="526"/>
      <c r="FSW10" s="526"/>
      <c r="FSX10" s="526"/>
      <c r="FSY10" s="526"/>
      <c r="FSZ10" s="526"/>
      <c r="FTA10" s="526"/>
      <c r="FTB10" s="526"/>
      <c r="FTC10" s="526"/>
      <c r="FTD10" s="526"/>
      <c r="FTE10" s="526"/>
      <c r="FTF10" s="526"/>
      <c r="FTG10" s="526"/>
      <c r="FTH10" s="526"/>
      <c r="FTI10" s="526"/>
      <c r="FTJ10" s="526"/>
      <c r="FTK10" s="526"/>
      <c r="FTL10" s="526"/>
      <c r="FTM10" s="526"/>
      <c r="FTN10" s="526"/>
      <c r="FTO10" s="526"/>
      <c r="FTP10" s="526"/>
      <c r="FTQ10" s="526"/>
      <c r="FTR10" s="526"/>
      <c r="FTS10" s="526"/>
      <c r="FTT10" s="526"/>
      <c r="FTU10" s="526"/>
      <c r="FTV10" s="526"/>
      <c r="FTW10" s="526"/>
      <c r="FTX10" s="526"/>
      <c r="FTY10" s="526"/>
      <c r="FTZ10" s="526"/>
      <c r="FUA10" s="526"/>
      <c r="FUB10" s="526"/>
      <c r="FUC10" s="526"/>
      <c r="FUD10" s="526"/>
      <c r="FUE10" s="526"/>
      <c r="FUF10" s="526"/>
      <c r="FUG10" s="526"/>
      <c r="FUH10" s="526"/>
      <c r="FUI10" s="526"/>
      <c r="FUJ10" s="526"/>
      <c r="FUK10" s="526"/>
      <c r="FUL10" s="526"/>
      <c r="FUM10" s="526"/>
      <c r="FUN10" s="526"/>
      <c r="FUO10" s="526"/>
      <c r="FUP10" s="526"/>
      <c r="FUQ10" s="526"/>
      <c r="FUR10" s="526"/>
      <c r="FUS10" s="526"/>
      <c r="FUT10" s="526"/>
      <c r="FUU10" s="526"/>
      <c r="FUV10" s="526"/>
      <c r="FUW10" s="526"/>
      <c r="FUX10" s="526"/>
      <c r="FUY10" s="526"/>
      <c r="FUZ10" s="526"/>
      <c r="FVA10" s="526"/>
      <c r="FVB10" s="526"/>
      <c r="FVC10" s="526"/>
      <c r="FVD10" s="526"/>
      <c r="FVE10" s="526"/>
      <c r="FVF10" s="526"/>
      <c r="FVG10" s="526"/>
      <c r="FVH10" s="526"/>
      <c r="FVI10" s="526"/>
      <c r="FVJ10" s="526"/>
      <c r="FVK10" s="526"/>
      <c r="FVL10" s="526"/>
      <c r="FVM10" s="526"/>
      <c r="FVN10" s="526"/>
      <c r="FVO10" s="526"/>
      <c r="FVP10" s="526"/>
      <c r="FVQ10" s="526"/>
      <c r="FVR10" s="526"/>
      <c r="FVS10" s="526"/>
      <c r="FVT10" s="526"/>
      <c r="FVU10" s="526"/>
      <c r="FVV10" s="526"/>
      <c r="FVW10" s="526"/>
      <c r="FVX10" s="526"/>
      <c r="FVY10" s="526"/>
      <c r="FVZ10" s="526"/>
      <c r="FWA10" s="526"/>
      <c r="FWB10" s="526"/>
      <c r="FWC10" s="526"/>
      <c r="FWD10" s="526"/>
      <c r="FWE10" s="526"/>
      <c r="FWF10" s="526"/>
      <c r="FWG10" s="526"/>
      <c r="FWH10" s="526"/>
      <c r="FWI10" s="526"/>
      <c r="FWJ10" s="526"/>
      <c r="FWK10" s="526"/>
      <c r="FWL10" s="526"/>
      <c r="FWM10" s="526"/>
      <c r="FWN10" s="526"/>
      <c r="FWO10" s="526"/>
      <c r="FWP10" s="526"/>
      <c r="FWQ10" s="526"/>
      <c r="FWR10" s="526"/>
      <c r="FWS10" s="526"/>
      <c r="FWT10" s="526"/>
      <c r="FWU10" s="526"/>
      <c r="FWV10" s="526"/>
      <c r="FWW10" s="526"/>
      <c r="FWX10" s="526"/>
      <c r="FWY10" s="526"/>
      <c r="FWZ10" s="526"/>
      <c r="FXA10" s="526"/>
      <c r="FXB10" s="526"/>
      <c r="FXC10" s="526"/>
      <c r="FXD10" s="526"/>
      <c r="FXE10" s="526"/>
      <c r="FXF10" s="526"/>
      <c r="FXG10" s="526"/>
      <c r="FXH10" s="526"/>
      <c r="FXI10" s="526"/>
      <c r="FXJ10" s="526"/>
      <c r="FXK10" s="526"/>
      <c r="FXL10" s="526"/>
      <c r="FXM10" s="526"/>
      <c r="FXN10" s="526"/>
      <c r="FXO10" s="526"/>
      <c r="FXP10" s="526"/>
      <c r="FXQ10" s="526"/>
      <c r="FXR10" s="526"/>
      <c r="FXS10" s="526"/>
      <c r="FXT10" s="526"/>
      <c r="FXU10" s="526"/>
      <c r="FXV10" s="526"/>
      <c r="FXW10" s="526"/>
      <c r="FXX10" s="526"/>
      <c r="FXY10" s="526"/>
      <c r="FXZ10" s="526"/>
      <c r="FYA10" s="526"/>
      <c r="FYB10" s="526"/>
      <c r="FYC10" s="526"/>
      <c r="FYD10" s="526"/>
      <c r="FYE10" s="526"/>
      <c r="FYF10" s="526"/>
      <c r="FYG10" s="526"/>
      <c r="FYH10" s="526"/>
      <c r="FYI10" s="526"/>
      <c r="FYJ10" s="526"/>
      <c r="FYK10" s="526"/>
      <c r="FYL10" s="526"/>
      <c r="FYM10" s="526"/>
      <c r="FYN10" s="526"/>
      <c r="FYO10" s="526"/>
      <c r="FYP10" s="526"/>
      <c r="FYQ10" s="526"/>
      <c r="FYR10" s="526"/>
      <c r="FYS10" s="526"/>
      <c r="FYT10" s="526"/>
      <c r="FYU10" s="526"/>
      <c r="FYV10" s="526"/>
      <c r="FYW10" s="526"/>
      <c r="FYX10" s="526"/>
      <c r="FYY10" s="526"/>
      <c r="FYZ10" s="526"/>
      <c r="FZA10" s="526"/>
      <c r="FZB10" s="526"/>
      <c r="FZC10" s="526"/>
      <c r="FZD10" s="526"/>
      <c r="FZE10" s="526"/>
      <c r="FZF10" s="526"/>
      <c r="FZG10" s="526"/>
      <c r="FZH10" s="526"/>
      <c r="FZI10" s="526"/>
      <c r="FZJ10" s="526"/>
      <c r="FZK10" s="526"/>
      <c r="FZL10" s="526"/>
      <c r="FZM10" s="526"/>
      <c r="FZN10" s="526"/>
      <c r="FZO10" s="526"/>
      <c r="FZP10" s="526"/>
      <c r="FZQ10" s="526"/>
      <c r="FZR10" s="526"/>
      <c r="FZS10" s="526"/>
      <c r="FZT10" s="526"/>
      <c r="FZU10" s="526"/>
      <c r="FZV10" s="526"/>
      <c r="FZW10" s="526"/>
      <c r="FZX10" s="526"/>
      <c r="FZY10" s="526"/>
      <c r="FZZ10" s="526"/>
      <c r="GAA10" s="526"/>
      <c r="GAB10" s="526"/>
      <c r="GAC10" s="526"/>
      <c r="GAD10" s="526"/>
      <c r="GAE10" s="526"/>
      <c r="GAF10" s="526"/>
      <c r="GAG10" s="526"/>
      <c r="GAH10" s="526"/>
      <c r="GAI10" s="526"/>
      <c r="GAJ10" s="526"/>
      <c r="GAK10" s="526"/>
      <c r="GAL10" s="526"/>
      <c r="GAM10" s="526"/>
      <c r="GAN10" s="526"/>
      <c r="GAO10" s="526"/>
      <c r="GAP10" s="526"/>
      <c r="GAQ10" s="526"/>
      <c r="GAR10" s="526"/>
      <c r="GAS10" s="526"/>
      <c r="GAT10" s="526"/>
      <c r="GAU10" s="526"/>
      <c r="GAV10" s="526"/>
      <c r="GAW10" s="526"/>
      <c r="GAX10" s="526"/>
      <c r="GAY10" s="526"/>
      <c r="GAZ10" s="526"/>
      <c r="GBA10" s="526"/>
      <c r="GBB10" s="526"/>
      <c r="GBC10" s="526"/>
      <c r="GBD10" s="526"/>
      <c r="GBE10" s="526"/>
      <c r="GBF10" s="526"/>
      <c r="GBG10" s="526"/>
      <c r="GBH10" s="526"/>
      <c r="GBI10" s="526"/>
      <c r="GBJ10" s="526"/>
      <c r="GBK10" s="526"/>
      <c r="GBL10" s="526"/>
      <c r="GBM10" s="526"/>
      <c r="GBN10" s="526"/>
      <c r="GBO10" s="526"/>
      <c r="GBP10" s="526"/>
      <c r="GBQ10" s="526"/>
      <c r="GBR10" s="526"/>
      <c r="GBS10" s="526"/>
      <c r="GBT10" s="526"/>
      <c r="GBU10" s="526"/>
      <c r="GBV10" s="526"/>
      <c r="GBW10" s="526"/>
      <c r="GBX10" s="526"/>
      <c r="GBY10" s="526"/>
      <c r="GBZ10" s="526"/>
      <c r="GCA10" s="526"/>
      <c r="GCB10" s="526"/>
      <c r="GCC10" s="526"/>
      <c r="GCD10" s="526"/>
      <c r="GCE10" s="526"/>
      <c r="GCF10" s="526"/>
      <c r="GCG10" s="526"/>
      <c r="GCH10" s="526"/>
      <c r="GCI10" s="526"/>
      <c r="GCJ10" s="526"/>
      <c r="GCK10" s="526"/>
      <c r="GCL10" s="526"/>
      <c r="GCM10" s="526"/>
      <c r="GCN10" s="526"/>
      <c r="GCO10" s="526"/>
      <c r="GCP10" s="526"/>
      <c r="GCQ10" s="526"/>
      <c r="GCR10" s="526"/>
      <c r="GCS10" s="526"/>
      <c r="GCT10" s="526"/>
      <c r="GCU10" s="526"/>
      <c r="GCV10" s="526"/>
      <c r="GCW10" s="526"/>
      <c r="GCX10" s="526"/>
      <c r="GCY10" s="526"/>
      <c r="GCZ10" s="526"/>
      <c r="GDA10" s="526"/>
      <c r="GDB10" s="526"/>
      <c r="GDC10" s="526"/>
      <c r="GDD10" s="526"/>
      <c r="GDE10" s="526"/>
      <c r="GDF10" s="526"/>
      <c r="GDG10" s="526"/>
      <c r="GDH10" s="526"/>
      <c r="GDI10" s="526"/>
      <c r="GDJ10" s="526"/>
      <c r="GDK10" s="526"/>
      <c r="GDL10" s="526"/>
      <c r="GDM10" s="526"/>
      <c r="GDN10" s="526"/>
      <c r="GDO10" s="526"/>
      <c r="GDP10" s="526"/>
      <c r="GDQ10" s="526"/>
      <c r="GDR10" s="526"/>
      <c r="GDS10" s="526"/>
      <c r="GDT10" s="526"/>
      <c r="GDU10" s="526"/>
      <c r="GDV10" s="526"/>
      <c r="GDW10" s="526"/>
      <c r="GDX10" s="526"/>
      <c r="GDY10" s="526"/>
      <c r="GDZ10" s="526"/>
      <c r="GEA10" s="526"/>
      <c r="GEB10" s="526"/>
      <c r="GEC10" s="526"/>
      <c r="GED10" s="526"/>
      <c r="GEE10" s="526"/>
      <c r="GEF10" s="526"/>
      <c r="GEG10" s="526"/>
      <c r="GEH10" s="526"/>
      <c r="GEI10" s="526"/>
      <c r="GEJ10" s="526"/>
      <c r="GEK10" s="526"/>
      <c r="GEL10" s="526"/>
      <c r="GEM10" s="526"/>
      <c r="GEN10" s="526"/>
      <c r="GEO10" s="526"/>
      <c r="GEP10" s="526"/>
      <c r="GEQ10" s="526"/>
      <c r="GER10" s="526"/>
      <c r="GES10" s="526"/>
      <c r="GET10" s="526"/>
      <c r="GEU10" s="526"/>
      <c r="GEV10" s="526"/>
      <c r="GEW10" s="526"/>
      <c r="GEX10" s="526"/>
      <c r="GEY10" s="526"/>
      <c r="GEZ10" s="526"/>
      <c r="GFA10" s="526"/>
      <c r="GFB10" s="526"/>
      <c r="GFC10" s="526"/>
      <c r="GFD10" s="526"/>
      <c r="GFE10" s="526"/>
      <c r="GFF10" s="526"/>
      <c r="GFG10" s="526"/>
      <c r="GFH10" s="526"/>
      <c r="GFI10" s="526"/>
      <c r="GFJ10" s="526"/>
      <c r="GFK10" s="526"/>
      <c r="GFL10" s="526"/>
      <c r="GFM10" s="526"/>
      <c r="GFN10" s="526"/>
      <c r="GFO10" s="526"/>
      <c r="GFP10" s="526"/>
      <c r="GFQ10" s="526"/>
      <c r="GFR10" s="526"/>
      <c r="GFS10" s="526"/>
      <c r="GFT10" s="526"/>
      <c r="GFU10" s="526"/>
      <c r="GFV10" s="526"/>
      <c r="GFW10" s="526"/>
      <c r="GFX10" s="526"/>
      <c r="GFY10" s="526"/>
      <c r="GFZ10" s="526"/>
      <c r="GGA10" s="526"/>
      <c r="GGB10" s="526"/>
      <c r="GGC10" s="526"/>
      <c r="GGD10" s="526"/>
      <c r="GGE10" s="526"/>
      <c r="GGF10" s="526"/>
      <c r="GGG10" s="526"/>
      <c r="GGH10" s="526"/>
      <c r="GGI10" s="526"/>
      <c r="GGJ10" s="526"/>
      <c r="GGK10" s="526"/>
      <c r="GGL10" s="526"/>
      <c r="GGM10" s="526"/>
      <c r="GGN10" s="526"/>
      <c r="GGO10" s="526"/>
      <c r="GGP10" s="526"/>
      <c r="GGQ10" s="526"/>
      <c r="GGR10" s="526"/>
      <c r="GGS10" s="526"/>
      <c r="GGT10" s="526"/>
      <c r="GGU10" s="526"/>
      <c r="GGV10" s="526"/>
      <c r="GGW10" s="526"/>
      <c r="GGX10" s="526"/>
      <c r="GGY10" s="526"/>
      <c r="GGZ10" s="526"/>
      <c r="GHA10" s="526"/>
      <c r="GHB10" s="526"/>
      <c r="GHC10" s="526"/>
      <c r="GHD10" s="526"/>
      <c r="GHE10" s="526"/>
      <c r="GHF10" s="526"/>
      <c r="GHG10" s="526"/>
      <c r="GHH10" s="526"/>
      <c r="GHI10" s="526"/>
      <c r="GHJ10" s="526"/>
      <c r="GHK10" s="526"/>
      <c r="GHL10" s="526"/>
      <c r="GHM10" s="526"/>
      <c r="GHN10" s="526"/>
      <c r="GHO10" s="526"/>
      <c r="GHP10" s="526"/>
      <c r="GHQ10" s="526"/>
      <c r="GHR10" s="526"/>
      <c r="GHS10" s="526"/>
      <c r="GHT10" s="526"/>
      <c r="GHU10" s="526"/>
      <c r="GHV10" s="526"/>
      <c r="GHW10" s="526"/>
      <c r="GHX10" s="526"/>
      <c r="GHY10" s="526"/>
      <c r="GHZ10" s="526"/>
      <c r="GIA10" s="526"/>
      <c r="GIB10" s="526"/>
      <c r="GIC10" s="526"/>
      <c r="GID10" s="526"/>
      <c r="GIE10" s="526"/>
      <c r="GIF10" s="526"/>
      <c r="GIG10" s="526"/>
      <c r="GIH10" s="526"/>
      <c r="GII10" s="526"/>
      <c r="GIJ10" s="526"/>
      <c r="GIK10" s="526"/>
      <c r="GIL10" s="526"/>
      <c r="GIM10" s="526"/>
      <c r="GIN10" s="526"/>
      <c r="GIO10" s="526"/>
      <c r="GIP10" s="526"/>
      <c r="GIQ10" s="526"/>
      <c r="GIR10" s="526"/>
      <c r="GIS10" s="526"/>
      <c r="GIT10" s="526"/>
      <c r="GIU10" s="526"/>
      <c r="GIV10" s="526"/>
      <c r="GIW10" s="526"/>
      <c r="GIX10" s="526"/>
      <c r="GIY10" s="526"/>
      <c r="GIZ10" s="526"/>
      <c r="GJA10" s="526"/>
      <c r="GJB10" s="526"/>
      <c r="GJC10" s="526"/>
      <c r="GJD10" s="526"/>
      <c r="GJE10" s="526"/>
      <c r="GJF10" s="526"/>
      <c r="GJG10" s="526"/>
      <c r="GJH10" s="526"/>
      <c r="GJI10" s="526"/>
      <c r="GJJ10" s="526"/>
      <c r="GJK10" s="526"/>
      <c r="GJL10" s="526"/>
      <c r="GJM10" s="526"/>
      <c r="GJN10" s="526"/>
      <c r="GJO10" s="526"/>
      <c r="GJP10" s="526"/>
      <c r="GJQ10" s="526"/>
      <c r="GJR10" s="526"/>
      <c r="GJS10" s="526"/>
      <c r="GJT10" s="526"/>
      <c r="GJU10" s="526"/>
      <c r="GJV10" s="526"/>
      <c r="GJW10" s="526"/>
      <c r="GJX10" s="526"/>
      <c r="GJY10" s="526"/>
      <c r="GJZ10" s="526"/>
      <c r="GKA10" s="526"/>
      <c r="GKB10" s="526"/>
      <c r="GKC10" s="526"/>
      <c r="GKD10" s="526"/>
      <c r="GKE10" s="526"/>
      <c r="GKF10" s="526"/>
      <c r="GKG10" s="526"/>
      <c r="GKH10" s="526"/>
      <c r="GKI10" s="526"/>
      <c r="GKJ10" s="526"/>
      <c r="GKK10" s="526"/>
      <c r="GKL10" s="526"/>
      <c r="GKM10" s="526"/>
      <c r="GKN10" s="526"/>
      <c r="GKO10" s="526"/>
      <c r="GKP10" s="526"/>
      <c r="GKQ10" s="526"/>
      <c r="GKR10" s="526"/>
      <c r="GKS10" s="526"/>
      <c r="GKT10" s="526"/>
      <c r="GKU10" s="526"/>
      <c r="GKV10" s="526"/>
      <c r="GKW10" s="526"/>
      <c r="GKX10" s="526"/>
      <c r="GKY10" s="526"/>
      <c r="GKZ10" s="526"/>
      <c r="GLA10" s="526"/>
      <c r="GLB10" s="526"/>
      <c r="GLC10" s="526"/>
      <c r="GLD10" s="526"/>
      <c r="GLE10" s="526"/>
      <c r="GLF10" s="526"/>
      <c r="GLG10" s="526"/>
      <c r="GLH10" s="526"/>
      <c r="GLI10" s="526"/>
      <c r="GLJ10" s="526"/>
      <c r="GLK10" s="526"/>
      <c r="GLL10" s="526"/>
      <c r="GLM10" s="526"/>
      <c r="GLN10" s="526"/>
      <c r="GLO10" s="526"/>
      <c r="GLP10" s="526"/>
      <c r="GLQ10" s="526"/>
      <c r="GLR10" s="526"/>
      <c r="GLS10" s="526"/>
      <c r="GLT10" s="526"/>
      <c r="GLU10" s="526"/>
      <c r="GLV10" s="526"/>
      <c r="GLW10" s="526"/>
      <c r="GLX10" s="526"/>
      <c r="GLY10" s="526"/>
      <c r="GLZ10" s="526"/>
      <c r="GMA10" s="526"/>
      <c r="GMB10" s="526"/>
      <c r="GMC10" s="526"/>
      <c r="GMD10" s="526"/>
      <c r="GME10" s="526"/>
      <c r="GMF10" s="526"/>
      <c r="GMG10" s="526"/>
      <c r="GMH10" s="526"/>
      <c r="GMI10" s="526"/>
      <c r="GMJ10" s="526"/>
      <c r="GMK10" s="526"/>
      <c r="GML10" s="526"/>
      <c r="GMM10" s="526"/>
      <c r="GMN10" s="526"/>
      <c r="GMO10" s="526"/>
      <c r="GMP10" s="526"/>
      <c r="GMQ10" s="526"/>
      <c r="GMR10" s="526"/>
      <c r="GMS10" s="526"/>
      <c r="GMT10" s="526"/>
      <c r="GMU10" s="526"/>
      <c r="GMV10" s="526"/>
      <c r="GMW10" s="526"/>
      <c r="GMX10" s="526"/>
      <c r="GMY10" s="526"/>
      <c r="GMZ10" s="526"/>
      <c r="GNA10" s="526"/>
      <c r="GNB10" s="526"/>
      <c r="GNC10" s="526"/>
      <c r="GND10" s="526"/>
      <c r="GNE10" s="526"/>
      <c r="GNF10" s="526"/>
      <c r="GNG10" s="526"/>
      <c r="GNH10" s="526"/>
      <c r="GNI10" s="526"/>
      <c r="GNJ10" s="526"/>
      <c r="GNK10" s="526"/>
      <c r="GNL10" s="526"/>
      <c r="GNM10" s="526"/>
      <c r="GNN10" s="526"/>
      <c r="GNO10" s="526"/>
      <c r="GNP10" s="526"/>
      <c r="GNQ10" s="526"/>
      <c r="GNR10" s="526"/>
      <c r="GNS10" s="526"/>
      <c r="GNT10" s="526"/>
      <c r="GNU10" s="526"/>
      <c r="GNV10" s="526"/>
      <c r="GNW10" s="526"/>
      <c r="GNX10" s="526"/>
      <c r="GNY10" s="526"/>
      <c r="GNZ10" s="526"/>
      <c r="GOA10" s="526"/>
      <c r="GOB10" s="526"/>
      <c r="GOC10" s="526"/>
      <c r="GOD10" s="526"/>
      <c r="GOE10" s="526"/>
      <c r="GOF10" s="526"/>
      <c r="GOG10" s="526"/>
      <c r="GOH10" s="526"/>
      <c r="GOI10" s="526"/>
      <c r="GOJ10" s="526"/>
      <c r="GOK10" s="526"/>
      <c r="GOL10" s="526"/>
      <c r="GOM10" s="526"/>
      <c r="GON10" s="526"/>
      <c r="GOO10" s="526"/>
      <c r="GOP10" s="526"/>
      <c r="GOQ10" s="526"/>
      <c r="GOR10" s="526"/>
      <c r="GOS10" s="526"/>
      <c r="GOT10" s="526"/>
      <c r="GOU10" s="526"/>
      <c r="GOV10" s="526"/>
      <c r="GOW10" s="526"/>
      <c r="GOX10" s="526"/>
      <c r="GOY10" s="526"/>
      <c r="GOZ10" s="526"/>
      <c r="GPA10" s="526"/>
      <c r="GPB10" s="526"/>
      <c r="GPC10" s="526"/>
      <c r="GPD10" s="526"/>
      <c r="GPE10" s="526"/>
      <c r="GPF10" s="526"/>
      <c r="GPG10" s="526"/>
      <c r="GPH10" s="526"/>
      <c r="GPI10" s="526"/>
      <c r="GPJ10" s="526"/>
      <c r="GPK10" s="526"/>
      <c r="GPL10" s="526"/>
      <c r="GPM10" s="526"/>
      <c r="GPN10" s="526"/>
      <c r="GPO10" s="526"/>
      <c r="GPP10" s="526"/>
      <c r="GPQ10" s="526"/>
      <c r="GPR10" s="526"/>
      <c r="GPS10" s="526"/>
      <c r="GPT10" s="526"/>
      <c r="GPU10" s="526"/>
      <c r="GPV10" s="526"/>
      <c r="GPW10" s="526"/>
      <c r="GPX10" s="526"/>
      <c r="GPY10" s="526"/>
      <c r="GPZ10" s="526"/>
      <c r="GQA10" s="526"/>
      <c r="GQB10" s="526"/>
      <c r="GQC10" s="526"/>
      <c r="GQD10" s="526"/>
      <c r="GQE10" s="526"/>
      <c r="GQF10" s="526"/>
      <c r="GQG10" s="526"/>
      <c r="GQH10" s="526"/>
      <c r="GQI10" s="526"/>
      <c r="GQJ10" s="526"/>
      <c r="GQK10" s="526"/>
      <c r="GQL10" s="526"/>
      <c r="GQM10" s="526"/>
      <c r="GQN10" s="526"/>
      <c r="GQO10" s="526"/>
      <c r="GQP10" s="526"/>
      <c r="GQQ10" s="526"/>
      <c r="GQR10" s="526"/>
      <c r="GQS10" s="526"/>
      <c r="GQT10" s="526"/>
      <c r="GQU10" s="526"/>
      <c r="GQV10" s="526"/>
      <c r="GQW10" s="526"/>
      <c r="GQX10" s="526"/>
      <c r="GQY10" s="526"/>
      <c r="GQZ10" s="526"/>
      <c r="GRA10" s="526"/>
      <c r="GRB10" s="526"/>
      <c r="GRC10" s="526"/>
      <c r="GRD10" s="526"/>
      <c r="GRE10" s="526"/>
      <c r="GRF10" s="526"/>
      <c r="GRG10" s="526"/>
      <c r="GRH10" s="526"/>
      <c r="GRI10" s="526"/>
      <c r="GRJ10" s="526"/>
      <c r="GRK10" s="526"/>
      <c r="GRL10" s="526"/>
      <c r="GRM10" s="526"/>
      <c r="GRN10" s="526"/>
      <c r="GRO10" s="526"/>
      <c r="GRP10" s="526"/>
      <c r="GRQ10" s="526"/>
      <c r="GRR10" s="526"/>
      <c r="GRS10" s="526"/>
      <c r="GRT10" s="526"/>
      <c r="GRU10" s="526"/>
      <c r="GRV10" s="526"/>
      <c r="GRW10" s="526"/>
      <c r="GRX10" s="526"/>
      <c r="GRY10" s="526"/>
      <c r="GRZ10" s="526"/>
      <c r="GSA10" s="526"/>
      <c r="GSB10" s="526"/>
      <c r="GSC10" s="526"/>
      <c r="GSD10" s="526"/>
      <c r="GSE10" s="526"/>
      <c r="GSF10" s="526"/>
      <c r="GSG10" s="526"/>
      <c r="GSH10" s="526"/>
      <c r="GSI10" s="526"/>
      <c r="GSJ10" s="526"/>
      <c r="GSK10" s="526"/>
      <c r="GSL10" s="526"/>
      <c r="GSM10" s="526"/>
      <c r="GSN10" s="526"/>
      <c r="GSO10" s="526"/>
      <c r="GSP10" s="526"/>
      <c r="GSQ10" s="526"/>
      <c r="GSR10" s="526"/>
      <c r="GSS10" s="526"/>
      <c r="GST10" s="526"/>
      <c r="GSU10" s="526"/>
      <c r="GSV10" s="526"/>
      <c r="GSW10" s="526"/>
      <c r="GSX10" s="526"/>
      <c r="GSY10" s="526"/>
      <c r="GSZ10" s="526"/>
      <c r="GTA10" s="526"/>
      <c r="GTB10" s="526"/>
      <c r="GTC10" s="526"/>
      <c r="GTD10" s="526"/>
      <c r="GTE10" s="526"/>
      <c r="GTF10" s="526"/>
      <c r="GTG10" s="526"/>
      <c r="GTH10" s="526"/>
      <c r="GTI10" s="526"/>
      <c r="GTJ10" s="526"/>
      <c r="GTK10" s="526"/>
      <c r="GTL10" s="526"/>
      <c r="GTM10" s="526"/>
      <c r="GTN10" s="526"/>
      <c r="GTO10" s="526"/>
      <c r="GTP10" s="526"/>
      <c r="GTQ10" s="526"/>
      <c r="GTR10" s="526"/>
      <c r="GTS10" s="526"/>
      <c r="GTT10" s="526"/>
      <c r="GTU10" s="526"/>
      <c r="GTV10" s="526"/>
      <c r="GTW10" s="526"/>
      <c r="GTX10" s="526"/>
      <c r="GTY10" s="526"/>
      <c r="GTZ10" s="526"/>
      <c r="GUA10" s="526"/>
      <c r="GUB10" s="526"/>
      <c r="GUC10" s="526"/>
      <c r="GUD10" s="526"/>
      <c r="GUE10" s="526"/>
      <c r="GUF10" s="526"/>
      <c r="GUG10" s="526"/>
      <c r="GUH10" s="526"/>
      <c r="GUI10" s="526"/>
      <c r="GUJ10" s="526"/>
      <c r="GUK10" s="526"/>
      <c r="GUL10" s="526"/>
      <c r="GUM10" s="526"/>
      <c r="GUN10" s="526"/>
      <c r="GUO10" s="526"/>
      <c r="GUP10" s="526"/>
      <c r="GUQ10" s="526"/>
      <c r="GUR10" s="526"/>
      <c r="GUS10" s="526"/>
      <c r="GUT10" s="526"/>
      <c r="GUU10" s="526"/>
      <c r="GUV10" s="526"/>
      <c r="GUW10" s="526"/>
      <c r="GUX10" s="526"/>
      <c r="GUY10" s="526"/>
      <c r="GUZ10" s="526"/>
      <c r="GVA10" s="526"/>
      <c r="GVB10" s="526"/>
      <c r="GVC10" s="526"/>
      <c r="GVD10" s="526"/>
      <c r="GVE10" s="526"/>
      <c r="GVF10" s="526"/>
      <c r="GVG10" s="526"/>
      <c r="GVH10" s="526"/>
      <c r="GVI10" s="526"/>
      <c r="GVJ10" s="526"/>
      <c r="GVK10" s="526"/>
      <c r="GVL10" s="526"/>
      <c r="GVM10" s="526"/>
      <c r="GVN10" s="526"/>
      <c r="GVO10" s="526"/>
      <c r="GVP10" s="526"/>
      <c r="GVQ10" s="526"/>
      <c r="GVR10" s="526"/>
      <c r="GVS10" s="526"/>
      <c r="GVT10" s="526"/>
      <c r="GVU10" s="526"/>
      <c r="GVV10" s="526"/>
      <c r="GVW10" s="526"/>
      <c r="GVX10" s="526"/>
      <c r="GVY10" s="526"/>
      <c r="GVZ10" s="526"/>
      <c r="GWA10" s="526"/>
      <c r="GWB10" s="526"/>
      <c r="GWC10" s="526"/>
      <c r="GWD10" s="526"/>
      <c r="GWE10" s="526"/>
      <c r="GWF10" s="526"/>
      <c r="GWG10" s="526"/>
      <c r="GWH10" s="526"/>
      <c r="GWI10" s="526"/>
      <c r="GWJ10" s="526"/>
      <c r="GWK10" s="526"/>
      <c r="GWL10" s="526"/>
      <c r="GWM10" s="526"/>
      <c r="GWN10" s="526"/>
      <c r="GWO10" s="526"/>
      <c r="GWP10" s="526"/>
      <c r="GWQ10" s="526"/>
      <c r="GWR10" s="526"/>
      <c r="GWS10" s="526"/>
      <c r="GWT10" s="526"/>
      <c r="GWU10" s="526"/>
      <c r="GWV10" s="526"/>
      <c r="GWW10" s="526"/>
      <c r="GWX10" s="526"/>
      <c r="GWY10" s="526"/>
      <c r="GWZ10" s="526"/>
      <c r="GXA10" s="526"/>
      <c r="GXB10" s="526"/>
      <c r="GXC10" s="526"/>
      <c r="GXD10" s="526"/>
      <c r="GXE10" s="526"/>
      <c r="GXF10" s="526"/>
      <c r="GXG10" s="526"/>
      <c r="GXH10" s="526"/>
      <c r="GXI10" s="526"/>
      <c r="GXJ10" s="526"/>
      <c r="GXK10" s="526"/>
      <c r="GXL10" s="526"/>
      <c r="GXM10" s="526"/>
      <c r="GXN10" s="526"/>
      <c r="GXO10" s="526"/>
      <c r="GXP10" s="526"/>
      <c r="GXQ10" s="526"/>
      <c r="GXR10" s="526"/>
      <c r="GXS10" s="526"/>
      <c r="GXT10" s="526"/>
      <c r="GXU10" s="526"/>
      <c r="GXV10" s="526"/>
      <c r="GXW10" s="526"/>
      <c r="GXX10" s="526"/>
      <c r="GXY10" s="526"/>
      <c r="GXZ10" s="526"/>
      <c r="GYA10" s="526"/>
      <c r="GYB10" s="526"/>
      <c r="GYC10" s="526"/>
      <c r="GYD10" s="526"/>
      <c r="GYE10" s="526"/>
      <c r="GYF10" s="526"/>
      <c r="GYG10" s="526"/>
      <c r="GYH10" s="526"/>
      <c r="GYI10" s="526"/>
      <c r="GYJ10" s="526"/>
      <c r="GYK10" s="526"/>
      <c r="GYL10" s="526"/>
      <c r="GYM10" s="526"/>
      <c r="GYN10" s="526"/>
      <c r="GYO10" s="526"/>
      <c r="GYP10" s="526"/>
      <c r="GYQ10" s="526"/>
      <c r="GYR10" s="526"/>
      <c r="GYS10" s="526"/>
      <c r="GYT10" s="526"/>
      <c r="GYU10" s="526"/>
      <c r="GYV10" s="526"/>
      <c r="GYW10" s="526"/>
      <c r="GYX10" s="526"/>
      <c r="GYY10" s="526"/>
      <c r="GYZ10" s="526"/>
      <c r="GZA10" s="526"/>
      <c r="GZB10" s="526"/>
      <c r="GZC10" s="526"/>
      <c r="GZD10" s="526"/>
      <c r="GZE10" s="526"/>
      <c r="GZF10" s="526"/>
      <c r="GZG10" s="526"/>
      <c r="GZH10" s="526"/>
      <c r="GZI10" s="526"/>
      <c r="GZJ10" s="526"/>
      <c r="GZK10" s="526"/>
      <c r="GZL10" s="526"/>
      <c r="GZM10" s="526"/>
      <c r="GZN10" s="526"/>
      <c r="GZO10" s="526"/>
      <c r="GZP10" s="526"/>
      <c r="GZQ10" s="526"/>
      <c r="GZR10" s="526"/>
      <c r="GZS10" s="526"/>
      <c r="GZT10" s="526"/>
      <c r="GZU10" s="526"/>
      <c r="GZV10" s="526"/>
      <c r="GZW10" s="526"/>
      <c r="GZX10" s="526"/>
      <c r="GZY10" s="526"/>
      <c r="GZZ10" s="526"/>
      <c r="HAA10" s="526"/>
      <c r="HAB10" s="526"/>
      <c r="HAC10" s="526"/>
      <c r="HAD10" s="526"/>
      <c r="HAE10" s="526"/>
      <c r="HAF10" s="526"/>
      <c r="HAG10" s="526"/>
      <c r="HAH10" s="526"/>
      <c r="HAI10" s="526"/>
      <c r="HAJ10" s="526"/>
      <c r="HAK10" s="526"/>
      <c r="HAL10" s="526"/>
      <c r="HAM10" s="526"/>
      <c r="HAN10" s="526"/>
      <c r="HAO10" s="526"/>
      <c r="HAP10" s="526"/>
      <c r="HAQ10" s="526"/>
      <c r="HAR10" s="526"/>
      <c r="HAS10" s="526"/>
      <c r="HAT10" s="526"/>
      <c r="HAU10" s="526"/>
      <c r="HAV10" s="526"/>
      <c r="HAW10" s="526"/>
      <c r="HAX10" s="526"/>
      <c r="HAY10" s="526"/>
      <c r="HAZ10" s="526"/>
      <c r="HBA10" s="526"/>
      <c r="HBB10" s="526"/>
      <c r="HBC10" s="526"/>
      <c r="HBD10" s="526"/>
      <c r="HBE10" s="526"/>
      <c r="HBF10" s="526"/>
      <c r="HBG10" s="526"/>
      <c r="HBH10" s="526"/>
      <c r="HBI10" s="526"/>
      <c r="HBJ10" s="526"/>
      <c r="HBK10" s="526"/>
      <c r="HBL10" s="526"/>
      <c r="HBM10" s="526"/>
      <c r="HBN10" s="526"/>
      <c r="HBO10" s="526"/>
      <c r="HBP10" s="526"/>
      <c r="HBQ10" s="526"/>
      <c r="HBR10" s="526"/>
      <c r="HBS10" s="526"/>
      <c r="HBT10" s="526"/>
      <c r="HBU10" s="526"/>
      <c r="HBV10" s="526"/>
      <c r="HBW10" s="526"/>
      <c r="HBX10" s="526"/>
      <c r="HBY10" s="526"/>
      <c r="HBZ10" s="526"/>
      <c r="HCA10" s="526"/>
      <c r="HCB10" s="526"/>
      <c r="HCC10" s="526"/>
      <c r="HCD10" s="526"/>
      <c r="HCE10" s="526"/>
      <c r="HCF10" s="526"/>
      <c r="HCG10" s="526"/>
      <c r="HCH10" s="526"/>
      <c r="HCI10" s="526"/>
      <c r="HCJ10" s="526"/>
      <c r="HCK10" s="526"/>
      <c r="HCL10" s="526"/>
      <c r="HCM10" s="526"/>
      <c r="HCN10" s="526"/>
      <c r="HCO10" s="526"/>
      <c r="HCP10" s="526"/>
      <c r="HCQ10" s="526"/>
      <c r="HCR10" s="526"/>
      <c r="HCS10" s="526"/>
      <c r="HCT10" s="526"/>
      <c r="HCU10" s="526"/>
      <c r="HCV10" s="526"/>
      <c r="HCW10" s="526"/>
      <c r="HCX10" s="526"/>
      <c r="HCY10" s="526"/>
      <c r="HCZ10" s="526"/>
      <c r="HDA10" s="526"/>
      <c r="HDB10" s="526"/>
      <c r="HDC10" s="526"/>
      <c r="HDD10" s="526"/>
      <c r="HDE10" s="526"/>
      <c r="HDF10" s="526"/>
      <c r="HDG10" s="526"/>
      <c r="HDH10" s="526"/>
      <c r="HDI10" s="526"/>
      <c r="HDJ10" s="526"/>
      <c r="HDK10" s="526"/>
      <c r="HDL10" s="526"/>
      <c r="HDM10" s="526"/>
      <c r="HDN10" s="526"/>
      <c r="HDO10" s="526"/>
      <c r="HDP10" s="526"/>
      <c r="HDQ10" s="526"/>
      <c r="HDR10" s="526"/>
      <c r="HDS10" s="526"/>
      <c r="HDT10" s="526"/>
      <c r="HDU10" s="526"/>
      <c r="HDV10" s="526"/>
      <c r="HDW10" s="526"/>
      <c r="HDX10" s="526"/>
      <c r="HDY10" s="526"/>
      <c r="HDZ10" s="526"/>
      <c r="HEA10" s="526"/>
      <c r="HEB10" s="526"/>
      <c r="HEC10" s="526"/>
      <c r="HED10" s="526"/>
      <c r="HEE10" s="526"/>
      <c r="HEF10" s="526"/>
      <c r="HEG10" s="526"/>
      <c r="HEH10" s="526"/>
      <c r="HEI10" s="526"/>
      <c r="HEJ10" s="526"/>
      <c r="HEK10" s="526"/>
      <c r="HEL10" s="526"/>
      <c r="HEM10" s="526"/>
      <c r="HEN10" s="526"/>
      <c r="HEO10" s="526"/>
      <c r="HEP10" s="526"/>
      <c r="HEQ10" s="526"/>
      <c r="HER10" s="526"/>
      <c r="HES10" s="526"/>
      <c r="HET10" s="526"/>
      <c r="HEU10" s="526"/>
      <c r="HEV10" s="526"/>
      <c r="HEW10" s="526"/>
      <c r="HEX10" s="526"/>
      <c r="HEY10" s="526"/>
      <c r="HEZ10" s="526"/>
      <c r="HFA10" s="526"/>
      <c r="HFB10" s="526"/>
      <c r="HFC10" s="526"/>
      <c r="HFD10" s="526"/>
      <c r="HFE10" s="526"/>
      <c r="HFF10" s="526"/>
      <c r="HFG10" s="526"/>
      <c r="HFH10" s="526"/>
      <c r="HFI10" s="526"/>
      <c r="HFJ10" s="526"/>
      <c r="HFK10" s="526"/>
      <c r="HFL10" s="526"/>
      <c r="HFM10" s="526"/>
      <c r="HFN10" s="526"/>
      <c r="HFO10" s="526"/>
      <c r="HFP10" s="526"/>
      <c r="HFQ10" s="526"/>
      <c r="HFR10" s="526"/>
      <c r="HFS10" s="526"/>
      <c r="HFT10" s="526"/>
      <c r="HFU10" s="526"/>
      <c r="HFV10" s="526"/>
      <c r="HFW10" s="526"/>
      <c r="HFX10" s="526"/>
      <c r="HFY10" s="526"/>
      <c r="HFZ10" s="526"/>
      <c r="HGA10" s="526"/>
      <c r="HGB10" s="526"/>
      <c r="HGC10" s="526"/>
      <c r="HGD10" s="526"/>
      <c r="HGE10" s="526"/>
      <c r="HGF10" s="526"/>
      <c r="HGG10" s="526"/>
      <c r="HGH10" s="526"/>
      <c r="HGI10" s="526"/>
      <c r="HGJ10" s="526"/>
      <c r="HGK10" s="526"/>
      <c r="HGL10" s="526"/>
      <c r="HGM10" s="526"/>
      <c r="HGN10" s="526"/>
      <c r="HGO10" s="526"/>
      <c r="HGP10" s="526"/>
      <c r="HGQ10" s="526"/>
      <c r="HGR10" s="526"/>
      <c r="HGS10" s="526"/>
      <c r="HGT10" s="526"/>
      <c r="HGU10" s="526"/>
      <c r="HGV10" s="526"/>
      <c r="HGW10" s="526"/>
      <c r="HGX10" s="526"/>
      <c r="HGY10" s="526"/>
      <c r="HGZ10" s="526"/>
      <c r="HHA10" s="526"/>
      <c r="HHB10" s="526"/>
      <c r="HHC10" s="526"/>
      <c r="HHD10" s="526"/>
      <c r="HHE10" s="526"/>
      <c r="HHF10" s="526"/>
      <c r="HHG10" s="526"/>
      <c r="HHH10" s="526"/>
      <c r="HHI10" s="526"/>
      <c r="HHJ10" s="526"/>
      <c r="HHK10" s="526"/>
      <c r="HHL10" s="526"/>
      <c r="HHM10" s="526"/>
      <c r="HHN10" s="526"/>
      <c r="HHO10" s="526"/>
      <c r="HHP10" s="526"/>
      <c r="HHQ10" s="526"/>
      <c r="HHR10" s="526"/>
      <c r="HHS10" s="526"/>
      <c r="HHT10" s="526"/>
      <c r="HHU10" s="526"/>
      <c r="HHV10" s="526"/>
      <c r="HHW10" s="526"/>
      <c r="HHX10" s="526"/>
      <c r="HHY10" s="526"/>
      <c r="HHZ10" s="526"/>
      <c r="HIA10" s="526"/>
      <c r="HIB10" s="526"/>
      <c r="HIC10" s="526"/>
      <c r="HID10" s="526"/>
      <c r="HIE10" s="526"/>
      <c r="HIF10" s="526"/>
      <c r="HIG10" s="526"/>
      <c r="HIH10" s="526"/>
      <c r="HII10" s="526"/>
      <c r="HIJ10" s="526"/>
      <c r="HIK10" s="526"/>
      <c r="HIL10" s="526"/>
      <c r="HIM10" s="526"/>
      <c r="HIN10" s="526"/>
      <c r="HIO10" s="526"/>
      <c r="HIP10" s="526"/>
      <c r="HIQ10" s="526"/>
      <c r="HIR10" s="526"/>
      <c r="HIS10" s="526"/>
      <c r="HIT10" s="526"/>
      <c r="HIU10" s="526"/>
      <c r="HIV10" s="526"/>
      <c r="HIW10" s="526"/>
      <c r="HIX10" s="526"/>
      <c r="HIY10" s="526"/>
      <c r="HIZ10" s="526"/>
      <c r="HJA10" s="526"/>
      <c r="HJB10" s="526"/>
      <c r="HJC10" s="526"/>
      <c r="HJD10" s="526"/>
      <c r="HJE10" s="526"/>
      <c r="HJF10" s="526"/>
      <c r="HJG10" s="526"/>
      <c r="HJH10" s="526"/>
      <c r="HJI10" s="526"/>
      <c r="HJJ10" s="526"/>
      <c r="HJK10" s="526"/>
      <c r="HJL10" s="526"/>
      <c r="HJM10" s="526"/>
      <c r="HJN10" s="526"/>
      <c r="HJO10" s="526"/>
      <c r="HJP10" s="526"/>
      <c r="HJQ10" s="526"/>
      <c r="HJR10" s="526"/>
      <c r="HJS10" s="526"/>
      <c r="HJT10" s="526"/>
      <c r="HJU10" s="526"/>
      <c r="HJV10" s="526"/>
      <c r="HJW10" s="526"/>
      <c r="HJX10" s="526"/>
      <c r="HJY10" s="526"/>
      <c r="HJZ10" s="526"/>
      <c r="HKA10" s="526"/>
      <c r="HKB10" s="526"/>
      <c r="HKC10" s="526"/>
      <c r="HKD10" s="526"/>
      <c r="HKE10" s="526"/>
      <c r="HKF10" s="526"/>
      <c r="HKG10" s="526"/>
      <c r="HKH10" s="526"/>
      <c r="HKI10" s="526"/>
      <c r="HKJ10" s="526"/>
      <c r="HKK10" s="526"/>
      <c r="HKL10" s="526"/>
      <c r="HKM10" s="526"/>
      <c r="HKN10" s="526"/>
      <c r="HKO10" s="526"/>
      <c r="HKP10" s="526"/>
      <c r="HKQ10" s="526"/>
      <c r="HKR10" s="526"/>
      <c r="HKS10" s="526"/>
      <c r="HKT10" s="526"/>
      <c r="HKU10" s="526"/>
      <c r="HKV10" s="526"/>
      <c r="HKW10" s="526"/>
      <c r="HKX10" s="526"/>
      <c r="HKY10" s="526"/>
      <c r="HKZ10" s="526"/>
      <c r="HLA10" s="526"/>
      <c r="HLB10" s="526"/>
      <c r="HLC10" s="526"/>
      <c r="HLD10" s="526"/>
      <c r="HLE10" s="526"/>
      <c r="HLF10" s="526"/>
      <c r="HLG10" s="526"/>
      <c r="HLH10" s="526"/>
      <c r="HLI10" s="526"/>
      <c r="HLJ10" s="526"/>
      <c r="HLK10" s="526"/>
      <c r="HLL10" s="526"/>
      <c r="HLM10" s="526"/>
      <c r="HLN10" s="526"/>
      <c r="HLO10" s="526"/>
      <c r="HLP10" s="526"/>
      <c r="HLQ10" s="526"/>
      <c r="HLR10" s="526"/>
      <c r="HLS10" s="526"/>
      <c r="HLT10" s="526"/>
      <c r="HLU10" s="526"/>
      <c r="HLV10" s="526"/>
      <c r="HLW10" s="526"/>
      <c r="HLX10" s="526"/>
      <c r="HLY10" s="526"/>
      <c r="HLZ10" s="526"/>
      <c r="HMA10" s="526"/>
      <c r="HMB10" s="526"/>
      <c r="HMC10" s="526"/>
      <c r="HMD10" s="526"/>
      <c r="HME10" s="526"/>
      <c r="HMF10" s="526"/>
      <c r="HMG10" s="526"/>
      <c r="HMH10" s="526"/>
      <c r="HMI10" s="526"/>
      <c r="HMJ10" s="526"/>
      <c r="HMK10" s="526"/>
      <c r="HML10" s="526"/>
      <c r="HMM10" s="526"/>
      <c r="HMN10" s="526"/>
      <c r="HMO10" s="526"/>
      <c r="HMP10" s="526"/>
      <c r="HMQ10" s="526"/>
      <c r="HMR10" s="526"/>
      <c r="HMS10" s="526"/>
      <c r="HMT10" s="526"/>
      <c r="HMU10" s="526"/>
      <c r="HMV10" s="526"/>
      <c r="HMW10" s="526"/>
      <c r="HMX10" s="526"/>
      <c r="HMY10" s="526"/>
      <c r="HMZ10" s="526"/>
      <c r="HNA10" s="526"/>
      <c r="HNB10" s="526"/>
      <c r="HNC10" s="526"/>
      <c r="HND10" s="526"/>
      <c r="HNE10" s="526"/>
      <c r="HNF10" s="526"/>
      <c r="HNG10" s="526"/>
      <c r="HNH10" s="526"/>
      <c r="HNI10" s="526"/>
      <c r="HNJ10" s="526"/>
      <c r="HNK10" s="526"/>
      <c r="HNL10" s="526"/>
      <c r="HNM10" s="526"/>
      <c r="HNN10" s="526"/>
      <c r="HNO10" s="526"/>
      <c r="HNP10" s="526"/>
      <c r="HNQ10" s="526"/>
      <c r="HNR10" s="526"/>
      <c r="HNS10" s="526"/>
      <c r="HNT10" s="526"/>
      <c r="HNU10" s="526"/>
      <c r="HNV10" s="526"/>
      <c r="HNW10" s="526"/>
      <c r="HNX10" s="526"/>
      <c r="HNY10" s="526"/>
      <c r="HNZ10" s="526"/>
      <c r="HOA10" s="526"/>
      <c r="HOB10" s="526"/>
      <c r="HOC10" s="526"/>
      <c r="HOD10" s="526"/>
      <c r="HOE10" s="526"/>
      <c r="HOF10" s="526"/>
      <c r="HOG10" s="526"/>
      <c r="HOH10" s="526"/>
      <c r="HOI10" s="526"/>
      <c r="HOJ10" s="526"/>
      <c r="HOK10" s="526"/>
      <c r="HOL10" s="526"/>
      <c r="HOM10" s="526"/>
      <c r="HON10" s="526"/>
      <c r="HOO10" s="526"/>
      <c r="HOP10" s="526"/>
      <c r="HOQ10" s="526"/>
      <c r="HOR10" s="526"/>
      <c r="HOS10" s="526"/>
      <c r="HOT10" s="526"/>
      <c r="HOU10" s="526"/>
      <c r="HOV10" s="526"/>
      <c r="HOW10" s="526"/>
      <c r="HOX10" s="526"/>
      <c r="HOY10" s="526"/>
      <c r="HOZ10" s="526"/>
      <c r="HPA10" s="526"/>
      <c r="HPB10" s="526"/>
      <c r="HPC10" s="526"/>
      <c r="HPD10" s="526"/>
      <c r="HPE10" s="526"/>
      <c r="HPF10" s="526"/>
      <c r="HPG10" s="526"/>
      <c r="HPH10" s="526"/>
      <c r="HPI10" s="526"/>
      <c r="HPJ10" s="526"/>
      <c r="HPK10" s="526"/>
      <c r="HPL10" s="526"/>
      <c r="HPM10" s="526"/>
      <c r="HPN10" s="526"/>
      <c r="HPO10" s="526"/>
      <c r="HPP10" s="526"/>
      <c r="HPQ10" s="526"/>
      <c r="HPR10" s="526"/>
      <c r="HPS10" s="526"/>
      <c r="HPT10" s="526"/>
      <c r="HPU10" s="526"/>
      <c r="HPV10" s="526"/>
      <c r="HPW10" s="526"/>
      <c r="HPX10" s="526"/>
      <c r="HPY10" s="526"/>
      <c r="HPZ10" s="526"/>
      <c r="HQA10" s="526"/>
      <c r="HQB10" s="526"/>
      <c r="HQC10" s="526"/>
      <c r="HQD10" s="526"/>
      <c r="HQE10" s="526"/>
      <c r="HQF10" s="526"/>
      <c r="HQG10" s="526"/>
      <c r="HQH10" s="526"/>
      <c r="HQI10" s="526"/>
      <c r="HQJ10" s="526"/>
      <c r="HQK10" s="526"/>
      <c r="HQL10" s="526"/>
      <c r="HQM10" s="526"/>
      <c r="HQN10" s="526"/>
      <c r="HQO10" s="526"/>
      <c r="HQP10" s="526"/>
      <c r="HQQ10" s="526"/>
      <c r="HQR10" s="526"/>
      <c r="HQS10" s="526"/>
      <c r="HQT10" s="526"/>
      <c r="HQU10" s="526"/>
      <c r="HQV10" s="526"/>
      <c r="HQW10" s="526"/>
      <c r="HQX10" s="526"/>
      <c r="HQY10" s="526"/>
      <c r="HQZ10" s="526"/>
      <c r="HRA10" s="526"/>
      <c r="HRB10" s="526"/>
      <c r="HRC10" s="526"/>
      <c r="HRD10" s="526"/>
      <c r="HRE10" s="526"/>
      <c r="HRF10" s="526"/>
      <c r="HRG10" s="526"/>
      <c r="HRH10" s="526"/>
      <c r="HRI10" s="526"/>
      <c r="HRJ10" s="526"/>
      <c r="HRK10" s="526"/>
      <c r="HRL10" s="526"/>
      <c r="HRM10" s="526"/>
      <c r="HRN10" s="526"/>
      <c r="HRO10" s="526"/>
      <c r="HRP10" s="526"/>
      <c r="HRQ10" s="526"/>
      <c r="HRR10" s="526"/>
      <c r="HRS10" s="526"/>
      <c r="HRT10" s="526"/>
      <c r="HRU10" s="526"/>
      <c r="HRV10" s="526"/>
      <c r="HRW10" s="526"/>
      <c r="HRX10" s="526"/>
      <c r="HRY10" s="526"/>
      <c r="HRZ10" s="526"/>
      <c r="HSA10" s="526"/>
      <c r="HSB10" s="526"/>
      <c r="HSC10" s="526"/>
      <c r="HSD10" s="526"/>
      <c r="HSE10" s="526"/>
      <c r="HSF10" s="526"/>
      <c r="HSG10" s="526"/>
      <c r="HSH10" s="526"/>
      <c r="HSI10" s="526"/>
      <c r="HSJ10" s="526"/>
      <c r="HSK10" s="526"/>
      <c r="HSL10" s="526"/>
      <c r="HSM10" s="526"/>
      <c r="HSN10" s="526"/>
      <c r="HSO10" s="526"/>
      <c r="HSP10" s="526"/>
      <c r="HSQ10" s="526"/>
      <c r="HSR10" s="526"/>
      <c r="HSS10" s="526"/>
      <c r="HST10" s="526"/>
      <c r="HSU10" s="526"/>
      <c r="HSV10" s="526"/>
      <c r="HSW10" s="526"/>
      <c r="HSX10" s="526"/>
      <c r="HSY10" s="526"/>
      <c r="HSZ10" s="526"/>
      <c r="HTA10" s="526"/>
      <c r="HTB10" s="526"/>
      <c r="HTC10" s="526"/>
      <c r="HTD10" s="526"/>
      <c r="HTE10" s="526"/>
      <c r="HTF10" s="526"/>
      <c r="HTG10" s="526"/>
      <c r="HTH10" s="526"/>
      <c r="HTI10" s="526"/>
      <c r="HTJ10" s="526"/>
      <c r="HTK10" s="526"/>
      <c r="HTL10" s="526"/>
      <c r="HTM10" s="526"/>
      <c r="HTN10" s="526"/>
      <c r="HTO10" s="526"/>
      <c r="HTP10" s="526"/>
      <c r="HTQ10" s="526"/>
      <c r="HTR10" s="526"/>
      <c r="HTS10" s="526"/>
      <c r="HTT10" s="526"/>
      <c r="HTU10" s="526"/>
      <c r="HTV10" s="526"/>
      <c r="HTW10" s="526"/>
      <c r="HTX10" s="526"/>
      <c r="HTY10" s="526"/>
      <c r="HTZ10" s="526"/>
      <c r="HUA10" s="526"/>
      <c r="HUB10" s="526"/>
      <c r="HUC10" s="526"/>
      <c r="HUD10" s="526"/>
      <c r="HUE10" s="526"/>
      <c r="HUF10" s="526"/>
      <c r="HUG10" s="526"/>
      <c r="HUH10" s="526"/>
      <c r="HUI10" s="526"/>
      <c r="HUJ10" s="526"/>
      <c r="HUK10" s="526"/>
      <c r="HUL10" s="526"/>
      <c r="HUM10" s="526"/>
      <c r="HUN10" s="526"/>
      <c r="HUO10" s="526"/>
      <c r="HUP10" s="526"/>
      <c r="HUQ10" s="526"/>
      <c r="HUR10" s="526"/>
      <c r="HUS10" s="526"/>
      <c r="HUT10" s="526"/>
      <c r="HUU10" s="526"/>
      <c r="HUV10" s="526"/>
      <c r="HUW10" s="526"/>
      <c r="HUX10" s="526"/>
      <c r="HUY10" s="526"/>
      <c r="HUZ10" s="526"/>
      <c r="HVA10" s="526"/>
      <c r="HVB10" s="526"/>
      <c r="HVC10" s="526"/>
      <c r="HVD10" s="526"/>
      <c r="HVE10" s="526"/>
      <c r="HVF10" s="526"/>
      <c r="HVG10" s="526"/>
      <c r="HVH10" s="526"/>
      <c r="HVI10" s="526"/>
      <c r="HVJ10" s="526"/>
      <c r="HVK10" s="526"/>
      <c r="HVL10" s="526"/>
      <c r="HVM10" s="526"/>
      <c r="HVN10" s="526"/>
      <c r="HVO10" s="526"/>
      <c r="HVP10" s="526"/>
      <c r="HVQ10" s="526"/>
      <c r="HVR10" s="526"/>
      <c r="HVS10" s="526"/>
      <c r="HVT10" s="526"/>
      <c r="HVU10" s="526"/>
      <c r="HVV10" s="526"/>
      <c r="HVW10" s="526"/>
      <c r="HVX10" s="526"/>
      <c r="HVY10" s="526"/>
      <c r="HVZ10" s="526"/>
      <c r="HWA10" s="526"/>
      <c r="HWB10" s="526"/>
      <c r="HWC10" s="526"/>
      <c r="HWD10" s="526"/>
      <c r="HWE10" s="526"/>
      <c r="HWF10" s="526"/>
      <c r="HWG10" s="526"/>
      <c r="HWH10" s="526"/>
      <c r="HWI10" s="526"/>
      <c r="HWJ10" s="526"/>
      <c r="HWK10" s="526"/>
      <c r="HWL10" s="526"/>
      <c r="HWM10" s="526"/>
      <c r="HWN10" s="526"/>
      <c r="HWO10" s="526"/>
      <c r="HWP10" s="526"/>
      <c r="HWQ10" s="526"/>
      <c r="HWR10" s="526"/>
      <c r="HWS10" s="526"/>
      <c r="HWT10" s="526"/>
      <c r="HWU10" s="526"/>
      <c r="HWV10" s="526"/>
      <c r="HWW10" s="526"/>
      <c r="HWX10" s="526"/>
      <c r="HWY10" s="526"/>
      <c r="HWZ10" s="526"/>
      <c r="HXA10" s="526"/>
      <c r="HXB10" s="526"/>
      <c r="HXC10" s="526"/>
      <c r="HXD10" s="526"/>
      <c r="HXE10" s="526"/>
      <c r="HXF10" s="526"/>
      <c r="HXG10" s="526"/>
      <c r="HXH10" s="526"/>
      <c r="HXI10" s="526"/>
      <c r="HXJ10" s="526"/>
      <c r="HXK10" s="526"/>
      <c r="HXL10" s="526"/>
      <c r="HXM10" s="526"/>
      <c r="HXN10" s="526"/>
      <c r="HXO10" s="526"/>
      <c r="HXP10" s="526"/>
      <c r="HXQ10" s="526"/>
      <c r="HXR10" s="526"/>
      <c r="HXS10" s="526"/>
      <c r="HXT10" s="526"/>
      <c r="HXU10" s="526"/>
      <c r="HXV10" s="526"/>
      <c r="HXW10" s="526"/>
      <c r="HXX10" s="526"/>
      <c r="HXY10" s="526"/>
      <c r="HXZ10" s="526"/>
      <c r="HYA10" s="526"/>
      <c r="HYB10" s="526"/>
      <c r="HYC10" s="526"/>
      <c r="HYD10" s="526"/>
      <c r="HYE10" s="526"/>
      <c r="HYF10" s="526"/>
      <c r="HYG10" s="526"/>
      <c r="HYH10" s="526"/>
      <c r="HYI10" s="526"/>
      <c r="HYJ10" s="526"/>
      <c r="HYK10" s="526"/>
      <c r="HYL10" s="526"/>
      <c r="HYM10" s="526"/>
      <c r="HYN10" s="526"/>
      <c r="HYO10" s="526"/>
      <c r="HYP10" s="526"/>
      <c r="HYQ10" s="526"/>
      <c r="HYR10" s="526"/>
      <c r="HYS10" s="526"/>
      <c r="HYT10" s="526"/>
      <c r="HYU10" s="526"/>
      <c r="HYV10" s="526"/>
      <c r="HYW10" s="526"/>
      <c r="HYX10" s="526"/>
      <c r="HYY10" s="526"/>
      <c r="HYZ10" s="526"/>
      <c r="HZA10" s="526"/>
      <c r="HZB10" s="526"/>
      <c r="HZC10" s="526"/>
      <c r="HZD10" s="526"/>
      <c r="HZE10" s="526"/>
      <c r="HZF10" s="526"/>
      <c r="HZG10" s="526"/>
      <c r="HZH10" s="526"/>
      <c r="HZI10" s="526"/>
      <c r="HZJ10" s="526"/>
      <c r="HZK10" s="526"/>
      <c r="HZL10" s="526"/>
      <c r="HZM10" s="526"/>
      <c r="HZN10" s="526"/>
      <c r="HZO10" s="526"/>
      <c r="HZP10" s="526"/>
      <c r="HZQ10" s="526"/>
      <c r="HZR10" s="526"/>
      <c r="HZS10" s="526"/>
      <c r="HZT10" s="526"/>
      <c r="HZU10" s="526"/>
      <c r="HZV10" s="526"/>
      <c r="HZW10" s="526"/>
      <c r="HZX10" s="526"/>
      <c r="HZY10" s="526"/>
      <c r="HZZ10" s="526"/>
      <c r="IAA10" s="526"/>
      <c r="IAB10" s="526"/>
      <c r="IAC10" s="526"/>
      <c r="IAD10" s="526"/>
      <c r="IAE10" s="526"/>
      <c r="IAF10" s="526"/>
      <c r="IAG10" s="526"/>
      <c r="IAH10" s="526"/>
      <c r="IAI10" s="526"/>
      <c r="IAJ10" s="526"/>
      <c r="IAK10" s="526"/>
      <c r="IAL10" s="526"/>
      <c r="IAM10" s="526"/>
      <c r="IAN10" s="526"/>
      <c r="IAO10" s="526"/>
      <c r="IAP10" s="526"/>
      <c r="IAQ10" s="526"/>
      <c r="IAR10" s="526"/>
      <c r="IAS10" s="526"/>
      <c r="IAT10" s="526"/>
      <c r="IAU10" s="526"/>
      <c r="IAV10" s="526"/>
      <c r="IAW10" s="526"/>
      <c r="IAX10" s="526"/>
      <c r="IAY10" s="526"/>
      <c r="IAZ10" s="526"/>
      <c r="IBA10" s="526"/>
      <c r="IBB10" s="526"/>
      <c r="IBC10" s="526"/>
      <c r="IBD10" s="526"/>
      <c r="IBE10" s="526"/>
      <c r="IBF10" s="526"/>
      <c r="IBG10" s="526"/>
      <c r="IBH10" s="526"/>
      <c r="IBI10" s="526"/>
      <c r="IBJ10" s="526"/>
      <c r="IBK10" s="526"/>
      <c r="IBL10" s="526"/>
      <c r="IBM10" s="526"/>
      <c r="IBN10" s="526"/>
      <c r="IBO10" s="526"/>
      <c r="IBP10" s="526"/>
      <c r="IBQ10" s="526"/>
      <c r="IBR10" s="526"/>
      <c r="IBS10" s="526"/>
      <c r="IBT10" s="526"/>
      <c r="IBU10" s="526"/>
      <c r="IBV10" s="526"/>
      <c r="IBW10" s="526"/>
      <c r="IBX10" s="526"/>
      <c r="IBY10" s="526"/>
      <c r="IBZ10" s="526"/>
      <c r="ICA10" s="526"/>
      <c r="ICB10" s="526"/>
      <c r="ICC10" s="526"/>
      <c r="ICD10" s="526"/>
      <c r="ICE10" s="526"/>
      <c r="ICF10" s="526"/>
      <c r="ICG10" s="526"/>
      <c r="ICH10" s="526"/>
      <c r="ICI10" s="526"/>
      <c r="ICJ10" s="526"/>
      <c r="ICK10" s="526"/>
      <c r="ICL10" s="526"/>
      <c r="ICM10" s="526"/>
      <c r="ICN10" s="526"/>
      <c r="ICO10" s="526"/>
      <c r="ICP10" s="526"/>
      <c r="ICQ10" s="526"/>
      <c r="ICR10" s="526"/>
      <c r="ICS10" s="526"/>
      <c r="ICT10" s="526"/>
      <c r="ICU10" s="526"/>
      <c r="ICV10" s="526"/>
      <c r="ICW10" s="526"/>
      <c r="ICX10" s="526"/>
      <c r="ICY10" s="526"/>
      <c r="ICZ10" s="526"/>
      <c r="IDA10" s="526"/>
      <c r="IDB10" s="526"/>
      <c r="IDC10" s="526"/>
      <c r="IDD10" s="526"/>
      <c r="IDE10" s="526"/>
      <c r="IDF10" s="526"/>
      <c r="IDG10" s="526"/>
      <c r="IDH10" s="526"/>
      <c r="IDI10" s="526"/>
      <c r="IDJ10" s="526"/>
      <c r="IDK10" s="526"/>
      <c r="IDL10" s="526"/>
      <c r="IDM10" s="526"/>
      <c r="IDN10" s="526"/>
      <c r="IDO10" s="526"/>
      <c r="IDP10" s="526"/>
      <c r="IDQ10" s="526"/>
      <c r="IDR10" s="526"/>
      <c r="IDS10" s="526"/>
      <c r="IDT10" s="526"/>
      <c r="IDU10" s="526"/>
      <c r="IDV10" s="526"/>
      <c r="IDW10" s="526"/>
      <c r="IDX10" s="526"/>
      <c r="IDY10" s="526"/>
      <c r="IDZ10" s="526"/>
      <c r="IEA10" s="526"/>
      <c r="IEB10" s="526"/>
      <c r="IEC10" s="526"/>
      <c r="IED10" s="526"/>
      <c r="IEE10" s="526"/>
      <c r="IEF10" s="526"/>
      <c r="IEG10" s="526"/>
      <c r="IEH10" s="526"/>
      <c r="IEI10" s="526"/>
      <c r="IEJ10" s="526"/>
      <c r="IEK10" s="526"/>
      <c r="IEL10" s="526"/>
      <c r="IEM10" s="526"/>
      <c r="IEN10" s="526"/>
      <c r="IEO10" s="526"/>
      <c r="IEP10" s="526"/>
      <c r="IEQ10" s="526"/>
      <c r="IER10" s="526"/>
      <c r="IES10" s="526"/>
      <c r="IET10" s="526"/>
      <c r="IEU10" s="526"/>
      <c r="IEV10" s="526"/>
      <c r="IEW10" s="526"/>
      <c r="IEX10" s="526"/>
      <c r="IEY10" s="526"/>
      <c r="IEZ10" s="526"/>
      <c r="IFA10" s="526"/>
      <c r="IFB10" s="526"/>
      <c r="IFC10" s="526"/>
      <c r="IFD10" s="526"/>
      <c r="IFE10" s="526"/>
      <c r="IFF10" s="526"/>
      <c r="IFG10" s="526"/>
      <c r="IFH10" s="526"/>
      <c r="IFI10" s="526"/>
      <c r="IFJ10" s="526"/>
      <c r="IFK10" s="526"/>
      <c r="IFL10" s="526"/>
      <c r="IFM10" s="526"/>
      <c r="IFN10" s="526"/>
      <c r="IFO10" s="526"/>
      <c r="IFP10" s="526"/>
      <c r="IFQ10" s="526"/>
      <c r="IFR10" s="526"/>
      <c r="IFS10" s="526"/>
      <c r="IFT10" s="526"/>
      <c r="IFU10" s="526"/>
      <c r="IFV10" s="526"/>
      <c r="IFW10" s="526"/>
      <c r="IFX10" s="526"/>
      <c r="IFY10" s="526"/>
      <c r="IFZ10" s="526"/>
      <c r="IGA10" s="526"/>
      <c r="IGB10" s="526"/>
      <c r="IGC10" s="526"/>
      <c r="IGD10" s="526"/>
      <c r="IGE10" s="526"/>
      <c r="IGF10" s="526"/>
      <c r="IGG10" s="526"/>
      <c r="IGH10" s="526"/>
      <c r="IGI10" s="526"/>
      <c r="IGJ10" s="526"/>
      <c r="IGK10" s="526"/>
      <c r="IGL10" s="526"/>
      <c r="IGM10" s="526"/>
      <c r="IGN10" s="526"/>
      <c r="IGO10" s="526"/>
      <c r="IGP10" s="526"/>
      <c r="IGQ10" s="526"/>
      <c r="IGR10" s="526"/>
      <c r="IGS10" s="526"/>
      <c r="IGT10" s="526"/>
      <c r="IGU10" s="526"/>
      <c r="IGV10" s="526"/>
      <c r="IGW10" s="526"/>
      <c r="IGX10" s="526"/>
      <c r="IGY10" s="526"/>
      <c r="IGZ10" s="526"/>
      <c r="IHA10" s="526"/>
      <c r="IHB10" s="526"/>
      <c r="IHC10" s="526"/>
      <c r="IHD10" s="526"/>
      <c r="IHE10" s="526"/>
      <c r="IHF10" s="526"/>
      <c r="IHG10" s="526"/>
      <c r="IHH10" s="526"/>
      <c r="IHI10" s="526"/>
      <c r="IHJ10" s="526"/>
      <c r="IHK10" s="526"/>
      <c r="IHL10" s="526"/>
      <c r="IHM10" s="526"/>
      <c r="IHN10" s="526"/>
      <c r="IHO10" s="526"/>
      <c r="IHP10" s="526"/>
      <c r="IHQ10" s="526"/>
      <c r="IHR10" s="526"/>
      <c r="IHS10" s="526"/>
      <c r="IHT10" s="526"/>
      <c r="IHU10" s="526"/>
      <c r="IHV10" s="526"/>
      <c r="IHW10" s="526"/>
      <c r="IHX10" s="526"/>
      <c r="IHY10" s="526"/>
      <c r="IHZ10" s="526"/>
      <c r="IIA10" s="526"/>
      <c r="IIB10" s="526"/>
      <c r="IIC10" s="526"/>
      <c r="IID10" s="526"/>
      <c r="IIE10" s="526"/>
      <c r="IIF10" s="526"/>
      <c r="IIG10" s="526"/>
      <c r="IIH10" s="526"/>
      <c r="III10" s="526"/>
      <c r="IIJ10" s="526"/>
      <c r="IIK10" s="526"/>
      <c r="IIL10" s="526"/>
      <c r="IIM10" s="526"/>
      <c r="IIN10" s="526"/>
      <c r="IIO10" s="526"/>
      <c r="IIP10" s="526"/>
      <c r="IIQ10" s="526"/>
      <c r="IIR10" s="526"/>
      <c r="IIS10" s="526"/>
      <c r="IIT10" s="526"/>
      <c r="IIU10" s="526"/>
      <c r="IIV10" s="526"/>
      <c r="IIW10" s="526"/>
      <c r="IIX10" s="526"/>
      <c r="IIY10" s="526"/>
      <c r="IIZ10" s="526"/>
      <c r="IJA10" s="526"/>
      <c r="IJB10" s="526"/>
      <c r="IJC10" s="526"/>
      <c r="IJD10" s="526"/>
      <c r="IJE10" s="526"/>
      <c r="IJF10" s="526"/>
      <c r="IJG10" s="526"/>
      <c r="IJH10" s="526"/>
      <c r="IJI10" s="526"/>
      <c r="IJJ10" s="526"/>
      <c r="IJK10" s="526"/>
      <c r="IJL10" s="526"/>
      <c r="IJM10" s="526"/>
      <c r="IJN10" s="526"/>
      <c r="IJO10" s="526"/>
      <c r="IJP10" s="526"/>
      <c r="IJQ10" s="526"/>
      <c r="IJR10" s="526"/>
      <c r="IJS10" s="526"/>
      <c r="IJT10" s="526"/>
      <c r="IJU10" s="526"/>
      <c r="IJV10" s="526"/>
      <c r="IJW10" s="526"/>
      <c r="IJX10" s="526"/>
      <c r="IJY10" s="526"/>
      <c r="IJZ10" s="526"/>
      <c r="IKA10" s="526"/>
      <c r="IKB10" s="526"/>
      <c r="IKC10" s="526"/>
      <c r="IKD10" s="526"/>
      <c r="IKE10" s="526"/>
      <c r="IKF10" s="526"/>
      <c r="IKG10" s="526"/>
      <c r="IKH10" s="526"/>
      <c r="IKI10" s="526"/>
      <c r="IKJ10" s="526"/>
      <c r="IKK10" s="526"/>
      <c r="IKL10" s="526"/>
      <c r="IKM10" s="526"/>
      <c r="IKN10" s="526"/>
      <c r="IKO10" s="526"/>
      <c r="IKP10" s="526"/>
      <c r="IKQ10" s="526"/>
      <c r="IKR10" s="526"/>
      <c r="IKS10" s="526"/>
      <c r="IKT10" s="526"/>
      <c r="IKU10" s="526"/>
      <c r="IKV10" s="526"/>
      <c r="IKW10" s="526"/>
      <c r="IKX10" s="526"/>
      <c r="IKY10" s="526"/>
      <c r="IKZ10" s="526"/>
      <c r="ILA10" s="526"/>
      <c r="ILB10" s="526"/>
      <c r="ILC10" s="526"/>
      <c r="ILD10" s="526"/>
      <c r="ILE10" s="526"/>
      <c r="ILF10" s="526"/>
      <c r="ILG10" s="526"/>
      <c r="ILH10" s="526"/>
      <c r="ILI10" s="526"/>
      <c r="ILJ10" s="526"/>
      <c r="ILK10" s="526"/>
      <c r="ILL10" s="526"/>
      <c r="ILM10" s="526"/>
      <c r="ILN10" s="526"/>
      <c r="ILO10" s="526"/>
      <c r="ILP10" s="526"/>
      <c r="ILQ10" s="526"/>
      <c r="ILR10" s="526"/>
      <c r="ILS10" s="526"/>
      <c r="ILT10" s="526"/>
      <c r="ILU10" s="526"/>
      <c r="ILV10" s="526"/>
      <c r="ILW10" s="526"/>
      <c r="ILX10" s="526"/>
      <c r="ILY10" s="526"/>
      <c r="ILZ10" s="526"/>
      <c r="IMA10" s="526"/>
      <c r="IMB10" s="526"/>
      <c r="IMC10" s="526"/>
      <c r="IMD10" s="526"/>
      <c r="IME10" s="526"/>
      <c r="IMF10" s="526"/>
      <c r="IMG10" s="526"/>
      <c r="IMH10" s="526"/>
      <c r="IMI10" s="526"/>
      <c r="IMJ10" s="526"/>
      <c r="IMK10" s="526"/>
      <c r="IML10" s="526"/>
      <c r="IMM10" s="526"/>
      <c r="IMN10" s="526"/>
      <c r="IMO10" s="526"/>
      <c r="IMP10" s="526"/>
      <c r="IMQ10" s="526"/>
      <c r="IMR10" s="526"/>
      <c r="IMS10" s="526"/>
      <c r="IMT10" s="526"/>
      <c r="IMU10" s="526"/>
      <c r="IMV10" s="526"/>
      <c r="IMW10" s="526"/>
      <c r="IMX10" s="526"/>
      <c r="IMY10" s="526"/>
      <c r="IMZ10" s="526"/>
      <c r="INA10" s="526"/>
      <c r="INB10" s="526"/>
      <c r="INC10" s="526"/>
      <c r="IND10" s="526"/>
      <c r="INE10" s="526"/>
      <c r="INF10" s="526"/>
      <c r="ING10" s="526"/>
      <c r="INH10" s="526"/>
      <c r="INI10" s="526"/>
      <c r="INJ10" s="526"/>
      <c r="INK10" s="526"/>
      <c r="INL10" s="526"/>
      <c r="INM10" s="526"/>
      <c r="INN10" s="526"/>
      <c r="INO10" s="526"/>
      <c r="INP10" s="526"/>
      <c r="INQ10" s="526"/>
      <c r="INR10" s="526"/>
      <c r="INS10" s="526"/>
      <c r="INT10" s="526"/>
      <c r="INU10" s="526"/>
      <c r="INV10" s="526"/>
      <c r="INW10" s="526"/>
      <c r="INX10" s="526"/>
      <c r="INY10" s="526"/>
      <c r="INZ10" s="526"/>
      <c r="IOA10" s="526"/>
      <c r="IOB10" s="526"/>
      <c r="IOC10" s="526"/>
      <c r="IOD10" s="526"/>
      <c r="IOE10" s="526"/>
      <c r="IOF10" s="526"/>
      <c r="IOG10" s="526"/>
      <c r="IOH10" s="526"/>
      <c r="IOI10" s="526"/>
      <c r="IOJ10" s="526"/>
      <c r="IOK10" s="526"/>
      <c r="IOL10" s="526"/>
      <c r="IOM10" s="526"/>
      <c r="ION10" s="526"/>
      <c r="IOO10" s="526"/>
      <c r="IOP10" s="526"/>
      <c r="IOQ10" s="526"/>
      <c r="IOR10" s="526"/>
      <c r="IOS10" s="526"/>
      <c r="IOT10" s="526"/>
      <c r="IOU10" s="526"/>
      <c r="IOV10" s="526"/>
      <c r="IOW10" s="526"/>
      <c r="IOX10" s="526"/>
      <c r="IOY10" s="526"/>
      <c r="IOZ10" s="526"/>
      <c r="IPA10" s="526"/>
      <c r="IPB10" s="526"/>
      <c r="IPC10" s="526"/>
      <c r="IPD10" s="526"/>
      <c r="IPE10" s="526"/>
      <c r="IPF10" s="526"/>
      <c r="IPG10" s="526"/>
      <c r="IPH10" s="526"/>
      <c r="IPI10" s="526"/>
      <c r="IPJ10" s="526"/>
      <c r="IPK10" s="526"/>
      <c r="IPL10" s="526"/>
      <c r="IPM10" s="526"/>
      <c r="IPN10" s="526"/>
      <c r="IPO10" s="526"/>
      <c r="IPP10" s="526"/>
      <c r="IPQ10" s="526"/>
      <c r="IPR10" s="526"/>
      <c r="IPS10" s="526"/>
      <c r="IPT10" s="526"/>
      <c r="IPU10" s="526"/>
      <c r="IPV10" s="526"/>
      <c r="IPW10" s="526"/>
      <c r="IPX10" s="526"/>
      <c r="IPY10" s="526"/>
      <c r="IPZ10" s="526"/>
      <c r="IQA10" s="526"/>
      <c r="IQB10" s="526"/>
      <c r="IQC10" s="526"/>
      <c r="IQD10" s="526"/>
      <c r="IQE10" s="526"/>
      <c r="IQF10" s="526"/>
      <c r="IQG10" s="526"/>
      <c r="IQH10" s="526"/>
      <c r="IQI10" s="526"/>
      <c r="IQJ10" s="526"/>
      <c r="IQK10" s="526"/>
      <c r="IQL10" s="526"/>
      <c r="IQM10" s="526"/>
      <c r="IQN10" s="526"/>
      <c r="IQO10" s="526"/>
      <c r="IQP10" s="526"/>
      <c r="IQQ10" s="526"/>
      <c r="IQR10" s="526"/>
      <c r="IQS10" s="526"/>
      <c r="IQT10" s="526"/>
      <c r="IQU10" s="526"/>
      <c r="IQV10" s="526"/>
      <c r="IQW10" s="526"/>
      <c r="IQX10" s="526"/>
      <c r="IQY10" s="526"/>
      <c r="IQZ10" s="526"/>
      <c r="IRA10" s="526"/>
      <c r="IRB10" s="526"/>
      <c r="IRC10" s="526"/>
      <c r="IRD10" s="526"/>
      <c r="IRE10" s="526"/>
      <c r="IRF10" s="526"/>
      <c r="IRG10" s="526"/>
      <c r="IRH10" s="526"/>
      <c r="IRI10" s="526"/>
      <c r="IRJ10" s="526"/>
      <c r="IRK10" s="526"/>
      <c r="IRL10" s="526"/>
      <c r="IRM10" s="526"/>
      <c r="IRN10" s="526"/>
      <c r="IRO10" s="526"/>
      <c r="IRP10" s="526"/>
      <c r="IRQ10" s="526"/>
      <c r="IRR10" s="526"/>
      <c r="IRS10" s="526"/>
      <c r="IRT10" s="526"/>
      <c r="IRU10" s="526"/>
      <c r="IRV10" s="526"/>
      <c r="IRW10" s="526"/>
      <c r="IRX10" s="526"/>
      <c r="IRY10" s="526"/>
      <c r="IRZ10" s="526"/>
      <c r="ISA10" s="526"/>
      <c r="ISB10" s="526"/>
      <c r="ISC10" s="526"/>
      <c r="ISD10" s="526"/>
      <c r="ISE10" s="526"/>
      <c r="ISF10" s="526"/>
      <c r="ISG10" s="526"/>
      <c r="ISH10" s="526"/>
      <c r="ISI10" s="526"/>
      <c r="ISJ10" s="526"/>
      <c r="ISK10" s="526"/>
      <c r="ISL10" s="526"/>
      <c r="ISM10" s="526"/>
      <c r="ISN10" s="526"/>
      <c r="ISO10" s="526"/>
      <c r="ISP10" s="526"/>
      <c r="ISQ10" s="526"/>
      <c r="ISR10" s="526"/>
      <c r="ISS10" s="526"/>
      <c r="IST10" s="526"/>
      <c r="ISU10" s="526"/>
      <c r="ISV10" s="526"/>
      <c r="ISW10" s="526"/>
      <c r="ISX10" s="526"/>
      <c r="ISY10" s="526"/>
      <c r="ISZ10" s="526"/>
      <c r="ITA10" s="526"/>
      <c r="ITB10" s="526"/>
      <c r="ITC10" s="526"/>
      <c r="ITD10" s="526"/>
      <c r="ITE10" s="526"/>
      <c r="ITF10" s="526"/>
      <c r="ITG10" s="526"/>
      <c r="ITH10" s="526"/>
      <c r="ITI10" s="526"/>
      <c r="ITJ10" s="526"/>
      <c r="ITK10" s="526"/>
      <c r="ITL10" s="526"/>
      <c r="ITM10" s="526"/>
      <c r="ITN10" s="526"/>
      <c r="ITO10" s="526"/>
      <c r="ITP10" s="526"/>
      <c r="ITQ10" s="526"/>
      <c r="ITR10" s="526"/>
      <c r="ITS10" s="526"/>
      <c r="ITT10" s="526"/>
      <c r="ITU10" s="526"/>
      <c r="ITV10" s="526"/>
      <c r="ITW10" s="526"/>
      <c r="ITX10" s="526"/>
      <c r="ITY10" s="526"/>
      <c r="ITZ10" s="526"/>
      <c r="IUA10" s="526"/>
      <c r="IUB10" s="526"/>
      <c r="IUC10" s="526"/>
      <c r="IUD10" s="526"/>
      <c r="IUE10" s="526"/>
      <c r="IUF10" s="526"/>
      <c r="IUG10" s="526"/>
      <c r="IUH10" s="526"/>
      <c r="IUI10" s="526"/>
      <c r="IUJ10" s="526"/>
      <c r="IUK10" s="526"/>
      <c r="IUL10" s="526"/>
      <c r="IUM10" s="526"/>
      <c r="IUN10" s="526"/>
      <c r="IUO10" s="526"/>
      <c r="IUP10" s="526"/>
      <c r="IUQ10" s="526"/>
      <c r="IUR10" s="526"/>
      <c r="IUS10" s="526"/>
      <c r="IUT10" s="526"/>
      <c r="IUU10" s="526"/>
      <c r="IUV10" s="526"/>
      <c r="IUW10" s="526"/>
      <c r="IUX10" s="526"/>
      <c r="IUY10" s="526"/>
      <c r="IUZ10" s="526"/>
      <c r="IVA10" s="526"/>
      <c r="IVB10" s="526"/>
      <c r="IVC10" s="526"/>
      <c r="IVD10" s="526"/>
      <c r="IVE10" s="526"/>
      <c r="IVF10" s="526"/>
      <c r="IVG10" s="526"/>
      <c r="IVH10" s="526"/>
      <c r="IVI10" s="526"/>
      <c r="IVJ10" s="526"/>
      <c r="IVK10" s="526"/>
      <c r="IVL10" s="526"/>
      <c r="IVM10" s="526"/>
      <c r="IVN10" s="526"/>
      <c r="IVO10" s="526"/>
      <c r="IVP10" s="526"/>
      <c r="IVQ10" s="526"/>
      <c r="IVR10" s="526"/>
      <c r="IVS10" s="526"/>
      <c r="IVT10" s="526"/>
      <c r="IVU10" s="526"/>
      <c r="IVV10" s="526"/>
      <c r="IVW10" s="526"/>
      <c r="IVX10" s="526"/>
      <c r="IVY10" s="526"/>
      <c r="IVZ10" s="526"/>
      <c r="IWA10" s="526"/>
      <c r="IWB10" s="526"/>
      <c r="IWC10" s="526"/>
      <c r="IWD10" s="526"/>
      <c r="IWE10" s="526"/>
      <c r="IWF10" s="526"/>
      <c r="IWG10" s="526"/>
      <c r="IWH10" s="526"/>
      <c r="IWI10" s="526"/>
      <c r="IWJ10" s="526"/>
      <c r="IWK10" s="526"/>
      <c r="IWL10" s="526"/>
      <c r="IWM10" s="526"/>
      <c r="IWN10" s="526"/>
      <c r="IWO10" s="526"/>
      <c r="IWP10" s="526"/>
      <c r="IWQ10" s="526"/>
      <c r="IWR10" s="526"/>
      <c r="IWS10" s="526"/>
      <c r="IWT10" s="526"/>
      <c r="IWU10" s="526"/>
      <c r="IWV10" s="526"/>
      <c r="IWW10" s="526"/>
      <c r="IWX10" s="526"/>
      <c r="IWY10" s="526"/>
      <c r="IWZ10" s="526"/>
      <c r="IXA10" s="526"/>
      <c r="IXB10" s="526"/>
      <c r="IXC10" s="526"/>
      <c r="IXD10" s="526"/>
      <c r="IXE10" s="526"/>
      <c r="IXF10" s="526"/>
      <c r="IXG10" s="526"/>
      <c r="IXH10" s="526"/>
      <c r="IXI10" s="526"/>
      <c r="IXJ10" s="526"/>
      <c r="IXK10" s="526"/>
      <c r="IXL10" s="526"/>
      <c r="IXM10" s="526"/>
      <c r="IXN10" s="526"/>
      <c r="IXO10" s="526"/>
      <c r="IXP10" s="526"/>
      <c r="IXQ10" s="526"/>
      <c r="IXR10" s="526"/>
      <c r="IXS10" s="526"/>
      <c r="IXT10" s="526"/>
      <c r="IXU10" s="526"/>
      <c r="IXV10" s="526"/>
      <c r="IXW10" s="526"/>
      <c r="IXX10" s="526"/>
      <c r="IXY10" s="526"/>
      <c r="IXZ10" s="526"/>
      <c r="IYA10" s="526"/>
      <c r="IYB10" s="526"/>
      <c r="IYC10" s="526"/>
      <c r="IYD10" s="526"/>
      <c r="IYE10" s="526"/>
      <c r="IYF10" s="526"/>
      <c r="IYG10" s="526"/>
      <c r="IYH10" s="526"/>
      <c r="IYI10" s="526"/>
      <c r="IYJ10" s="526"/>
      <c r="IYK10" s="526"/>
      <c r="IYL10" s="526"/>
      <c r="IYM10" s="526"/>
      <c r="IYN10" s="526"/>
      <c r="IYO10" s="526"/>
      <c r="IYP10" s="526"/>
      <c r="IYQ10" s="526"/>
      <c r="IYR10" s="526"/>
      <c r="IYS10" s="526"/>
      <c r="IYT10" s="526"/>
      <c r="IYU10" s="526"/>
      <c r="IYV10" s="526"/>
      <c r="IYW10" s="526"/>
      <c r="IYX10" s="526"/>
      <c r="IYY10" s="526"/>
      <c r="IYZ10" s="526"/>
      <c r="IZA10" s="526"/>
      <c r="IZB10" s="526"/>
      <c r="IZC10" s="526"/>
      <c r="IZD10" s="526"/>
      <c r="IZE10" s="526"/>
      <c r="IZF10" s="526"/>
      <c r="IZG10" s="526"/>
      <c r="IZH10" s="526"/>
      <c r="IZI10" s="526"/>
      <c r="IZJ10" s="526"/>
      <c r="IZK10" s="526"/>
      <c r="IZL10" s="526"/>
      <c r="IZM10" s="526"/>
      <c r="IZN10" s="526"/>
      <c r="IZO10" s="526"/>
      <c r="IZP10" s="526"/>
      <c r="IZQ10" s="526"/>
      <c r="IZR10" s="526"/>
      <c r="IZS10" s="526"/>
      <c r="IZT10" s="526"/>
      <c r="IZU10" s="526"/>
      <c r="IZV10" s="526"/>
      <c r="IZW10" s="526"/>
      <c r="IZX10" s="526"/>
      <c r="IZY10" s="526"/>
      <c r="IZZ10" s="526"/>
      <c r="JAA10" s="526"/>
      <c r="JAB10" s="526"/>
      <c r="JAC10" s="526"/>
      <c r="JAD10" s="526"/>
      <c r="JAE10" s="526"/>
      <c r="JAF10" s="526"/>
      <c r="JAG10" s="526"/>
      <c r="JAH10" s="526"/>
      <c r="JAI10" s="526"/>
      <c r="JAJ10" s="526"/>
      <c r="JAK10" s="526"/>
      <c r="JAL10" s="526"/>
      <c r="JAM10" s="526"/>
      <c r="JAN10" s="526"/>
      <c r="JAO10" s="526"/>
      <c r="JAP10" s="526"/>
      <c r="JAQ10" s="526"/>
      <c r="JAR10" s="526"/>
      <c r="JAS10" s="526"/>
      <c r="JAT10" s="526"/>
      <c r="JAU10" s="526"/>
      <c r="JAV10" s="526"/>
      <c r="JAW10" s="526"/>
      <c r="JAX10" s="526"/>
      <c r="JAY10" s="526"/>
      <c r="JAZ10" s="526"/>
      <c r="JBA10" s="526"/>
      <c r="JBB10" s="526"/>
      <c r="JBC10" s="526"/>
      <c r="JBD10" s="526"/>
      <c r="JBE10" s="526"/>
      <c r="JBF10" s="526"/>
      <c r="JBG10" s="526"/>
      <c r="JBH10" s="526"/>
      <c r="JBI10" s="526"/>
      <c r="JBJ10" s="526"/>
      <c r="JBK10" s="526"/>
      <c r="JBL10" s="526"/>
      <c r="JBM10" s="526"/>
      <c r="JBN10" s="526"/>
      <c r="JBO10" s="526"/>
      <c r="JBP10" s="526"/>
      <c r="JBQ10" s="526"/>
      <c r="JBR10" s="526"/>
      <c r="JBS10" s="526"/>
      <c r="JBT10" s="526"/>
      <c r="JBU10" s="526"/>
      <c r="JBV10" s="526"/>
      <c r="JBW10" s="526"/>
      <c r="JBX10" s="526"/>
      <c r="JBY10" s="526"/>
      <c r="JBZ10" s="526"/>
      <c r="JCA10" s="526"/>
      <c r="JCB10" s="526"/>
      <c r="JCC10" s="526"/>
      <c r="JCD10" s="526"/>
      <c r="JCE10" s="526"/>
      <c r="JCF10" s="526"/>
      <c r="JCG10" s="526"/>
      <c r="JCH10" s="526"/>
      <c r="JCI10" s="526"/>
      <c r="JCJ10" s="526"/>
      <c r="JCK10" s="526"/>
      <c r="JCL10" s="526"/>
      <c r="JCM10" s="526"/>
      <c r="JCN10" s="526"/>
      <c r="JCO10" s="526"/>
      <c r="JCP10" s="526"/>
      <c r="JCQ10" s="526"/>
      <c r="JCR10" s="526"/>
      <c r="JCS10" s="526"/>
      <c r="JCT10" s="526"/>
      <c r="JCU10" s="526"/>
      <c r="JCV10" s="526"/>
      <c r="JCW10" s="526"/>
      <c r="JCX10" s="526"/>
      <c r="JCY10" s="526"/>
      <c r="JCZ10" s="526"/>
      <c r="JDA10" s="526"/>
      <c r="JDB10" s="526"/>
      <c r="JDC10" s="526"/>
      <c r="JDD10" s="526"/>
      <c r="JDE10" s="526"/>
      <c r="JDF10" s="526"/>
      <c r="JDG10" s="526"/>
      <c r="JDH10" s="526"/>
      <c r="JDI10" s="526"/>
      <c r="JDJ10" s="526"/>
      <c r="JDK10" s="526"/>
      <c r="JDL10" s="526"/>
      <c r="JDM10" s="526"/>
      <c r="JDN10" s="526"/>
      <c r="JDO10" s="526"/>
      <c r="JDP10" s="526"/>
      <c r="JDQ10" s="526"/>
      <c r="JDR10" s="526"/>
      <c r="JDS10" s="526"/>
      <c r="JDT10" s="526"/>
      <c r="JDU10" s="526"/>
      <c r="JDV10" s="526"/>
      <c r="JDW10" s="526"/>
      <c r="JDX10" s="526"/>
      <c r="JDY10" s="526"/>
      <c r="JDZ10" s="526"/>
      <c r="JEA10" s="526"/>
      <c r="JEB10" s="526"/>
      <c r="JEC10" s="526"/>
      <c r="JED10" s="526"/>
      <c r="JEE10" s="526"/>
      <c r="JEF10" s="526"/>
      <c r="JEG10" s="526"/>
      <c r="JEH10" s="526"/>
      <c r="JEI10" s="526"/>
      <c r="JEJ10" s="526"/>
      <c r="JEK10" s="526"/>
      <c r="JEL10" s="526"/>
      <c r="JEM10" s="526"/>
      <c r="JEN10" s="526"/>
      <c r="JEO10" s="526"/>
      <c r="JEP10" s="526"/>
      <c r="JEQ10" s="526"/>
      <c r="JER10" s="526"/>
      <c r="JES10" s="526"/>
      <c r="JET10" s="526"/>
      <c r="JEU10" s="526"/>
      <c r="JEV10" s="526"/>
      <c r="JEW10" s="526"/>
      <c r="JEX10" s="526"/>
      <c r="JEY10" s="526"/>
      <c r="JEZ10" s="526"/>
      <c r="JFA10" s="526"/>
      <c r="JFB10" s="526"/>
      <c r="JFC10" s="526"/>
      <c r="JFD10" s="526"/>
      <c r="JFE10" s="526"/>
      <c r="JFF10" s="526"/>
      <c r="JFG10" s="526"/>
      <c r="JFH10" s="526"/>
      <c r="JFI10" s="526"/>
      <c r="JFJ10" s="526"/>
      <c r="JFK10" s="526"/>
      <c r="JFL10" s="526"/>
      <c r="JFM10" s="526"/>
      <c r="JFN10" s="526"/>
      <c r="JFO10" s="526"/>
      <c r="JFP10" s="526"/>
      <c r="JFQ10" s="526"/>
      <c r="JFR10" s="526"/>
      <c r="JFS10" s="526"/>
      <c r="JFT10" s="526"/>
      <c r="JFU10" s="526"/>
      <c r="JFV10" s="526"/>
      <c r="JFW10" s="526"/>
      <c r="JFX10" s="526"/>
      <c r="JFY10" s="526"/>
      <c r="JFZ10" s="526"/>
      <c r="JGA10" s="526"/>
      <c r="JGB10" s="526"/>
      <c r="JGC10" s="526"/>
      <c r="JGD10" s="526"/>
      <c r="JGE10" s="526"/>
      <c r="JGF10" s="526"/>
      <c r="JGG10" s="526"/>
      <c r="JGH10" s="526"/>
      <c r="JGI10" s="526"/>
      <c r="JGJ10" s="526"/>
      <c r="JGK10" s="526"/>
      <c r="JGL10" s="526"/>
      <c r="JGM10" s="526"/>
      <c r="JGN10" s="526"/>
      <c r="JGO10" s="526"/>
      <c r="JGP10" s="526"/>
      <c r="JGQ10" s="526"/>
      <c r="JGR10" s="526"/>
      <c r="JGS10" s="526"/>
      <c r="JGT10" s="526"/>
      <c r="JGU10" s="526"/>
      <c r="JGV10" s="526"/>
      <c r="JGW10" s="526"/>
      <c r="JGX10" s="526"/>
      <c r="JGY10" s="526"/>
      <c r="JGZ10" s="526"/>
      <c r="JHA10" s="526"/>
      <c r="JHB10" s="526"/>
      <c r="JHC10" s="526"/>
      <c r="JHD10" s="526"/>
      <c r="JHE10" s="526"/>
      <c r="JHF10" s="526"/>
      <c r="JHG10" s="526"/>
      <c r="JHH10" s="526"/>
      <c r="JHI10" s="526"/>
      <c r="JHJ10" s="526"/>
      <c r="JHK10" s="526"/>
      <c r="JHL10" s="526"/>
      <c r="JHM10" s="526"/>
      <c r="JHN10" s="526"/>
      <c r="JHO10" s="526"/>
      <c r="JHP10" s="526"/>
      <c r="JHQ10" s="526"/>
      <c r="JHR10" s="526"/>
      <c r="JHS10" s="526"/>
      <c r="JHT10" s="526"/>
      <c r="JHU10" s="526"/>
      <c r="JHV10" s="526"/>
      <c r="JHW10" s="526"/>
      <c r="JHX10" s="526"/>
      <c r="JHY10" s="526"/>
      <c r="JHZ10" s="526"/>
      <c r="JIA10" s="526"/>
      <c r="JIB10" s="526"/>
      <c r="JIC10" s="526"/>
      <c r="JID10" s="526"/>
      <c r="JIE10" s="526"/>
      <c r="JIF10" s="526"/>
      <c r="JIG10" s="526"/>
      <c r="JIH10" s="526"/>
      <c r="JII10" s="526"/>
      <c r="JIJ10" s="526"/>
      <c r="JIK10" s="526"/>
      <c r="JIL10" s="526"/>
      <c r="JIM10" s="526"/>
      <c r="JIN10" s="526"/>
      <c r="JIO10" s="526"/>
      <c r="JIP10" s="526"/>
      <c r="JIQ10" s="526"/>
      <c r="JIR10" s="526"/>
      <c r="JIS10" s="526"/>
      <c r="JIT10" s="526"/>
      <c r="JIU10" s="526"/>
      <c r="JIV10" s="526"/>
      <c r="JIW10" s="526"/>
      <c r="JIX10" s="526"/>
      <c r="JIY10" s="526"/>
      <c r="JIZ10" s="526"/>
      <c r="JJA10" s="526"/>
      <c r="JJB10" s="526"/>
      <c r="JJC10" s="526"/>
      <c r="JJD10" s="526"/>
      <c r="JJE10" s="526"/>
      <c r="JJF10" s="526"/>
      <c r="JJG10" s="526"/>
      <c r="JJH10" s="526"/>
      <c r="JJI10" s="526"/>
      <c r="JJJ10" s="526"/>
      <c r="JJK10" s="526"/>
      <c r="JJL10" s="526"/>
      <c r="JJM10" s="526"/>
      <c r="JJN10" s="526"/>
      <c r="JJO10" s="526"/>
      <c r="JJP10" s="526"/>
      <c r="JJQ10" s="526"/>
      <c r="JJR10" s="526"/>
      <c r="JJS10" s="526"/>
      <c r="JJT10" s="526"/>
      <c r="JJU10" s="526"/>
      <c r="JJV10" s="526"/>
      <c r="JJW10" s="526"/>
      <c r="JJX10" s="526"/>
      <c r="JJY10" s="526"/>
      <c r="JJZ10" s="526"/>
      <c r="JKA10" s="526"/>
      <c r="JKB10" s="526"/>
      <c r="JKC10" s="526"/>
      <c r="JKD10" s="526"/>
      <c r="JKE10" s="526"/>
      <c r="JKF10" s="526"/>
      <c r="JKG10" s="526"/>
      <c r="JKH10" s="526"/>
      <c r="JKI10" s="526"/>
      <c r="JKJ10" s="526"/>
      <c r="JKK10" s="526"/>
      <c r="JKL10" s="526"/>
      <c r="JKM10" s="526"/>
      <c r="JKN10" s="526"/>
      <c r="JKO10" s="526"/>
      <c r="JKP10" s="526"/>
      <c r="JKQ10" s="526"/>
      <c r="JKR10" s="526"/>
      <c r="JKS10" s="526"/>
      <c r="JKT10" s="526"/>
      <c r="JKU10" s="526"/>
      <c r="JKV10" s="526"/>
      <c r="JKW10" s="526"/>
      <c r="JKX10" s="526"/>
      <c r="JKY10" s="526"/>
      <c r="JKZ10" s="526"/>
      <c r="JLA10" s="526"/>
      <c r="JLB10" s="526"/>
      <c r="JLC10" s="526"/>
      <c r="JLD10" s="526"/>
      <c r="JLE10" s="526"/>
      <c r="JLF10" s="526"/>
      <c r="JLG10" s="526"/>
      <c r="JLH10" s="526"/>
      <c r="JLI10" s="526"/>
      <c r="JLJ10" s="526"/>
      <c r="JLK10" s="526"/>
      <c r="JLL10" s="526"/>
      <c r="JLM10" s="526"/>
      <c r="JLN10" s="526"/>
      <c r="JLO10" s="526"/>
      <c r="JLP10" s="526"/>
      <c r="JLQ10" s="526"/>
      <c r="JLR10" s="526"/>
      <c r="JLS10" s="526"/>
      <c r="JLT10" s="526"/>
      <c r="JLU10" s="526"/>
      <c r="JLV10" s="526"/>
      <c r="JLW10" s="526"/>
      <c r="JLX10" s="526"/>
      <c r="JLY10" s="526"/>
      <c r="JLZ10" s="526"/>
      <c r="JMA10" s="526"/>
      <c r="JMB10" s="526"/>
      <c r="JMC10" s="526"/>
      <c r="JMD10" s="526"/>
      <c r="JME10" s="526"/>
      <c r="JMF10" s="526"/>
      <c r="JMG10" s="526"/>
      <c r="JMH10" s="526"/>
      <c r="JMI10" s="526"/>
      <c r="JMJ10" s="526"/>
      <c r="JMK10" s="526"/>
      <c r="JML10" s="526"/>
      <c r="JMM10" s="526"/>
      <c r="JMN10" s="526"/>
      <c r="JMO10" s="526"/>
      <c r="JMP10" s="526"/>
      <c r="JMQ10" s="526"/>
      <c r="JMR10" s="526"/>
      <c r="JMS10" s="526"/>
      <c r="JMT10" s="526"/>
      <c r="JMU10" s="526"/>
      <c r="JMV10" s="526"/>
      <c r="JMW10" s="526"/>
      <c r="JMX10" s="526"/>
      <c r="JMY10" s="526"/>
      <c r="JMZ10" s="526"/>
      <c r="JNA10" s="526"/>
      <c r="JNB10" s="526"/>
      <c r="JNC10" s="526"/>
      <c r="JND10" s="526"/>
      <c r="JNE10" s="526"/>
      <c r="JNF10" s="526"/>
      <c r="JNG10" s="526"/>
      <c r="JNH10" s="526"/>
      <c r="JNI10" s="526"/>
      <c r="JNJ10" s="526"/>
      <c r="JNK10" s="526"/>
      <c r="JNL10" s="526"/>
      <c r="JNM10" s="526"/>
      <c r="JNN10" s="526"/>
      <c r="JNO10" s="526"/>
      <c r="JNP10" s="526"/>
      <c r="JNQ10" s="526"/>
      <c r="JNR10" s="526"/>
      <c r="JNS10" s="526"/>
      <c r="JNT10" s="526"/>
      <c r="JNU10" s="526"/>
      <c r="JNV10" s="526"/>
      <c r="JNW10" s="526"/>
      <c r="JNX10" s="526"/>
      <c r="JNY10" s="526"/>
      <c r="JNZ10" s="526"/>
      <c r="JOA10" s="526"/>
      <c r="JOB10" s="526"/>
      <c r="JOC10" s="526"/>
      <c r="JOD10" s="526"/>
      <c r="JOE10" s="526"/>
      <c r="JOF10" s="526"/>
      <c r="JOG10" s="526"/>
      <c r="JOH10" s="526"/>
      <c r="JOI10" s="526"/>
      <c r="JOJ10" s="526"/>
      <c r="JOK10" s="526"/>
      <c r="JOL10" s="526"/>
      <c r="JOM10" s="526"/>
      <c r="JON10" s="526"/>
      <c r="JOO10" s="526"/>
      <c r="JOP10" s="526"/>
      <c r="JOQ10" s="526"/>
      <c r="JOR10" s="526"/>
      <c r="JOS10" s="526"/>
      <c r="JOT10" s="526"/>
      <c r="JOU10" s="526"/>
      <c r="JOV10" s="526"/>
      <c r="JOW10" s="526"/>
      <c r="JOX10" s="526"/>
      <c r="JOY10" s="526"/>
      <c r="JOZ10" s="526"/>
      <c r="JPA10" s="526"/>
      <c r="JPB10" s="526"/>
      <c r="JPC10" s="526"/>
      <c r="JPD10" s="526"/>
      <c r="JPE10" s="526"/>
      <c r="JPF10" s="526"/>
      <c r="JPG10" s="526"/>
      <c r="JPH10" s="526"/>
      <c r="JPI10" s="526"/>
      <c r="JPJ10" s="526"/>
      <c r="JPK10" s="526"/>
      <c r="JPL10" s="526"/>
      <c r="JPM10" s="526"/>
      <c r="JPN10" s="526"/>
      <c r="JPO10" s="526"/>
      <c r="JPP10" s="526"/>
      <c r="JPQ10" s="526"/>
      <c r="JPR10" s="526"/>
      <c r="JPS10" s="526"/>
      <c r="JPT10" s="526"/>
      <c r="JPU10" s="526"/>
      <c r="JPV10" s="526"/>
      <c r="JPW10" s="526"/>
      <c r="JPX10" s="526"/>
      <c r="JPY10" s="526"/>
      <c r="JPZ10" s="526"/>
      <c r="JQA10" s="526"/>
      <c r="JQB10" s="526"/>
      <c r="JQC10" s="526"/>
      <c r="JQD10" s="526"/>
      <c r="JQE10" s="526"/>
      <c r="JQF10" s="526"/>
      <c r="JQG10" s="526"/>
      <c r="JQH10" s="526"/>
      <c r="JQI10" s="526"/>
      <c r="JQJ10" s="526"/>
      <c r="JQK10" s="526"/>
      <c r="JQL10" s="526"/>
      <c r="JQM10" s="526"/>
      <c r="JQN10" s="526"/>
      <c r="JQO10" s="526"/>
      <c r="JQP10" s="526"/>
      <c r="JQQ10" s="526"/>
      <c r="JQR10" s="526"/>
      <c r="JQS10" s="526"/>
      <c r="JQT10" s="526"/>
      <c r="JQU10" s="526"/>
      <c r="JQV10" s="526"/>
      <c r="JQW10" s="526"/>
      <c r="JQX10" s="526"/>
      <c r="JQY10" s="526"/>
      <c r="JQZ10" s="526"/>
      <c r="JRA10" s="526"/>
      <c r="JRB10" s="526"/>
      <c r="JRC10" s="526"/>
      <c r="JRD10" s="526"/>
      <c r="JRE10" s="526"/>
      <c r="JRF10" s="526"/>
      <c r="JRG10" s="526"/>
      <c r="JRH10" s="526"/>
      <c r="JRI10" s="526"/>
      <c r="JRJ10" s="526"/>
      <c r="JRK10" s="526"/>
      <c r="JRL10" s="526"/>
      <c r="JRM10" s="526"/>
      <c r="JRN10" s="526"/>
      <c r="JRO10" s="526"/>
      <c r="JRP10" s="526"/>
      <c r="JRQ10" s="526"/>
      <c r="JRR10" s="526"/>
      <c r="JRS10" s="526"/>
      <c r="JRT10" s="526"/>
      <c r="JRU10" s="526"/>
      <c r="JRV10" s="526"/>
      <c r="JRW10" s="526"/>
      <c r="JRX10" s="526"/>
      <c r="JRY10" s="526"/>
      <c r="JRZ10" s="526"/>
      <c r="JSA10" s="526"/>
      <c r="JSB10" s="526"/>
      <c r="JSC10" s="526"/>
      <c r="JSD10" s="526"/>
      <c r="JSE10" s="526"/>
      <c r="JSF10" s="526"/>
      <c r="JSG10" s="526"/>
      <c r="JSH10" s="526"/>
      <c r="JSI10" s="526"/>
      <c r="JSJ10" s="526"/>
      <c r="JSK10" s="526"/>
      <c r="JSL10" s="526"/>
      <c r="JSM10" s="526"/>
      <c r="JSN10" s="526"/>
      <c r="JSO10" s="526"/>
      <c r="JSP10" s="526"/>
      <c r="JSQ10" s="526"/>
      <c r="JSR10" s="526"/>
      <c r="JSS10" s="526"/>
      <c r="JST10" s="526"/>
      <c r="JSU10" s="526"/>
      <c r="JSV10" s="526"/>
      <c r="JSW10" s="526"/>
      <c r="JSX10" s="526"/>
      <c r="JSY10" s="526"/>
      <c r="JSZ10" s="526"/>
      <c r="JTA10" s="526"/>
      <c r="JTB10" s="526"/>
      <c r="JTC10" s="526"/>
      <c r="JTD10" s="526"/>
      <c r="JTE10" s="526"/>
      <c r="JTF10" s="526"/>
      <c r="JTG10" s="526"/>
      <c r="JTH10" s="526"/>
      <c r="JTI10" s="526"/>
      <c r="JTJ10" s="526"/>
      <c r="JTK10" s="526"/>
      <c r="JTL10" s="526"/>
      <c r="JTM10" s="526"/>
      <c r="JTN10" s="526"/>
      <c r="JTO10" s="526"/>
      <c r="JTP10" s="526"/>
      <c r="JTQ10" s="526"/>
      <c r="JTR10" s="526"/>
      <c r="JTS10" s="526"/>
      <c r="JTT10" s="526"/>
      <c r="JTU10" s="526"/>
      <c r="JTV10" s="526"/>
      <c r="JTW10" s="526"/>
      <c r="JTX10" s="526"/>
      <c r="JTY10" s="526"/>
      <c r="JTZ10" s="526"/>
      <c r="JUA10" s="526"/>
      <c r="JUB10" s="526"/>
      <c r="JUC10" s="526"/>
      <c r="JUD10" s="526"/>
      <c r="JUE10" s="526"/>
      <c r="JUF10" s="526"/>
      <c r="JUG10" s="526"/>
      <c r="JUH10" s="526"/>
      <c r="JUI10" s="526"/>
      <c r="JUJ10" s="526"/>
      <c r="JUK10" s="526"/>
      <c r="JUL10" s="526"/>
      <c r="JUM10" s="526"/>
      <c r="JUN10" s="526"/>
      <c r="JUO10" s="526"/>
      <c r="JUP10" s="526"/>
      <c r="JUQ10" s="526"/>
      <c r="JUR10" s="526"/>
      <c r="JUS10" s="526"/>
      <c r="JUT10" s="526"/>
      <c r="JUU10" s="526"/>
      <c r="JUV10" s="526"/>
      <c r="JUW10" s="526"/>
      <c r="JUX10" s="526"/>
      <c r="JUY10" s="526"/>
      <c r="JUZ10" s="526"/>
      <c r="JVA10" s="526"/>
      <c r="JVB10" s="526"/>
      <c r="JVC10" s="526"/>
      <c r="JVD10" s="526"/>
      <c r="JVE10" s="526"/>
      <c r="JVF10" s="526"/>
      <c r="JVG10" s="526"/>
      <c r="JVH10" s="526"/>
      <c r="JVI10" s="526"/>
      <c r="JVJ10" s="526"/>
      <c r="JVK10" s="526"/>
      <c r="JVL10" s="526"/>
      <c r="JVM10" s="526"/>
      <c r="JVN10" s="526"/>
      <c r="JVO10" s="526"/>
      <c r="JVP10" s="526"/>
      <c r="JVQ10" s="526"/>
      <c r="JVR10" s="526"/>
      <c r="JVS10" s="526"/>
      <c r="JVT10" s="526"/>
      <c r="JVU10" s="526"/>
      <c r="JVV10" s="526"/>
      <c r="JVW10" s="526"/>
      <c r="JVX10" s="526"/>
      <c r="JVY10" s="526"/>
      <c r="JVZ10" s="526"/>
      <c r="JWA10" s="526"/>
      <c r="JWB10" s="526"/>
      <c r="JWC10" s="526"/>
      <c r="JWD10" s="526"/>
      <c r="JWE10" s="526"/>
      <c r="JWF10" s="526"/>
      <c r="JWG10" s="526"/>
      <c r="JWH10" s="526"/>
      <c r="JWI10" s="526"/>
      <c r="JWJ10" s="526"/>
      <c r="JWK10" s="526"/>
      <c r="JWL10" s="526"/>
      <c r="JWM10" s="526"/>
      <c r="JWN10" s="526"/>
      <c r="JWO10" s="526"/>
      <c r="JWP10" s="526"/>
      <c r="JWQ10" s="526"/>
      <c r="JWR10" s="526"/>
      <c r="JWS10" s="526"/>
      <c r="JWT10" s="526"/>
      <c r="JWU10" s="526"/>
      <c r="JWV10" s="526"/>
      <c r="JWW10" s="526"/>
      <c r="JWX10" s="526"/>
      <c r="JWY10" s="526"/>
      <c r="JWZ10" s="526"/>
      <c r="JXA10" s="526"/>
      <c r="JXB10" s="526"/>
      <c r="JXC10" s="526"/>
      <c r="JXD10" s="526"/>
      <c r="JXE10" s="526"/>
      <c r="JXF10" s="526"/>
      <c r="JXG10" s="526"/>
      <c r="JXH10" s="526"/>
      <c r="JXI10" s="526"/>
      <c r="JXJ10" s="526"/>
      <c r="JXK10" s="526"/>
      <c r="JXL10" s="526"/>
      <c r="JXM10" s="526"/>
      <c r="JXN10" s="526"/>
      <c r="JXO10" s="526"/>
      <c r="JXP10" s="526"/>
      <c r="JXQ10" s="526"/>
      <c r="JXR10" s="526"/>
      <c r="JXS10" s="526"/>
      <c r="JXT10" s="526"/>
      <c r="JXU10" s="526"/>
      <c r="JXV10" s="526"/>
      <c r="JXW10" s="526"/>
      <c r="JXX10" s="526"/>
      <c r="JXY10" s="526"/>
      <c r="JXZ10" s="526"/>
      <c r="JYA10" s="526"/>
      <c r="JYB10" s="526"/>
      <c r="JYC10" s="526"/>
      <c r="JYD10" s="526"/>
      <c r="JYE10" s="526"/>
      <c r="JYF10" s="526"/>
      <c r="JYG10" s="526"/>
      <c r="JYH10" s="526"/>
      <c r="JYI10" s="526"/>
      <c r="JYJ10" s="526"/>
      <c r="JYK10" s="526"/>
      <c r="JYL10" s="526"/>
      <c r="JYM10" s="526"/>
      <c r="JYN10" s="526"/>
      <c r="JYO10" s="526"/>
      <c r="JYP10" s="526"/>
      <c r="JYQ10" s="526"/>
      <c r="JYR10" s="526"/>
      <c r="JYS10" s="526"/>
      <c r="JYT10" s="526"/>
      <c r="JYU10" s="526"/>
      <c r="JYV10" s="526"/>
      <c r="JYW10" s="526"/>
      <c r="JYX10" s="526"/>
      <c r="JYY10" s="526"/>
      <c r="JYZ10" s="526"/>
      <c r="JZA10" s="526"/>
      <c r="JZB10" s="526"/>
      <c r="JZC10" s="526"/>
      <c r="JZD10" s="526"/>
      <c r="JZE10" s="526"/>
      <c r="JZF10" s="526"/>
      <c r="JZG10" s="526"/>
      <c r="JZH10" s="526"/>
      <c r="JZI10" s="526"/>
      <c r="JZJ10" s="526"/>
      <c r="JZK10" s="526"/>
      <c r="JZL10" s="526"/>
      <c r="JZM10" s="526"/>
      <c r="JZN10" s="526"/>
      <c r="JZO10" s="526"/>
      <c r="JZP10" s="526"/>
      <c r="JZQ10" s="526"/>
      <c r="JZR10" s="526"/>
      <c r="JZS10" s="526"/>
      <c r="JZT10" s="526"/>
      <c r="JZU10" s="526"/>
      <c r="JZV10" s="526"/>
      <c r="JZW10" s="526"/>
      <c r="JZX10" s="526"/>
      <c r="JZY10" s="526"/>
      <c r="JZZ10" s="526"/>
      <c r="KAA10" s="526"/>
      <c r="KAB10" s="526"/>
      <c r="KAC10" s="526"/>
      <c r="KAD10" s="526"/>
      <c r="KAE10" s="526"/>
      <c r="KAF10" s="526"/>
      <c r="KAG10" s="526"/>
      <c r="KAH10" s="526"/>
      <c r="KAI10" s="526"/>
      <c r="KAJ10" s="526"/>
      <c r="KAK10" s="526"/>
      <c r="KAL10" s="526"/>
      <c r="KAM10" s="526"/>
      <c r="KAN10" s="526"/>
      <c r="KAO10" s="526"/>
      <c r="KAP10" s="526"/>
      <c r="KAQ10" s="526"/>
      <c r="KAR10" s="526"/>
      <c r="KAS10" s="526"/>
      <c r="KAT10" s="526"/>
      <c r="KAU10" s="526"/>
      <c r="KAV10" s="526"/>
      <c r="KAW10" s="526"/>
      <c r="KAX10" s="526"/>
      <c r="KAY10" s="526"/>
      <c r="KAZ10" s="526"/>
      <c r="KBA10" s="526"/>
      <c r="KBB10" s="526"/>
      <c r="KBC10" s="526"/>
      <c r="KBD10" s="526"/>
      <c r="KBE10" s="526"/>
      <c r="KBF10" s="526"/>
      <c r="KBG10" s="526"/>
      <c r="KBH10" s="526"/>
      <c r="KBI10" s="526"/>
      <c r="KBJ10" s="526"/>
      <c r="KBK10" s="526"/>
      <c r="KBL10" s="526"/>
      <c r="KBM10" s="526"/>
      <c r="KBN10" s="526"/>
      <c r="KBO10" s="526"/>
      <c r="KBP10" s="526"/>
      <c r="KBQ10" s="526"/>
      <c r="KBR10" s="526"/>
      <c r="KBS10" s="526"/>
      <c r="KBT10" s="526"/>
      <c r="KBU10" s="526"/>
      <c r="KBV10" s="526"/>
      <c r="KBW10" s="526"/>
      <c r="KBX10" s="526"/>
      <c r="KBY10" s="526"/>
      <c r="KBZ10" s="526"/>
      <c r="KCA10" s="526"/>
      <c r="KCB10" s="526"/>
      <c r="KCC10" s="526"/>
      <c r="KCD10" s="526"/>
      <c r="KCE10" s="526"/>
      <c r="KCF10" s="526"/>
      <c r="KCG10" s="526"/>
      <c r="KCH10" s="526"/>
      <c r="KCI10" s="526"/>
      <c r="KCJ10" s="526"/>
      <c r="KCK10" s="526"/>
      <c r="KCL10" s="526"/>
      <c r="KCM10" s="526"/>
      <c r="KCN10" s="526"/>
      <c r="KCO10" s="526"/>
      <c r="KCP10" s="526"/>
      <c r="KCQ10" s="526"/>
      <c r="KCR10" s="526"/>
      <c r="KCS10" s="526"/>
      <c r="KCT10" s="526"/>
      <c r="KCU10" s="526"/>
      <c r="KCV10" s="526"/>
      <c r="KCW10" s="526"/>
      <c r="KCX10" s="526"/>
      <c r="KCY10" s="526"/>
      <c r="KCZ10" s="526"/>
      <c r="KDA10" s="526"/>
      <c r="KDB10" s="526"/>
      <c r="KDC10" s="526"/>
      <c r="KDD10" s="526"/>
      <c r="KDE10" s="526"/>
      <c r="KDF10" s="526"/>
      <c r="KDG10" s="526"/>
      <c r="KDH10" s="526"/>
      <c r="KDI10" s="526"/>
      <c r="KDJ10" s="526"/>
      <c r="KDK10" s="526"/>
      <c r="KDL10" s="526"/>
      <c r="KDM10" s="526"/>
      <c r="KDN10" s="526"/>
      <c r="KDO10" s="526"/>
      <c r="KDP10" s="526"/>
      <c r="KDQ10" s="526"/>
      <c r="KDR10" s="526"/>
      <c r="KDS10" s="526"/>
      <c r="KDT10" s="526"/>
      <c r="KDU10" s="526"/>
      <c r="KDV10" s="526"/>
      <c r="KDW10" s="526"/>
      <c r="KDX10" s="526"/>
      <c r="KDY10" s="526"/>
      <c r="KDZ10" s="526"/>
      <c r="KEA10" s="526"/>
      <c r="KEB10" s="526"/>
      <c r="KEC10" s="526"/>
      <c r="KED10" s="526"/>
      <c r="KEE10" s="526"/>
      <c r="KEF10" s="526"/>
      <c r="KEG10" s="526"/>
      <c r="KEH10" s="526"/>
      <c r="KEI10" s="526"/>
      <c r="KEJ10" s="526"/>
      <c r="KEK10" s="526"/>
      <c r="KEL10" s="526"/>
      <c r="KEM10" s="526"/>
      <c r="KEN10" s="526"/>
      <c r="KEO10" s="526"/>
      <c r="KEP10" s="526"/>
      <c r="KEQ10" s="526"/>
      <c r="KER10" s="526"/>
      <c r="KES10" s="526"/>
      <c r="KET10" s="526"/>
      <c r="KEU10" s="526"/>
      <c r="KEV10" s="526"/>
      <c r="KEW10" s="526"/>
      <c r="KEX10" s="526"/>
      <c r="KEY10" s="526"/>
      <c r="KEZ10" s="526"/>
      <c r="KFA10" s="526"/>
      <c r="KFB10" s="526"/>
      <c r="KFC10" s="526"/>
      <c r="KFD10" s="526"/>
      <c r="KFE10" s="526"/>
      <c r="KFF10" s="526"/>
      <c r="KFG10" s="526"/>
      <c r="KFH10" s="526"/>
      <c r="KFI10" s="526"/>
      <c r="KFJ10" s="526"/>
      <c r="KFK10" s="526"/>
      <c r="KFL10" s="526"/>
      <c r="KFM10" s="526"/>
      <c r="KFN10" s="526"/>
      <c r="KFO10" s="526"/>
      <c r="KFP10" s="526"/>
      <c r="KFQ10" s="526"/>
      <c r="KFR10" s="526"/>
      <c r="KFS10" s="526"/>
      <c r="KFT10" s="526"/>
      <c r="KFU10" s="526"/>
      <c r="KFV10" s="526"/>
      <c r="KFW10" s="526"/>
      <c r="KFX10" s="526"/>
      <c r="KFY10" s="526"/>
      <c r="KFZ10" s="526"/>
      <c r="KGA10" s="526"/>
      <c r="KGB10" s="526"/>
      <c r="KGC10" s="526"/>
      <c r="KGD10" s="526"/>
      <c r="KGE10" s="526"/>
      <c r="KGF10" s="526"/>
      <c r="KGG10" s="526"/>
      <c r="KGH10" s="526"/>
      <c r="KGI10" s="526"/>
      <c r="KGJ10" s="526"/>
      <c r="KGK10" s="526"/>
      <c r="KGL10" s="526"/>
      <c r="KGM10" s="526"/>
      <c r="KGN10" s="526"/>
      <c r="KGO10" s="526"/>
      <c r="KGP10" s="526"/>
      <c r="KGQ10" s="526"/>
      <c r="KGR10" s="526"/>
      <c r="KGS10" s="526"/>
      <c r="KGT10" s="526"/>
      <c r="KGU10" s="526"/>
      <c r="KGV10" s="526"/>
      <c r="KGW10" s="526"/>
      <c r="KGX10" s="526"/>
      <c r="KGY10" s="526"/>
      <c r="KGZ10" s="526"/>
      <c r="KHA10" s="526"/>
      <c r="KHB10" s="526"/>
      <c r="KHC10" s="526"/>
      <c r="KHD10" s="526"/>
      <c r="KHE10" s="526"/>
      <c r="KHF10" s="526"/>
      <c r="KHG10" s="526"/>
      <c r="KHH10" s="526"/>
      <c r="KHI10" s="526"/>
      <c r="KHJ10" s="526"/>
      <c r="KHK10" s="526"/>
      <c r="KHL10" s="526"/>
      <c r="KHM10" s="526"/>
      <c r="KHN10" s="526"/>
      <c r="KHO10" s="526"/>
      <c r="KHP10" s="526"/>
      <c r="KHQ10" s="526"/>
      <c r="KHR10" s="526"/>
      <c r="KHS10" s="526"/>
      <c r="KHT10" s="526"/>
      <c r="KHU10" s="526"/>
      <c r="KHV10" s="526"/>
      <c r="KHW10" s="526"/>
      <c r="KHX10" s="526"/>
      <c r="KHY10" s="526"/>
      <c r="KHZ10" s="526"/>
      <c r="KIA10" s="526"/>
      <c r="KIB10" s="526"/>
      <c r="KIC10" s="526"/>
      <c r="KID10" s="526"/>
      <c r="KIE10" s="526"/>
      <c r="KIF10" s="526"/>
      <c r="KIG10" s="526"/>
      <c r="KIH10" s="526"/>
      <c r="KII10" s="526"/>
      <c r="KIJ10" s="526"/>
      <c r="KIK10" s="526"/>
      <c r="KIL10" s="526"/>
      <c r="KIM10" s="526"/>
      <c r="KIN10" s="526"/>
      <c r="KIO10" s="526"/>
      <c r="KIP10" s="526"/>
      <c r="KIQ10" s="526"/>
      <c r="KIR10" s="526"/>
      <c r="KIS10" s="526"/>
      <c r="KIT10" s="526"/>
      <c r="KIU10" s="526"/>
      <c r="KIV10" s="526"/>
      <c r="KIW10" s="526"/>
      <c r="KIX10" s="526"/>
      <c r="KIY10" s="526"/>
      <c r="KIZ10" s="526"/>
      <c r="KJA10" s="526"/>
      <c r="KJB10" s="526"/>
      <c r="KJC10" s="526"/>
      <c r="KJD10" s="526"/>
      <c r="KJE10" s="526"/>
      <c r="KJF10" s="526"/>
      <c r="KJG10" s="526"/>
      <c r="KJH10" s="526"/>
      <c r="KJI10" s="526"/>
      <c r="KJJ10" s="526"/>
      <c r="KJK10" s="526"/>
      <c r="KJL10" s="526"/>
      <c r="KJM10" s="526"/>
      <c r="KJN10" s="526"/>
      <c r="KJO10" s="526"/>
      <c r="KJP10" s="526"/>
      <c r="KJQ10" s="526"/>
      <c r="KJR10" s="526"/>
      <c r="KJS10" s="526"/>
      <c r="KJT10" s="526"/>
      <c r="KJU10" s="526"/>
      <c r="KJV10" s="526"/>
      <c r="KJW10" s="526"/>
      <c r="KJX10" s="526"/>
      <c r="KJY10" s="526"/>
      <c r="KJZ10" s="526"/>
      <c r="KKA10" s="526"/>
      <c r="KKB10" s="526"/>
      <c r="KKC10" s="526"/>
      <c r="KKD10" s="526"/>
      <c r="KKE10" s="526"/>
      <c r="KKF10" s="526"/>
      <c r="KKG10" s="526"/>
      <c r="KKH10" s="526"/>
      <c r="KKI10" s="526"/>
      <c r="KKJ10" s="526"/>
      <c r="KKK10" s="526"/>
      <c r="KKL10" s="526"/>
      <c r="KKM10" s="526"/>
      <c r="KKN10" s="526"/>
      <c r="KKO10" s="526"/>
      <c r="KKP10" s="526"/>
      <c r="KKQ10" s="526"/>
      <c r="KKR10" s="526"/>
      <c r="KKS10" s="526"/>
      <c r="KKT10" s="526"/>
      <c r="KKU10" s="526"/>
      <c r="KKV10" s="526"/>
      <c r="KKW10" s="526"/>
      <c r="KKX10" s="526"/>
      <c r="KKY10" s="526"/>
      <c r="KKZ10" s="526"/>
      <c r="KLA10" s="526"/>
      <c r="KLB10" s="526"/>
      <c r="KLC10" s="526"/>
      <c r="KLD10" s="526"/>
      <c r="KLE10" s="526"/>
      <c r="KLF10" s="526"/>
      <c r="KLG10" s="526"/>
      <c r="KLH10" s="526"/>
      <c r="KLI10" s="526"/>
      <c r="KLJ10" s="526"/>
      <c r="KLK10" s="526"/>
      <c r="KLL10" s="526"/>
      <c r="KLM10" s="526"/>
      <c r="KLN10" s="526"/>
      <c r="KLO10" s="526"/>
      <c r="KLP10" s="526"/>
      <c r="KLQ10" s="526"/>
      <c r="KLR10" s="526"/>
      <c r="KLS10" s="526"/>
      <c r="KLT10" s="526"/>
      <c r="KLU10" s="526"/>
      <c r="KLV10" s="526"/>
      <c r="KLW10" s="526"/>
      <c r="KLX10" s="526"/>
      <c r="KLY10" s="526"/>
      <c r="KLZ10" s="526"/>
      <c r="KMA10" s="526"/>
      <c r="KMB10" s="526"/>
      <c r="KMC10" s="526"/>
      <c r="KMD10" s="526"/>
      <c r="KME10" s="526"/>
      <c r="KMF10" s="526"/>
      <c r="KMG10" s="526"/>
      <c r="KMH10" s="526"/>
      <c r="KMI10" s="526"/>
      <c r="KMJ10" s="526"/>
      <c r="KMK10" s="526"/>
      <c r="KML10" s="526"/>
      <c r="KMM10" s="526"/>
      <c r="KMN10" s="526"/>
      <c r="KMO10" s="526"/>
      <c r="KMP10" s="526"/>
      <c r="KMQ10" s="526"/>
      <c r="KMR10" s="526"/>
      <c r="KMS10" s="526"/>
      <c r="KMT10" s="526"/>
      <c r="KMU10" s="526"/>
      <c r="KMV10" s="526"/>
      <c r="KMW10" s="526"/>
      <c r="KMX10" s="526"/>
      <c r="KMY10" s="526"/>
      <c r="KMZ10" s="526"/>
      <c r="KNA10" s="526"/>
      <c r="KNB10" s="526"/>
      <c r="KNC10" s="526"/>
      <c r="KND10" s="526"/>
      <c r="KNE10" s="526"/>
      <c r="KNF10" s="526"/>
      <c r="KNG10" s="526"/>
      <c r="KNH10" s="526"/>
      <c r="KNI10" s="526"/>
      <c r="KNJ10" s="526"/>
      <c r="KNK10" s="526"/>
      <c r="KNL10" s="526"/>
      <c r="KNM10" s="526"/>
      <c r="KNN10" s="526"/>
      <c r="KNO10" s="526"/>
      <c r="KNP10" s="526"/>
      <c r="KNQ10" s="526"/>
      <c r="KNR10" s="526"/>
      <c r="KNS10" s="526"/>
      <c r="KNT10" s="526"/>
      <c r="KNU10" s="526"/>
      <c r="KNV10" s="526"/>
      <c r="KNW10" s="526"/>
      <c r="KNX10" s="526"/>
      <c r="KNY10" s="526"/>
      <c r="KNZ10" s="526"/>
      <c r="KOA10" s="526"/>
      <c r="KOB10" s="526"/>
      <c r="KOC10" s="526"/>
      <c r="KOD10" s="526"/>
      <c r="KOE10" s="526"/>
      <c r="KOF10" s="526"/>
      <c r="KOG10" s="526"/>
      <c r="KOH10" s="526"/>
      <c r="KOI10" s="526"/>
      <c r="KOJ10" s="526"/>
      <c r="KOK10" s="526"/>
      <c r="KOL10" s="526"/>
      <c r="KOM10" s="526"/>
      <c r="KON10" s="526"/>
      <c r="KOO10" s="526"/>
      <c r="KOP10" s="526"/>
      <c r="KOQ10" s="526"/>
      <c r="KOR10" s="526"/>
      <c r="KOS10" s="526"/>
      <c r="KOT10" s="526"/>
      <c r="KOU10" s="526"/>
      <c r="KOV10" s="526"/>
      <c r="KOW10" s="526"/>
      <c r="KOX10" s="526"/>
      <c r="KOY10" s="526"/>
      <c r="KOZ10" s="526"/>
      <c r="KPA10" s="526"/>
      <c r="KPB10" s="526"/>
      <c r="KPC10" s="526"/>
      <c r="KPD10" s="526"/>
      <c r="KPE10" s="526"/>
      <c r="KPF10" s="526"/>
      <c r="KPG10" s="526"/>
      <c r="KPH10" s="526"/>
      <c r="KPI10" s="526"/>
      <c r="KPJ10" s="526"/>
      <c r="KPK10" s="526"/>
      <c r="KPL10" s="526"/>
      <c r="KPM10" s="526"/>
      <c r="KPN10" s="526"/>
      <c r="KPO10" s="526"/>
      <c r="KPP10" s="526"/>
      <c r="KPQ10" s="526"/>
      <c r="KPR10" s="526"/>
      <c r="KPS10" s="526"/>
      <c r="KPT10" s="526"/>
      <c r="KPU10" s="526"/>
      <c r="KPV10" s="526"/>
      <c r="KPW10" s="526"/>
      <c r="KPX10" s="526"/>
      <c r="KPY10" s="526"/>
      <c r="KPZ10" s="526"/>
      <c r="KQA10" s="526"/>
      <c r="KQB10" s="526"/>
      <c r="KQC10" s="526"/>
      <c r="KQD10" s="526"/>
      <c r="KQE10" s="526"/>
      <c r="KQF10" s="526"/>
      <c r="KQG10" s="526"/>
      <c r="KQH10" s="526"/>
      <c r="KQI10" s="526"/>
      <c r="KQJ10" s="526"/>
      <c r="KQK10" s="526"/>
      <c r="KQL10" s="526"/>
      <c r="KQM10" s="526"/>
      <c r="KQN10" s="526"/>
      <c r="KQO10" s="526"/>
      <c r="KQP10" s="526"/>
      <c r="KQQ10" s="526"/>
      <c r="KQR10" s="526"/>
      <c r="KQS10" s="526"/>
      <c r="KQT10" s="526"/>
      <c r="KQU10" s="526"/>
      <c r="KQV10" s="526"/>
      <c r="KQW10" s="526"/>
      <c r="KQX10" s="526"/>
      <c r="KQY10" s="526"/>
      <c r="KQZ10" s="526"/>
      <c r="KRA10" s="526"/>
      <c r="KRB10" s="526"/>
      <c r="KRC10" s="526"/>
      <c r="KRD10" s="526"/>
      <c r="KRE10" s="526"/>
      <c r="KRF10" s="526"/>
      <c r="KRG10" s="526"/>
      <c r="KRH10" s="526"/>
      <c r="KRI10" s="526"/>
      <c r="KRJ10" s="526"/>
      <c r="KRK10" s="526"/>
      <c r="KRL10" s="526"/>
      <c r="KRM10" s="526"/>
      <c r="KRN10" s="526"/>
      <c r="KRO10" s="526"/>
      <c r="KRP10" s="526"/>
      <c r="KRQ10" s="526"/>
      <c r="KRR10" s="526"/>
      <c r="KRS10" s="526"/>
      <c r="KRT10" s="526"/>
      <c r="KRU10" s="526"/>
      <c r="KRV10" s="526"/>
      <c r="KRW10" s="526"/>
      <c r="KRX10" s="526"/>
      <c r="KRY10" s="526"/>
      <c r="KRZ10" s="526"/>
      <c r="KSA10" s="526"/>
      <c r="KSB10" s="526"/>
      <c r="KSC10" s="526"/>
      <c r="KSD10" s="526"/>
      <c r="KSE10" s="526"/>
      <c r="KSF10" s="526"/>
      <c r="KSG10" s="526"/>
      <c r="KSH10" s="526"/>
      <c r="KSI10" s="526"/>
      <c r="KSJ10" s="526"/>
      <c r="KSK10" s="526"/>
      <c r="KSL10" s="526"/>
      <c r="KSM10" s="526"/>
      <c r="KSN10" s="526"/>
      <c r="KSO10" s="526"/>
      <c r="KSP10" s="526"/>
      <c r="KSQ10" s="526"/>
      <c r="KSR10" s="526"/>
      <c r="KSS10" s="526"/>
      <c r="KST10" s="526"/>
      <c r="KSU10" s="526"/>
      <c r="KSV10" s="526"/>
      <c r="KSW10" s="526"/>
      <c r="KSX10" s="526"/>
      <c r="KSY10" s="526"/>
      <c r="KSZ10" s="526"/>
      <c r="KTA10" s="526"/>
      <c r="KTB10" s="526"/>
      <c r="KTC10" s="526"/>
      <c r="KTD10" s="526"/>
      <c r="KTE10" s="526"/>
      <c r="KTF10" s="526"/>
      <c r="KTG10" s="526"/>
      <c r="KTH10" s="526"/>
      <c r="KTI10" s="526"/>
      <c r="KTJ10" s="526"/>
      <c r="KTK10" s="526"/>
      <c r="KTL10" s="526"/>
      <c r="KTM10" s="526"/>
      <c r="KTN10" s="526"/>
      <c r="KTO10" s="526"/>
      <c r="KTP10" s="526"/>
      <c r="KTQ10" s="526"/>
      <c r="KTR10" s="526"/>
      <c r="KTS10" s="526"/>
      <c r="KTT10" s="526"/>
      <c r="KTU10" s="526"/>
      <c r="KTV10" s="526"/>
      <c r="KTW10" s="526"/>
      <c r="KTX10" s="526"/>
      <c r="KTY10" s="526"/>
      <c r="KTZ10" s="526"/>
      <c r="KUA10" s="526"/>
      <c r="KUB10" s="526"/>
      <c r="KUC10" s="526"/>
      <c r="KUD10" s="526"/>
      <c r="KUE10" s="526"/>
      <c r="KUF10" s="526"/>
      <c r="KUG10" s="526"/>
      <c r="KUH10" s="526"/>
      <c r="KUI10" s="526"/>
      <c r="KUJ10" s="526"/>
      <c r="KUK10" s="526"/>
      <c r="KUL10" s="526"/>
      <c r="KUM10" s="526"/>
      <c r="KUN10" s="526"/>
      <c r="KUO10" s="526"/>
      <c r="KUP10" s="526"/>
      <c r="KUQ10" s="526"/>
      <c r="KUR10" s="526"/>
      <c r="KUS10" s="526"/>
      <c r="KUT10" s="526"/>
      <c r="KUU10" s="526"/>
      <c r="KUV10" s="526"/>
      <c r="KUW10" s="526"/>
      <c r="KUX10" s="526"/>
      <c r="KUY10" s="526"/>
      <c r="KUZ10" s="526"/>
      <c r="KVA10" s="526"/>
      <c r="KVB10" s="526"/>
      <c r="KVC10" s="526"/>
      <c r="KVD10" s="526"/>
      <c r="KVE10" s="526"/>
      <c r="KVF10" s="526"/>
      <c r="KVG10" s="526"/>
      <c r="KVH10" s="526"/>
      <c r="KVI10" s="526"/>
      <c r="KVJ10" s="526"/>
      <c r="KVK10" s="526"/>
      <c r="KVL10" s="526"/>
      <c r="KVM10" s="526"/>
      <c r="KVN10" s="526"/>
      <c r="KVO10" s="526"/>
      <c r="KVP10" s="526"/>
      <c r="KVQ10" s="526"/>
      <c r="KVR10" s="526"/>
      <c r="KVS10" s="526"/>
      <c r="KVT10" s="526"/>
      <c r="KVU10" s="526"/>
      <c r="KVV10" s="526"/>
      <c r="KVW10" s="526"/>
      <c r="KVX10" s="526"/>
      <c r="KVY10" s="526"/>
      <c r="KVZ10" s="526"/>
      <c r="KWA10" s="526"/>
      <c r="KWB10" s="526"/>
      <c r="KWC10" s="526"/>
      <c r="KWD10" s="526"/>
      <c r="KWE10" s="526"/>
      <c r="KWF10" s="526"/>
      <c r="KWG10" s="526"/>
      <c r="KWH10" s="526"/>
      <c r="KWI10" s="526"/>
      <c r="KWJ10" s="526"/>
      <c r="KWK10" s="526"/>
      <c r="KWL10" s="526"/>
      <c r="KWM10" s="526"/>
      <c r="KWN10" s="526"/>
      <c r="KWO10" s="526"/>
      <c r="KWP10" s="526"/>
      <c r="KWQ10" s="526"/>
      <c r="KWR10" s="526"/>
      <c r="KWS10" s="526"/>
      <c r="KWT10" s="526"/>
      <c r="KWU10" s="526"/>
      <c r="KWV10" s="526"/>
      <c r="KWW10" s="526"/>
      <c r="KWX10" s="526"/>
      <c r="KWY10" s="526"/>
      <c r="KWZ10" s="526"/>
      <c r="KXA10" s="526"/>
      <c r="KXB10" s="526"/>
      <c r="KXC10" s="526"/>
      <c r="KXD10" s="526"/>
      <c r="KXE10" s="526"/>
      <c r="KXF10" s="526"/>
      <c r="KXG10" s="526"/>
      <c r="KXH10" s="526"/>
      <c r="KXI10" s="526"/>
      <c r="KXJ10" s="526"/>
      <c r="KXK10" s="526"/>
      <c r="KXL10" s="526"/>
      <c r="KXM10" s="526"/>
      <c r="KXN10" s="526"/>
      <c r="KXO10" s="526"/>
      <c r="KXP10" s="526"/>
      <c r="KXQ10" s="526"/>
      <c r="KXR10" s="526"/>
      <c r="KXS10" s="526"/>
      <c r="KXT10" s="526"/>
      <c r="KXU10" s="526"/>
      <c r="KXV10" s="526"/>
      <c r="KXW10" s="526"/>
      <c r="KXX10" s="526"/>
      <c r="KXY10" s="526"/>
      <c r="KXZ10" s="526"/>
      <c r="KYA10" s="526"/>
      <c r="KYB10" s="526"/>
      <c r="KYC10" s="526"/>
      <c r="KYD10" s="526"/>
      <c r="KYE10" s="526"/>
      <c r="KYF10" s="526"/>
      <c r="KYG10" s="526"/>
      <c r="KYH10" s="526"/>
      <c r="KYI10" s="526"/>
      <c r="KYJ10" s="526"/>
      <c r="KYK10" s="526"/>
      <c r="KYL10" s="526"/>
      <c r="KYM10" s="526"/>
      <c r="KYN10" s="526"/>
      <c r="KYO10" s="526"/>
      <c r="KYP10" s="526"/>
      <c r="KYQ10" s="526"/>
      <c r="KYR10" s="526"/>
      <c r="KYS10" s="526"/>
      <c r="KYT10" s="526"/>
      <c r="KYU10" s="526"/>
      <c r="KYV10" s="526"/>
      <c r="KYW10" s="526"/>
      <c r="KYX10" s="526"/>
      <c r="KYY10" s="526"/>
      <c r="KYZ10" s="526"/>
      <c r="KZA10" s="526"/>
      <c r="KZB10" s="526"/>
      <c r="KZC10" s="526"/>
      <c r="KZD10" s="526"/>
      <c r="KZE10" s="526"/>
      <c r="KZF10" s="526"/>
      <c r="KZG10" s="526"/>
      <c r="KZH10" s="526"/>
      <c r="KZI10" s="526"/>
      <c r="KZJ10" s="526"/>
      <c r="KZK10" s="526"/>
      <c r="KZL10" s="526"/>
      <c r="KZM10" s="526"/>
      <c r="KZN10" s="526"/>
      <c r="KZO10" s="526"/>
      <c r="KZP10" s="526"/>
      <c r="KZQ10" s="526"/>
      <c r="KZR10" s="526"/>
      <c r="KZS10" s="526"/>
      <c r="KZT10" s="526"/>
      <c r="KZU10" s="526"/>
      <c r="KZV10" s="526"/>
      <c r="KZW10" s="526"/>
      <c r="KZX10" s="526"/>
      <c r="KZY10" s="526"/>
      <c r="KZZ10" s="526"/>
      <c r="LAA10" s="526"/>
      <c r="LAB10" s="526"/>
      <c r="LAC10" s="526"/>
      <c r="LAD10" s="526"/>
      <c r="LAE10" s="526"/>
      <c r="LAF10" s="526"/>
      <c r="LAG10" s="526"/>
      <c r="LAH10" s="526"/>
      <c r="LAI10" s="526"/>
      <c r="LAJ10" s="526"/>
      <c r="LAK10" s="526"/>
      <c r="LAL10" s="526"/>
      <c r="LAM10" s="526"/>
      <c r="LAN10" s="526"/>
      <c r="LAO10" s="526"/>
      <c r="LAP10" s="526"/>
      <c r="LAQ10" s="526"/>
      <c r="LAR10" s="526"/>
      <c r="LAS10" s="526"/>
      <c r="LAT10" s="526"/>
      <c r="LAU10" s="526"/>
      <c r="LAV10" s="526"/>
      <c r="LAW10" s="526"/>
      <c r="LAX10" s="526"/>
      <c r="LAY10" s="526"/>
      <c r="LAZ10" s="526"/>
      <c r="LBA10" s="526"/>
      <c r="LBB10" s="526"/>
      <c r="LBC10" s="526"/>
      <c r="LBD10" s="526"/>
      <c r="LBE10" s="526"/>
      <c r="LBF10" s="526"/>
      <c r="LBG10" s="526"/>
      <c r="LBH10" s="526"/>
      <c r="LBI10" s="526"/>
      <c r="LBJ10" s="526"/>
      <c r="LBK10" s="526"/>
      <c r="LBL10" s="526"/>
      <c r="LBM10" s="526"/>
      <c r="LBN10" s="526"/>
      <c r="LBO10" s="526"/>
      <c r="LBP10" s="526"/>
      <c r="LBQ10" s="526"/>
      <c r="LBR10" s="526"/>
      <c r="LBS10" s="526"/>
      <c r="LBT10" s="526"/>
      <c r="LBU10" s="526"/>
      <c r="LBV10" s="526"/>
      <c r="LBW10" s="526"/>
      <c r="LBX10" s="526"/>
      <c r="LBY10" s="526"/>
      <c r="LBZ10" s="526"/>
      <c r="LCA10" s="526"/>
      <c r="LCB10" s="526"/>
      <c r="LCC10" s="526"/>
      <c r="LCD10" s="526"/>
      <c r="LCE10" s="526"/>
      <c r="LCF10" s="526"/>
      <c r="LCG10" s="526"/>
      <c r="LCH10" s="526"/>
      <c r="LCI10" s="526"/>
      <c r="LCJ10" s="526"/>
      <c r="LCK10" s="526"/>
      <c r="LCL10" s="526"/>
      <c r="LCM10" s="526"/>
      <c r="LCN10" s="526"/>
      <c r="LCO10" s="526"/>
      <c r="LCP10" s="526"/>
      <c r="LCQ10" s="526"/>
      <c r="LCR10" s="526"/>
      <c r="LCS10" s="526"/>
      <c r="LCT10" s="526"/>
      <c r="LCU10" s="526"/>
      <c r="LCV10" s="526"/>
      <c r="LCW10" s="526"/>
      <c r="LCX10" s="526"/>
      <c r="LCY10" s="526"/>
      <c r="LCZ10" s="526"/>
      <c r="LDA10" s="526"/>
      <c r="LDB10" s="526"/>
      <c r="LDC10" s="526"/>
      <c r="LDD10" s="526"/>
      <c r="LDE10" s="526"/>
      <c r="LDF10" s="526"/>
      <c r="LDG10" s="526"/>
      <c r="LDH10" s="526"/>
      <c r="LDI10" s="526"/>
      <c r="LDJ10" s="526"/>
      <c r="LDK10" s="526"/>
      <c r="LDL10" s="526"/>
      <c r="LDM10" s="526"/>
      <c r="LDN10" s="526"/>
      <c r="LDO10" s="526"/>
      <c r="LDP10" s="526"/>
      <c r="LDQ10" s="526"/>
      <c r="LDR10" s="526"/>
      <c r="LDS10" s="526"/>
      <c r="LDT10" s="526"/>
      <c r="LDU10" s="526"/>
      <c r="LDV10" s="526"/>
      <c r="LDW10" s="526"/>
      <c r="LDX10" s="526"/>
      <c r="LDY10" s="526"/>
      <c r="LDZ10" s="526"/>
      <c r="LEA10" s="526"/>
      <c r="LEB10" s="526"/>
      <c r="LEC10" s="526"/>
      <c r="LED10" s="526"/>
      <c r="LEE10" s="526"/>
      <c r="LEF10" s="526"/>
      <c r="LEG10" s="526"/>
      <c r="LEH10" s="526"/>
      <c r="LEI10" s="526"/>
      <c r="LEJ10" s="526"/>
      <c r="LEK10" s="526"/>
      <c r="LEL10" s="526"/>
      <c r="LEM10" s="526"/>
      <c r="LEN10" s="526"/>
      <c r="LEO10" s="526"/>
      <c r="LEP10" s="526"/>
      <c r="LEQ10" s="526"/>
      <c r="LER10" s="526"/>
      <c r="LES10" s="526"/>
      <c r="LET10" s="526"/>
      <c r="LEU10" s="526"/>
      <c r="LEV10" s="526"/>
      <c r="LEW10" s="526"/>
      <c r="LEX10" s="526"/>
      <c r="LEY10" s="526"/>
      <c r="LEZ10" s="526"/>
      <c r="LFA10" s="526"/>
      <c r="LFB10" s="526"/>
      <c r="LFC10" s="526"/>
      <c r="LFD10" s="526"/>
      <c r="LFE10" s="526"/>
      <c r="LFF10" s="526"/>
      <c r="LFG10" s="526"/>
      <c r="LFH10" s="526"/>
      <c r="LFI10" s="526"/>
      <c r="LFJ10" s="526"/>
      <c r="LFK10" s="526"/>
      <c r="LFL10" s="526"/>
      <c r="LFM10" s="526"/>
      <c r="LFN10" s="526"/>
      <c r="LFO10" s="526"/>
      <c r="LFP10" s="526"/>
      <c r="LFQ10" s="526"/>
      <c r="LFR10" s="526"/>
      <c r="LFS10" s="526"/>
      <c r="LFT10" s="526"/>
      <c r="LFU10" s="526"/>
      <c r="LFV10" s="526"/>
      <c r="LFW10" s="526"/>
      <c r="LFX10" s="526"/>
      <c r="LFY10" s="526"/>
      <c r="LFZ10" s="526"/>
      <c r="LGA10" s="526"/>
      <c r="LGB10" s="526"/>
      <c r="LGC10" s="526"/>
      <c r="LGD10" s="526"/>
      <c r="LGE10" s="526"/>
      <c r="LGF10" s="526"/>
      <c r="LGG10" s="526"/>
      <c r="LGH10" s="526"/>
      <c r="LGI10" s="526"/>
      <c r="LGJ10" s="526"/>
      <c r="LGK10" s="526"/>
      <c r="LGL10" s="526"/>
      <c r="LGM10" s="526"/>
      <c r="LGN10" s="526"/>
      <c r="LGO10" s="526"/>
      <c r="LGP10" s="526"/>
      <c r="LGQ10" s="526"/>
      <c r="LGR10" s="526"/>
      <c r="LGS10" s="526"/>
      <c r="LGT10" s="526"/>
      <c r="LGU10" s="526"/>
      <c r="LGV10" s="526"/>
      <c r="LGW10" s="526"/>
      <c r="LGX10" s="526"/>
      <c r="LGY10" s="526"/>
      <c r="LGZ10" s="526"/>
      <c r="LHA10" s="526"/>
      <c r="LHB10" s="526"/>
      <c r="LHC10" s="526"/>
      <c r="LHD10" s="526"/>
      <c r="LHE10" s="526"/>
      <c r="LHF10" s="526"/>
      <c r="LHG10" s="526"/>
      <c r="LHH10" s="526"/>
      <c r="LHI10" s="526"/>
      <c r="LHJ10" s="526"/>
      <c r="LHK10" s="526"/>
      <c r="LHL10" s="526"/>
      <c r="LHM10" s="526"/>
      <c r="LHN10" s="526"/>
      <c r="LHO10" s="526"/>
      <c r="LHP10" s="526"/>
      <c r="LHQ10" s="526"/>
      <c r="LHR10" s="526"/>
      <c r="LHS10" s="526"/>
      <c r="LHT10" s="526"/>
      <c r="LHU10" s="526"/>
      <c r="LHV10" s="526"/>
      <c r="LHW10" s="526"/>
      <c r="LHX10" s="526"/>
      <c r="LHY10" s="526"/>
      <c r="LHZ10" s="526"/>
      <c r="LIA10" s="526"/>
      <c r="LIB10" s="526"/>
      <c r="LIC10" s="526"/>
      <c r="LID10" s="526"/>
      <c r="LIE10" s="526"/>
      <c r="LIF10" s="526"/>
      <c r="LIG10" s="526"/>
      <c r="LIH10" s="526"/>
      <c r="LII10" s="526"/>
      <c r="LIJ10" s="526"/>
      <c r="LIK10" s="526"/>
      <c r="LIL10" s="526"/>
      <c r="LIM10" s="526"/>
      <c r="LIN10" s="526"/>
      <c r="LIO10" s="526"/>
      <c r="LIP10" s="526"/>
      <c r="LIQ10" s="526"/>
      <c r="LIR10" s="526"/>
      <c r="LIS10" s="526"/>
      <c r="LIT10" s="526"/>
      <c r="LIU10" s="526"/>
      <c r="LIV10" s="526"/>
      <c r="LIW10" s="526"/>
      <c r="LIX10" s="526"/>
      <c r="LIY10" s="526"/>
      <c r="LIZ10" s="526"/>
      <c r="LJA10" s="526"/>
      <c r="LJB10" s="526"/>
      <c r="LJC10" s="526"/>
      <c r="LJD10" s="526"/>
      <c r="LJE10" s="526"/>
      <c r="LJF10" s="526"/>
      <c r="LJG10" s="526"/>
      <c r="LJH10" s="526"/>
      <c r="LJI10" s="526"/>
      <c r="LJJ10" s="526"/>
      <c r="LJK10" s="526"/>
      <c r="LJL10" s="526"/>
      <c r="LJM10" s="526"/>
      <c r="LJN10" s="526"/>
      <c r="LJO10" s="526"/>
      <c r="LJP10" s="526"/>
      <c r="LJQ10" s="526"/>
      <c r="LJR10" s="526"/>
      <c r="LJS10" s="526"/>
      <c r="LJT10" s="526"/>
      <c r="LJU10" s="526"/>
      <c r="LJV10" s="526"/>
      <c r="LJW10" s="526"/>
      <c r="LJX10" s="526"/>
      <c r="LJY10" s="526"/>
      <c r="LJZ10" s="526"/>
      <c r="LKA10" s="526"/>
      <c r="LKB10" s="526"/>
      <c r="LKC10" s="526"/>
      <c r="LKD10" s="526"/>
      <c r="LKE10" s="526"/>
      <c r="LKF10" s="526"/>
      <c r="LKG10" s="526"/>
      <c r="LKH10" s="526"/>
      <c r="LKI10" s="526"/>
      <c r="LKJ10" s="526"/>
      <c r="LKK10" s="526"/>
      <c r="LKL10" s="526"/>
      <c r="LKM10" s="526"/>
      <c r="LKN10" s="526"/>
      <c r="LKO10" s="526"/>
      <c r="LKP10" s="526"/>
      <c r="LKQ10" s="526"/>
      <c r="LKR10" s="526"/>
      <c r="LKS10" s="526"/>
      <c r="LKT10" s="526"/>
      <c r="LKU10" s="526"/>
      <c r="LKV10" s="526"/>
      <c r="LKW10" s="526"/>
      <c r="LKX10" s="526"/>
      <c r="LKY10" s="526"/>
      <c r="LKZ10" s="526"/>
      <c r="LLA10" s="526"/>
      <c r="LLB10" s="526"/>
      <c r="LLC10" s="526"/>
      <c r="LLD10" s="526"/>
      <c r="LLE10" s="526"/>
      <c r="LLF10" s="526"/>
      <c r="LLG10" s="526"/>
      <c r="LLH10" s="526"/>
      <c r="LLI10" s="526"/>
      <c r="LLJ10" s="526"/>
      <c r="LLK10" s="526"/>
      <c r="LLL10" s="526"/>
      <c r="LLM10" s="526"/>
      <c r="LLN10" s="526"/>
      <c r="LLO10" s="526"/>
      <c r="LLP10" s="526"/>
      <c r="LLQ10" s="526"/>
      <c r="LLR10" s="526"/>
      <c r="LLS10" s="526"/>
      <c r="LLT10" s="526"/>
      <c r="LLU10" s="526"/>
      <c r="LLV10" s="526"/>
      <c r="LLW10" s="526"/>
      <c r="LLX10" s="526"/>
      <c r="LLY10" s="526"/>
      <c r="LLZ10" s="526"/>
      <c r="LMA10" s="526"/>
      <c r="LMB10" s="526"/>
      <c r="LMC10" s="526"/>
      <c r="LMD10" s="526"/>
      <c r="LME10" s="526"/>
      <c r="LMF10" s="526"/>
      <c r="LMG10" s="526"/>
      <c r="LMH10" s="526"/>
      <c r="LMI10" s="526"/>
      <c r="LMJ10" s="526"/>
      <c r="LMK10" s="526"/>
      <c r="LML10" s="526"/>
      <c r="LMM10" s="526"/>
      <c r="LMN10" s="526"/>
      <c r="LMO10" s="526"/>
      <c r="LMP10" s="526"/>
      <c r="LMQ10" s="526"/>
      <c r="LMR10" s="526"/>
      <c r="LMS10" s="526"/>
      <c r="LMT10" s="526"/>
      <c r="LMU10" s="526"/>
      <c r="LMV10" s="526"/>
      <c r="LMW10" s="526"/>
      <c r="LMX10" s="526"/>
      <c r="LMY10" s="526"/>
      <c r="LMZ10" s="526"/>
      <c r="LNA10" s="526"/>
      <c r="LNB10" s="526"/>
      <c r="LNC10" s="526"/>
      <c r="LND10" s="526"/>
      <c r="LNE10" s="526"/>
      <c r="LNF10" s="526"/>
      <c r="LNG10" s="526"/>
      <c r="LNH10" s="526"/>
      <c r="LNI10" s="526"/>
      <c r="LNJ10" s="526"/>
      <c r="LNK10" s="526"/>
      <c r="LNL10" s="526"/>
      <c r="LNM10" s="526"/>
      <c r="LNN10" s="526"/>
      <c r="LNO10" s="526"/>
      <c r="LNP10" s="526"/>
      <c r="LNQ10" s="526"/>
      <c r="LNR10" s="526"/>
      <c r="LNS10" s="526"/>
      <c r="LNT10" s="526"/>
      <c r="LNU10" s="526"/>
      <c r="LNV10" s="526"/>
      <c r="LNW10" s="526"/>
      <c r="LNX10" s="526"/>
      <c r="LNY10" s="526"/>
      <c r="LNZ10" s="526"/>
      <c r="LOA10" s="526"/>
      <c r="LOB10" s="526"/>
      <c r="LOC10" s="526"/>
      <c r="LOD10" s="526"/>
      <c r="LOE10" s="526"/>
      <c r="LOF10" s="526"/>
      <c r="LOG10" s="526"/>
      <c r="LOH10" s="526"/>
      <c r="LOI10" s="526"/>
      <c r="LOJ10" s="526"/>
      <c r="LOK10" s="526"/>
      <c r="LOL10" s="526"/>
      <c r="LOM10" s="526"/>
      <c r="LON10" s="526"/>
      <c r="LOO10" s="526"/>
      <c r="LOP10" s="526"/>
      <c r="LOQ10" s="526"/>
      <c r="LOR10" s="526"/>
      <c r="LOS10" s="526"/>
      <c r="LOT10" s="526"/>
      <c r="LOU10" s="526"/>
      <c r="LOV10" s="526"/>
      <c r="LOW10" s="526"/>
      <c r="LOX10" s="526"/>
      <c r="LOY10" s="526"/>
      <c r="LOZ10" s="526"/>
      <c r="LPA10" s="526"/>
      <c r="LPB10" s="526"/>
      <c r="LPC10" s="526"/>
      <c r="LPD10" s="526"/>
      <c r="LPE10" s="526"/>
      <c r="LPF10" s="526"/>
      <c r="LPG10" s="526"/>
      <c r="LPH10" s="526"/>
      <c r="LPI10" s="526"/>
      <c r="LPJ10" s="526"/>
      <c r="LPK10" s="526"/>
      <c r="LPL10" s="526"/>
      <c r="LPM10" s="526"/>
      <c r="LPN10" s="526"/>
      <c r="LPO10" s="526"/>
      <c r="LPP10" s="526"/>
      <c r="LPQ10" s="526"/>
      <c r="LPR10" s="526"/>
      <c r="LPS10" s="526"/>
      <c r="LPT10" s="526"/>
      <c r="LPU10" s="526"/>
      <c r="LPV10" s="526"/>
      <c r="LPW10" s="526"/>
      <c r="LPX10" s="526"/>
      <c r="LPY10" s="526"/>
      <c r="LPZ10" s="526"/>
      <c r="LQA10" s="526"/>
      <c r="LQB10" s="526"/>
      <c r="LQC10" s="526"/>
      <c r="LQD10" s="526"/>
      <c r="LQE10" s="526"/>
      <c r="LQF10" s="526"/>
      <c r="LQG10" s="526"/>
      <c r="LQH10" s="526"/>
      <c r="LQI10" s="526"/>
      <c r="LQJ10" s="526"/>
      <c r="LQK10" s="526"/>
      <c r="LQL10" s="526"/>
      <c r="LQM10" s="526"/>
      <c r="LQN10" s="526"/>
      <c r="LQO10" s="526"/>
      <c r="LQP10" s="526"/>
      <c r="LQQ10" s="526"/>
      <c r="LQR10" s="526"/>
      <c r="LQS10" s="526"/>
      <c r="LQT10" s="526"/>
      <c r="LQU10" s="526"/>
      <c r="LQV10" s="526"/>
      <c r="LQW10" s="526"/>
      <c r="LQX10" s="526"/>
      <c r="LQY10" s="526"/>
      <c r="LQZ10" s="526"/>
      <c r="LRA10" s="526"/>
      <c r="LRB10" s="526"/>
      <c r="LRC10" s="526"/>
      <c r="LRD10" s="526"/>
      <c r="LRE10" s="526"/>
      <c r="LRF10" s="526"/>
      <c r="LRG10" s="526"/>
      <c r="LRH10" s="526"/>
      <c r="LRI10" s="526"/>
      <c r="LRJ10" s="526"/>
      <c r="LRK10" s="526"/>
      <c r="LRL10" s="526"/>
      <c r="LRM10" s="526"/>
      <c r="LRN10" s="526"/>
      <c r="LRO10" s="526"/>
      <c r="LRP10" s="526"/>
      <c r="LRQ10" s="526"/>
      <c r="LRR10" s="526"/>
      <c r="LRS10" s="526"/>
      <c r="LRT10" s="526"/>
      <c r="LRU10" s="526"/>
      <c r="LRV10" s="526"/>
      <c r="LRW10" s="526"/>
      <c r="LRX10" s="526"/>
      <c r="LRY10" s="526"/>
      <c r="LRZ10" s="526"/>
      <c r="LSA10" s="526"/>
      <c r="LSB10" s="526"/>
      <c r="LSC10" s="526"/>
      <c r="LSD10" s="526"/>
      <c r="LSE10" s="526"/>
      <c r="LSF10" s="526"/>
      <c r="LSG10" s="526"/>
      <c r="LSH10" s="526"/>
      <c r="LSI10" s="526"/>
      <c r="LSJ10" s="526"/>
      <c r="LSK10" s="526"/>
      <c r="LSL10" s="526"/>
      <c r="LSM10" s="526"/>
      <c r="LSN10" s="526"/>
      <c r="LSO10" s="526"/>
      <c r="LSP10" s="526"/>
      <c r="LSQ10" s="526"/>
      <c r="LSR10" s="526"/>
      <c r="LSS10" s="526"/>
      <c r="LST10" s="526"/>
      <c r="LSU10" s="526"/>
      <c r="LSV10" s="526"/>
      <c r="LSW10" s="526"/>
      <c r="LSX10" s="526"/>
      <c r="LSY10" s="526"/>
      <c r="LSZ10" s="526"/>
      <c r="LTA10" s="526"/>
      <c r="LTB10" s="526"/>
      <c r="LTC10" s="526"/>
      <c r="LTD10" s="526"/>
      <c r="LTE10" s="526"/>
      <c r="LTF10" s="526"/>
      <c r="LTG10" s="526"/>
      <c r="LTH10" s="526"/>
      <c r="LTI10" s="526"/>
      <c r="LTJ10" s="526"/>
      <c r="LTK10" s="526"/>
      <c r="LTL10" s="526"/>
      <c r="LTM10" s="526"/>
      <c r="LTN10" s="526"/>
      <c r="LTO10" s="526"/>
      <c r="LTP10" s="526"/>
      <c r="LTQ10" s="526"/>
      <c r="LTR10" s="526"/>
      <c r="LTS10" s="526"/>
      <c r="LTT10" s="526"/>
      <c r="LTU10" s="526"/>
      <c r="LTV10" s="526"/>
      <c r="LTW10" s="526"/>
      <c r="LTX10" s="526"/>
      <c r="LTY10" s="526"/>
      <c r="LTZ10" s="526"/>
      <c r="LUA10" s="526"/>
      <c r="LUB10" s="526"/>
      <c r="LUC10" s="526"/>
      <c r="LUD10" s="526"/>
      <c r="LUE10" s="526"/>
      <c r="LUF10" s="526"/>
      <c r="LUG10" s="526"/>
      <c r="LUH10" s="526"/>
      <c r="LUI10" s="526"/>
      <c r="LUJ10" s="526"/>
      <c r="LUK10" s="526"/>
      <c r="LUL10" s="526"/>
      <c r="LUM10" s="526"/>
      <c r="LUN10" s="526"/>
      <c r="LUO10" s="526"/>
      <c r="LUP10" s="526"/>
      <c r="LUQ10" s="526"/>
      <c r="LUR10" s="526"/>
      <c r="LUS10" s="526"/>
      <c r="LUT10" s="526"/>
      <c r="LUU10" s="526"/>
      <c r="LUV10" s="526"/>
      <c r="LUW10" s="526"/>
      <c r="LUX10" s="526"/>
      <c r="LUY10" s="526"/>
      <c r="LUZ10" s="526"/>
      <c r="LVA10" s="526"/>
      <c r="LVB10" s="526"/>
      <c r="LVC10" s="526"/>
      <c r="LVD10" s="526"/>
      <c r="LVE10" s="526"/>
      <c r="LVF10" s="526"/>
      <c r="LVG10" s="526"/>
      <c r="LVH10" s="526"/>
      <c r="LVI10" s="526"/>
      <c r="LVJ10" s="526"/>
      <c r="LVK10" s="526"/>
      <c r="LVL10" s="526"/>
      <c r="LVM10" s="526"/>
      <c r="LVN10" s="526"/>
      <c r="LVO10" s="526"/>
      <c r="LVP10" s="526"/>
      <c r="LVQ10" s="526"/>
      <c r="LVR10" s="526"/>
      <c r="LVS10" s="526"/>
      <c r="LVT10" s="526"/>
      <c r="LVU10" s="526"/>
      <c r="LVV10" s="526"/>
      <c r="LVW10" s="526"/>
      <c r="LVX10" s="526"/>
      <c r="LVY10" s="526"/>
      <c r="LVZ10" s="526"/>
      <c r="LWA10" s="526"/>
      <c r="LWB10" s="526"/>
      <c r="LWC10" s="526"/>
      <c r="LWD10" s="526"/>
      <c r="LWE10" s="526"/>
      <c r="LWF10" s="526"/>
      <c r="LWG10" s="526"/>
      <c r="LWH10" s="526"/>
      <c r="LWI10" s="526"/>
      <c r="LWJ10" s="526"/>
      <c r="LWK10" s="526"/>
      <c r="LWL10" s="526"/>
      <c r="LWM10" s="526"/>
      <c r="LWN10" s="526"/>
      <c r="LWO10" s="526"/>
      <c r="LWP10" s="526"/>
      <c r="LWQ10" s="526"/>
      <c r="LWR10" s="526"/>
      <c r="LWS10" s="526"/>
      <c r="LWT10" s="526"/>
      <c r="LWU10" s="526"/>
      <c r="LWV10" s="526"/>
      <c r="LWW10" s="526"/>
      <c r="LWX10" s="526"/>
      <c r="LWY10" s="526"/>
      <c r="LWZ10" s="526"/>
      <c r="LXA10" s="526"/>
      <c r="LXB10" s="526"/>
      <c r="LXC10" s="526"/>
      <c r="LXD10" s="526"/>
      <c r="LXE10" s="526"/>
      <c r="LXF10" s="526"/>
      <c r="LXG10" s="526"/>
      <c r="LXH10" s="526"/>
      <c r="LXI10" s="526"/>
      <c r="LXJ10" s="526"/>
      <c r="LXK10" s="526"/>
      <c r="LXL10" s="526"/>
      <c r="LXM10" s="526"/>
      <c r="LXN10" s="526"/>
      <c r="LXO10" s="526"/>
      <c r="LXP10" s="526"/>
      <c r="LXQ10" s="526"/>
      <c r="LXR10" s="526"/>
      <c r="LXS10" s="526"/>
      <c r="LXT10" s="526"/>
      <c r="LXU10" s="526"/>
      <c r="LXV10" s="526"/>
      <c r="LXW10" s="526"/>
      <c r="LXX10" s="526"/>
      <c r="LXY10" s="526"/>
      <c r="LXZ10" s="526"/>
      <c r="LYA10" s="526"/>
      <c r="LYB10" s="526"/>
      <c r="LYC10" s="526"/>
      <c r="LYD10" s="526"/>
      <c r="LYE10" s="526"/>
      <c r="LYF10" s="526"/>
      <c r="LYG10" s="526"/>
      <c r="LYH10" s="526"/>
      <c r="LYI10" s="526"/>
      <c r="LYJ10" s="526"/>
      <c r="LYK10" s="526"/>
      <c r="LYL10" s="526"/>
      <c r="LYM10" s="526"/>
      <c r="LYN10" s="526"/>
      <c r="LYO10" s="526"/>
      <c r="LYP10" s="526"/>
      <c r="LYQ10" s="526"/>
      <c r="LYR10" s="526"/>
      <c r="LYS10" s="526"/>
      <c r="LYT10" s="526"/>
      <c r="LYU10" s="526"/>
      <c r="LYV10" s="526"/>
      <c r="LYW10" s="526"/>
      <c r="LYX10" s="526"/>
      <c r="LYY10" s="526"/>
      <c r="LYZ10" s="526"/>
      <c r="LZA10" s="526"/>
      <c r="LZB10" s="526"/>
      <c r="LZC10" s="526"/>
      <c r="LZD10" s="526"/>
      <c r="LZE10" s="526"/>
      <c r="LZF10" s="526"/>
      <c r="LZG10" s="526"/>
      <c r="LZH10" s="526"/>
      <c r="LZI10" s="526"/>
      <c r="LZJ10" s="526"/>
      <c r="LZK10" s="526"/>
      <c r="LZL10" s="526"/>
      <c r="LZM10" s="526"/>
      <c r="LZN10" s="526"/>
      <c r="LZO10" s="526"/>
      <c r="LZP10" s="526"/>
      <c r="LZQ10" s="526"/>
      <c r="LZR10" s="526"/>
      <c r="LZS10" s="526"/>
      <c r="LZT10" s="526"/>
      <c r="LZU10" s="526"/>
      <c r="LZV10" s="526"/>
      <c r="LZW10" s="526"/>
      <c r="LZX10" s="526"/>
      <c r="LZY10" s="526"/>
      <c r="LZZ10" s="526"/>
      <c r="MAA10" s="526"/>
      <c r="MAB10" s="526"/>
      <c r="MAC10" s="526"/>
      <c r="MAD10" s="526"/>
      <c r="MAE10" s="526"/>
      <c r="MAF10" s="526"/>
      <c r="MAG10" s="526"/>
      <c r="MAH10" s="526"/>
      <c r="MAI10" s="526"/>
      <c r="MAJ10" s="526"/>
      <c r="MAK10" s="526"/>
      <c r="MAL10" s="526"/>
      <c r="MAM10" s="526"/>
      <c r="MAN10" s="526"/>
      <c r="MAO10" s="526"/>
      <c r="MAP10" s="526"/>
      <c r="MAQ10" s="526"/>
      <c r="MAR10" s="526"/>
      <c r="MAS10" s="526"/>
      <c r="MAT10" s="526"/>
      <c r="MAU10" s="526"/>
      <c r="MAV10" s="526"/>
      <c r="MAW10" s="526"/>
      <c r="MAX10" s="526"/>
      <c r="MAY10" s="526"/>
      <c r="MAZ10" s="526"/>
      <c r="MBA10" s="526"/>
      <c r="MBB10" s="526"/>
      <c r="MBC10" s="526"/>
      <c r="MBD10" s="526"/>
      <c r="MBE10" s="526"/>
      <c r="MBF10" s="526"/>
      <c r="MBG10" s="526"/>
      <c r="MBH10" s="526"/>
      <c r="MBI10" s="526"/>
      <c r="MBJ10" s="526"/>
      <c r="MBK10" s="526"/>
      <c r="MBL10" s="526"/>
      <c r="MBM10" s="526"/>
      <c r="MBN10" s="526"/>
      <c r="MBO10" s="526"/>
      <c r="MBP10" s="526"/>
      <c r="MBQ10" s="526"/>
      <c r="MBR10" s="526"/>
      <c r="MBS10" s="526"/>
      <c r="MBT10" s="526"/>
      <c r="MBU10" s="526"/>
      <c r="MBV10" s="526"/>
      <c r="MBW10" s="526"/>
      <c r="MBX10" s="526"/>
      <c r="MBY10" s="526"/>
      <c r="MBZ10" s="526"/>
      <c r="MCA10" s="526"/>
      <c r="MCB10" s="526"/>
      <c r="MCC10" s="526"/>
      <c r="MCD10" s="526"/>
      <c r="MCE10" s="526"/>
      <c r="MCF10" s="526"/>
      <c r="MCG10" s="526"/>
      <c r="MCH10" s="526"/>
      <c r="MCI10" s="526"/>
      <c r="MCJ10" s="526"/>
      <c r="MCK10" s="526"/>
      <c r="MCL10" s="526"/>
      <c r="MCM10" s="526"/>
      <c r="MCN10" s="526"/>
      <c r="MCO10" s="526"/>
      <c r="MCP10" s="526"/>
      <c r="MCQ10" s="526"/>
      <c r="MCR10" s="526"/>
      <c r="MCS10" s="526"/>
      <c r="MCT10" s="526"/>
      <c r="MCU10" s="526"/>
      <c r="MCV10" s="526"/>
      <c r="MCW10" s="526"/>
      <c r="MCX10" s="526"/>
      <c r="MCY10" s="526"/>
      <c r="MCZ10" s="526"/>
      <c r="MDA10" s="526"/>
      <c r="MDB10" s="526"/>
      <c r="MDC10" s="526"/>
      <c r="MDD10" s="526"/>
      <c r="MDE10" s="526"/>
      <c r="MDF10" s="526"/>
      <c r="MDG10" s="526"/>
      <c r="MDH10" s="526"/>
      <c r="MDI10" s="526"/>
      <c r="MDJ10" s="526"/>
      <c r="MDK10" s="526"/>
      <c r="MDL10" s="526"/>
      <c r="MDM10" s="526"/>
      <c r="MDN10" s="526"/>
      <c r="MDO10" s="526"/>
      <c r="MDP10" s="526"/>
      <c r="MDQ10" s="526"/>
      <c r="MDR10" s="526"/>
      <c r="MDS10" s="526"/>
      <c r="MDT10" s="526"/>
      <c r="MDU10" s="526"/>
      <c r="MDV10" s="526"/>
      <c r="MDW10" s="526"/>
      <c r="MDX10" s="526"/>
      <c r="MDY10" s="526"/>
      <c r="MDZ10" s="526"/>
      <c r="MEA10" s="526"/>
      <c r="MEB10" s="526"/>
      <c r="MEC10" s="526"/>
      <c r="MED10" s="526"/>
      <c r="MEE10" s="526"/>
      <c r="MEF10" s="526"/>
      <c r="MEG10" s="526"/>
      <c r="MEH10" s="526"/>
      <c r="MEI10" s="526"/>
      <c r="MEJ10" s="526"/>
      <c r="MEK10" s="526"/>
      <c r="MEL10" s="526"/>
      <c r="MEM10" s="526"/>
      <c r="MEN10" s="526"/>
      <c r="MEO10" s="526"/>
      <c r="MEP10" s="526"/>
      <c r="MEQ10" s="526"/>
      <c r="MER10" s="526"/>
      <c r="MES10" s="526"/>
      <c r="MET10" s="526"/>
      <c r="MEU10" s="526"/>
      <c r="MEV10" s="526"/>
      <c r="MEW10" s="526"/>
      <c r="MEX10" s="526"/>
      <c r="MEY10" s="526"/>
      <c r="MEZ10" s="526"/>
      <c r="MFA10" s="526"/>
      <c r="MFB10" s="526"/>
      <c r="MFC10" s="526"/>
      <c r="MFD10" s="526"/>
      <c r="MFE10" s="526"/>
      <c r="MFF10" s="526"/>
      <c r="MFG10" s="526"/>
      <c r="MFH10" s="526"/>
      <c r="MFI10" s="526"/>
      <c r="MFJ10" s="526"/>
      <c r="MFK10" s="526"/>
      <c r="MFL10" s="526"/>
      <c r="MFM10" s="526"/>
      <c r="MFN10" s="526"/>
      <c r="MFO10" s="526"/>
      <c r="MFP10" s="526"/>
      <c r="MFQ10" s="526"/>
      <c r="MFR10" s="526"/>
      <c r="MFS10" s="526"/>
      <c r="MFT10" s="526"/>
      <c r="MFU10" s="526"/>
      <c r="MFV10" s="526"/>
      <c r="MFW10" s="526"/>
      <c r="MFX10" s="526"/>
      <c r="MFY10" s="526"/>
      <c r="MFZ10" s="526"/>
      <c r="MGA10" s="526"/>
      <c r="MGB10" s="526"/>
      <c r="MGC10" s="526"/>
      <c r="MGD10" s="526"/>
      <c r="MGE10" s="526"/>
      <c r="MGF10" s="526"/>
      <c r="MGG10" s="526"/>
      <c r="MGH10" s="526"/>
      <c r="MGI10" s="526"/>
      <c r="MGJ10" s="526"/>
      <c r="MGK10" s="526"/>
      <c r="MGL10" s="526"/>
      <c r="MGM10" s="526"/>
      <c r="MGN10" s="526"/>
      <c r="MGO10" s="526"/>
      <c r="MGP10" s="526"/>
      <c r="MGQ10" s="526"/>
      <c r="MGR10" s="526"/>
      <c r="MGS10" s="526"/>
      <c r="MGT10" s="526"/>
      <c r="MGU10" s="526"/>
      <c r="MGV10" s="526"/>
      <c r="MGW10" s="526"/>
      <c r="MGX10" s="526"/>
      <c r="MGY10" s="526"/>
      <c r="MGZ10" s="526"/>
      <c r="MHA10" s="526"/>
      <c r="MHB10" s="526"/>
      <c r="MHC10" s="526"/>
      <c r="MHD10" s="526"/>
      <c r="MHE10" s="526"/>
      <c r="MHF10" s="526"/>
      <c r="MHG10" s="526"/>
      <c r="MHH10" s="526"/>
      <c r="MHI10" s="526"/>
      <c r="MHJ10" s="526"/>
      <c r="MHK10" s="526"/>
      <c r="MHL10" s="526"/>
      <c r="MHM10" s="526"/>
      <c r="MHN10" s="526"/>
      <c r="MHO10" s="526"/>
      <c r="MHP10" s="526"/>
      <c r="MHQ10" s="526"/>
      <c r="MHR10" s="526"/>
      <c r="MHS10" s="526"/>
      <c r="MHT10" s="526"/>
      <c r="MHU10" s="526"/>
      <c r="MHV10" s="526"/>
      <c r="MHW10" s="526"/>
      <c r="MHX10" s="526"/>
      <c r="MHY10" s="526"/>
      <c r="MHZ10" s="526"/>
      <c r="MIA10" s="526"/>
      <c r="MIB10" s="526"/>
      <c r="MIC10" s="526"/>
      <c r="MID10" s="526"/>
      <c r="MIE10" s="526"/>
      <c r="MIF10" s="526"/>
      <c r="MIG10" s="526"/>
      <c r="MIH10" s="526"/>
      <c r="MII10" s="526"/>
      <c r="MIJ10" s="526"/>
      <c r="MIK10" s="526"/>
      <c r="MIL10" s="526"/>
      <c r="MIM10" s="526"/>
      <c r="MIN10" s="526"/>
      <c r="MIO10" s="526"/>
      <c r="MIP10" s="526"/>
      <c r="MIQ10" s="526"/>
      <c r="MIR10" s="526"/>
      <c r="MIS10" s="526"/>
      <c r="MIT10" s="526"/>
      <c r="MIU10" s="526"/>
      <c r="MIV10" s="526"/>
      <c r="MIW10" s="526"/>
      <c r="MIX10" s="526"/>
      <c r="MIY10" s="526"/>
      <c r="MIZ10" s="526"/>
      <c r="MJA10" s="526"/>
      <c r="MJB10" s="526"/>
      <c r="MJC10" s="526"/>
      <c r="MJD10" s="526"/>
      <c r="MJE10" s="526"/>
      <c r="MJF10" s="526"/>
      <c r="MJG10" s="526"/>
      <c r="MJH10" s="526"/>
      <c r="MJI10" s="526"/>
      <c r="MJJ10" s="526"/>
      <c r="MJK10" s="526"/>
      <c r="MJL10" s="526"/>
      <c r="MJM10" s="526"/>
      <c r="MJN10" s="526"/>
      <c r="MJO10" s="526"/>
      <c r="MJP10" s="526"/>
      <c r="MJQ10" s="526"/>
      <c r="MJR10" s="526"/>
      <c r="MJS10" s="526"/>
      <c r="MJT10" s="526"/>
      <c r="MJU10" s="526"/>
      <c r="MJV10" s="526"/>
      <c r="MJW10" s="526"/>
      <c r="MJX10" s="526"/>
      <c r="MJY10" s="526"/>
      <c r="MJZ10" s="526"/>
      <c r="MKA10" s="526"/>
      <c r="MKB10" s="526"/>
      <c r="MKC10" s="526"/>
      <c r="MKD10" s="526"/>
      <c r="MKE10" s="526"/>
      <c r="MKF10" s="526"/>
      <c r="MKG10" s="526"/>
      <c r="MKH10" s="526"/>
      <c r="MKI10" s="526"/>
      <c r="MKJ10" s="526"/>
      <c r="MKK10" s="526"/>
      <c r="MKL10" s="526"/>
      <c r="MKM10" s="526"/>
      <c r="MKN10" s="526"/>
      <c r="MKO10" s="526"/>
      <c r="MKP10" s="526"/>
      <c r="MKQ10" s="526"/>
      <c r="MKR10" s="526"/>
      <c r="MKS10" s="526"/>
      <c r="MKT10" s="526"/>
      <c r="MKU10" s="526"/>
      <c r="MKV10" s="526"/>
      <c r="MKW10" s="526"/>
      <c r="MKX10" s="526"/>
      <c r="MKY10" s="526"/>
      <c r="MKZ10" s="526"/>
      <c r="MLA10" s="526"/>
      <c r="MLB10" s="526"/>
      <c r="MLC10" s="526"/>
      <c r="MLD10" s="526"/>
      <c r="MLE10" s="526"/>
      <c r="MLF10" s="526"/>
      <c r="MLG10" s="526"/>
      <c r="MLH10" s="526"/>
      <c r="MLI10" s="526"/>
      <c r="MLJ10" s="526"/>
      <c r="MLK10" s="526"/>
      <c r="MLL10" s="526"/>
      <c r="MLM10" s="526"/>
      <c r="MLN10" s="526"/>
      <c r="MLO10" s="526"/>
      <c r="MLP10" s="526"/>
      <c r="MLQ10" s="526"/>
      <c r="MLR10" s="526"/>
      <c r="MLS10" s="526"/>
      <c r="MLT10" s="526"/>
      <c r="MLU10" s="526"/>
      <c r="MLV10" s="526"/>
      <c r="MLW10" s="526"/>
      <c r="MLX10" s="526"/>
      <c r="MLY10" s="526"/>
      <c r="MLZ10" s="526"/>
      <c r="MMA10" s="526"/>
      <c r="MMB10" s="526"/>
      <c r="MMC10" s="526"/>
      <c r="MMD10" s="526"/>
      <c r="MME10" s="526"/>
      <c r="MMF10" s="526"/>
      <c r="MMG10" s="526"/>
      <c r="MMH10" s="526"/>
      <c r="MMI10" s="526"/>
      <c r="MMJ10" s="526"/>
      <c r="MMK10" s="526"/>
      <c r="MML10" s="526"/>
      <c r="MMM10" s="526"/>
      <c r="MMN10" s="526"/>
      <c r="MMO10" s="526"/>
      <c r="MMP10" s="526"/>
      <c r="MMQ10" s="526"/>
      <c r="MMR10" s="526"/>
      <c r="MMS10" s="526"/>
      <c r="MMT10" s="526"/>
      <c r="MMU10" s="526"/>
      <c r="MMV10" s="526"/>
      <c r="MMW10" s="526"/>
      <c r="MMX10" s="526"/>
      <c r="MMY10" s="526"/>
      <c r="MMZ10" s="526"/>
      <c r="MNA10" s="526"/>
      <c r="MNB10" s="526"/>
      <c r="MNC10" s="526"/>
      <c r="MND10" s="526"/>
      <c r="MNE10" s="526"/>
      <c r="MNF10" s="526"/>
      <c r="MNG10" s="526"/>
      <c r="MNH10" s="526"/>
      <c r="MNI10" s="526"/>
      <c r="MNJ10" s="526"/>
      <c r="MNK10" s="526"/>
      <c r="MNL10" s="526"/>
      <c r="MNM10" s="526"/>
      <c r="MNN10" s="526"/>
      <c r="MNO10" s="526"/>
      <c r="MNP10" s="526"/>
      <c r="MNQ10" s="526"/>
      <c r="MNR10" s="526"/>
      <c r="MNS10" s="526"/>
      <c r="MNT10" s="526"/>
      <c r="MNU10" s="526"/>
      <c r="MNV10" s="526"/>
      <c r="MNW10" s="526"/>
      <c r="MNX10" s="526"/>
      <c r="MNY10" s="526"/>
      <c r="MNZ10" s="526"/>
      <c r="MOA10" s="526"/>
      <c r="MOB10" s="526"/>
      <c r="MOC10" s="526"/>
      <c r="MOD10" s="526"/>
      <c r="MOE10" s="526"/>
      <c r="MOF10" s="526"/>
      <c r="MOG10" s="526"/>
      <c r="MOH10" s="526"/>
      <c r="MOI10" s="526"/>
      <c r="MOJ10" s="526"/>
      <c r="MOK10" s="526"/>
      <c r="MOL10" s="526"/>
      <c r="MOM10" s="526"/>
      <c r="MON10" s="526"/>
      <c r="MOO10" s="526"/>
      <c r="MOP10" s="526"/>
      <c r="MOQ10" s="526"/>
      <c r="MOR10" s="526"/>
      <c r="MOS10" s="526"/>
      <c r="MOT10" s="526"/>
      <c r="MOU10" s="526"/>
      <c r="MOV10" s="526"/>
      <c r="MOW10" s="526"/>
      <c r="MOX10" s="526"/>
      <c r="MOY10" s="526"/>
      <c r="MOZ10" s="526"/>
      <c r="MPA10" s="526"/>
      <c r="MPB10" s="526"/>
      <c r="MPC10" s="526"/>
      <c r="MPD10" s="526"/>
      <c r="MPE10" s="526"/>
      <c r="MPF10" s="526"/>
      <c r="MPG10" s="526"/>
      <c r="MPH10" s="526"/>
      <c r="MPI10" s="526"/>
      <c r="MPJ10" s="526"/>
      <c r="MPK10" s="526"/>
      <c r="MPL10" s="526"/>
      <c r="MPM10" s="526"/>
      <c r="MPN10" s="526"/>
      <c r="MPO10" s="526"/>
      <c r="MPP10" s="526"/>
      <c r="MPQ10" s="526"/>
      <c r="MPR10" s="526"/>
      <c r="MPS10" s="526"/>
      <c r="MPT10" s="526"/>
      <c r="MPU10" s="526"/>
      <c r="MPV10" s="526"/>
      <c r="MPW10" s="526"/>
      <c r="MPX10" s="526"/>
      <c r="MPY10" s="526"/>
      <c r="MPZ10" s="526"/>
      <c r="MQA10" s="526"/>
      <c r="MQB10" s="526"/>
      <c r="MQC10" s="526"/>
      <c r="MQD10" s="526"/>
      <c r="MQE10" s="526"/>
      <c r="MQF10" s="526"/>
      <c r="MQG10" s="526"/>
      <c r="MQH10" s="526"/>
      <c r="MQI10" s="526"/>
      <c r="MQJ10" s="526"/>
      <c r="MQK10" s="526"/>
      <c r="MQL10" s="526"/>
      <c r="MQM10" s="526"/>
      <c r="MQN10" s="526"/>
      <c r="MQO10" s="526"/>
      <c r="MQP10" s="526"/>
      <c r="MQQ10" s="526"/>
      <c r="MQR10" s="526"/>
      <c r="MQS10" s="526"/>
      <c r="MQT10" s="526"/>
      <c r="MQU10" s="526"/>
      <c r="MQV10" s="526"/>
      <c r="MQW10" s="526"/>
      <c r="MQX10" s="526"/>
      <c r="MQY10" s="526"/>
      <c r="MQZ10" s="526"/>
      <c r="MRA10" s="526"/>
      <c r="MRB10" s="526"/>
      <c r="MRC10" s="526"/>
      <c r="MRD10" s="526"/>
      <c r="MRE10" s="526"/>
      <c r="MRF10" s="526"/>
      <c r="MRG10" s="526"/>
      <c r="MRH10" s="526"/>
      <c r="MRI10" s="526"/>
      <c r="MRJ10" s="526"/>
      <c r="MRK10" s="526"/>
      <c r="MRL10" s="526"/>
      <c r="MRM10" s="526"/>
      <c r="MRN10" s="526"/>
      <c r="MRO10" s="526"/>
      <c r="MRP10" s="526"/>
      <c r="MRQ10" s="526"/>
      <c r="MRR10" s="526"/>
      <c r="MRS10" s="526"/>
      <c r="MRT10" s="526"/>
      <c r="MRU10" s="526"/>
      <c r="MRV10" s="526"/>
      <c r="MRW10" s="526"/>
      <c r="MRX10" s="526"/>
      <c r="MRY10" s="526"/>
      <c r="MRZ10" s="526"/>
      <c r="MSA10" s="526"/>
      <c r="MSB10" s="526"/>
      <c r="MSC10" s="526"/>
      <c r="MSD10" s="526"/>
      <c r="MSE10" s="526"/>
      <c r="MSF10" s="526"/>
      <c r="MSG10" s="526"/>
      <c r="MSH10" s="526"/>
      <c r="MSI10" s="526"/>
      <c r="MSJ10" s="526"/>
      <c r="MSK10" s="526"/>
      <c r="MSL10" s="526"/>
      <c r="MSM10" s="526"/>
      <c r="MSN10" s="526"/>
      <c r="MSO10" s="526"/>
      <c r="MSP10" s="526"/>
      <c r="MSQ10" s="526"/>
      <c r="MSR10" s="526"/>
      <c r="MSS10" s="526"/>
      <c r="MST10" s="526"/>
      <c r="MSU10" s="526"/>
      <c r="MSV10" s="526"/>
      <c r="MSW10" s="526"/>
      <c r="MSX10" s="526"/>
      <c r="MSY10" s="526"/>
      <c r="MSZ10" s="526"/>
      <c r="MTA10" s="526"/>
      <c r="MTB10" s="526"/>
      <c r="MTC10" s="526"/>
      <c r="MTD10" s="526"/>
      <c r="MTE10" s="526"/>
      <c r="MTF10" s="526"/>
      <c r="MTG10" s="526"/>
      <c r="MTH10" s="526"/>
      <c r="MTI10" s="526"/>
      <c r="MTJ10" s="526"/>
      <c r="MTK10" s="526"/>
      <c r="MTL10" s="526"/>
      <c r="MTM10" s="526"/>
      <c r="MTN10" s="526"/>
      <c r="MTO10" s="526"/>
      <c r="MTP10" s="526"/>
      <c r="MTQ10" s="526"/>
      <c r="MTR10" s="526"/>
      <c r="MTS10" s="526"/>
      <c r="MTT10" s="526"/>
      <c r="MTU10" s="526"/>
      <c r="MTV10" s="526"/>
      <c r="MTW10" s="526"/>
      <c r="MTX10" s="526"/>
      <c r="MTY10" s="526"/>
      <c r="MTZ10" s="526"/>
      <c r="MUA10" s="526"/>
      <c r="MUB10" s="526"/>
      <c r="MUC10" s="526"/>
      <c r="MUD10" s="526"/>
      <c r="MUE10" s="526"/>
      <c r="MUF10" s="526"/>
      <c r="MUG10" s="526"/>
      <c r="MUH10" s="526"/>
      <c r="MUI10" s="526"/>
      <c r="MUJ10" s="526"/>
      <c r="MUK10" s="526"/>
      <c r="MUL10" s="526"/>
      <c r="MUM10" s="526"/>
      <c r="MUN10" s="526"/>
      <c r="MUO10" s="526"/>
      <c r="MUP10" s="526"/>
      <c r="MUQ10" s="526"/>
      <c r="MUR10" s="526"/>
      <c r="MUS10" s="526"/>
      <c r="MUT10" s="526"/>
      <c r="MUU10" s="526"/>
      <c r="MUV10" s="526"/>
      <c r="MUW10" s="526"/>
      <c r="MUX10" s="526"/>
      <c r="MUY10" s="526"/>
      <c r="MUZ10" s="526"/>
      <c r="MVA10" s="526"/>
      <c r="MVB10" s="526"/>
      <c r="MVC10" s="526"/>
      <c r="MVD10" s="526"/>
      <c r="MVE10" s="526"/>
      <c r="MVF10" s="526"/>
      <c r="MVG10" s="526"/>
      <c r="MVH10" s="526"/>
      <c r="MVI10" s="526"/>
      <c r="MVJ10" s="526"/>
      <c r="MVK10" s="526"/>
      <c r="MVL10" s="526"/>
      <c r="MVM10" s="526"/>
      <c r="MVN10" s="526"/>
      <c r="MVO10" s="526"/>
      <c r="MVP10" s="526"/>
      <c r="MVQ10" s="526"/>
      <c r="MVR10" s="526"/>
      <c r="MVS10" s="526"/>
      <c r="MVT10" s="526"/>
      <c r="MVU10" s="526"/>
      <c r="MVV10" s="526"/>
      <c r="MVW10" s="526"/>
      <c r="MVX10" s="526"/>
      <c r="MVY10" s="526"/>
      <c r="MVZ10" s="526"/>
      <c r="MWA10" s="526"/>
      <c r="MWB10" s="526"/>
      <c r="MWC10" s="526"/>
      <c r="MWD10" s="526"/>
      <c r="MWE10" s="526"/>
      <c r="MWF10" s="526"/>
      <c r="MWG10" s="526"/>
      <c r="MWH10" s="526"/>
      <c r="MWI10" s="526"/>
      <c r="MWJ10" s="526"/>
      <c r="MWK10" s="526"/>
      <c r="MWL10" s="526"/>
      <c r="MWM10" s="526"/>
      <c r="MWN10" s="526"/>
      <c r="MWO10" s="526"/>
      <c r="MWP10" s="526"/>
      <c r="MWQ10" s="526"/>
      <c r="MWR10" s="526"/>
      <c r="MWS10" s="526"/>
      <c r="MWT10" s="526"/>
      <c r="MWU10" s="526"/>
      <c r="MWV10" s="526"/>
      <c r="MWW10" s="526"/>
      <c r="MWX10" s="526"/>
      <c r="MWY10" s="526"/>
      <c r="MWZ10" s="526"/>
      <c r="MXA10" s="526"/>
      <c r="MXB10" s="526"/>
      <c r="MXC10" s="526"/>
      <c r="MXD10" s="526"/>
      <c r="MXE10" s="526"/>
      <c r="MXF10" s="526"/>
      <c r="MXG10" s="526"/>
      <c r="MXH10" s="526"/>
      <c r="MXI10" s="526"/>
      <c r="MXJ10" s="526"/>
      <c r="MXK10" s="526"/>
      <c r="MXL10" s="526"/>
      <c r="MXM10" s="526"/>
      <c r="MXN10" s="526"/>
      <c r="MXO10" s="526"/>
      <c r="MXP10" s="526"/>
      <c r="MXQ10" s="526"/>
      <c r="MXR10" s="526"/>
      <c r="MXS10" s="526"/>
      <c r="MXT10" s="526"/>
      <c r="MXU10" s="526"/>
      <c r="MXV10" s="526"/>
      <c r="MXW10" s="526"/>
      <c r="MXX10" s="526"/>
      <c r="MXY10" s="526"/>
      <c r="MXZ10" s="526"/>
      <c r="MYA10" s="526"/>
      <c r="MYB10" s="526"/>
      <c r="MYC10" s="526"/>
      <c r="MYD10" s="526"/>
      <c r="MYE10" s="526"/>
      <c r="MYF10" s="526"/>
      <c r="MYG10" s="526"/>
      <c r="MYH10" s="526"/>
      <c r="MYI10" s="526"/>
      <c r="MYJ10" s="526"/>
      <c r="MYK10" s="526"/>
      <c r="MYL10" s="526"/>
      <c r="MYM10" s="526"/>
      <c r="MYN10" s="526"/>
      <c r="MYO10" s="526"/>
      <c r="MYP10" s="526"/>
      <c r="MYQ10" s="526"/>
      <c r="MYR10" s="526"/>
      <c r="MYS10" s="526"/>
      <c r="MYT10" s="526"/>
      <c r="MYU10" s="526"/>
      <c r="MYV10" s="526"/>
      <c r="MYW10" s="526"/>
      <c r="MYX10" s="526"/>
      <c r="MYY10" s="526"/>
      <c r="MYZ10" s="526"/>
      <c r="MZA10" s="526"/>
      <c r="MZB10" s="526"/>
      <c r="MZC10" s="526"/>
      <c r="MZD10" s="526"/>
      <c r="MZE10" s="526"/>
      <c r="MZF10" s="526"/>
      <c r="MZG10" s="526"/>
      <c r="MZH10" s="526"/>
      <c r="MZI10" s="526"/>
      <c r="MZJ10" s="526"/>
      <c r="MZK10" s="526"/>
      <c r="MZL10" s="526"/>
      <c r="MZM10" s="526"/>
      <c r="MZN10" s="526"/>
      <c r="MZO10" s="526"/>
      <c r="MZP10" s="526"/>
      <c r="MZQ10" s="526"/>
      <c r="MZR10" s="526"/>
      <c r="MZS10" s="526"/>
      <c r="MZT10" s="526"/>
      <c r="MZU10" s="526"/>
      <c r="MZV10" s="526"/>
      <c r="MZW10" s="526"/>
      <c r="MZX10" s="526"/>
      <c r="MZY10" s="526"/>
      <c r="MZZ10" s="526"/>
      <c r="NAA10" s="526"/>
      <c r="NAB10" s="526"/>
      <c r="NAC10" s="526"/>
      <c r="NAD10" s="526"/>
      <c r="NAE10" s="526"/>
      <c r="NAF10" s="526"/>
      <c r="NAG10" s="526"/>
      <c r="NAH10" s="526"/>
      <c r="NAI10" s="526"/>
      <c r="NAJ10" s="526"/>
      <c r="NAK10" s="526"/>
      <c r="NAL10" s="526"/>
      <c r="NAM10" s="526"/>
      <c r="NAN10" s="526"/>
      <c r="NAO10" s="526"/>
      <c r="NAP10" s="526"/>
      <c r="NAQ10" s="526"/>
      <c r="NAR10" s="526"/>
      <c r="NAS10" s="526"/>
      <c r="NAT10" s="526"/>
      <c r="NAU10" s="526"/>
      <c r="NAV10" s="526"/>
      <c r="NAW10" s="526"/>
      <c r="NAX10" s="526"/>
      <c r="NAY10" s="526"/>
      <c r="NAZ10" s="526"/>
      <c r="NBA10" s="526"/>
      <c r="NBB10" s="526"/>
      <c r="NBC10" s="526"/>
      <c r="NBD10" s="526"/>
      <c r="NBE10" s="526"/>
      <c r="NBF10" s="526"/>
      <c r="NBG10" s="526"/>
      <c r="NBH10" s="526"/>
      <c r="NBI10" s="526"/>
      <c r="NBJ10" s="526"/>
      <c r="NBK10" s="526"/>
      <c r="NBL10" s="526"/>
      <c r="NBM10" s="526"/>
      <c r="NBN10" s="526"/>
      <c r="NBO10" s="526"/>
      <c r="NBP10" s="526"/>
      <c r="NBQ10" s="526"/>
      <c r="NBR10" s="526"/>
      <c r="NBS10" s="526"/>
      <c r="NBT10" s="526"/>
      <c r="NBU10" s="526"/>
      <c r="NBV10" s="526"/>
      <c r="NBW10" s="526"/>
      <c r="NBX10" s="526"/>
      <c r="NBY10" s="526"/>
      <c r="NBZ10" s="526"/>
      <c r="NCA10" s="526"/>
      <c r="NCB10" s="526"/>
      <c r="NCC10" s="526"/>
      <c r="NCD10" s="526"/>
      <c r="NCE10" s="526"/>
      <c r="NCF10" s="526"/>
      <c r="NCG10" s="526"/>
      <c r="NCH10" s="526"/>
      <c r="NCI10" s="526"/>
      <c r="NCJ10" s="526"/>
      <c r="NCK10" s="526"/>
      <c r="NCL10" s="526"/>
      <c r="NCM10" s="526"/>
      <c r="NCN10" s="526"/>
      <c r="NCO10" s="526"/>
      <c r="NCP10" s="526"/>
      <c r="NCQ10" s="526"/>
      <c r="NCR10" s="526"/>
      <c r="NCS10" s="526"/>
      <c r="NCT10" s="526"/>
      <c r="NCU10" s="526"/>
      <c r="NCV10" s="526"/>
      <c r="NCW10" s="526"/>
      <c r="NCX10" s="526"/>
      <c r="NCY10" s="526"/>
      <c r="NCZ10" s="526"/>
      <c r="NDA10" s="526"/>
      <c r="NDB10" s="526"/>
      <c r="NDC10" s="526"/>
      <c r="NDD10" s="526"/>
      <c r="NDE10" s="526"/>
      <c r="NDF10" s="526"/>
      <c r="NDG10" s="526"/>
      <c r="NDH10" s="526"/>
      <c r="NDI10" s="526"/>
      <c r="NDJ10" s="526"/>
      <c r="NDK10" s="526"/>
      <c r="NDL10" s="526"/>
      <c r="NDM10" s="526"/>
      <c r="NDN10" s="526"/>
      <c r="NDO10" s="526"/>
      <c r="NDP10" s="526"/>
      <c r="NDQ10" s="526"/>
      <c r="NDR10" s="526"/>
      <c r="NDS10" s="526"/>
      <c r="NDT10" s="526"/>
      <c r="NDU10" s="526"/>
      <c r="NDV10" s="526"/>
      <c r="NDW10" s="526"/>
      <c r="NDX10" s="526"/>
      <c r="NDY10" s="526"/>
      <c r="NDZ10" s="526"/>
      <c r="NEA10" s="526"/>
      <c r="NEB10" s="526"/>
      <c r="NEC10" s="526"/>
      <c r="NED10" s="526"/>
      <c r="NEE10" s="526"/>
      <c r="NEF10" s="526"/>
      <c r="NEG10" s="526"/>
      <c r="NEH10" s="526"/>
      <c r="NEI10" s="526"/>
      <c r="NEJ10" s="526"/>
      <c r="NEK10" s="526"/>
      <c r="NEL10" s="526"/>
      <c r="NEM10" s="526"/>
      <c r="NEN10" s="526"/>
      <c r="NEO10" s="526"/>
      <c r="NEP10" s="526"/>
      <c r="NEQ10" s="526"/>
      <c r="NER10" s="526"/>
      <c r="NES10" s="526"/>
      <c r="NET10" s="526"/>
      <c r="NEU10" s="526"/>
      <c r="NEV10" s="526"/>
      <c r="NEW10" s="526"/>
      <c r="NEX10" s="526"/>
      <c r="NEY10" s="526"/>
      <c r="NEZ10" s="526"/>
      <c r="NFA10" s="526"/>
      <c r="NFB10" s="526"/>
      <c r="NFC10" s="526"/>
      <c r="NFD10" s="526"/>
      <c r="NFE10" s="526"/>
      <c r="NFF10" s="526"/>
      <c r="NFG10" s="526"/>
      <c r="NFH10" s="526"/>
      <c r="NFI10" s="526"/>
      <c r="NFJ10" s="526"/>
      <c r="NFK10" s="526"/>
      <c r="NFL10" s="526"/>
      <c r="NFM10" s="526"/>
      <c r="NFN10" s="526"/>
      <c r="NFO10" s="526"/>
      <c r="NFP10" s="526"/>
      <c r="NFQ10" s="526"/>
      <c r="NFR10" s="526"/>
      <c r="NFS10" s="526"/>
      <c r="NFT10" s="526"/>
      <c r="NFU10" s="526"/>
      <c r="NFV10" s="526"/>
      <c r="NFW10" s="526"/>
      <c r="NFX10" s="526"/>
      <c r="NFY10" s="526"/>
      <c r="NFZ10" s="526"/>
      <c r="NGA10" s="526"/>
      <c r="NGB10" s="526"/>
      <c r="NGC10" s="526"/>
      <c r="NGD10" s="526"/>
      <c r="NGE10" s="526"/>
      <c r="NGF10" s="526"/>
      <c r="NGG10" s="526"/>
      <c r="NGH10" s="526"/>
      <c r="NGI10" s="526"/>
      <c r="NGJ10" s="526"/>
      <c r="NGK10" s="526"/>
      <c r="NGL10" s="526"/>
      <c r="NGM10" s="526"/>
      <c r="NGN10" s="526"/>
      <c r="NGO10" s="526"/>
      <c r="NGP10" s="526"/>
      <c r="NGQ10" s="526"/>
      <c r="NGR10" s="526"/>
      <c r="NGS10" s="526"/>
      <c r="NGT10" s="526"/>
      <c r="NGU10" s="526"/>
      <c r="NGV10" s="526"/>
      <c r="NGW10" s="526"/>
      <c r="NGX10" s="526"/>
      <c r="NGY10" s="526"/>
      <c r="NGZ10" s="526"/>
      <c r="NHA10" s="526"/>
      <c r="NHB10" s="526"/>
      <c r="NHC10" s="526"/>
      <c r="NHD10" s="526"/>
      <c r="NHE10" s="526"/>
      <c r="NHF10" s="526"/>
      <c r="NHG10" s="526"/>
      <c r="NHH10" s="526"/>
      <c r="NHI10" s="526"/>
      <c r="NHJ10" s="526"/>
      <c r="NHK10" s="526"/>
      <c r="NHL10" s="526"/>
      <c r="NHM10" s="526"/>
      <c r="NHN10" s="526"/>
      <c r="NHO10" s="526"/>
      <c r="NHP10" s="526"/>
      <c r="NHQ10" s="526"/>
      <c r="NHR10" s="526"/>
      <c r="NHS10" s="526"/>
      <c r="NHT10" s="526"/>
      <c r="NHU10" s="526"/>
      <c r="NHV10" s="526"/>
      <c r="NHW10" s="526"/>
      <c r="NHX10" s="526"/>
      <c r="NHY10" s="526"/>
      <c r="NHZ10" s="526"/>
      <c r="NIA10" s="526"/>
      <c r="NIB10" s="526"/>
      <c r="NIC10" s="526"/>
      <c r="NID10" s="526"/>
      <c r="NIE10" s="526"/>
      <c r="NIF10" s="526"/>
      <c r="NIG10" s="526"/>
      <c r="NIH10" s="526"/>
      <c r="NII10" s="526"/>
      <c r="NIJ10" s="526"/>
      <c r="NIK10" s="526"/>
      <c r="NIL10" s="526"/>
      <c r="NIM10" s="526"/>
      <c r="NIN10" s="526"/>
      <c r="NIO10" s="526"/>
      <c r="NIP10" s="526"/>
      <c r="NIQ10" s="526"/>
      <c r="NIR10" s="526"/>
      <c r="NIS10" s="526"/>
      <c r="NIT10" s="526"/>
      <c r="NIU10" s="526"/>
      <c r="NIV10" s="526"/>
      <c r="NIW10" s="526"/>
      <c r="NIX10" s="526"/>
      <c r="NIY10" s="526"/>
      <c r="NIZ10" s="526"/>
      <c r="NJA10" s="526"/>
      <c r="NJB10" s="526"/>
      <c r="NJC10" s="526"/>
      <c r="NJD10" s="526"/>
      <c r="NJE10" s="526"/>
      <c r="NJF10" s="526"/>
      <c r="NJG10" s="526"/>
      <c r="NJH10" s="526"/>
      <c r="NJI10" s="526"/>
      <c r="NJJ10" s="526"/>
      <c r="NJK10" s="526"/>
      <c r="NJL10" s="526"/>
      <c r="NJM10" s="526"/>
      <c r="NJN10" s="526"/>
      <c r="NJO10" s="526"/>
      <c r="NJP10" s="526"/>
      <c r="NJQ10" s="526"/>
      <c r="NJR10" s="526"/>
      <c r="NJS10" s="526"/>
      <c r="NJT10" s="526"/>
      <c r="NJU10" s="526"/>
      <c r="NJV10" s="526"/>
      <c r="NJW10" s="526"/>
      <c r="NJX10" s="526"/>
      <c r="NJY10" s="526"/>
      <c r="NJZ10" s="526"/>
      <c r="NKA10" s="526"/>
      <c r="NKB10" s="526"/>
      <c r="NKC10" s="526"/>
      <c r="NKD10" s="526"/>
      <c r="NKE10" s="526"/>
      <c r="NKF10" s="526"/>
      <c r="NKG10" s="526"/>
      <c r="NKH10" s="526"/>
      <c r="NKI10" s="526"/>
      <c r="NKJ10" s="526"/>
      <c r="NKK10" s="526"/>
      <c r="NKL10" s="526"/>
      <c r="NKM10" s="526"/>
      <c r="NKN10" s="526"/>
      <c r="NKO10" s="526"/>
      <c r="NKP10" s="526"/>
      <c r="NKQ10" s="526"/>
      <c r="NKR10" s="526"/>
      <c r="NKS10" s="526"/>
      <c r="NKT10" s="526"/>
      <c r="NKU10" s="526"/>
      <c r="NKV10" s="526"/>
      <c r="NKW10" s="526"/>
      <c r="NKX10" s="526"/>
      <c r="NKY10" s="526"/>
      <c r="NKZ10" s="526"/>
      <c r="NLA10" s="526"/>
      <c r="NLB10" s="526"/>
      <c r="NLC10" s="526"/>
      <c r="NLD10" s="526"/>
      <c r="NLE10" s="526"/>
      <c r="NLF10" s="526"/>
      <c r="NLG10" s="526"/>
      <c r="NLH10" s="526"/>
      <c r="NLI10" s="526"/>
      <c r="NLJ10" s="526"/>
      <c r="NLK10" s="526"/>
      <c r="NLL10" s="526"/>
      <c r="NLM10" s="526"/>
      <c r="NLN10" s="526"/>
      <c r="NLO10" s="526"/>
      <c r="NLP10" s="526"/>
      <c r="NLQ10" s="526"/>
      <c r="NLR10" s="526"/>
      <c r="NLS10" s="526"/>
      <c r="NLT10" s="526"/>
      <c r="NLU10" s="526"/>
      <c r="NLV10" s="526"/>
      <c r="NLW10" s="526"/>
      <c r="NLX10" s="526"/>
      <c r="NLY10" s="526"/>
      <c r="NLZ10" s="526"/>
      <c r="NMA10" s="526"/>
      <c r="NMB10" s="526"/>
      <c r="NMC10" s="526"/>
      <c r="NMD10" s="526"/>
      <c r="NME10" s="526"/>
      <c r="NMF10" s="526"/>
      <c r="NMG10" s="526"/>
      <c r="NMH10" s="526"/>
      <c r="NMI10" s="526"/>
      <c r="NMJ10" s="526"/>
      <c r="NMK10" s="526"/>
      <c r="NML10" s="526"/>
      <c r="NMM10" s="526"/>
      <c r="NMN10" s="526"/>
      <c r="NMO10" s="526"/>
      <c r="NMP10" s="526"/>
      <c r="NMQ10" s="526"/>
      <c r="NMR10" s="526"/>
      <c r="NMS10" s="526"/>
      <c r="NMT10" s="526"/>
      <c r="NMU10" s="526"/>
      <c r="NMV10" s="526"/>
      <c r="NMW10" s="526"/>
      <c r="NMX10" s="526"/>
      <c r="NMY10" s="526"/>
      <c r="NMZ10" s="526"/>
      <c r="NNA10" s="526"/>
      <c r="NNB10" s="526"/>
      <c r="NNC10" s="526"/>
      <c r="NND10" s="526"/>
      <c r="NNE10" s="526"/>
      <c r="NNF10" s="526"/>
      <c r="NNG10" s="526"/>
      <c r="NNH10" s="526"/>
      <c r="NNI10" s="526"/>
      <c r="NNJ10" s="526"/>
      <c r="NNK10" s="526"/>
      <c r="NNL10" s="526"/>
      <c r="NNM10" s="526"/>
      <c r="NNN10" s="526"/>
      <c r="NNO10" s="526"/>
      <c r="NNP10" s="526"/>
      <c r="NNQ10" s="526"/>
      <c r="NNR10" s="526"/>
      <c r="NNS10" s="526"/>
      <c r="NNT10" s="526"/>
      <c r="NNU10" s="526"/>
      <c r="NNV10" s="526"/>
      <c r="NNW10" s="526"/>
      <c r="NNX10" s="526"/>
      <c r="NNY10" s="526"/>
      <c r="NNZ10" s="526"/>
      <c r="NOA10" s="526"/>
      <c r="NOB10" s="526"/>
      <c r="NOC10" s="526"/>
      <c r="NOD10" s="526"/>
      <c r="NOE10" s="526"/>
      <c r="NOF10" s="526"/>
      <c r="NOG10" s="526"/>
      <c r="NOH10" s="526"/>
      <c r="NOI10" s="526"/>
      <c r="NOJ10" s="526"/>
      <c r="NOK10" s="526"/>
      <c r="NOL10" s="526"/>
      <c r="NOM10" s="526"/>
      <c r="NON10" s="526"/>
      <c r="NOO10" s="526"/>
      <c r="NOP10" s="526"/>
      <c r="NOQ10" s="526"/>
      <c r="NOR10" s="526"/>
      <c r="NOS10" s="526"/>
      <c r="NOT10" s="526"/>
      <c r="NOU10" s="526"/>
      <c r="NOV10" s="526"/>
      <c r="NOW10" s="526"/>
      <c r="NOX10" s="526"/>
      <c r="NOY10" s="526"/>
      <c r="NOZ10" s="526"/>
      <c r="NPA10" s="526"/>
      <c r="NPB10" s="526"/>
      <c r="NPC10" s="526"/>
      <c r="NPD10" s="526"/>
      <c r="NPE10" s="526"/>
      <c r="NPF10" s="526"/>
      <c r="NPG10" s="526"/>
      <c r="NPH10" s="526"/>
      <c r="NPI10" s="526"/>
      <c r="NPJ10" s="526"/>
      <c r="NPK10" s="526"/>
      <c r="NPL10" s="526"/>
      <c r="NPM10" s="526"/>
      <c r="NPN10" s="526"/>
      <c r="NPO10" s="526"/>
      <c r="NPP10" s="526"/>
      <c r="NPQ10" s="526"/>
      <c r="NPR10" s="526"/>
      <c r="NPS10" s="526"/>
      <c r="NPT10" s="526"/>
      <c r="NPU10" s="526"/>
      <c r="NPV10" s="526"/>
      <c r="NPW10" s="526"/>
      <c r="NPX10" s="526"/>
      <c r="NPY10" s="526"/>
      <c r="NPZ10" s="526"/>
      <c r="NQA10" s="526"/>
      <c r="NQB10" s="526"/>
      <c r="NQC10" s="526"/>
      <c r="NQD10" s="526"/>
      <c r="NQE10" s="526"/>
      <c r="NQF10" s="526"/>
      <c r="NQG10" s="526"/>
      <c r="NQH10" s="526"/>
      <c r="NQI10" s="526"/>
      <c r="NQJ10" s="526"/>
      <c r="NQK10" s="526"/>
      <c r="NQL10" s="526"/>
      <c r="NQM10" s="526"/>
      <c r="NQN10" s="526"/>
      <c r="NQO10" s="526"/>
      <c r="NQP10" s="526"/>
      <c r="NQQ10" s="526"/>
      <c r="NQR10" s="526"/>
      <c r="NQS10" s="526"/>
      <c r="NQT10" s="526"/>
      <c r="NQU10" s="526"/>
      <c r="NQV10" s="526"/>
      <c r="NQW10" s="526"/>
      <c r="NQX10" s="526"/>
      <c r="NQY10" s="526"/>
      <c r="NQZ10" s="526"/>
      <c r="NRA10" s="526"/>
      <c r="NRB10" s="526"/>
      <c r="NRC10" s="526"/>
      <c r="NRD10" s="526"/>
      <c r="NRE10" s="526"/>
      <c r="NRF10" s="526"/>
      <c r="NRG10" s="526"/>
      <c r="NRH10" s="526"/>
      <c r="NRI10" s="526"/>
      <c r="NRJ10" s="526"/>
      <c r="NRK10" s="526"/>
      <c r="NRL10" s="526"/>
      <c r="NRM10" s="526"/>
      <c r="NRN10" s="526"/>
      <c r="NRO10" s="526"/>
      <c r="NRP10" s="526"/>
      <c r="NRQ10" s="526"/>
      <c r="NRR10" s="526"/>
      <c r="NRS10" s="526"/>
      <c r="NRT10" s="526"/>
      <c r="NRU10" s="526"/>
      <c r="NRV10" s="526"/>
      <c r="NRW10" s="526"/>
      <c r="NRX10" s="526"/>
      <c r="NRY10" s="526"/>
      <c r="NRZ10" s="526"/>
      <c r="NSA10" s="526"/>
      <c r="NSB10" s="526"/>
      <c r="NSC10" s="526"/>
      <c r="NSD10" s="526"/>
      <c r="NSE10" s="526"/>
      <c r="NSF10" s="526"/>
      <c r="NSG10" s="526"/>
      <c r="NSH10" s="526"/>
      <c r="NSI10" s="526"/>
      <c r="NSJ10" s="526"/>
      <c r="NSK10" s="526"/>
      <c r="NSL10" s="526"/>
      <c r="NSM10" s="526"/>
      <c r="NSN10" s="526"/>
      <c r="NSO10" s="526"/>
      <c r="NSP10" s="526"/>
      <c r="NSQ10" s="526"/>
      <c r="NSR10" s="526"/>
      <c r="NSS10" s="526"/>
      <c r="NST10" s="526"/>
      <c r="NSU10" s="526"/>
      <c r="NSV10" s="526"/>
      <c r="NSW10" s="526"/>
      <c r="NSX10" s="526"/>
      <c r="NSY10" s="526"/>
      <c r="NSZ10" s="526"/>
      <c r="NTA10" s="526"/>
      <c r="NTB10" s="526"/>
      <c r="NTC10" s="526"/>
      <c r="NTD10" s="526"/>
      <c r="NTE10" s="526"/>
      <c r="NTF10" s="526"/>
      <c r="NTG10" s="526"/>
      <c r="NTH10" s="526"/>
      <c r="NTI10" s="526"/>
      <c r="NTJ10" s="526"/>
      <c r="NTK10" s="526"/>
      <c r="NTL10" s="526"/>
      <c r="NTM10" s="526"/>
      <c r="NTN10" s="526"/>
      <c r="NTO10" s="526"/>
      <c r="NTP10" s="526"/>
      <c r="NTQ10" s="526"/>
      <c r="NTR10" s="526"/>
      <c r="NTS10" s="526"/>
      <c r="NTT10" s="526"/>
      <c r="NTU10" s="526"/>
      <c r="NTV10" s="526"/>
      <c r="NTW10" s="526"/>
      <c r="NTX10" s="526"/>
      <c r="NTY10" s="526"/>
      <c r="NTZ10" s="526"/>
      <c r="NUA10" s="526"/>
      <c r="NUB10" s="526"/>
      <c r="NUC10" s="526"/>
      <c r="NUD10" s="526"/>
      <c r="NUE10" s="526"/>
      <c r="NUF10" s="526"/>
      <c r="NUG10" s="526"/>
      <c r="NUH10" s="526"/>
      <c r="NUI10" s="526"/>
      <c r="NUJ10" s="526"/>
      <c r="NUK10" s="526"/>
      <c r="NUL10" s="526"/>
      <c r="NUM10" s="526"/>
      <c r="NUN10" s="526"/>
      <c r="NUO10" s="526"/>
      <c r="NUP10" s="526"/>
      <c r="NUQ10" s="526"/>
      <c r="NUR10" s="526"/>
      <c r="NUS10" s="526"/>
      <c r="NUT10" s="526"/>
      <c r="NUU10" s="526"/>
      <c r="NUV10" s="526"/>
      <c r="NUW10" s="526"/>
      <c r="NUX10" s="526"/>
      <c r="NUY10" s="526"/>
      <c r="NUZ10" s="526"/>
      <c r="NVA10" s="526"/>
      <c r="NVB10" s="526"/>
      <c r="NVC10" s="526"/>
      <c r="NVD10" s="526"/>
      <c r="NVE10" s="526"/>
      <c r="NVF10" s="526"/>
      <c r="NVG10" s="526"/>
      <c r="NVH10" s="526"/>
      <c r="NVI10" s="526"/>
      <c r="NVJ10" s="526"/>
      <c r="NVK10" s="526"/>
      <c r="NVL10" s="526"/>
      <c r="NVM10" s="526"/>
      <c r="NVN10" s="526"/>
      <c r="NVO10" s="526"/>
      <c r="NVP10" s="526"/>
      <c r="NVQ10" s="526"/>
      <c r="NVR10" s="526"/>
      <c r="NVS10" s="526"/>
      <c r="NVT10" s="526"/>
      <c r="NVU10" s="526"/>
      <c r="NVV10" s="526"/>
      <c r="NVW10" s="526"/>
      <c r="NVX10" s="526"/>
      <c r="NVY10" s="526"/>
      <c r="NVZ10" s="526"/>
      <c r="NWA10" s="526"/>
      <c r="NWB10" s="526"/>
      <c r="NWC10" s="526"/>
      <c r="NWD10" s="526"/>
      <c r="NWE10" s="526"/>
      <c r="NWF10" s="526"/>
      <c r="NWG10" s="526"/>
      <c r="NWH10" s="526"/>
      <c r="NWI10" s="526"/>
      <c r="NWJ10" s="526"/>
      <c r="NWK10" s="526"/>
      <c r="NWL10" s="526"/>
      <c r="NWM10" s="526"/>
      <c r="NWN10" s="526"/>
      <c r="NWO10" s="526"/>
      <c r="NWP10" s="526"/>
      <c r="NWQ10" s="526"/>
      <c r="NWR10" s="526"/>
      <c r="NWS10" s="526"/>
      <c r="NWT10" s="526"/>
      <c r="NWU10" s="526"/>
      <c r="NWV10" s="526"/>
      <c r="NWW10" s="526"/>
      <c r="NWX10" s="526"/>
      <c r="NWY10" s="526"/>
      <c r="NWZ10" s="526"/>
      <c r="NXA10" s="526"/>
      <c r="NXB10" s="526"/>
      <c r="NXC10" s="526"/>
      <c r="NXD10" s="526"/>
      <c r="NXE10" s="526"/>
      <c r="NXF10" s="526"/>
      <c r="NXG10" s="526"/>
      <c r="NXH10" s="526"/>
      <c r="NXI10" s="526"/>
      <c r="NXJ10" s="526"/>
      <c r="NXK10" s="526"/>
      <c r="NXL10" s="526"/>
      <c r="NXM10" s="526"/>
      <c r="NXN10" s="526"/>
      <c r="NXO10" s="526"/>
      <c r="NXP10" s="526"/>
      <c r="NXQ10" s="526"/>
      <c r="NXR10" s="526"/>
      <c r="NXS10" s="526"/>
      <c r="NXT10" s="526"/>
      <c r="NXU10" s="526"/>
      <c r="NXV10" s="526"/>
      <c r="NXW10" s="526"/>
      <c r="NXX10" s="526"/>
      <c r="NXY10" s="526"/>
      <c r="NXZ10" s="526"/>
      <c r="NYA10" s="526"/>
      <c r="NYB10" s="526"/>
      <c r="NYC10" s="526"/>
      <c r="NYD10" s="526"/>
      <c r="NYE10" s="526"/>
      <c r="NYF10" s="526"/>
      <c r="NYG10" s="526"/>
      <c r="NYH10" s="526"/>
      <c r="NYI10" s="526"/>
      <c r="NYJ10" s="526"/>
      <c r="NYK10" s="526"/>
      <c r="NYL10" s="526"/>
      <c r="NYM10" s="526"/>
      <c r="NYN10" s="526"/>
      <c r="NYO10" s="526"/>
      <c r="NYP10" s="526"/>
      <c r="NYQ10" s="526"/>
      <c r="NYR10" s="526"/>
      <c r="NYS10" s="526"/>
      <c r="NYT10" s="526"/>
      <c r="NYU10" s="526"/>
      <c r="NYV10" s="526"/>
      <c r="NYW10" s="526"/>
      <c r="NYX10" s="526"/>
      <c r="NYY10" s="526"/>
      <c r="NYZ10" s="526"/>
      <c r="NZA10" s="526"/>
      <c r="NZB10" s="526"/>
      <c r="NZC10" s="526"/>
      <c r="NZD10" s="526"/>
      <c r="NZE10" s="526"/>
      <c r="NZF10" s="526"/>
      <c r="NZG10" s="526"/>
      <c r="NZH10" s="526"/>
      <c r="NZI10" s="526"/>
      <c r="NZJ10" s="526"/>
      <c r="NZK10" s="526"/>
      <c r="NZL10" s="526"/>
      <c r="NZM10" s="526"/>
      <c r="NZN10" s="526"/>
      <c r="NZO10" s="526"/>
      <c r="NZP10" s="526"/>
      <c r="NZQ10" s="526"/>
      <c r="NZR10" s="526"/>
      <c r="NZS10" s="526"/>
      <c r="NZT10" s="526"/>
      <c r="NZU10" s="526"/>
      <c r="NZV10" s="526"/>
      <c r="NZW10" s="526"/>
      <c r="NZX10" s="526"/>
      <c r="NZY10" s="526"/>
      <c r="NZZ10" s="526"/>
      <c r="OAA10" s="526"/>
      <c r="OAB10" s="526"/>
      <c r="OAC10" s="526"/>
      <c r="OAD10" s="526"/>
      <c r="OAE10" s="526"/>
      <c r="OAF10" s="526"/>
      <c r="OAG10" s="526"/>
      <c r="OAH10" s="526"/>
      <c r="OAI10" s="526"/>
      <c r="OAJ10" s="526"/>
      <c r="OAK10" s="526"/>
      <c r="OAL10" s="526"/>
      <c r="OAM10" s="526"/>
      <c r="OAN10" s="526"/>
      <c r="OAO10" s="526"/>
      <c r="OAP10" s="526"/>
      <c r="OAQ10" s="526"/>
      <c r="OAR10" s="526"/>
      <c r="OAS10" s="526"/>
      <c r="OAT10" s="526"/>
      <c r="OAU10" s="526"/>
      <c r="OAV10" s="526"/>
      <c r="OAW10" s="526"/>
      <c r="OAX10" s="526"/>
      <c r="OAY10" s="526"/>
      <c r="OAZ10" s="526"/>
      <c r="OBA10" s="526"/>
      <c r="OBB10" s="526"/>
      <c r="OBC10" s="526"/>
      <c r="OBD10" s="526"/>
      <c r="OBE10" s="526"/>
      <c r="OBF10" s="526"/>
      <c r="OBG10" s="526"/>
      <c r="OBH10" s="526"/>
      <c r="OBI10" s="526"/>
      <c r="OBJ10" s="526"/>
      <c r="OBK10" s="526"/>
      <c r="OBL10" s="526"/>
      <c r="OBM10" s="526"/>
      <c r="OBN10" s="526"/>
      <c r="OBO10" s="526"/>
      <c r="OBP10" s="526"/>
      <c r="OBQ10" s="526"/>
      <c r="OBR10" s="526"/>
      <c r="OBS10" s="526"/>
      <c r="OBT10" s="526"/>
      <c r="OBU10" s="526"/>
      <c r="OBV10" s="526"/>
      <c r="OBW10" s="526"/>
      <c r="OBX10" s="526"/>
      <c r="OBY10" s="526"/>
      <c r="OBZ10" s="526"/>
      <c r="OCA10" s="526"/>
      <c r="OCB10" s="526"/>
      <c r="OCC10" s="526"/>
      <c r="OCD10" s="526"/>
      <c r="OCE10" s="526"/>
      <c r="OCF10" s="526"/>
      <c r="OCG10" s="526"/>
      <c r="OCH10" s="526"/>
      <c r="OCI10" s="526"/>
      <c r="OCJ10" s="526"/>
      <c r="OCK10" s="526"/>
      <c r="OCL10" s="526"/>
      <c r="OCM10" s="526"/>
      <c r="OCN10" s="526"/>
      <c r="OCO10" s="526"/>
      <c r="OCP10" s="526"/>
      <c r="OCQ10" s="526"/>
      <c r="OCR10" s="526"/>
      <c r="OCS10" s="526"/>
      <c r="OCT10" s="526"/>
      <c r="OCU10" s="526"/>
      <c r="OCV10" s="526"/>
      <c r="OCW10" s="526"/>
      <c r="OCX10" s="526"/>
      <c r="OCY10" s="526"/>
      <c r="OCZ10" s="526"/>
      <c r="ODA10" s="526"/>
      <c r="ODB10" s="526"/>
      <c r="ODC10" s="526"/>
      <c r="ODD10" s="526"/>
      <c r="ODE10" s="526"/>
      <c r="ODF10" s="526"/>
      <c r="ODG10" s="526"/>
      <c r="ODH10" s="526"/>
      <c r="ODI10" s="526"/>
      <c r="ODJ10" s="526"/>
      <c r="ODK10" s="526"/>
      <c r="ODL10" s="526"/>
      <c r="ODM10" s="526"/>
      <c r="ODN10" s="526"/>
      <c r="ODO10" s="526"/>
      <c r="ODP10" s="526"/>
      <c r="ODQ10" s="526"/>
      <c r="ODR10" s="526"/>
      <c r="ODS10" s="526"/>
      <c r="ODT10" s="526"/>
      <c r="ODU10" s="526"/>
      <c r="ODV10" s="526"/>
      <c r="ODW10" s="526"/>
      <c r="ODX10" s="526"/>
      <c r="ODY10" s="526"/>
      <c r="ODZ10" s="526"/>
      <c r="OEA10" s="526"/>
      <c r="OEB10" s="526"/>
      <c r="OEC10" s="526"/>
      <c r="OED10" s="526"/>
      <c r="OEE10" s="526"/>
      <c r="OEF10" s="526"/>
      <c r="OEG10" s="526"/>
      <c r="OEH10" s="526"/>
      <c r="OEI10" s="526"/>
      <c r="OEJ10" s="526"/>
      <c r="OEK10" s="526"/>
      <c r="OEL10" s="526"/>
      <c r="OEM10" s="526"/>
      <c r="OEN10" s="526"/>
      <c r="OEO10" s="526"/>
      <c r="OEP10" s="526"/>
      <c r="OEQ10" s="526"/>
      <c r="OER10" s="526"/>
      <c r="OES10" s="526"/>
      <c r="OET10" s="526"/>
      <c r="OEU10" s="526"/>
      <c r="OEV10" s="526"/>
      <c r="OEW10" s="526"/>
      <c r="OEX10" s="526"/>
      <c r="OEY10" s="526"/>
      <c r="OEZ10" s="526"/>
      <c r="OFA10" s="526"/>
      <c r="OFB10" s="526"/>
      <c r="OFC10" s="526"/>
      <c r="OFD10" s="526"/>
      <c r="OFE10" s="526"/>
      <c r="OFF10" s="526"/>
      <c r="OFG10" s="526"/>
      <c r="OFH10" s="526"/>
      <c r="OFI10" s="526"/>
      <c r="OFJ10" s="526"/>
      <c r="OFK10" s="526"/>
      <c r="OFL10" s="526"/>
      <c r="OFM10" s="526"/>
      <c r="OFN10" s="526"/>
      <c r="OFO10" s="526"/>
      <c r="OFP10" s="526"/>
      <c r="OFQ10" s="526"/>
      <c r="OFR10" s="526"/>
      <c r="OFS10" s="526"/>
      <c r="OFT10" s="526"/>
      <c r="OFU10" s="526"/>
      <c r="OFV10" s="526"/>
      <c r="OFW10" s="526"/>
      <c r="OFX10" s="526"/>
      <c r="OFY10" s="526"/>
      <c r="OFZ10" s="526"/>
      <c r="OGA10" s="526"/>
      <c r="OGB10" s="526"/>
      <c r="OGC10" s="526"/>
      <c r="OGD10" s="526"/>
      <c r="OGE10" s="526"/>
      <c r="OGF10" s="526"/>
      <c r="OGG10" s="526"/>
      <c r="OGH10" s="526"/>
      <c r="OGI10" s="526"/>
      <c r="OGJ10" s="526"/>
      <c r="OGK10" s="526"/>
      <c r="OGL10" s="526"/>
      <c r="OGM10" s="526"/>
      <c r="OGN10" s="526"/>
      <c r="OGO10" s="526"/>
      <c r="OGP10" s="526"/>
      <c r="OGQ10" s="526"/>
      <c r="OGR10" s="526"/>
      <c r="OGS10" s="526"/>
      <c r="OGT10" s="526"/>
      <c r="OGU10" s="526"/>
      <c r="OGV10" s="526"/>
      <c r="OGW10" s="526"/>
      <c r="OGX10" s="526"/>
      <c r="OGY10" s="526"/>
      <c r="OGZ10" s="526"/>
      <c r="OHA10" s="526"/>
      <c r="OHB10" s="526"/>
      <c r="OHC10" s="526"/>
      <c r="OHD10" s="526"/>
      <c r="OHE10" s="526"/>
      <c r="OHF10" s="526"/>
      <c r="OHG10" s="526"/>
      <c r="OHH10" s="526"/>
      <c r="OHI10" s="526"/>
      <c r="OHJ10" s="526"/>
      <c r="OHK10" s="526"/>
      <c r="OHL10" s="526"/>
      <c r="OHM10" s="526"/>
      <c r="OHN10" s="526"/>
      <c r="OHO10" s="526"/>
      <c r="OHP10" s="526"/>
      <c r="OHQ10" s="526"/>
      <c r="OHR10" s="526"/>
      <c r="OHS10" s="526"/>
      <c r="OHT10" s="526"/>
      <c r="OHU10" s="526"/>
      <c r="OHV10" s="526"/>
      <c r="OHW10" s="526"/>
      <c r="OHX10" s="526"/>
      <c r="OHY10" s="526"/>
      <c r="OHZ10" s="526"/>
      <c r="OIA10" s="526"/>
      <c r="OIB10" s="526"/>
      <c r="OIC10" s="526"/>
      <c r="OID10" s="526"/>
      <c r="OIE10" s="526"/>
      <c r="OIF10" s="526"/>
      <c r="OIG10" s="526"/>
      <c r="OIH10" s="526"/>
      <c r="OII10" s="526"/>
      <c r="OIJ10" s="526"/>
      <c r="OIK10" s="526"/>
      <c r="OIL10" s="526"/>
      <c r="OIM10" s="526"/>
      <c r="OIN10" s="526"/>
      <c r="OIO10" s="526"/>
      <c r="OIP10" s="526"/>
      <c r="OIQ10" s="526"/>
      <c r="OIR10" s="526"/>
      <c r="OIS10" s="526"/>
      <c r="OIT10" s="526"/>
      <c r="OIU10" s="526"/>
      <c r="OIV10" s="526"/>
      <c r="OIW10" s="526"/>
      <c r="OIX10" s="526"/>
      <c r="OIY10" s="526"/>
      <c r="OIZ10" s="526"/>
      <c r="OJA10" s="526"/>
      <c r="OJB10" s="526"/>
      <c r="OJC10" s="526"/>
      <c r="OJD10" s="526"/>
      <c r="OJE10" s="526"/>
      <c r="OJF10" s="526"/>
      <c r="OJG10" s="526"/>
      <c r="OJH10" s="526"/>
      <c r="OJI10" s="526"/>
      <c r="OJJ10" s="526"/>
      <c r="OJK10" s="526"/>
      <c r="OJL10" s="526"/>
      <c r="OJM10" s="526"/>
      <c r="OJN10" s="526"/>
      <c r="OJO10" s="526"/>
      <c r="OJP10" s="526"/>
      <c r="OJQ10" s="526"/>
      <c r="OJR10" s="526"/>
      <c r="OJS10" s="526"/>
      <c r="OJT10" s="526"/>
      <c r="OJU10" s="526"/>
      <c r="OJV10" s="526"/>
      <c r="OJW10" s="526"/>
      <c r="OJX10" s="526"/>
      <c r="OJY10" s="526"/>
      <c r="OJZ10" s="526"/>
      <c r="OKA10" s="526"/>
      <c r="OKB10" s="526"/>
      <c r="OKC10" s="526"/>
      <c r="OKD10" s="526"/>
      <c r="OKE10" s="526"/>
      <c r="OKF10" s="526"/>
      <c r="OKG10" s="526"/>
      <c r="OKH10" s="526"/>
      <c r="OKI10" s="526"/>
      <c r="OKJ10" s="526"/>
      <c r="OKK10" s="526"/>
      <c r="OKL10" s="526"/>
      <c r="OKM10" s="526"/>
      <c r="OKN10" s="526"/>
      <c r="OKO10" s="526"/>
      <c r="OKP10" s="526"/>
      <c r="OKQ10" s="526"/>
      <c r="OKR10" s="526"/>
      <c r="OKS10" s="526"/>
      <c r="OKT10" s="526"/>
      <c r="OKU10" s="526"/>
      <c r="OKV10" s="526"/>
      <c r="OKW10" s="526"/>
      <c r="OKX10" s="526"/>
      <c r="OKY10" s="526"/>
      <c r="OKZ10" s="526"/>
      <c r="OLA10" s="526"/>
      <c r="OLB10" s="526"/>
      <c r="OLC10" s="526"/>
      <c r="OLD10" s="526"/>
      <c r="OLE10" s="526"/>
      <c r="OLF10" s="526"/>
      <c r="OLG10" s="526"/>
      <c r="OLH10" s="526"/>
      <c r="OLI10" s="526"/>
      <c r="OLJ10" s="526"/>
      <c r="OLK10" s="526"/>
      <c r="OLL10" s="526"/>
      <c r="OLM10" s="526"/>
      <c r="OLN10" s="526"/>
      <c r="OLO10" s="526"/>
      <c r="OLP10" s="526"/>
      <c r="OLQ10" s="526"/>
      <c r="OLR10" s="526"/>
      <c r="OLS10" s="526"/>
      <c r="OLT10" s="526"/>
      <c r="OLU10" s="526"/>
      <c r="OLV10" s="526"/>
      <c r="OLW10" s="526"/>
      <c r="OLX10" s="526"/>
      <c r="OLY10" s="526"/>
      <c r="OLZ10" s="526"/>
      <c r="OMA10" s="526"/>
      <c r="OMB10" s="526"/>
      <c r="OMC10" s="526"/>
      <c r="OMD10" s="526"/>
      <c r="OME10" s="526"/>
      <c r="OMF10" s="526"/>
      <c r="OMG10" s="526"/>
      <c r="OMH10" s="526"/>
      <c r="OMI10" s="526"/>
      <c r="OMJ10" s="526"/>
      <c r="OMK10" s="526"/>
      <c r="OML10" s="526"/>
      <c r="OMM10" s="526"/>
      <c r="OMN10" s="526"/>
      <c r="OMO10" s="526"/>
      <c r="OMP10" s="526"/>
      <c r="OMQ10" s="526"/>
      <c r="OMR10" s="526"/>
      <c r="OMS10" s="526"/>
      <c r="OMT10" s="526"/>
      <c r="OMU10" s="526"/>
      <c r="OMV10" s="526"/>
      <c r="OMW10" s="526"/>
      <c r="OMX10" s="526"/>
      <c r="OMY10" s="526"/>
      <c r="OMZ10" s="526"/>
      <c r="ONA10" s="526"/>
      <c r="ONB10" s="526"/>
      <c r="ONC10" s="526"/>
      <c r="OND10" s="526"/>
      <c r="ONE10" s="526"/>
      <c r="ONF10" s="526"/>
      <c r="ONG10" s="526"/>
      <c r="ONH10" s="526"/>
      <c r="ONI10" s="526"/>
      <c r="ONJ10" s="526"/>
      <c r="ONK10" s="526"/>
      <c r="ONL10" s="526"/>
      <c r="ONM10" s="526"/>
      <c r="ONN10" s="526"/>
      <c r="ONO10" s="526"/>
      <c r="ONP10" s="526"/>
      <c r="ONQ10" s="526"/>
      <c r="ONR10" s="526"/>
      <c r="ONS10" s="526"/>
      <c r="ONT10" s="526"/>
      <c r="ONU10" s="526"/>
      <c r="ONV10" s="526"/>
      <c r="ONW10" s="526"/>
      <c r="ONX10" s="526"/>
      <c r="ONY10" s="526"/>
      <c r="ONZ10" s="526"/>
      <c r="OOA10" s="526"/>
      <c r="OOB10" s="526"/>
      <c r="OOC10" s="526"/>
      <c r="OOD10" s="526"/>
      <c r="OOE10" s="526"/>
      <c r="OOF10" s="526"/>
      <c r="OOG10" s="526"/>
      <c r="OOH10" s="526"/>
      <c r="OOI10" s="526"/>
      <c r="OOJ10" s="526"/>
      <c r="OOK10" s="526"/>
      <c r="OOL10" s="526"/>
      <c r="OOM10" s="526"/>
      <c r="OON10" s="526"/>
      <c r="OOO10" s="526"/>
      <c r="OOP10" s="526"/>
      <c r="OOQ10" s="526"/>
      <c r="OOR10" s="526"/>
      <c r="OOS10" s="526"/>
      <c r="OOT10" s="526"/>
      <c r="OOU10" s="526"/>
      <c r="OOV10" s="526"/>
      <c r="OOW10" s="526"/>
      <c r="OOX10" s="526"/>
      <c r="OOY10" s="526"/>
      <c r="OOZ10" s="526"/>
      <c r="OPA10" s="526"/>
      <c r="OPB10" s="526"/>
      <c r="OPC10" s="526"/>
      <c r="OPD10" s="526"/>
      <c r="OPE10" s="526"/>
      <c r="OPF10" s="526"/>
      <c r="OPG10" s="526"/>
      <c r="OPH10" s="526"/>
      <c r="OPI10" s="526"/>
      <c r="OPJ10" s="526"/>
      <c r="OPK10" s="526"/>
      <c r="OPL10" s="526"/>
      <c r="OPM10" s="526"/>
      <c r="OPN10" s="526"/>
      <c r="OPO10" s="526"/>
      <c r="OPP10" s="526"/>
      <c r="OPQ10" s="526"/>
      <c r="OPR10" s="526"/>
      <c r="OPS10" s="526"/>
      <c r="OPT10" s="526"/>
      <c r="OPU10" s="526"/>
      <c r="OPV10" s="526"/>
      <c r="OPW10" s="526"/>
      <c r="OPX10" s="526"/>
      <c r="OPY10" s="526"/>
      <c r="OPZ10" s="526"/>
      <c r="OQA10" s="526"/>
      <c r="OQB10" s="526"/>
      <c r="OQC10" s="526"/>
      <c r="OQD10" s="526"/>
      <c r="OQE10" s="526"/>
      <c r="OQF10" s="526"/>
      <c r="OQG10" s="526"/>
      <c r="OQH10" s="526"/>
      <c r="OQI10" s="526"/>
      <c r="OQJ10" s="526"/>
      <c r="OQK10" s="526"/>
      <c r="OQL10" s="526"/>
      <c r="OQM10" s="526"/>
      <c r="OQN10" s="526"/>
      <c r="OQO10" s="526"/>
      <c r="OQP10" s="526"/>
      <c r="OQQ10" s="526"/>
      <c r="OQR10" s="526"/>
      <c r="OQS10" s="526"/>
      <c r="OQT10" s="526"/>
      <c r="OQU10" s="526"/>
      <c r="OQV10" s="526"/>
      <c r="OQW10" s="526"/>
      <c r="OQX10" s="526"/>
      <c r="OQY10" s="526"/>
      <c r="OQZ10" s="526"/>
      <c r="ORA10" s="526"/>
      <c r="ORB10" s="526"/>
      <c r="ORC10" s="526"/>
      <c r="ORD10" s="526"/>
      <c r="ORE10" s="526"/>
      <c r="ORF10" s="526"/>
      <c r="ORG10" s="526"/>
      <c r="ORH10" s="526"/>
      <c r="ORI10" s="526"/>
      <c r="ORJ10" s="526"/>
      <c r="ORK10" s="526"/>
      <c r="ORL10" s="526"/>
      <c r="ORM10" s="526"/>
      <c r="ORN10" s="526"/>
      <c r="ORO10" s="526"/>
      <c r="ORP10" s="526"/>
      <c r="ORQ10" s="526"/>
      <c r="ORR10" s="526"/>
      <c r="ORS10" s="526"/>
      <c r="ORT10" s="526"/>
      <c r="ORU10" s="526"/>
      <c r="ORV10" s="526"/>
      <c r="ORW10" s="526"/>
      <c r="ORX10" s="526"/>
      <c r="ORY10" s="526"/>
      <c r="ORZ10" s="526"/>
      <c r="OSA10" s="526"/>
      <c r="OSB10" s="526"/>
      <c r="OSC10" s="526"/>
      <c r="OSD10" s="526"/>
      <c r="OSE10" s="526"/>
      <c r="OSF10" s="526"/>
      <c r="OSG10" s="526"/>
      <c r="OSH10" s="526"/>
      <c r="OSI10" s="526"/>
      <c r="OSJ10" s="526"/>
      <c r="OSK10" s="526"/>
      <c r="OSL10" s="526"/>
      <c r="OSM10" s="526"/>
      <c r="OSN10" s="526"/>
      <c r="OSO10" s="526"/>
      <c r="OSP10" s="526"/>
      <c r="OSQ10" s="526"/>
      <c r="OSR10" s="526"/>
      <c r="OSS10" s="526"/>
      <c r="OST10" s="526"/>
      <c r="OSU10" s="526"/>
      <c r="OSV10" s="526"/>
      <c r="OSW10" s="526"/>
      <c r="OSX10" s="526"/>
      <c r="OSY10" s="526"/>
      <c r="OSZ10" s="526"/>
      <c r="OTA10" s="526"/>
      <c r="OTB10" s="526"/>
      <c r="OTC10" s="526"/>
      <c r="OTD10" s="526"/>
      <c r="OTE10" s="526"/>
      <c r="OTF10" s="526"/>
      <c r="OTG10" s="526"/>
      <c r="OTH10" s="526"/>
      <c r="OTI10" s="526"/>
      <c r="OTJ10" s="526"/>
      <c r="OTK10" s="526"/>
      <c r="OTL10" s="526"/>
      <c r="OTM10" s="526"/>
      <c r="OTN10" s="526"/>
      <c r="OTO10" s="526"/>
      <c r="OTP10" s="526"/>
      <c r="OTQ10" s="526"/>
      <c r="OTR10" s="526"/>
      <c r="OTS10" s="526"/>
      <c r="OTT10" s="526"/>
      <c r="OTU10" s="526"/>
      <c r="OTV10" s="526"/>
      <c r="OTW10" s="526"/>
      <c r="OTX10" s="526"/>
      <c r="OTY10" s="526"/>
      <c r="OTZ10" s="526"/>
      <c r="OUA10" s="526"/>
      <c r="OUB10" s="526"/>
      <c r="OUC10" s="526"/>
      <c r="OUD10" s="526"/>
      <c r="OUE10" s="526"/>
      <c r="OUF10" s="526"/>
      <c r="OUG10" s="526"/>
      <c r="OUH10" s="526"/>
      <c r="OUI10" s="526"/>
      <c r="OUJ10" s="526"/>
      <c r="OUK10" s="526"/>
      <c r="OUL10" s="526"/>
      <c r="OUM10" s="526"/>
      <c r="OUN10" s="526"/>
      <c r="OUO10" s="526"/>
      <c r="OUP10" s="526"/>
      <c r="OUQ10" s="526"/>
      <c r="OUR10" s="526"/>
      <c r="OUS10" s="526"/>
      <c r="OUT10" s="526"/>
      <c r="OUU10" s="526"/>
      <c r="OUV10" s="526"/>
      <c r="OUW10" s="526"/>
      <c r="OUX10" s="526"/>
      <c r="OUY10" s="526"/>
      <c r="OUZ10" s="526"/>
      <c r="OVA10" s="526"/>
      <c r="OVB10" s="526"/>
      <c r="OVC10" s="526"/>
      <c r="OVD10" s="526"/>
      <c r="OVE10" s="526"/>
      <c r="OVF10" s="526"/>
      <c r="OVG10" s="526"/>
      <c r="OVH10" s="526"/>
      <c r="OVI10" s="526"/>
      <c r="OVJ10" s="526"/>
      <c r="OVK10" s="526"/>
      <c r="OVL10" s="526"/>
      <c r="OVM10" s="526"/>
      <c r="OVN10" s="526"/>
      <c r="OVO10" s="526"/>
      <c r="OVP10" s="526"/>
      <c r="OVQ10" s="526"/>
      <c r="OVR10" s="526"/>
      <c r="OVS10" s="526"/>
      <c r="OVT10" s="526"/>
      <c r="OVU10" s="526"/>
      <c r="OVV10" s="526"/>
      <c r="OVW10" s="526"/>
      <c r="OVX10" s="526"/>
      <c r="OVY10" s="526"/>
      <c r="OVZ10" s="526"/>
      <c r="OWA10" s="526"/>
      <c r="OWB10" s="526"/>
      <c r="OWC10" s="526"/>
      <c r="OWD10" s="526"/>
      <c r="OWE10" s="526"/>
      <c r="OWF10" s="526"/>
      <c r="OWG10" s="526"/>
      <c r="OWH10" s="526"/>
      <c r="OWI10" s="526"/>
      <c r="OWJ10" s="526"/>
      <c r="OWK10" s="526"/>
      <c r="OWL10" s="526"/>
      <c r="OWM10" s="526"/>
      <c r="OWN10" s="526"/>
      <c r="OWO10" s="526"/>
      <c r="OWP10" s="526"/>
      <c r="OWQ10" s="526"/>
      <c r="OWR10" s="526"/>
      <c r="OWS10" s="526"/>
      <c r="OWT10" s="526"/>
      <c r="OWU10" s="526"/>
      <c r="OWV10" s="526"/>
      <c r="OWW10" s="526"/>
      <c r="OWX10" s="526"/>
      <c r="OWY10" s="526"/>
      <c r="OWZ10" s="526"/>
      <c r="OXA10" s="526"/>
      <c r="OXB10" s="526"/>
      <c r="OXC10" s="526"/>
      <c r="OXD10" s="526"/>
      <c r="OXE10" s="526"/>
      <c r="OXF10" s="526"/>
      <c r="OXG10" s="526"/>
      <c r="OXH10" s="526"/>
      <c r="OXI10" s="526"/>
      <c r="OXJ10" s="526"/>
      <c r="OXK10" s="526"/>
      <c r="OXL10" s="526"/>
      <c r="OXM10" s="526"/>
      <c r="OXN10" s="526"/>
      <c r="OXO10" s="526"/>
      <c r="OXP10" s="526"/>
      <c r="OXQ10" s="526"/>
      <c r="OXR10" s="526"/>
      <c r="OXS10" s="526"/>
      <c r="OXT10" s="526"/>
      <c r="OXU10" s="526"/>
      <c r="OXV10" s="526"/>
      <c r="OXW10" s="526"/>
      <c r="OXX10" s="526"/>
      <c r="OXY10" s="526"/>
      <c r="OXZ10" s="526"/>
      <c r="OYA10" s="526"/>
      <c r="OYB10" s="526"/>
      <c r="OYC10" s="526"/>
      <c r="OYD10" s="526"/>
      <c r="OYE10" s="526"/>
      <c r="OYF10" s="526"/>
      <c r="OYG10" s="526"/>
      <c r="OYH10" s="526"/>
      <c r="OYI10" s="526"/>
      <c r="OYJ10" s="526"/>
      <c r="OYK10" s="526"/>
      <c r="OYL10" s="526"/>
      <c r="OYM10" s="526"/>
      <c r="OYN10" s="526"/>
      <c r="OYO10" s="526"/>
      <c r="OYP10" s="526"/>
      <c r="OYQ10" s="526"/>
      <c r="OYR10" s="526"/>
      <c r="OYS10" s="526"/>
      <c r="OYT10" s="526"/>
      <c r="OYU10" s="526"/>
      <c r="OYV10" s="526"/>
      <c r="OYW10" s="526"/>
      <c r="OYX10" s="526"/>
      <c r="OYY10" s="526"/>
      <c r="OYZ10" s="526"/>
      <c r="OZA10" s="526"/>
      <c r="OZB10" s="526"/>
      <c r="OZC10" s="526"/>
      <c r="OZD10" s="526"/>
      <c r="OZE10" s="526"/>
      <c r="OZF10" s="526"/>
      <c r="OZG10" s="526"/>
      <c r="OZH10" s="526"/>
      <c r="OZI10" s="526"/>
      <c r="OZJ10" s="526"/>
      <c r="OZK10" s="526"/>
      <c r="OZL10" s="526"/>
      <c r="OZM10" s="526"/>
      <c r="OZN10" s="526"/>
      <c r="OZO10" s="526"/>
      <c r="OZP10" s="526"/>
      <c r="OZQ10" s="526"/>
      <c r="OZR10" s="526"/>
      <c r="OZS10" s="526"/>
      <c r="OZT10" s="526"/>
      <c r="OZU10" s="526"/>
      <c r="OZV10" s="526"/>
      <c r="OZW10" s="526"/>
      <c r="OZX10" s="526"/>
      <c r="OZY10" s="526"/>
      <c r="OZZ10" s="526"/>
      <c r="PAA10" s="526"/>
      <c r="PAB10" s="526"/>
      <c r="PAC10" s="526"/>
      <c r="PAD10" s="526"/>
      <c r="PAE10" s="526"/>
      <c r="PAF10" s="526"/>
      <c r="PAG10" s="526"/>
      <c r="PAH10" s="526"/>
      <c r="PAI10" s="526"/>
      <c r="PAJ10" s="526"/>
      <c r="PAK10" s="526"/>
      <c r="PAL10" s="526"/>
      <c r="PAM10" s="526"/>
      <c r="PAN10" s="526"/>
      <c r="PAO10" s="526"/>
      <c r="PAP10" s="526"/>
      <c r="PAQ10" s="526"/>
      <c r="PAR10" s="526"/>
      <c r="PAS10" s="526"/>
      <c r="PAT10" s="526"/>
      <c r="PAU10" s="526"/>
      <c r="PAV10" s="526"/>
      <c r="PAW10" s="526"/>
      <c r="PAX10" s="526"/>
      <c r="PAY10" s="526"/>
      <c r="PAZ10" s="526"/>
      <c r="PBA10" s="526"/>
      <c r="PBB10" s="526"/>
      <c r="PBC10" s="526"/>
      <c r="PBD10" s="526"/>
      <c r="PBE10" s="526"/>
      <c r="PBF10" s="526"/>
      <c r="PBG10" s="526"/>
      <c r="PBH10" s="526"/>
      <c r="PBI10" s="526"/>
      <c r="PBJ10" s="526"/>
      <c r="PBK10" s="526"/>
      <c r="PBL10" s="526"/>
      <c r="PBM10" s="526"/>
      <c r="PBN10" s="526"/>
      <c r="PBO10" s="526"/>
      <c r="PBP10" s="526"/>
      <c r="PBQ10" s="526"/>
      <c r="PBR10" s="526"/>
      <c r="PBS10" s="526"/>
      <c r="PBT10" s="526"/>
      <c r="PBU10" s="526"/>
      <c r="PBV10" s="526"/>
      <c r="PBW10" s="526"/>
      <c r="PBX10" s="526"/>
      <c r="PBY10" s="526"/>
      <c r="PBZ10" s="526"/>
      <c r="PCA10" s="526"/>
      <c r="PCB10" s="526"/>
      <c r="PCC10" s="526"/>
      <c r="PCD10" s="526"/>
      <c r="PCE10" s="526"/>
      <c r="PCF10" s="526"/>
      <c r="PCG10" s="526"/>
      <c r="PCH10" s="526"/>
      <c r="PCI10" s="526"/>
      <c r="PCJ10" s="526"/>
      <c r="PCK10" s="526"/>
      <c r="PCL10" s="526"/>
      <c r="PCM10" s="526"/>
      <c r="PCN10" s="526"/>
      <c r="PCO10" s="526"/>
      <c r="PCP10" s="526"/>
      <c r="PCQ10" s="526"/>
      <c r="PCR10" s="526"/>
      <c r="PCS10" s="526"/>
      <c r="PCT10" s="526"/>
      <c r="PCU10" s="526"/>
      <c r="PCV10" s="526"/>
      <c r="PCW10" s="526"/>
      <c r="PCX10" s="526"/>
      <c r="PCY10" s="526"/>
      <c r="PCZ10" s="526"/>
      <c r="PDA10" s="526"/>
      <c r="PDB10" s="526"/>
      <c r="PDC10" s="526"/>
      <c r="PDD10" s="526"/>
      <c r="PDE10" s="526"/>
      <c r="PDF10" s="526"/>
      <c r="PDG10" s="526"/>
      <c r="PDH10" s="526"/>
      <c r="PDI10" s="526"/>
      <c r="PDJ10" s="526"/>
      <c r="PDK10" s="526"/>
      <c r="PDL10" s="526"/>
      <c r="PDM10" s="526"/>
      <c r="PDN10" s="526"/>
      <c r="PDO10" s="526"/>
      <c r="PDP10" s="526"/>
      <c r="PDQ10" s="526"/>
      <c r="PDR10" s="526"/>
      <c r="PDS10" s="526"/>
      <c r="PDT10" s="526"/>
      <c r="PDU10" s="526"/>
      <c r="PDV10" s="526"/>
      <c r="PDW10" s="526"/>
      <c r="PDX10" s="526"/>
      <c r="PDY10" s="526"/>
      <c r="PDZ10" s="526"/>
      <c r="PEA10" s="526"/>
      <c r="PEB10" s="526"/>
      <c r="PEC10" s="526"/>
      <c r="PED10" s="526"/>
      <c r="PEE10" s="526"/>
      <c r="PEF10" s="526"/>
      <c r="PEG10" s="526"/>
      <c r="PEH10" s="526"/>
      <c r="PEI10" s="526"/>
      <c r="PEJ10" s="526"/>
      <c r="PEK10" s="526"/>
      <c r="PEL10" s="526"/>
      <c r="PEM10" s="526"/>
      <c r="PEN10" s="526"/>
      <c r="PEO10" s="526"/>
      <c r="PEP10" s="526"/>
      <c r="PEQ10" s="526"/>
      <c r="PER10" s="526"/>
      <c r="PES10" s="526"/>
      <c r="PET10" s="526"/>
      <c r="PEU10" s="526"/>
      <c r="PEV10" s="526"/>
      <c r="PEW10" s="526"/>
      <c r="PEX10" s="526"/>
      <c r="PEY10" s="526"/>
      <c r="PEZ10" s="526"/>
      <c r="PFA10" s="526"/>
      <c r="PFB10" s="526"/>
      <c r="PFC10" s="526"/>
      <c r="PFD10" s="526"/>
      <c r="PFE10" s="526"/>
      <c r="PFF10" s="526"/>
      <c r="PFG10" s="526"/>
      <c r="PFH10" s="526"/>
      <c r="PFI10" s="526"/>
      <c r="PFJ10" s="526"/>
      <c r="PFK10" s="526"/>
      <c r="PFL10" s="526"/>
      <c r="PFM10" s="526"/>
      <c r="PFN10" s="526"/>
      <c r="PFO10" s="526"/>
      <c r="PFP10" s="526"/>
      <c r="PFQ10" s="526"/>
      <c r="PFR10" s="526"/>
      <c r="PFS10" s="526"/>
      <c r="PFT10" s="526"/>
      <c r="PFU10" s="526"/>
      <c r="PFV10" s="526"/>
      <c r="PFW10" s="526"/>
      <c r="PFX10" s="526"/>
      <c r="PFY10" s="526"/>
      <c r="PFZ10" s="526"/>
      <c r="PGA10" s="526"/>
      <c r="PGB10" s="526"/>
      <c r="PGC10" s="526"/>
      <c r="PGD10" s="526"/>
      <c r="PGE10" s="526"/>
      <c r="PGF10" s="526"/>
      <c r="PGG10" s="526"/>
      <c r="PGH10" s="526"/>
      <c r="PGI10" s="526"/>
      <c r="PGJ10" s="526"/>
      <c r="PGK10" s="526"/>
      <c r="PGL10" s="526"/>
      <c r="PGM10" s="526"/>
      <c r="PGN10" s="526"/>
      <c r="PGO10" s="526"/>
      <c r="PGP10" s="526"/>
      <c r="PGQ10" s="526"/>
      <c r="PGR10" s="526"/>
      <c r="PGS10" s="526"/>
      <c r="PGT10" s="526"/>
      <c r="PGU10" s="526"/>
      <c r="PGV10" s="526"/>
      <c r="PGW10" s="526"/>
      <c r="PGX10" s="526"/>
      <c r="PGY10" s="526"/>
      <c r="PGZ10" s="526"/>
      <c r="PHA10" s="526"/>
      <c r="PHB10" s="526"/>
      <c r="PHC10" s="526"/>
      <c r="PHD10" s="526"/>
      <c r="PHE10" s="526"/>
      <c r="PHF10" s="526"/>
      <c r="PHG10" s="526"/>
      <c r="PHH10" s="526"/>
      <c r="PHI10" s="526"/>
      <c r="PHJ10" s="526"/>
      <c r="PHK10" s="526"/>
      <c r="PHL10" s="526"/>
      <c r="PHM10" s="526"/>
      <c r="PHN10" s="526"/>
      <c r="PHO10" s="526"/>
      <c r="PHP10" s="526"/>
      <c r="PHQ10" s="526"/>
      <c r="PHR10" s="526"/>
      <c r="PHS10" s="526"/>
      <c r="PHT10" s="526"/>
      <c r="PHU10" s="526"/>
      <c r="PHV10" s="526"/>
      <c r="PHW10" s="526"/>
      <c r="PHX10" s="526"/>
      <c r="PHY10" s="526"/>
      <c r="PHZ10" s="526"/>
      <c r="PIA10" s="526"/>
      <c r="PIB10" s="526"/>
      <c r="PIC10" s="526"/>
      <c r="PID10" s="526"/>
      <c r="PIE10" s="526"/>
      <c r="PIF10" s="526"/>
      <c r="PIG10" s="526"/>
      <c r="PIH10" s="526"/>
      <c r="PII10" s="526"/>
      <c r="PIJ10" s="526"/>
      <c r="PIK10" s="526"/>
      <c r="PIL10" s="526"/>
      <c r="PIM10" s="526"/>
      <c r="PIN10" s="526"/>
      <c r="PIO10" s="526"/>
      <c r="PIP10" s="526"/>
      <c r="PIQ10" s="526"/>
      <c r="PIR10" s="526"/>
      <c r="PIS10" s="526"/>
      <c r="PIT10" s="526"/>
      <c r="PIU10" s="526"/>
      <c r="PIV10" s="526"/>
      <c r="PIW10" s="526"/>
      <c r="PIX10" s="526"/>
      <c r="PIY10" s="526"/>
      <c r="PIZ10" s="526"/>
      <c r="PJA10" s="526"/>
      <c r="PJB10" s="526"/>
      <c r="PJC10" s="526"/>
      <c r="PJD10" s="526"/>
      <c r="PJE10" s="526"/>
      <c r="PJF10" s="526"/>
      <c r="PJG10" s="526"/>
      <c r="PJH10" s="526"/>
      <c r="PJI10" s="526"/>
      <c r="PJJ10" s="526"/>
      <c r="PJK10" s="526"/>
      <c r="PJL10" s="526"/>
      <c r="PJM10" s="526"/>
      <c r="PJN10" s="526"/>
      <c r="PJO10" s="526"/>
      <c r="PJP10" s="526"/>
      <c r="PJQ10" s="526"/>
      <c r="PJR10" s="526"/>
      <c r="PJS10" s="526"/>
      <c r="PJT10" s="526"/>
      <c r="PJU10" s="526"/>
      <c r="PJV10" s="526"/>
      <c r="PJW10" s="526"/>
      <c r="PJX10" s="526"/>
      <c r="PJY10" s="526"/>
      <c r="PJZ10" s="526"/>
      <c r="PKA10" s="526"/>
      <c r="PKB10" s="526"/>
      <c r="PKC10" s="526"/>
      <c r="PKD10" s="526"/>
      <c r="PKE10" s="526"/>
      <c r="PKF10" s="526"/>
      <c r="PKG10" s="526"/>
      <c r="PKH10" s="526"/>
      <c r="PKI10" s="526"/>
      <c r="PKJ10" s="526"/>
      <c r="PKK10" s="526"/>
      <c r="PKL10" s="526"/>
      <c r="PKM10" s="526"/>
      <c r="PKN10" s="526"/>
      <c r="PKO10" s="526"/>
      <c r="PKP10" s="526"/>
      <c r="PKQ10" s="526"/>
      <c r="PKR10" s="526"/>
      <c r="PKS10" s="526"/>
      <c r="PKT10" s="526"/>
      <c r="PKU10" s="526"/>
      <c r="PKV10" s="526"/>
      <c r="PKW10" s="526"/>
      <c r="PKX10" s="526"/>
      <c r="PKY10" s="526"/>
      <c r="PKZ10" s="526"/>
      <c r="PLA10" s="526"/>
      <c r="PLB10" s="526"/>
      <c r="PLC10" s="526"/>
      <c r="PLD10" s="526"/>
      <c r="PLE10" s="526"/>
      <c r="PLF10" s="526"/>
      <c r="PLG10" s="526"/>
      <c r="PLH10" s="526"/>
      <c r="PLI10" s="526"/>
      <c r="PLJ10" s="526"/>
      <c r="PLK10" s="526"/>
      <c r="PLL10" s="526"/>
      <c r="PLM10" s="526"/>
      <c r="PLN10" s="526"/>
      <c r="PLO10" s="526"/>
      <c r="PLP10" s="526"/>
      <c r="PLQ10" s="526"/>
      <c r="PLR10" s="526"/>
      <c r="PLS10" s="526"/>
      <c r="PLT10" s="526"/>
      <c r="PLU10" s="526"/>
      <c r="PLV10" s="526"/>
      <c r="PLW10" s="526"/>
      <c r="PLX10" s="526"/>
      <c r="PLY10" s="526"/>
      <c r="PLZ10" s="526"/>
      <c r="PMA10" s="526"/>
      <c r="PMB10" s="526"/>
      <c r="PMC10" s="526"/>
      <c r="PMD10" s="526"/>
      <c r="PME10" s="526"/>
      <c r="PMF10" s="526"/>
      <c r="PMG10" s="526"/>
      <c r="PMH10" s="526"/>
      <c r="PMI10" s="526"/>
      <c r="PMJ10" s="526"/>
      <c r="PMK10" s="526"/>
      <c r="PML10" s="526"/>
      <c r="PMM10" s="526"/>
      <c r="PMN10" s="526"/>
      <c r="PMO10" s="526"/>
      <c r="PMP10" s="526"/>
      <c r="PMQ10" s="526"/>
      <c r="PMR10" s="526"/>
      <c r="PMS10" s="526"/>
      <c r="PMT10" s="526"/>
      <c r="PMU10" s="526"/>
      <c r="PMV10" s="526"/>
      <c r="PMW10" s="526"/>
      <c r="PMX10" s="526"/>
      <c r="PMY10" s="526"/>
      <c r="PMZ10" s="526"/>
      <c r="PNA10" s="526"/>
      <c r="PNB10" s="526"/>
      <c r="PNC10" s="526"/>
      <c r="PND10" s="526"/>
      <c r="PNE10" s="526"/>
      <c r="PNF10" s="526"/>
      <c r="PNG10" s="526"/>
      <c r="PNH10" s="526"/>
      <c r="PNI10" s="526"/>
      <c r="PNJ10" s="526"/>
      <c r="PNK10" s="526"/>
      <c r="PNL10" s="526"/>
      <c r="PNM10" s="526"/>
      <c r="PNN10" s="526"/>
      <c r="PNO10" s="526"/>
      <c r="PNP10" s="526"/>
      <c r="PNQ10" s="526"/>
      <c r="PNR10" s="526"/>
      <c r="PNS10" s="526"/>
      <c r="PNT10" s="526"/>
      <c r="PNU10" s="526"/>
      <c r="PNV10" s="526"/>
      <c r="PNW10" s="526"/>
      <c r="PNX10" s="526"/>
      <c r="PNY10" s="526"/>
      <c r="PNZ10" s="526"/>
      <c r="POA10" s="526"/>
      <c r="POB10" s="526"/>
      <c r="POC10" s="526"/>
      <c r="POD10" s="526"/>
      <c r="POE10" s="526"/>
      <c r="POF10" s="526"/>
      <c r="POG10" s="526"/>
      <c r="POH10" s="526"/>
      <c r="POI10" s="526"/>
      <c r="POJ10" s="526"/>
      <c r="POK10" s="526"/>
      <c r="POL10" s="526"/>
      <c r="POM10" s="526"/>
      <c r="PON10" s="526"/>
      <c r="POO10" s="526"/>
      <c r="POP10" s="526"/>
      <c r="POQ10" s="526"/>
      <c r="POR10" s="526"/>
      <c r="POS10" s="526"/>
      <c r="POT10" s="526"/>
      <c r="POU10" s="526"/>
      <c r="POV10" s="526"/>
      <c r="POW10" s="526"/>
      <c r="POX10" s="526"/>
      <c r="POY10" s="526"/>
      <c r="POZ10" s="526"/>
      <c r="PPA10" s="526"/>
      <c r="PPB10" s="526"/>
      <c r="PPC10" s="526"/>
      <c r="PPD10" s="526"/>
      <c r="PPE10" s="526"/>
      <c r="PPF10" s="526"/>
      <c r="PPG10" s="526"/>
      <c r="PPH10" s="526"/>
      <c r="PPI10" s="526"/>
      <c r="PPJ10" s="526"/>
      <c r="PPK10" s="526"/>
      <c r="PPL10" s="526"/>
      <c r="PPM10" s="526"/>
      <c r="PPN10" s="526"/>
      <c r="PPO10" s="526"/>
      <c r="PPP10" s="526"/>
      <c r="PPQ10" s="526"/>
      <c r="PPR10" s="526"/>
      <c r="PPS10" s="526"/>
      <c r="PPT10" s="526"/>
      <c r="PPU10" s="526"/>
      <c r="PPV10" s="526"/>
      <c r="PPW10" s="526"/>
      <c r="PPX10" s="526"/>
      <c r="PPY10" s="526"/>
      <c r="PPZ10" s="526"/>
      <c r="PQA10" s="526"/>
      <c r="PQB10" s="526"/>
      <c r="PQC10" s="526"/>
      <c r="PQD10" s="526"/>
      <c r="PQE10" s="526"/>
      <c r="PQF10" s="526"/>
      <c r="PQG10" s="526"/>
      <c r="PQH10" s="526"/>
      <c r="PQI10" s="526"/>
      <c r="PQJ10" s="526"/>
      <c r="PQK10" s="526"/>
      <c r="PQL10" s="526"/>
      <c r="PQM10" s="526"/>
      <c r="PQN10" s="526"/>
      <c r="PQO10" s="526"/>
      <c r="PQP10" s="526"/>
      <c r="PQQ10" s="526"/>
      <c r="PQR10" s="526"/>
      <c r="PQS10" s="526"/>
      <c r="PQT10" s="526"/>
      <c r="PQU10" s="526"/>
      <c r="PQV10" s="526"/>
      <c r="PQW10" s="526"/>
      <c r="PQX10" s="526"/>
      <c r="PQY10" s="526"/>
      <c r="PQZ10" s="526"/>
      <c r="PRA10" s="526"/>
      <c r="PRB10" s="526"/>
      <c r="PRC10" s="526"/>
      <c r="PRD10" s="526"/>
      <c r="PRE10" s="526"/>
      <c r="PRF10" s="526"/>
      <c r="PRG10" s="526"/>
      <c r="PRH10" s="526"/>
      <c r="PRI10" s="526"/>
      <c r="PRJ10" s="526"/>
      <c r="PRK10" s="526"/>
      <c r="PRL10" s="526"/>
      <c r="PRM10" s="526"/>
      <c r="PRN10" s="526"/>
      <c r="PRO10" s="526"/>
      <c r="PRP10" s="526"/>
      <c r="PRQ10" s="526"/>
      <c r="PRR10" s="526"/>
      <c r="PRS10" s="526"/>
      <c r="PRT10" s="526"/>
      <c r="PRU10" s="526"/>
      <c r="PRV10" s="526"/>
      <c r="PRW10" s="526"/>
      <c r="PRX10" s="526"/>
      <c r="PRY10" s="526"/>
      <c r="PRZ10" s="526"/>
      <c r="PSA10" s="526"/>
      <c r="PSB10" s="526"/>
      <c r="PSC10" s="526"/>
      <c r="PSD10" s="526"/>
      <c r="PSE10" s="526"/>
      <c r="PSF10" s="526"/>
      <c r="PSG10" s="526"/>
      <c r="PSH10" s="526"/>
      <c r="PSI10" s="526"/>
      <c r="PSJ10" s="526"/>
      <c r="PSK10" s="526"/>
      <c r="PSL10" s="526"/>
      <c r="PSM10" s="526"/>
      <c r="PSN10" s="526"/>
      <c r="PSO10" s="526"/>
      <c r="PSP10" s="526"/>
      <c r="PSQ10" s="526"/>
      <c r="PSR10" s="526"/>
      <c r="PSS10" s="526"/>
      <c r="PST10" s="526"/>
      <c r="PSU10" s="526"/>
      <c r="PSV10" s="526"/>
      <c r="PSW10" s="526"/>
      <c r="PSX10" s="526"/>
      <c r="PSY10" s="526"/>
      <c r="PSZ10" s="526"/>
      <c r="PTA10" s="526"/>
      <c r="PTB10" s="526"/>
      <c r="PTC10" s="526"/>
      <c r="PTD10" s="526"/>
      <c r="PTE10" s="526"/>
      <c r="PTF10" s="526"/>
      <c r="PTG10" s="526"/>
      <c r="PTH10" s="526"/>
      <c r="PTI10" s="526"/>
      <c r="PTJ10" s="526"/>
      <c r="PTK10" s="526"/>
      <c r="PTL10" s="526"/>
      <c r="PTM10" s="526"/>
      <c r="PTN10" s="526"/>
      <c r="PTO10" s="526"/>
      <c r="PTP10" s="526"/>
      <c r="PTQ10" s="526"/>
      <c r="PTR10" s="526"/>
      <c r="PTS10" s="526"/>
      <c r="PTT10" s="526"/>
      <c r="PTU10" s="526"/>
      <c r="PTV10" s="526"/>
      <c r="PTW10" s="526"/>
      <c r="PTX10" s="526"/>
      <c r="PTY10" s="526"/>
      <c r="PTZ10" s="526"/>
      <c r="PUA10" s="526"/>
      <c r="PUB10" s="526"/>
      <c r="PUC10" s="526"/>
      <c r="PUD10" s="526"/>
      <c r="PUE10" s="526"/>
      <c r="PUF10" s="526"/>
      <c r="PUG10" s="526"/>
      <c r="PUH10" s="526"/>
      <c r="PUI10" s="526"/>
      <c r="PUJ10" s="526"/>
      <c r="PUK10" s="526"/>
      <c r="PUL10" s="526"/>
      <c r="PUM10" s="526"/>
      <c r="PUN10" s="526"/>
      <c r="PUO10" s="526"/>
      <c r="PUP10" s="526"/>
      <c r="PUQ10" s="526"/>
      <c r="PUR10" s="526"/>
      <c r="PUS10" s="526"/>
      <c r="PUT10" s="526"/>
      <c r="PUU10" s="526"/>
      <c r="PUV10" s="526"/>
      <c r="PUW10" s="526"/>
      <c r="PUX10" s="526"/>
      <c r="PUY10" s="526"/>
      <c r="PUZ10" s="526"/>
      <c r="PVA10" s="526"/>
      <c r="PVB10" s="526"/>
      <c r="PVC10" s="526"/>
      <c r="PVD10" s="526"/>
      <c r="PVE10" s="526"/>
      <c r="PVF10" s="526"/>
      <c r="PVG10" s="526"/>
      <c r="PVH10" s="526"/>
      <c r="PVI10" s="526"/>
      <c r="PVJ10" s="526"/>
      <c r="PVK10" s="526"/>
      <c r="PVL10" s="526"/>
      <c r="PVM10" s="526"/>
      <c r="PVN10" s="526"/>
      <c r="PVO10" s="526"/>
      <c r="PVP10" s="526"/>
      <c r="PVQ10" s="526"/>
      <c r="PVR10" s="526"/>
      <c r="PVS10" s="526"/>
      <c r="PVT10" s="526"/>
      <c r="PVU10" s="526"/>
      <c r="PVV10" s="526"/>
      <c r="PVW10" s="526"/>
      <c r="PVX10" s="526"/>
      <c r="PVY10" s="526"/>
      <c r="PVZ10" s="526"/>
      <c r="PWA10" s="526"/>
      <c r="PWB10" s="526"/>
      <c r="PWC10" s="526"/>
      <c r="PWD10" s="526"/>
      <c r="PWE10" s="526"/>
      <c r="PWF10" s="526"/>
      <c r="PWG10" s="526"/>
      <c r="PWH10" s="526"/>
      <c r="PWI10" s="526"/>
      <c r="PWJ10" s="526"/>
      <c r="PWK10" s="526"/>
      <c r="PWL10" s="526"/>
      <c r="PWM10" s="526"/>
      <c r="PWN10" s="526"/>
      <c r="PWO10" s="526"/>
      <c r="PWP10" s="526"/>
      <c r="PWQ10" s="526"/>
      <c r="PWR10" s="526"/>
      <c r="PWS10" s="526"/>
      <c r="PWT10" s="526"/>
      <c r="PWU10" s="526"/>
      <c r="PWV10" s="526"/>
      <c r="PWW10" s="526"/>
      <c r="PWX10" s="526"/>
      <c r="PWY10" s="526"/>
      <c r="PWZ10" s="526"/>
      <c r="PXA10" s="526"/>
      <c r="PXB10" s="526"/>
      <c r="PXC10" s="526"/>
      <c r="PXD10" s="526"/>
      <c r="PXE10" s="526"/>
      <c r="PXF10" s="526"/>
      <c r="PXG10" s="526"/>
      <c r="PXH10" s="526"/>
      <c r="PXI10" s="526"/>
      <c r="PXJ10" s="526"/>
      <c r="PXK10" s="526"/>
      <c r="PXL10" s="526"/>
      <c r="PXM10" s="526"/>
      <c r="PXN10" s="526"/>
      <c r="PXO10" s="526"/>
      <c r="PXP10" s="526"/>
      <c r="PXQ10" s="526"/>
      <c r="PXR10" s="526"/>
      <c r="PXS10" s="526"/>
      <c r="PXT10" s="526"/>
      <c r="PXU10" s="526"/>
      <c r="PXV10" s="526"/>
      <c r="PXW10" s="526"/>
      <c r="PXX10" s="526"/>
      <c r="PXY10" s="526"/>
      <c r="PXZ10" s="526"/>
      <c r="PYA10" s="526"/>
      <c r="PYB10" s="526"/>
      <c r="PYC10" s="526"/>
      <c r="PYD10" s="526"/>
      <c r="PYE10" s="526"/>
      <c r="PYF10" s="526"/>
      <c r="PYG10" s="526"/>
      <c r="PYH10" s="526"/>
      <c r="PYI10" s="526"/>
      <c r="PYJ10" s="526"/>
      <c r="PYK10" s="526"/>
      <c r="PYL10" s="526"/>
      <c r="PYM10" s="526"/>
      <c r="PYN10" s="526"/>
      <c r="PYO10" s="526"/>
      <c r="PYP10" s="526"/>
      <c r="PYQ10" s="526"/>
      <c r="PYR10" s="526"/>
      <c r="PYS10" s="526"/>
      <c r="PYT10" s="526"/>
      <c r="PYU10" s="526"/>
      <c r="PYV10" s="526"/>
      <c r="PYW10" s="526"/>
      <c r="PYX10" s="526"/>
      <c r="PYY10" s="526"/>
      <c r="PYZ10" s="526"/>
      <c r="PZA10" s="526"/>
      <c r="PZB10" s="526"/>
      <c r="PZC10" s="526"/>
      <c r="PZD10" s="526"/>
      <c r="PZE10" s="526"/>
      <c r="PZF10" s="526"/>
      <c r="PZG10" s="526"/>
      <c r="PZH10" s="526"/>
      <c r="PZI10" s="526"/>
      <c r="PZJ10" s="526"/>
      <c r="PZK10" s="526"/>
      <c r="PZL10" s="526"/>
      <c r="PZM10" s="526"/>
      <c r="PZN10" s="526"/>
      <c r="PZO10" s="526"/>
      <c r="PZP10" s="526"/>
      <c r="PZQ10" s="526"/>
      <c r="PZR10" s="526"/>
      <c r="PZS10" s="526"/>
      <c r="PZT10" s="526"/>
      <c r="PZU10" s="526"/>
      <c r="PZV10" s="526"/>
      <c r="PZW10" s="526"/>
      <c r="PZX10" s="526"/>
      <c r="PZY10" s="526"/>
      <c r="PZZ10" s="526"/>
      <c r="QAA10" s="526"/>
      <c r="QAB10" s="526"/>
      <c r="QAC10" s="526"/>
      <c r="QAD10" s="526"/>
      <c r="QAE10" s="526"/>
      <c r="QAF10" s="526"/>
      <c r="QAG10" s="526"/>
      <c r="QAH10" s="526"/>
      <c r="QAI10" s="526"/>
      <c r="QAJ10" s="526"/>
      <c r="QAK10" s="526"/>
      <c r="QAL10" s="526"/>
      <c r="QAM10" s="526"/>
      <c r="QAN10" s="526"/>
      <c r="QAO10" s="526"/>
      <c r="QAP10" s="526"/>
      <c r="QAQ10" s="526"/>
      <c r="QAR10" s="526"/>
      <c r="QAS10" s="526"/>
      <c r="QAT10" s="526"/>
      <c r="QAU10" s="526"/>
      <c r="QAV10" s="526"/>
      <c r="QAW10" s="526"/>
      <c r="QAX10" s="526"/>
      <c r="QAY10" s="526"/>
      <c r="QAZ10" s="526"/>
      <c r="QBA10" s="526"/>
      <c r="QBB10" s="526"/>
      <c r="QBC10" s="526"/>
      <c r="QBD10" s="526"/>
      <c r="QBE10" s="526"/>
      <c r="QBF10" s="526"/>
      <c r="QBG10" s="526"/>
      <c r="QBH10" s="526"/>
      <c r="QBI10" s="526"/>
      <c r="QBJ10" s="526"/>
      <c r="QBK10" s="526"/>
      <c r="QBL10" s="526"/>
      <c r="QBM10" s="526"/>
      <c r="QBN10" s="526"/>
      <c r="QBO10" s="526"/>
      <c r="QBP10" s="526"/>
      <c r="QBQ10" s="526"/>
      <c r="QBR10" s="526"/>
      <c r="QBS10" s="526"/>
      <c r="QBT10" s="526"/>
      <c r="QBU10" s="526"/>
      <c r="QBV10" s="526"/>
      <c r="QBW10" s="526"/>
      <c r="QBX10" s="526"/>
      <c r="QBY10" s="526"/>
      <c r="QBZ10" s="526"/>
      <c r="QCA10" s="526"/>
      <c r="QCB10" s="526"/>
      <c r="QCC10" s="526"/>
      <c r="QCD10" s="526"/>
      <c r="QCE10" s="526"/>
      <c r="QCF10" s="526"/>
      <c r="QCG10" s="526"/>
      <c r="QCH10" s="526"/>
      <c r="QCI10" s="526"/>
      <c r="QCJ10" s="526"/>
      <c r="QCK10" s="526"/>
      <c r="QCL10" s="526"/>
      <c r="QCM10" s="526"/>
      <c r="QCN10" s="526"/>
      <c r="QCO10" s="526"/>
      <c r="QCP10" s="526"/>
      <c r="QCQ10" s="526"/>
      <c r="QCR10" s="526"/>
      <c r="QCS10" s="526"/>
      <c r="QCT10" s="526"/>
      <c r="QCU10" s="526"/>
      <c r="QCV10" s="526"/>
      <c r="QCW10" s="526"/>
      <c r="QCX10" s="526"/>
      <c r="QCY10" s="526"/>
      <c r="QCZ10" s="526"/>
      <c r="QDA10" s="526"/>
      <c r="QDB10" s="526"/>
      <c r="QDC10" s="526"/>
      <c r="QDD10" s="526"/>
      <c r="QDE10" s="526"/>
      <c r="QDF10" s="526"/>
      <c r="QDG10" s="526"/>
      <c r="QDH10" s="526"/>
      <c r="QDI10" s="526"/>
      <c r="QDJ10" s="526"/>
      <c r="QDK10" s="526"/>
      <c r="QDL10" s="526"/>
      <c r="QDM10" s="526"/>
      <c r="QDN10" s="526"/>
      <c r="QDO10" s="526"/>
      <c r="QDP10" s="526"/>
      <c r="QDQ10" s="526"/>
      <c r="QDR10" s="526"/>
      <c r="QDS10" s="526"/>
      <c r="QDT10" s="526"/>
      <c r="QDU10" s="526"/>
      <c r="QDV10" s="526"/>
      <c r="QDW10" s="526"/>
      <c r="QDX10" s="526"/>
      <c r="QDY10" s="526"/>
      <c r="QDZ10" s="526"/>
      <c r="QEA10" s="526"/>
      <c r="QEB10" s="526"/>
      <c r="QEC10" s="526"/>
      <c r="QED10" s="526"/>
      <c r="QEE10" s="526"/>
      <c r="QEF10" s="526"/>
      <c r="QEG10" s="526"/>
      <c r="QEH10" s="526"/>
      <c r="QEI10" s="526"/>
      <c r="QEJ10" s="526"/>
      <c r="QEK10" s="526"/>
      <c r="QEL10" s="526"/>
      <c r="QEM10" s="526"/>
      <c r="QEN10" s="526"/>
      <c r="QEO10" s="526"/>
      <c r="QEP10" s="526"/>
      <c r="QEQ10" s="526"/>
      <c r="QER10" s="526"/>
      <c r="QES10" s="526"/>
      <c r="QET10" s="526"/>
      <c r="QEU10" s="526"/>
      <c r="QEV10" s="526"/>
      <c r="QEW10" s="526"/>
      <c r="QEX10" s="526"/>
      <c r="QEY10" s="526"/>
      <c r="QEZ10" s="526"/>
      <c r="QFA10" s="526"/>
      <c r="QFB10" s="526"/>
      <c r="QFC10" s="526"/>
      <c r="QFD10" s="526"/>
      <c r="QFE10" s="526"/>
      <c r="QFF10" s="526"/>
      <c r="QFG10" s="526"/>
      <c r="QFH10" s="526"/>
      <c r="QFI10" s="526"/>
      <c r="QFJ10" s="526"/>
      <c r="QFK10" s="526"/>
      <c r="QFL10" s="526"/>
      <c r="QFM10" s="526"/>
      <c r="QFN10" s="526"/>
      <c r="QFO10" s="526"/>
      <c r="QFP10" s="526"/>
      <c r="QFQ10" s="526"/>
      <c r="QFR10" s="526"/>
      <c r="QFS10" s="526"/>
      <c r="QFT10" s="526"/>
      <c r="QFU10" s="526"/>
      <c r="QFV10" s="526"/>
      <c r="QFW10" s="526"/>
      <c r="QFX10" s="526"/>
      <c r="QFY10" s="526"/>
      <c r="QFZ10" s="526"/>
      <c r="QGA10" s="526"/>
      <c r="QGB10" s="526"/>
      <c r="QGC10" s="526"/>
      <c r="QGD10" s="526"/>
      <c r="QGE10" s="526"/>
      <c r="QGF10" s="526"/>
      <c r="QGG10" s="526"/>
      <c r="QGH10" s="526"/>
      <c r="QGI10" s="526"/>
      <c r="QGJ10" s="526"/>
      <c r="QGK10" s="526"/>
      <c r="QGL10" s="526"/>
      <c r="QGM10" s="526"/>
      <c r="QGN10" s="526"/>
      <c r="QGO10" s="526"/>
      <c r="QGP10" s="526"/>
      <c r="QGQ10" s="526"/>
      <c r="QGR10" s="526"/>
      <c r="QGS10" s="526"/>
      <c r="QGT10" s="526"/>
      <c r="QGU10" s="526"/>
      <c r="QGV10" s="526"/>
      <c r="QGW10" s="526"/>
      <c r="QGX10" s="526"/>
      <c r="QGY10" s="526"/>
      <c r="QGZ10" s="526"/>
      <c r="QHA10" s="526"/>
      <c r="QHB10" s="526"/>
      <c r="QHC10" s="526"/>
      <c r="QHD10" s="526"/>
      <c r="QHE10" s="526"/>
      <c r="QHF10" s="526"/>
      <c r="QHG10" s="526"/>
      <c r="QHH10" s="526"/>
      <c r="QHI10" s="526"/>
      <c r="QHJ10" s="526"/>
      <c r="QHK10" s="526"/>
      <c r="QHL10" s="526"/>
      <c r="QHM10" s="526"/>
      <c r="QHN10" s="526"/>
      <c r="QHO10" s="526"/>
      <c r="QHP10" s="526"/>
      <c r="QHQ10" s="526"/>
      <c r="QHR10" s="526"/>
      <c r="QHS10" s="526"/>
      <c r="QHT10" s="526"/>
      <c r="QHU10" s="526"/>
      <c r="QHV10" s="526"/>
      <c r="QHW10" s="526"/>
      <c r="QHX10" s="526"/>
      <c r="QHY10" s="526"/>
      <c r="QHZ10" s="526"/>
      <c r="QIA10" s="526"/>
      <c r="QIB10" s="526"/>
      <c r="QIC10" s="526"/>
      <c r="QID10" s="526"/>
      <c r="QIE10" s="526"/>
      <c r="QIF10" s="526"/>
      <c r="QIG10" s="526"/>
      <c r="QIH10" s="526"/>
      <c r="QII10" s="526"/>
      <c r="QIJ10" s="526"/>
      <c r="QIK10" s="526"/>
      <c r="QIL10" s="526"/>
      <c r="QIM10" s="526"/>
      <c r="QIN10" s="526"/>
      <c r="QIO10" s="526"/>
      <c r="QIP10" s="526"/>
      <c r="QIQ10" s="526"/>
      <c r="QIR10" s="526"/>
      <c r="QIS10" s="526"/>
      <c r="QIT10" s="526"/>
      <c r="QIU10" s="526"/>
      <c r="QIV10" s="526"/>
      <c r="QIW10" s="526"/>
      <c r="QIX10" s="526"/>
      <c r="QIY10" s="526"/>
      <c r="QIZ10" s="526"/>
      <c r="QJA10" s="526"/>
      <c r="QJB10" s="526"/>
      <c r="QJC10" s="526"/>
      <c r="QJD10" s="526"/>
      <c r="QJE10" s="526"/>
      <c r="QJF10" s="526"/>
      <c r="QJG10" s="526"/>
      <c r="QJH10" s="526"/>
      <c r="QJI10" s="526"/>
      <c r="QJJ10" s="526"/>
      <c r="QJK10" s="526"/>
      <c r="QJL10" s="526"/>
      <c r="QJM10" s="526"/>
      <c r="QJN10" s="526"/>
      <c r="QJO10" s="526"/>
      <c r="QJP10" s="526"/>
      <c r="QJQ10" s="526"/>
      <c r="QJR10" s="526"/>
      <c r="QJS10" s="526"/>
      <c r="QJT10" s="526"/>
      <c r="QJU10" s="526"/>
      <c r="QJV10" s="526"/>
      <c r="QJW10" s="526"/>
      <c r="QJX10" s="526"/>
      <c r="QJY10" s="526"/>
      <c r="QJZ10" s="526"/>
      <c r="QKA10" s="526"/>
      <c r="QKB10" s="526"/>
      <c r="QKC10" s="526"/>
      <c r="QKD10" s="526"/>
      <c r="QKE10" s="526"/>
      <c r="QKF10" s="526"/>
      <c r="QKG10" s="526"/>
      <c r="QKH10" s="526"/>
      <c r="QKI10" s="526"/>
      <c r="QKJ10" s="526"/>
      <c r="QKK10" s="526"/>
      <c r="QKL10" s="526"/>
      <c r="QKM10" s="526"/>
      <c r="QKN10" s="526"/>
      <c r="QKO10" s="526"/>
      <c r="QKP10" s="526"/>
      <c r="QKQ10" s="526"/>
      <c r="QKR10" s="526"/>
      <c r="QKS10" s="526"/>
      <c r="QKT10" s="526"/>
      <c r="QKU10" s="526"/>
      <c r="QKV10" s="526"/>
      <c r="QKW10" s="526"/>
      <c r="QKX10" s="526"/>
      <c r="QKY10" s="526"/>
      <c r="QKZ10" s="526"/>
      <c r="QLA10" s="526"/>
      <c r="QLB10" s="526"/>
      <c r="QLC10" s="526"/>
      <c r="QLD10" s="526"/>
      <c r="QLE10" s="526"/>
      <c r="QLF10" s="526"/>
      <c r="QLG10" s="526"/>
      <c r="QLH10" s="526"/>
      <c r="QLI10" s="526"/>
      <c r="QLJ10" s="526"/>
      <c r="QLK10" s="526"/>
      <c r="QLL10" s="526"/>
      <c r="QLM10" s="526"/>
      <c r="QLN10" s="526"/>
      <c r="QLO10" s="526"/>
      <c r="QLP10" s="526"/>
      <c r="QLQ10" s="526"/>
      <c r="QLR10" s="526"/>
      <c r="QLS10" s="526"/>
      <c r="QLT10" s="526"/>
      <c r="QLU10" s="526"/>
      <c r="QLV10" s="526"/>
      <c r="QLW10" s="526"/>
      <c r="QLX10" s="526"/>
      <c r="QLY10" s="526"/>
      <c r="QLZ10" s="526"/>
      <c r="QMA10" s="526"/>
      <c r="QMB10" s="526"/>
      <c r="QMC10" s="526"/>
      <c r="QMD10" s="526"/>
      <c r="QME10" s="526"/>
      <c r="QMF10" s="526"/>
      <c r="QMG10" s="526"/>
      <c r="QMH10" s="526"/>
      <c r="QMI10" s="526"/>
      <c r="QMJ10" s="526"/>
      <c r="QMK10" s="526"/>
      <c r="QML10" s="526"/>
      <c r="QMM10" s="526"/>
      <c r="QMN10" s="526"/>
      <c r="QMO10" s="526"/>
      <c r="QMP10" s="526"/>
      <c r="QMQ10" s="526"/>
      <c r="QMR10" s="526"/>
      <c r="QMS10" s="526"/>
      <c r="QMT10" s="526"/>
      <c r="QMU10" s="526"/>
      <c r="QMV10" s="526"/>
      <c r="QMW10" s="526"/>
      <c r="QMX10" s="526"/>
      <c r="QMY10" s="526"/>
      <c r="QMZ10" s="526"/>
      <c r="QNA10" s="526"/>
      <c r="QNB10" s="526"/>
      <c r="QNC10" s="526"/>
      <c r="QND10" s="526"/>
      <c r="QNE10" s="526"/>
      <c r="QNF10" s="526"/>
      <c r="QNG10" s="526"/>
      <c r="QNH10" s="526"/>
      <c r="QNI10" s="526"/>
      <c r="QNJ10" s="526"/>
      <c r="QNK10" s="526"/>
      <c r="QNL10" s="526"/>
      <c r="QNM10" s="526"/>
      <c r="QNN10" s="526"/>
      <c r="QNO10" s="526"/>
      <c r="QNP10" s="526"/>
      <c r="QNQ10" s="526"/>
      <c r="QNR10" s="526"/>
      <c r="QNS10" s="526"/>
      <c r="QNT10" s="526"/>
      <c r="QNU10" s="526"/>
      <c r="QNV10" s="526"/>
      <c r="QNW10" s="526"/>
      <c r="QNX10" s="526"/>
      <c r="QNY10" s="526"/>
      <c r="QNZ10" s="526"/>
      <c r="QOA10" s="526"/>
      <c r="QOB10" s="526"/>
      <c r="QOC10" s="526"/>
      <c r="QOD10" s="526"/>
      <c r="QOE10" s="526"/>
      <c r="QOF10" s="526"/>
      <c r="QOG10" s="526"/>
      <c r="QOH10" s="526"/>
      <c r="QOI10" s="526"/>
      <c r="QOJ10" s="526"/>
      <c r="QOK10" s="526"/>
      <c r="QOL10" s="526"/>
      <c r="QOM10" s="526"/>
      <c r="QON10" s="526"/>
      <c r="QOO10" s="526"/>
      <c r="QOP10" s="526"/>
      <c r="QOQ10" s="526"/>
      <c r="QOR10" s="526"/>
      <c r="QOS10" s="526"/>
      <c r="QOT10" s="526"/>
      <c r="QOU10" s="526"/>
      <c r="QOV10" s="526"/>
      <c r="QOW10" s="526"/>
      <c r="QOX10" s="526"/>
      <c r="QOY10" s="526"/>
      <c r="QOZ10" s="526"/>
      <c r="QPA10" s="526"/>
      <c r="QPB10" s="526"/>
      <c r="QPC10" s="526"/>
      <c r="QPD10" s="526"/>
      <c r="QPE10" s="526"/>
      <c r="QPF10" s="526"/>
      <c r="QPG10" s="526"/>
      <c r="QPH10" s="526"/>
      <c r="QPI10" s="526"/>
      <c r="QPJ10" s="526"/>
      <c r="QPK10" s="526"/>
      <c r="QPL10" s="526"/>
      <c r="QPM10" s="526"/>
      <c r="QPN10" s="526"/>
      <c r="QPO10" s="526"/>
      <c r="QPP10" s="526"/>
      <c r="QPQ10" s="526"/>
      <c r="QPR10" s="526"/>
      <c r="QPS10" s="526"/>
      <c r="QPT10" s="526"/>
      <c r="QPU10" s="526"/>
      <c r="QPV10" s="526"/>
      <c r="QPW10" s="526"/>
      <c r="QPX10" s="526"/>
      <c r="QPY10" s="526"/>
      <c r="QPZ10" s="526"/>
      <c r="QQA10" s="526"/>
      <c r="QQB10" s="526"/>
      <c r="QQC10" s="526"/>
      <c r="QQD10" s="526"/>
      <c r="QQE10" s="526"/>
      <c r="QQF10" s="526"/>
      <c r="QQG10" s="526"/>
      <c r="QQH10" s="526"/>
      <c r="QQI10" s="526"/>
      <c r="QQJ10" s="526"/>
      <c r="QQK10" s="526"/>
      <c r="QQL10" s="526"/>
      <c r="QQM10" s="526"/>
      <c r="QQN10" s="526"/>
      <c r="QQO10" s="526"/>
      <c r="QQP10" s="526"/>
      <c r="QQQ10" s="526"/>
      <c r="QQR10" s="526"/>
      <c r="QQS10" s="526"/>
      <c r="QQT10" s="526"/>
      <c r="QQU10" s="526"/>
      <c r="QQV10" s="526"/>
      <c r="QQW10" s="526"/>
      <c r="QQX10" s="526"/>
      <c r="QQY10" s="526"/>
      <c r="QQZ10" s="526"/>
      <c r="QRA10" s="526"/>
      <c r="QRB10" s="526"/>
      <c r="QRC10" s="526"/>
      <c r="QRD10" s="526"/>
      <c r="QRE10" s="526"/>
      <c r="QRF10" s="526"/>
      <c r="QRG10" s="526"/>
      <c r="QRH10" s="526"/>
      <c r="QRI10" s="526"/>
      <c r="QRJ10" s="526"/>
      <c r="QRK10" s="526"/>
      <c r="QRL10" s="526"/>
      <c r="QRM10" s="526"/>
      <c r="QRN10" s="526"/>
      <c r="QRO10" s="526"/>
      <c r="QRP10" s="526"/>
      <c r="QRQ10" s="526"/>
      <c r="QRR10" s="526"/>
      <c r="QRS10" s="526"/>
      <c r="QRT10" s="526"/>
      <c r="QRU10" s="526"/>
      <c r="QRV10" s="526"/>
      <c r="QRW10" s="526"/>
      <c r="QRX10" s="526"/>
      <c r="QRY10" s="526"/>
      <c r="QRZ10" s="526"/>
      <c r="QSA10" s="526"/>
      <c r="QSB10" s="526"/>
      <c r="QSC10" s="526"/>
      <c r="QSD10" s="526"/>
      <c r="QSE10" s="526"/>
      <c r="QSF10" s="526"/>
      <c r="QSG10" s="526"/>
      <c r="QSH10" s="526"/>
      <c r="QSI10" s="526"/>
      <c r="QSJ10" s="526"/>
      <c r="QSK10" s="526"/>
      <c r="QSL10" s="526"/>
      <c r="QSM10" s="526"/>
      <c r="QSN10" s="526"/>
      <c r="QSO10" s="526"/>
      <c r="QSP10" s="526"/>
      <c r="QSQ10" s="526"/>
      <c r="QSR10" s="526"/>
      <c r="QSS10" s="526"/>
      <c r="QST10" s="526"/>
      <c r="QSU10" s="526"/>
      <c r="QSV10" s="526"/>
      <c r="QSW10" s="526"/>
      <c r="QSX10" s="526"/>
      <c r="QSY10" s="526"/>
      <c r="QSZ10" s="526"/>
      <c r="QTA10" s="526"/>
      <c r="QTB10" s="526"/>
      <c r="QTC10" s="526"/>
      <c r="QTD10" s="526"/>
      <c r="QTE10" s="526"/>
      <c r="QTF10" s="526"/>
      <c r="QTG10" s="526"/>
      <c r="QTH10" s="526"/>
      <c r="QTI10" s="526"/>
      <c r="QTJ10" s="526"/>
      <c r="QTK10" s="526"/>
      <c r="QTL10" s="526"/>
      <c r="QTM10" s="526"/>
      <c r="QTN10" s="526"/>
      <c r="QTO10" s="526"/>
      <c r="QTP10" s="526"/>
      <c r="QTQ10" s="526"/>
      <c r="QTR10" s="526"/>
      <c r="QTS10" s="526"/>
      <c r="QTT10" s="526"/>
      <c r="QTU10" s="526"/>
      <c r="QTV10" s="526"/>
      <c r="QTW10" s="526"/>
      <c r="QTX10" s="526"/>
      <c r="QTY10" s="526"/>
      <c r="QTZ10" s="526"/>
      <c r="QUA10" s="526"/>
      <c r="QUB10" s="526"/>
      <c r="QUC10" s="526"/>
      <c r="QUD10" s="526"/>
      <c r="QUE10" s="526"/>
      <c r="QUF10" s="526"/>
      <c r="QUG10" s="526"/>
      <c r="QUH10" s="526"/>
      <c r="QUI10" s="526"/>
      <c r="QUJ10" s="526"/>
      <c r="QUK10" s="526"/>
      <c r="QUL10" s="526"/>
      <c r="QUM10" s="526"/>
      <c r="QUN10" s="526"/>
      <c r="QUO10" s="526"/>
      <c r="QUP10" s="526"/>
      <c r="QUQ10" s="526"/>
      <c r="QUR10" s="526"/>
      <c r="QUS10" s="526"/>
      <c r="QUT10" s="526"/>
      <c r="QUU10" s="526"/>
      <c r="QUV10" s="526"/>
      <c r="QUW10" s="526"/>
      <c r="QUX10" s="526"/>
      <c r="QUY10" s="526"/>
      <c r="QUZ10" s="526"/>
      <c r="QVA10" s="526"/>
      <c r="QVB10" s="526"/>
      <c r="QVC10" s="526"/>
      <c r="QVD10" s="526"/>
      <c r="QVE10" s="526"/>
      <c r="QVF10" s="526"/>
      <c r="QVG10" s="526"/>
      <c r="QVH10" s="526"/>
      <c r="QVI10" s="526"/>
      <c r="QVJ10" s="526"/>
      <c r="QVK10" s="526"/>
      <c r="QVL10" s="526"/>
      <c r="QVM10" s="526"/>
      <c r="QVN10" s="526"/>
      <c r="QVO10" s="526"/>
      <c r="QVP10" s="526"/>
      <c r="QVQ10" s="526"/>
      <c r="QVR10" s="526"/>
      <c r="QVS10" s="526"/>
      <c r="QVT10" s="526"/>
      <c r="QVU10" s="526"/>
      <c r="QVV10" s="526"/>
      <c r="QVW10" s="526"/>
      <c r="QVX10" s="526"/>
      <c r="QVY10" s="526"/>
      <c r="QVZ10" s="526"/>
      <c r="QWA10" s="526"/>
      <c r="QWB10" s="526"/>
      <c r="QWC10" s="526"/>
      <c r="QWD10" s="526"/>
      <c r="QWE10" s="526"/>
      <c r="QWF10" s="526"/>
      <c r="QWG10" s="526"/>
      <c r="QWH10" s="526"/>
      <c r="QWI10" s="526"/>
      <c r="QWJ10" s="526"/>
      <c r="QWK10" s="526"/>
      <c r="QWL10" s="526"/>
      <c r="QWM10" s="526"/>
      <c r="QWN10" s="526"/>
      <c r="QWO10" s="526"/>
      <c r="QWP10" s="526"/>
      <c r="QWQ10" s="526"/>
      <c r="QWR10" s="526"/>
      <c r="QWS10" s="526"/>
      <c r="QWT10" s="526"/>
      <c r="QWU10" s="526"/>
      <c r="QWV10" s="526"/>
      <c r="QWW10" s="526"/>
      <c r="QWX10" s="526"/>
      <c r="QWY10" s="526"/>
      <c r="QWZ10" s="526"/>
      <c r="QXA10" s="526"/>
      <c r="QXB10" s="526"/>
      <c r="QXC10" s="526"/>
      <c r="QXD10" s="526"/>
      <c r="QXE10" s="526"/>
      <c r="QXF10" s="526"/>
      <c r="QXG10" s="526"/>
      <c r="QXH10" s="526"/>
      <c r="QXI10" s="526"/>
      <c r="QXJ10" s="526"/>
      <c r="QXK10" s="526"/>
      <c r="QXL10" s="526"/>
      <c r="QXM10" s="526"/>
      <c r="QXN10" s="526"/>
      <c r="QXO10" s="526"/>
      <c r="QXP10" s="526"/>
      <c r="QXQ10" s="526"/>
      <c r="QXR10" s="526"/>
      <c r="QXS10" s="526"/>
      <c r="QXT10" s="526"/>
      <c r="QXU10" s="526"/>
      <c r="QXV10" s="526"/>
      <c r="QXW10" s="526"/>
      <c r="QXX10" s="526"/>
      <c r="QXY10" s="526"/>
      <c r="QXZ10" s="526"/>
      <c r="QYA10" s="526"/>
      <c r="QYB10" s="526"/>
      <c r="QYC10" s="526"/>
      <c r="QYD10" s="526"/>
      <c r="QYE10" s="526"/>
      <c r="QYF10" s="526"/>
      <c r="QYG10" s="526"/>
      <c r="QYH10" s="526"/>
      <c r="QYI10" s="526"/>
      <c r="QYJ10" s="526"/>
      <c r="QYK10" s="526"/>
      <c r="QYL10" s="526"/>
      <c r="QYM10" s="526"/>
      <c r="QYN10" s="526"/>
      <c r="QYO10" s="526"/>
      <c r="QYP10" s="526"/>
      <c r="QYQ10" s="526"/>
      <c r="QYR10" s="526"/>
      <c r="QYS10" s="526"/>
      <c r="QYT10" s="526"/>
      <c r="QYU10" s="526"/>
      <c r="QYV10" s="526"/>
      <c r="QYW10" s="526"/>
      <c r="QYX10" s="526"/>
      <c r="QYY10" s="526"/>
      <c r="QYZ10" s="526"/>
      <c r="QZA10" s="526"/>
      <c r="QZB10" s="526"/>
      <c r="QZC10" s="526"/>
      <c r="QZD10" s="526"/>
      <c r="QZE10" s="526"/>
      <c r="QZF10" s="526"/>
      <c r="QZG10" s="526"/>
      <c r="QZH10" s="526"/>
      <c r="QZI10" s="526"/>
      <c r="QZJ10" s="526"/>
      <c r="QZK10" s="526"/>
      <c r="QZL10" s="526"/>
      <c r="QZM10" s="526"/>
      <c r="QZN10" s="526"/>
      <c r="QZO10" s="526"/>
      <c r="QZP10" s="526"/>
      <c r="QZQ10" s="526"/>
      <c r="QZR10" s="526"/>
      <c r="QZS10" s="526"/>
      <c r="QZT10" s="526"/>
      <c r="QZU10" s="526"/>
      <c r="QZV10" s="526"/>
      <c r="QZW10" s="526"/>
      <c r="QZX10" s="526"/>
      <c r="QZY10" s="526"/>
      <c r="QZZ10" s="526"/>
      <c r="RAA10" s="526"/>
      <c r="RAB10" s="526"/>
      <c r="RAC10" s="526"/>
      <c r="RAD10" s="526"/>
      <c r="RAE10" s="526"/>
      <c r="RAF10" s="526"/>
      <c r="RAG10" s="526"/>
      <c r="RAH10" s="526"/>
      <c r="RAI10" s="526"/>
      <c r="RAJ10" s="526"/>
      <c r="RAK10" s="526"/>
      <c r="RAL10" s="526"/>
      <c r="RAM10" s="526"/>
      <c r="RAN10" s="526"/>
      <c r="RAO10" s="526"/>
      <c r="RAP10" s="526"/>
      <c r="RAQ10" s="526"/>
      <c r="RAR10" s="526"/>
      <c r="RAS10" s="526"/>
      <c r="RAT10" s="526"/>
      <c r="RAU10" s="526"/>
      <c r="RAV10" s="526"/>
      <c r="RAW10" s="526"/>
      <c r="RAX10" s="526"/>
      <c r="RAY10" s="526"/>
      <c r="RAZ10" s="526"/>
      <c r="RBA10" s="526"/>
      <c r="RBB10" s="526"/>
      <c r="RBC10" s="526"/>
      <c r="RBD10" s="526"/>
      <c r="RBE10" s="526"/>
      <c r="RBF10" s="526"/>
      <c r="RBG10" s="526"/>
      <c r="RBH10" s="526"/>
      <c r="RBI10" s="526"/>
      <c r="RBJ10" s="526"/>
      <c r="RBK10" s="526"/>
      <c r="RBL10" s="526"/>
      <c r="RBM10" s="526"/>
      <c r="RBN10" s="526"/>
      <c r="RBO10" s="526"/>
      <c r="RBP10" s="526"/>
      <c r="RBQ10" s="526"/>
      <c r="RBR10" s="526"/>
      <c r="RBS10" s="526"/>
      <c r="RBT10" s="526"/>
      <c r="RBU10" s="526"/>
      <c r="RBV10" s="526"/>
      <c r="RBW10" s="526"/>
      <c r="RBX10" s="526"/>
      <c r="RBY10" s="526"/>
      <c r="RBZ10" s="526"/>
      <c r="RCA10" s="526"/>
      <c r="RCB10" s="526"/>
      <c r="RCC10" s="526"/>
      <c r="RCD10" s="526"/>
      <c r="RCE10" s="526"/>
      <c r="RCF10" s="526"/>
      <c r="RCG10" s="526"/>
      <c r="RCH10" s="526"/>
      <c r="RCI10" s="526"/>
      <c r="RCJ10" s="526"/>
      <c r="RCK10" s="526"/>
      <c r="RCL10" s="526"/>
      <c r="RCM10" s="526"/>
      <c r="RCN10" s="526"/>
      <c r="RCO10" s="526"/>
      <c r="RCP10" s="526"/>
      <c r="RCQ10" s="526"/>
      <c r="RCR10" s="526"/>
      <c r="RCS10" s="526"/>
      <c r="RCT10" s="526"/>
      <c r="RCU10" s="526"/>
      <c r="RCV10" s="526"/>
      <c r="RCW10" s="526"/>
      <c r="RCX10" s="526"/>
      <c r="RCY10" s="526"/>
      <c r="RCZ10" s="526"/>
      <c r="RDA10" s="526"/>
      <c r="RDB10" s="526"/>
      <c r="RDC10" s="526"/>
      <c r="RDD10" s="526"/>
      <c r="RDE10" s="526"/>
      <c r="RDF10" s="526"/>
      <c r="RDG10" s="526"/>
      <c r="RDH10" s="526"/>
      <c r="RDI10" s="526"/>
      <c r="RDJ10" s="526"/>
      <c r="RDK10" s="526"/>
      <c r="RDL10" s="526"/>
      <c r="RDM10" s="526"/>
      <c r="RDN10" s="526"/>
      <c r="RDO10" s="526"/>
      <c r="RDP10" s="526"/>
      <c r="RDQ10" s="526"/>
      <c r="RDR10" s="526"/>
      <c r="RDS10" s="526"/>
      <c r="RDT10" s="526"/>
      <c r="RDU10" s="526"/>
      <c r="RDV10" s="526"/>
      <c r="RDW10" s="526"/>
      <c r="RDX10" s="526"/>
      <c r="RDY10" s="526"/>
      <c r="RDZ10" s="526"/>
      <c r="REA10" s="526"/>
      <c r="REB10" s="526"/>
      <c r="REC10" s="526"/>
      <c r="RED10" s="526"/>
      <c r="REE10" s="526"/>
      <c r="REF10" s="526"/>
      <c r="REG10" s="526"/>
      <c r="REH10" s="526"/>
      <c r="REI10" s="526"/>
      <c r="REJ10" s="526"/>
      <c r="REK10" s="526"/>
      <c r="REL10" s="526"/>
      <c r="REM10" s="526"/>
      <c r="REN10" s="526"/>
      <c r="REO10" s="526"/>
      <c r="REP10" s="526"/>
      <c r="REQ10" s="526"/>
      <c r="RER10" s="526"/>
      <c r="RES10" s="526"/>
      <c r="RET10" s="526"/>
      <c r="REU10" s="526"/>
      <c r="REV10" s="526"/>
      <c r="REW10" s="526"/>
      <c r="REX10" s="526"/>
      <c r="REY10" s="526"/>
      <c r="REZ10" s="526"/>
      <c r="RFA10" s="526"/>
      <c r="RFB10" s="526"/>
      <c r="RFC10" s="526"/>
      <c r="RFD10" s="526"/>
      <c r="RFE10" s="526"/>
      <c r="RFF10" s="526"/>
      <c r="RFG10" s="526"/>
      <c r="RFH10" s="526"/>
      <c r="RFI10" s="526"/>
      <c r="RFJ10" s="526"/>
      <c r="RFK10" s="526"/>
      <c r="RFL10" s="526"/>
      <c r="RFM10" s="526"/>
      <c r="RFN10" s="526"/>
      <c r="RFO10" s="526"/>
      <c r="RFP10" s="526"/>
      <c r="RFQ10" s="526"/>
      <c r="RFR10" s="526"/>
      <c r="RFS10" s="526"/>
      <c r="RFT10" s="526"/>
      <c r="RFU10" s="526"/>
      <c r="RFV10" s="526"/>
      <c r="RFW10" s="526"/>
      <c r="RFX10" s="526"/>
      <c r="RFY10" s="526"/>
      <c r="RFZ10" s="526"/>
      <c r="RGA10" s="526"/>
      <c r="RGB10" s="526"/>
      <c r="RGC10" s="526"/>
      <c r="RGD10" s="526"/>
      <c r="RGE10" s="526"/>
      <c r="RGF10" s="526"/>
      <c r="RGG10" s="526"/>
      <c r="RGH10" s="526"/>
      <c r="RGI10" s="526"/>
      <c r="RGJ10" s="526"/>
      <c r="RGK10" s="526"/>
      <c r="RGL10" s="526"/>
      <c r="RGM10" s="526"/>
      <c r="RGN10" s="526"/>
      <c r="RGO10" s="526"/>
      <c r="RGP10" s="526"/>
      <c r="RGQ10" s="526"/>
      <c r="RGR10" s="526"/>
      <c r="RGS10" s="526"/>
      <c r="RGT10" s="526"/>
      <c r="RGU10" s="526"/>
      <c r="RGV10" s="526"/>
      <c r="RGW10" s="526"/>
      <c r="RGX10" s="526"/>
      <c r="RGY10" s="526"/>
      <c r="RGZ10" s="526"/>
      <c r="RHA10" s="526"/>
      <c r="RHB10" s="526"/>
      <c r="RHC10" s="526"/>
      <c r="RHD10" s="526"/>
      <c r="RHE10" s="526"/>
      <c r="RHF10" s="526"/>
      <c r="RHG10" s="526"/>
      <c r="RHH10" s="526"/>
      <c r="RHI10" s="526"/>
      <c r="RHJ10" s="526"/>
      <c r="RHK10" s="526"/>
      <c r="RHL10" s="526"/>
      <c r="RHM10" s="526"/>
      <c r="RHN10" s="526"/>
      <c r="RHO10" s="526"/>
      <c r="RHP10" s="526"/>
      <c r="RHQ10" s="526"/>
      <c r="RHR10" s="526"/>
      <c r="RHS10" s="526"/>
      <c r="RHT10" s="526"/>
      <c r="RHU10" s="526"/>
      <c r="RHV10" s="526"/>
      <c r="RHW10" s="526"/>
      <c r="RHX10" s="526"/>
      <c r="RHY10" s="526"/>
      <c r="RHZ10" s="526"/>
      <c r="RIA10" s="526"/>
      <c r="RIB10" s="526"/>
      <c r="RIC10" s="526"/>
      <c r="RID10" s="526"/>
      <c r="RIE10" s="526"/>
      <c r="RIF10" s="526"/>
      <c r="RIG10" s="526"/>
      <c r="RIH10" s="526"/>
      <c r="RII10" s="526"/>
      <c r="RIJ10" s="526"/>
      <c r="RIK10" s="526"/>
      <c r="RIL10" s="526"/>
      <c r="RIM10" s="526"/>
      <c r="RIN10" s="526"/>
      <c r="RIO10" s="526"/>
      <c r="RIP10" s="526"/>
      <c r="RIQ10" s="526"/>
      <c r="RIR10" s="526"/>
      <c r="RIS10" s="526"/>
      <c r="RIT10" s="526"/>
      <c r="RIU10" s="526"/>
      <c r="RIV10" s="526"/>
      <c r="RIW10" s="526"/>
      <c r="RIX10" s="526"/>
      <c r="RIY10" s="526"/>
      <c r="RIZ10" s="526"/>
      <c r="RJA10" s="526"/>
      <c r="RJB10" s="526"/>
      <c r="RJC10" s="526"/>
      <c r="RJD10" s="526"/>
      <c r="RJE10" s="526"/>
      <c r="RJF10" s="526"/>
      <c r="RJG10" s="526"/>
      <c r="RJH10" s="526"/>
      <c r="RJI10" s="526"/>
      <c r="RJJ10" s="526"/>
      <c r="RJK10" s="526"/>
      <c r="RJL10" s="526"/>
      <c r="RJM10" s="526"/>
      <c r="RJN10" s="526"/>
      <c r="RJO10" s="526"/>
      <c r="RJP10" s="526"/>
      <c r="RJQ10" s="526"/>
      <c r="RJR10" s="526"/>
      <c r="RJS10" s="526"/>
      <c r="RJT10" s="526"/>
      <c r="RJU10" s="526"/>
      <c r="RJV10" s="526"/>
      <c r="RJW10" s="526"/>
      <c r="RJX10" s="526"/>
      <c r="RJY10" s="526"/>
      <c r="RJZ10" s="526"/>
      <c r="RKA10" s="526"/>
      <c r="RKB10" s="526"/>
      <c r="RKC10" s="526"/>
      <c r="RKD10" s="526"/>
      <c r="RKE10" s="526"/>
      <c r="RKF10" s="526"/>
      <c r="RKG10" s="526"/>
      <c r="RKH10" s="526"/>
      <c r="RKI10" s="526"/>
      <c r="RKJ10" s="526"/>
      <c r="RKK10" s="526"/>
      <c r="RKL10" s="526"/>
      <c r="RKM10" s="526"/>
      <c r="RKN10" s="526"/>
      <c r="RKO10" s="526"/>
      <c r="RKP10" s="526"/>
      <c r="RKQ10" s="526"/>
      <c r="RKR10" s="526"/>
      <c r="RKS10" s="526"/>
      <c r="RKT10" s="526"/>
      <c r="RKU10" s="526"/>
      <c r="RKV10" s="526"/>
      <c r="RKW10" s="526"/>
      <c r="RKX10" s="526"/>
      <c r="RKY10" s="526"/>
      <c r="RKZ10" s="526"/>
      <c r="RLA10" s="526"/>
      <c r="RLB10" s="526"/>
      <c r="RLC10" s="526"/>
      <c r="RLD10" s="526"/>
      <c r="RLE10" s="526"/>
      <c r="RLF10" s="526"/>
      <c r="RLG10" s="526"/>
      <c r="RLH10" s="526"/>
      <c r="RLI10" s="526"/>
      <c r="RLJ10" s="526"/>
      <c r="RLK10" s="526"/>
      <c r="RLL10" s="526"/>
      <c r="RLM10" s="526"/>
      <c r="RLN10" s="526"/>
      <c r="RLO10" s="526"/>
      <c r="RLP10" s="526"/>
      <c r="RLQ10" s="526"/>
      <c r="RLR10" s="526"/>
      <c r="RLS10" s="526"/>
      <c r="RLT10" s="526"/>
      <c r="RLU10" s="526"/>
      <c r="RLV10" s="526"/>
      <c r="RLW10" s="526"/>
      <c r="RLX10" s="526"/>
      <c r="RLY10" s="526"/>
      <c r="RLZ10" s="526"/>
      <c r="RMA10" s="526"/>
      <c r="RMB10" s="526"/>
      <c r="RMC10" s="526"/>
      <c r="RMD10" s="526"/>
      <c r="RME10" s="526"/>
      <c r="RMF10" s="526"/>
      <c r="RMG10" s="526"/>
      <c r="RMH10" s="526"/>
      <c r="RMI10" s="526"/>
      <c r="RMJ10" s="526"/>
      <c r="RMK10" s="526"/>
      <c r="RML10" s="526"/>
      <c r="RMM10" s="526"/>
      <c r="RMN10" s="526"/>
      <c r="RMO10" s="526"/>
      <c r="RMP10" s="526"/>
      <c r="RMQ10" s="526"/>
      <c r="RMR10" s="526"/>
      <c r="RMS10" s="526"/>
      <c r="RMT10" s="526"/>
      <c r="RMU10" s="526"/>
      <c r="RMV10" s="526"/>
      <c r="RMW10" s="526"/>
      <c r="RMX10" s="526"/>
      <c r="RMY10" s="526"/>
      <c r="RMZ10" s="526"/>
      <c r="RNA10" s="526"/>
      <c r="RNB10" s="526"/>
      <c r="RNC10" s="526"/>
      <c r="RND10" s="526"/>
      <c r="RNE10" s="526"/>
      <c r="RNF10" s="526"/>
      <c r="RNG10" s="526"/>
      <c r="RNH10" s="526"/>
      <c r="RNI10" s="526"/>
      <c r="RNJ10" s="526"/>
      <c r="RNK10" s="526"/>
      <c r="RNL10" s="526"/>
      <c r="RNM10" s="526"/>
      <c r="RNN10" s="526"/>
      <c r="RNO10" s="526"/>
      <c r="RNP10" s="526"/>
      <c r="RNQ10" s="526"/>
      <c r="RNR10" s="526"/>
      <c r="RNS10" s="526"/>
      <c r="RNT10" s="526"/>
      <c r="RNU10" s="526"/>
      <c r="RNV10" s="526"/>
      <c r="RNW10" s="526"/>
      <c r="RNX10" s="526"/>
      <c r="RNY10" s="526"/>
      <c r="RNZ10" s="526"/>
      <c r="ROA10" s="526"/>
      <c r="ROB10" s="526"/>
      <c r="ROC10" s="526"/>
      <c r="ROD10" s="526"/>
      <c r="ROE10" s="526"/>
      <c r="ROF10" s="526"/>
      <c r="ROG10" s="526"/>
      <c r="ROH10" s="526"/>
      <c r="ROI10" s="526"/>
      <c r="ROJ10" s="526"/>
      <c r="ROK10" s="526"/>
      <c r="ROL10" s="526"/>
      <c r="ROM10" s="526"/>
      <c r="RON10" s="526"/>
      <c r="ROO10" s="526"/>
      <c r="ROP10" s="526"/>
      <c r="ROQ10" s="526"/>
      <c r="ROR10" s="526"/>
      <c r="ROS10" s="526"/>
      <c r="ROT10" s="526"/>
      <c r="ROU10" s="526"/>
      <c r="ROV10" s="526"/>
      <c r="ROW10" s="526"/>
      <c r="ROX10" s="526"/>
      <c r="ROY10" s="526"/>
      <c r="ROZ10" s="526"/>
      <c r="RPA10" s="526"/>
      <c r="RPB10" s="526"/>
      <c r="RPC10" s="526"/>
      <c r="RPD10" s="526"/>
      <c r="RPE10" s="526"/>
      <c r="RPF10" s="526"/>
      <c r="RPG10" s="526"/>
      <c r="RPH10" s="526"/>
      <c r="RPI10" s="526"/>
      <c r="RPJ10" s="526"/>
      <c r="RPK10" s="526"/>
      <c r="RPL10" s="526"/>
      <c r="RPM10" s="526"/>
      <c r="RPN10" s="526"/>
      <c r="RPO10" s="526"/>
      <c r="RPP10" s="526"/>
      <c r="RPQ10" s="526"/>
      <c r="RPR10" s="526"/>
      <c r="RPS10" s="526"/>
      <c r="RPT10" s="526"/>
      <c r="RPU10" s="526"/>
      <c r="RPV10" s="526"/>
      <c r="RPW10" s="526"/>
      <c r="RPX10" s="526"/>
      <c r="RPY10" s="526"/>
      <c r="RPZ10" s="526"/>
      <c r="RQA10" s="526"/>
      <c r="RQB10" s="526"/>
      <c r="RQC10" s="526"/>
      <c r="RQD10" s="526"/>
      <c r="RQE10" s="526"/>
      <c r="RQF10" s="526"/>
      <c r="RQG10" s="526"/>
      <c r="RQH10" s="526"/>
      <c r="RQI10" s="526"/>
      <c r="RQJ10" s="526"/>
      <c r="RQK10" s="526"/>
      <c r="RQL10" s="526"/>
      <c r="RQM10" s="526"/>
      <c r="RQN10" s="526"/>
      <c r="RQO10" s="526"/>
      <c r="RQP10" s="526"/>
      <c r="RQQ10" s="526"/>
      <c r="RQR10" s="526"/>
      <c r="RQS10" s="526"/>
      <c r="RQT10" s="526"/>
      <c r="RQU10" s="526"/>
      <c r="RQV10" s="526"/>
      <c r="RQW10" s="526"/>
      <c r="RQX10" s="526"/>
      <c r="RQY10" s="526"/>
      <c r="RQZ10" s="526"/>
      <c r="RRA10" s="526"/>
      <c r="RRB10" s="526"/>
      <c r="RRC10" s="526"/>
      <c r="RRD10" s="526"/>
      <c r="RRE10" s="526"/>
      <c r="RRF10" s="526"/>
      <c r="RRG10" s="526"/>
      <c r="RRH10" s="526"/>
      <c r="RRI10" s="526"/>
      <c r="RRJ10" s="526"/>
      <c r="RRK10" s="526"/>
      <c r="RRL10" s="526"/>
      <c r="RRM10" s="526"/>
      <c r="RRN10" s="526"/>
      <c r="RRO10" s="526"/>
      <c r="RRP10" s="526"/>
      <c r="RRQ10" s="526"/>
      <c r="RRR10" s="526"/>
      <c r="RRS10" s="526"/>
      <c r="RRT10" s="526"/>
      <c r="RRU10" s="526"/>
      <c r="RRV10" s="526"/>
      <c r="RRW10" s="526"/>
      <c r="RRX10" s="526"/>
      <c r="RRY10" s="526"/>
      <c r="RRZ10" s="526"/>
      <c r="RSA10" s="526"/>
      <c r="RSB10" s="526"/>
      <c r="RSC10" s="526"/>
      <c r="RSD10" s="526"/>
      <c r="RSE10" s="526"/>
      <c r="RSF10" s="526"/>
      <c r="RSG10" s="526"/>
      <c r="RSH10" s="526"/>
      <c r="RSI10" s="526"/>
      <c r="RSJ10" s="526"/>
      <c r="RSK10" s="526"/>
      <c r="RSL10" s="526"/>
      <c r="RSM10" s="526"/>
      <c r="RSN10" s="526"/>
      <c r="RSO10" s="526"/>
      <c r="RSP10" s="526"/>
      <c r="RSQ10" s="526"/>
      <c r="RSR10" s="526"/>
      <c r="RSS10" s="526"/>
      <c r="RST10" s="526"/>
      <c r="RSU10" s="526"/>
      <c r="RSV10" s="526"/>
      <c r="RSW10" s="526"/>
      <c r="RSX10" s="526"/>
      <c r="RSY10" s="526"/>
      <c r="RSZ10" s="526"/>
      <c r="RTA10" s="526"/>
      <c r="RTB10" s="526"/>
      <c r="RTC10" s="526"/>
      <c r="RTD10" s="526"/>
      <c r="RTE10" s="526"/>
      <c r="RTF10" s="526"/>
      <c r="RTG10" s="526"/>
      <c r="RTH10" s="526"/>
      <c r="RTI10" s="526"/>
      <c r="RTJ10" s="526"/>
      <c r="RTK10" s="526"/>
      <c r="RTL10" s="526"/>
      <c r="RTM10" s="526"/>
      <c r="RTN10" s="526"/>
      <c r="RTO10" s="526"/>
      <c r="RTP10" s="526"/>
      <c r="RTQ10" s="526"/>
      <c r="RTR10" s="526"/>
      <c r="RTS10" s="526"/>
      <c r="RTT10" s="526"/>
      <c r="RTU10" s="526"/>
      <c r="RTV10" s="526"/>
      <c r="RTW10" s="526"/>
      <c r="RTX10" s="526"/>
      <c r="RTY10" s="526"/>
      <c r="RTZ10" s="526"/>
      <c r="RUA10" s="526"/>
      <c r="RUB10" s="526"/>
      <c r="RUC10" s="526"/>
      <c r="RUD10" s="526"/>
      <c r="RUE10" s="526"/>
      <c r="RUF10" s="526"/>
      <c r="RUG10" s="526"/>
      <c r="RUH10" s="526"/>
      <c r="RUI10" s="526"/>
      <c r="RUJ10" s="526"/>
      <c r="RUK10" s="526"/>
      <c r="RUL10" s="526"/>
      <c r="RUM10" s="526"/>
      <c r="RUN10" s="526"/>
      <c r="RUO10" s="526"/>
      <c r="RUP10" s="526"/>
      <c r="RUQ10" s="526"/>
      <c r="RUR10" s="526"/>
      <c r="RUS10" s="526"/>
      <c r="RUT10" s="526"/>
      <c r="RUU10" s="526"/>
      <c r="RUV10" s="526"/>
      <c r="RUW10" s="526"/>
      <c r="RUX10" s="526"/>
      <c r="RUY10" s="526"/>
      <c r="RUZ10" s="526"/>
      <c r="RVA10" s="526"/>
      <c r="RVB10" s="526"/>
      <c r="RVC10" s="526"/>
      <c r="RVD10" s="526"/>
      <c r="RVE10" s="526"/>
      <c r="RVF10" s="526"/>
      <c r="RVG10" s="526"/>
      <c r="RVH10" s="526"/>
      <c r="RVI10" s="526"/>
      <c r="RVJ10" s="526"/>
      <c r="RVK10" s="526"/>
      <c r="RVL10" s="526"/>
      <c r="RVM10" s="526"/>
      <c r="RVN10" s="526"/>
      <c r="RVO10" s="526"/>
      <c r="RVP10" s="526"/>
      <c r="RVQ10" s="526"/>
      <c r="RVR10" s="526"/>
      <c r="RVS10" s="526"/>
      <c r="RVT10" s="526"/>
      <c r="RVU10" s="526"/>
      <c r="RVV10" s="526"/>
      <c r="RVW10" s="526"/>
      <c r="RVX10" s="526"/>
      <c r="RVY10" s="526"/>
      <c r="RVZ10" s="526"/>
      <c r="RWA10" s="526"/>
      <c r="RWB10" s="526"/>
      <c r="RWC10" s="526"/>
      <c r="RWD10" s="526"/>
      <c r="RWE10" s="526"/>
      <c r="RWF10" s="526"/>
      <c r="RWG10" s="526"/>
      <c r="RWH10" s="526"/>
      <c r="RWI10" s="526"/>
      <c r="RWJ10" s="526"/>
      <c r="RWK10" s="526"/>
      <c r="RWL10" s="526"/>
      <c r="RWM10" s="526"/>
      <c r="RWN10" s="526"/>
      <c r="RWO10" s="526"/>
      <c r="RWP10" s="526"/>
      <c r="RWQ10" s="526"/>
      <c r="RWR10" s="526"/>
      <c r="RWS10" s="526"/>
      <c r="RWT10" s="526"/>
      <c r="RWU10" s="526"/>
      <c r="RWV10" s="526"/>
      <c r="RWW10" s="526"/>
      <c r="RWX10" s="526"/>
      <c r="RWY10" s="526"/>
      <c r="RWZ10" s="526"/>
      <c r="RXA10" s="526"/>
      <c r="RXB10" s="526"/>
      <c r="RXC10" s="526"/>
      <c r="RXD10" s="526"/>
      <c r="RXE10" s="526"/>
      <c r="RXF10" s="526"/>
      <c r="RXG10" s="526"/>
      <c r="RXH10" s="526"/>
      <c r="RXI10" s="526"/>
      <c r="RXJ10" s="526"/>
      <c r="RXK10" s="526"/>
      <c r="RXL10" s="526"/>
      <c r="RXM10" s="526"/>
      <c r="RXN10" s="526"/>
      <c r="RXO10" s="526"/>
      <c r="RXP10" s="526"/>
      <c r="RXQ10" s="526"/>
      <c r="RXR10" s="526"/>
      <c r="RXS10" s="526"/>
      <c r="RXT10" s="526"/>
      <c r="RXU10" s="526"/>
      <c r="RXV10" s="526"/>
      <c r="RXW10" s="526"/>
      <c r="RXX10" s="526"/>
      <c r="RXY10" s="526"/>
      <c r="RXZ10" s="526"/>
      <c r="RYA10" s="526"/>
      <c r="RYB10" s="526"/>
      <c r="RYC10" s="526"/>
      <c r="RYD10" s="526"/>
      <c r="RYE10" s="526"/>
      <c r="RYF10" s="526"/>
      <c r="RYG10" s="526"/>
      <c r="RYH10" s="526"/>
      <c r="RYI10" s="526"/>
      <c r="RYJ10" s="526"/>
      <c r="RYK10" s="526"/>
      <c r="RYL10" s="526"/>
      <c r="RYM10" s="526"/>
      <c r="RYN10" s="526"/>
      <c r="RYO10" s="526"/>
      <c r="RYP10" s="526"/>
      <c r="RYQ10" s="526"/>
      <c r="RYR10" s="526"/>
      <c r="RYS10" s="526"/>
      <c r="RYT10" s="526"/>
      <c r="RYU10" s="526"/>
      <c r="RYV10" s="526"/>
      <c r="RYW10" s="526"/>
      <c r="RYX10" s="526"/>
      <c r="RYY10" s="526"/>
      <c r="RYZ10" s="526"/>
      <c r="RZA10" s="526"/>
      <c r="RZB10" s="526"/>
      <c r="RZC10" s="526"/>
      <c r="RZD10" s="526"/>
      <c r="RZE10" s="526"/>
      <c r="RZF10" s="526"/>
      <c r="RZG10" s="526"/>
      <c r="RZH10" s="526"/>
      <c r="RZI10" s="526"/>
      <c r="RZJ10" s="526"/>
      <c r="RZK10" s="526"/>
      <c r="RZL10" s="526"/>
      <c r="RZM10" s="526"/>
      <c r="RZN10" s="526"/>
      <c r="RZO10" s="526"/>
      <c r="RZP10" s="526"/>
      <c r="RZQ10" s="526"/>
      <c r="RZR10" s="526"/>
      <c r="RZS10" s="526"/>
      <c r="RZT10" s="526"/>
      <c r="RZU10" s="526"/>
      <c r="RZV10" s="526"/>
      <c r="RZW10" s="526"/>
      <c r="RZX10" s="526"/>
      <c r="RZY10" s="526"/>
      <c r="RZZ10" s="526"/>
      <c r="SAA10" s="526"/>
      <c r="SAB10" s="526"/>
      <c r="SAC10" s="526"/>
      <c r="SAD10" s="526"/>
      <c r="SAE10" s="526"/>
      <c r="SAF10" s="526"/>
      <c r="SAG10" s="526"/>
      <c r="SAH10" s="526"/>
      <c r="SAI10" s="526"/>
      <c r="SAJ10" s="526"/>
      <c r="SAK10" s="526"/>
      <c r="SAL10" s="526"/>
      <c r="SAM10" s="526"/>
      <c r="SAN10" s="526"/>
      <c r="SAO10" s="526"/>
      <c r="SAP10" s="526"/>
      <c r="SAQ10" s="526"/>
      <c r="SAR10" s="526"/>
      <c r="SAS10" s="526"/>
      <c r="SAT10" s="526"/>
      <c r="SAU10" s="526"/>
      <c r="SAV10" s="526"/>
      <c r="SAW10" s="526"/>
      <c r="SAX10" s="526"/>
      <c r="SAY10" s="526"/>
      <c r="SAZ10" s="526"/>
      <c r="SBA10" s="526"/>
      <c r="SBB10" s="526"/>
      <c r="SBC10" s="526"/>
      <c r="SBD10" s="526"/>
      <c r="SBE10" s="526"/>
      <c r="SBF10" s="526"/>
      <c r="SBG10" s="526"/>
      <c r="SBH10" s="526"/>
      <c r="SBI10" s="526"/>
      <c r="SBJ10" s="526"/>
      <c r="SBK10" s="526"/>
      <c r="SBL10" s="526"/>
      <c r="SBM10" s="526"/>
      <c r="SBN10" s="526"/>
      <c r="SBO10" s="526"/>
      <c r="SBP10" s="526"/>
      <c r="SBQ10" s="526"/>
      <c r="SBR10" s="526"/>
      <c r="SBS10" s="526"/>
      <c r="SBT10" s="526"/>
      <c r="SBU10" s="526"/>
      <c r="SBV10" s="526"/>
      <c r="SBW10" s="526"/>
      <c r="SBX10" s="526"/>
      <c r="SBY10" s="526"/>
      <c r="SBZ10" s="526"/>
      <c r="SCA10" s="526"/>
      <c r="SCB10" s="526"/>
      <c r="SCC10" s="526"/>
      <c r="SCD10" s="526"/>
      <c r="SCE10" s="526"/>
      <c r="SCF10" s="526"/>
      <c r="SCG10" s="526"/>
      <c r="SCH10" s="526"/>
      <c r="SCI10" s="526"/>
      <c r="SCJ10" s="526"/>
      <c r="SCK10" s="526"/>
      <c r="SCL10" s="526"/>
      <c r="SCM10" s="526"/>
      <c r="SCN10" s="526"/>
      <c r="SCO10" s="526"/>
      <c r="SCP10" s="526"/>
      <c r="SCQ10" s="526"/>
      <c r="SCR10" s="526"/>
      <c r="SCS10" s="526"/>
      <c r="SCT10" s="526"/>
      <c r="SCU10" s="526"/>
      <c r="SCV10" s="526"/>
      <c r="SCW10" s="526"/>
      <c r="SCX10" s="526"/>
      <c r="SCY10" s="526"/>
      <c r="SCZ10" s="526"/>
      <c r="SDA10" s="526"/>
      <c r="SDB10" s="526"/>
      <c r="SDC10" s="526"/>
      <c r="SDD10" s="526"/>
      <c r="SDE10" s="526"/>
      <c r="SDF10" s="526"/>
      <c r="SDG10" s="526"/>
      <c r="SDH10" s="526"/>
      <c r="SDI10" s="526"/>
      <c r="SDJ10" s="526"/>
      <c r="SDK10" s="526"/>
      <c r="SDL10" s="526"/>
      <c r="SDM10" s="526"/>
      <c r="SDN10" s="526"/>
      <c r="SDO10" s="526"/>
      <c r="SDP10" s="526"/>
      <c r="SDQ10" s="526"/>
      <c r="SDR10" s="526"/>
      <c r="SDS10" s="526"/>
      <c r="SDT10" s="526"/>
      <c r="SDU10" s="526"/>
      <c r="SDV10" s="526"/>
      <c r="SDW10" s="526"/>
      <c r="SDX10" s="526"/>
      <c r="SDY10" s="526"/>
      <c r="SDZ10" s="526"/>
      <c r="SEA10" s="526"/>
      <c r="SEB10" s="526"/>
      <c r="SEC10" s="526"/>
      <c r="SED10" s="526"/>
      <c r="SEE10" s="526"/>
      <c r="SEF10" s="526"/>
      <c r="SEG10" s="526"/>
      <c r="SEH10" s="526"/>
      <c r="SEI10" s="526"/>
      <c r="SEJ10" s="526"/>
      <c r="SEK10" s="526"/>
      <c r="SEL10" s="526"/>
      <c r="SEM10" s="526"/>
      <c r="SEN10" s="526"/>
      <c r="SEO10" s="526"/>
      <c r="SEP10" s="526"/>
      <c r="SEQ10" s="526"/>
      <c r="SER10" s="526"/>
      <c r="SES10" s="526"/>
      <c r="SET10" s="526"/>
      <c r="SEU10" s="526"/>
      <c r="SEV10" s="526"/>
      <c r="SEW10" s="526"/>
      <c r="SEX10" s="526"/>
      <c r="SEY10" s="526"/>
      <c r="SEZ10" s="526"/>
      <c r="SFA10" s="526"/>
      <c r="SFB10" s="526"/>
      <c r="SFC10" s="526"/>
      <c r="SFD10" s="526"/>
      <c r="SFE10" s="526"/>
      <c r="SFF10" s="526"/>
      <c r="SFG10" s="526"/>
      <c r="SFH10" s="526"/>
      <c r="SFI10" s="526"/>
      <c r="SFJ10" s="526"/>
      <c r="SFK10" s="526"/>
      <c r="SFL10" s="526"/>
      <c r="SFM10" s="526"/>
      <c r="SFN10" s="526"/>
      <c r="SFO10" s="526"/>
      <c r="SFP10" s="526"/>
      <c r="SFQ10" s="526"/>
      <c r="SFR10" s="526"/>
      <c r="SFS10" s="526"/>
      <c r="SFT10" s="526"/>
      <c r="SFU10" s="526"/>
      <c r="SFV10" s="526"/>
      <c r="SFW10" s="526"/>
      <c r="SFX10" s="526"/>
      <c r="SFY10" s="526"/>
      <c r="SFZ10" s="526"/>
      <c r="SGA10" s="526"/>
      <c r="SGB10" s="526"/>
      <c r="SGC10" s="526"/>
      <c r="SGD10" s="526"/>
      <c r="SGE10" s="526"/>
      <c r="SGF10" s="526"/>
      <c r="SGG10" s="526"/>
      <c r="SGH10" s="526"/>
      <c r="SGI10" s="526"/>
      <c r="SGJ10" s="526"/>
      <c r="SGK10" s="526"/>
      <c r="SGL10" s="526"/>
      <c r="SGM10" s="526"/>
      <c r="SGN10" s="526"/>
      <c r="SGO10" s="526"/>
      <c r="SGP10" s="526"/>
      <c r="SGQ10" s="526"/>
      <c r="SGR10" s="526"/>
      <c r="SGS10" s="526"/>
      <c r="SGT10" s="526"/>
      <c r="SGU10" s="526"/>
      <c r="SGV10" s="526"/>
      <c r="SGW10" s="526"/>
      <c r="SGX10" s="526"/>
      <c r="SGY10" s="526"/>
      <c r="SGZ10" s="526"/>
      <c r="SHA10" s="526"/>
      <c r="SHB10" s="526"/>
      <c r="SHC10" s="526"/>
      <c r="SHD10" s="526"/>
      <c r="SHE10" s="526"/>
      <c r="SHF10" s="526"/>
      <c r="SHG10" s="526"/>
      <c r="SHH10" s="526"/>
      <c r="SHI10" s="526"/>
      <c r="SHJ10" s="526"/>
      <c r="SHK10" s="526"/>
      <c r="SHL10" s="526"/>
      <c r="SHM10" s="526"/>
      <c r="SHN10" s="526"/>
      <c r="SHO10" s="526"/>
      <c r="SHP10" s="526"/>
      <c r="SHQ10" s="526"/>
      <c r="SHR10" s="526"/>
      <c r="SHS10" s="526"/>
      <c r="SHT10" s="526"/>
      <c r="SHU10" s="526"/>
      <c r="SHV10" s="526"/>
      <c r="SHW10" s="526"/>
      <c r="SHX10" s="526"/>
      <c r="SHY10" s="526"/>
      <c r="SHZ10" s="526"/>
      <c r="SIA10" s="526"/>
      <c r="SIB10" s="526"/>
      <c r="SIC10" s="526"/>
      <c r="SID10" s="526"/>
      <c r="SIE10" s="526"/>
      <c r="SIF10" s="526"/>
      <c r="SIG10" s="526"/>
      <c r="SIH10" s="526"/>
      <c r="SII10" s="526"/>
      <c r="SIJ10" s="526"/>
      <c r="SIK10" s="526"/>
      <c r="SIL10" s="526"/>
      <c r="SIM10" s="526"/>
      <c r="SIN10" s="526"/>
      <c r="SIO10" s="526"/>
      <c r="SIP10" s="526"/>
      <c r="SIQ10" s="526"/>
      <c r="SIR10" s="526"/>
      <c r="SIS10" s="526"/>
      <c r="SIT10" s="526"/>
      <c r="SIU10" s="526"/>
      <c r="SIV10" s="526"/>
      <c r="SIW10" s="526"/>
      <c r="SIX10" s="526"/>
      <c r="SIY10" s="526"/>
      <c r="SIZ10" s="526"/>
      <c r="SJA10" s="526"/>
      <c r="SJB10" s="526"/>
      <c r="SJC10" s="526"/>
      <c r="SJD10" s="526"/>
      <c r="SJE10" s="526"/>
      <c r="SJF10" s="526"/>
      <c r="SJG10" s="526"/>
      <c r="SJH10" s="526"/>
      <c r="SJI10" s="526"/>
      <c r="SJJ10" s="526"/>
      <c r="SJK10" s="526"/>
      <c r="SJL10" s="526"/>
      <c r="SJM10" s="526"/>
      <c r="SJN10" s="526"/>
      <c r="SJO10" s="526"/>
      <c r="SJP10" s="526"/>
      <c r="SJQ10" s="526"/>
      <c r="SJR10" s="526"/>
      <c r="SJS10" s="526"/>
      <c r="SJT10" s="526"/>
      <c r="SJU10" s="526"/>
      <c r="SJV10" s="526"/>
      <c r="SJW10" s="526"/>
      <c r="SJX10" s="526"/>
      <c r="SJY10" s="526"/>
      <c r="SJZ10" s="526"/>
      <c r="SKA10" s="526"/>
      <c r="SKB10" s="526"/>
      <c r="SKC10" s="526"/>
      <c r="SKD10" s="526"/>
      <c r="SKE10" s="526"/>
      <c r="SKF10" s="526"/>
      <c r="SKG10" s="526"/>
      <c r="SKH10" s="526"/>
      <c r="SKI10" s="526"/>
      <c r="SKJ10" s="526"/>
      <c r="SKK10" s="526"/>
      <c r="SKL10" s="526"/>
      <c r="SKM10" s="526"/>
      <c r="SKN10" s="526"/>
      <c r="SKO10" s="526"/>
      <c r="SKP10" s="526"/>
      <c r="SKQ10" s="526"/>
      <c r="SKR10" s="526"/>
      <c r="SKS10" s="526"/>
      <c r="SKT10" s="526"/>
      <c r="SKU10" s="526"/>
      <c r="SKV10" s="526"/>
      <c r="SKW10" s="526"/>
      <c r="SKX10" s="526"/>
      <c r="SKY10" s="526"/>
      <c r="SKZ10" s="526"/>
      <c r="SLA10" s="526"/>
      <c r="SLB10" s="526"/>
      <c r="SLC10" s="526"/>
      <c r="SLD10" s="526"/>
      <c r="SLE10" s="526"/>
      <c r="SLF10" s="526"/>
      <c r="SLG10" s="526"/>
      <c r="SLH10" s="526"/>
      <c r="SLI10" s="526"/>
      <c r="SLJ10" s="526"/>
      <c r="SLK10" s="526"/>
      <c r="SLL10" s="526"/>
      <c r="SLM10" s="526"/>
      <c r="SLN10" s="526"/>
      <c r="SLO10" s="526"/>
      <c r="SLP10" s="526"/>
      <c r="SLQ10" s="526"/>
      <c r="SLR10" s="526"/>
      <c r="SLS10" s="526"/>
      <c r="SLT10" s="526"/>
      <c r="SLU10" s="526"/>
      <c r="SLV10" s="526"/>
      <c r="SLW10" s="526"/>
      <c r="SLX10" s="526"/>
      <c r="SLY10" s="526"/>
      <c r="SLZ10" s="526"/>
      <c r="SMA10" s="526"/>
      <c r="SMB10" s="526"/>
      <c r="SMC10" s="526"/>
      <c r="SMD10" s="526"/>
      <c r="SME10" s="526"/>
      <c r="SMF10" s="526"/>
      <c r="SMG10" s="526"/>
      <c r="SMH10" s="526"/>
      <c r="SMI10" s="526"/>
      <c r="SMJ10" s="526"/>
      <c r="SMK10" s="526"/>
      <c r="SML10" s="526"/>
      <c r="SMM10" s="526"/>
      <c r="SMN10" s="526"/>
      <c r="SMO10" s="526"/>
      <c r="SMP10" s="526"/>
      <c r="SMQ10" s="526"/>
      <c r="SMR10" s="526"/>
      <c r="SMS10" s="526"/>
      <c r="SMT10" s="526"/>
      <c r="SMU10" s="526"/>
      <c r="SMV10" s="526"/>
      <c r="SMW10" s="526"/>
      <c r="SMX10" s="526"/>
      <c r="SMY10" s="526"/>
      <c r="SMZ10" s="526"/>
      <c r="SNA10" s="526"/>
      <c r="SNB10" s="526"/>
      <c r="SNC10" s="526"/>
      <c r="SND10" s="526"/>
      <c r="SNE10" s="526"/>
      <c r="SNF10" s="526"/>
      <c r="SNG10" s="526"/>
      <c r="SNH10" s="526"/>
      <c r="SNI10" s="526"/>
      <c r="SNJ10" s="526"/>
      <c r="SNK10" s="526"/>
      <c r="SNL10" s="526"/>
      <c r="SNM10" s="526"/>
      <c r="SNN10" s="526"/>
      <c r="SNO10" s="526"/>
      <c r="SNP10" s="526"/>
      <c r="SNQ10" s="526"/>
      <c r="SNR10" s="526"/>
      <c r="SNS10" s="526"/>
      <c r="SNT10" s="526"/>
      <c r="SNU10" s="526"/>
      <c r="SNV10" s="526"/>
      <c r="SNW10" s="526"/>
      <c r="SNX10" s="526"/>
      <c r="SNY10" s="526"/>
      <c r="SNZ10" s="526"/>
      <c r="SOA10" s="526"/>
      <c r="SOB10" s="526"/>
      <c r="SOC10" s="526"/>
      <c r="SOD10" s="526"/>
      <c r="SOE10" s="526"/>
      <c r="SOF10" s="526"/>
      <c r="SOG10" s="526"/>
      <c r="SOH10" s="526"/>
      <c r="SOI10" s="526"/>
      <c r="SOJ10" s="526"/>
      <c r="SOK10" s="526"/>
      <c r="SOL10" s="526"/>
      <c r="SOM10" s="526"/>
      <c r="SON10" s="526"/>
      <c r="SOO10" s="526"/>
      <c r="SOP10" s="526"/>
      <c r="SOQ10" s="526"/>
      <c r="SOR10" s="526"/>
      <c r="SOS10" s="526"/>
      <c r="SOT10" s="526"/>
      <c r="SOU10" s="526"/>
      <c r="SOV10" s="526"/>
      <c r="SOW10" s="526"/>
      <c r="SOX10" s="526"/>
      <c r="SOY10" s="526"/>
      <c r="SOZ10" s="526"/>
      <c r="SPA10" s="526"/>
      <c r="SPB10" s="526"/>
      <c r="SPC10" s="526"/>
      <c r="SPD10" s="526"/>
      <c r="SPE10" s="526"/>
      <c r="SPF10" s="526"/>
      <c r="SPG10" s="526"/>
      <c r="SPH10" s="526"/>
      <c r="SPI10" s="526"/>
      <c r="SPJ10" s="526"/>
      <c r="SPK10" s="526"/>
      <c r="SPL10" s="526"/>
      <c r="SPM10" s="526"/>
      <c r="SPN10" s="526"/>
      <c r="SPO10" s="526"/>
      <c r="SPP10" s="526"/>
      <c r="SPQ10" s="526"/>
      <c r="SPR10" s="526"/>
      <c r="SPS10" s="526"/>
      <c r="SPT10" s="526"/>
      <c r="SPU10" s="526"/>
      <c r="SPV10" s="526"/>
      <c r="SPW10" s="526"/>
      <c r="SPX10" s="526"/>
      <c r="SPY10" s="526"/>
      <c r="SPZ10" s="526"/>
      <c r="SQA10" s="526"/>
      <c r="SQB10" s="526"/>
      <c r="SQC10" s="526"/>
      <c r="SQD10" s="526"/>
      <c r="SQE10" s="526"/>
      <c r="SQF10" s="526"/>
      <c r="SQG10" s="526"/>
      <c r="SQH10" s="526"/>
      <c r="SQI10" s="526"/>
      <c r="SQJ10" s="526"/>
      <c r="SQK10" s="526"/>
      <c r="SQL10" s="526"/>
      <c r="SQM10" s="526"/>
      <c r="SQN10" s="526"/>
      <c r="SQO10" s="526"/>
      <c r="SQP10" s="526"/>
      <c r="SQQ10" s="526"/>
      <c r="SQR10" s="526"/>
      <c r="SQS10" s="526"/>
      <c r="SQT10" s="526"/>
      <c r="SQU10" s="526"/>
      <c r="SQV10" s="526"/>
      <c r="SQW10" s="526"/>
      <c r="SQX10" s="526"/>
      <c r="SQY10" s="526"/>
      <c r="SQZ10" s="526"/>
      <c r="SRA10" s="526"/>
      <c r="SRB10" s="526"/>
      <c r="SRC10" s="526"/>
      <c r="SRD10" s="526"/>
      <c r="SRE10" s="526"/>
      <c r="SRF10" s="526"/>
      <c r="SRG10" s="526"/>
      <c r="SRH10" s="526"/>
      <c r="SRI10" s="526"/>
      <c r="SRJ10" s="526"/>
      <c r="SRK10" s="526"/>
      <c r="SRL10" s="526"/>
      <c r="SRM10" s="526"/>
      <c r="SRN10" s="526"/>
      <c r="SRO10" s="526"/>
      <c r="SRP10" s="526"/>
      <c r="SRQ10" s="526"/>
      <c r="SRR10" s="526"/>
      <c r="SRS10" s="526"/>
      <c r="SRT10" s="526"/>
      <c r="SRU10" s="526"/>
      <c r="SRV10" s="526"/>
      <c r="SRW10" s="526"/>
      <c r="SRX10" s="526"/>
      <c r="SRY10" s="526"/>
      <c r="SRZ10" s="526"/>
      <c r="SSA10" s="526"/>
      <c r="SSB10" s="526"/>
      <c r="SSC10" s="526"/>
      <c r="SSD10" s="526"/>
      <c r="SSE10" s="526"/>
      <c r="SSF10" s="526"/>
      <c r="SSG10" s="526"/>
      <c r="SSH10" s="526"/>
      <c r="SSI10" s="526"/>
      <c r="SSJ10" s="526"/>
      <c r="SSK10" s="526"/>
      <c r="SSL10" s="526"/>
      <c r="SSM10" s="526"/>
      <c r="SSN10" s="526"/>
      <c r="SSO10" s="526"/>
      <c r="SSP10" s="526"/>
      <c r="SSQ10" s="526"/>
      <c r="SSR10" s="526"/>
      <c r="SSS10" s="526"/>
      <c r="SST10" s="526"/>
      <c r="SSU10" s="526"/>
      <c r="SSV10" s="526"/>
      <c r="SSW10" s="526"/>
      <c r="SSX10" s="526"/>
      <c r="SSY10" s="526"/>
      <c r="SSZ10" s="526"/>
      <c r="STA10" s="526"/>
      <c r="STB10" s="526"/>
      <c r="STC10" s="526"/>
      <c r="STD10" s="526"/>
      <c r="STE10" s="526"/>
      <c r="STF10" s="526"/>
      <c r="STG10" s="526"/>
      <c r="STH10" s="526"/>
      <c r="STI10" s="526"/>
      <c r="STJ10" s="526"/>
      <c r="STK10" s="526"/>
      <c r="STL10" s="526"/>
      <c r="STM10" s="526"/>
      <c r="STN10" s="526"/>
      <c r="STO10" s="526"/>
      <c r="STP10" s="526"/>
      <c r="STQ10" s="526"/>
      <c r="STR10" s="526"/>
      <c r="STS10" s="526"/>
      <c r="STT10" s="526"/>
      <c r="STU10" s="526"/>
      <c r="STV10" s="526"/>
      <c r="STW10" s="526"/>
      <c r="STX10" s="526"/>
      <c r="STY10" s="526"/>
      <c r="STZ10" s="526"/>
      <c r="SUA10" s="526"/>
      <c r="SUB10" s="526"/>
      <c r="SUC10" s="526"/>
      <c r="SUD10" s="526"/>
      <c r="SUE10" s="526"/>
      <c r="SUF10" s="526"/>
      <c r="SUG10" s="526"/>
      <c r="SUH10" s="526"/>
      <c r="SUI10" s="526"/>
      <c r="SUJ10" s="526"/>
      <c r="SUK10" s="526"/>
      <c r="SUL10" s="526"/>
      <c r="SUM10" s="526"/>
      <c r="SUN10" s="526"/>
      <c r="SUO10" s="526"/>
      <c r="SUP10" s="526"/>
      <c r="SUQ10" s="526"/>
      <c r="SUR10" s="526"/>
      <c r="SUS10" s="526"/>
      <c r="SUT10" s="526"/>
      <c r="SUU10" s="526"/>
      <c r="SUV10" s="526"/>
      <c r="SUW10" s="526"/>
      <c r="SUX10" s="526"/>
      <c r="SUY10" s="526"/>
      <c r="SUZ10" s="526"/>
      <c r="SVA10" s="526"/>
      <c r="SVB10" s="526"/>
      <c r="SVC10" s="526"/>
      <c r="SVD10" s="526"/>
      <c r="SVE10" s="526"/>
      <c r="SVF10" s="526"/>
      <c r="SVG10" s="526"/>
      <c r="SVH10" s="526"/>
      <c r="SVI10" s="526"/>
      <c r="SVJ10" s="526"/>
      <c r="SVK10" s="526"/>
      <c r="SVL10" s="526"/>
      <c r="SVM10" s="526"/>
      <c r="SVN10" s="526"/>
      <c r="SVO10" s="526"/>
      <c r="SVP10" s="526"/>
      <c r="SVQ10" s="526"/>
      <c r="SVR10" s="526"/>
      <c r="SVS10" s="526"/>
      <c r="SVT10" s="526"/>
      <c r="SVU10" s="526"/>
      <c r="SVV10" s="526"/>
      <c r="SVW10" s="526"/>
      <c r="SVX10" s="526"/>
      <c r="SVY10" s="526"/>
      <c r="SVZ10" s="526"/>
      <c r="SWA10" s="526"/>
      <c r="SWB10" s="526"/>
      <c r="SWC10" s="526"/>
      <c r="SWD10" s="526"/>
      <c r="SWE10" s="526"/>
      <c r="SWF10" s="526"/>
      <c r="SWG10" s="526"/>
      <c r="SWH10" s="526"/>
      <c r="SWI10" s="526"/>
      <c r="SWJ10" s="526"/>
      <c r="SWK10" s="526"/>
      <c r="SWL10" s="526"/>
      <c r="SWM10" s="526"/>
      <c r="SWN10" s="526"/>
      <c r="SWO10" s="526"/>
      <c r="SWP10" s="526"/>
      <c r="SWQ10" s="526"/>
      <c r="SWR10" s="526"/>
      <c r="SWS10" s="526"/>
      <c r="SWT10" s="526"/>
      <c r="SWU10" s="526"/>
      <c r="SWV10" s="526"/>
      <c r="SWW10" s="526"/>
      <c r="SWX10" s="526"/>
      <c r="SWY10" s="526"/>
      <c r="SWZ10" s="526"/>
      <c r="SXA10" s="526"/>
      <c r="SXB10" s="526"/>
      <c r="SXC10" s="526"/>
      <c r="SXD10" s="526"/>
      <c r="SXE10" s="526"/>
      <c r="SXF10" s="526"/>
      <c r="SXG10" s="526"/>
      <c r="SXH10" s="526"/>
      <c r="SXI10" s="526"/>
      <c r="SXJ10" s="526"/>
      <c r="SXK10" s="526"/>
      <c r="SXL10" s="526"/>
      <c r="SXM10" s="526"/>
      <c r="SXN10" s="526"/>
      <c r="SXO10" s="526"/>
      <c r="SXP10" s="526"/>
      <c r="SXQ10" s="526"/>
      <c r="SXR10" s="526"/>
      <c r="SXS10" s="526"/>
      <c r="SXT10" s="526"/>
      <c r="SXU10" s="526"/>
      <c r="SXV10" s="526"/>
      <c r="SXW10" s="526"/>
      <c r="SXX10" s="526"/>
      <c r="SXY10" s="526"/>
      <c r="SXZ10" s="526"/>
      <c r="SYA10" s="526"/>
      <c r="SYB10" s="526"/>
      <c r="SYC10" s="526"/>
      <c r="SYD10" s="526"/>
      <c r="SYE10" s="526"/>
      <c r="SYF10" s="526"/>
      <c r="SYG10" s="526"/>
      <c r="SYH10" s="526"/>
      <c r="SYI10" s="526"/>
      <c r="SYJ10" s="526"/>
      <c r="SYK10" s="526"/>
      <c r="SYL10" s="526"/>
      <c r="SYM10" s="526"/>
      <c r="SYN10" s="526"/>
      <c r="SYO10" s="526"/>
      <c r="SYP10" s="526"/>
      <c r="SYQ10" s="526"/>
      <c r="SYR10" s="526"/>
      <c r="SYS10" s="526"/>
      <c r="SYT10" s="526"/>
      <c r="SYU10" s="526"/>
      <c r="SYV10" s="526"/>
      <c r="SYW10" s="526"/>
      <c r="SYX10" s="526"/>
      <c r="SYY10" s="526"/>
      <c r="SYZ10" s="526"/>
      <c r="SZA10" s="526"/>
      <c r="SZB10" s="526"/>
      <c r="SZC10" s="526"/>
      <c r="SZD10" s="526"/>
      <c r="SZE10" s="526"/>
      <c r="SZF10" s="526"/>
      <c r="SZG10" s="526"/>
      <c r="SZH10" s="526"/>
      <c r="SZI10" s="526"/>
      <c r="SZJ10" s="526"/>
      <c r="SZK10" s="526"/>
      <c r="SZL10" s="526"/>
      <c r="SZM10" s="526"/>
      <c r="SZN10" s="526"/>
      <c r="SZO10" s="526"/>
      <c r="SZP10" s="526"/>
      <c r="SZQ10" s="526"/>
      <c r="SZR10" s="526"/>
      <c r="SZS10" s="526"/>
      <c r="SZT10" s="526"/>
      <c r="SZU10" s="526"/>
      <c r="SZV10" s="526"/>
      <c r="SZW10" s="526"/>
      <c r="SZX10" s="526"/>
      <c r="SZY10" s="526"/>
      <c r="SZZ10" s="526"/>
      <c r="TAA10" s="526"/>
      <c r="TAB10" s="526"/>
      <c r="TAC10" s="526"/>
      <c r="TAD10" s="526"/>
      <c r="TAE10" s="526"/>
      <c r="TAF10" s="526"/>
      <c r="TAG10" s="526"/>
      <c r="TAH10" s="526"/>
      <c r="TAI10" s="526"/>
      <c r="TAJ10" s="526"/>
      <c r="TAK10" s="526"/>
      <c r="TAL10" s="526"/>
      <c r="TAM10" s="526"/>
      <c r="TAN10" s="526"/>
      <c r="TAO10" s="526"/>
      <c r="TAP10" s="526"/>
      <c r="TAQ10" s="526"/>
      <c r="TAR10" s="526"/>
      <c r="TAS10" s="526"/>
      <c r="TAT10" s="526"/>
      <c r="TAU10" s="526"/>
      <c r="TAV10" s="526"/>
      <c r="TAW10" s="526"/>
      <c r="TAX10" s="526"/>
      <c r="TAY10" s="526"/>
      <c r="TAZ10" s="526"/>
      <c r="TBA10" s="526"/>
      <c r="TBB10" s="526"/>
      <c r="TBC10" s="526"/>
      <c r="TBD10" s="526"/>
      <c r="TBE10" s="526"/>
      <c r="TBF10" s="526"/>
      <c r="TBG10" s="526"/>
      <c r="TBH10" s="526"/>
      <c r="TBI10" s="526"/>
      <c r="TBJ10" s="526"/>
      <c r="TBK10" s="526"/>
      <c r="TBL10" s="526"/>
      <c r="TBM10" s="526"/>
      <c r="TBN10" s="526"/>
      <c r="TBO10" s="526"/>
      <c r="TBP10" s="526"/>
      <c r="TBQ10" s="526"/>
      <c r="TBR10" s="526"/>
      <c r="TBS10" s="526"/>
      <c r="TBT10" s="526"/>
      <c r="TBU10" s="526"/>
      <c r="TBV10" s="526"/>
      <c r="TBW10" s="526"/>
      <c r="TBX10" s="526"/>
      <c r="TBY10" s="526"/>
      <c r="TBZ10" s="526"/>
      <c r="TCA10" s="526"/>
      <c r="TCB10" s="526"/>
      <c r="TCC10" s="526"/>
      <c r="TCD10" s="526"/>
      <c r="TCE10" s="526"/>
      <c r="TCF10" s="526"/>
      <c r="TCG10" s="526"/>
      <c r="TCH10" s="526"/>
      <c r="TCI10" s="526"/>
      <c r="TCJ10" s="526"/>
      <c r="TCK10" s="526"/>
      <c r="TCL10" s="526"/>
      <c r="TCM10" s="526"/>
      <c r="TCN10" s="526"/>
      <c r="TCO10" s="526"/>
      <c r="TCP10" s="526"/>
      <c r="TCQ10" s="526"/>
      <c r="TCR10" s="526"/>
      <c r="TCS10" s="526"/>
      <c r="TCT10" s="526"/>
      <c r="TCU10" s="526"/>
      <c r="TCV10" s="526"/>
      <c r="TCW10" s="526"/>
      <c r="TCX10" s="526"/>
      <c r="TCY10" s="526"/>
      <c r="TCZ10" s="526"/>
      <c r="TDA10" s="526"/>
      <c r="TDB10" s="526"/>
      <c r="TDC10" s="526"/>
      <c r="TDD10" s="526"/>
      <c r="TDE10" s="526"/>
      <c r="TDF10" s="526"/>
      <c r="TDG10" s="526"/>
      <c r="TDH10" s="526"/>
      <c r="TDI10" s="526"/>
      <c r="TDJ10" s="526"/>
      <c r="TDK10" s="526"/>
      <c r="TDL10" s="526"/>
      <c r="TDM10" s="526"/>
      <c r="TDN10" s="526"/>
      <c r="TDO10" s="526"/>
      <c r="TDP10" s="526"/>
      <c r="TDQ10" s="526"/>
      <c r="TDR10" s="526"/>
      <c r="TDS10" s="526"/>
      <c r="TDT10" s="526"/>
      <c r="TDU10" s="526"/>
      <c r="TDV10" s="526"/>
      <c r="TDW10" s="526"/>
      <c r="TDX10" s="526"/>
      <c r="TDY10" s="526"/>
      <c r="TDZ10" s="526"/>
      <c r="TEA10" s="526"/>
      <c r="TEB10" s="526"/>
      <c r="TEC10" s="526"/>
      <c r="TED10" s="526"/>
      <c r="TEE10" s="526"/>
      <c r="TEF10" s="526"/>
      <c r="TEG10" s="526"/>
      <c r="TEH10" s="526"/>
      <c r="TEI10" s="526"/>
      <c r="TEJ10" s="526"/>
      <c r="TEK10" s="526"/>
      <c r="TEL10" s="526"/>
      <c r="TEM10" s="526"/>
      <c r="TEN10" s="526"/>
      <c r="TEO10" s="526"/>
      <c r="TEP10" s="526"/>
      <c r="TEQ10" s="526"/>
      <c r="TER10" s="526"/>
      <c r="TES10" s="526"/>
      <c r="TET10" s="526"/>
      <c r="TEU10" s="526"/>
      <c r="TEV10" s="526"/>
      <c r="TEW10" s="526"/>
      <c r="TEX10" s="526"/>
      <c r="TEY10" s="526"/>
      <c r="TEZ10" s="526"/>
      <c r="TFA10" s="526"/>
      <c r="TFB10" s="526"/>
      <c r="TFC10" s="526"/>
      <c r="TFD10" s="526"/>
      <c r="TFE10" s="526"/>
      <c r="TFF10" s="526"/>
      <c r="TFG10" s="526"/>
      <c r="TFH10" s="526"/>
      <c r="TFI10" s="526"/>
      <c r="TFJ10" s="526"/>
      <c r="TFK10" s="526"/>
      <c r="TFL10" s="526"/>
      <c r="TFM10" s="526"/>
      <c r="TFN10" s="526"/>
      <c r="TFO10" s="526"/>
      <c r="TFP10" s="526"/>
      <c r="TFQ10" s="526"/>
      <c r="TFR10" s="526"/>
      <c r="TFS10" s="526"/>
      <c r="TFT10" s="526"/>
      <c r="TFU10" s="526"/>
      <c r="TFV10" s="526"/>
      <c r="TFW10" s="526"/>
      <c r="TFX10" s="526"/>
      <c r="TFY10" s="526"/>
      <c r="TFZ10" s="526"/>
      <c r="TGA10" s="526"/>
      <c r="TGB10" s="526"/>
      <c r="TGC10" s="526"/>
      <c r="TGD10" s="526"/>
      <c r="TGE10" s="526"/>
      <c r="TGF10" s="526"/>
      <c r="TGG10" s="526"/>
      <c r="TGH10" s="526"/>
      <c r="TGI10" s="526"/>
      <c r="TGJ10" s="526"/>
      <c r="TGK10" s="526"/>
      <c r="TGL10" s="526"/>
      <c r="TGM10" s="526"/>
      <c r="TGN10" s="526"/>
      <c r="TGO10" s="526"/>
      <c r="TGP10" s="526"/>
      <c r="TGQ10" s="526"/>
      <c r="TGR10" s="526"/>
      <c r="TGS10" s="526"/>
      <c r="TGT10" s="526"/>
      <c r="TGU10" s="526"/>
      <c r="TGV10" s="526"/>
      <c r="TGW10" s="526"/>
      <c r="TGX10" s="526"/>
      <c r="TGY10" s="526"/>
      <c r="TGZ10" s="526"/>
      <c r="THA10" s="526"/>
      <c r="THB10" s="526"/>
      <c r="THC10" s="526"/>
      <c r="THD10" s="526"/>
      <c r="THE10" s="526"/>
      <c r="THF10" s="526"/>
      <c r="THG10" s="526"/>
      <c r="THH10" s="526"/>
      <c r="THI10" s="526"/>
      <c r="THJ10" s="526"/>
      <c r="THK10" s="526"/>
      <c r="THL10" s="526"/>
      <c r="THM10" s="526"/>
      <c r="THN10" s="526"/>
      <c r="THO10" s="526"/>
      <c r="THP10" s="526"/>
      <c r="THQ10" s="526"/>
      <c r="THR10" s="526"/>
      <c r="THS10" s="526"/>
      <c r="THT10" s="526"/>
      <c r="THU10" s="526"/>
      <c r="THV10" s="526"/>
      <c r="THW10" s="526"/>
      <c r="THX10" s="526"/>
      <c r="THY10" s="526"/>
      <c r="THZ10" s="526"/>
      <c r="TIA10" s="526"/>
      <c r="TIB10" s="526"/>
      <c r="TIC10" s="526"/>
      <c r="TID10" s="526"/>
      <c r="TIE10" s="526"/>
      <c r="TIF10" s="526"/>
      <c r="TIG10" s="526"/>
      <c r="TIH10" s="526"/>
      <c r="TII10" s="526"/>
      <c r="TIJ10" s="526"/>
      <c r="TIK10" s="526"/>
      <c r="TIL10" s="526"/>
      <c r="TIM10" s="526"/>
      <c r="TIN10" s="526"/>
      <c r="TIO10" s="526"/>
      <c r="TIP10" s="526"/>
      <c r="TIQ10" s="526"/>
      <c r="TIR10" s="526"/>
      <c r="TIS10" s="526"/>
      <c r="TIT10" s="526"/>
      <c r="TIU10" s="526"/>
      <c r="TIV10" s="526"/>
      <c r="TIW10" s="526"/>
      <c r="TIX10" s="526"/>
      <c r="TIY10" s="526"/>
      <c r="TIZ10" s="526"/>
      <c r="TJA10" s="526"/>
      <c r="TJB10" s="526"/>
      <c r="TJC10" s="526"/>
      <c r="TJD10" s="526"/>
      <c r="TJE10" s="526"/>
      <c r="TJF10" s="526"/>
      <c r="TJG10" s="526"/>
      <c r="TJH10" s="526"/>
      <c r="TJI10" s="526"/>
      <c r="TJJ10" s="526"/>
      <c r="TJK10" s="526"/>
      <c r="TJL10" s="526"/>
      <c r="TJM10" s="526"/>
      <c r="TJN10" s="526"/>
      <c r="TJO10" s="526"/>
      <c r="TJP10" s="526"/>
      <c r="TJQ10" s="526"/>
      <c r="TJR10" s="526"/>
      <c r="TJS10" s="526"/>
      <c r="TJT10" s="526"/>
      <c r="TJU10" s="526"/>
      <c r="TJV10" s="526"/>
      <c r="TJW10" s="526"/>
      <c r="TJX10" s="526"/>
      <c r="TJY10" s="526"/>
      <c r="TJZ10" s="526"/>
      <c r="TKA10" s="526"/>
      <c r="TKB10" s="526"/>
      <c r="TKC10" s="526"/>
      <c r="TKD10" s="526"/>
      <c r="TKE10" s="526"/>
      <c r="TKF10" s="526"/>
      <c r="TKG10" s="526"/>
      <c r="TKH10" s="526"/>
      <c r="TKI10" s="526"/>
      <c r="TKJ10" s="526"/>
      <c r="TKK10" s="526"/>
      <c r="TKL10" s="526"/>
      <c r="TKM10" s="526"/>
      <c r="TKN10" s="526"/>
      <c r="TKO10" s="526"/>
      <c r="TKP10" s="526"/>
      <c r="TKQ10" s="526"/>
      <c r="TKR10" s="526"/>
      <c r="TKS10" s="526"/>
      <c r="TKT10" s="526"/>
      <c r="TKU10" s="526"/>
      <c r="TKV10" s="526"/>
      <c r="TKW10" s="526"/>
      <c r="TKX10" s="526"/>
      <c r="TKY10" s="526"/>
      <c r="TKZ10" s="526"/>
      <c r="TLA10" s="526"/>
      <c r="TLB10" s="526"/>
      <c r="TLC10" s="526"/>
      <c r="TLD10" s="526"/>
      <c r="TLE10" s="526"/>
      <c r="TLF10" s="526"/>
      <c r="TLG10" s="526"/>
      <c r="TLH10" s="526"/>
      <c r="TLI10" s="526"/>
      <c r="TLJ10" s="526"/>
      <c r="TLK10" s="526"/>
      <c r="TLL10" s="526"/>
      <c r="TLM10" s="526"/>
      <c r="TLN10" s="526"/>
      <c r="TLO10" s="526"/>
      <c r="TLP10" s="526"/>
      <c r="TLQ10" s="526"/>
      <c r="TLR10" s="526"/>
      <c r="TLS10" s="526"/>
      <c r="TLT10" s="526"/>
      <c r="TLU10" s="526"/>
      <c r="TLV10" s="526"/>
      <c r="TLW10" s="526"/>
      <c r="TLX10" s="526"/>
      <c r="TLY10" s="526"/>
      <c r="TLZ10" s="526"/>
      <c r="TMA10" s="526"/>
      <c r="TMB10" s="526"/>
      <c r="TMC10" s="526"/>
      <c r="TMD10" s="526"/>
      <c r="TME10" s="526"/>
      <c r="TMF10" s="526"/>
      <c r="TMG10" s="526"/>
      <c r="TMH10" s="526"/>
      <c r="TMI10" s="526"/>
      <c r="TMJ10" s="526"/>
      <c r="TMK10" s="526"/>
      <c r="TML10" s="526"/>
      <c r="TMM10" s="526"/>
      <c r="TMN10" s="526"/>
      <c r="TMO10" s="526"/>
      <c r="TMP10" s="526"/>
      <c r="TMQ10" s="526"/>
      <c r="TMR10" s="526"/>
      <c r="TMS10" s="526"/>
      <c r="TMT10" s="526"/>
      <c r="TMU10" s="526"/>
      <c r="TMV10" s="526"/>
      <c r="TMW10" s="526"/>
      <c r="TMX10" s="526"/>
      <c r="TMY10" s="526"/>
      <c r="TMZ10" s="526"/>
      <c r="TNA10" s="526"/>
      <c r="TNB10" s="526"/>
      <c r="TNC10" s="526"/>
      <c r="TND10" s="526"/>
      <c r="TNE10" s="526"/>
      <c r="TNF10" s="526"/>
      <c r="TNG10" s="526"/>
      <c r="TNH10" s="526"/>
      <c r="TNI10" s="526"/>
      <c r="TNJ10" s="526"/>
      <c r="TNK10" s="526"/>
      <c r="TNL10" s="526"/>
      <c r="TNM10" s="526"/>
      <c r="TNN10" s="526"/>
      <c r="TNO10" s="526"/>
      <c r="TNP10" s="526"/>
      <c r="TNQ10" s="526"/>
      <c r="TNR10" s="526"/>
      <c r="TNS10" s="526"/>
      <c r="TNT10" s="526"/>
      <c r="TNU10" s="526"/>
      <c r="TNV10" s="526"/>
      <c r="TNW10" s="526"/>
      <c r="TNX10" s="526"/>
      <c r="TNY10" s="526"/>
      <c r="TNZ10" s="526"/>
      <c r="TOA10" s="526"/>
      <c r="TOB10" s="526"/>
      <c r="TOC10" s="526"/>
      <c r="TOD10" s="526"/>
      <c r="TOE10" s="526"/>
      <c r="TOF10" s="526"/>
      <c r="TOG10" s="526"/>
      <c r="TOH10" s="526"/>
      <c r="TOI10" s="526"/>
      <c r="TOJ10" s="526"/>
      <c r="TOK10" s="526"/>
      <c r="TOL10" s="526"/>
      <c r="TOM10" s="526"/>
      <c r="TON10" s="526"/>
      <c r="TOO10" s="526"/>
      <c r="TOP10" s="526"/>
      <c r="TOQ10" s="526"/>
      <c r="TOR10" s="526"/>
      <c r="TOS10" s="526"/>
      <c r="TOT10" s="526"/>
      <c r="TOU10" s="526"/>
      <c r="TOV10" s="526"/>
      <c r="TOW10" s="526"/>
      <c r="TOX10" s="526"/>
      <c r="TOY10" s="526"/>
      <c r="TOZ10" s="526"/>
      <c r="TPA10" s="526"/>
      <c r="TPB10" s="526"/>
      <c r="TPC10" s="526"/>
      <c r="TPD10" s="526"/>
      <c r="TPE10" s="526"/>
      <c r="TPF10" s="526"/>
      <c r="TPG10" s="526"/>
      <c r="TPH10" s="526"/>
      <c r="TPI10" s="526"/>
      <c r="TPJ10" s="526"/>
      <c r="TPK10" s="526"/>
      <c r="TPL10" s="526"/>
      <c r="TPM10" s="526"/>
      <c r="TPN10" s="526"/>
      <c r="TPO10" s="526"/>
      <c r="TPP10" s="526"/>
      <c r="TPQ10" s="526"/>
      <c r="TPR10" s="526"/>
      <c r="TPS10" s="526"/>
      <c r="TPT10" s="526"/>
      <c r="TPU10" s="526"/>
      <c r="TPV10" s="526"/>
      <c r="TPW10" s="526"/>
      <c r="TPX10" s="526"/>
      <c r="TPY10" s="526"/>
      <c r="TPZ10" s="526"/>
      <c r="TQA10" s="526"/>
      <c r="TQB10" s="526"/>
      <c r="TQC10" s="526"/>
      <c r="TQD10" s="526"/>
      <c r="TQE10" s="526"/>
      <c r="TQF10" s="526"/>
      <c r="TQG10" s="526"/>
      <c r="TQH10" s="526"/>
      <c r="TQI10" s="526"/>
      <c r="TQJ10" s="526"/>
      <c r="TQK10" s="526"/>
      <c r="TQL10" s="526"/>
      <c r="TQM10" s="526"/>
      <c r="TQN10" s="526"/>
      <c r="TQO10" s="526"/>
      <c r="TQP10" s="526"/>
      <c r="TQQ10" s="526"/>
      <c r="TQR10" s="526"/>
      <c r="TQS10" s="526"/>
      <c r="TQT10" s="526"/>
      <c r="TQU10" s="526"/>
      <c r="TQV10" s="526"/>
      <c r="TQW10" s="526"/>
      <c r="TQX10" s="526"/>
      <c r="TQY10" s="526"/>
      <c r="TQZ10" s="526"/>
      <c r="TRA10" s="526"/>
      <c r="TRB10" s="526"/>
      <c r="TRC10" s="526"/>
      <c r="TRD10" s="526"/>
      <c r="TRE10" s="526"/>
      <c r="TRF10" s="526"/>
      <c r="TRG10" s="526"/>
      <c r="TRH10" s="526"/>
      <c r="TRI10" s="526"/>
      <c r="TRJ10" s="526"/>
      <c r="TRK10" s="526"/>
      <c r="TRL10" s="526"/>
      <c r="TRM10" s="526"/>
      <c r="TRN10" s="526"/>
      <c r="TRO10" s="526"/>
      <c r="TRP10" s="526"/>
      <c r="TRQ10" s="526"/>
      <c r="TRR10" s="526"/>
      <c r="TRS10" s="526"/>
      <c r="TRT10" s="526"/>
      <c r="TRU10" s="526"/>
      <c r="TRV10" s="526"/>
      <c r="TRW10" s="526"/>
      <c r="TRX10" s="526"/>
      <c r="TRY10" s="526"/>
      <c r="TRZ10" s="526"/>
      <c r="TSA10" s="526"/>
      <c r="TSB10" s="526"/>
      <c r="TSC10" s="526"/>
      <c r="TSD10" s="526"/>
      <c r="TSE10" s="526"/>
      <c r="TSF10" s="526"/>
      <c r="TSG10" s="526"/>
      <c r="TSH10" s="526"/>
      <c r="TSI10" s="526"/>
      <c r="TSJ10" s="526"/>
      <c r="TSK10" s="526"/>
      <c r="TSL10" s="526"/>
      <c r="TSM10" s="526"/>
      <c r="TSN10" s="526"/>
      <c r="TSO10" s="526"/>
      <c r="TSP10" s="526"/>
      <c r="TSQ10" s="526"/>
      <c r="TSR10" s="526"/>
      <c r="TSS10" s="526"/>
      <c r="TST10" s="526"/>
      <c r="TSU10" s="526"/>
      <c r="TSV10" s="526"/>
      <c r="TSW10" s="526"/>
      <c r="TSX10" s="526"/>
      <c r="TSY10" s="526"/>
      <c r="TSZ10" s="526"/>
      <c r="TTA10" s="526"/>
      <c r="TTB10" s="526"/>
      <c r="TTC10" s="526"/>
      <c r="TTD10" s="526"/>
      <c r="TTE10" s="526"/>
      <c r="TTF10" s="526"/>
      <c r="TTG10" s="526"/>
      <c r="TTH10" s="526"/>
      <c r="TTI10" s="526"/>
      <c r="TTJ10" s="526"/>
      <c r="TTK10" s="526"/>
      <c r="TTL10" s="526"/>
      <c r="TTM10" s="526"/>
      <c r="TTN10" s="526"/>
      <c r="TTO10" s="526"/>
      <c r="TTP10" s="526"/>
      <c r="TTQ10" s="526"/>
      <c r="TTR10" s="526"/>
      <c r="TTS10" s="526"/>
      <c r="TTT10" s="526"/>
      <c r="TTU10" s="526"/>
      <c r="TTV10" s="526"/>
      <c r="TTW10" s="526"/>
      <c r="TTX10" s="526"/>
      <c r="TTY10" s="526"/>
      <c r="TTZ10" s="526"/>
      <c r="TUA10" s="526"/>
      <c r="TUB10" s="526"/>
      <c r="TUC10" s="526"/>
      <c r="TUD10" s="526"/>
      <c r="TUE10" s="526"/>
      <c r="TUF10" s="526"/>
      <c r="TUG10" s="526"/>
      <c r="TUH10" s="526"/>
      <c r="TUI10" s="526"/>
      <c r="TUJ10" s="526"/>
      <c r="TUK10" s="526"/>
      <c r="TUL10" s="526"/>
      <c r="TUM10" s="526"/>
      <c r="TUN10" s="526"/>
      <c r="TUO10" s="526"/>
      <c r="TUP10" s="526"/>
      <c r="TUQ10" s="526"/>
      <c r="TUR10" s="526"/>
      <c r="TUS10" s="526"/>
      <c r="TUT10" s="526"/>
      <c r="TUU10" s="526"/>
      <c r="TUV10" s="526"/>
      <c r="TUW10" s="526"/>
      <c r="TUX10" s="526"/>
      <c r="TUY10" s="526"/>
      <c r="TUZ10" s="526"/>
      <c r="TVA10" s="526"/>
      <c r="TVB10" s="526"/>
      <c r="TVC10" s="526"/>
      <c r="TVD10" s="526"/>
      <c r="TVE10" s="526"/>
      <c r="TVF10" s="526"/>
      <c r="TVG10" s="526"/>
      <c r="TVH10" s="526"/>
      <c r="TVI10" s="526"/>
      <c r="TVJ10" s="526"/>
      <c r="TVK10" s="526"/>
      <c r="TVL10" s="526"/>
      <c r="TVM10" s="526"/>
      <c r="TVN10" s="526"/>
      <c r="TVO10" s="526"/>
      <c r="TVP10" s="526"/>
      <c r="TVQ10" s="526"/>
      <c r="TVR10" s="526"/>
      <c r="TVS10" s="526"/>
      <c r="TVT10" s="526"/>
      <c r="TVU10" s="526"/>
      <c r="TVV10" s="526"/>
      <c r="TVW10" s="526"/>
      <c r="TVX10" s="526"/>
      <c r="TVY10" s="526"/>
      <c r="TVZ10" s="526"/>
      <c r="TWA10" s="526"/>
      <c r="TWB10" s="526"/>
      <c r="TWC10" s="526"/>
      <c r="TWD10" s="526"/>
      <c r="TWE10" s="526"/>
      <c r="TWF10" s="526"/>
      <c r="TWG10" s="526"/>
      <c r="TWH10" s="526"/>
      <c r="TWI10" s="526"/>
      <c r="TWJ10" s="526"/>
      <c r="TWK10" s="526"/>
      <c r="TWL10" s="526"/>
      <c r="TWM10" s="526"/>
      <c r="TWN10" s="526"/>
      <c r="TWO10" s="526"/>
      <c r="TWP10" s="526"/>
      <c r="TWQ10" s="526"/>
      <c r="TWR10" s="526"/>
      <c r="TWS10" s="526"/>
      <c r="TWT10" s="526"/>
      <c r="TWU10" s="526"/>
      <c r="TWV10" s="526"/>
      <c r="TWW10" s="526"/>
      <c r="TWX10" s="526"/>
      <c r="TWY10" s="526"/>
      <c r="TWZ10" s="526"/>
      <c r="TXA10" s="526"/>
      <c r="TXB10" s="526"/>
      <c r="TXC10" s="526"/>
      <c r="TXD10" s="526"/>
      <c r="TXE10" s="526"/>
      <c r="TXF10" s="526"/>
      <c r="TXG10" s="526"/>
      <c r="TXH10" s="526"/>
      <c r="TXI10" s="526"/>
      <c r="TXJ10" s="526"/>
      <c r="TXK10" s="526"/>
      <c r="TXL10" s="526"/>
      <c r="TXM10" s="526"/>
      <c r="TXN10" s="526"/>
      <c r="TXO10" s="526"/>
      <c r="TXP10" s="526"/>
      <c r="TXQ10" s="526"/>
      <c r="TXR10" s="526"/>
      <c r="TXS10" s="526"/>
      <c r="TXT10" s="526"/>
      <c r="TXU10" s="526"/>
      <c r="TXV10" s="526"/>
      <c r="TXW10" s="526"/>
      <c r="TXX10" s="526"/>
      <c r="TXY10" s="526"/>
      <c r="TXZ10" s="526"/>
      <c r="TYA10" s="526"/>
      <c r="TYB10" s="526"/>
      <c r="TYC10" s="526"/>
      <c r="TYD10" s="526"/>
      <c r="TYE10" s="526"/>
      <c r="TYF10" s="526"/>
      <c r="TYG10" s="526"/>
      <c r="TYH10" s="526"/>
      <c r="TYI10" s="526"/>
      <c r="TYJ10" s="526"/>
      <c r="TYK10" s="526"/>
      <c r="TYL10" s="526"/>
      <c r="TYM10" s="526"/>
      <c r="TYN10" s="526"/>
      <c r="TYO10" s="526"/>
      <c r="TYP10" s="526"/>
      <c r="TYQ10" s="526"/>
      <c r="TYR10" s="526"/>
      <c r="TYS10" s="526"/>
      <c r="TYT10" s="526"/>
      <c r="TYU10" s="526"/>
      <c r="TYV10" s="526"/>
      <c r="TYW10" s="526"/>
      <c r="TYX10" s="526"/>
      <c r="TYY10" s="526"/>
      <c r="TYZ10" s="526"/>
      <c r="TZA10" s="526"/>
      <c r="TZB10" s="526"/>
      <c r="TZC10" s="526"/>
      <c r="TZD10" s="526"/>
      <c r="TZE10" s="526"/>
      <c r="TZF10" s="526"/>
      <c r="TZG10" s="526"/>
      <c r="TZH10" s="526"/>
      <c r="TZI10" s="526"/>
      <c r="TZJ10" s="526"/>
      <c r="TZK10" s="526"/>
      <c r="TZL10" s="526"/>
      <c r="TZM10" s="526"/>
      <c r="TZN10" s="526"/>
      <c r="TZO10" s="526"/>
      <c r="TZP10" s="526"/>
      <c r="TZQ10" s="526"/>
      <c r="TZR10" s="526"/>
      <c r="TZS10" s="526"/>
      <c r="TZT10" s="526"/>
      <c r="TZU10" s="526"/>
      <c r="TZV10" s="526"/>
      <c r="TZW10" s="526"/>
      <c r="TZX10" s="526"/>
      <c r="TZY10" s="526"/>
      <c r="TZZ10" s="526"/>
      <c r="UAA10" s="526"/>
      <c r="UAB10" s="526"/>
      <c r="UAC10" s="526"/>
      <c r="UAD10" s="526"/>
      <c r="UAE10" s="526"/>
      <c r="UAF10" s="526"/>
      <c r="UAG10" s="526"/>
      <c r="UAH10" s="526"/>
      <c r="UAI10" s="526"/>
      <c r="UAJ10" s="526"/>
      <c r="UAK10" s="526"/>
      <c r="UAL10" s="526"/>
      <c r="UAM10" s="526"/>
      <c r="UAN10" s="526"/>
      <c r="UAO10" s="526"/>
      <c r="UAP10" s="526"/>
      <c r="UAQ10" s="526"/>
      <c r="UAR10" s="526"/>
      <c r="UAS10" s="526"/>
      <c r="UAT10" s="526"/>
      <c r="UAU10" s="526"/>
      <c r="UAV10" s="526"/>
      <c r="UAW10" s="526"/>
      <c r="UAX10" s="526"/>
      <c r="UAY10" s="526"/>
      <c r="UAZ10" s="526"/>
      <c r="UBA10" s="526"/>
      <c r="UBB10" s="526"/>
      <c r="UBC10" s="526"/>
      <c r="UBD10" s="526"/>
      <c r="UBE10" s="526"/>
      <c r="UBF10" s="526"/>
      <c r="UBG10" s="526"/>
      <c r="UBH10" s="526"/>
      <c r="UBI10" s="526"/>
      <c r="UBJ10" s="526"/>
      <c r="UBK10" s="526"/>
      <c r="UBL10" s="526"/>
      <c r="UBM10" s="526"/>
      <c r="UBN10" s="526"/>
      <c r="UBO10" s="526"/>
      <c r="UBP10" s="526"/>
      <c r="UBQ10" s="526"/>
      <c r="UBR10" s="526"/>
      <c r="UBS10" s="526"/>
      <c r="UBT10" s="526"/>
      <c r="UBU10" s="526"/>
      <c r="UBV10" s="526"/>
      <c r="UBW10" s="526"/>
      <c r="UBX10" s="526"/>
      <c r="UBY10" s="526"/>
      <c r="UBZ10" s="526"/>
      <c r="UCA10" s="526"/>
      <c r="UCB10" s="526"/>
      <c r="UCC10" s="526"/>
      <c r="UCD10" s="526"/>
      <c r="UCE10" s="526"/>
      <c r="UCF10" s="526"/>
      <c r="UCG10" s="526"/>
      <c r="UCH10" s="526"/>
      <c r="UCI10" s="526"/>
      <c r="UCJ10" s="526"/>
      <c r="UCK10" s="526"/>
      <c r="UCL10" s="526"/>
      <c r="UCM10" s="526"/>
      <c r="UCN10" s="526"/>
      <c r="UCO10" s="526"/>
      <c r="UCP10" s="526"/>
      <c r="UCQ10" s="526"/>
      <c r="UCR10" s="526"/>
      <c r="UCS10" s="526"/>
      <c r="UCT10" s="526"/>
      <c r="UCU10" s="526"/>
      <c r="UCV10" s="526"/>
      <c r="UCW10" s="526"/>
      <c r="UCX10" s="526"/>
      <c r="UCY10" s="526"/>
      <c r="UCZ10" s="526"/>
      <c r="UDA10" s="526"/>
      <c r="UDB10" s="526"/>
      <c r="UDC10" s="526"/>
      <c r="UDD10" s="526"/>
      <c r="UDE10" s="526"/>
      <c r="UDF10" s="526"/>
      <c r="UDG10" s="526"/>
      <c r="UDH10" s="526"/>
      <c r="UDI10" s="526"/>
      <c r="UDJ10" s="526"/>
      <c r="UDK10" s="526"/>
      <c r="UDL10" s="526"/>
      <c r="UDM10" s="526"/>
      <c r="UDN10" s="526"/>
      <c r="UDO10" s="526"/>
      <c r="UDP10" s="526"/>
      <c r="UDQ10" s="526"/>
      <c r="UDR10" s="526"/>
      <c r="UDS10" s="526"/>
      <c r="UDT10" s="526"/>
      <c r="UDU10" s="526"/>
      <c r="UDV10" s="526"/>
      <c r="UDW10" s="526"/>
      <c r="UDX10" s="526"/>
      <c r="UDY10" s="526"/>
      <c r="UDZ10" s="526"/>
      <c r="UEA10" s="526"/>
      <c r="UEB10" s="526"/>
      <c r="UEC10" s="526"/>
      <c r="UED10" s="526"/>
      <c r="UEE10" s="526"/>
      <c r="UEF10" s="526"/>
      <c r="UEG10" s="526"/>
      <c r="UEH10" s="526"/>
      <c r="UEI10" s="526"/>
      <c r="UEJ10" s="526"/>
      <c r="UEK10" s="526"/>
      <c r="UEL10" s="526"/>
      <c r="UEM10" s="526"/>
      <c r="UEN10" s="526"/>
      <c r="UEO10" s="526"/>
      <c r="UEP10" s="526"/>
      <c r="UEQ10" s="526"/>
      <c r="UER10" s="526"/>
      <c r="UES10" s="526"/>
      <c r="UET10" s="526"/>
      <c r="UEU10" s="526"/>
      <c r="UEV10" s="526"/>
      <c r="UEW10" s="526"/>
      <c r="UEX10" s="526"/>
      <c r="UEY10" s="526"/>
      <c r="UEZ10" s="526"/>
      <c r="UFA10" s="526"/>
      <c r="UFB10" s="526"/>
      <c r="UFC10" s="526"/>
      <c r="UFD10" s="526"/>
      <c r="UFE10" s="526"/>
      <c r="UFF10" s="526"/>
      <c r="UFG10" s="526"/>
      <c r="UFH10" s="526"/>
      <c r="UFI10" s="526"/>
      <c r="UFJ10" s="526"/>
      <c r="UFK10" s="526"/>
      <c r="UFL10" s="526"/>
      <c r="UFM10" s="526"/>
      <c r="UFN10" s="526"/>
      <c r="UFO10" s="526"/>
      <c r="UFP10" s="526"/>
      <c r="UFQ10" s="526"/>
      <c r="UFR10" s="526"/>
      <c r="UFS10" s="526"/>
      <c r="UFT10" s="526"/>
      <c r="UFU10" s="526"/>
      <c r="UFV10" s="526"/>
      <c r="UFW10" s="526"/>
      <c r="UFX10" s="526"/>
      <c r="UFY10" s="526"/>
      <c r="UFZ10" s="526"/>
      <c r="UGA10" s="526"/>
      <c r="UGB10" s="526"/>
      <c r="UGC10" s="526"/>
      <c r="UGD10" s="526"/>
      <c r="UGE10" s="526"/>
      <c r="UGF10" s="526"/>
      <c r="UGG10" s="526"/>
      <c r="UGH10" s="526"/>
      <c r="UGI10" s="526"/>
      <c r="UGJ10" s="526"/>
      <c r="UGK10" s="526"/>
      <c r="UGL10" s="526"/>
      <c r="UGM10" s="526"/>
      <c r="UGN10" s="526"/>
      <c r="UGO10" s="526"/>
      <c r="UGP10" s="526"/>
      <c r="UGQ10" s="526"/>
      <c r="UGR10" s="526"/>
      <c r="UGS10" s="526"/>
      <c r="UGT10" s="526"/>
      <c r="UGU10" s="526"/>
      <c r="UGV10" s="526"/>
      <c r="UGW10" s="526"/>
      <c r="UGX10" s="526"/>
      <c r="UGY10" s="526"/>
      <c r="UGZ10" s="526"/>
      <c r="UHA10" s="526"/>
      <c r="UHB10" s="526"/>
      <c r="UHC10" s="526"/>
      <c r="UHD10" s="526"/>
      <c r="UHE10" s="526"/>
      <c r="UHF10" s="526"/>
      <c r="UHG10" s="526"/>
      <c r="UHH10" s="526"/>
      <c r="UHI10" s="526"/>
      <c r="UHJ10" s="526"/>
      <c r="UHK10" s="526"/>
      <c r="UHL10" s="526"/>
      <c r="UHM10" s="526"/>
      <c r="UHN10" s="526"/>
      <c r="UHO10" s="526"/>
      <c r="UHP10" s="526"/>
      <c r="UHQ10" s="526"/>
      <c r="UHR10" s="526"/>
      <c r="UHS10" s="526"/>
      <c r="UHT10" s="526"/>
      <c r="UHU10" s="526"/>
      <c r="UHV10" s="526"/>
      <c r="UHW10" s="526"/>
      <c r="UHX10" s="526"/>
      <c r="UHY10" s="526"/>
      <c r="UHZ10" s="526"/>
      <c r="UIA10" s="526"/>
      <c r="UIB10" s="526"/>
      <c r="UIC10" s="526"/>
      <c r="UID10" s="526"/>
      <c r="UIE10" s="526"/>
      <c r="UIF10" s="526"/>
      <c r="UIG10" s="526"/>
      <c r="UIH10" s="526"/>
      <c r="UII10" s="526"/>
      <c r="UIJ10" s="526"/>
      <c r="UIK10" s="526"/>
      <c r="UIL10" s="526"/>
      <c r="UIM10" s="526"/>
      <c r="UIN10" s="526"/>
      <c r="UIO10" s="526"/>
      <c r="UIP10" s="526"/>
      <c r="UIQ10" s="526"/>
      <c r="UIR10" s="526"/>
      <c r="UIS10" s="526"/>
      <c r="UIT10" s="526"/>
      <c r="UIU10" s="526"/>
      <c r="UIV10" s="526"/>
      <c r="UIW10" s="526"/>
      <c r="UIX10" s="526"/>
      <c r="UIY10" s="526"/>
      <c r="UIZ10" s="526"/>
      <c r="UJA10" s="526"/>
      <c r="UJB10" s="526"/>
      <c r="UJC10" s="526"/>
      <c r="UJD10" s="526"/>
      <c r="UJE10" s="526"/>
      <c r="UJF10" s="526"/>
      <c r="UJG10" s="526"/>
      <c r="UJH10" s="526"/>
      <c r="UJI10" s="526"/>
      <c r="UJJ10" s="526"/>
      <c r="UJK10" s="526"/>
      <c r="UJL10" s="526"/>
      <c r="UJM10" s="526"/>
      <c r="UJN10" s="526"/>
      <c r="UJO10" s="526"/>
      <c r="UJP10" s="526"/>
      <c r="UJQ10" s="526"/>
      <c r="UJR10" s="526"/>
      <c r="UJS10" s="526"/>
      <c r="UJT10" s="526"/>
      <c r="UJU10" s="526"/>
      <c r="UJV10" s="526"/>
      <c r="UJW10" s="526"/>
      <c r="UJX10" s="526"/>
      <c r="UJY10" s="526"/>
      <c r="UJZ10" s="526"/>
      <c r="UKA10" s="526"/>
      <c r="UKB10" s="526"/>
      <c r="UKC10" s="526"/>
      <c r="UKD10" s="526"/>
      <c r="UKE10" s="526"/>
      <c r="UKF10" s="526"/>
      <c r="UKG10" s="526"/>
      <c r="UKH10" s="526"/>
      <c r="UKI10" s="526"/>
      <c r="UKJ10" s="526"/>
      <c r="UKK10" s="526"/>
      <c r="UKL10" s="526"/>
      <c r="UKM10" s="526"/>
      <c r="UKN10" s="526"/>
      <c r="UKO10" s="526"/>
      <c r="UKP10" s="526"/>
      <c r="UKQ10" s="526"/>
      <c r="UKR10" s="526"/>
      <c r="UKS10" s="526"/>
      <c r="UKT10" s="526"/>
      <c r="UKU10" s="526"/>
      <c r="UKV10" s="526"/>
      <c r="UKW10" s="526"/>
      <c r="UKX10" s="526"/>
      <c r="UKY10" s="526"/>
      <c r="UKZ10" s="526"/>
      <c r="ULA10" s="526"/>
      <c r="ULB10" s="526"/>
      <c r="ULC10" s="526"/>
      <c r="ULD10" s="526"/>
      <c r="ULE10" s="526"/>
      <c r="ULF10" s="526"/>
      <c r="ULG10" s="526"/>
      <c r="ULH10" s="526"/>
      <c r="ULI10" s="526"/>
      <c r="ULJ10" s="526"/>
      <c r="ULK10" s="526"/>
      <c r="ULL10" s="526"/>
      <c r="ULM10" s="526"/>
      <c r="ULN10" s="526"/>
      <c r="ULO10" s="526"/>
      <c r="ULP10" s="526"/>
      <c r="ULQ10" s="526"/>
      <c r="ULR10" s="526"/>
      <c r="ULS10" s="526"/>
      <c r="ULT10" s="526"/>
      <c r="ULU10" s="526"/>
      <c r="ULV10" s="526"/>
      <c r="ULW10" s="526"/>
      <c r="ULX10" s="526"/>
      <c r="ULY10" s="526"/>
      <c r="ULZ10" s="526"/>
      <c r="UMA10" s="526"/>
      <c r="UMB10" s="526"/>
      <c r="UMC10" s="526"/>
      <c r="UMD10" s="526"/>
      <c r="UME10" s="526"/>
      <c r="UMF10" s="526"/>
      <c r="UMG10" s="526"/>
      <c r="UMH10" s="526"/>
      <c r="UMI10" s="526"/>
      <c r="UMJ10" s="526"/>
      <c r="UMK10" s="526"/>
      <c r="UML10" s="526"/>
      <c r="UMM10" s="526"/>
      <c r="UMN10" s="526"/>
      <c r="UMO10" s="526"/>
      <c r="UMP10" s="526"/>
      <c r="UMQ10" s="526"/>
      <c r="UMR10" s="526"/>
      <c r="UMS10" s="526"/>
      <c r="UMT10" s="526"/>
      <c r="UMU10" s="526"/>
      <c r="UMV10" s="526"/>
      <c r="UMW10" s="526"/>
      <c r="UMX10" s="526"/>
      <c r="UMY10" s="526"/>
      <c r="UMZ10" s="526"/>
      <c r="UNA10" s="526"/>
      <c r="UNB10" s="526"/>
      <c r="UNC10" s="526"/>
      <c r="UND10" s="526"/>
      <c r="UNE10" s="526"/>
      <c r="UNF10" s="526"/>
      <c r="UNG10" s="526"/>
      <c r="UNH10" s="526"/>
      <c r="UNI10" s="526"/>
      <c r="UNJ10" s="526"/>
      <c r="UNK10" s="526"/>
      <c r="UNL10" s="526"/>
      <c r="UNM10" s="526"/>
      <c r="UNN10" s="526"/>
      <c r="UNO10" s="526"/>
      <c r="UNP10" s="526"/>
      <c r="UNQ10" s="526"/>
      <c r="UNR10" s="526"/>
      <c r="UNS10" s="526"/>
      <c r="UNT10" s="526"/>
      <c r="UNU10" s="526"/>
      <c r="UNV10" s="526"/>
      <c r="UNW10" s="526"/>
      <c r="UNX10" s="526"/>
      <c r="UNY10" s="526"/>
      <c r="UNZ10" s="526"/>
      <c r="UOA10" s="526"/>
      <c r="UOB10" s="526"/>
      <c r="UOC10" s="526"/>
      <c r="UOD10" s="526"/>
      <c r="UOE10" s="526"/>
      <c r="UOF10" s="526"/>
      <c r="UOG10" s="526"/>
      <c r="UOH10" s="526"/>
      <c r="UOI10" s="526"/>
      <c r="UOJ10" s="526"/>
      <c r="UOK10" s="526"/>
      <c r="UOL10" s="526"/>
      <c r="UOM10" s="526"/>
      <c r="UON10" s="526"/>
      <c r="UOO10" s="526"/>
      <c r="UOP10" s="526"/>
      <c r="UOQ10" s="526"/>
      <c r="UOR10" s="526"/>
      <c r="UOS10" s="526"/>
      <c r="UOT10" s="526"/>
      <c r="UOU10" s="526"/>
      <c r="UOV10" s="526"/>
      <c r="UOW10" s="526"/>
      <c r="UOX10" s="526"/>
      <c r="UOY10" s="526"/>
      <c r="UOZ10" s="526"/>
      <c r="UPA10" s="526"/>
      <c r="UPB10" s="526"/>
      <c r="UPC10" s="526"/>
      <c r="UPD10" s="526"/>
      <c r="UPE10" s="526"/>
      <c r="UPF10" s="526"/>
      <c r="UPG10" s="526"/>
      <c r="UPH10" s="526"/>
      <c r="UPI10" s="526"/>
      <c r="UPJ10" s="526"/>
      <c r="UPK10" s="526"/>
      <c r="UPL10" s="526"/>
      <c r="UPM10" s="526"/>
      <c r="UPN10" s="526"/>
      <c r="UPO10" s="526"/>
      <c r="UPP10" s="526"/>
      <c r="UPQ10" s="526"/>
      <c r="UPR10" s="526"/>
      <c r="UPS10" s="526"/>
      <c r="UPT10" s="526"/>
      <c r="UPU10" s="526"/>
      <c r="UPV10" s="526"/>
      <c r="UPW10" s="526"/>
      <c r="UPX10" s="526"/>
      <c r="UPY10" s="526"/>
      <c r="UPZ10" s="526"/>
      <c r="UQA10" s="526"/>
      <c r="UQB10" s="526"/>
      <c r="UQC10" s="526"/>
      <c r="UQD10" s="526"/>
      <c r="UQE10" s="526"/>
      <c r="UQF10" s="526"/>
      <c r="UQG10" s="526"/>
      <c r="UQH10" s="526"/>
      <c r="UQI10" s="526"/>
      <c r="UQJ10" s="526"/>
      <c r="UQK10" s="526"/>
      <c r="UQL10" s="526"/>
      <c r="UQM10" s="526"/>
      <c r="UQN10" s="526"/>
      <c r="UQO10" s="526"/>
      <c r="UQP10" s="526"/>
      <c r="UQQ10" s="526"/>
      <c r="UQR10" s="526"/>
      <c r="UQS10" s="526"/>
      <c r="UQT10" s="526"/>
      <c r="UQU10" s="526"/>
      <c r="UQV10" s="526"/>
      <c r="UQW10" s="526"/>
      <c r="UQX10" s="526"/>
      <c r="UQY10" s="526"/>
      <c r="UQZ10" s="526"/>
      <c r="URA10" s="526"/>
      <c r="URB10" s="526"/>
      <c r="URC10" s="526"/>
      <c r="URD10" s="526"/>
      <c r="URE10" s="526"/>
      <c r="URF10" s="526"/>
      <c r="URG10" s="526"/>
      <c r="URH10" s="526"/>
      <c r="URI10" s="526"/>
      <c r="URJ10" s="526"/>
      <c r="URK10" s="526"/>
      <c r="URL10" s="526"/>
      <c r="URM10" s="526"/>
      <c r="URN10" s="526"/>
      <c r="URO10" s="526"/>
      <c r="URP10" s="526"/>
      <c r="URQ10" s="526"/>
      <c r="URR10" s="526"/>
      <c r="URS10" s="526"/>
      <c r="URT10" s="526"/>
      <c r="URU10" s="526"/>
      <c r="URV10" s="526"/>
      <c r="URW10" s="526"/>
      <c r="URX10" s="526"/>
      <c r="URY10" s="526"/>
      <c r="URZ10" s="526"/>
      <c r="USA10" s="526"/>
      <c r="USB10" s="526"/>
      <c r="USC10" s="526"/>
      <c r="USD10" s="526"/>
      <c r="USE10" s="526"/>
      <c r="USF10" s="526"/>
      <c r="USG10" s="526"/>
      <c r="USH10" s="526"/>
      <c r="USI10" s="526"/>
      <c r="USJ10" s="526"/>
      <c r="USK10" s="526"/>
      <c r="USL10" s="526"/>
      <c r="USM10" s="526"/>
      <c r="USN10" s="526"/>
      <c r="USO10" s="526"/>
      <c r="USP10" s="526"/>
      <c r="USQ10" s="526"/>
      <c r="USR10" s="526"/>
      <c r="USS10" s="526"/>
      <c r="UST10" s="526"/>
      <c r="USU10" s="526"/>
      <c r="USV10" s="526"/>
      <c r="USW10" s="526"/>
      <c r="USX10" s="526"/>
      <c r="USY10" s="526"/>
      <c r="USZ10" s="526"/>
      <c r="UTA10" s="526"/>
      <c r="UTB10" s="526"/>
      <c r="UTC10" s="526"/>
      <c r="UTD10" s="526"/>
      <c r="UTE10" s="526"/>
      <c r="UTF10" s="526"/>
      <c r="UTG10" s="526"/>
      <c r="UTH10" s="526"/>
      <c r="UTI10" s="526"/>
      <c r="UTJ10" s="526"/>
      <c r="UTK10" s="526"/>
      <c r="UTL10" s="526"/>
      <c r="UTM10" s="526"/>
      <c r="UTN10" s="526"/>
      <c r="UTO10" s="526"/>
      <c r="UTP10" s="526"/>
      <c r="UTQ10" s="526"/>
      <c r="UTR10" s="526"/>
      <c r="UTS10" s="526"/>
      <c r="UTT10" s="526"/>
      <c r="UTU10" s="526"/>
      <c r="UTV10" s="526"/>
      <c r="UTW10" s="526"/>
      <c r="UTX10" s="526"/>
      <c r="UTY10" s="526"/>
      <c r="UTZ10" s="526"/>
      <c r="UUA10" s="526"/>
      <c r="UUB10" s="526"/>
      <c r="UUC10" s="526"/>
      <c r="UUD10" s="526"/>
      <c r="UUE10" s="526"/>
      <c r="UUF10" s="526"/>
      <c r="UUG10" s="526"/>
      <c r="UUH10" s="526"/>
      <c r="UUI10" s="526"/>
      <c r="UUJ10" s="526"/>
      <c r="UUK10" s="526"/>
      <c r="UUL10" s="526"/>
      <c r="UUM10" s="526"/>
      <c r="UUN10" s="526"/>
      <c r="UUO10" s="526"/>
      <c r="UUP10" s="526"/>
      <c r="UUQ10" s="526"/>
      <c r="UUR10" s="526"/>
      <c r="UUS10" s="526"/>
      <c r="UUT10" s="526"/>
      <c r="UUU10" s="526"/>
      <c r="UUV10" s="526"/>
      <c r="UUW10" s="526"/>
      <c r="UUX10" s="526"/>
      <c r="UUY10" s="526"/>
      <c r="UUZ10" s="526"/>
      <c r="UVA10" s="526"/>
      <c r="UVB10" s="526"/>
      <c r="UVC10" s="526"/>
      <c r="UVD10" s="526"/>
      <c r="UVE10" s="526"/>
      <c r="UVF10" s="526"/>
      <c r="UVG10" s="526"/>
      <c r="UVH10" s="526"/>
      <c r="UVI10" s="526"/>
      <c r="UVJ10" s="526"/>
      <c r="UVK10" s="526"/>
      <c r="UVL10" s="526"/>
      <c r="UVM10" s="526"/>
      <c r="UVN10" s="526"/>
      <c r="UVO10" s="526"/>
      <c r="UVP10" s="526"/>
      <c r="UVQ10" s="526"/>
      <c r="UVR10" s="526"/>
      <c r="UVS10" s="526"/>
      <c r="UVT10" s="526"/>
      <c r="UVU10" s="526"/>
      <c r="UVV10" s="526"/>
      <c r="UVW10" s="526"/>
      <c r="UVX10" s="526"/>
      <c r="UVY10" s="526"/>
      <c r="UVZ10" s="526"/>
      <c r="UWA10" s="526"/>
      <c r="UWB10" s="526"/>
      <c r="UWC10" s="526"/>
      <c r="UWD10" s="526"/>
      <c r="UWE10" s="526"/>
      <c r="UWF10" s="526"/>
      <c r="UWG10" s="526"/>
      <c r="UWH10" s="526"/>
      <c r="UWI10" s="526"/>
      <c r="UWJ10" s="526"/>
      <c r="UWK10" s="526"/>
      <c r="UWL10" s="526"/>
      <c r="UWM10" s="526"/>
      <c r="UWN10" s="526"/>
      <c r="UWO10" s="526"/>
      <c r="UWP10" s="526"/>
      <c r="UWQ10" s="526"/>
      <c r="UWR10" s="526"/>
      <c r="UWS10" s="526"/>
      <c r="UWT10" s="526"/>
      <c r="UWU10" s="526"/>
      <c r="UWV10" s="526"/>
      <c r="UWW10" s="526"/>
      <c r="UWX10" s="526"/>
      <c r="UWY10" s="526"/>
      <c r="UWZ10" s="526"/>
      <c r="UXA10" s="526"/>
      <c r="UXB10" s="526"/>
      <c r="UXC10" s="526"/>
      <c r="UXD10" s="526"/>
      <c r="UXE10" s="526"/>
      <c r="UXF10" s="526"/>
      <c r="UXG10" s="526"/>
      <c r="UXH10" s="526"/>
      <c r="UXI10" s="526"/>
      <c r="UXJ10" s="526"/>
      <c r="UXK10" s="526"/>
      <c r="UXL10" s="526"/>
      <c r="UXM10" s="526"/>
      <c r="UXN10" s="526"/>
      <c r="UXO10" s="526"/>
      <c r="UXP10" s="526"/>
      <c r="UXQ10" s="526"/>
      <c r="UXR10" s="526"/>
      <c r="UXS10" s="526"/>
      <c r="UXT10" s="526"/>
      <c r="UXU10" s="526"/>
      <c r="UXV10" s="526"/>
      <c r="UXW10" s="526"/>
      <c r="UXX10" s="526"/>
      <c r="UXY10" s="526"/>
      <c r="UXZ10" s="526"/>
      <c r="UYA10" s="526"/>
      <c r="UYB10" s="526"/>
      <c r="UYC10" s="526"/>
      <c r="UYD10" s="526"/>
      <c r="UYE10" s="526"/>
      <c r="UYF10" s="526"/>
      <c r="UYG10" s="526"/>
      <c r="UYH10" s="526"/>
      <c r="UYI10" s="526"/>
      <c r="UYJ10" s="526"/>
      <c r="UYK10" s="526"/>
      <c r="UYL10" s="526"/>
      <c r="UYM10" s="526"/>
      <c r="UYN10" s="526"/>
      <c r="UYO10" s="526"/>
      <c r="UYP10" s="526"/>
      <c r="UYQ10" s="526"/>
      <c r="UYR10" s="526"/>
      <c r="UYS10" s="526"/>
      <c r="UYT10" s="526"/>
      <c r="UYU10" s="526"/>
      <c r="UYV10" s="526"/>
      <c r="UYW10" s="526"/>
      <c r="UYX10" s="526"/>
      <c r="UYY10" s="526"/>
      <c r="UYZ10" s="526"/>
      <c r="UZA10" s="526"/>
      <c r="UZB10" s="526"/>
      <c r="UZC10" s="526"/>
      <c r="UZD10" s="526"/>
      <c r="UZE10" s="526"/>
      <c r="UZF10" s="526"/>
      <c r="UZG10" s="526"/>
      <c r="UZH10" s="526"/>
      <c r="UZI10" s="526"/>
      <c r="UZJ10" s="526"/>
      <c r="UZK10" s="526"/>
      <c r="UZL10" s="526"/>
      <c r="UZM10" s="526"/>
      <c r="UZN10" s="526"/>
      <c r="UZO10" s="526"/>
      <c r="UZP10" s="526"/>
      <c r="UZQ10" s="526"/>
      <c r="UZR10" s="526"/>
      <c r="UZS10" s="526"/>
      <c r="UZT10" s="526"/>
      <c r="UZU10" s="526"/>
      <c r="UZV10" s="526"/>
      <c r="UZW10" s="526"/>
      <c r="UZX10" s="526"/>
      <c r="UZY10" s="526"/>
      <c r="UZZ10" s="526"/>
      <c r="VAA10" s="526"/>
      <c r="VAB10" s="526"/>
      <c r="VAC10" s="526"/>
      <c r="VAD10" s="526"/>
      <c r="VAE10" s="526"/>
      <c r="VAF10" s="526"/>
      <c r="VAG10" s="526"/>
      <c r="VAH10" s="526"/>
      <c r="VAI10" s="526"/>
      <c r="VAJ10" s="526"/>
      <c r="VAK10" s="526"/>
      <c r="VAL10" s="526"/>
      <c r="VAM10" s="526"/>
      <c r="VAN10" s="526"/>
      <c r="VAO10" s="526"/>
      <c r="VAP10" s="526"/>
      <c r="VAQ10" s="526"/>
      <c r="VAR10" s="526"/>
      <c r="VAS10" s="526"/>
      <c r="VAT10" s="526"/>
      <c r="VAU10" s="526"/>
      <c r="VAV10" s="526"/>
      <c r="VAW10" s="526"/>
      <c r="VAX10" s="526"/>
      <c r="VAY10" s="526"/>
      <c r="VAZ10" s="526"/>
      <c r="VBA10" s="526"/>
      <c r="VBB10" s="526"/>
      <c r="VBC10" s="526"/>
      <c r="VBD10" s="526"/>
      <c r="VBE10" s="526"/>
      <c r="VBF10" s="526"/>
      <c r="VBG10" s="526"/>
      <c r="VBH10" s="526"/>
      <c r="VBI10" s="526"/>
      <c r="VBJ10" s="526"/>
      <c r="VBK10" s="526"/>
      <c r="VBL10" s="526"/>
      <c r="VBM10" s="526"/>
      <c r="VBN10" s="526"/>
      <c r="VBO10" s="526"/>
      <c r="VBP10" s="526"/>
      <c r="VBQ10" s="526"/>
      <c r="VBR10" s="526"/>
      <c r="VBS10" s="526"/>
      <c r="VBT10" s="526"/>
      <c r="VBU10" s="526"/>
      <c r="VBV10" s="526"/>
      <c r="VBW10" s="526"/>
      <c r="VBX10" s="526"/>
      <c r="VBY10" s="526"/>
      <c r="VBZ10" s="526"/>
      <c r="VCA10" s="526"/>
      <c r="VCB10" s="526"/>
      <c r="VCC10" s="526"/>
      <c r="VCD10" s="526"/>
      <c r="VCE10" s="526"/>
      <c r="VCF10" s="526"/>
      <c r="VCG10" s="526"/>
      <c r="VCH10" s="526"/>
      <c r="VCI10" s="526"/>
      <c r="VCJ10" s="526"/>
      <c r="VCK10" s="526"/>
      <c r="VCL10" s="526"/>
      <c r="VCM10" s="526"/>
      <c r="VCN10" s="526"/>
      <c r="VCO10" s="526"/>
      <c r="VCP10" s="526"/>
      <c r="VCQ10" s="526"/>
      <c r="VCR10" s="526"/>
      <c r="VCS10" s="526"/>
      <c r="VCT10" s="526"/>
      <c r="VCU10" s="526"/>
      <c r="VCV10" s="526"/>
      <c r="VCW10" s="526"/>
      <c r="VCX10" s="526"/>
      <c r="VCY10" s="526"/>
      <c r="VCZ10" s="526"/>
      <c r="VDA10" s="526"/>
      <c r="VDB10" s="526"/>
      <c r="VDC10" s="526"/>
      <c r="VDD10" s="526"/>
      <c r="VDE10" s="526"/>
      <c r="VDF10" s="526"/>
      <c r="VDG10" s="526"/>
      <c r="VDH10" s="526"/>
      <c r="VDI10" s="526"/>
      <c r="VDJ10" s="526"/>
      <c r="VDK10" s="526"/>
      <c r="VDL10" s="526"/>
      <c r="VDM10" s="526"/>
      <c r="VDN10" s="526"/>
      <c r="VDO10" s="526"/>
      <c r="VDP10" s="526"/>
      <c r="VDQ10" s="526"/>
      <c r="VDR10" s="526"/>
      <c r="VDS10" s="526"/>
      <c r="VDT10" s="526"/>
      <c r="VDU10" s="526"/>
      <c r="VDV10" s="526"/>
      <c r="VDW10" s="526"/>
      <c r="VDX10" s="526"/>
      <c r="VDY10" s="526"/>
      <c r="VDZ10" s="526"/>
      <c r="VEA10" s="526"/>
      <c r="VEB10" s="526"/>
      <c r="VEC10" s="526"/>
      <c r="VED10" s="526"/>
      <c r="VEE10" s="526"/>
      <c r="VEF10" s="526"/>
      <c r="VEG10" s="526"/>
      <c r="VEH10" s="526"/>
      <c r="VEI10" s="526"/>
      <c r="VEJ10" s="526"/>
      <c r="VEK10" s="526"/>
      <c r="VEL10" s="526"/>
      <c r="VEM10" s="526"/>
      <c r="VEN10" s="526"/>
      <c r="VEO10" s="526"/>
      <c r="VEP10" s="526"/>
      <c r="VEQ10" s="526"/>
      <c r="VER10" s="526"/>
      <c r="VES10" s="526"/>
      <c r="VET10" s="526"/>
      <c r="VEU10" s="526"/>
      <c r="VEV10" s="526"/>
      <c r="VEW10" s="526"/>
      <c r="VEX10" s="526"/>
      <c r="VEY10" s="526"/>
      <c r="VEZ10" s="526"/>
      <c r="VFA10" s="526"/>
      <c r="VFB10" s="526"/>
      <c r="VFC10" s="526"/>
      <c r="VFD10" s="526"/>
      <c r="VFE10" s="526"/>
      <c r="VFF10" s="526"/>
      <c r="VFG10" s="526"/>
      <c r="VFH10" s="526"/>
      <c r="VFI10" s="526"/>
      <c r="VFJ10" s="526"/>
      <c r="VFK10" s="526"/>
      <c r="VFL10" s="526"/>
      <c r="VFM10" s="526"/>
      <c r="VFN10" s="526"/>
      <c r="VFO10" s="526"/>
      <c r="VFP10" s="526"/>
      <c r="VFQ10" s="526"/>
      <c r="VFR10" s="526"/>
      <c r="VFS10" s="526"/>
      <c r="VFT10" s="526"/>
      <c r="VFU10" s="526"/>
      <c r="VFV10" s="526"/>
      <c r="VFW10" s="526"/>
      <c r="VFX10" s="526"/>
      <c r="VFY10" s="526"/>
      <c r="VFZ10" s="526"/>
      <c r="VGA10" s="526"/>
      <c r="VGB10" s="526"/>
      <c r="VGC10" s="526"/>
      <c r="VGD10" s="526"/>
      <c r="VGE10" s="526"/>
      <c r="VGF10" s="526"/>
      <c r="VGG10" s="526"/>
      <c r="VGH10" s="526"/>
      <c r="VGI10" s="526"/>
      <c r="VGJ10" s="526"/>
      <c r="VGK10" s="526"/>
      <c r="VGL10" s="526"/>
      <c r="VGM10" s="526"/>
      <c r="VGN10" s="526"/>
      <c r="VGO10" s="526"/>
      <c r="VGP10" s="526"/>
      <c r="VGQ10" s="526"/>
      <c r="VGR10" s="526"/>
      <c r="VGS10" s="526"/>
      <c r="VGT10" s="526"/>
      <c r="VGU10" s="526"/>
      <c r="VGV10" s="526"/>
      <c r="VGW10" s="526"/>
      <c r="VGX10" s="526"/>
      <c r="VGY10" s="526"/>
      <c r="VGZ10" s="526"/>
      <c r="VHA10" s="526"/>
      <c r="VHB10" s="526"/>
      <c r="VHC10" s="526"/>
      <c r="VHD10" s="526"/>
      <c r="VHE10" s="526"/>
      <c r="VHF10" s="526"/>
      <c r="VHG10" s="526"/>
      <c r="VHH10" s="526"/>
      <c r="VHI10" s="526"/>
      <c r="VHJ10" s="526"/>
      <c r="VHK10" s="526"/>
      <c r="VHL10" s="526"/>
      <c r="VHM10" s="526"/>
      <c r="VHN10" s="526"/>
      <c r="VHO10" s="526"/>
      <c r="VHP10" s="526"/>
      <c r="VHQ10" s="526"/>
      <c r="VHR10" s="526"/>
      <c r="VHS10" s="526"/>
      <c r="VHT10" s="526"/>
      <c r="VHU10" s="526"/>
      <c r="VHV10" s="526"/>
      <c r="VHW10" s="526"/>
      <c r="VHX10" s="526"/>
      <c r="VHY10" s="526"/>
      <c r="VHZ10" s="526"/>
      <c r="VIA10" s="526"/>
      <c r="VIB10" s="526"/>
      <c r="VIC10" s="526"/>
      <c r="VID10" s="526"/>
      <c r="VIE10" s="526"/>
      <c r="VIF10" s="526"/>
      <c r="VIG10" s="526"/>
      <c r="VIH10" s="526"/>
      <c r="VII10" s="526"/>
      <c r="VIJ10" s="526"/>
      <c r="VIK10" s="526"/>
      <c r="VIL10" s="526"/>
      <c r="VIM10" s="526"/>
      <c r="VIN10" s="526"/>
      <c r="VIO10" s="526"/>
      <c r="VIP10" s="526"/>
      <c r="VIQ10" s="526"/>
      <c r="VIR10" s="526"/>
      <c r="VIS10" s="526"/>
      <c r="VIT10" s="526"/>
      <c r="VIU10" s="526"/>
      <c r="VIV10" s="526"/>
      <c r="VIW10" s="526"/>
      <c r="VIX10" s="526"/>
      <c r="VIY10" s="526"/>
      <c r="VIZ10" s="526"/>
      <c r="VJA10" s="526"/>
      <c r="VJB10" s="526"/>
      <c r="VJC10" s="526"/>
      <c r="VJD10" s="526"/>
      <c r="VJE10" s="526"/>
      <c r="VJF10" s="526"/>
      <c r="VJG10" s="526"/>
      <c r="VJH10" s="526"/>
      <c r="VJI10" s="526"/>
      <c r="VJJ10" s="526"/>
      <c r="VJK10" s="526"/>
      <c r="VJL10" s="526"/>
      <c r="VJM10" s="526"/>
      <c r="VJN10" s="526"/>
      <c r="VJO10" s="526"/>
      <c r="VJP10" s="526"/>
      <c r="VJQ10" s="526"/>
      <c r="VJR10" s="526"/>
      <c r="VJS10" s="526"/>
      <c r="VJT10" s="526"/>
      <c r="VJU10" s="526"/>
      <c r="VJV10" s="526"/>
      <c r="VJW10" s="526"/>
      <c r="VJX10" s="526"/>
      <c r="VJY10" s="526"/>
      <c r="VJZ10" s="526"/>
      <c r="VKA10" s="526"/>
      <c r="VKB10" s="526"/>
      <c r="VKC10" s="526"/>
      <c r="VKD10" s="526"/>
      <c r="VKE10" s="526"/>
      <c r="VKF10" s="526"/>
      <c r="VKG10" s="526"/>
      <c r="VKH10" s="526"/>
      <c r="VKI10" s="526"/>
      <c r="VKJ10" s="526"/>
      <c r="VKK10" s="526"/>
      <c r="VKL10" s="526"/>
      <c r="VKM10" s="526"/>
      <c r="VKN10" s="526"/>
      <c r="VKO10" s="526"/>
      <c r="VKP10" s="526"/>
      <c r="VKQ10" s="526"/>
      <c r="VKR10" s="526"/>
      <c r="VKS10" s="526"/>
      <c r="VKT10" s="526"/>
      <c r="VKU10" s="526"/>
      <c r="VKV10" s="526"/>
      <c r="VKW10" s="526"/>
      <c r="VKX10" s="526"/>
      <c r="VKY10" s="526"/>
      <c r="VKZ10" s="526"/>
      <c r="VLA10" s="526"/>
      <c r="VLB10" s="526"/>
      <c r="VLC10" s="526"/>
      <c r="VLD10" s="526"/>
      <c r="VLE10" s="526"/>
      <c r="VLF10" s="526"/>
      <c r="VLG10" s="526"/>
      <c r="VLH10" s="526"/>
      <c r="VLI10" s="526"/>
      <c r="VLJ10" s="526"/>
      <c r="VLK10" s="526"/>
      <c r="VLL10" s="526"/>
      <c r="VLM10" s="526"/>
      <c r="VLN10" s="526"/>
      <c r="VLO10" s="526"/>
      <c r="VLP10" s="526"/>
      <c r="VLQ10" s="526"/>
      <c r="VLR10" s="526"/>
      <c r="VLS10" s="526"/>
      <c r="VLT10" s="526"/>
      <c r="VLU10" s="526"/>
      <c r="VLV10" s="526"/>
      <c r="VLW10" s="526"/>
      <c r="VLX10" s="526"/>
      <c r="VLY10" s="526"/>
      <c r="VLZ10" s="526"/>
      <c r="VMA10" s="526"/>
      <c r="VMB10" s="526"/>
      <c r="VMC10" s="526"/>
      <c r="VMD10" s="526"/>
      <c r="VME10" s="526"/>
      <c r="VMF10" s="526"/>
      <c r="VMG10" s="526"/>
      <c r="VMH10" s="526"/>
      <c r="VMI10" s="526"/>
      <c r="VMJ10" s="526"/>
      <c r="VMK10" s="526"/>
      <c r="VML10" s="526"/>
      <c r="VMM10" s="526"/>
      <c r="VMN10" s="526"/>
      <c r="VMO10" s="526"/>
      <c r="VMP10" s="526"/>
      <c r="VMQ10" s="526"/>
      <c r="VMR10" s="526"/>
      <c r="VMS10" s="526"/>
      <c r="VMT10" s="526"/>
      <c r="VMU10" s="526"/>
      <c r="VMV10" s="526"/>
      <c r="VMW10" s="526"/>
      <c r="VMX10" s="526"/>
      <c r="VMY10" s="526"/>
      <c r="VMZ10" s="526"/>
      <c r="VNA10" s="526"/>
      <c r="VNB10" s="526"/>
      <c r="VNC10" s="526"/>
      <c r="VND10" s="526"/>
      <c r="VNE10" s="526"/>
      <c r="VNF10" s="526"/>
      <c r="VNG10" s="526"/>
      <c r="VNH10" s="526"/>
      <c r="VNI10" s="526"/>
      <c r="VNJ10" s="526"/>
      <c r="VNK10" s="526"/>
      <c r="VNL10" s="526"/>
      <c r="VNM10" s="526"/>
      <c r="VNN10" s="526"/>
      <c r="VNO10" s="526"/>
      <c r="VNP10" s="526"/>
      <c r="VNQ10" s="526"/>
      <c r="VNR10" s="526"/>
      <c r="VNS10" s="526"/>
      <c r="VNT10" s="526"/>
      <c r="VNU10" s="526"/>
      <c r="VNV10" s="526"/>
      <c r="VNW10" s="526"/>
      <c r="VNX10" s="526"/>
      <c r="VNY10" s="526"/>
      <c r="VNZ10" s="526"/>
      <c r="VOA10" s="526"/>
      <c r="VOB10" s="526"/>
      <c r="VOC10" s="526"/>
      <c r="VOD10" s="526"/>
      <c r="VOE10" s="526"/>
      <c r="VOF10" s="526"/>
      <c r="VOG10" s="526"/>
      <c r="VOH10" s="526"/>
      <c r="VOI10" s="526"/>
      <c r="VOJ10" s="526"/>
      <c r="VOK10" s="526"/>
      <c r="VOL10" s="526"/>
      <c r="VOM10" s="526"/>
      <c r="VON10" s="526"/>
      <c r="VOO10" s="526"/>
      <c r="VOP10" s="526"/>
      <c r="VOQ10" s="526"/>
      <c r="VOR10" s="526"/>
      <c r="VOS10" s="526"/>
      <c r="VOT10" s="526"/>
      <c r="VOU10" s="526"/>
      <c r="VOV10" s="526"/>
      <c r="VOW10" s="526"/>
      <c r="VOX10" s="526"/>
      <c r="VOY10" s="526"/>
      <c r="VOZ10" s="526"/>
      <c r="VPA10" s="526"/>
      <c r="VPB10" s="526"/>
      <c r="VPC10" s="526"/>
      <c r="VPD10" s="526"/>
      <c r="VPE10" s="526"/>
      <c r="VPF10" s="526"/>
      <c r="VPG10" s="526"/>
      <c r="VPH10" s="526"/>
      <c r="VPI10" s="526"/>
      <c r="VPJ10" s="526"/>
      <c r="VPK10" s="526"/>
      <c r="VPL10" s="526"/>
      <c r="VPM10" s="526"/>
      <c r="VPN10" s="526"/>
      <c r="VPO10" s="526"/>
      <c r="VPP10" s="526"/>
      <c r="VPQ10" s="526"/>
      <c r="VPR10" s="526"/>
      <c r="VPS10" s="526"/>
      <c r="VPT10" s="526"/>
      <c r="VPU10" s="526"/>
      <c r="VPV10" s="526"/>
      <c r="VPW10" s="526"/>
      <c r="VPX10" s="526"/>
      <c r="VPY10" s="526"/>
      <c r="VPZ10" s="526"/>
      <c r="VQA10" s="526"/>
      <c r="VQB10" s="526"/>
      <c r="VQC10" s="526"/>
      <c r="VQD10" s="526"/>
      <c r="VQE10" s="526"/>
      <c r="VQF10" s="526"/>
      <c r="VQG10" s="526"/>
      <c r="VQH10" s="526"/>
      <c r="VQI10" s="526"/>
      <c r="VQJ10" s="526"/>
      <c r="VQK10" s="526"/>
      <c r="VQL10" s="526"/>
      <c r="VQM10" s="526"/>
      <c r="VQN10" s="526"/>
      <c r="VQO10" s="526"/>
      <c r="VQP10" s="526"/>
      <c r="VQQ10" s="526"/>
      <c r="VQR10" s="526"/>
      <c r="VQS10" s="526"/>
      <c r="VQT10" s="526"/>
      <c r="VQU10" s="526"/>
      <c r="VQV10" s="526"/>
      <c r="VQW10" s="526"/>
      <c r="VQX10" s="526"/>
      <c r="VQY10" s="526"/>
      <c r="VQZ10" s="526"/>
      <c r="VRA10" s="526"/>
      <c r="VRB10" s="526"/>
      <c r="VRC10" s="526"/>
      <c r="VRD10" s="526"/>
      <c r="VRE10" s="526"/>
      <c r="VRF10" s="526"/>
      <c r="VRG10" s="526"/>
      <c r="VRH10" s="526"/>
      <c r="VRI10" s="526"/>
      <c r="VRJ10" s="526"/>
      <c r="VRK10" s="526"/>
      <c r="VRL10" s="526"/>
      <c r="VRM10" s="526"/>
      <c r="VRN10" s="526"/>
      <c r="VRO10" s="526"/>
      <c r="VRP10" s="526"/>
      <c r="VRQ10" s="526"/>
      <c r="VRR10" s="526"/>
      <c r="VRS10" s="526"/>
      <c r="VRT10" s="526"/>
      <c r="VRU10" s="526"/>
      <c r="VRV10" s="526"/>
      <c r="VRW10" s="526"/>
      <c r="VRX10" s="526"/>
      <c r="VRY10" s="526"/>
      <c r="VRZ10" s="526"/>
      <c r="VSA10" s="526"/>
      <c r="VSB10" s="526"/>
      <c r="VSC10" s="526"/>
      <c r="VSD10" s="526"/>
      <c r="VSE10" s="526"/>
      <c r="VSF10" s="526"/>
      <c r="VSG10" s="526"/>
      <c r="VSH10" s="526"/>
      <c r="VSI10" s="526"/>
      <c r="VSJ10" s="526"/>
      <c r="VSK10" s="526"/>
      <c r="VSL10" s="526"/>
      <c r="VSM10" s="526"/>
      <c r="VSN10" s="526"/>
      <c r="VSO10" s="526"/>
      <c r="VSP10" s="526"/>
      <c r="VSQ10" s="526"/>
      <c r="VSR10" s="526"/>
      <c r="VSS10" s="526"/>
      <c r="VST10" s="526"/>
      <c r="VSU10" s="526"/>
      <c r="VSV10" s="526"/>
      <c r="VSW10" s="526"/>
      <c r="VSX10" s="526"/>
      <c r="VSY10" s="526"/>
      <c r="VSZ10" s="526"/>
      <c r="VTA10" s="526"/>
      <c r="VTB10" s="526"/>
      <c r="VTC10" s="526"/>
      <c r="VTD10" s="526"/>
      <c r="VTE10" s="526"/>
      <c r="VTF10" s="526"/>
      <c r="VTG10" s="526"/>
      <c r="VTH10" s="526"/>
      <c r="VTI10" s="526"/>
      <c r="VTJ10" s="526"/>
      <c r="VTK10" s="526"/>
      <c r="VTL10" s="526"/>
      <c r="VTM10" s="526"/>
      <c r="VTN10" s="526"/>
      <c r="VTO10" s="526"/>
      <c r="VTP10" s="526"/>
      <c r="VTQ10" s="526"/>
      <c r="VTR10" s="526"/>
      <c r="VTS10" s="526"/>
      <c r="VTT10" s="526"/>
      <c r="VTU10" s="526"/>
      <c r="VTV10" s="526"/>
      <c r="VTW10" s="526"/>
      <c r="VTX10" s="526"/>
      <c r="VTY10" s="526"/>
      <c r="VTZ10" s="526"/>
      <c r="VUA10" s="526"/>
      <c r="VUB10" s="526"/>
      <c r="VUC10" s="526"/>
      <c r="VUD10" s="526"/>
      <c r="VUE10" s="526"/>
      <c r="VUF10" s="526"/>
      <c r="VUG10" s="526"/>
      <c r="VUH10" s="526"/>
      <c r="VUI10" s="526"/>
      <c r="VUJ10" s="526"/>
      <c r="VUK10" s="526"/>
      <c r="VUL10" s="526"/>
      <c r="VUM10" s="526"/>
      <c r="VUN10" s="526"/>
      <c r="VUO10" s="526"/>
      <c r="VUP10" s="526"/>
      <c r="VUQ10" s="526"/>
      <c r="VUR10" s="526"/>
      <c r="VUS10" s="526"/>
      <c r="VUT10" s="526"/>
      <c r="VUU10" s="526"/>
      <c r="VUV10" s="526"/>
      <c r="VUW10" s="526"/>
      <c r="VUX10" s="526"/>
      <c r="VUY10" s="526"/>
      <c r="VUZ10" s="526"/>
      <c r="VVA10" s="526"/>
      <c r="VVB10" s="526"/>
      <c r="VVC10" s="526"/>
      <c r="VVD10" s="526"/>
      <c r="VVE10" s="526"/>
      <c r="VVF10" s="526"/>
      <c r="VVG10" s="526"/>
      <c r="VVH10" s="526"/>
      <c r="VVI10" s="526"/>
      <c r="VVJ10" s="526"/>
      <c r="VVK10" s="526"/>
      <c r="VVL10" s="526"/>
      <c r="VVM10" s="526"/>
      <c r="VVN10" s="526"/>
      <c r="VVO10" s="526"/>
      <c r="VVP10" s="526"/>
      <c r="VVQ10" s="526"/>
      <c r="VVR10" s="526"/>
      <c r="VVS10" s="526"/>
      <c r="VVT10" s="526"/>
      <c r="VVU10" s="526"/>
      <c r="VVV10" s="526"/>
      <c r="VVW10" s="526"/>
      <c r="VVX10" s="526"/>
      <c r="VVY10" s="526"/>
      <c r="VVZ10" s="526"/>
      <c r="VWA10" s="526"/>
      <c r="VWB10" s="526"/>
      <c r="VWC10" s="526"/>
      <c r="VWD10" s="526"/>
      <c r="VWE10" s="526"/>
      <c r="VWF10" s="526"/>
      <c r="VWG10" s="526"/>
      <c r="VWH10" s="526"/>
      <c r="VWI10" s="526"/>
      <c r="VWJ10" s="526"/>
      <c r="VWK10" s="526"/>
      <c r="VWL10" s="526"/>
      <c r="VWM10" s="526"/>
      <c r="VWN10" s="526"/>
      <c r="VWO10" s="526"/>
      <c r="VWP10" s="526"/>
      <c r="VWQ10" s="526"/>
      <c r="VWR10" s="526"/>
      <c r="VWS10" s="526"/>
      <c r="VWT10" s="526"/>
      <c r="VWU10" s="526"/>
      <c r="VWV10" s="526"/>
      <c r="VWW10" s="526"/>
      <c r="VWX10" s="526"/>
      <c r="VWY10" s="526"/>
      <c r="VWZ10" s="526"/>
      <c r="VXA10" s="526"/>
      <c r="VXB10" s="526"/>
      <c r="VXC10" s="526"/>
      <c r="VXD10" s="526"/>
      <c r="VXE10" s="526"/>
      <c r="VXF10" s="526"/>
      <c r="VXG10" s="526"/>
      <c r="VXH10" s="526"/>
      <c r="VXI10" s="526"/>
      <c r="VXJ10" s="526"/>
      <c r="VXK10" s="526"/>
      <c r="VXL10" s="526"/>
      <c r="VXM10" s="526"/>
      <c r="VXN10" s="526"/>
      <c r="VXO10" s="526"/>
      <c r="VXP10" s="526"/>
      <c r="VXQ10" s="526"/>
      <c r="VXR10" s="526"/>
      <c r="VXS10" s="526"/>
      <c r="VXT10" s="526"/>
      <c r="VXU10" s="526"/>
      <c r="VXV10" s="526"/>
      <c r="VXW10" s="526"/>
      <c r="VXX10" s="526"/>
      <c r="VXY10" s="526"/>
      <c r="VXZ10" s="526"/>
      <c r="VYA10" s="526"/>
      <c r="VYB10" s="526"/>
      <c r="VYC10" s="526"/>
      <c r="VYD10" s="526"/>
      <c r="VYE10" s="526"/>
      <c r="VYF10" s="526"/>
      <c r="VYG10" s="526"/>
      <c r="VYH10" s="526"/>
      <c r="VYI10" s="526"/>
      <c r="VYJ10" s="526"/>
      <c r="VYK10" s="526"/>
      <c r="VYL10" s="526"/>
      <c r="VYM10" s="526"/>
      <c r="VYN10" s="526"/>
      <c r="VYO10" s="526"/>
      <c r="VYP10" s="526"/>
      <c r="VYQ10" s="526"/>
      <c r="VYR10" s="526"/>
      <c r="VYS10" s="526"/>
      <c r="VYT10" s="526"/>
      <c r="VYU10" s="526"/>
      <c r="VYV10" s="526"/>
      <c r="VYW10" s="526"/>
      <c r="VYX10" s="526"/>
      <c r="VYY10" s="526"/>
      <c r="VYZ10" s="526"/>
      <c r="VZA10" s="526"/>
      <c r="VZB10" s="526"/>
      <c r="VZC10" s="526"/>
      <c r="VZD10" s="526"/>
      <c r="VZE10" s="526"/>
      <c r="VZF10" s="526"/>
      <c r="VZG10" s="526"/>
      <c r="VZH10" s="526"/>
      <c r="VZI10" s="526"/>
      <c r="VZJ10" s="526"/>
      <c r="VZK10" s="526"/>
      <c r="VZL10" s="526"/>
      <c r="VZM10" s="526"/>
      <c r="VZN10" s="526"/>
      <c r="VZO10" s="526"/>
      <c r="VZP10" s="526"/>
      <c r="VZQ10" s="526"/>
      <c r="VZR10" s="526"/>
      <c r="VZS10" s="526"/>
      <c r="VZT10" s="526"/>
      <c r="VZU10" s="526"/>
      <c r="VZV10" s="526"/>
      <c r="VZW10" s="526"/>
      <c r="VZX10" s="526"/>
      <c r="VZY10" s="526"/>
      <c r="VZZ10" s="526"/>
      <c r="WAA10" s="526"/>
      <c r="WAB10" s="526"/>
      <c r="WAC10" s="526"/>
      <c r="WAD10" s="526"/>
      <c r="WAE10" s="526"/>
      <c r="WAF10" s="526"/>
      <c r="WAG10" s="526"/>
      <c r="WAH10" s="526"/>
      <c r="WAI10" s="526"/>
      <c r="WAJ10" s="526"/>
      <c r="WAK10" s="526"/>
      <c r="WAL10" s="526"/>
      <c r="WAM10" s="526"/>
      <c r="WAN10" s="526"/>
      <c r="WAO10" s="526"/>
      <c r="WAP10" s="526"/>
      <c r="WAQ10" s="526"/>
      <c r="WAR10" s="526"/>
      <c r="WAS10" s="526"/>
      <c r="WAT10" s="526"/>
      <c r="WAU10" s="526"/>
      <c r="WAV10" s="526"/>
      <c r="WAW10" s="526"/>
      <c r="WAX10" s="526"/>
      <c r="WAY10" s="526"/>
      <c r="WAZ10" s="526"/>
      <c r="WBA10" s="526"/>
      <c r="WBB10" s="526"/>
      <c r="WBC10" s="526"/>
      <c r="WBD10" s="526"/>
      <c r="WBE10" s="526"/>
      <c r="WBF10" s="526"/>
      <c r="WBG10" s="526"/>
      <c r="WBH10" s="526"/>
      <c r="WBI10" s="526"/>
      <c r="WBJ10" s="526"/>
      <c r="WBK10" s="526"/>
      <c r="WBL10" s="526"/>
      <c r="WBM10" s="526"/>
      <c r="WBN10" s="526"/>
      <c r="WBO10" s="526"/>
      <c r="WBP10" s="526"/>
      <c r="WBQ10" s="526"/>
      <c r="WBR10" s="526"/>
      <c r="WBS10" s="526"/>
      <c r="WBT10" s="526"/>
      <c r="WBU10" s="526"/>
      <c r="WBV10" s="526"/>
      <c r="WBW10" s="526"/>
      <c r="WBX10" s="526"/>
      <c r="WBY10" s="526"/>
      <c r="WBZ10" s="526"/>
      <c r="WCA10" s="526"/>
      <c r="WCB10" s="526"/>
      <c r="WCC10" s="526"/>
      <c r="WCD10" s="526"/>
      <c r="WCE10" s="526"/>
      <c r="WCF10" s="526"/>
      <c r="WCG10" s="526"/>
      <c r="WCH10" s="526"/>
      <c r="WCI10" s="526"/>
      <c r="WCJ10" s="526"/>
      <c r="WCK10" s="526"/>
      <c r="WCL10" s="526"/>
      <c r="WCM10" s="526"/>
      <c r="WCN10" s="526"/>
      <c r="WCO10" s="526"/>
      <c r="WCP10" s="526"/>
      <c r="WCQ10" s="526"/>
      <c r="WCR10" s="526"/>
      <c r="WCS10" s="526"/>
      <c r="WCT10" s="526"/>
      <c r="WCU10" s="526"/>
      <c r="WCV10" s="526"/>
      <c r="WCW10" s="526"/>
      <c r="WCX10" s="526"/>
      <c r="WCY10" s="526"/>
      <c r="WCZ10" s="526"/>
      <c r="WDA10" s="526"/>
      <c r="WDB10" s="526"/>
      <c r="WDC10" s="526"/>
      <c r="WDD10" s="526"/>
      <c r="WDE10" s="526"/>
      <c r="WDF10" s="526"/>
      <c r="WDG10" s="526"/>
      <c r="WDH10" s="526"/>
      <c r="WDI10" s="526"/>
      <c r="WDJ10" s="526"/>
      <c r="WDK10" s="526"/>
      <c r="WDL10" s="526"/>
      <c r="WDM10" s="526"/>
      <c r="WDN10" s="526"/>
      <c r="WDO10" s="526"/>
      <c r="WDP10" s="526"/>
      <c r="WDQ10" s="526"/>
      <c r="WDR10" s="526"/>
      <c r="WDS10" s="526"/>
      <c r="WDT10" s="526"/>
      <c r="WDU10" s="526"/>
      <c r="WDV10" s="526"/>
      <c r="WDW10" s="526"/>
      <c r="WDX10" s="526"/>
      <c r="WDY10" s="526"/>
      <c r="WDZ10" s="526"/>
      <c r="WEA10" s="526"/>
      <c r="WEB10" s="526"/>
      <c r="WEC10" s="526"/>
      <c r="WED10" s="526"/>
      <c r="WEE10" s="526"/>
      <c r="WEF10" s="526"/>
      <c r="WEG10" s="526"/>
      <c r="WEH10" s="526"/>
      <c r="WEI10" s="526"/>
      <c r="WEJ10" s="526"/>
      <c r="WEK10" s="526"/>
      <c r="WEL10" s="526"/>
      <c r="WEM10" s="526"/>
      <c r="WEN10" s="526"/>
      <c r="WEO10" s="526"/>
      <c r="WEP10" s="526"/>
      <c r="WEQ10" s="526"/>
      <c r="WER10" s="526"/>
      <c r="WES10" s="526"/>
      <c r="WET10" s="526"/>
      <c r="WEU10" s="526"/>
      <c r="WEV10" s="526"/>
      <c r="WEW10" s="526"/>
      <c r="WEX10" s="526"/>
      <c r="WEY10" s="526"/>
      <c r="WEZ10" s="526"/>
      <c r="WFA10" s="526"/>
      <c r="WFB10" s="526"/>
      <c r="WFC10" s="526"/>
      <c r="WFD10" s="526"/>
      <c r="WFE10" s="526"/>
      <c r="WFF10" s="526"/>
      <c r="WFG10" s="526"/>
      <c r="WFH10" s="526"/>
      <c r="WFI10" s="526"/>
      <c r="WFJ10" s="526"/>
      <c r="WFK10" s="526"/>
      <c r="WFL10" s="526"/>
      <c r="WFM10" s="526"/>
      <c r="WFN10" s="526"/>
      <c r="WFO10" s="526"/>
      <c r="WFP10" s="526"/>
      <c r="WFQ10" s="526"/>
      <c r="WFR10" s="526"/>
      <c r="WFS10" s="526"/>
      <c r="WFT10" s="526"/>
      <c r="WFU10" s="526"/>
      <c r="WFV10" s="526"/>
      <c r="WFW10" s="526"/>
      <c r="WFX10" s="526"/>
      <c r="WFY10" s="526"/>
      <c r="WFZ10" s="526"/>
      <c r="WGA10" s="526"/>
      <c r="WGB10" s="526"/>
      <c r="WGC10" s="526"/>
      <c r="WGD10" s="526"/>
      <c r="WGE10" s="526"/>
      <c r="WGF10" s="526"/>
      <c r="WGG10" s="526"/>
      <c r="WGH10" s="526"/>
      <c r="WGI10" s="526"/>
      <c r="WGJ10" s="526"/>
      <c r="WGK10" s="526"/>
      <c r="WGL10" s="526"/>
      <c r="WGM10" s="526"/>
      <c r="WGN10" s="526"/>
      <c r="WGO10" s="526"/>
      <c r="WGP10" s="526"/>
      <c r="WGQ10" s="526"/>
      <c r="WGR10" s="526"/>
      <c r="WGS10" s="526"/>
      <c r="WGT10" s="526"/>
      <c r="WGU10" s="526"/>
      <c r="WGV10" s="526"/>
      <c r="WGW10" s="526"/>
      <c r="WGX10" s="526"/>
      <c r="WGY10" s="526"/>
      <c r="WGZ10" s="526"/>
      <c r="WHA10" s="526"/>
      <c r="WHB10" s="526"/>
      <c r="WHC10" s="526"/>
      <c r="WHD10" s="526"/>
      <c r="WHE10" s="526"/>
      <c r="WHF10" s="526"/>
      <c r="WHG10" s="526"/>
      <c r="WHH10" s="526"/>
      <c r="WHI10" s="526"/>
      <c r="WHJ10" s="526"/>
      <c r="WHK10" s="526"/>
      <c r="WHL10" s="526"/>
      <c r="WHM10" s="526"/>
      <c r="WHN10" s="526"/>
      <c r="WHO10" s="526"/>
      <c r="WHP10" s="526"/>
      <c r="WHQ10" s="526"/>
      <c r="WHR10" s="526"/>
      <c r="WHS10" s="526"/>
      <c r="WHT10" s="526"/>
      <c r="WHU10" s="526"/>
      <c r="WHV10" s="526"/>
      <c r="WHW10" s="526"/>
      <c r="WHX10" s="526"/>
      <c r="WHY10" s="526"/>
      <c r="WHZ10" s="526"/>
      <c r="WIA10" s="526"/>
      <c r="WIB10" s="526"/>
      <c r="WIC10" s="526"/>
      <c r="WID10" s="526"/>
      <c r="WIE10" s="526"/>
      <c r="WIF10" s="526"/>
      <c r="WIG10" s="526"/>
      <c r="WIH10" s="526"/>
      <c r="WII10" s="526"/>
      <c r="WIJ10" s="526"/>
      <c r="WIK10" s="526"/>
      <c r="WIL10" s="526"/>
      <c r="WIM10" s="526"/>
      <c r="WIN10" s="526"/>
      <c r="WIO10" s="526"/>
      <c r="WIP10" s="526"/>
      <c r="WIQ10" s="526"/>
      <c r="WIR10" s="526"/>
      <c r="WIS10" s="526"/>
      <c r="WIT10" s="526"/>
      <c r="WIU10" s="526"/>
      <c r="WIV10" s="526"/>
      <c r="WIW10" s="526"/>
      <c r="WIX10" s="526"/>
      <c r="WIY10" s="526"/>
      <c r="WIZ10" s="526"/>
      <c r="WJA10" s="526"/>
      <c r="WJB10" s="526"/>
      <c r="WJC10" s="526"/>
      <c r="WJD10" s="526"/>
      <c r="WJE10" s="526"/>
      <c r="WJF10" s="526"/>
      <c r="WJG10" s="526"/>
      <c r="WJH10" s="526"/>
      <c r="WJI10" s="526"/>
      <c r="WJJ10" s="526"/>
      <c r="WJK10" s="526"/>
      <c r="WJL10" s="526"/>
      <c r="WJM10" s="526"/>
      <c r="WJN10" s="526"/>
      <c r="WJO10" s="526"/>
      <c r="WJP10" s="526"/>
      <c r="WJQ10" s="526"/>
      <c r="WJR10" s="526"/>
      <c r="WJS10" s="526"/>
      <c r="WJT10" s="526"/>
      <c r="WJU10" s="526"/>
      <c r="WJV10" s="526"/>
      <c r="WJW10" s="526"/>
      <c r="WJX10" s="526"/>
      <c r="WJY10" s="526"/>
      <c r="WJZ10" s="526"/>
      <c r="WKA10" s="526"/>
      <c r="WKB10" s="526"/>
      <c r="WKC10" s="526"/>
      <c r="WKD10" s="526"/>
      <c r="WKE10" s="526"/>
      <c r="WKF10" s="526"/>
      <c r="WKG10" s="526"/>
      <c r="WKH10" s="526"/>
      <c r="WKI10" s="526"/>
      <c r="WKJ10" s="526"/>
      <c r="WKK10" s="526"/>
      <c r="WKL10" s="526"/>
      <c r="WKM10" s="526"/>
      <c r="WKN10" s="526"/>
      <c r="WKO10" s="526"/>
      <c r="WKP10" s="526"/>
      <c r="WKQ10" s="526"/>
      <c r="WKR10" s="526"/>
      <c r="WKS10" s="526"/>
      <c r="WKT10" s="526"/>
      <c r="WKU10" s="526"/>
      <c r="WKV10" s="526"/>
      <c r="WKW10" s="526"/>
      <c r="WKX10" s="526"/>
      <c r="WKY10" s="526"/>
      <c r="WKZ10" s="526"/>
      <c r="WLA10" s="526"/>
      <c r="WLB10" s="526"/>
      <c r="WLC10" s="526"/>
      <c r="WLD10" s="526"/>
      <c r="WLE10" s="526"/>
      <c r="WLF10" s="526"/>
      <c r="WLG10" s="526"/>
      <c r="WLH10" s="526"/>
      <c r="WLI10" s="526"/>
      <c r="WLJ10" s="526"/>
      <c r="WLK10" s="526"/>
      <c r="WLL10" s="526"/>
      <c r="WLM10" s="526"/>
      <c r="WLN10" s="526"/>
      <c r="WLO10" s="526"/>
      <c r="WLP10" s="526"/>
      <c r="WLQ10" s="526"/>
      <c r="WLR10" s="526"/>
      <c r="WLS10" s="526"/>
      <c r="WLT10" s="526"/>
      <c r="WLU10" s="526"/>
      <c r="WLV10" s="526"/>
      <c r="WLW10" s="526"/>
      <c r="WLX10" s="526"/>
      <c r="WLY10" s="526"/>
      <c r="WLZ10" s="526"/>
      <c r="WMA10" s="526"/>
      <c r="WMB10" s="526"/>
      <c r="WMC10" s="526"/>
      <c r="WMD10" s="526"/>
      <c r="WME10" s="526"/>
      <c r="WMF10" s="526"/>
      <c r="WMG10" s="526"/>
      <c r="WMH10" s="526"/>
      <c r="WMI10" s="526"/>
      <c r="WMJ10" s="526"/>
      <c r="WMK10" s="526"/>
      <c r="WML10" s="526"/>
      <c r="WMM10" s="526"/>
      <c r="WMN10" s="526"/>
      <c r="WMO10" s="526"/>
      <c r="WMP10" s="526"/>
      <c r="WMQ10" s="526"/>
      <c r="WMR10" s="526"/>
      <c r="WMS10" s="526"/>
      <c r="WMT10" s="526"/>
      <c r="WMU10" s="526"/>
      <c r="WMV10" s="526"/>
      <c r="WMW10" s="526"/>
      <c r="WMX10" s="526"/>
      <c r="WMY10" s="526"/>
      <c r="WMZ10" s="526"/>
      <c r="WNA10" s="526"/>
      <c r="WNB10" s="526"/>
      <c r="WNC10" s="526"/>
      <c r="WND10" s="526"/>
      <c r="WNE10" s="526"/>
      <c r="WNF10" s="526"/>
      <c r="WNG10" s="526"/>
      <c r="WNH10" s="526"/>
      <c r="WNI10" s="526"/>
      <c r="WNJ10" s="526"/>
      <c r="WNK10" s="526"/>
      <c r="WNL10" s="526"/>
      <c r="WNM10" s="526"/>
      <c r="WNN10" s="526"/>
      <c r="WNO10" s="526"/>
      <c r="WNP10" s="526"/>
      <c r="WNQ10" s="526"/>
      <c r="WNR10" s="526"/>
      <c r="WNS10" s="526"/>
      <c r="WNT10" s="526"/>
      <c r="WNU10" s="526"/>
      <c r="WNV10" s="526"/>
      <c r="WNW10" s="526"/>
      <c r="WNX10" s="526"/>
      <c r="WNY10" s="526"/>
      <c r="WNZ10" s="526"/>
      <c r="WOA10" s="526"/>
      <c r="WOB10" s="526"/>
      <c r="WOC10" s="526"/>
      <c r="WOD10" s="526"/>
      <c r="WOE10" s="526"/>
      <c r="WOF10" s="526"/>
      <c r="WOG10" s="526"/>
      <c r="WOH10" s="526"/>
      <c r="WOI10" s="526"/>
      <c r="WOJ10" s="526"/>
      <c r="WOK10" s="526"/>
      <c r="WOL10" s="526"/>
      <c r="WOM10" s="526"/>
      <c r="WON10" s="526"/>
      <c r="WOO10" s="526"/>
      <c r="WOP10" s="526"/>
      <c r="WOQ10" s="526"/>
      <c r="WOR10" s="526"/>
      <c r="WOS10" s="526"/>
      <c r="WOT10" s="526"/>
      <c r="WOU10" s="526"/>
      <c r="WOV10" s="526"/>
      <c r="WOW10" s="526"/>
      <c r="WOX10" s="526"/>
      <c r="WOY10" s="526"/>
      <c r="WOZ10" s="526"/>
      <c r="WPA10" s="526"/>
      <c r="WPB10" s="526"/>
      <c r="WPC10" s="526"/>
      <c r="WPD10" s="526"/>
      <c r="WPE10" s="526"/>
      <c r="WPF10" s="526"/>
      <c r="WPG10" s="526"/>
      <c r="WPH10" s="526"/>
      <c r="WPI10" s="526"/>
      <c r="WPJ10" s="526"/>
      <c r="WPK10" s="526"/>
      <c r="WPL10" s="526"/>
      <c r="WPM10" s="526"/>
      <c r="WPN10" s="526"/>
      <c r="WPO10" s="526"/>
      <c r="WPP10" s="526"/>
      <c r="WPQ10" s="526"/>
      <c r="WPR10" s="526"/>
      <c r="WPS10" s="526"/>
      <c r="WPT10" s="526"/>
      <c r="WPU10" s="526"/>
      <c r="WPV10" s="526"/>
      <c r="WPW10" s="526"/>
      <c r="WPX10" s="526"/>
      <c r="WPY10" s="526"/>
      <c r="WPZ10" s="526"/>
      <c r="WQA10" s="526"/>
      <c r="WQB10" s="526"/>
      <c r="WQC10" s="526"/>
      <c r="WQD10" s="526"/>
      <c r="WQE10" s="526"/>
      <c r="WQF10" s="526"/>
      <c r="WQG10" s="526"/>
      <c r="WQH10" s="526"/>
      <c r="WQI10" s="526"/>
      <c r="WQJ10" s="526"/>
      <c r="WQK10" s="526"/>
      <c r="WQL10" s="526"/>
      <c r="WQM10" s="526"/>
      <c r="WQN10" s="526"/>
      <c r="WQO10" s="526"/>
      <c r="WQP10" s="526"/>
      <c r="WQQ10" s="526"/>
      <c r="WQR10" s="526"/>
      <c r="WQS10" s="526"/>
      <c r="WQT10" s="526"/>
      <c r="WQU10" s="526"/>
      <c r="WQV10" s="526"/>
      <c r="WQW10" s="526"/>
      <c r="WQX10" s="526"/>
      <c r="WQY10" s="526"/>
      <c r="WQZ10" s="526"/>
      <c r="WRA10" s="526"/>
      <c r="WRB10" s="526"/>
      <c r="WRC10" s="526"/>
      <c r="WRD10" s="526"/>
      <c r="WRE10" s="526"/>
      <c r="WRF10" s="526"/>
      <c r="WRG10" s="526"/>
      <c r="WRH10" s="526"/>
      <c r="WRI10" s="526"/>
      <c r="WRJ10" s="526"/>
      <c r="WRK10" s="526"/>
      <c r="WRL10" s="526"/>
      <c r="WRM10" s="526"/>
      <c r="WRN10" s="526"/>
      <c r="WRO10" s="526"/>
      <c r="WRP10" s="526"/>
      <c r="WRQ10" s="526"/>
      <c r="WRR10" s="526"/>
      <c r="WRS10" s="526"/>
      <c r="WRT10" s="526"/>
      <c r="WRU10" s="526"/>
      <c r="WRV10" s="526"/>
      <c r="WRW10" s="526"/>
      <c r="WRX10" s="526"/>
      <c r="WRY10" s="526"/>
      <c r="WRZ10" s="526"/>
      <c r="WSA10" s="526"/>
      <c r="WSB10" s="526"/>
      <c r="WSC10" s="526"/>
      <c r="WSD10" s="526"/>
      <c r="WSE10" s="526"/>
      <c r="WSF10" s="526"/>
      <c r="WSG10" s="526"/>
      <c r="WSH10" s="526"/>
      <c r="WSI10" s="526"/>
      <c r="WSJ10" s="526"/>
      <c r="WSK10" s="526"/>
      <c r="WSL10" s="526"/>
      <c r="WSM10" s="526"/>
      <c r="WSN10" s="526"/>
      <c r="WSO10" s="526"/>
      <c r="WSP10" s="526"/>
      <c r="WSQ10" s="526"/>
      <c r="WSR10" s="526"/>
      <c r="WSS10" s="526"/>
      <c r="WST10" s="526"/>
      <c r="WSU10" s="526"/>
      <c r="WSV10" s="526"/>
      <c r="WSW10" s="526"/>
      <c r="WSX10" s="526"/>
      <c r="WSY10" s="526"/>
      <c r="WSZ10" s="526"/>
      <c r="WTA10" s="526"/>
      <c r="WTB10" s="526"/>
      <c r="WTC10" s="526"/>
      <c r="WTD10" s="526"/>
      <c r="WTE10" s="526"/>
      <c r="WTF10" s="526"/>
      <c r="WTG10" s="526"/>
      <c r="WTH10" s="526"/>
      <c r="WTI10" s="526"/>
      <c r="WTJ10" s="526"/>
      <c r="WTK10" s="526"/>
      <c r="WTL10" s="526"/>
      <c r="WTM10" s="526"/>
      <c r="WTN10" s="526"/>
      <c r="WTO10" s="526"/>
      <c r="WTP10" s="526"/>
      <c r="WTQ10" s="526"/>
      <c r="WTR10" s="526"/>
      <c r="WTS10" s="526"/>
      <c r="WTT10" s="526"/>
      <c r="WTU10" s="526"/>
      <c r="WTV10" s="526"/>
      <c r="WTW10" s="526"/>
      <c r="WTX10" s="526"/>
      <c r="WTY10" s="526"/>
      <c r="WTZ10" s="526"/>
      <c r="WUA10" s="526"/>
      <c r="WUB10" s="526"/>
      <c r="WUC10" s="526"/>
      <c r="WUD10" s="526"/>
      <c r="WUE10" s="526"/>
      <c r="WUF10" s="526"/>
      <c r="WUG10" s="526"/>
      <c r="WUH10" s="526"/>
      <c r="WUI10" s="526"/>
      <c r="WUJ10" s="526"/>
      <c r="WUK10" s="526"/>
      <c r="WUL10" s="526"/>
      <c r="WUM10" s="526"/>
      <c r="WUN10" s="526"/>
      <c r="WUO10" s="526"/>
      <c r="WUP10" s="526"/>
      <c r="WUQ10" s="526"/>
      <c r="WUR10" s="526"/>
      <c r="WUS10" s="526"/>
      <c r="WUT10" s="526"/>
      <c r="WUU10" s="526"/>
      <c r="WUV10" s="526"/>
      <c r="WUW10" s="526"/>
      <c r="WUX10" s="526"/>
      <c r="WUY10" s="526"/>
      <c r="WUZ10" s="526"/>
      <c r="WVA10" s="526"/>
      <c r="WVB10" s="526"/>
      <c r="WVC10" s="526"/>
      <c r="WVD10" s="526"/>
      <c r="WVE10" s="526"/>
      <c r="WVF10" s="526"/>
      <c r="WVG10" s="526"/>
      <c r="WVH10" s="526"/>
      <c r="WVI10" s="526"/>
      <c r="WVJ10" s="526"/>
      <c r="WVK10" s="526"/>
      <c r="WVL10" s="526"/>
      <c r="WVM10" s="526"/>
      <c r="WVN10" s="526"/>
      <c r="WVO10" s="526"/>
      <c r="WVP10" s="526"/>
      <c r="WVQ10" s="526"/>
      <c r="WVR10" s="526"/>
      <c r="WVS10" s="526"/>
      <c r="WVT10" s="526"/>
      <c r="WVU10" s="526"/>
      <c r="WVV10" s="526"/>
      <c r="WVW10" s="526"/>
      <c r="WVX10" s="526"/>
      <c r="WVY10" s="526"/>
      <c r="WVZ10" s="526"/>
      <c r="WWA10" s="526"/>
      <c r="WWB10" s="526"/>
      <c r="WWC10" s="526"/>
      <c r="WWD10" s="526"/>
      <c r="WWE10" s="526"/>
      <c r="WWF10" s="526"/>
      <c r="WWG10" s="526"/>
      <c r="WWH10" s="526"/>
      <c r="WWI10" s="526"/>
      <c r="WWJ10" s="526"/>
      <c r="WWK10" s="526"/>
      <c r="WWL10" s="526"/>
      <c r="WWM10" s="526"/>
      <c r="WWN10" s="526"/>
      <c r="WWO10" s="526"/>
      <c r="WWP10" s="526"/>
      <c r="WWQ10" s="526"/>
      <c r="WWR10" s="526"/>
      <c r="WWS10" s="526"/>
      <c r="WWT10" s="526"/>
      <c r="WWU10" s="526"/>
      <c r="WWV10" s="526"/>
      <c r="WWW10" s="526"/>
      <c r="WWX10" s="526"/>
      <c r="WWY10" s="526"/>
      <c r="WWZ10" s="526"/>
      <c r="WXA10" s="526"/>
      <c r="WXB10" s="526"/>
      <c r="WXC10" s="526"/>
      <c r="WXD10" s="526"/>
      <c r="WXE10" s="526"/>
      <c r="WXF10" s="526"/>
      <c r="WXG10" s="526"/>
      <c r="WXH10" s="526"/>
      <c r="WXI10" s="526"/>
      <c r="WXJ10" s="526"/>
      <c r="WXK10" s="526"/>
      <c r="WXL10" s="526"/>
      <c r="WXM10" s="526"/>
      <c r="WXN10" s="526"/>
      <c r="WXO10" s="526"/>
      <c r="WXP10" s="526"/>
      <c r="WXQ10" s="526"/>
      <c r="WXR10" s="526"/>
      <c r="WXS10" s="526"/>
      <c r="WXT10" s="526"/>
      <c r="WXU10" s="526"/>
      <c r="WXV10" s="526"/>
      <c r="WXW10" s="526"/>
      <c r="WXX10" s="526"/>
      <c r="WXY10" s="526"/>
      <c r="WXZ10" s="526"/>
      <c r="WYA10" s="526"/>
      <c r="WYB10" s="526"/>
      <c r="WYC10" s="526"/>
      <c r="WYD10" s="526"/>
      <c r="WYE10" s="526"/>
      <c r="WYF10" s="526"/>
      <c r="WYG10" s="526"/>
      <c r="WYH10" s="526"/>
      <c r="WYI10" s="526"/>
      <c r="WYJ10" s="526"/>
      <c r="WYK10" s="526"/>
      <c r="WYL10" s="526"/>
      <c r="WYM10" s="526"/>
      <c r="WYN10" s="526"/>
      <c r="WYO10" s="526"/>
      <c r="WYP10" s="526"/>
      <c r="WYQ10" s="526"/>
      <c r="WYR10" s="526"/>
      <c r="WYS10" s="526"/>
      <c r="WYT10" s="526"/>
      <c r="WYU10" s="526"/>
      <c r="WYV10" s="526"/>
      <c r="WYW10" s="526"/>
      <c r="WYX10" s="526"/>
      <c r="WYY10" s="526"/>
      <c r="WYZ10" s="526"/>
      <c r="WZA10" s="526"/>
      <c r="WZB10" s="526"/>
      <c r="WZC10" s="526"/>
      <c r="WZD10" s="526"/>
      <c r="WZE10" s="526"/>
      <c r="WZF10" s="526"/>
      <c r="WZG10" s="526"/>
      <c r="WZH10" s="526"/>
      <c r="WZI10" s="526"/>
      <c r="WZJ10" s="526"/>
      <c r="WZK10" s="526"/>
      <c r="WZL10" s="526"/>
      <c r="WZM10" s="526"/>
      <c r="WZN10" s="526"/>
      <c r="WZO10" s="526"/>
      <c r="WZP10" s="526"/>
      <c r="WZQ10" s="526"/>
      <c r="WZR10" s="526"/>
      <c r="WZS10" s="526"/>
      <c r="WZT10" s="526"/>
      <c r="WZU10" s="526"/>
      <c r="WZV10" s="526"/>
      <c r="WZW10" s="526"/>
      <c r="WZX10" s="526"/>
      <c r="WZY10" s="526"/>
      <c r="WZZ10" s="526"/>
      <c r="XAA10" s="526"/>
      <c r="XAB10" s="526"/>
      <c r="XAC10" s="526"/>
      <c r="XAD10" s="526"/>
      <c r="XAE10" s="526"/>
      <c r="XAF10" s="526"/>
      <c r="XAG10" s="526"/>
      <c r="XAH10" s="526"/>
      <c r="XAI10" s="526"/>
      <c r="XAJ10" s="526"/>
      <c r="XAK10" s="526"/>
      <c r="XAL10" s="526"/>
      <c r="XAM10" s="526"/>
      <c r="XAN10" s="526"/>
      <c r="XAO10" s="526"/>
      <c r="XAP10" s="526"/>
      <c r="XAQ10" s="526"/>
      <c r="XAR10" s="526"/>
      <c r="XAS10" s="526"/>
      <c r="XAT10" s="526"/>
      <c r="XAU10" s="526"/>
      <c r="XAV10" s="526"/>
      <c r="XAW10" s="526"/>
      <c r="XAX10" s="526"/>
      <c r="XAY10" s="526"/>
      <c r="XAZ10" s="526"/>
      <c r="XBA10" s="526"/>
      <c r="XBB10" s="526"/>
      <c r="XBC10" s="526"/>
      <c r="XBD10" s="526"/>
      <c r="XBE10" s="526"/>
      <c r="XBF10" s="526"/>
      <c r="XBG10" s="526"/>
      <c r="XBH10" s="526"/>
      <c r="XBI10" s="526"/>
      <c r="XBJ10" s="526"/>
      <c r="XBK10" s="526"/>
      <c r="XBL10" s="526"/>
      <c r="XBM10" s="526"/>
      <c r="XBN10" s="526"/>
      <c r="XBO10" s="526"/>
      <c r="XBP10" s="526"/>
      <c r="XBQ10" s="526"/>
      <c r="XBR10" s="526"/>
      <c r="XBS10" s="526"/>
      <c r="XBT10" s="526"/>
      <c r="XBU10" s="526"/>
      <c r="XBV10" s="526"/>
      <c r="XBW10" s="526"/>
      <c r="XBX10" s="526"/>
      <c r="XBY10" s="526"/>
      <c r="XBZ10" s="526"/>
      <c r="XCA10" s="526"/>
      <c r="XCB10" s="526"/>
      <c r="XCC10" s="526"/>
      <c r="XCD10" s="526"/>
      <c r="XCE10" s="526"/>
      <c r="XCF10" s="526"/>
      <c r="XCG10" s="526"/>
      <c r="XCH10" s="526"/>
      <c r="XCI10" s="526"/>
      <c r="XCJ10" s="526"/>
      <c r="XCK10" s="526"/>
      <c r="XCL10" s="526"/>
      <c r="XCM10" s="526"/>
      <c r="XCN10" s="526"/>
      <c r="XCO10" s="526"/>
      <c r="XCP10" s="526"/>
      <c r="XCQ10" s="526"/>
      <c r="XCR10" s="526"/>
      <c r="XCS10" s="526"/>
      <c r="XCT10" s="526"/>
      <c r="XCU10" s="526"/>
      <c r="XCV10" s="526"/>
      <c r="XCW10" s="526"/>
      <c r="XCX10" s="526"/>
      <c r="XCY10" s="526"/>
      <c r="XCZ10" s="526"/>
      <c r="XDA10" s="526"/>
      <c r="XDB10" s="526"/>
      <c r="XDC10" s="526"/>
      <c r="XDD10" s="526"/>
      <c r="XDE10" s="526"/>
      <c r="XDF10" s="526"/>
      <c r="XDG10" s="526"/>
      <c r="XDH10" s="526"/>
      <c r="XDI10" s="526"/>
      <c r="XDJ10" s="526"/>
      <c r="XDK10" s="526"/>
      <c r="XDL10" s="526"/>
      <c r="XDM10" s="526"/>
      <c r="XDN10" s="526"/>
      <c r="XDO10" s="526"/>
      <c r="XDP10" s="526"/>
      <c r="XDQ10" s="526"/>
      <c r="XDR10" s="526"/>
      <c r="XDS10" s="526"/>
      <c r="XDT10" s="526"/>
      <c r="XDU10" s="526"/>
      <c r="XDV10" s="526"/>
      <c r="XDW10" s="526"/>
      <c r="XDX10" s="526"/>
      <c r="XDY10" s="526"/>
      <c r="XDZ10" s="526"/>
      <c r="XEA10" s="526"/>
      <c r="XEB10" s="526"/>
      <c r="XEC10" s="526"/>
      <c r="XED10" s="526"/>
      <c r="XEE10" s="526"/>
      <c r="XEF10" s="526"/>
      <c r="XEG10" s="526"/>
      <c r="XEH10" s="526"/>
      <c r="XEI10" s="526"/>
      <c r="XEJ10" s="526"/>
      <c r="XEK10" s="526"/>
      <c r="XEL10" s="526"/>
      <c r="XEM10" s="526"/>
      <c r="XEN10" s="526"/>
      <c r="XEO10" s="526"/>
      <c r="XEP10" s="526"/>
      <c r="XEQ10" s="526"/>
      <c r="XER10" s="526"/>
      <c r="XES10" s="526"/>
      <c r="XET10" s="526"/>
      <c r="XEU10" s="526"/>
      <c r="XEV10" s="526"/>
      <c r="XEW10" s="526"/>
      <c r="XEX10" s="526"/>
      <c r="XEY10" s="526"/>
      <c r="XEZ10" s="526"/>
      <c r="XFA10" s="526"/>
      <c r="XFB10" s="526"/>
    </row>
    <row r="11" spans="1:16382" customFormat="1" ht="20.100000000000001" customHeight="1" thickBot="1">
      <c r="A11" s="784"/>
      <c r="B11" s="785" t="s">
        <v>2826</v>
      </c>
      <c r="C11" s="785"/>
      <c r="D11" s="785"/>
      <c r="E11" s="743"/>
      <c r="F11" s="743"/>
      <c r="G11" s="744"/>
      <c r="H11" s="744"/>
      <c r="I11" s="743"/>
      <c r="J11" s="745"/>
      <c r="K11" s="526"/>
      <c r="L11" s="526"/>
      <c r="M11" s="526"/>
      <c r="N11" s="526"/>
      <c r="O11" s="791"/>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c r="BL11" s="526"/>
      <c r="BM11" s="526"/>
      <c r="BN11" s="526"/>
      <c r="BO11" s="526"/>
      <c r="BP11" s="526"/>
      <c r="BQ11" s="526"/>
      <c r="BR11" s="526"/>
      <c r="BS11" s="526"/>
      <c r="BT11" s="526"/>
      <c r="BU11" s="526"/>
      <c r="BV11" s="526"/>
      <c r="BW11" s="526"/>
      <c r="BX11" s="526"/>
      <c r="BY11" s="526"/>
      <c r="BZ11" s="526"/>
      <c r="CA11" s="526"/>
      <c r="CB11" s="526"/>
      <c r="CC11" s="526"/>
      <c r="CD11" s="526"/>
      <c r="CE11" s="526"/>
      <c r="CF11" s="526"/>
      <c r="CG11" s="526"/>
      <c r="CH11" s="526"/>
      <c r="CI11" s="526"/>
      <c r="CJ11" s="526"/>
      <c r="CK11" s="526"/>
      <c r="CL11" s="526"/>
      <c r="CM11" s="526"/>
      <c r="CN11" s="526"/>
      <c r="CO11" s="526"/>
      <c r="CP11" s="526"/>
      <c r="CQ11" s="526"/>
      <c r="CR11" s="526"/>
      <c r="CS11" s="526"/>
      <c r="CT11" s="526"/>
      <c r="CU11" s="526"/>
      <c r="CV11" s="526"/>
      <c r="CW11" s="526"/>
      <c r="CX11" s="526"/>
      <c r="CY11" s="526"/>
      <c r="CZ11" s="526"/>
      <c r="DA11" s="526"/>
      <c r="DB11" s="526"/>
      <c r="DC11" s="526"/>
      <c r="DD11" s="526"/>
      <c r="DE11" s="526"/>
      <c r="DF11" s="526"/>
      <c r="DG11" s="526"/>
      <c r="DH11" s="526"/>
      <c r="DI11" s="526"/>
      <c r="DJ11" s="526"/>
      <c r="DK11" s="526"/>
      <c r="DL11" s="526"/>
      <c r="DM11" s="526"/>
      <c r="DN11" s="526"/>
      <c r="DO11" s="526"/>
      <c r="DP11" s="526"/>
      <c r="DQ11" s="526"/>
      <c r="DR11" s="526"/>
      <c r="DS11" s="526"/>
      <c r="DT11" s="526"/>
      <c r="DU11" s="526"/>
      <c r="DV11" s="526"/>
      <c r="DW11" s="526"/>
      <c r="DX11" s="526"/>
      <c r="DY11" s="526"/>
      <c r="DZ11" s="526"/>
      <c r="EA11" s="526"/>
      <c r="EB11" s="526"/>
      <c r="EC11" s="526"/>
      <c r="ED11" s="526"/>
      <c r="EE11" s="526"/>
      <c r="EF11" s="526"/>
      <c r="EG11" s="526"/>
      <c r="EH11" s="526"/>
      <c r="EI11" s="526"/>
      <c r="EJ11" s="526"/>
      <c r="EK11" s="526"/>
      <c r="EL11" s="526"/>
      <c r="EM11" s="526"/>
      <c r="EN11" s="526"/>
      <c r="EO11" s="526"/>
      <c r="EP11" s="526"/>
      <c r="EQ11" s="526"/>
      <c r="ER11" s="526"/>
      <c r="ES11" s="526"/>
      <c r="ET11" s="526"/>
      <c r="EU11" s="526"/>
      <c r="EV11" s="526"/>
      <c r="EW11" s="526"/>
      <c r="EX11" s="526"/>
      <c r="EY11" s="526"/>
      <c r="EZ11" s="526"/>
      <c r="FA11" s="526"/>
      <c r="FB11" s="526"/>
      <c r="FC11" s="526"/>
      <c r="FD11" s="526"/>
      <c r="FE11" s="526"/>
      <c r="FF11" s="526"/>
      <c r="FG11" s="526"/>
      <c r="FH11" s="526"/>
      <c r="FI11" s="526"/>
      <c r="FJ11" s="526"/>
      <c r="FK11" s="526"/>
      <c r="FL11" s="526"/>
      <c r="FM11" s="526"/>
      <c r="FN11" s="526"/>
      <c r="FO11" s="526"/>
      <c r="FP11" s="526"/>
      <c r="FQ11" s="526"/>
      <c r="FR11" s="526"/>
      <c r="FS11" s="526"/>
      <c r="FT11" s="526"/>
      <c r="FU11" s="526"/>
      <c r="FV11" s="526"/>
      <c r="FW11" s="526"/>
      <c r="FX11" s="526"/>
      <c r="FY11" s="526"/>
      <c r="FZ11" s="526"/>
      <c r="GA11" s="526"/>
      <c r="GB11" s="526"/>
      <c r="GC11" s="526"/>
      <c r="GD11" s="526"/>
      <c r="GE11" s="526"/>
      <c r="GF11" s="526"/>
      <c r="GG11" s="526"/>
      <c r="GH11" s="526"/>
      <c r="GI11" s="526"/>
      <c r="GJ11" s="526"/>
      <c r="GK11" s="526"/>
      <c r="GL11" s="526"/>
      <c r="GM11" s="526"/>
      <c r="GN11" s="526"/>
      <c r="GO11" s="526"/>
      <c r="GP11" s="526"/>
      <c r="GQ11" s="526"/>
      <c r="GR11" s="526"/>
      <c r="GS11" s="526"/>
      <c r="GT11" s="526"/>
      <c r="GU11" s="526"/>
      <c r="GV11" s="526"/>
      <c r="GW11" s="526"/>
      <c r="GX11" s="526"/>
      <c r="GY11" s="526"/>
      <c r="GZ11" s="526"/>
      <c r="HA11" s="526"/>
      <c r="HB11" s="526"/>
      <c r="HC11" s="526"/>
      <c r="HD11" s="526"/>
      <c r="HE11" s="526"/>
      <c r="HF11" s="526"/>
      <c r="HG11" s="526"/>
      <c r="HH11" s="526"/>
      <c r="HI11" s="526"/>
      <c r="HJ11" s="526"/>
      <c r="HK11" s="526"/>
      <c r="HL11" s="526"/>
      <c r="HM11" s="526"/>
      <c r="HN11" s="526"/>
      <c r="HO11" s="526"/>
      <c r="HP11" s="526"/>
      <c r="HQ11" s="526"/>
      <c r="HR11" s="526"/>
      <c r="HS11" s="526"/>
      <c r="HT11" s="526"/>
      <c r="HU11" s="526"/>
      <c r="HV11" s="526"/>
      <c r="HW11" s="526"/>
      <c r="HX11" s="526"/>
      <c r="HY11" s="526"/>
      <c r="HZ11" s="526"/>
      <c r="IA11" s="526"/>
      <c r="IB11" s="526"/>
      <c r="IC11" s="526"/>
      <c r="ID11" s="526"/>
      <c r="IE11" s="526"/>
      <c r="IF11" s="526"/>
      <c r="IG11" s="526"/>
      <c r="IH11" s="526"/>
      <c r="II11" s="526"/>
      <c r="IJ11" s="526"/>
      <c r="IK11" s="526"/>
      <c r="IL11" s="526"/>
      <c r="IM11" s="526"/>
      <c r="IN11" s="526"/>
      <c r="IO11" s="526"/>
      <c r="IP11" s="526"/>
      <c r="IQ11" s="526"/>
      <c r="IR11" s="526"/>
      <c r="IS11" s="526"/>
      <c r="IT11" s="526"/>
      <c r="IU11" s="526"/>
      <c r="IV11" s="526"/>
      <c r="IW11" s="526"/>
      <c r="IX11" s="526"/>
      <c r="IY11" s="526"/>
      <c r="IZ11" s="526"/>
      <c r="JA11" s="526"/>
      <c r="JB11" s="526"/>
      <c r="JC11" s="526"/>
      <c r="JD11" s="526"/>
      <c r="JE11" s="526"/>
      <c r="JF11" s="526"/>
      <c r="JG11" s="526"/>
      <c r="JH11" s="526"/>
      <c r="JI11" s="526"/>
      <c r="JJ11" s="526"/>
      <c r="JK11" s="526"/>
      <c r="JL11" s="526"/>
      <c r="JM11" s="526"/>
      <c r="JN11" s="526"/>
      <c r="JO11" s="526"/>
      <c r="JP11" s="526"/>
      <c r="JQ11" s="526"/>
      <c r="JR11" s="526"/>
      <c r="JS11" s="526"/>
      <c r="JT11" s="526"/>
      <c r="JU11" s="526"/>
      <c r="JV11" s="526"/>
      <c r="JW11" s="526"/>
      <c r="JX11" s="526"/>
      <c r="JY11" s="526"/>
      <c r="JZ11" s="526"/>
      <c r="KA11" s="526"/>
      <c r="KB11" s="526"/>
      <c r="KC11" s="526"/>
      <c r="KD11" s="526"/>
      <c r="KE11" s="526"/>
      <c r="KF11" s="526"/>
      <c r="KG11" s="526"/>
      <c r="KH11" s="526"/>
      <c r="KI11" s="526"/>
      <c r="KJ11" s="526"/>
      <c r="KK11" s="526"/>
      <c r="KL11" s="526"/>
      <c r="KM11" s="526"/>
      <c r="KN11" s="526"/>
      <c r="KO11" s="526"/>
      <c r="KP11" s="526"/>
      <c r="KQ11" s="526"/>
      <c r="KR11" s="526"/>
      <c r="KS11" s="526"/>
      <c r="KT11" s="526"/>
      <c r="KU11" s="526"/>
      <c r="KV11" s="526"/>
      <c r="KW11" s="526"/>
      <c r="KX11" s="526"/>
      <c r="KY11" s="526"/>
      <c r="KZ11" s="526"/>
      <c r="LA11" s="526"/>
      <c r="LB11" s="526"/>
      <c r="LC11" s="526"/>
      <c r="LD11" s="526"/>
      <c r="LE11" s="526"/>
      <c r="LF11" s="526"/>
      <c r="LG11" s="526"/>
      <c r="LH11" s="526"/>
      <c r="LI11" s="526"/>
      <c r="LJ11" s="526"/>
      <c r="LK11" s="526"/>
      <c r="LL11" s="526"/>
      <c r="LM11" s="526"/>
      <c r="LN11" s="526"/>
      <c r="LO11" s="526"/>
      <c r="LP11" s="526"/>
      <c r="LQ11" s="526"/>
      <c r="LR11" s="526"/>
      <c r="LS11" s="526"/>
      <c r="LT11" s="526"/>
      <c r="LU11" s="526"/>
      <c r="LV11" s="526"/>
      <c r="LW11" s="526"/>
      <c r="LX11" s="526"/>
      <c r="LY11" s="526"/>
      <c r="LZ11" s="526"/>
      <c r="MA11" s="526"/>
      <c r="MB11" s="526"/>
      <c r="MC11" s="526"/>
      <c r="MD11" s="526"/>
      <c r="ME11" s="526"/>
      <c r="MF11" s="526"/>
      <c r="MG11" s="526"/>
      <c r="MH11" s="526"/>
      <c r="MI11" s="526"/>
      <c r="MJ11" s="526"/>
      <c r="MK11" s="526"/>
      <c r="ML11" s="526"/>
      <c r="MM11" s="526"/>
      <c r="MN11" s="526"/>
      <c r="MO11" s="526"/>
      <c r="MP11" s="526"/>
      <c r="MQ11" s="526"/>
      <c r="MR11" s="526"/>
      <c r="MS11" s="526"/>
      <c r="MT11" s="526"/>
      <c r="MU11" s="526"/>
      <c r="MV11" s="526"/>
      <c r="MW11" s="526"/>
      <c r="MX11" s="526"/>
      <c r="MY11" s="526"/>
      <c r="MZ11" s="526"/>
      <c r="NA11" s="526"/>
      <c r="NB11" s="526"/>
      <c r="NC11" s="526"/>
      <c r="ND11" s="526"/>
      <c r="NE11" s="526"/>
      <c r="NF11" s="526"/>
      <c r="NG11" s="526"/>
      <c r="NH11" s="526"/>
      <c r="NI11" s="526"/>
      <c r="NJ11" s="526"/>
      <c r="NK11" s="526"/>
      <c r="NL11" s="526"/>
      <c r="NM11" s="526"/>
      <c r="NN11" s="526"/>
      <c r="NO11" s="526"/>
      <c r="NP11" s="526"/>
      <c r="NQ11" s="526"/>
      <c r="NR11" s="526"/>
      <c r="NS11" s="526"/>
      <c r="NT11" s="526"/>
      <c r="NU11" s="526"/>
      <c r="NV11" s="526"/>
      <c r="NW11" s="526"/>
      <c r="NX11" s="526"/>
      <c r="NY11" s="526"/>
      <c r="NZ11" s="526"/>
      <c r="OA11" s="526"/>
      <c r="OB11" s="526"/>
      <c r="OC11" s="526"/>
      <c r="OD11" s="526"/>
      <c r="OE11" s="526"/>
      <c r="OF11" s="526"/>
      <c r="OG11" s="526"/>
      <c r="OH11" s="526"/>
      <c r="OI11" s="526"/>
      <c r="OJ11" s="526"/>
      <c r="OK11" s="526"/>
      <c r="OL11" s="526"/>
      <c r="OM11" s="526"/>
      <c r="ON11" s="526"/>
      <c r="OO11" s="526"/>
      <c r="OP11" s="526"/>
      <c r="OQ11" s="526"/>
      <c r="OR11" s="526"/>
      <c r="OS11" s="526"/>
      <c r="OT11" s="526"/>
      <c r="OU11" s="526"/>
      <c r="OV11" s="526"/>
      <c r="OW11" s="526"/>
      <c r="OX11" s="526"/>
      <c r="OY11" s="526"/>
      <c r="OZ11" s="526"/>
      <c r="PA11" s="526"/>
      <c r="PB11" s="526"/>
      <c r="PC11" s="526"/>
      <c r="PD11" s="526"/>
      <c r="PE11" s="526"/>
      <c r="PF11" s="526"/>
      <c r="PG11" s="526"/>
      <c r="PH11" s="526"/>
      <c r="PI11" s="526"/>
      <c r="PJ11" s="526"/>
      <c r="PK11" s="526"/>
      <c r="PL11" s="526"/>
      <c r="PM11" s="526"/>
      <c r="PN11" s="526"/>
      <c r="PO11" s="526"/>
      <c r="PP11" s="526"/>
      <c r="PQ11" s="526"/>
      <c r="PR11" s="526"/>
      <c r="PS11" s="526"/>
      <c r="PT11" s="526"/>
      <c r="PU11" s="526"/>
      <c r="PV11" s="526"/>
      <c r="PW11" s="526"/>
      <c r="PX11" s="526"/>
      <c r="PY11" s="526"/>
      <c r="PZ11" s="526"/>
      <c r="QA11" s="526"/>
      <c r="QB11" s="526"/>
      <c r="QC11" s="526"/>
      <c r="QD11" s="526"/>
      <c r="QE11" s="526"/>
      <c r="QF11" s="526"/>
      <c r="QG11" s="526"/>
      <c r="QH11" s="526"/>
      <c r="QI11" s="526"/>
      <c r="QJ11" s="526"/>
      <c r="QK11" s="526"/>
      <c r="QL11" s="526"/>
      <c r="QM11" s="526"/>
      <c r="QN11" s="526"/>
      <c r="QO11" s="526"/>
      <c r="QP11" s="526"/>
      <c r="QQ11" s="526"/>
      <c r="QR11" s="526"/>
      <c r="QS11" s="526"/>
      <c r="QT11" s="526"/>
      <c r="QU11" s="526"/>
      <c r="QV11" s="526"/>
      <c r="QW11" s="526"/>
      <c r="QX11" s="526"/>
      <c r="QY11" s="526"/>
      <c r="QZ11" s="526"/>
      <c r="RA11" s="526"/>
      <c r="RB11" s="526"/>
      <c r="RC11" s="526"/>
      <c r="RD11" s="526"/>
      <c r="RE11" s="526"/>
      <c r="RF11" s="526"/>
      <c r="RG11" s="526"/>
      <c r="RH11" s="526"/>
      <c r="RI11" s="526"/>
      <c r="RJ11" s="526"/>
      <c r="RK11" s="526"/>
      <c r="RL11" s="526"/>
      <c r="RM11" s="526"/>
      <c r="RN11" s="526"/>
      <c r="RO11" s="526"/>
      <c r="RP11" s="526"/>
      <c r="RQ11" s="526"/>
      <c r="RR11" s="526"/>
      <c r="RS11" s="526"/>
      <c r="RT11" s="526"/>
      <c r="RU11" s="526"/>
      <c r="RV11" s="526"/>
      <c r="RW11" s="526"/>
      <c r="RX11" s="526"/>
      <c r="RY11" s="526"/>
      <c r="RZ11" s="526"/>
      <c r="SA11" s="526"/>
      <c r="SB11" s="526"/>
      <c r="SC11" s="526"/>
      <c r="SD11" s="526"/>
      <c r="SE11" s="526"/>
      <c r="SF11" s="526"/>
      <c r="SG11" s="526"/>
      <c r="SH11" s="526"/>
      <c r="SI11" s="526"/>
      <c r="SJ11" s="526"/>
      <c r="SK11" s="526"/>
      <c r="SL11" s="526"/>
      <c r="SM11" s="526"/>
      <c r="SN11" s="526"/>
      <c r="SO11" s="526"/>
      <c r="SP11" s="526"/>
      <c r="SQ11" s="526"/>
      <c r="SR11" s="526"/>
      <c r="SS11" s="526"/>
      <c r="ST11" s="526"/>
      <c r="SU11" s="526"/>
      <c r="SV11" s="526"/>
      <c r="SW11" s="526"/>
      <c r="SX11" s="526"/>
      <c r="SY11" s="526"/>
      <c r="SZ11" s="526"/>
      <c r="TA11" s="526"/>
      <c r="TB11" s="526"/>
      <c r="TC11" s="526"/>
      <c r="TD11" s="526"/>
      <c r="TE11" s="526"/>
      <c r="TF11" s="526"/>
      <c r="TG11" s="526"/>
      <c r="TH11" s="526"/>
      <c r="TI11" s="526"/>
      <c r="TJ11" s="526"/>
      <c r="TK11" s="526"/>
      <c r="TL11" s="526"/>
      <c r="TM11" s="526"/>
      <c r="TN11" s="526"/>
      <c r="TO11" s="526"/>
      <c r="TP11" s="526"/>
      <c r="TQ11" s="526"/>
      <c r="TR11" s="526"/>
      <c r="TS11" s="526"/>
      <c r="TT11" s="526"/>
      <c r="TU11" s="526"/>
      <c r="TV11" s="526"/>
      <c r="TW11" s="526"/>
      <c r="TX11" s="526"/>
      <c r="TY11" s="526"/>
      <c r="TZ11" s="526"/>
      <c r="UA11" s="526"/>
      <c r="UB11" s="526"/>
      <c r="UC11" s="526"/>
      <c r="UD11" s="526"/>
      <c r="UE11" s="526"/>
      <c r="UF11" s="526"/>
      <c r="UG11" s="526"/>
      <c r="UH11" s="526"/>
      <c r="UI11" s="526"/>
      <c r="UJ11" s="526"/>
      <c r="UK11" s="526"/>
      <c r="UL11" s="526"/>
      <c r="UM11" s="526"/>
      <c r="UN11" s="526"/>
      <c r="UO11" s="526"/>
      <c r="UP11" s="526"/>
      <c r="UQ11" s="526"/>
      <c r="UR11" s="526"/>
      <c r="US11" s="526"/>
      <c r="UT11" s="526"/>
      <c r="UU11" s="526"/>
      <c r="UV11" s="526"/>
      <c r="UW11" s="526"/>
      <c r="UX11" s="526"/>
      <c r="UY11" s="526"/>
      <c r="UZ11" s="526"/>
      <c r="VA11" s="526"/>
      <c r="VB11" s="526"/>
      <c r="VC11" s="526"/>
      <c r="VD11" s="526"/>
      <c r="VE11" s="526"/>
      <c r="VF11" s="526"/>
      <c r="VG11" s="526"/>
      <c r="VH11" s="526"/>
      <c r="VI11" s="526"/>
      <c r="VJ11" s="526"/>
      <c r="VK11" s="526"/>
      <c r="VL11" s="526"/>
      <c r="VM11" s="526"/>
      <c r="VN11" s="526"/>
      <c r="VO11" s="526"/>
      <c r="VP11" s="526"/>
      <c r="VQ11" s="526"/>
      <c r="VR11" s="526"/>
      <c r="VS11" s="526"/>
      <c r="VT11" s="526"/>
      <c r="VU11" s="526"/>
      <c r="VV11" s="526"/>
      <c r="VW11" s="526"/>
      <c r="VX11" s="526"/>
      <c r="VY11" s="526"/>
      <c r="VZ11" s="526"/>
      <c r="WA11" s="526"/>
      <c r="WB11" s="526"/>
      <c r="WC11" s="526"/>
      <c r="WD11" s="526"/>
      <c r="WE11" s="526"/>
      <c r="WF11" s="526"/>
      <c r="WG11" s="526"/>
      <c r="WH11" s="526"/>
      <c r="WI11" s="526"/>
      <c r="WJ11" s="526"/>
      <c r="WK11" s="526"/>
      <c r="WL11" s="526"/>
      <c r="WM11" s="526"/>
      <c r="WN11" s="526"/>
      <c r="WO11" s="526"/>
      <c r="WP11" s="526"/>
      <c r="WQ11" s="526"/>
      <c r="WR11" s="526"/>
      <c r="WS11" s="526"/>
      <c r="WT11" s="526"/>
      <c r="WU11" s="526"/>
      <c r="WV11" s="526"/>
      <c r="WW11" s="526"/>
      <c r="WX11" s="526"/>
      <c r="WY11" s="526"/>
      <c r="WZ11" s="526"/>
      <c r="XA11" s="526"/>
      <c r="XB11" s="526"/>
      <c r="XC11" s="526"/>
      <c r="XD11" s="526"/>
      <c r="XE11" s="526"/>
      <c r="XF11" s="526"/>
      <c r="XG11" s="526"/>
      <c r="XH11" s="526"/>
      <c r="XI11" s="526"/>
      <c r="XJ11" s="526"/>
      <c r="XK11" s="526"/>
      <c r="XL11" s="526"/>
      <c r="XM11" s="526"/>
      <c r="XN11" s="526"/>
      <c r="XO11" s="526"/>
      <c r="XP11" s="526"/>
      <c r="XQ11" s="526"/>
      <c r="XR11" s="526"/>
      <c r="XS11" s="526"/>
      <c r="XT11" s="526"/>
      <c r="XU11" s="526"/>
      <c r="XV11" s="526"/>
      <c r="XW11" s="526"/>
      <c r="XX11" s="526"/>
      <c r="XY11" s="526"/>
      <c r="XZ11" s="526"/>
      <c r="YA11" s="526"/>
      <c r="YB11" s="526"/>
      <c r="YC11" s="526"/>
      <c r="YD11" s="526"/>
      <c r="YE11" s="526"/>
      <c r="YF11" s="526"/>
      <c r="YG11" s="526"/>
      <c r="YH11" s="526"/>
      <c r="YI11" s="526"/>
      <c r="YJ11" s="526"/>
      <c r="YK11" s="526"/>
      <c r="YL11" s="526"/>
      <c r="YM11" s="526"/>
      <c r="YN11" s="526"/>
      <c r="YO11" s="526"/>
      <c r="YP11" s="526"/>
      <c r="YQ11" s="526"/>
      <c r="YR11" s="526"/>
      <c r="YS11" s="526"/>
      <c r="YT11" s="526"/>
      <c r="YU11" s="526"/>
      <c r="YV11" s="526"/>
      <c r="YW11" s="526"/>
      <c r="YX11" s="526"/>
      <c r="YY11" s="526"/>
      <c r="YZ11" s="526"/>
      <c r="ZA11" s="526"/>
      <c r="ZB11" s="526"/>
      <c r="ZC11" s="526"/>
      <c r="ZD11" s="526"/>
      <c r="ZE11" s="526"/>
      <c r="ZF11" s="526"/>
      <c r="ZG11" s="526"/>
      <c r="ZH11" s="526"/>
      <c r="ZI11" s="526"/>
      <c r="ZJ11" s="526"/>
      <c r="ZK11" s="526"/>
      <c r="ZL11" s="526"/>
      <c r="ZM11" s="526"/>
      <c r="ZN11" s="526"/>
      <c r="ZO11" s="526"/>
      <c r="ZP11" s="526"/>
      <c r="ZQ11" s="526"/>
      <c r="ZR11" s="526"/>
      <c r="ZS11" s="526"/>
      <c r="ZT11" s="526"/>
      <c r="ZU11" s="526"/>
      <c r="ZV11" s="526"/>
      <c r="ZW11" s="526"/>
      <c r="ZX11" s="526"/>
      <c r="ZY11" s="526"/>
      <c r="ZZ11" s="526"/>
      <c r="AAA11" s="526"/>
      <c r="AAB11" s="526"/>
      <c r="AAC11" s="526"/>
      <c r="AAD11" s="526"/>
      <c r="AAE11" s="526"/>
      <c r="AAF11" s="526"/>
      <c r="AAG11" s="526"/>
      <c r="AAH11" s="526"/>
      <c r="AAI11" s="526"/>
      <c r="AAJ11" s="526"/>
      <c r="AAK11" s="526"/>
      <c r="AAL11" s="526"/>
      <c r="AAM11" s="526"/>
      <c r="AAN11" s="526"/>
      <c r="AAO11" s="526"/>
      <c r="AAP11" s="526"/>
      <c r="AAQ11" s="526"/>
      <c r="AAR11" s="526"/>
      <c r="AAS11" s="526"/>
      <c r="AAT11" s="526"/>
      <c r="AAU11" s="526"/>
      <c r="AAV11" s="526"/>
      <c r="AAW11" s="526"/>
      <c r="AAX11" s="526"/>
      <c r="AAY11" s="526"/>
      <c r="AAZ11" s="526"/>
      <c r="ABA11" s="526"/>
      <c r="ABB11" s="526"/>
      <c r="ABC11" s="526"/>
      <c r="ABD11" s="526"/>
      <c r="ABE11" s="526"/>
      <c r="ABF11" s="526"/>
      <c r="ABG11" s="526"/>
      <c r="ABH11" s="526"/>
      <c r="ABI11" s="526"/>
      <c r="ABJ11" s="526"/>
      <c r="ABK11" s="526"/>
      <c r="ABL11" s="526"/>
      <c r="ABM11" s="526"/>
      <c r="ABN11" s="526"/>
      <c r="ABO11" s="526"/>
      <c r="ABP11" s="526"/>
      <c r="ABQ11" s="526"/>
      <c r="ABR11" s="526"/>
      <c r="ABS11" s="526"/>
      <c r="ABT11" s="526"/>
      <c r="ABU11" s="526"/>
      <c r="ABV11" s="526"/>
      <c r="ABW11" s="526"/>
      <c r="ABX11" s="526"/>
      <c r="ABY11" s="526"/>
      <c r="ABZ11" s="526"/>
      <c r="ACA11" s="526"/>
      <c r="ACB11" s="526"/>
      <c r="ACC11" s="526"/>
      <c r="ACD11" s="526"/>
      <c r="ACE11" s="526"/>
      <c r="ACF11" s="526"/>
      <c r="ACG11" s="526"/>
      <c r="ACH11" s="526"/>
      <c r="ACI11" s="526"/>
      <c r="ACJ11" s="526"/>
      <c r="ACK11" s="526"/>
      <c r="ACL11" s="526"/>
      <c r="ACM11" s="526"/>
      <c r="ACN11" s="526"/>
      <c r="ACO11" s="526"/>
      <c r="ACP11" s="526"/>
      <c r="ACQ11" s="526"/>
      <c r="ACR11" s="526"/>
      <c r="ACS11" s="526"/>
      <c r="ACT11" s="526"/>
      <c r="ACU11" s="526"/>
      <c r="ACV11" s="526"/>
      <c r="ACW11" s="526"/>
      <c r="ACX11" s="526"/>
      <c r="ACY11" s="526"/>
      <c r="ACZ11" s="526"/>
      <c r="ADA11" s="526"/>
      <c r="ADB11" s="526"/>
      <c r="ADC11" s="526"/>
      <c r="ADD11" s="526"/>
      <c r="ADE11" s="526"/>
      <c r="ADF11" s="526"/>
      <c r="ADG11" s="526"/>
      <c r="ADH11" s="526"/>
      <c r="ADI11" s="526"/>
      <c r="ADJ11" s="526"/>
      <c r="ADK11" s="526"/>
      <c r="ADL11" s="526"/>
      <c r="ADM11" s="526"/>
      <c r="ADN11" s="526"/>
      <c r="ADO11" s="526"/>
      <c r="ADP11" s="526"/>
      <c r="ADQ11" s="526"/>
      <c r="ADR11" s="526"/>
      <c r="ADS11" s="526"/>
      <c r="ADT11" s="526"/>
      <c r="ADU11" s="526"/>
      <c r="ADV11" s="526"/>
      <c r="ADW11" s="526"/>
      <c r="ADX11" s="526"/>
      <c r="ADY11" s="526"/>
      <c r="ADZ11" s="526"/>
      <c r="AEA11" s="526"/>
      <c r="AEB11" s="526"/>
      <c r="AEC11" s="526"/>
      <c r="AED11" s="526"/>
      <c r="AEE11" s="526"/>
      <c r="AEF11" s="526"/>
      <c r="AEG11" s="526"/>
      <c r="AEH11" s="526"/>
      <c r="AEI11" s="526"/>
      <c r="AEJ11" s="526"/>
      <c r="AEK11" s="526"/>
      <c r="AEL11" s="526"/>
      <c r="AEM11" s="526"/>
      <c r="AEN11" s="526"/>
      <c r="AEO11" s="526"/>
      <c r="AEP11" s="526"/>
      <c r="AEQ11" s="526"/>
      <c r="AER11" s="526"/>
      <c r="AES11" s="526"/>
      <c r="AET11" s="526"/>
      <c r="AEU11" s="526"/>
      <c r="AEV11" s="526"/>
      <c r="AEW11" s="526"/>
      <c r="AEX11" s="526"/>
      <c r="AEY11" s="526"/>
      <c r="AEZ11" s="526"/>
      <c r="AFA11" s="526"/>
      <c r="AFB11" s="526"/>
      <c r="AFC11" s="526"/>
      <c r="AFD11" s="526"/>
      <c r="AFE11" s="526"/>
      <c r="AFF11" s="526"/>
      <c r="AFG11" s="526"/>
      <c r="AFH11" s="526"/>
      <c r="AFI11" s="526"/>
      <c r="AFJ11" s="526"/>
      <c r="AFK11" s="526"/>
      <c r="AFL11" s="526"/>
      <c r="AFM11" s="526"/>
      <c r="AFN11" s="526"/>
      <c r="AFO11" s="526"/>
      <c r="AFP11" s="526"/>
      <c r="AFQ11" s="526"/>
      <c r="AFR11" s="526"/>
      <c r="AFS11" s="526"/>
      <c r="AFT11" s="526"/>
      <c r="AFU11" s="526"/>
      <c r="AFV11" s="526"/>
      <c r="AFW11" s="526"/>
      <c r="AFX11" s="526"/>
      <c r="AFY11" s="526"/>
      <c r="AFZ11" s="526"/>
      <c r="AGA11" s="526"/>
      <c r="AGB11" s="526"/>
      <c r="AGC11" s="526"/>
      <c r="AGD11" s="526"/>
      <c r="AGE11" s="526"/>
      <c r="AGF11" s="526"/>
      <c r="AGG11" s="526"/>
      <c r="AGH11" s="526"/>
      <c r="AGI11" s="526"/>
      <c r="AGJ11" s="526"/>
      <c r="AGK11" s="526"/>
      <c r="AGL11" s="526"/>
      <c r="AGM11" s="526"/>
      <c r="AGN11" s="526"/>
      <c r="AGO11" s="526"/>
      <c r="AGP11" s="526"/>
      <c r="AGQ11" s="526"/>
      <c r="AGR11" s="526"/>
      <c r="AGS11" s="526"/>
      <c r="AGT11" s="526"/>
      <c r="AGU11" s="526"/>
      <c r="AGV11" s="526"/>
      <c r="AGW11" s="526"/>
      <c r="AGX11" s="526"/>
      <c r="AGY11" s="526"/>
      <c r="AGZ11" s="526"/>
      <c r="AHA11" s="526"/>
      <c r="AHB11" s="526"/>
      <c r="AHC11" s="526"/>
      <c r="AHD11" s="526"/>
      <c r="AHE11" s="526"/>
      <c r="AHF11" s="526"/>
      <c r="AHG11" s="526"/>
      <c r="AHH11" s="526"/>
      <c r="AHI11" s="526"/>
      <c r="AHJ11" s="526"/>
      <c r="AHK11" s="526"/>
      <c r="AHL11" s="526"/>
      <c r="AHM11" s="526"/>
      <c r="AHN11" s="526"/>
      <c r="AHO11" s="526"/>
      <c r="AHP11" s="526"/>
      <c r="AHQ11" s="526"/>
      <c r="AHR11" s="526"/>
      <c r="AHS11" s="526"/>
      <c r="AHT11" s="526"/>
      <c r="AHU11" s="526"/>
      <c r="AHV11" s="526"/>
      <c r="AHW11" s="526"/>
      <c r="AHX11" s="526"/>
      <c r="AHY11" s="526"/>
      <c r="AHZ11" s="526"/>
      <c r="AIA11" s="526"/>
      <c r="AIB11" s="526"/>
      <c r="AIC11" s="526"/>
      <c r="AID11" s="526"/>
      <c r="AIE11" s="526"/>
      <c r="AIF11" s="526"/>
      <c r="AIG11" s="526"/>
      <c r="AIH11" s="526"/>
      <c r="AII11" s="526"/>
      <c r="AIJ11" s="526"/>
      <c r="AIK11" s="526"/>
      <c r="AIL11" s="526"/>
      <c r="AIM11" s="526"/>
      <c r="AIN11" s="526"/>
      <c r="AIO11" s="526"/>
      <c r="AIP11" s="526"/>
      <c r="AIQ11" s="526"/>
      <c r="AIR11" s="526"/>
      <c r="AIS11" s="526"/>
      <c r="AIT11" s="526"/>
      <c r="AIU11" s="526"/>
      <c r="AIV11" s="526"/>
      <c r="AIW11" s="526"/>
      <c r="AIX11" s="526"/>
      <c r="AIY11" s="526"/>
      <c r="AIZ11" s="526"/>
      <c r="AJA11" s="526"/>
      <c r="AJB11" s="526"/>
      <c r="AJC11" s="526"/>
      <c r="AJD11" s="526"/>
      <c r="AJE11" s="526"/>
      <c r="AJF11" s="526"/>
      <c r="AJG11" s="526"/>
      <c r="AJH11" s="526"/>
      <c r="AJI11" s="526"/>
      <c r="AJJ11" s="526"/>
      <c r="AJK11" s="526"/>
      <c r="AJL11" s="526"/>
      <c r="AJM11" s="526"/>
      <c r="AJN11" s="526"/>
      <c r="AJO11" s="526"/>
      <c r="AJP11" s="526"/>
      <c r="AJQ11" s="526"/>
      <c r="AJR11" s="526"/>
      <c r="AJS11" s="526"/>
      <c r="AJT11" s="526"/>
      <c r="AJU11" s="526"/>
      <c r="AJV11" s="526"/>
      <c r="AJW11" s="526"/>
      <c r="AJX11" s="526"/>
      <c r="AJY11" s="526"/>
      <c r="AJZ11" s="526"/>
      <c r="AKA11" s="526"/>
      <c r="AKB11" s="526"/>
      <c r="AKC11" s="526"/>
      <c r="AKD11" s="526"/>
      <c r="AKE11" s="526"/>
      <c r="AKF11" s="526"/>
      <c r="AKG11" s="526"/>
      <c r="AKH11" s="526"/>
      <c r="AKI11" s="526"/>
      <c r="AKJ11" s="526"/>
      <c r="AKK11" s="526"/>
      <c r="AKL11" s="526"/>
      <c r="AKM11" s="526"/>
      <c r="AKN11" s="526"/>
      <c r="AKO11" s="526"/>
      <c r="AKP11" s="526"/>
      <c r="AKQ11" s="526"/>
      <c r="AKR11" s="526"/>
      <c r="AKS11" s="526"/>
      <c r="AKT11" s="526"/>
      <c r="AKU11" s="526"/>
      <c r="AKV11" s="526"/>
      <c r="AKW11" s="526"/>
      <c r="AKX11" s="526"/>
      <c r="AKY11" s="526"/>
      <c r="AKZ11" s="526"/>
      <c r="ALA11" s="526"/>
      <c r="ALB11" s="526"/>
      <c r="ALC11" s="526"/>
      <c r="ALD11" s="526"/>
      <c r="ALE11" s="526"/>
      <c r="ALF11" s="526"/>
      <c r="ALG11" s="526"/>
      <c r="ALH11" s="526"/>
      <c r="ALI11" s="526"/>
      <c r="ALJ11" s="526"/>
      <c r="ALK11" s="526"/>
      <c r="ALL11" s="526"/>
      <c r="ALM11" s="526"/>
      <c r="ALN11" s="526"/>
      <c r="ALO11" s="526"/>
      <c r="ALP11" s="526"/>
      <c r="ALQ11" s="526"/>
      <c r="ALR11" s="526"/>
      <c r="ALS11" s="526"/>
      <c r="ALT11" s="526"/>
      <c r="ALU11" s="526"/>
      <c r="ALV11" s="526"/>
      <c r="ALW11" s="526"/>
      <c r="ALX11" s="526"/>
      <c r="ALY11" s="526"/>
      <c r="ALZ11" s="526"/>
      <c r="AMA11" s="526"/>
      <c r="AMB11" s="526"/>
      <c r="AMC11" s="526"/>
      <c r="AMD11" s="526"/>
      <c r="AME11" s="526"/>
      <c r="AMF11" s="526"/>
      <c r="AMG11" s="526"/>
      <c r="AMH11" s="526"/>
      <c r="AMI11" s="526"/>
      <c r="AMJ11" s="526"/>
      <c r="AMK11" s="526"/>
      <c r="AML11" s="526"/>
      <c r="AMM11" s="526"/>
      <c r="AMN11" s="526"/>
      <c r="AMO11" s="526"/>
      <c r="AMP11" s="526"/>
      <c r="AMQ11" s="526"/>
      <c r="AMR11" s="526"/>
      <c r="AMS11" s="526"/>
      <c r="AMT11" s="526"/>
      <c r="AMU11" s="526"/>
      <c r="AMV11" s="526"/>
      <c r="AMW11" s="526"/>
      <c r="AMX11" s="526"/>
      <c r="AMY11" s="526"/>
      <c r="AMZ11" s="526"/>
      <c r="ANA11" s="526"/>
      <c r="ANB11" s="526"/>
      <c r="ANC11" s="526"/>
      <c r="AND11" s="526"/>
      <c r="ANE11" s="526"/>
      <c r="ANF11" s="526"/>
      <c r="ANG11" s="526"/>
      <c r="ANH11" s="526"/>
      <c r="ANI11" s="526"/>
      <c r="ANJ11" s="526"/>
      <c r="ANK11" s="526"/>
      <c r="ANL11" s="526"/>
      <c r="ANM11" s="526"/>
      <c r="ANN11" s="526"/>
      <c r="ANO11" s="526"/>
      <c r="ANP11" s="526"/>
      <c r="ANQ11" s="526"/>
      <c r="ANR11" s="526"/>
      <c r="ANS11" s="526"/>
      <c r="ANT11" s="526"/>
      <c r="ANU11" s="526"/>
      <c r="ANV11" s="526"/>
      <c r="ANW11" s="526"/>
      <c r="ANX11" s="526"/>
      <c r="ANY11" s="526"/>
      <c r="ANZ11" s="526"/>
      <c r="AOA11" s="526"/>
      <c r="AOB11" s="526"/>
      <c r="AOC11" s="526"/>
      <c r="AOD11" s="526"/>
      <c r="AOE11" s="526"/>
      <c r="AOF11" s="526"/>
      <c r="AOG11" s="526"/>
      <c r="AOH11" s="526"/>
      <c r="AOI11" s="526"/>
      <c r="AOJ11" s="526"/>
      <c r="AOK11" s="526"/>
      <c r="AOL11" s="526"/>
      <c r="AOM11" s="526"/>
      <c r="AON11" s="526"/>
      <c r="AOO11" s="526"/>
      <c r="AOP11" s="526"/>
      <c r="AOQ11" s="526"/>
      <c r="AOR11" s="526"/>
      <c r="AOS11" s="526"/>
      <c r="AOT11" s="526"/>
      <c r="AOU11" s="526"/>
      <c r="AOV11" s="526"/>
      <c r="AOW11" s="526"/>
      <c r="AOX11" s="526"/>
      <c r="AOY11" s="526"/>
      <c r="AOZ11" s="526"/>
      <c r="APA11" s="526"/>
      <c r="APB11" s="526"/>
      <c r="APC11" s="526"/>
      <c r="APD11" s="526"/>
      <c r="APE11" s="526"/>
      <c r="APF11" s="526"/>
      <c r="APG11" s="526"/>
      <c r="APH11" s="526"/>
      <c r="API11" s="526"/>
      <c r="APJ11" s="526"/>
      <c r="APK11" s="526"/>
      <c r="APL11" s="526"/>
      <c r="APM11" s="526"/>
      <c r="APN11" s="526"/>
      <c r="APO11" s="526"/>
      <c r="APP11" s="526"/>
      <c r="APQ11" s="526"/>
      <c r="APR11" s="526"/>
      <c r="APS11" s="526"/>
      <c r="APT11" s="526"/>
      <c r="APU11" s="526"/>
      <c r="APV11" s="526"/>
      <c r="APW11" s="526"/>
      <c r="APX11" s="526"/>
      <c r="APY11" s="526"/>
      <c r="APZ11" s="526"/>
      <c r="AQA11" s="526"/>
      <c r="AQB11" s="526"/>
      <c r="AQC11" s="526"/>
      <c r="AQD11" s="526"/>
      <c r="AQE11" s="526"/>
      <c r="AQF11" s="526"/>
      <c r="AQG11" s="526"/>
      <c r="AQH11" s="526"/>
      <c r="AQI11" s="526"/>
      <c r="AQJ11" s="526"/>
      <c r="AQK11" s="526"/>
      <c r="AQL11" s="526"/>
      <c r="AQM11" s="526"/>
      <c r="AQN11" s="526"/>
      <c r="AQO11" s="526"/>
      <c r="AQP11" s="526"/>
      <c r="AQQ11" s="526"/>
      <c r="AQR11" s="526"/>
      <c r="AQS11" s="526"/>
      <c r="AQT11" s="526"/>
      <c r="AQU11" s="526"/>
      <c r="AQV11" s="526"/>
      <c r="AQW11" s="526"/>
      <c r="AQX11" s="526"/>
      <c r="AQY11" s="526"/>
      <c r="AQZ11" s="526"/>
      <c r="ARA11" s="526"/>
      <c r="ARB11" s="526"/>
      <c r="ARC11" s="526"/>
      <c r="ARD11" s="526"/>
      <c r="ARE11" s="526"/>
      <c r="ARF11" s="526"/>
      <c r="ARG11" s="526"/>
      <c r="ARH11" s="526"/>
      <c r="ARI11" s="526"/>
      <c r="ARJ11" s="526"/>
      <c r="ARK11" s="526"/>
      <c r="ARL11" s="526"/>
      <c r="ARM11" s="526"/>
      <c r="ARN11" s="526"/>
      <c r="ARO11" s="526"/>
      <c r="ARP11" s="526"/>
      <c r="ARQ11" s="526"/>
      <c r="ARR11" s="526"/>
      <c r="ARS11" s="526"/>
      <c r="ART11" s="526"/>
      <c r="ARU11" s="526"/>
      <c r="ARV11" s="526"/>
      <c r="ARW11" s="526"/>
      <c r="ARX11" s="526"/>
      <c r="ARY11" s="526"/>
      <c r="ARZ11" s="526"/>
      <c r="ASA11" s="526"/>
      <c r="ASB11" s="526"/>
      <c r="ASC11" s="526"/>
      <c r="ASD11" s="526"/>
      <c r="ASE11" s="526"/>
      <c r="ASF11" s="526"/>
      <c r="ASG11" s="526"/>
      <c r="ASH11" s="526"/>
      <c r="ASI11" s="526"/>
      <c r="ASJ11" s="526"/>
      <c r="ASK11" s="526"/>
      <c r="ASL11" s="526"/>
      <c r="ASM11" s="526"/>
      <c r="ASN11" s="526"/>
      <c r="ASO11" s="526"/>
      <c r="ASP11" s="526"/>
      <c r="ASQ11" s="526"/>
      <c r="ASR11" s="526"/>
      <c r="ASS11" s="526"/>
      <c r="AST11" s="526"/>
      <c r="ASU11" s="526"/>
      <c r="ASV11" s="526"/>
      <c r="ASW11" s="526"/>
      <c r="ASX11" s="526"/>
      <c r="ASY11" s="526"/>
      <c r="ASZ11" s="526"/>
      <c r="ATA11" s="526"/>
      <c r="ATB11" s="526"/>
      <c r="ATC11" s="526"/>
      <c r="ATD11" s="526"/>
      <c r="ATE11" s="526"/>
      <c r="ATF11" s="526"/>
      <c r="ATG11" s="526"/>
      <c r="ATH11" s="526"/>
      <c r="ATI11" s="526"/>
      <c r="ATJ11" s="526"/>
      <c r="ATK11" s="526"/>
      <c r="ATL11" s="526"/>
      <c r="ATM11" s="526"/>
      <c r="ATN11" s="526"/>
      <c r="ATO11" s="526"/>
      <c r="ATP11" s="526"/>
      <c r="ATQ11" s="526"/>
      <c r="ATR11" s="526"/>
      <c r="ATS11" s="526"/>
      <c r="ATT11" s="526"/>
      <c r="ATU11" s="526"/>
      <c r="ATV11" s="526"/>
      <c r="ATW11" s="526"/>
      <c r="ATX11" s="526"/>
      <c r="ATY11" s="526"/>
      <c r="ATZ11" s="526"/>
      <c r="AUA11" s="526"/>
      <c r="AUB11" s="526"/>
      <c r="AUC11" s="526"/>
      <c r="AUD11" s="526"/>
      <c r="AUE11" s="526"/>
      <c r="AUF11" s="526"/>
      <c r="AUG11" s="526"/>
      <c r="AUH11" s="526"/>
      <c r="AUI11" s="526"/>
      <c r="AUJ11" s="526"/>
      <c r="AUK11" s="526"/>
      <c r="AUL11" s="526"/>
      <c r="AUM11" s="526"/>
      <c r="AUN11" s="526"/>
      <c r="AUO11" s="526"/>
      <c r="AUP11" s="526"/>
      <c r="AUQ11" s="526"/>
      <c r="AUR11" s="526"/>
      <c r="AUS11" s="526"/>
      <c r="AUT11" s="526"/>
      <c r="AUU11" s="526"/>
      <c r="AUV11" s="526"/>
      <c r="AUW11" s="526"/>
      <c r="AUX11" s="526"/>
      <c r="AUY11" s="526"/>
      <c r="AUZ11" s="526"/>
      <c r="AVA11" s="526"/>
      <c r="AVB11" s="526"/>
      <c r="AVC11" s="526"/>
      <c r="AVD11" s="526"/>
      <c r="AVE11" s="526"/>
      <c r="AVF11" s="526"/>
      <c r="AVG11" s="526"/>
      <c r="AVH11" s="526"/>
      <c r="AVI11" s="526"/>
      <c r="AVJ11" s="526"/>
      <c r="AVK11" s="526"/>
      <c r="AVL11" s="526"/>
      <c r="AVM11" s="526"/>
      <c r="AVN11" s="526"/>
      <c r="AVO11" s="526"/>
      <c r="AVP11" s="526"/>
      <c r="AVQ11" s="526"/>
      <c r="AVR11" s="526"/>
      <c r="AVS11" s="526"/>
      <c r="AVT11" s="526"/>
      <c r="AVU11" s="526"/>
      <c r="AVV11" s="526"/>
      <c r="AVW11" s="526"/>
      <c r="AVX11" s="526"/>
      <c r="AVY11" s="526"/>
      <c r="AVZ11" s="526"/>
      <c r="AWA11" s="526"/>
      <c r="AWB11" s="526"/>
      <c r="AWC11" s="526"/>
      <c r="AWD11" s="526"/>
      <c r="AWE11" s="526"/>
      <c r="AWF11" s="526"/>
      <c r="AWG11" s="526"/>
      <c r="AWH11" s="526"/>
      <c r="AWI11" s="526"/>
      <c r="AWJ11" s="526"/>
      <c r="AWK11" s="526"/>
      <c r="AWL11" s="526"/>
      <c r="AWM11" s="526"/>
      <c r="AWN11" s="526"/>
      <c r="AWO11" s="526"/>
      <c r="AWP11" s="526"/>
      <c r="AWQ11" s="526"/>
      <c r="AWR11" s="526"/>
      <c r="AWS11" s="526"/>
      <c r="AWT11" s="526"/>
      <c r="AWU11" s="526"/>
      <c r="AWV11" s="526"/>
      <c r="AWW11" s="526"/>
      <c r="AWX11" s="526"/>
      <c r="AWY11" s="526"/>
      <c r="AWZ11" s="526"/>
      <c r="AXA11" s="526"/>
      <c r="AXB11" s="526"/>
      <c r="AXC11" s="526"/>
      <c r="AXD11" s="526"/>
      <c r="AXE11" s="526"/>
      <c r="AXF11" s="526"/>
      <c r="AXG11" s="526"/>
      <c r="AXH11" s="526"/>
      <c r="AXI11" s="526"/>
      <c r="AXJ11" s="526"/>
      <c r="AXK11" s="526"/>
      <c r="AXL11" s="526"/>
      <c r="AXM11" s="526"/>
      <c r="AXN11" s="526"/>
      <c r="AXO11" s="526"/>
      <c r="AXP11" s="526"/>
      <c r="AXQ11" s="526"/>
      <c r="AXR11" s="526"/>
      <c r="AXS11" s="526"/>
      <c r="AXT11" s="526"/>
      <c r="AXU11" s="526"/>
      <c r="AXV11" s="526"/>
      <c r="AXW11" s="526"/>
      <c r="AXX11" s="526"/>
      <c r="AXY11" s="526"/>
      <c r="AXZ11" s="526"/>
      <c r="AYA11" s="526"/>
      <c r="AYB11" s="526"/>
      <c r="AYC11" s="526"/>
      <c r="AYD11" s="526"/>
      <c r="AYE11" s="526"/>
      <c r="AYF11" s="526"/>
      <c r="AYG11" s="526"/>
      <c r="AYH11" s="526"/>
      <c r="AYI11" s="526"/>
      <c r="AYJ11" s="526"/>
      <c r="AYK11" s="526"/>
      <c r="AYL11" s="526"/>
      <c r="AYM11" s="526"/>
      <c r="AYN11" s="526"/>
      <c r="AYO11" s="526"/>
      <c r="AYP11" s="526"/>
      <c r="AYQ11" s="526"/>
      <c r="AYR11" s="526"/>
      <c r="AYS11" s="526"/>
      <c r="AYT11" s="526"/>
      <c r="AYU11" s="526"/>
      <c r="AYV11" s="526"/>
      <c r="AYW11" s="526"/>
      <c r="AYX11" s="526"/>
      <c r="AYY11" s="526"/>
      <c r="AYZ11" s="526"/>
      <c r="AZA11" s="526"/>
      <c r="AZB11" s="526"/>
      <c r="AZC11" s="526"/>
      <c r="AZD11" s="526"/>
      <c r="AZE11" s="526"/>
      <c r="AZF11" s="526"/>
      <c r="AZG11" s="526"/>
      <c r="AZH11" s="526"/>
      <c r="AZI11" s="526"/>
      <c r="AZJ11" s="526"/>
      <c r="AZK11" s="526"/>
      <c r="AZL11" s="526"/>
      <c r="AZM11" s="526"/>
      <c r="AZN11" s="526"/>
      <c r="AZO11" s="526"/>
      <c r="AZP11" s="526"/>
      <c r="AZQ11" s="526"/>
      <c r="AZR11" s="526"/>
      <c r="AZS11" s="526"/>
      <c r="AZT11" s="526"/>
      <c r="AZU11" s="526"/>
      <c r="AZV11" s="526"/>
      <c r="AZW11" s="526"/>
      <c r="AZX11" s="526"/>
      <c r="AZY11" s="526"/>
      <c r="AZZ11" s="526"/>
      <c r="BAA11" s="526"/>
      <c r="BAB11" s="526"/>
      <c r="BAC11" s="526"/>
      <c r="BAD11" s="526"/>
      <c r="BAE11" s="526"/>
      <c r="BAF11" s="526"/>
      <c r="BAG11" s="526"/>
      <c r="BAH11" s="526"/>
      <c r="BAI11" s="526"/>
      <c r="BAJ11" s="526"/>
      <c r="BAK11" s="526"/>
      <c r="BAL11" s="526"/>
      <c r="BAM11" s="526"/>
      <c r="BAN11" s="526"/>
      <c r="BAO11" s="526"/>
      <c r="BAP11" s="526"/>
      <c r="BAQ11" s="526"/>
      <c r="BAR11" s="526"/>
      <c r="BAS11" s="526"/>
      <c r="BAT11" s="526"/>
      <c r="BAU11" s="526"/>
      <c r="BAV11" s="526"/>
      <c r="BAW11" s="526"/>
      <c r="BAX11" s="526"/>
      <c r="BAY11" s="526"/>
      <c r="BAZ11" s="526"/>
      <c r="BBA11" s="526"/>
      <c r="BBB11" s="526"/>
      <c r="BBC11" s="526"/>
      <c r="BBD11" s="526"/>
      <c r="BBE11" s="526"/>
      <c r="BBF11" s="526"/>
      <c r="BBG11" s="526"/>
      <c r="BBH11" s="526"/>
      <c r="BBI11" s="526"/>
      <c r="BBJ11" s="526"/>
      <c r="BBK11" s="526"/>
      <c r="BBL11" s="526"/>
      <c r="BBM11" s="526"/>
      <c r="BBN11" s="526"/>
      <c r="BBO11" s="526"/>
      <c r="BBP11" s="526"/>
      <c r="BBQ11" s="526"/>
      <c r="BBR11" s="526"/>
      <c r="BBS11" s="526"/>
      <c r="BBT11" s="526"/>
      <c r="BBU11" s="526"/>
      <c r="BBV11" s="526"/>
      <c r="BBW11" s="526"/>
      <c r="BBX11" s="526"/>
      <c r="BBY11" s="526"/>
      <c r="BBZ11" s="526"/>
      <c r="BCA11" s="526"/>
      <c r="BCB11" s="526"/>
      <c r="BCC11" s="526"/>
      <c r="BCD11" s="526"/>
      <c r="BCE11" s="526"/>
      <c r="BCF11" s="526"/>
      <c r="BCG11" s="526"/>
      <c r="BCH11" s="526"/>
      <c r="BCI11" s="526"/>
      <c r="BCJ11" s="526"/>
      <c r="BCK11" s="526"/>
      <c r="BCL11" s="526"/>
      <c r="BCM11" s="526"/>
      <c r="BCN11" s="526"/>
      <c r="BCO11" s="526"/>
      <c r="BCP11" s="526"/>
      <c r="BCQ11" s="526"/>
      <c r="BCR11" s="526"/>
      <c r="BCS11" s="526"/>
      <c r="BCT11" s="526"/>
      <c r="BCU11" s="526"/>
      <c r="BCV11" s="526"/>
      <c r="BCW11" s="526"/>
      <c r="BCX11" s="526"/>
      <c r="BCY11" s="526"/>
      <c r="BCZ11" s="526"/>
      <c r="BDA11" s="526"/>
      <c r="BDB11" s="526"/>
      <c r="BDC11" s="526"/>
      <c r="BDD11" s="526"/>
      <c r="BDE11" s="526"/>
      <c r="BDF11" s="526"/>
      <c r="BDG11" s="526"/>
      <c r="BDH11" s="526"/>
      <c r="BDI11" s="526"/>
      <c r="BDJ11" s="526"/>
      <c r="BDK11" s="526"/>
      <c r="BDL11" s="526"/>
      <c r="BDM11" s="526"/>
      <c r="BDN11" s="526"/>
      <c r="BDO11" s="526"/>
      <c r="BDP11" s="526"/>
      <c r="BDQ11" s="526"/>
      <c r="BDR11" s="526"/>
      <c r="BDS11" s="526"/>
      <c r="BDT11" s="526"/>
      <c r="BDU11" s="526"/>
      <c r="BDV11" s="526"/>
      <c r="BDW11" s="526"/>
      <c r="BDX11" s="526"/>
      <c r="BDY11" s="526"/>
      <c r="BDZ11" s="526"/>
      <c r="BEA11" s="526"/>
      <c r="BEB11" s="526"/>
      <c r="BEC11" s="526"/>
      <c r="BED11" s="526"/>
      <c r="BEE11" s="526"/>
      <c r="BEF11" s="526"/>
      <c r="BEG11" s="526"/>
      <c r="BEH11" s="526"/>
      <c r="BEI11" s="526"/>
      <c r="BEJ11" s="526"/>
      <c r="BEK11" s="526"/>
      <c r="BEL11" s="526"/>
      <c r="BEM11" s="526"/>
      <c r="BEN11" s="526"/>
      <c r="BEO11" s="526"/>
      <c r="BEP11" s="526"/>
      <c r="BEQ11" s="526"/>
      <c r="BER11" s="526"/>
      <c r="BES11" s="526"/>
      <c r="BET11" s="526"/>
      <c r="BEU11" s="526"/>
      <c r="BEV11" s="526"/>
      <c r="BEW11" s="526"/>
      <c r="BEX11" s="526"/>
      <c r="BEY11" s="526"/>
      <c r="BEZ11" s="526"/>
      <c r="BFA11" s="526"/>
      <c r="BFB11" s="526"/>
      <c r="BFC11" s="526"/>
      <c r="BFD11" s="526"/>
      <c r="BFE11" s="526"/>
      <c r="BFF11" s="526"/>
      <c r="BFG11" s="526"/>
      <c r="BFH11" s="526"/>
      <c r="BFI11" s="526"/>
      <c r="BFJ11" s="526"/>
      <c r="BFK11" s="526"/>
      <c r="BFL11" s="526"/>
      <c r="BFM11" s="526"/>
      <c r="BFN11" s="526"/>
      <c r="BFO11" s="526"/>
      <c r="BFP11" s="526"/>
      <c r="BFQ11" s="526"/>
      <c r="BFR11" s="526"/>
      <c r="BFS11" s="526"/>
      <c r="BFT11" s="526"/>
      <c r="BFU11" s="526"/>
      <c r="BFV11" s="526"/>
      <c r="BFW11" s="526"/>
      <c r="BFX11" s="526"/>
      <c r="BFY11" s="526"/>
      <c r="BFZ11" s="526"/>
      <c r="BGA11" s="526"/>
      <c r="BGB11" s="526"/>
      <c r="BGC11" s="526"/>
      <c r="BGD11" s="526"/>
      <c r="BGE11" s="526"/>
      <c r="BGF11" s="526"/>
      <c r="BGG11" s="526"/>
      <c r="BGH11" s="526"/>
      <c r="BGI11" s="526"/>
      <c r="BGJ11" s="526"/>
      <c r="BGK11" s="526"/>
      <c r="BGL11" s="526"/>
      <c r="BGM11" s="526"/>
      <c r="BGN11" s="526"/>
      <c r="BGO11" s="526"/>
      <c r="BGP11" s="526"/>
      <c r="BGQ11" s="526"/>
      <c r="BGR11" s="526"/>
      <c r="BGS11" s="526"/>
      <c r="BGT11" s="526"/>
      <c r="BGU11" s="526"/>
      <c r="BGV11" s="526"/>
      <c r="BGW11" s="526"/>
      <c r="BGX11" s="526"/>
      <c r="BGY11" s="526"/>
      <c r="BGZ11" s="526"/>
      <c r="BHA11" s="526"/>
      <c r="BHB11" s="526"/>
      <c r="BHC11" s="526"/>
      <c r="BHD11" s="526"/>
      <c r="BHE11" s="526"/>
      <c r="BHF11" s="526"/>
      <c r="BHG11" s="526"/>
      <c r="BHH11" s="526"/>
      <c r="BHI11" s="526"/>
      <c r="BHJ11" s="526"/>
      <c r="BHK11" s="526"/>
      <c r="BHL11" s="526"/>
      <c r="BHM11" s="526"/>
      <c r="BHN11" s="526"/>
      <c r="BHO11" s="526"/>
      <c r="BHP11" s="526"/>
      <c r="BHQ11" s="526"/>
      <c r="BHR11" s="526"/>
      <c r="BHS11" s="526"/>
      <c r="BHT11" s="526"/>
      <c r="BHU11" s="526"/>
      <c r="BHV11" s="526"/>
      <c r="BHW11" s="526"/>
      <c r="BHX11" s="526"/>
      <c r="BHY11" s="526"/>
      <c r="BHZ11" s="526"/>
      <c r="BIA11" s="526"/>
      <c r="BIB11" s="526"/>
      <c r="BIC11" s="526"/>
      <c r="BID11" s="526"/>
      <c r="BIE11" s="526"/>
      <c r="BIF11" s="526"/>
      <c r="BIG11" s="526"/>
      <c r="BIH11" s="526"/>
      <c r="BII11" s="526"/>
      <c r="BIJ11" s="526"/>
      <c r="BIK11" s="526"/>
      <c r="BIL11" s="526"/>
      <c r="BIM11" s="526"/>
      <c r="BIN11" s="526"/>
      <c r="BIO11" s="526"/>
      <c r="BIP11" s="526"/>
      <c r="BIQ11" s="526"/>
      <c r="BIR11" s="526"/>
      <c r="BIS11" s="526"/>
      <c r="BIT11" s="526"/>
      <c r="BIU11" s="526"/>
      <c r="BIV11" s="526"/>
      <c r="BIW11" s="526"/>
      <c r="BIX11" s="526"/>
      <c r="BIY11" s="526"/>
      <c r="BIZ11" s="526"/>
      <c r="BJA11" s="526"/>
      <c r="BJB11" s="526"/>
      <c r="BJC11" s="526"/>
      <c r="BJD11" s="526"/>
      <c r="BJE11" s="526"/>
      <c r="BJF11" s="526"/>
      <c r="BJG11" s="526"/>
      <c r="BJH11" s="526"/>
      <c r="BJI11" s="526"/>
      <c r="BJJ11" s="526"/>
      <c r="BJK11" s="526"/>
      <c r="BJL11" s="526"/>
      <c r="BJM11" s="526"/>
      <c r="BJN11" s="526"/>
      <c r="BJO11" s="526"/>
      <c r="BJP11" s="526"/>
      <c r="BJQ11" s="526"/>
      <c r="BJR11" s="526"/>
      <c r="BJS11" s="526"/>
      <c r="BJT11" s="526"/>
      <c r="BJU11" s="526"/>
      <c r="BJV11" s="526"/>
      <c r="BJW11" s="526"/>
      <c r="BJX11" s="526"/>
      <c r="BJY11" s="526"/>
      <c r="BJZ11" s="526"/>
      <c r="BKA11" s="526"/>
      <c r="BKB11" s="526"/>
      <c r="BKC11" s="526"/>
      <c r="BKD11" s="526"/>
      <c r="BKE11" s="526"/>
      <c r="BKF11" s="526"/>
      <c r="BKG11" s="526"/>
      <c r="BKH11" s="526"/>
      <c r="BKI11" s="526"/>
      <c r="BKJ11" s="526"/>
      <c r="BKK11" s="526"/>
      <c r="BKL11" s="526"/>
      <c r="BKM11" s="526"/>
      <c r="BKN11" s="526"/>
      <c r="BKO11" s="526"/>
      <c r="BKP11" s="526"/>
      <c r="BKQ11" s="526"/>
      <c r="BKR11" s="526"/>
      <c r="BKS11" s="526"/>
      <c r="BKT11" s="526"/>
      <c r="BKU11" s="526"/>
      <c r="BKV11" s="526"/>
      <c r="BKW11" s="526"/>
      <c r="BKX11" s="526"/>
      <c r="BKY11" s="526"/>
      <c r="BKZ11" s="526"/>
      <c r="BLA11" s="526"/>
      <c r="BLB11" s="526"/>
      <c r="BLC11" s="526"/>
      <c r="BLD11" s="526"/>
      <c r="BLE11" s="526"/>
      <c r="BLF11" s="526"/>
      <c r="BLG11" s="526"/>
      <c r="BLH11" s="526"/>
      <c r="BLI11" s="526"/>
      <c r="BLJ11" s="526"/>
      <c r="BLK11" s="526"/>
      <c r="BLL11" s="526"/>
      <c r="BLM11" s="526"/>
      <c r="BLN11" s="526"/>
      <c r="BLO11" s="526"/>
      <c r="BLP11" s="526"/>
      <c r="BLQ11" s="526"/>
      <c r="BLR11" s="526"/>
      <c r="BLS11" s="526"/>
      <c r="BLT11" s="526"/>
      <c r="BLU11" s="526"/>
      <c r="BLV11" s="526"/>
      <c r="BLW11" s="526"/>
      <c r="BLX11" s="526"/>
      <c r="BLY11" s="526"/>
      <c r="BLZ11" s="526"/>
      <c r="BMA11" s="526"/>
      <c r="BMB11" s="526"/>
      <c r="BMC11" s="526"/>
      <c r="BMD11" s="526"/>
      <c r="BME11" s="526"/>
      <c r="BMF11" s="526"/>
      <c r="BMG11" s="526"/>
      <c r="BMH11" s="526"/>
      <c r="BMI11" s="526"/>
      <c r="BMJ11" s="526"/>
      <c r="BMK11" s="526"/>
      <c r="BML11" s="526"/>
      <c r="BMM11" s="526"/>
      <c r="BMN11" s="526"/>
      <c r="BMO11" s="526"/>
      <c r="BMP11" s="526"/>
      <c r="BMQ11" s="526"/>
      <c r="BMR11" s="526"/>
      <c r="BMS11" s="526"/>
      <c r="BMT11" s="526"/>
      <c r="BMU11" s="526"/>
      <c r="BMV11" s="526"/>
      <c r="BMW11" s="526"/>
      <c r="BMX11" s="526"/>
      <c r="BMY11" s="526"/>
      <c r="BMZ11" s="526"/>
      <c r="BNA11" s="526"/>
      <c r="BNB11" s="526"/>
      <c r="BNC11" s="526"/>
      <c r="BND11" s="526"/>
      <c r="BNE11" s="526"/>
      <c r="BNF11" s="526"/>
      <c r="BNG11" s="526"/>
      <c r="BNH11" s="526"/>
      <c r="BNI11" s="526"/>
      <c r="BNJ11" s="526"/>
      <c r="BNK11" s="526"/>
      <c r="BNL11" s="526"/>
      <c r="BNM11" s="526"/>
      <c r="BNN11" s="526"/>
      <c r="BNO11" s="526"/>
      <c r="BNP11" s="526"/>
      <c r="BNQ11" s="526"/>
      <c r="BNR11" s="526"/>
      <c r="BNS11" s="526"/>
      <c r="BNT11" s="526"/>
      <c r="BNU11" s="526"/>
      <c r="BNV11" s="526"/>
      <c r="BNW11" s="526"/>
      <c r="BNX11" s="526"/>
      <c r="BNY11" s="526"/>
      <c r="BNZ11" s="526"/>
      <c r="BOA11" s="526"/>
      <c r="BOB11" s="526"/>
      <c r="BOC11" s="526"/>
      <c r="BOD11" s="526"/>
      <c r="BOE11" s="526"/>
      <c r="BOF11" s="526"/>
      <c r="BOG11" s="526"/>
      <c r="BOH11" s="526"/>
      <c r="BOI11" s="526"/>
      <c r="BOJ11" s="526"/>
      <c r="BOK11" s="526"/>
      <c r="BOL11" s="526"/>
      <c r="BOM11" s="526"/>
      <c r="BON11" s="526"/>
      <c r="BOO11" s="526"/>
      <c r="BOP11" s="526"/>
      <c r="BOQ11" s="526"/>
      <c r="BOR11" s="526"/>
      <c r="BOS11" s="526"/>
      <c r="BOT11" s="526"/>
      <c r="BOU11" s="526"/>
      <c r="BOV11" s="526"/>
      <c r="BOW11" s="526"/>
      <c r="BOX11" s="526"/>
      <c r="BOY11" s="526"/>
      <c r="BOZ11" s="526"/>
      <c r="BPA11" s="526"/>
      <c r="BPB11" s="526"/>
      <c r="BPC11" s="526"/>
      <c r="BPD11" s="526"/>
      <c r="BPE11" s="526"/>
      <c r="BPF11" s="526"/>
      <c r="BPG11" s="526"/>
      <c r="BPH11" s="526"/>
      <c r="BPI11" s="526"/>
      <c r="BPJ11" s="526"/>
      <c r="BPK11" s="526"/>
      <c r="BPL11" s="526"/>
      <c r="BPM11" s="526"/>
      <c r="BPN11" s="526"/>
      <c r="BPO11" s="526"/>
      <c r="BPP11" s="526"/>
      <c r="BPQ11" s="526"/>
      <c r="BPR11" s="526"/>
      <c r="BPS11" s="526"/>
      <c r="BPT11" s="526"/>
      <c r="BPU11" s="526"/>
      <c r="BPV11" s="526"/>
      <c r="BPW11" s="526"/>
      <c r="BPX11" s="526"/>
      <c r="BPY11" s="526"/>
      <c r="BPZ11" s="526"/>
      <c r="BQA11" s="526"/>
      <c r="BQB11" s="526"/>
      <c r="BQC11" s="526"/>
      <c r="BQD11" s="526"/>
      <c r="BQE11" s="526"/>
      <c r="BQF11" s="526"/>
      <c r="BQG11" s="526"/>
      <c r="BQH11" s="526"/>
      <c r="BQI11" s="526"/>
      <c r="BQJ11" s="526"/>
      <c r="BQK11" s="526"/>
      <c r="BQL11" s="526"/>
      <c r="BQM11" s="526"/>
      <c r="BQN11" s="526"/>
      <c r="BQO11" s="526"/>
      <c r="BQP11" s="526"/>
      <c r="BQQ11" s="526"/>
      <c r="BQR11" s="526"/>
      <c r="BQS11" s="526"/>
      <c r="BQT11" s="526"/>
      <c r="BQU11" s="526"/>
      <c r="BQV11" s="526"/>
      <c r="BQW11" s="526"/>
      <c r="BQX11" s="526"/>
      <c r="BQY11" s="526"/>
      <c r="BQZ11" s="526"/>
      <c r="BRA11" s="526"/>
      <c r="BRB11" s="526"/>
      <c r="BRC11" s="526"/>
      <c r="BRD11" s="526"/>
      <c r="BRE11" s="526"/>
      <c r="BRF11" s="526"/>
      <c r="BRG11" s="526"/>
      <c r="BRH11" s="526"/>
      <c r="BRI11" s="526"/>
      <c r="BRJ11" s="526"/>
      <c r="BRK11" s="526"/>
      <c r="BRL11" s="526"/>
      <c r="BRM11" s="526"/>
      <c r="BRN11" s="526"/>
      <c r="BRO11" s="526"/>
      <c r="BRP11" s="526"/>
      <c r="BRQ11" s="526"/>
      <c r="BRR11" s="526"/>
      <c r="BRS11" s="526"/>
      <c r="BRT11" s="526"/>
      <c r="BRU11" s="526"/>
      <c r="BRV11" s="526"/>
      <c r="BRW11" s="526"/>
      <c r="BRX11" s="526"/>
      <c r="BRY11" s="526"/>
      <c r="BRZ11" s="526"/>
      <c r="BSA11" s="526"/>
      <c r="BSB11" s="526"/>
      <c r="BSC11" s="526"/>
      <c r="BSD11" s="526"/>
      <c r="BSE11" s="526"/>
      <c r="BSF11" s="526"/>
      <c r="BSG11" s="526"/>
      <c r="BSH11" s="526"/>
      <c r="BSI11" s="526"/>
      <c r="BSJ11" s="526"/>
      <c r="BSK11" s="526"/>
      <c r="BSL11" s="526"/>
      <c r="BSM11" s="526"/>
      <c r="BSN11" s="526"/>
      <c r="BSO11" s="526"/>
      <c r="BSP11" s="526"/>
      <c r="BSQ11" s="526"/>
      <c r="BSR11" s="526"/>
      <c r="BSS11" s="526"/>
      <c r="BST11" s="526"/>
      <c r="BSU11" s="526"/>
      <c r="BSV11" s="526"/>
      <c r="BSW11" s="526"/>
      <c r="BSX11" s="526"/>
      <c r="BSY11" s="526"/>
      <c r="BSZ11" s="526"/>
      <c r="BTA11" s="526"/>
      <c r="BTB11" s="526"/>
      <c r="BTC11" s="526"/>
      <c r="BTD11" s="526"/>
      <c r="BTE11" s="526"/>
      <c r="BTF11" s="526"/>
      <c r="BTG11" s="526"/>
      <c r="BTH11" s="526"/>
      <c r="BTI11" s="526"/>
      <c r="BTJ11" s="526"/>
      <c r="BTK11" s="526"/>
      <c r="BTL11" s="526"/>
      <c r="BTM11" s="526"/>
      <c r="BTN11" s="526"/>
      <c r="BTO11" s="526"/>
      <c r="BTP11" s="526"/>
      <c r="BTQ11" s="526"/>
      <c r="BTR11" s="526"/>
      <c r="BTS11" s="526"/>
      <c r="BTT11" s="526"/>
      <c r="BTU11" s="526"/>
      <c r="BTV11" s="526"/>
      <c r="BTW11" s="526"/>
      <c r="BTX11" s="526"/>
      <c r="BTY11" s="526"/>
      <c r="BTZ11" s="526"/>
      <c r="BUA11" s="526"/>
      <c r="BUB11" s="526"/>
      <c r="BUC11" s="526"/>
      <c r="BUD11" s="526"/>
      <c r="BUE11" s="526"/>
      <c r="BUF11" s="526"/>
      <c r="BUG11" s="526"/>
      <c r="BUH11" s="526"/>
      <c r="BUI11" s="526"/>
      <c r="BUJ11" s="526"/>
      <c r="BUK11" s="526"/>
      <c r="BUL11" s="526"/>
      <c r="BUM11" s="526"/>
      <c r="BUN11" s="526"/>
      <c r="BUO11" s="526"/>
      <c r="BUP11" s="526"/>
      <c r="BUQ11" s="526"/>
      <c r="BUR11" s="526"/>
      <c r="BUS11" s="526"/>
      <c r="BUT11" s="526"/>
      <c r="BUU11" s="526"/>
      <c r="BUV11" s="526"/>
      <c r="BUW11" s="526"/>
      <c r="BUX11" s="526"/>
      <c r="BUY11" s="526"/>
      <c r="BUZ11" s="526"/>
      <c r="BVA11" s="526"/>
      <c r="BVB11" s="526"/>
      <c r="BVC11" s="526"/>
      <c r="BVD11" s="526"/>
      <c r="BVE11" s="526"/>
      <c r="BVF11" s="526"/>
      <c r="BVG11" s="526"/>
      <c r="BVH11" s="526"/>
      <c r="BVI11" s="526"/>
      <c r="BVJ11" s="526"/>
      <c r="BVK11" s="526"/>
      <c r="BVL11" s="526"/>
      <c r="BVM11" s="526"/>
      <c r="BVN11" s="526"/>
      <c r="BVO11" s="526"/>
      <c r="BVP11" s="526"/>
      <c r="BVQ11" s="526"/>
      <c r="BVR11" s="526"/>
      <c r="BVS11" s="526"/>
      <c r="BVT11" s="526"/>
      <c r="BVU11" s="526"/>
      <c r="BVV11" s="526"/>
      <c r="BVW11" s="526"/>
      <c r="BVX11" s="526"/>
      <c r="BVY11" s="526"/>
      <c r="BVZ11" s="526"/>
      <c r="BWA11" s="526"/>
      <c r="BWB11" s="526"/>
      <c r="BWC11" s="526"/>
      <c r="BWD11" s="526"/>
      <c r="BWE11" s="526"/>
      <c r="BWF11" s="526"/>
      <c r="BWG11" s="526"/>
      <c r="BWH11" s="526"/>
      <c r="BWI11" s="526"/>
      <c r="BWJ11" s="526"/>
      <c r="BWK11" s="526"/>
      <c r="BWL11" s="526"/>
      <c r="BWM11" s="526"/>
      <c r="BWN11" s="526"/>
      <c r="BWO11" s="526"/>
      <c r="BWP11" s="526"/>
      <c r="BWQ11" s="526"/>
      <c r="BWR11" s="526"/>
      <c r="BWS11" s="526"/>
      <c r="BWT11" s="526"/>
      <c r="BWU11" s="526"/>
      <c r="BWV11" s="526"/>
      <c r="BWW11" s="526"/>
      <c r="BWX11" s="526"/>
      <c r="BWY11" s="526"/>
      <c r="BWZ11" s="526"/>
      <c r="BXA11" s="526"/>
      <c r="BXB11" s="526"/>
      <c r="BXC11" s="526"/>
      <c r="BXD11" s="526"/>
      <c r="BXE11" s="526"/>
      <c r="BXF11" s="526"/>
      <c r="BXG11" s="526"/>
      <c r="BXH11" s="526"/>
      <c r="BXI11" s="526"/>
      <c r="BXJ11" s="526"/>
      <c r="BXK11" s="526"/>
      <c r="BXL11" s="526"/>
      <c r="BXM11" s="526"/>
      <c r="BXN11" s="526"/>
      <c r="BXO11" s="526"/>
      <c r="BXP11" s="526"/>
      <c r="BXQ11" s="526"/>
      <c r="BXR11" s="526"/>
      <c r="BXS11" s="526"/>
      <c r="BXT11" s="526"/>
      <c r="BXU11" s="526"/>
      <c r="BXV11" s="526"/>
      <c r="BXW11" s="526"/>
      <c r="BXX11" s="526"/>
      <c r="BXY11" s="526"/>
      <c r="BXZ11" s="526"/>
      <c r="BYA11" s="526"/>
      <c r="BYB11" s="526"/>
      <c r="BYC11" s="526"/>
      <c r="BYD11" s="526"/>
      <c r="BYE11" s="526"/>
      <c r="BYF11" s="526"/>
      <c r="BYG11" s="526"/>
      <c r="BYH11" s="526"/>
      <c r="BYI11" s="526"/>
      <c r="BYJ11" s="526"/>
      <c r="BYK11" s="526"/>
      <c r="BYL11" s="526"/>
      <c r="BYM11" s="526"/>
      <c r="BYN11" s="526"/>
      <c r="BYO11" s="526"/>
      <c r="BYP11" s="526"/>
      <c r="BYQ11" s="526"/>
      <c r="BYR11" s="526"/>
      <c r="BYS11" s="526"/>
      <c r="BYT11" s="526"/>
      <c r="BYU11" s="526"/>
      <c r="BYV11" s="526"/>
      <c r="BYW11" s="526"/>
      <c r="BYX11" s="526"/>
      <c r="BYY11" s="526"/>
      <c r="BYZ11" s="526"/>
      <c r="BZA11" s="526"/>
      <c r="BZB11" s="526"/>
      <c r="BZC11" s="526"/>
      <c r="BZD11" s="526"/>
      <c r="BZE11" s="526"/>
      <c r="BZF11" s="526"/>
      <c r="BZG11" s="526"/>
      <c r="BZH11" s="526"/>
      <c r="BZI11" s="526"/>
      <c r="BZJ11" s="526"/>
      <c r="BZK11" s="526"/>
      <c r="BZL11" s="526"/>
      <c r="BZM11" s="526"/>
      <c r="BZN11" s="526"/>
      <c r="BZO11" s="526"/>
      <c r="BZP11" s="526"/>
      <c r="BZQ11" s="526"/>
      <c r="BZR11" s="526"/>
      <c r="BZS11" s="526"/>
      <c r="BZT11" s="526"/>
      <c r="BZU11" s="526"/>
      <c r="BZV11" s="526"/>
      <c r="BZW11" s="526"/>
      <c r="BZX11" s="526"/>
      <c r="BZY11" s="526"/>
      <c r="BZZ11" s="526"/>
      <c r="CAA11" s="526"/>
      <c r="CAB11" s="526"/>
      <c r="CAC11" s="526"/>
      <c r="CAD11" s="526"/>
      <c r="CAE11" s="526"/>
      <c r="CAF11" s="526"/>
      <c r="CAG11" s="526"/>
      <c r="CAH11" s="526"/>
      <c r="CAI11" s="526"/>
      <c r="CAJ11" s="526"/>
      <c r="CAK11" s="526"/>
      <c r="CAL11" s="526"/>
      <c r="CAM11" s="526"/>
      <c r="CAN11" s="526"/>
      <c r="CAO11" s="526"/>
      <c r="CAP11" s="526"/>
      <c r="CAQ11" s="526"/>
      <c r="CAR11" s="526"/>
      <c r="CAS11" s="526"/>
      <c r="CAT11" s="526"/>
      <c r="CAU11" s="526"/>
      <c r="CAV11" s="526"/>
      <c r="CAW11" s="526"/>
      <c r="CAX11" s="526"/>
      <c r="CAY11" s="526"/>
      <c r="CAZ11" s="526"/>
      <c r="CBA11" s="526"/>
      <c r="CBB11" s="526"/>
      <c r="CBC11" s="526"/>
      <c r="CBD11" s="526"/>
      <c r="CBE11" s="526"/>
      <c r="CBF11" s="526"/>
      <c r="CBG11" s="526"/>
      <c r="CBH11" s="526"/>
      <c r="CBI11" s="526"/>
      <c r="CBJ11" s="526"/>
      <c r="CBK11" s="526"/>
      <c r="CBL11" s="526"/>
      <c r="CBM11" s="526"/>
      <c r="CBN11" s="526"/>
      <c r="CBO11" s="526"/>
      <c r="CBP11" s="526"/>
      <c r="CBQ11" s="526"/>
      <c r="CBR11" s="526"/>
      <c r="CBS11" s="526"/>
      <c r="CBT11" s="526"/>
      <c r="CBU11" s="526"/>
      <c r="CBV11" s="526"/>
      <c r="CBW11" s="526"/>
      <c r="CBX11" s="526"/>
      <c r="CBY11" s="526"/>
      <c r="CBZ11" s="526"/>
      <c r="CCA11" s="526"/>
      <c r="CCB11" s="526"/>
      <c r="CCC11" s="526"/>
      <c r="CCD11" s="526"/>
      <c r="CCE11" s="526"/>
      <c r="CCF11" s="526"/>
      <c r="CCG11" s="526"/>
      <c r="CCH11" s="526"/>
      <c r="CCI11" s="526"/>
      <c r="CCJ11" s="526"/>
      <c r="CCK11" s="526"/>
      <c r="CCL11" s="526"/>
      <c r="CCM11" s="526"/>
      <c r="CCN11" s="526"/>
      <c r="CCO11" s="526"/>
      <c r="CCP11" s="526"/>
      <c r="CCQ11" s="526"/>
      <c r="CCR11" s="526"/>
      <c r="CCS11" s="526"/>
      <c r="CCT11" s="526"/>
      <c r="CCU11" s="526"/>
      <c r="CCV11" s="526"/>
      <c r="CCW11" s="526"/>
      <c r="CCX11" s="526"/>
      <c r="CCY11" s="526"/>
      <c r="CCZ11" s="526"/>
      <c r="CDA11" s="526"/>
      <c r="CDB11" s="526"/>
      <c r="CDC11" s="526"/>
      <c r="CDD11" s="526"/>
      <c r="CDE11" s="526"/>
      <c r="CDF11" s="526"/>
      <c r="CDG11" s="526"/>
      <c r="CDH11" s="526"/>
      <c r="CDI11" s="526"/>
      <c r="CDJ11" s="526"/>
      <c r="CDK11" s="526"/>
      <c r="CDL11" s="526"/>
      <c r="CDM11" s="526"/>
      <c r="CDN11" s="526"/>
      <c r="CDO11" s="526"/>
      <c r="CDP11" s="526"/>
      <c r="CDQ11" s="526"/>
      <c r="CDR11" s="526"/>
      <c r="CDS11" s="526"/>
      <c r="CDT11" s="526"/>
      <c r="CDU11" s="526"/>
      <c r="CDV11" s="526"/>
      <c r="CDW11" s="526"/>
      <c r="CDX11" s="526"/>
      <c r="CDY11" s="526"/>
      <c r="CDZ11" s="526"/>
      <c r="CEA11" s="526"/>
      <c r="CEB11" s="526"/>
      <c r="CEC11" s="526"/>
      <c r="CED11" s="526"/>
      <c r="CEE11" s="526"/>
      <c r="CEF11" s="526"/>
      <c r="CEG11" s="526"/>
      <c r="CEH11" s="526"/>
      <c r="CEI11" s="526"/>
      <c r="CEJ11" s="526"/>
      <c r="CEK11" s="526"/>
      <c r="CEL11" s="526"/>
      <c r="CEM11" s="526"/>
      <c r="CEN11" s="526"/>
      <c r="CEO11" s="526"/>
      <c r="CEP11" s="526"/>
      <c r="CEQ11" s="526"/>
      <c r="CER11" s="526"/>
      <c r="CES11" s="526"/>
      <c r="CET11" s="526"/>
      <c r="CEU11" s="526"/>
      <c r="CEV11" s="526"/>
      <c r="CEW11" s="526"/>
      <c r="CEX11" s="526"/>
      <c r="CEY11" s="526"/>
      <c r="CEZ11" s="526"/>
      <c r="CFA11" s="526"/>
      <c r="CFB11" s="526"/>
      <c r="CFC11" s="526"/>
      <c r="CFD11" s="526"/>
      <c r="CFE11" s="526"/>
      <c r="CFF11" s="526"/>
      <c r="CFG11" s="526"/>
      <c r="CFH11" s="526"/>
      <c r="CFI11" s="526"/>
      <c r="CFJ11" s="526"/>
      <c r="CFK11" s="526"/>
      <c r="CFL11" s="526"/>
      <c r="CFM11" s="526"/>
      <c r="CFN11" s="526"/>
      <c r="CFO11" s="526"/>
      <c r="CFP11" s="526"/>
      <c r="CFQ11" s="526"/>
      <c r="CFR11" s="526"/>
      <c r="CFS11" s="526"/>
      <c r="CFT11" s="526"/>
      <c r="CFU11" s="526"/>
      <c r="CFV11" s="526"/>
      <c r="CFW11" s="526"/>
      <c r="CFX11" s="526"/>
      <c r="CFY11" s="526"/>
      <c r="CFZ11" s="526"/>
      <c r="CGA11" s="526"/>
      <c r="CGB11" s="526"/>
      <c r="CGC11" s="526"/>
      <c r="CGD11" s="526"/>
      <c r="CGE11" s="526"/>
      <c r="CGF11" s="526"/>
      <c r="CGG11" s="526"/>
      <c r="CGH11" s="526"/>
      <c r="CGI11" s="526"/>
      <c r="CGJ11" s="526"/>
      <c r="CGK11" s="526"/>
      <c r="CGL11" s="526"/>
      <c r="CGM11" s="526"/>
      <c r="CGN11" s="526"/>
      <c r="CGO11" s="526"/>
      <c r="CGP11" s="526"/>
      <c r="CGQ11" s="526"/>
      <c r="CGR11" s="526"/>
      <c r="CGS11" s="526"/>
      <c r="CGT11" s="526"/>
      <c r="CGU11" s="526"/>
      <c r="CGV11" s="526"/>
      <c r="CGW11" s="526"/>
      <c r="CGX11" s="526"/>
      <c r="CGY11" s="526"/>
      <c r="CGZ11" s="526"/>
      <c r="CHA11" s="526"/>
      <c r="CHB11" s="526"/>
      <c r="CHC11" s="526"/>
      <c r="CHD11" s="526"/>
      <c r="CHE11" s="526"/>
      <c r="CHF11" s="526"/>
      <c r="CHG11" s="526"/>
      <c r="CHH11" s="526"/>
      <c r="CHI11" s="526"/>
      <c r="CHJ11" s="526"/>
      <c r="CHK11" s="526"/>
      <c r="CHL11" s="526"/>
      <c r="CHM11" s="526"/>
      <c r="CHN11" s="526"/>
      <c r="CHO11" s="526"/>
      <c r="CHP11" s="526"/>
      <c r="CHQ11" s="526"/>
      <c r="CHR11" s="526"/>
      <c r="CHS11" s="526"/>
      <c r="CHT11" s="526"/>
      <c r="CHU11" s="526"/>
      <c r="CHV11" s="526"/>
      <c r="CHW11" s="526"/>
      <c r="CHX11" s="526"/>
      <c r="CHY11" s="526"/>
      <c r="CHZ11" s="526"/>
      <c r="CIA11" s="526"/>
      <c r="CIB11" s="526"/>
      <c r="CIC11" s="526"/>
      <c r="CID11" s="526"/>
      <c r="CIE11" s="526"/>
      <c r="CIF11" s="526"/>
      <c r="CIG11" s="526"/>
      <c r="CIH11" s="526"/>
      <c r="CII11" s="526"/>
      <c r="CIJ11" s="526"/>
      <c r="CIK11" s="526"/>
      <c r="CIL11" s="526"/>
      <c r="CIM11" s="526"/>
      <c r="CIN11" s="526"/>
      <c r="CIO11" s="526"/>
      <c r="CIP11" s="526"/>
      <c r="CIQ11" s="526"/>
      <c r="CIR11" s="526"/>
      <c r="CIS11" s="526"/>
      <c r="CIT11" s="526"/>
      <c r="CIU11" s="526"/>
      <c r="CIV11" s="526"/>
      <c r="CIW11" s="526"/>
      <c r="CIX11" s="526"/>
      <c r="CIY11" s="526"/>
      <c r="CIZ11" s="526"/>
      <c r="CJA11" s="526"/>
      <c r="CJB11" s="526"/>
      <c r="CJC11" s="526"/>
      <c r="CJD11" s="526"/>
      <c r="CJE11" s="526"/>
      <c r="CJF11" s="526"/>
      <c r="CJG11" s="526"/>
      <c r="CJH11" s="526"/>
      <c r="CJI11" s="526"/>
      <c r="CJJ11" s="526"/>
      <c r="CJK11" s="526"/>
      <c r="CJL11" s="526"/>
      <c r="CJM11" s="526"/>
      <c r="CJN11" s="526"/>
      <c r="CJO11" s="526"/>
      <c r="CJP11" s="526"/>
      <c r="CJQ11" s="526"/>
      <c r="CJR11" s="526"/>
      <c r="CJS11" s="526"/>
      <c r="CJT11" s="526"/>
      <c r="CJU11" s="526"/>
      <c r="CJV11" s="526"/>
      <c r="CJW11" s="526"/>
      <c r="CJX11" s="526"/>
      <c r="CJY11" s="526"/>
      <c r="CJZ11" s="526"/>
      <c r="CKA11" s="526"/>
      <c r="CKB11" s="526"/>
      <c r="CKC11" s="526"/>
      <c r="CKD11" s="526"/>
      <c r="CKE11" s="526"/>
      <c r="CKF11" s="526"/>
      <c r="CKG11" s="526"/>
      <c r="CKH11" s="526"/>
      <c r="CKI11" s="526"/>
      <c r="CKJ11" s="526"/>
      <c r="CKK11" s="526"/>
      <c r="CKL11" s="526"/>
      <c r="CKM11" s="526"/>
      <c r="CKN11" s="526"/>
      <c r="CKO11" s="526"/>
      <c r="CKP11" s="526"/>
      <c r="CKQ11" s="526"/>
      <c r="CKR11" s="526"/>
      <c r="CKS11" s="526"/>
      <c r="CKT11" s="526"/>
      <c r="CKU11" s="526"/>
      <c r="CKV11" s="526"/>
      <c r="CKW11" s="526"/>
      <c r="CKX11" s="526"/>
      <c r="CKY11" s="526"/>
      <c r="CKZ11" s="526"/>
      <c r="CLA11" s="526"/>
      <c r="CLB11" s="526"/>
      <c r="CLC11" s="526"/>
      <c r="CLD11" s="526"/>
      <c r="CLE11" s="526"/>
      <c r="CLF11" s="526"/>
      <c r="CLG11" s="526"/>
      <c r="CLH11" s="526"/>
      <c r="CLI11" s="526"/>
      <c r="CLJ11" s="526"/>
      <c r="CLK11" s="526"/>
      <c r="CLL11" s="526"/>
      <c r="CLM11" s="526"/>
      <c r="CLN11" s="526"/>
      <c r="CLO11" s="526"/>
      <c r="CLP11" s="526"/>
      <c r="CLQ11" s="526"/>
      <c r="CLR11" s="526"/>
      <c r="CLS11" s="526"/>
      <c r="CLT11" s="526"/>
      <c r="CLU11" s="526"/>
      <c r="CLV11" s="526"/>
      <c r="CLW11" s="526"/>
      <c r="CLX11" s="526"/>
      <c r="CLY11" s="526"/>
      <c r="CLZ11" s="526"/>
      <c r="CMA11" s="526"/>
      <c r="CMB11" s="526"/>
      <c r="CMC11" s="526"/>
      <c r="CMD11" s="526"/>
      <c r="CME11" s="526"/>
      <c r="CMF11" s="526"/>
      <c r="CMG11" s="526"/>
      <c r="CMH11" s="526"/>
      <c r="CMI11" s="526"/>
      <c r="CMJ11" s="526"/>
      <c r="CMK11" s="526"/>
      <c r="CML11" s="526"/>
      <c r="CMM11" s="526"/>
      <c r="CMN11" s="526"/>
      <c r="CMO11" s="526"/>
      <c r="CMP11" s="526"/>
      <c r="CMQ11" s="526"/>
      <c r="CMR11" s="526"/>
      <c r="CMS11" s="526"/>
      <c r="CMT11" s="526"/>
      <c r="CMU11" s="526"/>
      <c r="CMV11" s="526"/>
      <c r="CMW11" s="526"/>
      <c r="CMX11" s="526"/>
      <c r="CMY11" s="526"/>
      <c r="CMZ11" s="526"/>
      <c r="CNA11" s="526"/>
      <c r="CNB11" s="526"/>
      <c r="CNC11" s="526"/>
      <c r="CND11" s="526"/>
      <c r="CNE11" s="526"/>
      <c r="CNF11" s="526"/>
      <c r="CNG11" s="526"/>
      <c r="CNH11" s="526"/>
      <c r="CNI11" s="526"/>
      <c r="CNJ11" s="526"/>
      <c r="CNK11" s="526"/>
      <c r="CNL11" s="526"/>
      <c r="CNM11" s="526"/>
      <c r="CNN11" s="526"/>
      <c r="CNO11" s="526"/>
      <c r="CNP11" s="526"/>
      <c r="CNQ11" s="526"/>
      <c r="CNR11" s="526"/>
      <c r="CNS11" s="526"/>
      <c r="CNT11" s="526"/>
      <c r="CNU11" s="526"/>
      <c r="CNV11" s="526"/>
      <c r="CNW11" s="526"/>
      <c r="CNX11" s="526"/>
      <c r="CNY11" s="526"/>
      <c r="CNZ11" s="526"/>
      <c r="COA11" s="526"/>
      <c r="COB11" s="526"/>
      <c r="COC11" s="526"/>
      <c r="COD11" s="526"/>
      <c r="COE11" s="526"/>
      <c r="COF11" s="526"/>
      <c r="COG11" s="526"/>
      <c r="COH11" s="526"/>
      <c r="COI11" s="526"/>
      <c r="COJ11" s="526"/>
      <c r="COK11" s="526"/>
      <c r="COL11" s="526"/>
      <c r="COM11" s="526"/>
      <c r="CON11" s="526"/>
      <c r="COO11" s="526"/>
      <c r="COP11" s="526"/>
      <c r="COQ11" s="526"/>
      <c r="COR11" s="526"/>
      <c r="COS11" s="526"/>
      <c r="COT11" s="526"/>
      <c r="COU11" s="526"/>
      <c r="COV11" s="526"/>
      <c r="COW11" s="526"/>
      <c r="COX11" s="526"/>
      <c r="COY11" s="526"/>
      <c r="COZ11" s="526"/>
      <c r="CPA11" s="526"/>
      <c r="CPB11" s="526"/>
      <c r="CPC11" s="526"/>
      <c r="CPD11" s="526"/>
      <c r="CPE11" s="526"/>
      <c r="CPF11" s="526"/>
      <c r="CPG11" s="526"/>
      <c r="CPH11" s="526"/>
      <c r="CPI11" s="526"/>
      <c r="CPJ11" s="526"/>
      <c r="CPK11" s="526"/>
      <c r="CPL11" s="526"/>
      <c r="CPM11" s="526"/>
      <c r="CPN11" s="526"/>
      <c r="CPO11" s="526"/>
      <c r="CPP11" s="526"/>
      <c r="CPQ11" s="526"/>
      <c r="CPR11" s="526"/>
      <c r="CPS11" s="526"/>
      <c r="CPT11" s="526"/>
      <c r="CPU11" s="526"/>
      <c r="CPV11" s="526"/>
      <c r="CPW11" s="526"/>
      <c r="CPX11" s="526"/>
      <c r="CPY11" s="526"/>
      <c r="CPZ11" s="526"/>
      <c r="CQA11" s="526"/>
      <c r="CQB11" s="526"/>
      <c r="CQC11" s="526"/>
      <c r="CQD11" s="526"/>
      <c r="CQE11" s="526"/>
      <c r="CQF11" s="526"/>
      <c r="CQG11" s="526"/>
      <c r="CQH11" s="526"/>
      <c r="CQI11" s="526"/>
      <c r="CQJ11" s="526"/>
      <c r="CQK11" s="526"/>
      <c r="CQL11" s="526"/>
      <c r="CQM11" s="526"/>
      <c r="CQN11" s="526"/>
      <c r="CQO11" s="526"/>
      <c r="CQP11" s="526"/>
      <c r="CQQ11" s="526"/>
      <c r="CQR11" s="526"/>
      <c r="CQS11" s="526"/>
      <c r="CQT11" s="526"/>
      <c r="CQU11" s="526"/>
      <c r="CQV11" s="526"/>
      <c r="CQW11" s="526"/>
      <c r="CQX11" s="526"/>
      <c r="CQY11" s="526"/>
      <c r="CQZ11" s="526"/>
      <c r="CRA11" s="526"/>
      <c r="CRB11" s="526"/>
      <c r="CRC11" s="526"/>
      <c r="CRD11" s="526"/>
      <c r="CRE11" s="526"/>
      <c r="CRF11" s="526"/>
      <c r="CRG11" s="526"/>
      <c r="CRH11" s="526"/>
      <c r="CRI11" s="526"/>
      <c r="CRJ11" s="526"/>
      <c r="CRK11" s="526"/>
      <c r="CRL11" s="526"/>
      <c r="CRM11" s="526"/>
      <c r="CRN11" s="526"/>
      <c r="CRO11" s="526"/>
      <c r="CRP11" s="526"/>
      <c r="CRQ11" s="526"/>
      <c r="CRR11" s="526"/>
      <c r="CRS11" s="526"/>
      <c r="CRT11" s="526"/>
      <c r="CRU11" s="526"/>
      <c r="CRV11" s="526"/>
      <c r="CRW11" s="526"/>
      <c r="CRX11" s="526"/>
      <c r="CRY11" s="526"/>
      <c r="CRZ11" s="526"/>
      <c r="CSA11" s="526"/>
      <c r="CSB11" s="526"/>
      <c r="CSC11" s="526"/>
      <c r="CSD11" s="526"/>
      <c r="CSE11" s="526"/>
      <c r="CSF11" s="526"/>
      <c r="CSG11" s="526"/>
      <c r="CSH11" s="526"/>
      <c r="CSI11" s="526"/>
      <c r="CSJ11" s="526"/>
      <c r="CSK11" s="526"/>
      <c r="CSL11" s="526"/>
      <c r="CSM11" s="526"/>
      <c r="CSN11" s="526"/>
      <c r="CSO11" s="526"/>
      <c r="CSP11" s="526"/>
      <c r="CSQ11" s="526"/>
      <c r="CSR11" s="526"/>
      <c r="CSS11" s="526"/>
      <c r="CST11" s="526"/>
      <c r="CSU11" s="526"/>
      <c r="CSV11" s="526"/>
      <c r="CSW11" s="526"/>
      <c r="CSX11" s="526"/>
      <c r="CSY11" s="526"/>
      <c r="CSZ11" s="526"/>
      <c r="CTA11" s="526"/>
      <c r="CTB11" s="526"/>
      <c r="CTC11" s="526"/>
      <c r="CTD11" s="526"/>
      <c r="CTE11" s="526"/>
      <c r="CTF11" s="526"/>
      <c r="CTG11" s="526"/>
      <c r="CTH11" s="526"/>
      <c r="CTI11" s="526"/>
      <c r="CTJ11" s="526"/>
      <c r="CTK11" s="526"/>
      <c r="CTL11" s="526"/>
      <c r="CTM11" s="526"/>
      <c r="CTN11" s="526"/>
      <c r="CTO11" s="526"/>
      <c r="CTP11" s="526"/>
      <c r="CTQ11" s="526"/>
      <c r="CTR11" s="526"/>
      <c r="CTS11" s="526"/>
      <c r="CTT11" s="526"/>
      <c r="CTU11" s="526"/>
      <c r="CTV11" s="526"/>
      <c r="CTW11" s="526"/>
      <c r="CTX11" s="526"/>
      <c r="CTY11" s="526"/>
      <c r="CTZ11" s="526"/>
      <c r="CUA11" s="526"/>
      <c r="CUB11" s="526"/>
      <c r="CUC11" s="526"/>
      <c r="CUD11" s="526"/>
      <c r="CUE11" s="526"/>
      <c r="CUF11" s="526"/>
      <c r="CUG11" s="526"/>
      <c r="CUH11" s="526"/>
      <c r="CUI11" s="526"/>
      <c r="CUJ11" s="526"/>
      <c r="CUK11" s="526"/>
      <c r="CUL11" s="526"/>
      <c r="CUM11" s="526"/>
      <c r="CUN11" s="526"/>
      <c r="CUO11" s="526"/>
      <c r="CUP11" s="526"/>
      <c r="CUQ11" s="526"/>
      <c r="CUR11" s="526"/>
      <c r="CUS11" s="526"/>
      <c r="CUT11" s="526"/>
      <c r="CUU11" s="526"/>
      <c r="CUV11" s="526"/>
      <c r="CUW11" s="526"/>
      <c r="CUX11" s="526"/>
      <c r="CUY11" s="526"/>
      <c r="CUZ11" s="526"/>
      <c r="CVA11" s="526"/>
      <c r="CVB11" s="526"/>
      <c r="CVC11" s="526"/>
      <c r="CVD11" s="526"/>
      <c r="CVE11" s="526"/>
      <c r="CVF11" s="526"/>
      <c r="CVG11" s="526"/>
      <c r="CVH11" s="526"/>
      <c r="CVI11" s="526"/>
      <c r="CVJ11" s="526"/>
      <c r="CVK11" s="526"/>
      <c r="CVL11" s="526"/>
      <c r="CVM11" s="526"/>
      <c r="CVN11" s="526"/>
      <c r="CVO11" s="526"/>
      <c r="CVP11" s="526"/>
      <c r="CVQ11" s="526"/>
      <c r="CVR11" s="526"/>
      <c r="CVS11" s="526"/>
      <c r="CVT11" s="526"/>
      <c r="CVU11" s="526"/>
      <c r="CVV11" s="526"/>
      <c r="CVW11" s="526"/>
      <c r="CVX11" s="526"/>
      <c r="CVY11" s="526"/>
      <c r="CVZ11" s="526"/>
      <c r="CWA11" s="526"/>
      <c r="CWB11" s="526"/>
      <c r="CWC11" s="526"/>
      <c r="CWD11" s="526"/>
      <c r="CWE11" s="526"/>
      <c r="CWF11" s="526"/>
      <c r="CWG11" s="526"/>
      <c r="CWH11" s="526"/>
      <c r="CWI11" s="526"/>
      <c r="CWJ11" s="526"/>
      <c r="CWK11" s="526"/>
      <c r="CWL11" s="526"/>
      <c r="CWM11" s="526"/>
      <c r="CWN11" s="526"/>
      <c r="CWO11" s="526"/>
      <c r="CWP11" s="526"/>
      <c r="CWQ11" s="526"/>
      <c r="CWR11" s="526"/>
      <c r="CWS11" s="526"/>
      <c r="CWT11" s="526"/>
      <c r="CWU11" s="526"/>
      <c r="CWV11" s="526"/>
      <c r="CWW11" s="526"/>
      <c r="CWX11" s="526"/>
      <c r="CWY11" s="526"/>
      <c r="CWZ11" s="526"/>
      <c r="CXA11" s="526"/>
      <c r="CXB11" s="526"/>
      <c r="CXC11" s="526"/>
      <c r="CXD11" s="526"/>
      <c r="CXE11" s="526"/>
      <c r="CXF11" s="526"/>
      <c r="CXG11" s="526"/>
      <c r="CXH11" s="526"/>
      <c r="CXI11" s="526"/>
      <c r="CXJ11" s="526"/>
      <c r="CXK11" s="526"/>
      <c r="CXL11" s="526"/>
      <c r="CXM11" s="526"/>
      <c r="CXN11" s="526"/>
      <c r="CXO11" s="526"/>
      <c r="CXP11" s="526"/>
      <c r="CXQ11" s="526"/>
      <c r="CXR11" s="526"/>
      <c r="CXS11" s="526"/>
      <c r="CXT11" s="526"/>
      <c r="CXU11" s="526"/>
      <c r="CXV11" s="526"/>
      <c r="CXW11" s="526"/>
      <c r="CXX11" s="526"/>
      <c r="CXY11" s="526"/>
      <c r="CXZ11" s="526"/>
      <c r="CYA11" s="526"/>
      <c r="CYB11" s="526"/>
      <c r="CYC11" s="526"/>
      <c r="CYD11" s="526"/>
      <c r="CYE11" s="526"/>
      <c r="CYF11" s="526"/>
      <c r="CYG11" s="526"/>
      <c r="CYH11" s="526"/>
      <c r="CYI11" s="526"/>
      <c r="CYJ11" s="526"/>
      <c r="CYK11" s="526"/>
      <c r="CYL11" s="526"/>
      <c r="CYM11" s="526"/>
      <c r="CYN11" s="526"/>
      <c r="CYO11" s="526"/>
      <c r="CYP11" s="526"/>
      <c r="CYQ11" s="526"/>
      <c r="CYR11" s="526"/>
      <c r="CYS11" s="526"/>
      <c r="CYT11" s="526"/>
      <c r="CYU11" s="526"/>
      <c r="CYV11" s="526"/>
      <c r="CYW11" s="526"/>
      <c r="CYX11" s="526"/>
      <c r="CYY11" s="526"/>
      <c r="CYZ11" s="526"/>
      <c r="CZA11" s="526"/>
      <c r="CZB11" s="526"/>
      <c r="CZC11" s="526"/>
      <c r="CZD11" s="526"/>
      <c r="CZE11" s="526"/>
      <c r="CZF11" s="526"/>
      <c r="CZG11" s="526"/>
      <c r="CZH11" s="526"/>
      <c r="CZI11" s="526"/>
      <c r="CZJ11" s="526"/>
      <c r="CZK11" s="526"/>
      <c r="CZL11" s="526"/>
      <c r="CZM11" s="526"/>
      <c r="CZN11" s="526"/>
      <c r="CZO11" s="526"/>
      <c r="CZP11" s="526"/>
      <c r="CZQ11" s="526"/>
      <c r="CZR11" s="526"/>
      <c r="CZS11" s="526"/>
      <c r="CZT11" s="526"/>
      <c r="CZU11" s="526"/>
      <c r="CZV11" s="526"/>
      <c r="CZW11" s="526"/>
      <c r="CZX11" s="526"/>
      <c r="CZY11" s="526"/>
      <c r="CZZ11" s="526"/>
      <c r="DAA11" s="526"/>
      <c r="DAB11" s="526"/>
      <c r="DAC11" s="526"/>
      <c r="DAD11" s="526"/>
      <c r="DAE11" s="526"/>
      <c r="DAF11" s="526"/>
      <c r="DAG11" s="526"/>
      <c r="DAH11" s="526"/>
      <c r="DAI11" s="526"/>
      <c r="DAJ11" s="526"/>
      <c r="DAK11" s="526"/>
      <c r="DAL11" s="526"/>
      <c r="DAM11" s="526"/>
      <c r="DAN11" s="526"/>
      <c r="DAO11" s="526"/>
      <c r="DAP11" s="526"/>
      <c r="DAQ11" s="526"/>
      <c r="DAR11" s="526"/>
      <c r="DAS11" s="526"/>
      <c r="DAT11" s="526"/>
      <c r="DAU11" s="526"/>
      <c r="DAV11" s="526"/>
      <c r="DAW11" s="526"/>
      <c r="DAX11" s="526"/>
      <c r="DAY11" s="526"/>
      <c r="DAZ11" s="526"/>
      <c r="DBA11" s="526"/>
      <c r="DBB11" s="526"/>
      <c r="DBC11" s="526"/>
      <c r="DBD11" s="526"/>
      <c r="DBE11" s="526"/>
      <c r="DBF11" s="526"/>
      <c r="DBG11" s="526"/>
      <c r="DBH11" s="526"/>
      <c r="DBI11" s="526"/>
      <c r="DBJ11" s="526"/>
      <c r="DBK11" s="526"/>
      <c r="DBL11" s="526"/>
      <c r="DBM11" s="526"/>
      <c r="DBN11" s="526"/>
      <c r="DBO11" s="526"/>
      <c r="DBP11" s="526"/>
      <c r="DBQ11" s="526"/>
      <c r="DBR11" s="526"/>
      <c r="DBS11" s="526"/>
      <c r="DBT11" s="526"/>
      <c r="DBU11" s="526"/>
      <c r="DBV11" s="526"/>
      <c r="DBW11" s="526"/>
      <c r="DBX11" s="526"/>
      <c r="DBY11" s="526"/>
      <c r="DBZ11" s="526"/>
      <c r="DCA11" s="526"/>
      <c r="DCB11" s="526"/>
      <c r="DCC11" s="526"/>
      <c r="DCD11" s="526"/>
      <c r="DCE11" s="526"/>
      <c r="DCF11" s="526"/>
      <c r="DCG11" s="526"/>
      <c r="DCH11" s="526"/>
      <c r="DCI11" s="526"/>
      <c r="DCJ11" s="526"/>
      <c r="DCK11" s="526"/>
      <c r="DCL11" s="526"/>
      <c r="DCM11" s="526"/>
      <c r="DCN11" s="526"/>
      <c r="DCO11" s="526"/>
      <c r="DCP11" s="526"/>
      <c r="DCQ11" s="526"/>
      <c r="DCR11" s="526"/>
      <c r="DCS11" s="526"/>
      <c r="DCT11" s="526"/>
      <c r="DCU11" s="526"/>
      <c r="DCV11" s="526"/>
      <c r="DCW11" s="526"/>
      <c r="DCX11" s="526"/>
      <c r="DCY11" s="526"/>
      <c r="DCZ11" s="526"/>
      <c r="DDA11" s="526"/>
      <c r="DDB11" s="526"/>
      <c r="DDC11" s="526"/>
      <c r="DDD11" s="526"/>
      <c r="DDE11" s="526"/>
      <c r="DDF11" s="526"/>
      <c r="DDG11" s="526"/>
      <c r="DDH11" s="526"/>
      <c r="DDI11" s="526"/>
      <c r="DDJ11" s="526"/>
      <c r="DDK11" s="526"/>
      <c r="DDL11" s="526"/>
      <c r="DDM11" s="526"/>
      <c r="DDN11" s="526"/>
      <c r="DDO11" s="526"/>
      <c r="DDP11" s="526"/>
      <c r="DDQ11" s="526"/>
      <c r="DDR11" s="526"/>
      <c r="DDS11" s="526"/>
      <c r="DDT11" s="526"/>
      <c r="DDU11" s="526"/>
      <c r="DDV11" s="526"/>
      <c r="DDW11" s="526"/>
      <c r="DDX11" s="526"/>
      <c r="DDY11" s="526"/>
      <c r="DDZ11" s="526"/>
      <c r="DEA11" s="526"/>
      <c r="DEB11" s="526"/>
      <c r="DEC11" s="526"/>
      <c r="DED11" s="526"/>
      <c r="DEE11" s="526"/>
      <c r="DEF11" s="526"/>
      <c r="DEG11" s="526"/>
      <c r="DEH11" s="526"/>
      <c r="DEI11" s="526"/>
      <c r="DEJ11" s="526"/>
      <c r="DEK11" s="526"/>
      <c r="DEL11" s="526"/>
      <c r="DEM11" s="526"/>
      <c r="DEN11" s="526"/>
      <c r="DEO11" s="526"/>
      <c r="DEP11" s="526"/>
      <c r="DEQ11" s="526"/>
      <c r="DER11" s="526"/>
      <c r="DES11" s="526"/>
      <c r="DET11" s="526"/>
      <c r="DEU11" s="526"/>
      <c r="DEV11" s="526"/>
      <c r="DEW11" s="526"/>
      <c r="DEX11" s="526"/>
      <c r="DEY11" s="526"/>
      <c r="DEZ11" s="526"/>
      <c r="DFA11" s="526"/>
      <c r="DFB11" s="526"/>
      <c r="DFC11" s="526"/>
      <c r="DFD11" s="526"/>
      <c r="DFE11" s="526"/>
      <c r="DFF11" s="526"/>
      <c r="DFG11" s="526"/>
      <c r="DFH11" s="526"/>
      <c r="DFI11" s="526"/>
      <c r="DFJ11" s="526"/>
      <c r="DFK11" s="526"/>
      <c r="DFL11" s="526"/>
      <c r="DFM11" s="526"/>
      <c r="DFN11" s="526"/>
      <c r="DFO11" s="526"/>
      <c r="DFP11" s="526"/>
      <c r="DFQ11" s="526"/>
      <c r="DFR11" s="526"/>
      <c r="DFS11" s="526"/>
      <c r="DFT11" s="526"/>
      <c r="DFU11" s="526"/>
      <c r="DFV11" s="526"/>
      <c r="DFW11" s="526"/>
      <c r="DFX11" s="526"/>
      <c r="DFY11" s="526"/>
      <c r="DFZ11" s="526"/>
      <c r="DGA11" s="526"/>
      <c r="DGB11" s="526"/>
      <c r="DGC11" s="526"/>
      <c r="DGD11" s="526"/>
      <c r="DGE11" s="526"/>
      <c r="DGF11" s="526"/>
      <c r="DGG11" s="526"/>
      <c r="DGH11" s="526"/>
      <c r="DGI11" s="526"/>
      <c r="DGJ11" s="526"/>
      <c r="DGK11" s="526"/>
      <c r="DGL11" s="526"/>
      <c r="DGM11" s="526"/>
      <c r="DGN11" s="526"/>
      <c r="DGO11" s="526"/>
      <c r="DGP11" s="526"/>
      <c r="DGQ11" s="526"/>
      <c r="DGR11" s="526"/>
      <c r="DGS11" s="526"/>
      <c r="DGT11" s="526"/>
      <c r="DGU11" s="526"/>
      <c r="DGV11" s="526"/>
      <c r="DGW11" s="526"/>
      <c r="DGX11" s="526"/>
      <c r="DGY11" s="526"/>
      <c r="DGZ11" s="526"/>
      <c r="DHA11" s="526"/>
      <c r="DHB11" s="526"/>
      <c r="DHC11" s="526"/>
      <c r="DHD11" s="526"/>
      <c r="DHE11" s="526"/>
      <c r="DHF11" s="526"/>
      <c r="DHG11" s="526"/>
      <c r="DHH11" s="526"/>
      <c r="DHI11" s="526"/>
      <c r="DHJ11" s="526"/>
      <c r="DHK11" s="526"/>
      <c r="DHL11" s="526"/>
      <c r="DHM11" s="526"/>
      <c r="DHN11" s="526"/>
      <c r="DHO11" s="526"/>
      <c r="DHP11" s="526"/>
      <c r="DHQ11" s="526"/>
      <c r="DHR11" s="526"/>
      <c r="DHS11" s="526"/>
      <c r="DHT11" s="526"/>
      <c r="DHU11" s="526"/>
      <c r="DHV11" s="526"/>
      <c r="DHW11" s="526"/>
      <c r="DHX11" s="526"/>
      <c r="DHY11" s="526"/>
      <c r="DHZ11" s="526"/>
      <c r="DIA11" s="526"/>
      <c r="DIB11" s="526"/>
      <c r="DIC11" s="526"/>
      <c r="DID11" s="526"/>
      <c r="DIE11" s="526"/>
      <c r="DIF11" s="526"/>
      <c r="DIG11" s="526"/>
      <c r="DIH11" s="526"/>
      <c r="DII11" s="526"/>
      <c r="DIJ11" s="526"/>
      <c r="DIK11" s="526"/>
      <c r="DIL11" s="526"/>
      <c r="DIM11" s="526"/>
      <c r="DIN11" s="526"/>
      <c r="DIO11" s="526"/>
      <c r="DIP11" s="526"/>
      <c r="DIQ11" s="526"/>
      <c r="DIR11" s="526"/>
      <c r="DIS11" s="526"/>
      <c r="DIT11" s="526"/>
      <c r="DIU11" s="526"/>
      <c r="DIV11" s="526"/>
      <c r="DIW11" s="526"/>
      <c r="DIX11" s="526"/>
      <c r="DIY11" s="526"/>
      <c r="DIZ11" s="526"/>
      <c r="DJA11" s="526"/>
      <c r="DJB11" s="526"/>
      <c r="DJC11" s="526"/>
      <c r="DJD11" s="526"/>
      <c r="DJE11" s="526"/>
      <c r="DJF11" s="526"/>
      <c r="DJG11" s="526"/>
      <c r="DJH11" s="526"/>
      <c r="DJI11" s="526"/>
      <c r="DJJ11" s="526"/>
      <c r="DJK11" s="526"/>
      <c r="DJL11" s="526"/>
      <c r="DJM11" s="526"/>
      <c r="DJN11" s="526"/>
      <c r="DJO11" s="526"/>
      <c r="DJP11" s="526"/>
      <c r="DJQ11" s="526"/>
      <c r="DJR11" s="526"/>
      <c r="DJS11" s="526"/>
      <c r="DJT11" s="526"/>
      <c r="DJU11" s="526"/>
      <c r="DJV11" s="526"/>
      <c r="DJW11" s="526"/>
      <c r="DJX11" s="526"/>
      <c r="DJY11" s="526"/>
      <c r="DJZ11" s="526"/>
      <c r="DKA11" s="526"/>
      <c r="DKB11" s="526"/>
      <c r="DKC11" s="526"/>
      <c r="DKD11" s="526"/>
      <c r="DKE11" s="526"/>
      <c r="DKF11" s="526"/>
      <c r="DKG11" s="526"/>
      <c r="DKH11" s="526"/>
      <c r="DKI11" s="526"/>
      <c r="DKJ11" s="526"/>
      <c r="DKK11" s="526"/>
      <c r="DKL11" s="526"/>
      <c r="DKM11" s="526"/>
      <c r="DKN11" s="526"/>
      <c r="DKO11" s="526"/>
      <c r="DKP11" s="526"/>
      <c r="DKQ11" s="526"/>
      <c r="DKR11" s="526"/>
      <c r="DKS11" s="526"/>
      <c r="DKT11" s="526"/>
      <c r="DKU11" s="526"/>
      <c r="DKV11" s="526"/>
      <c r="DKW11" s="526"/>
      <c r="DKX11" s="526"/>
      <c r="DKY11" s="526"/>
      <c r="DKZ11" s="526"/>
      <c r="DLA11" s="526"/>
      <c r="DLB11" s="526"/>
      <c r="DLC11" s="526"/>
      <c r="DLD11" s="526"/>
      <c r="DLE11" s="526"/>
      <c r="DLF11" s="526"/>
      <c r="DLG11" s="526"/>
      <c r="DLH11" s="526"/>
      <c r="DLI11" s="526"/>
      <c r="DLJ11" s="526"/>
      <c r="DLK11" s="526"/>
      <c r="DLL11" s="526"/>
      <c r="DLM11" s="526"/>
      <c r="DLN11" s="526"/>
      <c r="DLO11" s="526"/>
      <c r="DLP11" s="526"/>
      <c r="DLQ11" s="526"/>
      <c r="DLR11" s="526"/>
      <c r="DLS11" s="526"/>
      <c r="DLT11" s="526"/>
      <c r="DLU11" s="526"/>
      <c r="DLV11" s="526"/>
      <c r="DLW11" s="526"/>
      <c r="DLX11" s="526"/>
      <c r="DLY11" s="526"/>
      <c r="DLZ11" s="526"/>
      <c r="DMA11" s="526"/>
      <c r="DMB11" s="526"/>
      <c r="DMC11" s="526"/>
      <c r="DMD11" s="526"/>
      <c r="DME11" s="526"/>
      <c r="DMF11" s="526"/>
      <c r="DMG11" s="526"/>
      <c r="DMH11" s="526"/>
      <c r="DMI11" s="526"/>
      <c r="DMJ11" s="526"/>
      <c r="DMK11" s="526"/>
      <c r="DML11" s="526"/>
      <c r="DMM11" s="526"/>
      <c r="DMN11" s="526"/>
      <c r="DMO11" s="526"/>
      <c r="DMP11" s="526"/>
      <c r="DMQ11" s="526"/>
      <c r="DMR11" s="526"/>
      <c r="DMS11" s="526"/>
      <c r="DMT11" s="526"/>
      <c r="DMU11" s="526"/>
      <c r="DMV11" s="526"/>
      <c r="DMW11" s="526"/>
      <c r="DMX11" s="526"/>
      <c r="DMY11" s="526"/>
      <c r="DMZ11" s="526"/>
      <c r="DNA11" s="526"/>
      <c r="DNB11" s="526"/>
      <c r="DNC11" s="526"/>
      <c r="DND11" s="526"/>
      <c r="DNE11" s="526"/>
      <c r="DNF11" s="526"/>
      <c r="DNG11" s="526"/>
      <c r="DNH11" s="526"/>
      <c r="DNI11" s="526"/>
      <c r="DNJ11" s="526"/>
      <c r="DNK11" s="526"/>
      <c r="DNL11" s="526"/>
      <c r="DNM11" s="526"/>
      <c r="DNN11" s="526"/>
      <c r="DNO11" s="526"/>
      <c r="DNP11" s="526"/>
      <c r="DNQ11" s="526"/>
      <c r="DNR11" s="526"/>
      <c r="DNS11" s="526"/>
      <c r="DNT11" s="526"/>
      <c r="DNU11" s="526"/>
      <c r="DNV11" s="526"/>
      <c r="DNW11" s="526"/>
      <c r="DNX11" s="526"/>
      <c r="DNY11" s="526"/>
      <c r="DNZ11" s="526"/>
      <c r="DOA11" s="526"/>
      <c r="DOB11" s="526"/>
      <c r="DOC11" s="526"/>
      <c r="DOD11" s="526"/>
      <c r="DOE11" s="526"/>
      <c r="DOF11" s="526"/>
      <c r="DOG11" s="526"/>
      <c r="DOH11" s="526"/>
      <c r="DOI11" s="526"/>
      <c r="DOJ11" s="526"/>
      <c r="DOK11" s="526"/>
      <c r="DOL11" s="526"/>
      <c r="DOM11" s="526"/>
      <c r="DON11" s="526"/>
      <c r="DOO11" s="526"/>
      <c r="DOP11" s="526"/>
      <c r="DOQ11" s="526"/>
      <c r="DOR11" s="526"/>
      <c r="DOS11" s="526"/>
      <c r="DOT11" s="526"/>
      <c r="DOU11" s="526"/>
      <c r="DOV11" s="526"/>
      <c r="DOW11" s="526"/>
      <c r="DOX11" s="526"/>
      <c r="DOY11" s="526"/>
      <c r="DOZ11" s="526"/>
      <c r="DPA11" s="526"/>
      <c r="DPB11" s="526"/>
      <c r="DPC11" s="526"/>
      <c r="DPD11" s="526"/>
      <c r="DPE11" s="526"/>
      <c r="DPF11" s="526"/>
      <c r="DPG11" s="526"/>
      <c r="DPH11" s="526"/>
      <c r="DPI11" s="526"/>
      <c r="DPJ11" s="526"/>
      <c r="DPK11" s="526"/>
      <c r="DPL11" s="526"/>
      <c r="DPM11" s="526"/>
      <c r="DPN11" s="526"/>
      <c r="DPO11" s="526"/>
      <c r="DPP11" s="526"/>
      <c r="DPQ11" s="526"/>
      <c r="DPR11" s="526"/>
      <c r="DPS11" s="526"/>
      <c r="DPT11" s="526"/>
      <c r="DPU11" s="526"/>
      <c r="DPV11" s="526"/>
      <c r="DPW11" s="526"/>
      <c r="DPX11" s="526"/>
      <c r="DPY11" s="526"/>
      <c r="DPZ11" s="526"/>
      <c r="DQA11" s="526"/>
      <c r="DQB11" s="526"/>
      <c r="DQC11" s="526"/>
      <c r="DQD11" s="526"/>
      <c r="DQE11" s="526"/>
      <c r="DQF11" s="526"/>
      <c r="DQG11" s="526"/>
      <c r="DQH11" s="526"/>
      <c r="DQI11" s="526"/>
      <c r="DQJ11" s="526"/>
      <c r="DQK11" s="526"/>
      <c r="DQL11" s="526"/>
      <c r="DQM11" s="526"/>
      <c r="DQN11" s="526"/>
      <c r="DQO11" s="526"/>
      <c r="DQP11" s="526"/>
      <c r="DQQ11" s="526"/>
      <c r="DQR11" s="526"/>
      <c r="DQS11" s="526"/>
      <c r="DQT11" s="526"/>
      <c r="DQU11" s="526"/>
      <c r="DQV11" s="526"/>
      <c r="DQW11" s="526"/>
      <c r="DQX11" s="526"/>
      <c r="DQY11" s="526"/>
      <c r="DQZ11" s="526"/>
      <c r="DRA11" s="526"/>
      <c r="DRB11" s="526"/>
      <c r="DRC11" s="526"/>
      <c r="DRD11" s="526"/>
      <c r="DRE11" s="526"/>
      <c r="DRF11" s="526"/>
      <c r="DRG11" s="526"/>
      <c r="DRH11" s="526"/>
      <c r="DRI11" s="526"/>
      <c r="DRJ11" s="526"/>
      <c r="DRK11" s="526"/>
      <c r="DRL11" s="526"/>
      <c r="DRM11" s="526"/>
      <c r="DRN11" s="526"/>
      <c r="DRO11" s="526"/>
      <c r="DRP11" s="526"/>
      <c r="DRQ11" s="526"/>
      <c r="DRR11" s="526"/>
      <c r="DRS11" s="526"/>
      <c r="DRT11" s="526"/>
      <c r="DRU11" s="526"/>
      <c r="DRV11" s="526"/>
      <c r="DRW11" s="526"/>
      <c r="DRX11" s="526"/>
      <c r="DRY11" s="526"/>
      <c r="DRZ11" s="526"/>
      <c r="DSA11" s="526"/>
      <c r="DSB11" s="526"/>
      <c r="DSC11" s="526"/>
      <c r="DSD11" s="526"/>
      <c r="DSE11" s="526"/>
      <c r="DSF11" s="526"/>
      <c r="DSG11" s="526"/>
      <c r="DSH11" s="526"/>
      <c r="DSI11" s="526"/>
      <c r="DSJ11" s="526"/>
      <c r="DSK11" s="526"/>
      <c r="DSL11" s="526"/>
      <c r="DSM11" s="526"/>
      <c r="DSN11" s="526"/>
      <c r="DSO11" s="526"/>
      <c r="DSP11" s="526"/>
      <c r="DSQ11" s="526"/>
      <c r="DSR11" s="526"/>
      <c r="DSS11" s="526"/>
      <c r="DST11" s="526"/>
      <c r="DSU11" s="526"/>
      <c r="DSV11" s="526"/>
      <c r="DSW11" s="526"/>
      <c r="DSX11" s="526"/>
      <c r="DSY11" s="526"/>
      <c r="DSZ11" s="526"/>
      <c r="DTA11" s="526"/>
      <c r="DTB11" s="526"/>
      <c r="DTC11" s="526"/>
      <c r="DTD11" s="526"/>
      <c r="DTE11" s="526"/>
      <c r="DTF11" s="526"/>
      <c r="DTG11" s="526"/>
      <c r="DTH11" s="526"/>
      <c r="DTI11" s="526"/>
      <c r="DTJ11" s="526"/>
      <c r="DTK11" s="526"/>
      <c r="DTL11" s="526"/>
      <c r="DTM11" s="526"/>
      <c r="DTN11" s="526"/>
      <c r="DTO11" s="526"/>
      <c r="DTP11" s="526"/>
      <c r="DTQ11" s="526"/>
      <c r="DTR11" s="526"/>
      <c r="DTS11" s="526"/>
      <c r="DTT11" s="526"/>
      <c r="DTU11" s="526"/>
      <c r="DTV11" s="526"/>
      <c r="DTW11" s="526"/>
      <c r="DTX11" s="526"/>
      <c r="DTY11" s="526"/>
      <c r="DTZ11" s="526"/>
      <c r="DUA11" s="526"/>
      <c r="DUB11" s="526"/>
      <c r="DUC11" s="526"/>
      <c r="DUD11" s="526"/>
      <c r="DUE11" s="526"/>
      <c r="DUF11" s="526"/>
      <c r="DUG11" s="526"/>
      <c r="DUH11" s="526"/>
      <c r="DUI11" s="526"/>
      <c r="DUJ11" s="526"/>
      <c r="DUK11" s="526"/>
      <c r="DUL11" s="526"/>
      <c r="DUM11" s="526"/>
      <c r="DUN11" s="526"/>
      <c r="DUO11" s="526"/>
      <c r="DUP11" s="526"/>
      <c r="DUQ11" s="526"/>
      <c r="DUR11" s="526"/>
      <c r="DUS11" s="526"/>
      <c r="DUT11" s="526"/>
      <c r="DUU11" s="526"/>
      <c r="DUV11" s="526"/>
      <c r="DUW11" s="526"/>
      <c r="DUX11" s="526"/>
      <c r="DUY11" s="526"/>
      <c r="DUZ11" s="526"/>
      <c r="DVA11" s="526"/>
      <c r="DVB11" s="526"/>
      <c r="DVC11" s="526"/>
      <c r="DVD11" s="526"/>
      <c r="DVE11" s="526"/>
      <c r="DVF11" s="526"/>
      <c r="DVG11" s="526"/>
      <c r="DVH11" s="526"/>
      <c r="DVI11" s="526"/>
      <c r="DVJ11" s="526"/>
      <c r="DVK11" s="526"/>
      <c r="DVL11" s="526"/>
      <c r="DVM11" s="526"/>
      <c r="DVN11" s="526"/>
      <c r="DVO11" s="526"/>
      <c r="DVP11" s="526"/>
      <c r="DVQ11" s="526"/>
      <c r="DVR11" s="526"/>
      <c r="DVS11" s="526"/>
      <c r="DVT11" s="526"/>
      <c r="DVU11" s="526"/>
      <c r="DVV11" s="526"/>
      <c r="DVW11" s="526"/>
      <c r="DVX11" s="526"/>
      <c r="DVY11" s="526"/>
      <c r="DVZ11" s="526"/>
      <c r="DWA11" s="526"/>
      <c r="DWB11" s="526"/>
      <c r="DWC11" s="526"/>
      <c r="DWD11" s="526"/>
      <c r="DWE11" s="526"/>
      <c r="DWF11" s="526"/>
      <c r="DWG11" s="526"/>
      <c r="DWH11" s="526"/>
      <c r="DWI11" s="526"/>
      <c r="DWJ11" s="526"/>
      <c r="DWK11" s="526"/>
      <c r="DWL11" s="526"/>
      <c r="DWM11" s="526"/>
      <c r="DWN11" s="526"/>
      <c r="DWO11" s="526"/>
      <c r="DWP11" s="526"/>
      <c r="DWQ11" s="526"/>
      <c r="DWR11" s="526"/>
      <c r="DWS11" s="526"/>
      <c r="DWT11" s="526"/>
      <c r="DWU11" s="526"/>
      <c r="DWV11" s="526"/>
      <c r="DWW11" s="526"/>
      <c r="DWX11" s="526"/>
      <c r="DWY11" s="526"/>
      <c r="DWZ11" s="526"/>
      <c r="DXA11" s="526"/>
      <c r="DXB11" s="526"/>
      <c r="DXC11" s="526"/>
      <c r="DXD11" s="526"/>
      <c r="DXE11" s="526"/>
      <c r="DXF11" s="526"/>
      <c r="DXG11" s="526"/>
      <c r="DXH11" s="526"/>
      <c r="DXI11" s="526"/>
      <c r="DXJ11" s="526"/>
      <c r="DXK11" s="526"/>
      <c r="DXL11" s="526"/>
      <c r="DXM11" s="526"/>
      <c r="DXN11" s="526"/>
      <c r="DXO11" s="526"/>
      <c r="DXP11" s="526"/>
      <c r="DXQ11" s="526"/>
      <c r="DXR11" s="526"/>
      <c r="DXS11" s="526"/>
      <c r="DXT11" s="526"/>
      <c r="DXU11" s="526"/>
      <c r="DXV11" s="526"/>
      <c r="DXW11" s="526"/>
      <c r="DXX11" s="526"/>
      <c r="DXY11" s="526"/>
      <c r="DXZ11" s="526"/>
      <c r="DYA11" s="526"/>
      <c r="DYB11" s="526"/>
      <c r="DYC11" s="526"/>
      <c r="DYD11" s="526"/>
      <c r="DYE11" s="526"/>
      <c r="DYF11" s="526"/>
      <c r="DYG11" s="526"/>
      <c r="DYH11" s="526"/>
      <c r="DYI11" s="526"/>
      <c r="DYJ11" s="526"/>
      <c r="DYK11" s="526"/>
      <c r="DYL11" s="526"/>
      <c r="DYM11" s="526"/>
      <c r="DYN11" s="526"/>
      <c r="DYO11" s="526"/>
      <c r="DYP11" s="526"/>
      <c r="DYQ11" s="526"/>
      <c r="DYR11" s="526"/>
      <c r="DYS11" s="526"/>
      <c r="DYT11" s="526"/>
      <c r="DYU11" s="526"/>
      <c r="DYV11" s="526"/>
      <c r="DYW11" s="526"/>
      <c r="DYX11" s="526"/>
      <c r="DYY11" s="526"/>
      <c r="DYZ11" s="526"/>
      <c r="DZA11" s="526"/>
      <c r="DZB11" s="526"/>
      <c r="DZC11" s="526"/>
      <c r="DZD11" s="526"/>
      <c r="DZE11" s="526"/>
      <c r="DZF11" s="526"/>
      <c r="DZG11" s="526"/>
      <c r="DZH11" s="526"/>
      <c r="DZI11" s="526"/>
      <c r="DZJ11" s="526"/>
      <c r="DZK11" s="526"/>
      <c r="DZL11" s="526"/>
      <c r="DZM11" s="526"/>
      <c r="DZN11" s="526"/>
      <c r="DZO11" s="526"/>
      <c r="DZP11" s="526"/>
      <c r="DZQ11" s="526"/>
      <c r="DZR11" s="526"/>
      <c r="DZS11" s="526"/>
      <c r="DZT11" s="526"/>
      <c r="DZU11" s="526"/>
      <c r="DZV11" s="526"/>
      <c r="DZW11" s="526"/>
      <c r="DZX11" s="526"/>
      <c r="DZY11" s="526"/>
      <c r="DZZ11" s="526"/>
      <c r="EAA11" s="526"/>
      <c r="EAB11" s="526"/>
      <c r="EAC11" s="526"/>
      <c r="EAD11" s="526"/>
      <c r="EAE11" s="526"/>
      <c r="EAF11" s="526"/>
      <c r="EAG11" s="526"/>
      <c r="EAH11" s="526"/>
      <c r="EAI11" s="526"/>
      <c r="EAJ11" s="526"/>
      <c r="EAK11" s="526"/>
      <c r="EAL11" s="526"/>
      <c r="EAM11" s="526"/>
      <c r="EAN11" s="526"/>
      <c r="EAO11" s="526"/>
      <c r="EAP11" s="526"/>
      <c r="EAQ11" s="526"/>
      <c r="EAR11" s="526"/>
      <c r="EAS11" s="526"/>
      <c r="EAT11" s="526"/>
      <c r="EAU11" s="526"/>
      <c r="EAV11" s="526"/>
      <c r="EAW11" s="526"/>
      <c r="EAX11" s="526"/>
      <c r="EAY11" s="526"/>
      <c r="EAZ11" s="526"/>
      <c r="EBA11" s="526"/>
      <c r="EBB11" s="526"/>
      <c r="EBC11" s="526"/>
      <c r="EBD11" s="526"/>
      <c r="EBE11" s="526"/>
      <c r="EBF11" s="526"/>
      <c r="EBG11" s="526"/>
      <c r="EBH11" s="526"/>
      <c r="EBI11" s="526"/>
      <c r="EBJ11" s="526"/>
      <c r="EBK11" s="526"/>
      <c r="EBL11" s="526"/>
      <c r="EBM11" s="526"/>
      <c r="EBN11" s="526"/>
      <c r="EBO11" s="526"/>
      <c r="EBP11" s="526"/>
      <c r="EBQ11" s="526"/>
      <c r="EBR11" s="526"/>
      <c r="EBS11" s="526"/>
      <c r="EBT11" s="526"/>
      <c r="EBU11" s="526"/>
      <c r="EBV11" s="526"/>
      <c r="EBW11" s="526"/>
      <c r="EBX11" s="526"/>
      <c r="EBY11" s="526"/>
      <c r="EBZ11" s="526"/>
      <c r="ECA11" s="526"/>
      <c r="ECB11" s="526"/>
      <c r="ECC11" s="526"/>
      <c r="ECD11" s="526"/>
      <c r="ECE11" s="526"/>
      <c r="ECF11" s="526"/>
      <c r="ECG11" s="526"/>
      <c r="ECH11" s="526"/>
      <c r="ECI11" s="526"/>
      <c r="ECJ11" s="526"/>
      <c r="ECK11" s="526"/>
      <c r="ECL11" s="526"/>
      <c r="ECM11" s="526"/>
      <c r="ECN11" s="526"/>
      <c r="ECO11" s="526"/>
      <c r="ECP11" s="526"/>
      <c r="ECQ11" s="526"/>
      <c r="ECR11" s="526"/>
      <c r="ECS11" s="526"/>
      <c r="ECT11" s="526"/>
      <c r="ECU11" s="526"/>
      <c r="ECV11" s="526"/>
      <c r="ECW11" s="526"/>
      <c r="ECX11" s="526"/>
      <c r="ECY11" s="526"/>
      <c r="ECZ11" s="526"/>
      <c r="EDA11" s="526"/>
      <c r="EDB11" s="526"/>
      <c r="EDC11" s="526"/>
      <c r="EDD11" s="526"/>
      <c r="EDE11" s="526"/>
      <c r="EDF11" s="526"/>
      <c r="EDG11" s="526"/>
      <c r="EDH11" s="526"/>
      <c r="EDI11" s="526"/>
      <c r="EDJ11" s="526"/>
      <c r="EDK11" s="526"/>
      <c r="EDL11" s="526"/>
      <c r="EDM11" s="526"/>
      <c r="EDN11" s="526"/>
      <c r="EDO11" s="526"/>
      <c r="EDP11" s="526"/>
      <c r="EDQ11" s="526"/>
      <c r="EDR11" s="526"/>
      <c r="EDS11" s="526"/>
      <c r="EDT11" s="526"/>
      <c r="EDU11" s="526"/>
      <c r="EDV11" s="526"/>
      <c r="EDW11" s="526"/>
      <c r="EDX11" s="526"/>
      <c r="EDY11" s="526"/>
      <c r="EDZ11" s="526"/>
      <c r="EEA11" s="526"/>
      <c r="EEB11" s="526"/>
      <c r="EEC11" s="526"/>
      <c r="EED11" s="526"/>
      <c r="EEE11" s="526"/>
      <c r="EEF11" s="526"/>
      <c r="EEG11" s="526"/>
      <c r="EEH11" s="526"/>
      <c r="EEI11" s="526"/>
      <c r="EEJ11" s="526"/>
      <c r="EEK11" s="526"/>
      <c r="EEL11" s="526"/>
      <c r="EEM11" s="526"/>
      <c r="EEN11" s="526"/>
      <c r="EEO11" s="526"/>
      <c r="EEP11" s="526"/>
      <c r="EEQ11" s="526"/>
      <c r="EER11" s="526"/>
      <c r="EES11" s="526"/>
      <c r="EET11" s="526"/>
      <c r="EEU11" s="526"/>
      <c r="EEV11" s="526"/>
      <c r="EEW11" s="526"/>
      <c r="EEX11" s="526"/>
      <c r="EEY11" s="526"/>
      <c r="EEZ11" s="526"/>
      <c r="EFA11" s="526"/>
      <c r="EFB11" s="526"/>
      <c r="EFC11" s="526"/>
      <c r="EFD11" s="526"/>
      <c r="EFE11" s="526"/>
      <c r="EFF11" s="526"/>
      <c r="EFG11" s="526"/>
      <c r="EFH11" s="526"/>
      <c r="EFI11" s="526"/>
      <c r="EFJ11" s="526"/>
      <c r="EFK11" s="526"/>
      <c r="EFL11" s="526"/>
      <c r="EFM11" s="526"/>
      <c r="EFN11" s="526"/>
      <c r="EFO11" s="526"/>
      <c r="EFP11" s="526"/>
      <c r="EFQ11" s="526"/>
      <c r="EFR11" s="526"/>
      <c r="EFS11" s="526"/>
      <c r="EFT11" s="526"/>
      <c r="EFU11" s="526"/>
      <c r="EFV11" s="526"/>
      <c r="EFW11" s="526"/>
      <c r="EFX11" s="526"/>
      <c r="EFY11" s="526"/>
      <c r="EFZ11" s="526"/>
      <c r="EGA11" s="526"/>
      <c r="EGB11" s="526"/>
      <c r="EGC11" s="526"/>
      <c r="EGD11" s="526"/>
      <c r="EGE11" s="526"/>
      <c r="EGF11" s="526"/>
      <c r="EGG11" s="526"/>
      <c r="EGH11" s="526"/>
      <c r="EGI11" s="526"/>
      <c r="EGJ11" s="526"/>
      <c r="EGK11" s="526"/>
      <c r="EGL11" s="526"/>
      <c r="EGM11" s="526"/>
      <c r="EGN11" s="526"/>
      <c r="EGO11" s="526"/>
      <c r="EGP11" s="526"/>
      <c r="EGQ11" s="526"/>
      <c r="EGR11" s="526"/>
      <c r="EGS11" s="526"/>
      <c r="EGT11" s="526"/>
      <c r="EGU11" s="526"/>
      <c r="EGV11" s="526"/>
      <c r="EGW11" s="526"/>
      <c r="EGX11" s="526"/>
      <c r="EGY11" s="526"/>
      <c r="EGZ11" s="526"/>
      <c r="EHA11" s="526"/>
      <c r="EHB11" s="526"/>
      <c r="EHC11" s="526"/>
      <c r="EHD11" s="526"/>
      <c r="EHE11" s="526"/>
      <c r="EHF11" s="526"/>
      <c r="EHG11" s="526"/>
      <c r="EHH11" s="526"/>
      <c r="EHI11" s="526"/>
      <c r="EHJ11" s="526"/>
      <c r="EHK11" s="526"/>
      <c r="EHL11" s="526"/>
      <c r="EHM11" s="526"/>
      <c r="EHN11" s="526"/>
      <c r="EHO11" s="526"/>
      <c r="EHP11" s="526"/>
      <c r="EHQ11" s="526"/>
      <c r="EHR11" s="526"/>
      <c r="EHS11" s="526"/>
      <c r="EHT11" s="526"/>
      <c r="EHU11" s="526"/>
      <c r="EHV11" s="526"/>
      <c r="EHW11" s="526"/>
      <c r="EHX11" s="526"/>
      <c r="EHY11" s="526"/>
      <c r="EHZ11" s="526"/>
      <c r="EIA11" s="526"/>
      <c r="EIB11" s="526"/>
      <c r="EIC11" s="526"/>
      <c r="EID11" s="526"/>
      <c r="EIE11" s="526"/>
      <c r="EIF11" s="526"/>
      <c r="EIG11" s="526"/>
      <c r="EIH11" s="526"/>
      <c r="EII11" s="526"/>
      <c r="EIJ11" s="526"/>
      <c r="EIK11" s="526"/>
      <c r="EIL11" s="526"/>
      <c r="EIM11" s="526"/>
      <c r="EIN11" s="526"/>
      <c r="EIO11" s="526"/>
      <c r="EIP11" s="526"/>
      <c r="EIQ11" s="526"/>
      <c r="EIR11" s="526"/>
      <c r="EIS11" s="526"/>
      <c r="EIT11" s="526"/>
      <c r="EIU11" s="526"/>
      <c r="EIV11" s="526"/>
      <c r="EIW11" s="526"/>
      <c r="EIX11" s="526"/>
      <c r="EIY11" s="526"/>
      <c r="EIZ11" s="526"/>
      <c r="EJA11" s="526"/>
      <c r="EJB11" s="526"/>
      <c r="EJC11" s="526"/>
      <c r="EJD11" s="526"/>
      <c r="EJE11" s="526"/>
      <c r="EJF11" s="526"/>
      <c r="EJG11" s="526"/>
      <c r="EJH11" s="526"/>
      <c r="EJI11" s="526"/>
      <c r="EJJ11" s="526"/>
      <c r="EJK11" s="526"/>
      <c r="EJL11" s="526"/>
      <c r="EJM11" s="526"/>
      <c r="EJN11" s="526"/>
      <c r="EJO11" s="526"/>
      <c r="EJP11" s="526"/>
      <c r="EJQ11" s="526"/>
      <c r="EJR11" s="526"/>
      <c r="EJS11" s="526"/>
      <c r="EJT11" s="526"/>
      <c r="EJU11" s="526"/>
      <c r="EJV11" s="526"/>
      <c r="EJW11" s="526"/>
      <c r="EJX11" s="526"/>
      <c r="EJY11" s="526"/>
      <c r="EJZ11" s="526"/>
      <c r="EKA11" s="526"/>
      <c r="EKB11" s="526"/>
      <c r="EKC11" s="526"/>
      <c r="EKD11" s="526"/>
      <c r="EKE11" s="526"/>
      <c r="EKF11" s="526"/>
      <c r="EKG11" s="526"/>
      <c r="EKH11" s="526"/>
      <c r="EKI11" s="526"/>
      <c r="EKJ11" s="526"/>
      <c r="EKK11" s="526"/>
      <c r="EKL11" s="526"/>
      <c r="EKM11" s="526"/>
      <c r="EKN11" s="526"/>
      <c r="EKO11" s="526"/>
      <c r="EKP11" s="526"/>
      <c r="EKQ11" s="526"/>
      <c r="EKR11" s="526"/>
      <c r="EKS11" s="526"/>
      <c r="EKT11" s="526"/>
      <c r="EKU11" s="526"/>
      <c r="EKV11" s="526"/>
      <c r="EKW11" s="526"/>
      <c r="EKX11" s="526"/>
      <c r="EKY11" s="526"/>
      <c r="EKZ11" s="526"/>
      <c r="ELA11" s="526"/>
      <c r="ELB11" s="526"/>
      <c r="ELC11" s="526"/>
      <c r="ELD11" s="526"/>
      <c r="ELE11" s="526"/>
      <c r="ELF11" s="526"/>
      <c r="ELG11" s="526"/>
      <c r="ELH11" s="526"/>
      <c r="ELI11" s="526"/>
      <c r="ELJ11" s="526"/>
      <c r="ELK11" s="526"/>
      <c r="ELL11" s="526"/>
      <c r="ELM11" s="526"/>
      <c r="ELN11" s="526"/>
      <c r="ELO11" s="526"/>
      <c r="ELP11" s="526"/>
      <c r="ELQ11" s="526"/>
      <c r="ELR11" s="526"/>
      <c r="ELS11" s="526"/>
      <c r="ELT11" s="526"/>
      <c r="ELU11" s="526"/>
      <c r="ELV11" s="526"/>
      <c r="ELW11" s="526"/>
      <c r="ELX11" s="526"/>
      <c r="ELY11" s="526"/>
      <c r="ELZ11" s="526"/>
      <c r="EMA11" s="526"/>
      <c r="EMB11" s="526"/>
      <c r="EMC11" s="526"/>
      <c r="EMD11" s="526"/>
      <c r="EME11" s="526"/>
      <c r="EMF11" s="526"/>
      <c r="EMG11" s="526"/>
      <c r="EMH11" s="526"/>
      <c r="EMI11" s="526"/>
      <c r="EMJ11" s="526"/>
      <c r="EMK11" s="526"/>
      <c r="EML11" s="526"/>
      <c r="EMM11" s="526"/>
      <c r="EMN11" s="526"/>
      <c r="EMO11" s="526"/>
      <c r="EMP11" s="526"/>
      <c r="EMQ11" s="526"/>
      <c r="EMR11" s="526"/>
      <c r="EMS11" s="526"/>
      <c r="EMT11" s="526"/>
      <c r="EMU11" s="526"/>
      <c r="EMV11" s="526"/>
      <c r="EMW11" s="526"/>
      <c r="EMX11" s="526"/>
      <c r="EMY11" s="526"/>
      <c r="EMZ11" s="526"/>
      <c r="ENA11" s="526"/>
      <c r="ENB11" s="526"/>
      <c r="ENC11" s="526"/>
      <c r="END11" s="526"/>
      <c r="ENE11" s="526"/>
      <c r="ENF11" s="526"/>
      <c r="ENG11" s="526"/>
      <c r="ENH11" s="526"/>
      <c r="ENI11" s="526"/>
      <c r="ENJ11" s="526"/>
      <c r="ENK11" s="526"/>
      <c r="ENL11" s="526"/>
      <c r="ENM11" s="526"/>
      <c r="ENN11" s="526"/>
      <c r="ENO11" s="526"/>
      <c r="ENP11" s="526"/>
      <c r="ENQ11" s="526"/>
      <c r="ENR11" s="526"/>
      <c r="ENS11" s="526"/>
      <c r="ENT11" s="526"/>
      <c r="ENU11" s="526"/>
      <c r="ENV11" s="526"/>
      <c r="ENW11" s="526"/>
      <c r="ENX11" s="526"/>
      <c r="ENY11" s="526"/>
      <c r="ENZ11" s="526"/>
      <c r="EOA11" s="526"/>
      <c r="EOB11" s="526"/>
      <c r="EOC11" s="526"/>
      <c r="EOD11" s="526"/>
      <c r="EOE11" s="526"/>
      <c r="EOF11" s="526"/>
      <c r="EOG11" s="526"/>
      <c r="EOH11" s="526"/>
      <c r="EOI11" s="526"/>
      <c r="EOJ11" s="526"/>
      <c r="EOK11" s="526"/>
      <c r="EOL11" s="526"/>
      <c r="EOM11" s="526"/>
      <c r="EON11" s="526"/>
      <c r="EOO11" s="526"/>
      <c r="EOP11" s="526"/>
      <c r="EOQ11" s="526"/>
      <c r="EOR11" s="526"/>
      <c r="EOS11" s="526"/>
      <c r="EOT11" s="526"/>
      <c r="EOU11" s="526"/>
      <c r="EOV11" s="526"/>
      <c r="EOW11" s="526"/>
      <c r="EOX11" s="526"/>
      <c r="EOY11" s="526"/>
      <c r="EOZ11" s="526"/>
      <c r="EPA11" s="526"/>
      <c r="EPB11" s="526"/>
      <c r="EPC11" s="526"/>
      <c r="EPD11" s="526"/>
      <c r="EPE11" s="526"/>
      <c r="EPF11" s="526"/>
      <c r="EPG11" s="526"/>
      <c r="EPH11" s="526"/>
      <c r="EPI11" s="526"/>
      <c r="EPJ11" s="526"/>
      <c r="EPK11" s="526"/>
      <c r="EPL11" s="526"/>
      <c r="EPM11" s="526"/>
      <c r="EPN11" s="526"/>
      <c r="EPO11" s="526"/>
      <c r="EPP11" s="526"/>
      <c r="EPQ11" s="526"/>
      <c r="EPR11" s="526"/>
      <c r="EPS11" s="526"/>
      <c r="EPT11" s="526"/>
      <c r="EPU11" s="526"/>
      <c r="EPV11" s="526"/>
      <c r="EPW11" s="526"/>
      <c r="EPX11" s="526"/>
      <c r="EPY11" s="526"/>
      <c r="EPZ11" s="526"/>
      <c r="EQA11" s="526"/>
      <c r="EQB11" s="526"/>
      <c r="EQC11" s="526"/>
      <c r="EQD11" s="526"/>
      <c r="EQE11" s="526"/>
      <c r="EQF11" s="526"/>
      <c r="EQG11" s="526"/>
      <c r="EQH11" s="526"/>
      <c r="EQI11" s="526"/>
      <c r="EQJ11" s="526"/>
      <c r="EQK11" s="526"/>
      <c r="EQL11" s="526"/>
      <c r="EQM11" s="526"/>
      <c r="EQN11" s="526"/>
      <c r="EQO11" s="526"/>
      <c r="EQP11" s="526"/>
      <c r="EQQ11" s="526"/>
      <c r="EQR11" s="526"/>
      <c r="EQS11" s="526"/>
      <c r="EQT11" s="526"/>
      <c r="EQU11" s="526"/>
      <c r="EQV11" s="526"/>
      <c r="EQW11" s="526"/>
      <c r="EQX11" s="526"/>
      <c r="EQY11" s="526"/>
      <c r="EQZ11" s="526"/>
      <c r="ERA11" s="526"/>
      <c r="ERB11" s="526"/>
      <c r="ERC11" s="526"/>
      <c r="ERD11" s="526"/>
      <c r="ERE11" s="526"/>
      <c r="ERF11" s="526"/>
      <c r="ERG11" s="526"/>
      <c r="ERH11" s="526"/>
      <c r="ERI11" s="526"/>
      <c r="ERJ11" s="526"/>
      <c r="ERK11" s="526"/>
      <c r="ERL11" s="526"/>
      <c r="ERM11" s="526"/>
      <c r="ERN11" s="526"/>
      <c r="ERO11" s="526"/>
      <c r="ERP11" s="526"/>
      <c r="ERQ11" s="526"/>
      <c r="ERR11" s="526"/>
      <c r="ERS11" s="526"/>
      <c r="ERT11" s="526"/>
      <c r="ERU11" s="526"/>
      <c r="ERV11" s="526"/>
      <c r="ERW11" s="526"/>
      <c r="ERX11" s="526"/>
      <c r="ERY11" s="526"/>
      <c r="ERZ11" s="526"/>
      <c r="ESA11" s="526"/>
      <c r="ESB11" s="526"/>
      <c r="ESC11" s="526"/>
      <c r="ESD11" s="526"/>
      <c r="ESE11" s="526"/>
      <c r="ESF11" s="526"/>
      <c r="ESG11" s="526"/>
      <c r="ESH11" s="526"/>
      <c r="ESI11" s="526"/>
      <c r="ESJ11" s="526"/>
      <c r="ESK11" s="526"/>
      <c r="ESL11" s="526"/>
      <c r="ESM11" s="526"/>
      <c r="ESN11" s="526"/>
      <c r="ESO11" s="526"/>
      <c r="ESP11" s="526"/>
      <c r="ESQ11" s="526"/>
      <c r="ESR11" s="526"/>
      <c r="ESS11" s="526"/>
      <c r="EST11" s="526"/>
      <c r="ESU11" s="526"/>
      <c r="ESV11" s="526"/>
      <c r="ESW11" s="526"/>
      <c r="ESX11" s="526"/>
      <c r="ESY11" s="526"/>
      <c r="ESZ11" s="526"/>
      <c r="ETA11" s="526"/>
      <c r="ETB11" s="526"/>
      <c r="ETC11" s="526"/>
      <c r="ETD11" s="526"/>
      <c r="ETE11" s="526"/>
      <c r="ETF11" s="526"/>
      <c r="ETG11" s="526"/>
      <c r="ETH11" s="526"/>
      <c r="ETI11" s="526"/>
      <c r="ETJ11" s="526"/>
      <c r="ETK11" s="526"/>
      <c r="ETL11" s="526"/>
      <c r="ETM11" s="526"/>
      <c r="ETN11" s="526"/>
      <c r="ETO11" s="526"/>
      <c r="ETP11" s="526"/>
      <c r="ETQ11" s="526"/>
      <c r="ETR11" s="526"/>
      <c r="ETS11" s="526"/>
      <c r="ETT11" s="526"/>
      <c r="ETU11" s="526"/>
      <c r="ETV11" s="526"/>
      <c r="ETW11" s="526"/>
      <c r="ETX11" s="526"/>
      <c r="ETY11" s="526"/>
      <c r="ETZ11" s="526"/>
      <c r="EUA11" s="526"/>
      <c r="EUB11" s="526"/>
      <c r="EUC11" s="526"/>
      <c r="EUD11" s="526"/>
      <c r="EUE11" s="526"/>
      <c r="EUF11" s="526"/>
      <c r="EUG11" s="526"/>
      <c r="EUH11" s="526"/>
      <c r="EUI11" s="526"/>
      <c r="EUJ11" s="526"/>
      <c r="EUK11" s="526"/>
      <c r="EUL11" s="526"/>
      <c r="EUM11" s="526"/>
      <c r="EUN11" s="526"/>
      <c r="EUO11" s="526"/>
      <c r="EUP11" s="526"/>
      <c r="EUQ11" s="526"/>
      <c r="EUR11" s="526"/>
      <c r="EUS11" s="526"/>
      <c r="EUT11" s="526"/>
      <c r="EUU11" s="526"/>
      <c r="EUV11" s="526"/>
      <c r="EUW11" s="526"/>
      <c r="EUX11" s="526"/>
      <c r="EUY11" s="526"/>
      <c r="EUZ11" s="526"/>
      <c r="EVA11" s="526"/>
      <c r="EVB11" s="526"/>
      <c r="EVC11" s="526"/>
      <c r="EVD11" s="526"/>
      <c r="EVE11" s="526"/>
      <c r="EVF11" s="526"/>
      <c r="EVG11" s="526"/>
      <c r="EVH11" s="526"/>
      <c r="EVI11" s="526"/>
      <c r="EVJ11" s="526"/>
      <c r="EVK11" s="526"/>
      <c r="EVL11" s="526"/>
      <c r="EVM11" s="526"/>
      <c r="EVN11" s="526"/>
      <c r="EVO11" s="526"/>
      <c r="EVP11" s="526"/>
      <c r="EVQ11" s="526"/>
      <c r="EVR11" s="526"/>
      <c r="EVS11" s="526"/>
      <c r="EVT11" s="526"/>
      <c r="EVU11" s="526"/>
      <c r="EVV11" s="526"/>
      <c r="EVW11" s="526"/>
      <c r="EVX11" s="526"/>
      <c r="EVY11" s="526"/>
      <c r="EVZ11" s="526"/>
      <c r="EWA11" s="526"/>
      <c r="EWB11" s="526"/>
      <c r="EWC11" s="526"/>
      <c r="EWD11" s="526"/>
      <c r="EWE11" s="526"/>
      <c r="EWF11" s="526"/>
      <c r="EWG11" s="526"/>
      <c r="EWH11" s="526"/>
      <c r="EWI11" s="526"/>
      <c r="EWJ11" s="526"/>
      <c r="EWK11" s="526"/>
      <c r="EWL11" s="526"/>
      <c r="EWM11" s="526"/>
      <c r="EWN11" s="526"/>
      <c r="EWO11" s="526"/>
      <c r="EWP11" s="526"/>
      <c r="EWQ11" s="526"/>
      <c r="EWR11" s="526"/>
      <c r="EWS11" s="526"/>
      <c r="EWT11" s="526"/>
      <c r="EWU11" s="526"/>
      <c r="EWV11" s="526"/>
      <c r="EWW11" s="526"/>
      <c r="EWX11" s="526"/>
      <c r="EWY11" s="526"/>
      <c r="EWZ11" s="526"/>
      <c r="EXA11" s="526"/>
      <c r="EXB11" s="526"/>
      <c r="EXC11" s="526"/>
      <c r="EXD11" s="526"/>
      <c r="EXE11" s="526"/>
      <c r="EXF11" s="526"/>
      <c r="EXG11" s="526"/>
      <c r="EXH11" s="526"/>
      <c r="EXI11" s="526"/>
      <c r="EXJ11" s="526"/>
      <c r="EXK11" s="526"/>
      <c r="EXL11" s="526"/>
      <c r="EXM11" s="526"/>
      <c r="EXN11" s="526"/>
      <c r="EXO11" s="526"/>
      <c r="EXP11" s="526"/>
      <c r="EXQ11" s="526"/>
      <c r="EXR11" s="526"/>
      <c r="EXS11" s="526"/>
      <c r="EXT11" s="526"/>
      <c r="EXU11" s="526"/>
      <c r="EXV11" s="526"/>
      <c r="EXW11" s="526"/>
      <c r="EXX11" s="526"/>
      <c r="EXY11" s="526"/>
      <c r="EXZ11" s="526"/>
      <c r="EYA11" s="526"/>
      <c r="EYB11" s="526"/>
      <c r="EYC11" s="526"/>
      <c r="EYD11" s="526"/>
      <c r="EYE11" s="526"/>
      <c r="EYF11" s="526"/>
      <c r="EYG11" s="526"/>
      <c r="EYH11" s="526"/>
      <c r="EYI11" s="526"/>
      <c r="EYJ11" s="526"/>
      <c r="EYK11" s="526"/>
      <c r="EYL11" s="526"/>
      <c r="EYM11" s="526"/>
      <c r="EYN11" s="526"/>
      <c r="EYO11" s="526"/>
      <c r="EYP11" s="526"/>
      <c r="EYQ11" s="526"/>
      <c r="EYR11" s="526"/>
      <c r="EYS11" s="526"/>
      <c r="EYT11" s="526"/>
      <c r="EYU11" s="526"/>
      <c r="EYV11" s="526"/>
      <c r="EYW11" s="526"/>
      <c r="EYX11" s="526"/>
      <c r="EYY11" s="526"/>
      <c r="EYZ11" s="526"/>
      <c r="EZA11" s="526"/>
      <c r="EZB11" s="526"/>
      <c r="EZC11" s="526"/>
      <c r="EZD11" s="526"/>
      <c r="EZE11" s="526"/>
      <c r="EZF11" s="526"/>
      <c r="EZG11" s="526"/>
      <c r="EZH11" s="526"/>
      <c r="EZI11" s="526"/>
      <c r="EZJ11" s="526"/>
      <c r="EZK11" s="526"/>
      <c r="EZL11" s="526"/>
      <c r="EZM11" s="526"/>
      <c r="EZN11" s="526"/>
      <c r="EZO11" s="526"/>
      <c r="EZP11" s="526"/>
      <c r="EZQ11" s="526"/>
      <c r="EZR11" s="526"/>
      <c r="EZS11" s="526"/>
      <c r="EZT11" s="526"/>
      <c r="EZU11" s="526"/>
      <c r="EZV11" s="526"/>
      <c r="EZW11" s="526"/>
      <c r="EZX11" s="526"/>
      <c r="EZY11" s="526"/>
      <c r="EZZ11" s="526"/>
      <c r="FAA11" s="526"/>
      <c r="FAB11" s="526"/>
      <c r="FAC11" s="526"/>
      <c r="FAD11" s="526"/>
      <c r="FAE11" s="526"/>
      <c r="FAF11" s="526"/>
      <c r="FAG11" s="526"/>
      <c r="FAH11" s="526"/>
      <c r="FAI11" s="526"/>
      <c r="FAJ11" s="526"/>
      <c r="FAK11" s="526"/>
      <c r="FAL11" s="526"/>
      <c r="FAM11" s="526"/>
      <c r="FAN11" s="526"/>
      <c r="FAO11" s="526"/>
      <c r="FAP11" s="526"/>
      <c r="FAQ11" s="526"/>
      <c r="FAR11" s="526"/>
      <c r="FAS11" s="526"/>
      <c r="FAT11" s="526"/>
      <c r="FAU11" s="526"/>
      <c r="FAV11" s="526"/>
      <c r="FAW11" s="526"/>
      <c r="FAX11" s="526"/>
      <c r="FAY11" s="526"/>
      <c r="FAZ11" s="526"/>
      <c r="FBA11" s="526"/>
      <c r="FBB11" s="526"/>
      <c r="FBC11" s="526"/>
      <c r="FBD11" s="526"/>
      <c r="FBE11" s="526"/>
      <c r="FBF11" s="526"/>
      <c r="FBG11" s="526"/>
      <c r="FBH11" s="526"/>
      <c r="FBI11" s="526"/>
      <c r="FBJ11" s="526"/>
      <c r="FBK11" s="526"/>
      <c r="FBL11" s="526"/>
      <c r="FBM11" s="526"/>
      <c r="FBN11" s="526"/>
      <c r="FBO11" s="526"/>
      <c r="FBP11" s="526"/>
      <c r="FBQ11" s="526"/>
      <c r="FBR11" s="526"/>
      <c r="FBS11" s="526"/>
      <c r="FBT11" s="526"/>
      <c r="FBU11" s="526"/>
      <c r="FBV11" s="526"/>
      <c r="FBW11" s="526"/>
      <c r="FBX11" s="526"/>
      <c r="FBY11" s="526"/>
      <c r="FBZ11" s="526"/>
      <c r="FCA11" s="526"/>
      <c r="FCB11" s="526"/>
      <c r="FCC11" s="526"/>
      <c r="FCD11" s="526"/>
      <c r="FCE11" s="526"/>
      <c r="FCF11" s="526"/>
      <c r="FCG11" s="526"/>
      <c r="FCH11" s="526"/>
      <c r="FCI11" s="526"/>
      <c r="FCJ11" s="526"/>
      <c r="FCK11" s="526"/>
      <c r="FCL11" s="526"/>
      <c r="FCM11" s="526"/>
      <c r="FCN11" s="526"/>
      <c r="FCO11" s="526"/>
      <c r="FCP11" s="526"/>
      <c r="FCQ11" s="526"/>
      <c r="FCR11" s="526"/>
      <c r="FCS11" s="526"/>
      <c r="FCT11" s="526"/>
      <c r="FCU11" s="526"/>
      <c r="FCV11" s="526"/>
      <c r="FCW11" s="526"/>
      <c r="FCX11" s="526"/>
      <c r="FCY11" s="526"/>
      <c r="FCZ11" s="526"/>
      <c r="FDA11" s="526"/>
      <c r="FDB11" s="526"/>
      <c r="FDC11" s="526"/>
      <c r="FDD11" s="526"/>
      <c r="FDE11" s="526"/>
      <c r="FDF11" s="526"/>
      <c r="FDG11" s="526"/>
      <c r="FDH11" s="526"/>
      <c r="FDI11" s="526"/>
      <c r="FDJ11" s="526"/>
      <c r="FDK11" s="526"/>
      <c r="FDL11" s="526"/>
      <c r="FDM11" s="526"/>
      <c r="FDN11" s="526"/>
      <c r="FDO11" s="526"/>
      <c r="FDP11" s="526"/>
      <c r="FDQ11" s="526"/>
      <c r="FDR11" s="526"/>
      <c r="FDS11" s="526"/>
      <c r="FDT11" s="526"/>
      <c r="FDU11" s="526"/>
      <c r="FDV11" s="526"/>
      <c r="FDW11" s="526"/>
      <c r="FDX11" s="526"/>
      <c r="FDY11" s="526"/>
      <c r="FDZ11" s="526"/>
      <c r="FEA11" s="526"/>
      <c r="FEB11" s="526"/>
      <c r="FEC11" s="526"/>
      <c r="FED11" s="526"/>
      <c r="FEE11" s="526"/>
      <c r="FEF11" s="526"/>
      <c r="FEG11" s="526"/>
      <c r="FEH11" s="526"/>
      <c r="FEI11" s="526"/>
      <c r="FEJ11" s="526"/>
      <c r="FEK11" s="526"/>
      <c r="FEL11" s="526"/>
      <c r="FEM11" s="526"/>
      <c r="FEN11" s="526"/>
      <c r="FEO11" s="526"/>
      <c r="FEP11" s="526"/>
      <c r="FEQ11" s="526"/>
      <c r="FER11" s="526"/>
      <c r="FES11" s="526"/>
      <c r="FET11" s="526"/>
      <c r="FEU11" s="526"/>
      <c r="FEV11" s="526"/>
      <c r="FEW11" s="526"/>
      <c r="FEX11" s="526"/>
      <c r="FEY11" s="526"/>
      <c r="FEZ11" s="526"/>
      <c r="FFA11" s="526"/>
      <c r="FFB11" s="526"/>
      <c r="FFC11" s="526"/>
      <c r="FFD11" s="526"/>
      <c r="FFE11" s="526"/>
      <c r="FFF11" s="526"/>
      <c r="FFG11" s="526"/>
      <c r="FFH11" s="526"/>
      <c r="FFI11" s="526"/>
      <c r="FFJ11" s="526"/>
      <c r="FFK11" s="526"/>
      <c r="FFL11" s="526"/>
      <c r="FFM11" s="526"/>
      <c r="FFN11" s="526"/>
      <c r="FFO11" s="526"/>
      <c r="FFP11" s="526"/>
      <c r="FFQ11" s="526"/>
      <c r="FFR11" s="526"/>
      <c r="FFS11" s="526"/>
      <c r="FFT11" s="526"/>
      <c r="FFU11" s="526"/>
      <c r="FFV11" s="526"/>
      <c r="FFW11" s="526"/>
      <c r="FFX11" s="526"/>
      <c r="FFY11" s="526"/>
      <c r="FFZ11" s="526"/>
      <c r="FGA11" s="526"/>
      <c r="FGB11" s="526"/>
      <c r="FGC11" s="526"/>
      <c r="FGD11" s="526"/>
      <c r="FGE11" s="526"/>
      <c r="FGF11" s="526"/>
      <c r="FGG11" s="526"/>
      <c r="FGH11" s="526"/>
      <c r="FGI11" s="526"/>
      <c r="FGJ11" s="526"/>
      <c r="FGK11" s="526"/>
      <c r="FGL11" s="526"/>
      <c r="FGM11" s="526"/>
      <c r="FGN11" s="526"/>
      <c r="FGO11" s="526"/>
      <c r="FGP11" s="526"/>
      <c r="FGQ11" s="526"/>
      <c r="FGR11" s="526"/>
      <c r="FGS11" s="526"/>
      <c r="FGT11" s="526"/>
      <c r="FGU11" s="526"/>
      <c r="FGV11" s="526"/>
      <c r="FGW11" s="526"/>
      <c r="FGX11" s="526"/>
      <c r="FGY11" s="526"/>
      <c r="FGZ11" s="526"/>
      <c r="FHA11" s="526"/>
      <c r="FHB11" s="526"/>
      <c r="FHC11" s="526"/>
      <c r="FHD11" s="526"/>
      <c r="FHE11" s="526"/>
      <c r="FHF11" s="526"/>
      <c r="FHG11" s="526"/>
      <c r="FHH11" s="526"/>
      <c r="FHI11" s="526"/>
      <c r="FHJ11" s="526"/>
      <c r="FHK11" s="526"/>
      <c r="FHL11" s="526"/>
      <c r="FHM11" s="526"/>
      <c r="FHN11" s="526"/>
      <c r="FHO11" s="526"/>
      <c r="FHP11" s="526"/>
      <c r="FHQ11" s="526"/>
      <c r="FHR11" s="526"/>
      <c r="FHS11" s="526"/>
      <c r="FHT11" s="526"/>
      <c r="FHU11" s="526"/>
      <c r="FHV11" s="526"/>
      <c r="FHW11" s="526"/>
      <c r="FHX11" s="526"/>
      <c r="FHY11" s="526"/>
      <c r="FHZ11" s="526"/>
      <c r="FIA11" s="526"/>
      <c r="FIB11" s="526"/>
      <c r="FIC11" s="526"/>
      <c r="FID11" s="526"/>
      <c r="FIE11" s="526"/>
      <c r="FIF11" s="526"/>
      <c r="FIG11" s="526"/>
      <c r="FIH11" s="526"/>
      <c r="FII11" s="526"/>
      <c r="FIJ11" s="526"/>
      <c r="FIK11" s="526"/>
      <c r="FIL11" s="526"/>
      <c r="FIM11" s="526"/>
      <c r="FIN11" s="526"/>
      <c r="FIO11" s="526"/>
      <c r="FIP11" s="526"/>
      <c r="FIQ11" s="526"/>
      <c r="FIR11" s="526"/>
      <c r="FIS11" s="526"/>
      <c r="FIT11" s="526"/>
      <c r="FIU11" s="526"/>
      <c r="FIV11" s="526"/>
      <c r="FIW11" s="526"/>
      <c r="FIX11" s="526"/>
      <c r="FIY11" s="526"/>
      <c r="FIZ11" s="526"/>
      <c r="FJA11" s="526"/>
      <c r="FJB11" s="526"/>
      <c r="FJC11" s="526"/>
      <c r="FJD11" s="526"/>
      <c r="FJE11" s="526"/>
      <c r="FJF11" s="526"/>
      <c r="FJG11" s="526"/>
      <c r="FJH11" s="526"/>
      <c r="FJI11" s="526"/>
      <c r="FJJ11" s="526"/>
      <c r="FJK11" s="526"/>
      <c r="FJL11" s="526"/>
      <c r="FJM11" s="526"/>
      <c r="FJN11" s="526"/>
      <c r="FJO11" s="526"/>
      <c r="FJP11" s="526"/>
      <c r="FJQ11" s="526"/>
      <c r="FJR11" s="526"/>
      <c r="FJS11" s="526"/>
      <c r="FJT11" s="526"/>
      <c r="FJU11" s="526"/>
      <c r="FJV11" s="526"/>
      <c r="FJW11" s="526"/>
      <c r="FJX11" s="526"/>
      <c r="FJY11" s="526"/>
      <c r="FJZ11" s="526"/>
      <c r="FKA11" s="526"/>
      <c r="FKB11" s="526"/>
      <c r="FKC11" s="526"/>
      <c r="FKD11" s="526"/>
      <c r="FKE11" s="526"/>
      <c r="FKF11" s="526"/>
      <c r="FKG11" s="526"/>
      <c r="FKH11" s="526"/>
      <c r="FKI11" s="526"/>
      <c r="FKJ11" s="526"/>
      <c r="FKK11" s="526"/>
      <c r="FKL11" s="526"/>
      <c r="FKM11" s="526"/>
      <c r="FKN11" s="526"/>
      <c r="FKO11" s="526"/>
      <c r="FKP11" s="526"/>
      <c r="FKQ11" s="526"/>
      <c r="FKR11" s="526"/>
      <c r="FKS11" s="526"/>
      <c r="FKT11" s="526"/>
      <c r="FKU11" s="526"/>
      <c r="FKV11" s="526"/>
      <c r="FKW11" s="526"/>
      <c r="FKX11" s="526"/>
      <c r="FKY11" s="526"/>
      <c r="FKZ11" s="526"/>
      <c r="FLA11" s="526"/>
      <c r="FLB11" s="526"/>
      <c r="FLC11" s="526"/>
      <c r="FLD11" s="526"/>
      <c r="FLE11" s="526"/>
      <c r="FLF11" s="526"/>
      <c r="FLG11" s="526"/>
      <c r="FLH11" s="526"/>
      <c r="FLI11" s="526"/>
      <c r="FLJ11" s="526"/>
      <c r="FLK11" s="526"/>
      <c r="FLL11" s="526"/>
      <c r="FLM11" s="526"/>
      <c r="FLN11" s="526"/>
      <c r="FLO11" s="526"/>
      <c r="FLP11" s="526"/>
      <c r="FLQ11" s="526"/>
      <c r="FLR11" s="526"/>
      <c r="FLS11" s="526"/>
      <c r="FLT11" s="526"/>
      <c r="FLU11" s="526"/>
      <c r="FLV11" s="526"/>
      <c r="FLW11" s="526"/>
      <c r="FLX11" s="526"/>
      <c r="FLY11" s="526"/>
      <c r="FLZ11" s="526"/>
      <c r="FMA11" s="526"/>
      <c r="FMB11" s="526"/>
      <c r="FMC11" s="526"/>
      <c r="FMD11" s="526"/>
      <c r="FME11" s="526"/>
      <c r="FMF11" s="526"/>
      <c r="FMG11" s="526"/>
      <c r="FMH11" s="526"/>
      <c r="FMI11" s="526"/>
      <c r="FMJ11" s="526"/>
      <c r="FMK11" s="526"/>
      <c r="FML11" s="526"/>
      <c r="FMM11" s="526"/>
      <c r="FMN11" s="526"/>
      <c r="FMO11" s="526"/>
      <c r="FMP11" s="526"/>
      <c r="FMQ11" s="526"/>
      <c r="FMR11" s="526"/>
      <c r="FMS11" s="526"/>
      <c r="FMT11" s="526"/>
      <c r="FMU11" s="526"/>
      <c r="FMV11" s="526"/>
      <c r="FMW11" s="526"/>
      <c r="FMX11" s="526"/>
      <c r="FMY11" s="526"/>
      <c r="FMZ11" s="526"/>
      <c r="FNA11" s="526"/>
      <c r="FNB11" s="526"/>
      <c r="FNC11" s="526"/>
      <c r="FND11" s="526"/>
      <c r="FNE11" s="526"/>
      <c r="FNF11" s="526"/>
      <c r="FNG11" s="526"/>
      <c r="FNH11" s="526"/>
      <c r="FNI11" s="526"/>
      <c r="FNJ11" s="526"/>
      <c r="FNK11" s="526"/>
      <c r="FNL11" s="526"/>
      <c r="FNM11" s="526"/>
      <c r="FNN11" s="526"/>
      <c r="FNO11" s="526"/>
      <c r="FNP11" s="526"/>
      <c r="FNQ11" s="526"/>
      <c r="FNR11" s="526"/>
      <c r="FNS11" s="526"/>
      <c r="FNT11" s="526"/>
      <c r="FNU11" s="526"/>
      <c r="FNV11" s="526"/>
      <c r="FNW11" s="526"/>
      <c r="FNX11" s="526"/>
      <c r="FNY11" s="526"/>
      <c r="FNZ11" s="526"/>
      <c r="FOA11" s="526"/>
      <c r="FOB11" s="526"/>
      <c r="FOC11" s="526"/>
      <c r="FOD11" s="526"/>
      <c r="FOE11" s="526"/>
      <c r="FOF11" s="526"/>
      <c r="FOG11" s="526"/>
      <c r="FOH11" s="526"/>
      <c r="FOI11" s="526"/>
      <c r="FOJ11" s="526"/>
      <c r="FOK11" s="526"/>
      <c r="FOL11" s="526"/>
      <c r="FOM11" s="526"/>
      <c r="FON11" s="526"/>
      <c r="FOO11" s="526"/>
      <c r="FOP11" s="526"/>
      <c r="FOQ11" s="526"/>
      <c r="FOR11" s="526"/>
      <c r="FOS11" s="526"/>
      <c r="FOT11" s="526"/>
      <c r="FOU11" s="526"/>
      <c r="FOV11" s="526"/>
      <c r="FOW11" s="526"/>
      <c r="FOX11" s="526"/>
      <c r="FOY11" s="526"/>
      <c r="FOZ11" s="526"/>
      <c r="FPA11" s="526"/>
      <c r="FPB11" s="526"/>
      <c r="FPC11" s="526"/>
      <c r="FPD11" s="526"/>
      <c r="FPE11" s="526"/>
      <c r="FPF11" s="526"/>
      <c r="FPG11" s="526"/>
      <c r="FPH11" s="526"/>
      <c r="FPI11" s="526"/>
      <c r="FPJ11" s="526"/>
      <c r="FPK11" s="526"/>
      <c r="FPL11" s="526"/>
      <c r="FPM11" s="526"/>
      <c r="FPN11" s="526"/>
      <c r="FPO11" s="526"/>
      <c r="FPP11" s="526"/>
      <c r="FPQ11" s="526"/>
      <c r="FPR11" s="526"/>
      <c r="FPS11" s="526"/>
      <c r="FPT11" s="526"/>
      <c r="FPU11" s="526"/>
      <c r="FPV11" s="526"/>
      <c r="FPW11" s="526"/>
      <c r="FPX11" s="526"/>
      <c r="FPY11" s="526"/>
      <c r="FPZ11" s="526"/>
      <c r="FQA11" s="526"/>
      <c r="FQB11" s="526"/>
      <c r="FQC11" s="526"/>
      <c r="FQD11" s="526"/>
      <c r="FQE11" s="526"/>
      <c r="FQF11" s="526"/>
      <c r="FQG11" s="526"/>
      <c r="FQH11" s="526"/>
      <c r="FQI11" s="526"/>
      <c r="FQJ11" s="526"/>
      <c r="FQK11" s="526"/>
      <c r="FQL11" s="526"/>
      <c r="FQM11" s="526"/>
      <c r="FQN11" s="526"/>
      <c r="FQO11" s="526"/>
      <c r="FQP11" s="526"/>
      <c r="FQQ11" s="526"/>
      <c r="FQR11" s="526"/>
      <c r="FQS11" s="526"/>
      <c r="FQT11" s="526"/>
      <c r="FQU11" s="526"/>
      <c r="FQV11" s="526"/>
      <c r="FQW11" s="526"/>
      <c r="FQX11" s="526"/>
      <c r="FQY11" s="526"/>
      <c r="FQZ11" s="526"/>
      <c r="FRA11" s="526"/>
      <c r="FRB11" s="526"/>
      <c r="FRC11" s="526"/>
      <c r="FRD11" s="526"/>
      <c r="FRE11" s="526"/>
      <c r="FRF11" s="526"/>
      <c r="FRG11" s="526"/>
      <c r="FRH11" s="526"/>
      <c r="FRI11" s="526"/>
      <c r="FRJ11" s="526"/>
      <c r="FRK11" s="526"/>
      <c r="FRL11" s="526"/>
      <c r="FRM11" s="526"/>
      <c r="FRN11" s="526"/>
      <c r="FRO11" s="526"/>
      <c r="FRP11" s="526"/>
      <c r="FRQ11" s="526"/>
      <c r="FRR11" s="526"/>
      <c r="FRS11" s="526"/>
      <c r="FRT11" s="526"/>
      <c r="FRU11" s="526"/>
      <c r="FRV11" s="526"/>
      <c r="FRW11" s="526"/>
      <c r="FRX11" s="526"/>
      <c r="FRY11" s="526"/>
      <c r="FRZ11" s="526"/>
      <c r="FSA11" s="526"/>
      <c r="FSB11" s="526"/>
      <c r="FSC11" s="526"/>
      <c r="FSD11" s="526"/>
      <c r="FSE11" s="526"/>
      <c r="FSF11" s="526"/>
      <c r="FSG11" s="526"/>
      <c r="FSH11" s="526"/>
      <c r="FSI11" s="526"/>
      <c r="FSJ11" s="526"/>
      <c r="FSK11" s="526"/>
      <c r="FSL11" s="526"/>
      <c r="FSM11" s="526"/>
      <c r="FSN11" s="526"/>
      <c r="FSO11" s="526"/>
      <c r="FSP11" s="526"/>
      <c r="FSQ11" s="526"/>
      <c r="FSR11" s="526"/>
      <c r="FSS11" s="526"/>
      <c r="FST11" s="526"/>
      <c r="FSU11" s="526"/>
      <c r="FSV11" s="526"/>
      <c r="FSW11" s="526"/>
      <c r="FSX11" s="526"/>
      <c r="FSY11" s="526"/>
      <c r="FSZ11" s="526"/>
      <c r="FTA11" s="526"/>
      <c r="FTB11" s="526"/>
      <c r="FTC11" s="526"/>
      <c r="FTD11" s="526"/>
      <c r="FTE11" s="526"/>
      <c r="FTF11" s="526"/>
      <c r="FTG11" s="526"/>
      <c r="FTH11" s="526"/>
      <c r="FTI11" s="526"/>
      <c r="FTJ11" s="526"/>
      <c r="FTK11" s="526"/>
      <c r="FTL11" s="526"/>
      <c r="FTM11" s="526"/>
      <c r="FTN11" s="526"/>
      <c r="FTO11" s="526"/>
      <c r="FTP11" s="526"/>
      <c r="FTQ11" s="526"/>
      <c r="FTR11" s="526"/>
      <c r="FTS11" s="526"/>
      <c r="FTT11" s="526"/>
      <c r="FTU11" s="526"/>
      <c r="FTV11" s="526"/>
      <c r="FTW11" s="526"/>
      <c r="FTX11" s="526"/>
      <c r="FTY11" s="526"/>
      <c r="FTZ11" s="526"/>
      <c r="FUA11" s="526"/>
      <c r="FUB11" s="526"/>
      <c r="FUC11" s="526"/>
      <c r="FUD11" s="526"/>
      <c r="FUE11" s="526"/>
      <c r="FUF11" s="526"/>
      <c r="FUG11" s="526"/>
      <c r="FUH11" s="526"/>
      <c r="FUI11" s="526"/>
      <c r="FUJ11" s="526"/>
      <c r="FUK11" s="526"/>
      <c r="FUL11" s="526"/>
      <c r="FUM11" s="526"/>
      <c r="FUN11" s="526"/>
      <c r="FUO11" s="526"/>
      <c r="FUP11" s="526"/>
      <c r="FUQ11" s="526"/>
      <c r="FUR11" s="526"/>
      <c r="FUS11" s="526"/>
      <c r="FUT11" s="526"/>
      <c r="FUU11" s="526"/>
      <c r="FUV11" s="526"/>
      <c r="FUW11" s="526"/>
      <c r="FUX11" s="526"/>
      <c r="FUY11" s="526"/>
      <c r="FUZ11" s="526"/>
      <c r="FVA11" s="526"/>
      <c r="FVB11" s="526"/>
      <c r="FVC11" s="526"/>
      <c r="FVD11" s="526"/>
      <c r="FVE11" s="526"/>
      <c r="FVF11" s="526"/>
      <c r="FVG11" s="526"/>
      <c r="FVH11" s="526"/>
      <c r="FVI11" s="526"/>
      <c r="FVJ11" s="526"/>
      <c r="FVK11" s="526"/>
      <c r="FVL11" s="526"/>
      <c r="FVM11" s="526"/>
      <c r="FVN11" s="526"/>
      <c r="FVO11" s="526"/>
      <c r="FVP11" s="526"/>
      <c r="FVQ11" s="526"/>
      <c r="FVR11" s="526"/>
      <c r="FVS11" s="526"/>
      <c r="FVT11" s="526"/>
      <c r="FVU11" s="526"/>
      <c r="FVV11" s="526"/>
      <c r="FVW11" s="526"/>
      <c r="FVX11" s="526"/>
      <c r="FVY11" s="526"/>
      <c r="FVZ11" s="526"/>
      <c r="FWA11" s="526"/>
      <c r="FWB11" s="526"/>
      <c r="FWC11" s="526"/>
      <c r="FWD11" s="526"/>
      <c r="FWE11" s="526"/>
      <c r="FWF11" s="526"/>
      <c r="FWG11" s="526"/>
      <c r="FWH11" s="526"/>
      <c r="FWI11" s="526"/>
      <c r="FWJ11" s="526"/>
      <c r="FWK11" s="526"/>
      <c r="FWL11" s="526"/>
      <c r="FWM11" s="526"/>
      <c r="FWN11" s="526"/>
      <c r="FWO11" s="526"/>
      <c r="FWP11" s="526"/>
      <c r="FWQ11" s="526"/>
      <c r="FWR11" s="526"/>
      <c r="FWS11" s="526"/>
      <c r="FWT11" s="526"/>
      <c r="FWU11" s="526"/>
      <c r="FWV11" s="526"/>
      <c r="FWW11" s="526"/>
      <c r="FWX11" s="526"/>
      <c r="FWY11" s="526"/>
      <c r="FWZ11" s="526"/>
      <c r="FXA11" s="526"/>
      <c r="FXB11" s="526"/>
      <c r="FXC11" s="526"/>
      <c r="FXD11" s="526"/>
      <c r="FXE11" s="526"/>
      <c r="FXF11" s="526"/>
      <c r="FXG11" s="526"/>
      <c r="FXH11" s="526"/>
      <c r="FXI11" s="526"/>
      <c r="FXJ11" s="526"/>
      <c r="FXK11" s="526"/>
      <c r="FXL11" s="526"/>
      <c r="FXM11" s="526"/>
      <c r="FXN11" s="526"/>
      <c r="FXO11" s="526"/>
      <c r="FXP11" s="526"/>
      <c r="FXQ11" s="526"/>
      <c r="FXR11" s="526"/>
      <c r="FXS11" s="526"/>
      <c r="FXT11" s="526"/>
      <c r="FXU11" s="526"/>
      <c r="FXV11" s="526"/>
      <c r="FXW11" s="526"/>
      <c r="FXX11" s="526"/>
      <c r="FXY11" s="526"/>
      <c r="FXZ11" s="526"/>
      <c r="FYA11" s="526"/>
      <c r="FYB11" s="526"/>
      <c r="FYC11" s="526"/>
      <c r="FYD11" s="526"/>
      <c r="FYE11" s="526"/>
      <c r="FYF11" s="526"/>
      <c r="FYG11" s="526"/>
      <c r="FYH11" s="526"/>
      <c r="FYI11" s="526"/>
      <c r="FYJ11" s="526"/>
      <c r="FYK11" s="526"/>
      <c r="FYL11" s="526"/>
      <c r="FYM11" s="526"/>
      <c r="FYN11" s="526"/>
      <c r="FYO11" s="526"/>
      <c r="FYP11" s="526"/>
      <c r="FYQ11" s="526"/>
      <c r="FYR11" s="526"/>
      <c r="FYS11" s="526"/>
      <c r="FYT11" s="526"/>
      <c r="FYU11" s="526"/>
      <c r="FYV11" s="526"/>
      <c r="FYW11" s="526"/>
      <c r="FYX11" s="526"/>
      <c r="FYY11" s="526"/>
      <c r="FYZ11" s="526"/>
      <c r="FZA11" s="526"/>
      <c r="FZB11" s="526"/>
      <c r="FZC11" s="526"/>
      <c r="FZD11" s="526"/>
      <c r="FZE11" s="526"/>
      <c r="FZF11" s="526"/>
      <c r="FZG11" s="526"/>
      <c r="FZH11" s="526"/>
      <c r="FZI11" s="526"/>
      <c r="FZJ11" s="526"/>
      <c r="FZK11" s="526"/>
      <c r="FZL11" s="526"/>
      <c r="FZM11" s="526"/>
      <c r="FZN11" s="526"/>
      <c r="FZO11" s="526"/>
      <c r="FZP11" s="526"/>
      <c r="FZQ11" s="526"/>
      <c r="FZR11" s="526"/>
      <c r="FZS11" s="526"/>
      <c r="FZT11" s="526"/>
      <c r="FZU11" s="526"/>
      <c r="FZV11" s="526"/>
      <c r="FZW11" s="526"/>
      <c r="FZX11" s="526"/>
      <c r="FZY11" s="526"/>
      <c r="FZZ11" s="526"/>
      <c r="GAA11" s="526"/>
      <c r="GAB11" s="526"/>
      <c r="GAC11" s="526"/>
      <c r="GAD11" s="526"/>
      <c r="GAE11" s="526"/>
      <c r="GAF11" s="526"/>
      <c r="GAG11" s="526"/>
      <c r="GAH11" s="526"/>
      <c r="GAI11" s="526"/>
      <c r="GAJ11" s="526"/>
      <c r="GAK11" s="526"/>
      <c r="GAL11" s="526"/>
      <c r="GAM11" s="526"/>
      <c r="GAN11" s="526"/>
      <c r="GAO11" s="526"/>
      <c r="GAP11" s="526"/>
      <c r="GAQ11" s="526"/>
      <c r="GAR11" s="526"/>
      <c r="GAS11" s="526"/>
      <c r="GAT11" s="526"/>
      <c r="GAU11" s="526"/>
      <c r="GAV11" s="526"/>
      <c r="GAW11" s="526"/>
      <c r="GAX11" s="526"/>
      <c r="GAY11" s="526"/>
      <c r="GAZ11" s="526"/>
      <c r="GBA11" s="526"/>
      <c r="GBB11" s="526"/>
      <c r="GBC11" s="526"/>
      <c r="GBD11" s="526"/>
      <c r="GBE11" s="526"/>
      <c r="GBF11" s="526"/>
      <c r="GBG11" s="526"/>
      <c r="GBH11" s="526"/>
      <c r="GBI11" s="526"/>
      <c r="GBJ11" s="526"/>
      <c r="GBK11" s="526"/>
      <c r="GBL11" s="526"/>
      <c r="GBM11" s="526"/>
      <c r="GBN11" s="526"/>
      <c r="GBO11" s="526"/>
      <c r="GBP11" s="526"/>
      <c r="GBQ11" s="526"/>
      <c r="GBR11" s="526"/>
      <c r="GBS11" s="526"/>
      <c r="GBT11" s="526"/>
      <c r="GBU11" s="526"/>
      <c r="GBV11" s="526"/>
      <c r="GBW11" s="526"/>
      <c r="GBX11" s="526"/>
      <c r="GBY11" s="526"/>
      <c r="GBZ11" s="526"/>
      <c r="GCA11" s="526"/>
      <c r="GCB11" s="526"/>
      <c r="GCC11" s="526"/>
      <c r="GCD11" s="526"/>
      <c r="GCE11" s="526"/>
      <c r="GCF11" s="526"/>
      <c r="GCG11" s="526"/>
      <c r="GCH11" s="526"/>
      <c r="GCI11" s="526"/>
      <c r="GCJ11" s="526"/>
      <c r="GCK11" s="526"/>
      <c r="GCL11" s="526"/>
      <c r="GCM11" s="526"/>
      <c r="GCN11" s="526"/>
      <c r="GCO11" s="526"/>
      <c r="GCP11" s="526"/>
      <c r="GCQ11" s="526"/>
      <c r="GCR11" s="526"/>
      <c r="GCS11" s="526"/>
      <c r="GCT11" s="526"/>
      <c r="GCU11" s="526"/>
      <c r="GCV11" s="526"/>
      <c r="GCW11" s="526"/>
      <c r="GCX11" s="526"/>
      <c r="GCY11" s="526"/>
      <c r="GCZ11" s="526"/>
      <c r="GDA11" s="526"/>
      <c r="GDB11" s="526"/>
      <c r="GDC11" s="526"/>
      <c r="GDD11" s="526"/>
      <c r="GDE11" s="526"/>
      <c r="GDF11" s="526"/>
      <c r="GDG11" s="526"/>
      <c r="GDH11" s="526"/>
      <c r="GDI11" s="526"/>
      <c r="GDJ11" s="526"/>
      <c r="GDK11" s="526"/>
      <c r="GDL11" s="526"/>
      <c r="GDM11" s="526"/>
      <c r="GDN11" s="526"/>
      <c r="GDO11" s="526"/>
      <c r="GDP11" s="526"/>
      <c r="GDQ11" s="526"/>
      <c r="GDR11" s="526"/>
      <c r="GDS11" s="526"/>
      <c r="GDT11" s="526"/>
      <c r="GDU11" s="526"/>
      <c r="GDV11" s="526"/>
      <c r="GDW11" s="526"/>
      <c r="GDX11" s="526"/>
      <c r="GDY11" s="526"/>
      <c r="GDZ11" s="526"/>
      <c r="GEA11" s="526"/>
      <c r="GEB11" s="526"/>
      <c r="GEC11" s="526"/>
      <c r="GED11" s="526"/>
      <c r="GEE11" s="526"/>
      <c r="GEF11" s="526"/>
      <c r="GEG11" s="526"/>
      <c r="GEH11" s="526"/>
      <c r="GEI11" s="526"/>
      <c r="GEJ11" s="526"/>
      <c r="GEK11" s="526"/>
      <c r="GEL11" s="526"/>
      <c r="GEM11" s="526"/>
      <c r="GEN11" s="526"/>
      <c r="GEO11" s="526"/>
      <c r="GEP11" s="526"/>
      <c r="GEQ11" s="526"/>
      <c r="GER11" s="526"/>
      <c r="GES11" s="526"/>
      <c r="GET11" s="526"/>
      <c r="GEU11" s="526"/>
      <c r="GEV11" s="526"/>
      <c r="GEW11" s="526"/>
      <c r="GEX11" s="526"/>
      <c r="GEY11" s="526"/>
      <c r="GEZ11" s="526"/>
      <c r="GFA11" s="526"/>
      <c r="GFB11" s="526"/>
      <c r="GFC11" s="526"/>
      <c r="GFD11" s="526"/>
      <c r="GFE11" s="526"/>
      <c r="GFF11" s="526"/>
      <c r="GFG11" s="526"/>
      <c r="GFH11" s="526"/>
      <c r="GFI11" s="526"/>
      <c r="GFJ11" s="526"/>
      <c r="GFK11" s="526"/>
      <c r="GFL11" s="526"/>
      <c r="GFM11" s="526"/>
      <c r="GFN11" s="526"/>
      <c r="GFO11" s="526"/>
      <c r="GFP11" s="526"/>
      <c r="GFQ11" s="526"/>
      <c r="GFR11" s="526"/>
      <c r="GFS11" s="526"/>
      <c r="GFT11" s="526"/>
      <c r="GFU11" s="526"/>
      <c r="GFV11" s="526"/>
      <c r="GFW11" s="526"/>
      <c r="GFX11" s="526"/>
      <c r="GFY11" s="526"/>
      <c r="GFZ11" s="526"/>
      <c r="GGA11" s="526"/>
      <c r="GGB11" s="526"/>
      <c r="GGC11" s="526"/>
      <c r="GGD11" s="526"/>
      <c r="GGE11" s="526"/>
      <c r="GGF11" s="526"/>
      <c r="GGG11" s="526"/>
      <c r="GGH11" s="526"/>
      <c r="GGI11" s="526"/>
      <c r="GGJ11" s="526"/>
      <c r="GGK11" s="526"/>
      <c r="GGL11" s="526"/>
      <c r="GGM11" s="526"/>
      <c r="GGN11" s="526"/>
      <c r="GGO11" s="526"/>
      <c r="GGP11" s="526"/>
      <c r="GGQ11" s="526"/>
      <c r="GGR11" s="526"/>
      <c r="GGS11" s="526"/>
      <c r="GGT11" s="526"/>
      <c r="GGU11" s="526"/>
      <c r="GGV11" s="526"/>
      <c r="GGW11" s="526"/>
      <c r="GGX11" s="526"/>
      <c r="GGY11" s="526"/>
      <c r="GGZ11" s="526"/>
      <c r="GHA11" s="526"/>
      <c r="GHB11" s="526"/>
      <c r="GHC11" s="526"/>
      <c r="GHD11" s="526"/>
      <c r="GHE11" s="526"/>
      <c r="GHF11" s="526"/>
      <c r="GHG11" s="526"/>
      <c r="GHH11" s="526"/>
      <c r="GHI11" s="526"/>
      <c r="GHJ11" s="526"/>
      <c r="GHK11" s="526"/>
      <c r="GHL11" s="526"/>
      <c r="GHM11" s="526"/>
      <c r="GHN11" s="526"/>
      <c r="GHO11" s="526"/>
      <c r="GHP11" s="526"/>
      <c r="GHQ11" s="526"/>
      <c r="GHR11" s="526"/>
      <c r="GHS11" s="526"/>
      <c r="GHT11" s="526"/>
      <c r="GHU11" s="526"/>
      <c r="GHV11" s="526"/>
      <c r="GHW11" s="526"/>
      <c r="GHX11" s="526"/>
      <c r="GHY11" s="526"/>
      <c r="GHZ11" s="526"/>
      <c r="GIA11" s="526"/>
      <c r="GIB11" s="526"/>
      <c r="GIC11" s="526"/>
      <c r="GID11" s="526"/>
      <c r="GIE11" s="526"/>
      <c r="GIF11" s="526"/>
      <c r="GIG11" s="526"/>
      <c r="GIH11" s="526"/>
      <c r="GII11" s="526"/>
      <c r="GIJ11" s="526"/>
      <c r="GIK11" s="526"/>
      <c r="GIL11" s="526"/>
      <c r="GIM11" s="526"/>
      <c r="GIN11" s="526"/>
      <c r="GIO11" s="526"/>
      <c r="GIP11" s="526"/>
      <c r="GIQ11" s="526"/>
      <c r="GIR11" s="526"/>
      <c r="GIS11" s="526"/>
      <c r="GIT11" s="526"/>
      <c r="GIU11" s="526"/>
      <c r="GIV11" s="526"/>
      <c r="GIW11" s="526"/>
      <c r="GIX11" s="526"/>
      <c r="GIY11" s="526"/>
      <c r="GIZ11" s="526"/>
      <c r="GJA11" s="526"/>
      <c r="GJB11" s="526"/>
      <c r="GJC11" s="526"/>
      <c r="GJD11" s="526"/>
      <c r="GJE11" s="526"/>
      <c r="GJF11" s="526"/>
      <c r="GJG11" s="526"/>
      <c r="GJH11" s="526"/>
      <c r="GJI11" s="526"/>
      <c r="GJJ11" s="526"/>
      <c r="GJK11" s="526"/>
      <c r="GJL11" s="526"/>
      <c r="GJM11" s="526"/>
      <c r="GJN11" s="526"/>
      <c r="GJO11" s="526"/>
      <c r="GJP11" s="526"/>
      <c r="GJQ11" s="526"/>
      <c r="GJR11" s="526"/>
      <c r="GJS11" s="526"/>
      <c r="GJT11" s="526"/>
      <c r="GJU11" s="526"/>
      <c r="GJV11" s="526"/>
      <c r="GJW11" s="526"/>
      <c r="GJX11" s="526"/>
      <c r="GJY11" s="526"/>
      <c r="GJZ11" s="526"/>
      <c r="GKA11" s="526"/>
      <c r="GKB11" s="526"/>
      <c r="GKC11" s="526"/>
      <c r="GKD11" s="526"/>
      <c r="GKE11" s="526"/>
      <c r="GKF11" s="526"/>
      <c r="GKG11" s="526"/>
      <c r="GKH11" s="526"/>
      <c r="GKI11" s="526"/>
      <c r="GKJ11" s="526"/>
      <c r="GKK11" s="526"/>
      <c r="GKL11" s="526"/>
      <c r="GKM11" s="526"/>
      <c r="GKN11" s="526"/>
      <c r="GKO11" s="526"/>
      <c r="GKP11" s="526"/>
      <c r="GKQ11" s="526"/>
      <c r="GKR11" s="526"/>
      <c r="GKS11" s="526"/>
      <c r="GKT11" s="526"/>
      <c r="GKU11" s="526"/>
      <c r="GKV11" s="526"/>
      <c r="GKW11" s="526"/>
      <c r="GKX11" s="526"/>
      <c r="GKY11" s="526"/>
      <c r="GKZ11" s="526"/>
      <c r="GLA11" s="526"/>
      <c r="GLB11" s="526"/>
      <c r="GLC11" s="526"/>
      <c r="GLD11" s="526"/>
      <c r="GLE11" s="526"/>
      <c r="GLF11" s="526"/>
      <c r="GLG11" s="526"/>
      <c r="GLH11" s="526"/>
      <c r="GLI11" s="526"/>
      <c r="GLJ11" s="526"/>
      <c r="GLK11" s="526"/>
      <c r="GLL11" s="526"/>
      <c r="GLM11" s="526"/>
      <c r="GLN11" s="526"/>
      <c r="GLO11" s="526"/>
      <c r="GLP11" s="526"/>
      <c r="GLQ11" s="526"/>
      <c r="GLR11" s="526"/>
      <c r="GLS11" s="526"/>
      <c r="GLT11" s="526"/>
      <c r="GLU11" s="526"/>
      <c r="GLV11" s="526"/>
      <c r="GLW11" s="526"/>
      <c r="GLX11" s="526"/>
      <c r="GLY11" s="526"/>
      <c r="GLZ11" s="526"/>
      <c r="GMA11" s="526"/>
      <c r="GMB11" s="526"/>
      <c r="GMC11" s="526"/>
      <c r="GMD11" s="526"/>
      <c r="GME11" s="526"/>
      <c r="GMF11" s="526"/>
      <c r="GMG11" s="526"/>
      <c r="GMH11" s="526"/>
      <c r="GMI11" s="526"/>
      <c r="GMJ11" s="526"/>
      <c r="GMK11" s="526"/>
      <c r="GML11" s="526"/>
      <c r="GMM11" s="526"/>
      <c r="GMN11" s="526"/>
      <c r="GMO11" s="526"/>
      <c r="GMP11" s="526"/>
      <c r="GMQ11" s="526"/>
      <c r="GMR11" s="526"/>
      <c r="GMS11" s="526"/>
      <c r="GMT11" s="526"/>
      <c r="GMU11" s="526"/>
      <c r="GMV11" s="526"/>
      <c r="GMW11" s="526"/>
      <c r="GMX11" s="526"/>
      <c r="GMY11" s="526"/>
      <c r="GMZ11" s="526"/>
      <c r="GNA11" s="526"/>
      <c r="GNB11" s="526"/>
      <c r="GNC11" s="526"/>
      <c r="GND11" s="526"/>
      <c r="GNE11" s="526"/>
      <c r="GNF11" s="526"/>
      <c r="GNG11" s="526"/>
      <c r="GNH11" s="526"/>
      <c r="GNI11" s="526"/>
      <c r="GNJ11" s="526"/>
      <c r="GNK11" s="526"/>
      <c r="GNL11" s="526"/>
      <c r="GNM11" s="526"/>
      <c r="GNN11" s="526"/>
      <c r="GNO11" s="526"/>
      <c r="GNP11" s="526"/>
      <c r="GNQ11" s="526"/>
      <c r="GNR11" s="526"/>
      <c r="GNS11" s="526"/>
      <c r="GNT11" s="526"/>
      <c r="GNU11" s="526"/>
      <c r="GNV11" s="526"/>
      <c r="GNW11" s="526"/>
      <c r="GNX11" s="526"/>
      <c r="GNY11" s="526"/>
      <c r="GNZ11" s="526"/>
      <c r="GOA11" s="526"/>
      <c r="GOB11" s="526"/>
      <c r="GOC11" s="526"/>
      <c r="GOD11" s="526"/>
      <c r="GOE11" s="526"/>
      <c r="GOF11" s="526"/>
      <c r="GOG11" s="526"/>
      <c r="GOH11" s="526"/>
      <c r="GOI11" s="526"/>
      <c r="GOJ11" s="526"/>
      <c r="GOK11" s="526"/>
      <c r="GOL11" s="526"/>
      <c r="GOM11" s="526"/>
      <c r="GON11" s="526"/>
      <c r="GOO11" s="526"/>
      <c r="GOP11" s="526"/>
      <c r="GOQ11" s="526"/>
      <c r="GOR11" s="526"/>
      <c r="GOS11" s="526"/>
      <c r="GOT11" s="526"/>
      <c r="GOU11" s="526"/>
      <c r="GOV11" s="526"/>
      <c r="GOW11" s="526"/>
      <c r="GOX11" s="526"/>
      <c r="GOY11" s="526"/>
      <c r="GOZ11" s="526"/>
      <c r="GPA11" s="526"/>
      <c r="GPB11" s="526"/>
      <c r="GPC11" s="526"/>
      <c r="GPD11" s="526"/>
      <c r="GPE11" s="526"/>
      <c r="GPF11" s="526"/>
      <c r="GPG11" s="526"/>
      <c r="GPH11" s="526"/>
      <c r="GPI11" s="526"/>
      <c r="GPJ11" s="526"/>
      <c r="GPK11" s="526"/>
      <c r="GPL11" s="526"/>
      <c r="GPM11" s="526"/>
      <c r="GPN11" s="526"/>
      <c r="GPO11" s="526"/>
      <c r="GPP11" s="526"/>
      <c r="GPQ11" s="526"/>
      <c r="GPR11" s="526"/>
      <c r="GPS11" s="526"/>
      <c r="GPT11" s="526"/>
      <c r="GPU11" s="526"/>
      <c r="GPV11" s="526"/>
      <c r="GPW11" s="526"/>
      <c r="GPX11" s="526"/>
      <c r="GPY11" s="526"/>
      <c r="GPZ11" s="526"/>
      <c r="GQA11" s="526"/>
      <c r="GQB11" s="526"/>
      <c r="GQC11" s="526"/>
      <c r="GQD11" s="526"/>
      <c r="GQE11" s="526"/>
      <c r="GQF11" s="526"/>
      <c r="GQG11" s="526"/>
      <c r="GQH11" s="526"/>
      <c r="GQI11" s="526"/>
      <c r="GQJ11" s="526"/>
      <c r="GQK11" s="526"/>
      <c r="GQL11" s="526"/>
      <c r="GQM11" s="526"/>
      <c r="GQN11" s="526"/>
      <c r="GQO11" s="526"/>
      <c r="GQP11" s="526"/>
      <c r="GQQ11" s="526"/>
      <c r="GQR11" s="526"/>
      <c r="GQS11" s="526"/>
      <c r="GQT11" s="526"/>
      <c r="GQU11" s="526"/>
      <c r="GQV11" s="526"/>
      <c r="GQW11" s="526"/>
      <c r="GQX11" s="526"/>
      <c r="GQY11" s="526"/>
      <c r="GQZ11" s="526"/>
      <c r="GRA11" s="526"/>
      <c r="GRB11" s="526"/>
      <c r="GRC11" s="526"/>
      <c r="GRD11" s="526"/>
      <c r="GRE11" s="526"/>
      <c r="GRF11" s="526"/>
      <c r="GRG11" s="526"/>
      <c r="GRH11" s="526"/>
      <c r="GRI11" s="526"/>
      <c r="GRJ11" s="526"/>
      <c r="GRK11" s="526"/>
      <c r="GRL11" s="526"/>
      <c r="GRM11" s="526"/>
      <c r="GRN11" s="526"/>
      <c r="GRO11" s="526"/>
      <c r="GRP11" s="526"/>
      <c r="GRQ11" s="526"/>
      <c r="GRR11" s="526"/>
      <c r="GRS11" s="526"/>
      <c r="GRT11" s="526"/>
      <c r="GRU11" s="526"/>
      <c r="GRV11" s="526"/>
      <c r="GRW11" s="526"/>
      <c r="GRX11" s="526"/>
      <c r="GRY11" s="526"/>
      <c r="GRZ11" s="526"/>
      <c r="GSA11" s="526"/>
      <c r="GSB11" s="526"/>
      <c r="GSC11" s="526"/>
      <c r="GSD11" s="526"/>
      <c r="GSE11" s="526"/>
      <c r="GSF11" s="526"/>
      <c r="GSG11" s="526"/>
      <c r="GSH11" s="526"/>
      <c r="GSI11" s="526"/>
      <c r="GSJ11" s="526"/>
      <c r="GSK11" s="526"/>
      <c r="GSL11" s="526"/>
      <c r="GSM11" s="526"/>
      <c r="GSN11" s="526"/>
      <c r="GSO11" s="526"/>
      <c r="GSP11" s="526"/>
      <c r="GSQ11" s="526"/>
      <c r="GSR11" s="526"/>
      <c r="GSS11" s="526"/>
      <c r="GST11" s="526"/>
      <c r="GSU11" s="526"/>
      <c r="GSV11" s="526"/>
      <c r="GSW11" s="526"/>
      <c r="GSX11" s="526"/>
      <c r="GSY11" s="526"/>
      <c r="GSZ11" s="526"/>
      <c r="GTA11" s="526"/>
      <c r="GTB11" s="526"/>
      <c r="GTC11" s="526"/>
      <c r="GTD11" s="526"/>
      <c r="GTE11" s="526"/>
      <c r="GTF11" s="526"/>
      <c r="GTG11" s="526"/>
      <c r="GTH11" s="526"/>
      <c r="GTI11" s="526"/>
      <c r="GTJ11" s="526"/>
      <c r="GTK11" s="526"/>
      <c r="GTL11" s="526"/>
      <c r="GTM11" s="526"/>
      <c r="GTN11" s="526"/>
      <c r="GTO11" s="526"/>
      <c r="GTP11" s="526"/>
      <c r="GTQ11" s="526"/>
      <c r="GTR11" s="526"/>
      <c r="GTS11" s="526"/>
      <c r="GTT11" s="526"/>
      <c r="GTU11" s="526"/>
      <c r="GTV11" s="526"/>
      <c r="GTW11" s="526"/>
      <c r="GTX11" s="526"/>
      <c r="GTY11" s="526"/>
      <c r="GTZ11" s="526"/>
      <c r="GUA11" s="526"/>
      <c r="GUB11" s="526"/>
      <c r="GUC11" s="526"/>
      <c r="GUD11" s="526"/>
      <c r="GUE11" s="526"/>
      <c r="GUF11" s="526"/>
      <c r="GUG11" s="526"/>
      <c r="GUH11" s="526"/>
      <c r="GUI11" s="526"/>
      <c r="GUJ11" s="526"/>
      <c r="GUK11" s="526"/>
      <c r="GUL11" s="526"/>
      <c r="GUM11" s="526"/>
      <c r="GUN11" s="526"/>
      <c r="GUO11" s="526"/>
      <c r="GUP11" s="526"/>
      <c r="GUQ11" s="526"/>
      <c r="GUR11" s="526"/>
      <c r="GUS11" s="526"/>
      <c r="GUT11" s="526"/>
      <c r="GUU11" s="526"/>
      <c r="GUV11" s="526"/>
      <c r="GUW11" s="526"/>
      <c r="GUX11" s="526"/>
      <c r="GUY11" s="526"/>
      <c r="GUZ11" s="526"/>
      <c r="GVA11" s="526"/>
      <c r="GVB11" s="526"/>
      <c r="GVC11" s="526"/>
      <c r="GVD11" s="526"/>
      <c r="GVE11" s="526"/>
      <c r="GVF11" s="526"/>
      <c r="GVG11" s="526"/>
      <c r="GVH11" s="526"/>
      <c r="GVI11" s="526"/>
      <c r="GVJ11" s="526"/>
      <c r="GVK11" s="526"/>
      <c r="GVL11" s="526"/>
      <c r="GVM11" s="526"/>
      <c r="GVN11" s="526"/>
      <c r="GVO11" s="526"/>
      <c r="GVP11" s="526"/>
      <c r="GVQ11" s="526"/>
      <c r="GVR11" s="526"/>
      <c r="GVS11" s="526"/>
      <c r="GVT11" s="526"/>
      <c r="GVU11" s="526"/>
      <c r="GVV11" s="526"/>
      <c r="GVW11" s="526"/>
      <c r="GVX11" s="526"/>
      <c r="GVY11" s="526"/>
      <c r="GVZ11" s="526"/>
      <c r="GWA11" s="526"/>
      <c r="GWB11" s="526"/>
      <c r="GWC11" s="526"/>
      <c r="GWD11" s="526"/>
      <c r="GWE11" s="526"/>
      <c r="GWF11" s="526"/>
      <c r="GWG11" s="526"/>
      <c r="GWH11" s="526"/>
      <c r="GWI11" s="526"/>
      <c r="GWJ11" s="526"/>
      <c r="GWK11" s="526"/>
      <c r="GWL11" s="526"/>
      <c r="GWM11" s="526"/>
      <c r="GWN11" s="526"/>
      <c r="GWO11" s="526"/>
      <c r="GWP11" s="526"/>
      <c r="GWQ11" s="526"/>
      <c r="GWR11" s="526"/>
      <c r="GWS11" s="526"/>
      <c r="GWT11" s="526"/>
      <c r="GWU11" s="526"/>
      <c r="GWV11" s="526"/>
      <c r="GWW11" s="526"/>
      <c r="GWX11" s="526"/>
      <c r="GWY11" s="526"/>
      <c r="GWZ11" s="526"/>
      <c r="GXA11" s="526"/>
      <c r="GXB11" s="526"/>
      <c r="GXC11" s="526"/>
      <c r="GXD11" s="526"/>
      <c r="GXE11" s="526"/>
      <c r="GXF11" s="526"/>
      <c r="GXG11" s="526"/>
      <c r="GXH11" s="526"/>
      <c r="GXI11" s="526"/>
      <c r="GXJ11" s="526"/>
      <c r="GXK11" s="526"/>
      <c r="GXL11" s="526"/>
      <c r="GXM11" s="526"/>
      <c r="GXN11" s="526"/>
      <c r="GXO11" s="526"/>
      <c r="GXP11" s="526"/>
      <c r="GXQ11" s="526"/>
      <c r="GXR11" s="526"/>
      <c r="GXS11" s="526"/>
      <c r="GXT11" s="526"/>
      <c r="GXU11" s="526"/>
      <c r="GXV11" s="526"/>
      <c r="GXW11" s="526"/>
      <c r="GXX11" s="526"/>
      <c r="GXY11" s="526"/>
      <c r="GXZ11" s="526"/>
      <c r="GYA11" s="526"/>
      <c r="GYB11" s="526"/>
      <c r="GYC11" s="526"/>
      <c r="GYD11" s="526"/>
      <c r="GYE11" s="526"/>
      <c r="GYF11" s="526"/>
      <c r="GYG11" s="526"/>
      <c r="GYH11" s="526"/>
      <c r="GYI11" s="526"/>
      <c r="GYJ11" s="526"/>
      <c r="GYK11" s="526"/>
      <c r="GYL11" s="526"/>
      <c r="GYM11" s="526"/>
      <c r="GYN11" s="526"/>
      <c r="GYO11" s="526"/>
      <c r="GYP11" s="526"/>
      <c r="GYQ11" s="526"/>
      <c r="GYR11" s="526"/>
      <c r="GYS11" s="526"/>
      <c r="GYT11" s="526"/>
      <c r="GYU11" s="526"/>
      <c r="GYV11" s="526"/>
      <c r="GYW11" s="526"/>
      <c r="GYX11" s="526"/>
      <c r="GYY11" s="526"/>
      <c r="GYZ11" s="526"/>
      <c r="GZA11" s="526"/>
      <c r="GZB11" s="526"/>
      <c r="GZC11" s="526"/>
      <c r="GZD11" s="526"/>
      <c r="GZE11" s="526"/>
      <c r="GZF11" s="526"/>
      <c r="GZG11" s="526"/>
      <c r="GZH11" s="526"/>
      <c r="GZI11" s="526"/>
      <c r="GZJ11" s="526"/>
      <c r="GZK11" s="526"/>
      <c r="GZL11" s="526"/>
      <c r="GZM11" s="526"/>
      <c r="GZN11" s="526"/>
      <c r="GZO11" s="526"/>
      <c r="GZP11" s="526"/>
      <c r="GZQ11" s="526"/>
      <c r="GZR11" s="526"/>
      <c r="GZS11" s="526"/>
      <c r="GZT11" s="526"/>
      <c r="GZU11" s="526"/>
      <c r="GZV11" s="526"/>
      <c r="GZW11" s="526"/>
      <c r="GZX11" s="526"/>
      <c r="GZY11" s="526"/>
      <c r="GZZ11" s="526"/>
      <c r="HAA11" s="526"/>
      <c r="HAB11" s="526"/>
      <c r="HAC11" s="526"/>
      <c r="HAD11" s="526"/>
      <c r="HAE11" s="526"/>
      <c r="HAF11" s="526"/>
      <c r="HAG11" s="526"/>
      <c r="HAH11" s="526"/>
      <c r="HAI11" s="526"/>
      <c r="HAJ11" s="526"/>
      <c r="HAK11" s="526"/>
      <c r="HAL11" s="526"/>
      <c r="HAM11" s="526"/>
      <c r="HAN11" s="526"/>
      <c r="HAO11" s="526"/>
      <c r="HAP11" s="526"/>
      <c r="HAQ11" s="526"/>
      <c r="HAR11" s="526"/>
      <c r="HAS11" s="526"/>
      <c r="HAT11" s="526"/>
      <c r="HAU11" s="526"/>
      <c r="HAV11" s="526"/>
      <c r="HAW11" s="526"/>
      <c r="HAX11" s="526"/>
      <c r="HAY11" s="526"/>
      <c r="HAZ11" s="526"/>
      <c r="HBA11" s="526"/>
      <c r="HBB11" s="526"/>
      <c r="HBC11" s="526"/>
      <c r="HBD11" s="526"/>
      <c r="HBE11" s="526"/>
      <c r="HBF11" s="526"/>
      <c r="HBG11" s="526"/>
      <c r="HBH11" s="526"/>
      <c r="HBI11" s="526"/>
      <c r="HBJ11" s="526"/>
      <c r="HBK11" s="526"/>
      <c r="HBL11" s="526"/>
      <c r="HBM11" s="526"/>
      <c r="HBN11" s="526"/>
      <c r="HBO11" s="526"/>
      <c r="HBP11" s="526"/>
      <c r="HBQ11" s="526"/>
      <c r="HBR11" s="526"/>
      <c r="HBS11" s="526"/>
      <c r="HBT11" s="526"/>
      <c r="HBU11" s="526"/>
      <c r="HBV11" s="526"/>
      <c r="HBW11" s="526"/>
      <c r="HBX11" s="526"/>
      <c r="HBY11" s="526"/>
      <c r="HBZ11" s="526"/>
      <c r="HCA11" s="526"/>
      <c r="HCB11" s="526"/>
      <c r="HCC11" s="526"/>
      <c r="HCD11" s="526"/>
      <c r="HCE11" s="526"/>
      <c r="HCF11" s="526"/>
      <c r="HCG11" s="526"/>
      <c r="HCH11" s="526"/>
      <c r="HCI11" s="526"/>
      <c r="HCJ11" s="526"/>
      <c r="HCK11" s="526"/>
      <c r="HCL11" s="526"/>
      <c r="HCM11" s="526"/>
      <c r="HCN11" s="526"/>
      <c r="HCO11" s="526"/>
      <c r="HCP11" s="526"/>
      <c r="HCQ11" s="526"/>
      <c r="HCR11" s="526"/>
      <c r="HCS11" s="526"/>
      <c r="HCT11" s="526"/>
      <c r="HCU11" s="526"/>
      <c r="HCV11" s="526"/>
      <c r="HCW11" s="526"/>
      <c r="HCX11" s="526"/>
      <c r="HCY11" s="526"/>
      <c r="HCZ11" s="526"/>
      <c r="HDA11" s="526"/>
      <c r="HDB11" s="526"/>
      <c r="HDC11" s="526"/>
      <c r="HDD11" s="526"/>
      <c r="HDE11" s="526"/>
      <c r="HDF11" s="526"/>
      <c r="HDG11" s="526"/>
      <c r="HDH11" s="526"/>
      <c r="HDI11" s="526"/>
      <c r="HDJ11" s="526"/>
      <c r="HDK11" s="526"/>
      <c r="HDL11" s="526"/>
      <c r="HDM11" s="526"/>
      <c r="HDN11" s="526"/>
      <c r="HDO11" s="526"/>
      <c r="HDP11" s="526"/>
      <c r="HDQ11" s="526"/>
      <c r="HDR11" s="526"/>
      <c r="HDS11" s="526"/>
      <c r="HDT11" s="526"/>
      <c r="HDU11" s="526"/>
      <c r="HDV11" s="526"/>
      <c r="HDW11" s="526"/>
      <c r="HDX11" s="526"/>
      <c r="HDY11" s="526"/>
      <c r="HDZ11" s="526"/>
      <c r="HEA11" s="526"/>
      <c r="HEB11" s="526"/>
      <c r="HEC11" s="526"/>
      <c r="HED11" s="526"/>
      <c r="HEE11" s="526"/>
      <c r="HEF11" s="526"/>
      <c r="HEG11" s="526"/>
      <c r="HEH11" s="526"/>
      <c r="HEI11" s="526"/>
      <c r="HEJ11" s="526"/>
      <c r="HEK11" s="526"/>
      <c r="HEL11" s="526"/>
      <c r="HEM11" s="526"/>
      <c r="HEN11" s="526"/>
      <c r="HEO11" s="526"/>
      <c r="HEP11" s="526"/>
      <c r="HEQ11" s="526"/>
      <c r="HER11" s="526"/>
      <c r="HES11" s="526"/>
      <c r="HET11" s="526"/>
      <c r="HEU11" s="526"/>
      <c r="HEV11" s="526"/>
      <c r="HEW11" s="526"/>
      <c r="HEX11" s="526"/>
      <c r="HEY11" s="526"/>
      <c r="HEZ11" s="526"/>
      <c r="HFA11" s="526"/>
      <c r="HFB11" s="526"/>
      <c r="HFC11" s="526"/>
      <c r="HFD11" s="526"/>
      <c r="HFE11" s="526"/>
      <c r="HFF11" s="526"/>
      <c r="HFG11" s="526"/>
      <c r="HFH11" s="526"/>
      <c r="HFI11" s="526"/>
      <c r="HFJ11" s="526"/>
      <c r="HFK11" s="526"/>
      <c r="HFL11" s="526"/>
      <c r="HFM11" s="526"/>
      <c r="HFN11" s="526"/>
      <c r="HFO11" s="526"/>
      <c r="HFP11" s="526"/>
      <c r="HFQ11" s="526"/>
      <c r="HFR11" s="526"/>
      <c r="HFS11" s="526"/>
      <c r="HFT11" s="526"/>
      <c r="HFU11" s="526"/>
      <c r="HFV11" s="526"/>
      <c r="HFW11" s="526"/>
      <c r="HFX11" s="526"/>
      <c r="HFY11" s="526"/>
      <c r="HFZ11" s="526"/>
      <c r="HGA11" s="526"/>
      <c r="HGB11" s="526"/>
      <c r="HGC11" s="526"/>
      <c r="HGD11" s="526"/>
      <c r="HGE11" s="526"/>
      <c r="HGF11" s="526"/>
      <c r="HGG11" s="526"/>
      <c r="HGH11" s="526"/>
      <c r="HGI11" s="526"/>
      <c r="HGJ11" s="526"/>
      <c r="HGK11" s="526"/>
      <c r="HGL11" s="526"/>
      <c r="HGM11" s="526"/>
      <c r="HGN11" s="526"/>
      <c r="HGO11" s="526"/>
      <c r="HGP11" s="526"/>
      <c r="HGQ11" s="526"/>
      <c r="HGR11" s="526"/>
      <c r="HGS11" s="526"/>
      <c r="HGT11" s="526"/>
      <c r="HGU11" s="526"/>
      <c r="HGV11" s="526"/>
      <c r="HGW11" s="526"/>
      <c r="HGX11" s="526"/>
      <c r="HGY11" s="526"/>
      <c r="HGZ11" s="526"/>
      <c r="HHA11" s="526"/>
      <c r="HHB11" s="526"/>
      <c r="HHC11" s="526"/>
      <c r="HHD11" s="526"/>
      <c r="HHE11" s="526"/>
      <c r="HHF11" s="526"/>
      <c r="HHG11" s="526"/>
      <c r="HHH11" s="526"/>
      <c r="HHI11" s="526"/>
      <c r="HHJ11" s="526"/>
      <c r="HHK11" s="526"/>
      <c r="HHL11" s="526"/>
      <c r="HHM11" s="526"/>
      <c r="HHN11" s="526"/>
      <c r="HHO11" s="526"/>
      <c r="HHP11" s="526"/>
      <c r="HHQ11" s="526"/>
      <c r="HHR11" s="526"/>
      <c r="HHS11" s="526"/>
      <c r="HHT11" s="526"/>
      <c r="HHU11" s="526"/>
      <c r="HHV11" s="526"/>
      <c r="HHW11" s="526"/>
      <c r="HHX11" s="526"/>
      <c r="HHY11" s="526"/>
      <c r="HHZ11" s="526"/>
      <c r="HIA11" s="526"/>
      <c r="HIB11" s="526"/>
      <c r="HIC11" s="526"/>
      <c r="HID11" s="526"/>
      <c r="HIE11" s="526"/>
      <c r="HIF11" s="526"/>
      <c r="HIG11" s="526"/>
      <c r="HIH11" s="526"/>
      <c r="HII11" s="526"/>
      <c r="HIJ11" s="526"/>
      <c r="HIK11" s="526"/>
      <c r="HIL11" s="526"/>
      <c r="HIM11" s="526"/>
      <c r="HIN11" s="526"/>
      <c r="HIO11" s="526"/>
      <c r="HIP11" s="526"/>
      <c r="HIQ11" s="526"/>
      <c r="HIR11" s="526"/>
      <c r="HIS11" s="526"/>
      <c r="HIT11" s="526"/>
      <c r="HIU11" s="526"/>
      <c r="HIV11" s="526"/>
      <c r="HIW11" s="526"/>
      <c r="HIX11" s="526"/>
      <c r="HIY11" s="526"/>
      <c r="HIZ11" s="526"/>
      <c r="HJA11" s="526"/>
      <c r="HJB11" s="526"/>
      <c r="HJC11" s="526"/>
      <c r="HJD11" s="526"/>
      <c r="HJE11" s="526"/>
      <c r="HJF11" s="526"/>
      <c r="HJG11" s="526"/>
      <c r="HJH11" s="526"/>
      <c r="HJI11" s="526"/>
      <c r="HJJ11" s="526"/>
      <c r="HJK11" s="526"/>
      <c r="HJL11" s="526"/>
      <c r="HJM11" s="526"/>
      <c r="HJN11" s="526"/>
      <c r="HJO11" s="526"/>
      <c r="HJP11" s="526"/>
      <c r="HJQ11" s="526"/>
      <c r="HJR11" s="526"/>
      <c r="HJS11" s="526"/>
      <c r="HJT11" s="526"/>
      <c r="HJU11" s="526"/>
      <c r="HJV11" s="526"/>
      <c r="HJW11" s="526"/>
      <c r="HJX11" s="526"/>
      <c r="HJY11" s="526"/>
      <c r="HJZ11" s="526"/>
      <c r="HKA11" s="526"/>
      <c r="HKB11" s="526"/>
      <c r="HKC11" s="526"/>
      <c r="HKD11" s="526"/>
      <c r="HKE11" s="526"/>
      <c r="HKF11" s="526"/>
      <c r="HKG11" s="526"/>
      <c r="HKH11" s="526"/>
      <c r="HKI11" s="526"/>
      <c r="HKJ11" s="526"/>
      <c r="HKK11" s="526"/>
      <c r="HKL11" s="526"/>
      <c r="HKM11" s="526"/>
      <c r="HKN11" s="526"/>
      <c r="HKO11" s="526"/>
      <c r="HKP11" s="526"/>
      <c r="HKQ11" s="526"/>
      <c r="HKR11" s="526"/>
      <c r="HKS11" s="526"/>
      <c r="HKT11" s="526"/>
      <c r="HKU11" s="526"/>
      <c r="HKV11" s="526"/>
      <c r="HKW11" s="526"/>
      <c r="HKX11" s="526"/>
      <c r="HKY11" s="526"/>
      <c r="HKZ11" s="526"/>
      <c r="HLA11" s="526"/>
      <c r="HLB11" s="526"/>
      <c r="HLC11" s="526"/>
      <c r="HLD11" s="526"/>
      <c r="HLE11" s="526"/>
      <c r="HLF11" s="526"/>
      <c r="HLG11" s="526"/>
      <c r="HLH11" s="526"/>
      <c r="HLI11" s="526"/>
      <c r="HLJ11" s="526"/>
      <c r="HLK11" s="526"/>
      <c r="HLL11" s="526"/>
      <c r="HLM11" s="526"/>
      <c r="HLN11" s="526"/>
      <c r="HLO11" s="526"/>
      <c r="HLP11" s="526"/>
      <c r="HLQ11" s="526"/>
      <c r="HLR11" s="526"/>
      <c r="HLS11" s="526"/>
      <c r="HLT11" s="526"/>
      <c r="HLU11" s="526"/>
      <c r="HLV11" s="526"/>
      <c r="HLW11" s="526"/>
      <c r="HLX11" s="526"/>
      <c r="HLY11" s="526"/>
      <c r="HLZ11" s="526"/>
      <c r="HMA11" s="526"/>
      <c r="HMB11" s="526"/>
      <c r="HMC11" s="526"/>
      <c r="HMD11" s="526"/>
      <c r="HME11" s="526"/>
      <c r="HMF11" s="526"/>
      <c r="HMG11" s="526"/>
      <c r="HMH11" s="526"/>
      <c r="HMI11" s="526"/>
      <c r="HMJ11" s="526"/>
      <c r="HMK11" s="526"/>
      <c r="HML11" s="526"/>
      <c r="HMM11" s="526"/>
      <c r="HMN11" s="526"/>
      <c r="HMO11" s="526"/>
      <c r="HMP11" s="526"/>
      <c r="HMQ11" s="526"/>
      <c r="HMR11" s="526"/>
      <c r="HMS11" s="526"/>
      <c r="HMT11" s="526"/>
      <c r="HMU11" s="526"/>
      <c r="HMV11" s="526"/>
      <c r="HMW11" s="526"/>
      <c r="HMX11" s="526"/>
      <c r="HMY11" s="526"/>
      <c r="HMZ11" s="526"/>
      <c r="HNA11" s="526"/>
      <c r="HNB11" s="526"/>
      <c r="HNC11" s="526"/>
      <c r="HND11" s="526"/>
      <c r="HNE11" s="526"/>
      <c r="HNF11" s="526"/>
      <c r="HNG11" s="526"/>
      <c r="HNH11" s="526"/>
      <c r="HNI11" s="526"/>
      <c r="HNJ11" s="526"/>
      <c r="HNK11" s="526"/>
      <c r="HNL11" s="526"/>
      <c r="HNM11" s="526"/>
      <c r="HNN11" s="526"/>
      <c r="HNO11" s="526"/>
      <c r="HNP11" s="526"/>
      <c r="HNQ11" s="526"/>
      <c r="HNR11" s="526"/>
      <c r="HNS11" s="526"/>
      <c r="HNT11" s="526"/>
      <c r="HNU11" s="526"/>
      <c r="HNV11" s="526"/>
      <c r="HNW11" s="526"/>
      <c r="HNX11" s="526"/>
      <c r="HNY11" s="526"/>
      <c r="HNZ11" s="526"/>
      <c r="HOA11" s="526"/>
      <c r="HOB11" s="526"/>
      <c r="HOC11" s="526"/>
      <c r="HOD11" s="526"/>
      <c r="HOE11" s="526"/>
      <c r="HOF11" s="526"/>
      <c r="HOG11" s="526"/>
      <c r="HOH11" s="526"/>
      <c r="HOI11" s="526"/>
      <c r="HOJ11" s="526"/>
      <c r="HOK11" s="526"/>
      <c r="HOL11" s="526"/>
      <c r="HOM11" s="526"/>
      <c r="HON11" s="526"/>
      <c r="HOO11" s="526"/>
      <c r="HOP11" s="526"/>
      <c r="HOQ11" s="526"/>
      <c r="HOR11" s="526"/>
      <c r="HOS11" s="526"/>
      <c r="HOT11" s="526"/>
      <c r="HOU11" s="526"/>
      <c r="HOV11" s="526"/>
      <c r="HOW11" s="526"/>
      <c r="HOX11" s="526"/>
      <c r="HOY11" s="526"/>
      <c r="HOZ11" s="526"/>
      <c r="HPA11" s="526"/>
      <c r="HPB11" s="526"/>
      <c r="HPC11" s="526"/>
      <c r="HPD11" s="526"/>
      <c r="HPE11" s="526"/>
      <c r="HPF11" s="526"/>
      <c r="HPG11" s="526"/>
      <c r="HPH11" s="526"/>
      <c r="HPI11" s="526"/>
      <c r="HPJ11" s="526"/>
      <c r="HPK11" s="526"/>
      <c r="HPL11" s="526"/>
      <c r="HPM11" s="526"/>
      <c r="HPN11" s="526"/>
      <c r="HPO11" s="526"/>
      <c r="HPP11" s="526"/>
      <c r="HPQ11" s="526"/>
      <c r="HPR11" s="526"/>
      <c r="HPS11" s="526"/>
      <c r="HPT11" s="526"/>
      <c r="HPU11" s="526"/>
      <c r="HPV11" s="526"/>
      <c r="HPW11" s="526"/>
      <c r="HPX11" s="526"/>
      <c r="HPY11" s="526"/>
      <c r="HPZ11" s="526"/>
      <c r="HQA11" s="526"/>
      <c r="HQB11" s="526"/>
      <c r="HQC11" s="526"/>
      <c r="HQD11" s="526"/>
      <c r="HQE11" s="526"/>
      <c r="HQF11" s="526"/>
      <c r="HQG11" s="526"/>
      <c r="HQH11" s="526"/>
      <c r="HQI11" s="526"/>
      <c r="HQJ11" s="526"/>
      <c r="HQK11" s="526"/>
      <c r="HQL11" s="526"/>
      <c r="HQM11" s="526"/>
      <c r="HQN11" s="526"/>
      <c r="HQO11" s="526"/>
      <c r="HQP11" s="526"/>
      <c r="HQQ11" s="526"/>
      <c r="HQR11" s="526"/>
      <c r="HQS11" s="526"/>
      <c r="HQT11" s="526"/>
      <c r="HQU11" s="526"/>
      <c r="HQV11" s="526"/>
      <c r="HQW11" s="526"/>
      <c r="HQX11" s="526"/>
      <c r="HQY11" s="526"/>
      <c r="HQZ11" s="526"/>
      <c r="HRA11" s="526"/>
      <c r="HRB11" s="526"/>
      <c r="HRC11" s="526"/>
      <c r="HRD11" s="526"/>
      <c r="HRE11" s="526"/>
      <c r="HRF11" s="526"/>
      <c r="HRG11" s="526"/>
      <c r="HRH11" s="526"/>
      <c r="HRI11" s="526"/>
      <c r="HRJ11" s="526"/>
      <c r="HRK11" s="526"/>
      <c r="HRL11" s="526"/>
      <c r="HRM11" s="526"/>
      <c r="HRN11" s="526"/>
      <c r="HRO11" s="526"/>
      <c r="HRP11" s="526"/>
      <c r="HRQ11" s="526"/>
      <c r="HRR11" s="526"/>
      <c r="HRS11" s="526"/>
      <c r="HRT11" s="526"/>
      <c r="HRU11" s="526"/>
      <c r="HRV11" s="526"/>
      <c r="HRW11" s="526"/>
      <c r="HRX11" s="526"/>
      <c r="HRY11" s="526"/>
      <c r="HRZ11" s="526"/>
      <c r="HSA11" s="526"/>
      <c r="HSB11" s="526"/>
      <c r="HSC11" s="526"/>
      <c r="HSD11" s="526"/>
      <c r="HSE11" s="526"/>
      <c r="HSF11" s="526"/>
      <c r="HSG11" s="526"/>
      <c r="HSH11" s="526"/>
      <c r="HSI11" s="526"/>
      <c r="HSJ11" s="526"/>
      <c r="HSK11" s="526"/>
      <c r="HSL11" s="526"/>
      <c r="HSM11" s="526"/>
      <c r="HSN11" s="526"/>
      <c r="HSO11" s="526"/>
      <c r="HSP11" s="526"/>
      <c r="HSQ11" s="526"/>
      <c r="HSR11" s="526"/>
      <c r="HSS11" s="526"/>
      <c r="HST11" s="526"/>
      <c r="HSU11" s="526"/>
      <c r="HSV11" s="526"/>
      <c r="HSW11" s="526"/>
      <c r="HSX11" s="526"/>
      <c r="HSY11" s="526"/>
      <c r="HSZ11" s="526"/>
      <c r="HTA11" s="526"/>
      <c r="HTB11" s="526"/>
      <c r="HTC11" s="526"/>
      <c r="HTD11" s="526"/>
      <c r="HTE11" s="526"/>
      <c r="HTF11" s="526"/>
      <c r="HTG11" s="526"/>
      <c r="HTH11" s="526"/>
      <c r="HTI11" s="526"/>
      <c r="HTJ11" s="526"/>
      <c r="HTK11" s="526"/>
      <c r="HTL11" s="526"/>
      <c r="HTM11" s="526"/>
      <c r="HTN11" s="526"/>
      <c r="HTO11" s="526"/>
      <c r="HTP11" s="526"/>
      <c r="HTQ11" s="526"/>
      <c r="HTR11" s="526"/>
      <c r="HTS11" s="526"/>
      <c r="HTT11" s="526"/>
      <c r="HTU11" s="526"/>
      <c r="HTV11" s="526"/>
      <c r="HTW11" s="526"/>
      <c r="HTX11" s="526"/>
      <c r="HTY11" s="526"/>
      <c r="HTZ11" s="526"/>
      <c r="HUA11" s="526"/>
      <c r="HUB11" s="526"/>
      <c r="HUC11" s="526"/>
      <c r="HUD11" s="526"/>
      <c r="HUE11" s="526"/>
      <c r="HUF11" s="526"/>
      <c r="HUG11" s="526"/>
      <c r="HUH11" s="526"/>
      <c r="HUI11" s="526"/>
      <c r="HUJ11" s="526"/>
      <c r="HUK11" s="526"/>
      <c r="HUL11" s="526"/>
      <c r="HUM11" s="526"/>
      <c r="HUN11" s="526"/>
      <c r="HUO11" s="526"/>
      <c r="HUP11" s="526"/>
      <c r="HUQ11" s="526"/>
      <c r="HUR11" s="526"/>
      <c r="HUS11" s="526"/>
      <c r="HUT11" s="526"/>
      <c r="HUU11" s="526"/>
      <c r="HUV11" s="526"/>
      <c r="HUW11" s="526"/>
      <c r="HUX11" s="526"/>
      <c r="HUY11" s="526"/>
      <c r="HUZ11" s="526"/>
      <c r="HVA11" s="526"/>
      <c r="HVB11" s="526"/>
      <c r="HVC11" s="526"/>
      <c r="HVD11" s="526"/>
      <c r="HVE11" s="526"/>
      <c r="HVF11" s="526"/>
      <c r="HVG11" s="526"/>
      <c r="HVH11" s="526"/>
      <c r="HVI11" s="526"/>
      <c r="HVJ11" s="526"/>
      <c r="HVK11" s="526"/>
      <c r="HVL11" s="526"/>
      <c r="HVM11" s="526"/>
      <c r="HVN11" s="526"/>
      <c r="HVO11" s="526"/>
      <c r="HVP11" s="526"/>
      <c r="HVQ11" s="526"/>
      <c r="HVR11" s="526"/>
      <c r="HVS11" s="526"/>
      <c r="HVT11" s="526"/>
      <c r="HVU11" s="526"/>
      <c r="HVV11" s="526"/>
      <c r="HVW11" s="526"/>
      <c r="HVX11" s="526"/>
      <c r="HVY11" s="526"/>
      <c r="HVZ11" s="526"/>
      <c r="HWA11" s="526"/>
      <c r="HWB11" s="526"/>
      <c r="HWC11" s="526"/>
      <c r="HWD11" s="526"/>
      <c r="HWE11" s="526"/>
      <c r="HWF11" s="526"/>
      <c r="HWG11" s="526"/>
      <c r="HWH11" s="526"/>
      <c r="HWI11" s="526"/>
      <c r="HWJ11" s="526"/>
      <c r="HWK11" s="526"/>
      <c r="HWL11" s="526"/>
      <c r="HWM11" s="526"/>
      <c r="HWN11" s="526"/>
      <c r="HWO11" s="526"/>
      <c r="HWP11" s="526"/>
      <c r="HWQ11" s="526"/>
      <c r="HWR11" s="526"/>
      <c r="HWS11" s="526"/>
      <c r="HWT11" s="526"/>
      <c r="HWU11" s="526"/>
      <c r="HWV11" s="526"/>
      <c r="HWW11" s="526"/>
      <c r="HWX11" s="526"/>
      <c r="HWY11" s="526"/>
      <c r="HWZ11" s="526"/>
      <c r="HXA11" s="526"/>
      <c r="HXB11" s="526"/>
      <c r="HXC11" s="526"/>
      <c r="HXD11" s="526"/>
      <c r="HXE11" s="526"/>
      <c r="HXF11" s="526"/>
      <c r="HXG11" s="526"/>
      <c r="HXH11" s="526"/>
      <c r="HXI11" s="526"/>
      <c r="HXJ11" s="526"/>
      <c r="HXK11" s="526"/>
      <c r="HXL11" s="526"/>
      <c r="HXM11" s="526"/>
      <c r="HXN11" s="526"/>
      <c r="HXO11" s="526"/>
      <c r="HXP11" s="526"/>
      <c r="HXQ11" s="526"/>
      <c r="HXR11" s="526"/>
      <c r="HXS11" s="526"/>
      <c r="HXT11" s="526"/>
      <c r="HXU11" s="526"/>
      <c r="HXV11" s="526"/>
      <c r="HXW11" s="526"/>
      <c r="HXX11" s="526"/>
      <c r="HXY11" s="526"/>
      <c r="HXZ11" s="526"/>
      <c r="HYA11" s="526"/>
      <c r="HYB11" s="526"/>
      <c r="HYC11" s="526"/>
      <c r="HYD11" s="526"/>
      <c r="HYE11" s="526"/>
      <c r="HYF11" s="526"/>
      <c r="HYG11" s="526"/>
      <c r="HYH11" s="526"/>
      <c r="HYI11" s="526"/>
      <c r="HYJ11" s="526"/>
      <c r="HYK11" s="526"/>
      <c r="HYL11" s="526"/>
      <c r="HYM11" s="526"/>
      <c r="HYN11" s="526"/>
      <c r="HYO11" s="526"/>
      <c r="HYP11" s="526"/>
      <c r="HYQ11" s="526"/>
      <c r="HYR11" s="526"/>
      <c r="HYS11" s="526"/>
      <c r="HYT11" s="526"/>
      <c r="HYU11" s="526"/>
      <c r="HYV11" s="526"/>
      <c r="HYW11" s="526"/>
      <c r="HYX11" s="526"/>
      <c r="HYY11" s="526"/>
      <c r="HYZ11" s="526"/>
      <c r="HZA11" s="526"/>
      <c r="HZB11" s="526"/>
      <c r="HZC11" s="526"/>
      <c r="HZD11" s="526"/>
      <c r="HZE11" s="526"/>
      <c r="HZF11" s="526"/>
      <c r="HZG11" s="526"/>
      <c r="HZH11" s="526"/>
      <c r="HZI11" s="526"/>
      <c r="HZJ11" s="526"/>
      <c r="HZK11" s="526"/>
      <c r="HZL11" s="526"/>
      <c r="HZM11" s="526"/>
      <c r="HZN11" s="526"/>
      <c r="HZO11" s="526"/>
      <c r="HZP11" s="526"/>
      <c r="HZQ11" s="526"/>
      <c r="HZR11" s="526"/>
      <c r="HZS11" s="526"/>
      <c r="HZT11" s="526"/>
      <c r="HZU11" s="526"/>
      <c r="HZV11" s="526"/>
      <c r="HZW11" s="526"/>
      <c r="HZX11" s="526"/>
      <c r="HZY11" s="526"/>
      <c r="HZZ11" s="526"/>
      <c r="IAA11" s="526"/>
      <c r="IAB11" s="526"/>
      <c r="IAC11" s="526"/>
      <c r="IAD11" s="526"/>
      <c r="IAE11" s="526"/>
      <c r="IAF11" s="526"/>
      <c r="IAG11" s="526"/>
      <c r="IAH11" s="526"/>
      <c r="IAI11" s="526"/>
      <c r="IAJ11" s="526"/>
      <c r="IAK11" s="526"/>
      <c r="IAL11" s="526"/>
      <c r="IAM11" s="526"/>
      <c r="IAN11" s="526"/>
      <c r="IAO11" s="526"/>
      <c r="IAP11" s="526"/>
      <c r="IAQ11" s="526"/>
      <c r="IAR11" s="526"/>
      <c r="IAS11" s="526"/>
      <c r="IAT11" s="526"/>
      <c r="IAU11" s="526"/>
      <c r="IAV11" s="526"/>
      <c r="IAW11" s="526"/>
      <c r="IAX11" s="526"/>
      <c r="IAY11" s="526"/>
      <c r="IAZ11" s="526"/>
      <c r="IBA11" s="526"/>
      <c r="IBB11" s="526"/>
      <c r="IBC11" s="526"/>
      <c r="IBD11" s="526"/>
      <c r="IBE11" s="526"/>
      <c r="IBF11" s="526"/>
      <c r="IBG11" s="526"/>
      <c r="IBH11" s="526"/>
      <c r="IBI11" s="526"/>
      <c r="IBJ11" s="526"/>
      <c r="IBK11" s="526"/>
      <c r="IBL11" s="526"/>
      <c r="IBM11" s="526"/>
      <c r="IBN11" s="526"/>
      <c r="IBO11" s="526"/>
      <c r="IBP11" s="526"/>
      <c r="IBQ11" s="526"/>
      <c r="IBR11" s="526"/>
      <c r="IBS11" s="526"/>
      <c r="IBT11" s="526"/>
      <c r="IBU11" s="526"/>
      <c r="IBV11" s="526"/>
      <c r="IBW11" s="526"/>
      <c r="IBX11" s="526"/>
      <c r="IBY11" s="526"/>
      <c r="IBZ11" s="526"/>
      <c r="ICA11" s="526"/>
      <c r="ICB11" s="526"/>
      <c r="ICC11" s="526"/>
      <c r="ICD11" s="526"/>
      <c r="ICE11" s="526"/>
      <c r="ICF11" s="526"/>
      <c r="ICG11" s="526"/>
      <c r="ICH11" s="526"/>
      <c r="ICI11" s="526"/>
      <c r="ICJ11" s="526"/>
      <c r="ICK11" s="526"/>
      <c r="ICL11" s="526"/>
      <c r="ICM11" s="526"/>
      <c r="ICN11" s="526"/>
      <c r="ICO11" s="526"/>
      <c r="ICP11" s="526"/>
      <c r="ICQ11" s="526"/>
      <c r="ICR11" s="526"/>
      <c r="ICS11" s="526"/>
      <c r="ICT11" s="526"/>
      <c r="ICU11" s="526"/>
      <c r="ICV11" s="526"/>
      <c r="ICW11" s="526"/>
      <c r="ICX11" s="526"/>
      <c r="ICY11" s="526"/>
      <c r="ICZ11" s="526"/>
      <c r="IDA11" s="526"/>
      <c r="IDB11" s="526"/>
      <c r="IDC11" s="526"/>
      <c r="IDD11" s="526"/>
      <c r="IDE11" s="526"/>
      <c r="IDF11" s="526"/>
      <c r="IDG11" s="526"/>
      <c r="IDH11" s="526"/>
      <c r="IDI11" s="526"/>
      <c r="IDJ11" s="526"/>
      <c r="IDK11" s="526"/>
      <c r="IDL11" s="526"/>
      <c r="IDM11" s="526"/>
      <c r="IDN11" s="526"/>
      <c r="IDO11" s="526"/>
      <c r="IDP11" s="526"/>
      <c r="IDQ11" s="526"/>
      <c r="IDR11" s="526"/>
      <c r="IDS11" s="526"/>
      <c r="IDT11" s="526"/>
      <c r="IDU11" s="526"/>
      <c r="IDV11" s="526"/>
      <c r="IDW11" s="526"/>
      <c r="IDX11" s="526"/>
      <c r="IDY11" s="526"/>
      <c r="IDZ11" s="526"/>
      <c r="IEA11" s="526"/>
      <c r="IEB11" s="526"/>
      <c r="IEC11" s="526"/>
      <c r="IED11" s="526"/>
      <c r="IEE11" s="526"/>
      <c r="IEF11" s="526"/>
      <c r="IEG11" s="526"/>
      <c r="IEH11" s="526"/>
      <c r="IEI11" s="526"/>
      <c r="IEJ11" s="526"/>
      <c r="IEK11" s="526"/>
      <c r="IEL11" s="526"/>
      <c r="IEM11" s="526"/>
      <c r="IEN11" s="526"/>
      <c r="IEO11" s="526"/>
      <c r="IEP11" s="526"/>
      <c r="IEQ11" s="526"/>
      <c r="IER11" s="526"/>
      <c r="IES11" s="526"/>
      <c r="IET11" s="526"/>
      <c r="IEU11" s="526"/>
      <c r="IEV11" s="526"/>
      <c r="IEW11" s="526"/>
      <c r="IEX11" s="526"/>
      <c r="IEY11" s="526"/>
      <c r="IEZ11" s="526"/>
      <c r="IFA11" s="526"/>
      <c r="IFB11" s="526"/>
      <c r="IFC11" s="526"/>
      <c r="IFD11" s="526"/>
      <c r="IFE11" s="526"/>
      <c r="IFF11" s="526"/>
      <c r="IFG11" s="526"/>
      <c r="IFH11" s="526"/>
      <c r="IFI11" s="526"/>
      <c r="IFJ11" s="526"/>
      <c r="IFK11" s="526"/>
      <c r="IFL11" s="526"/>
      <c r="IFM11" s="526"/>
      <c r="IFN11" s="526"/>
      <c r="IFO11" s="526"/>
      <c r="IFP11" s="526"/>
      <c r="IFQ11" s="526"/>
      <c r="IFR11" s="526"/>
      <c r="IFS11" s="526"/>
      <c r="IFT11" s="526"/>
      <c r="IFU11" s="526"/>
      <c r="IFV11" s="526"/>
      <c r="IFW11" s="526"/>
      <c r="IFX11" s="526"/>
      <c r="IFY11" s="526"/>
      <c r="IFZ11" s="526"/>
      <c r="IGA11" s="526"/>
      <c r="IGB11" s="526"/>
      <c r="IGC11" s="526"/>
      <c r="IGD11" s="526"/>
      <c r="IGE11" s="526"/>
      <c r="IGF11" s="526"/>
      <c r="IGG11" s="526"/>
      <c r="IGH11" s="526"/>
      <c r="IGI11" s="526"/>
      <c r="IGJ11" s="526"/>
      <c r="IGK11" s="526"/>
      <c r="IGL11" s="526"/>
      <c r="IGM11" s="526"/>
      <c r="IGN11" s="526"/>
      <c r="IGO11" s="526"/>
      <c r="IGP11" s="526"/>
      <c r="IGQ11" s="526"/>
      <c r="IGR11" s="526"/>
      <c r="IGS11" s="526"/>
      <c r="IGT11" s="526"/>
      <c r="IGU11" s="526"/>
      <c r="IGV11" s="526"/>
      <c r="IGW11" s="526"/>
      <c r="IGX11" s="526"/>
      <c r="IGY11" s="526"/>
      <c r="IGZ11" s="526"/>
      <c r="IHA11" s="526"/>
      <c r="IHB11" s="526"/>
      <c r="IHC11" s="526"/>
      <c r="IHD11" s="526"/>
      <c r="IHE11" s="526"/>
      <c r="IHF11" s="526"/>
      <c r="IHG11" s="526"/>
      <c r="IHH11" s="526"/>
      <c r="IHI11" s="526"/>
      <c r="IHJ11" s="526"/>
      <c r="IHK11" s="526"/>
      <c r="IHL11" s="526"/>
      <c r="IHM11" s="526"/>
      <c r="IHN11" s="526"/>
      <c r="IHO11" s="526"/>
      <c r="IHP11" s="526"/>
      <c r="IHQ11" s="526"/>
      <c r="IHR11" s="526"/>
      <c r="IHS11" s="526"/>
      <c r="IHT11" s="526"/>
      <c r="IHU11" s="526"/>
      <c r="IHV11" s="526"/>
      <c r="IHW11" s="526"/>
      <c r="IHX11" s="526"/>
      <c r="IHY11" s="526"/>
      <c r="IHZ11" s="526"/>
      <c r="IIA11" s="526"/>
      <c r="IIB11" s="526"/>
      <c r="IIC11" s="526"/>
      <c r="IID11" s="526"/>
      <c r="IIE11" s="526"/>
      <c r="IIF11" s="526"/>
      <c r="IIG11" s="526"/>
      <c r="IIH11" s="526"/>
      <c r="III11" s="526"/>
      <c r="IIJ11" s="526"/>
      <c r="IIK11" s="526"/>
      <c r="IIL11" s="526"/>
      <c r="IIM11" s="526"/>
      <c r="IIN11" s="526"/>
      <c r="IIO11" s="526"/>
      <c r="IIP11" s="526"/>
      <c r="IIQ11" s="526"/>
      <c r="IIR11" s="526"/>
      <c r="IIS11" s="526"/>
      <c r="IIT11" s="526"/>
      <c r="IIU11" s="526"/>
      <c r="IIV11" s="526"/>
      <c r="IIW11" s="526"/>
      <c r="IIX11" s="526"/>
      <c r="IIY11" s="526"/>
      <c r="IIZ11" s="526"/>
      <c r="IJA11" s="526"/>
      <c r="IJB11" s="526"/>
      <c r="IJC11" s="526"/>
      <c r="IJD11" s="526"/>
      <c r="IJE11" s="526"/>
      <c r="IJF11" s="526"/>
      <c r="IJG11" s="526"/>
      <c r="IJH11" s="526"/>
      <c r="IJI11" s="526"/>
      <c r="IJJ11" s="526"/>
      <c r="IJK11" s="526"/>
      <c r="IJL11" s="526"/>
      <c r="IJM11" s="526"/>
      <c r="IJN11" s="526"/>
      <c r="IJO11" s="526"/>
      <c r="IJP11" s="526"/>
      <c r="IJQ11" s="526"/>
      <c r="IJR11" s="526"/>
      <c r="IJS11" s="526"/>
      <c r="IJT11" s="526"/>
      <c r="IJU11" s="526"/>
      <c r="IJV11" s="526"/>
      <c r="IJW11" s="526"/>
      <c r="IJX11" s="526"/>
      <c r="IJY11" s="526"/>
      <c r="IJZ11" s="526"/>
      <c r="IKA11" s="526"/>
      <c r="IKB11" s="526"/>
      <c r="IKC11" s="526"/>
      <c r="IKD11" s="526"/>
      <c r="IKE11" s="526"/>
      <c r="IKF11" s="526"/>
      <c r="IKG11" s="526"/>
      <c r="IKH11" s="526"/>
      <c r="IKI11" s="526"/>
      <c r="IKJ11" s="526"/>
      <c r="IKK11" s="526"/>
      <c r="IKL11" s="526"/>
      <c r="IKM11" s="526"/>
      <c r="IKN11" s="526"/>
      <c r="IKO11" s="526"/>
      <c r="IKP11" s="526"/>
      <c r="IKQ11" s="526"/>
      <c r="IKR11" s="526"/>
      <c r="IKS11" s="526"/>
      <c r="IKT11" s="526"/>
      <c r="IKU11" s="526"/>
      <c r="IKV11" s="526"/>
      <c r="IKW11" s="526"/>
      <c r="IKX11" s="526"/>
      <c r="IKY11" s="526"/>
      <c r="IKZ11" s="526"/>
      <c r="ILA11" s="526"/>
      <c r="ILB11" s="526"/>
      <c r="ILC11" s="526"/>
      <c r="ILD11" s="526"/>
      <c r="ILE11" s="526"/>
      <c r="ILF11" s="526"/>
      <c r="ILG11" s="526"/>
      <c r="ILH11" s="526"/>
      <c r="ILI11" s="526"/>
      <c r="ILJ11" s="526"/>
      <c r="ILK11" s="526"/>
      <c r="ILL11" s="526"/>
      <c r="ILM11" s="526"/>
      <c r="ILN11" s="526"/>
      <c r="ILO11" s="526"/>
      <c r="ILP11" s="526"/>
      <c r="ILQ11" s="526"/>
      <c r="ILR11" s="526"/>
      <c r="ILS11" s="526"/>
      <c r="ILT11" s="526"/>
      <c r="ILU11" s="526"/>
      <c r="ILV11" s="526"/>
      <c r="ILW11" s="526"/>
      <c r="ILX11" s="526"/>
      <c r="ILY11" s="526"/>
      <c r="ILZ11" s="526"/>
      <c r="IMA11" s="526"/>
      <c r="IMB11" s="526"/>
      <c r="IMC11" s="526"/>
      <c r="IMD11" s="526"/>
      <c r="IME11" s="526"/>
      <c r="IMF11" s="526"/>
      <c r="IMG11" s="526"/>
      <c r="IMH11" s="526"/>
      <c r="IMI11" s="526"/>
      <c r="IMJ11" s="526"/>
      <c r="IMK11" s="526"/>
      <c r="IML11" s="526"/>
      <c r="IMM11" s="526"/>
      <c r="IMN11" s="526"/>
      <c r="IMO11" s="526"/>
      <c r="IMP11" s="526"/>
      <c r="IMQ11" s="526"/>
      <c r="IMR11" s="526"/>
      <c r="IMS11" s="526"/>
      <c r="IMT11" s="526"/>
      <c r="IMU11" s="526"/>
      <c r="IMV11" s="526"/>
      <c r="IMW11" s="526"/>
      <c r="IMX11" s="526"/>
      <c r="IMY11" s="526"/>
      <c r="IMZ11" s="526"/>
      <c r="INA11" s="526"/>
      <c r="INB11" s="526"/>
      <c r="INC11" s="526"/>
      <c r="IND11" s="526"/>
      <c r="INE11" s="526"/>
      <c r="INF11" s="526"/>
      <c r="ING11" s="526"/>
      <c r="INH11" s="526"/>
      <c r="INI11" s="526"/>
      <c r="INJ11" s="526"/>
      <c r="INK11" s="526"/>
      <c r="INL11" s="526"/>
      <c r="INM11" s="526"/>
      <c r="INN11" s="526"/>
      <c r="INO11" s="526"/>
      <c r="INP11" s="526"/>
      <c r="INQ11" s="526"/>
      <c r="INR11" s="526"/>
      <c r="INS11" s="526"/>
      <c r="INT11" s="526"/>
      <c r="INU11" s="526"/>
      <c r="INV11" s="526"/>
      <c r="INW11" s="526"/>
      <c r="INX11" s="526"/>
      <c r="INY11" s="526"/>
      <c r="INZ11" s="526"/>
      <c r="IOA11" s="526"/>
      <c r="IOB11" s="526"/>
      <c r="IOC11" s="526"/>
      <c r="IOD11" s="526"/>
      <c r="IOE11" s="526"/>
      <c r="IOF11" s="526"/>
      <c r="IOG11" s="526"/>
      <c r="IOH11" s="526"/>
      <c r="IOI11" s="526"/>
      <c r="IOJ11" s="526"/>
      <c r="IOK11" s="526"/>
      <c r="IOL11" s="526"/>
      <c r="IOM11" s="526"/>
      <c r="ION11" s="526"/>
      <c r="IOO11" s="526"/>
      <c r="IOP11" s="526"/>
      <c r="IOQ11" s="526"/>
      <c r="IOR11" s="526"/>
      <c r="IOS11" s="526"/>
      <c r="IOT11" s="526"/>
      <c r="IOU11" s="526"/>
      <c r="IOV11" s="526"/>
      <c r="IOW11" s="526"/>
      <c r="IOX11" s="526"/>
      <c r="IOY11" s="526"/>
      <c r="IOZ11" s="526"/>
      <c r="IPA11" s="526"/>
      <c r="IPB11" s="526"/>
      <c r="IPC11" s="526"/>
      <c r="IPD11" s="526"/>
      <c r="IPE11" s="526"/>
      <c r="IPF11" s="526"/>
      <c r="IPG11" s="526"/>
      <c r="IPH11" s="526"/>
      <c r="IPI11" s="526"/>
      <c r="IPJ11" s="526"/>
      <c r="IPK11" s="526"/>
      <c r="IPL11" s="526"/>
      <c r="IPM11" s="526"/>
      <c r="IPN11" s="526"/>
      <c r="IPO11" s="526"/>
      <c r="IPP11" s="526"/>
      <c r="IPQ11" s="526"/>
      <c r="IPR11" s="526"/>
      <c r="IPS11" s="526"/>
      <c r="IPT11" s="526"/>
      <c r="IPU11" s="526"/>
      <c r="IPV11" s="526"/>
      <c r="IPW11" s="526"/>
      <c r="IPX11" s="526"/>
      <c r="IPY11" s="526"/>
      <c r="IPZ11" s="526"/>
      <c r="IQA11" s="526"/>
      <c r="IQB11" s="526"/>
      <c r="IQC11" s="526"/>
      <c r="IQD11" s="526"/>
      <c r="IQE11" s="526"/>
      <c r="IQF11" s="526"/>
      <c r="IQG11" s="526"/>
      <c r="IQH11" s="526"/>
      <c r="IQI11" s="526"/>
      <c r="IQJ11" s="526"/>
      <c r="IQK11" s="526"/>
      <c r="IQL11" s="526"/>
      <c r="IQM11" s="526"/>
      <c r="IQN11" s="526"/>
      <c r="IQO11" s="526"/>
      <c r="IQP11" s="526"/>
      <c r="IQQ11" s="526"/>
      <c r="IQR11" s="526"/>
      <c r="IQS11" s="526"/>
      <c r="IQT11" s="526"/>
      <c r="IQU11" s="526"/>
      <c r="IQV11" s="526"/>
      <c r="IQW11" s="526"/>
      <c r="IQX11" s="526"/>
      <c r="IQY11" s="526"/>
      <c r="IQZ11" s="526"/>
      <c r="IRA11" s="526"/>
      <c r="IRB11" s="526"/>
      <c r="IRC11" s="526"/>
      <c r="IRD11" s="526"/>
      <c r="IRE11" s="526"/>
      <c r="IRF11" s="526"/>
      <c r="IRG11" s="526"/>
      <c r="IRH11" s="526"/>
      <c r="IRI11" s="526"/>
      <c r="IRJ11" s="526"/>
      <c r="IRK11" s="526"/>
      <c r="IRL11" s="526"/>
      <c r="IRM11" s="526"/>
      <c r="IRN11" s="526"/>
      <c r="IRO11" s="526"/>
      <c r="IRP11" s="526"/>
      <c r="IRQ11" s="526"/>
      <c r="IRR11" s="526"/>
      <c r="IRS11" s="526"/>
      <c r="IRT11" s="526"/>
      <c r="IRU11" s="526"/>
      <c r="IRV11" s="526"/>
      <c r="IRW11" s="526"/>
      <c r="IRX11" s="526"/>
      <c r="IRY11" s="526"/>
      <c r="IRZ11" s="526"/>
      <c r="ISA11" s="526"/>
      <c r="ISB11" s="526"/>
      <c r="ISC11" s="526"/>
      <c r="ISD11" s="526"/>
      <c r="ISE11" s="526"/>
      <c r="ISF11" s="526"/>
      <c r="ISG11" s="526"/>
      <c r="ISH11" s="526"/>
      <c r="ISI11" s="526"/>
      <c r="ISJ11" s="526"/>
      <c r="ISK11" s="526"/>
      <c r="ISL11" s="526"/>
      <c r="ISM11" s="526"/>
      <c r="ISN11" s="526"/>
      <c r="ISO11" s="526"/>
      <c r="ISP11" s="526"/>
      <c r="ISQ11" s="526"/>
      <c r="ISR11" s="526"/>
      <c r="ISS11" s="526"/>
      <c r="IST11" s="526"/>
      <c r="ISU11" s="526"/>
      <c r="ISV11" s="526"/>
      <c r="ISW11" s="526"/>
      <c r="ISX11" s="526"/>
      <c r="ISY11" s="526"/>
      <c r="ISZ11" s="526"/>
      <c r="ITA11" s="526"/>
      <c r="ITB11" s="526"/>
      <c r="ITC11" s="526"/>
      <c r="ITD11" s="526"/>
      <c r="ITE11" s="526"/>
      <c r="ITF11" s="526"/>
      <c r="ITG11" s="526"/>
      <c r="ITH11" s="526"/>
      <c r="ITI11" s="526"/>
      <c r="ITJ11" s="526"/>
      <c r="ITK11" s="526"/>
      <c r="ITL11" s="526"/>
      <c r="ITM11" s="526"/>
      <c r="ITN11" s="526"/>
      <c r="ITO11" s="526"/>
      <c r="ITP11" s="526"/>
      <c r="ITQ11" s="526"/>
      <c r="ITR11" s="526"/>
      <c r="ITS11" s="526"/>
      <c r="ITT11" s="526"/>
      <c r="ITU11" s="526"/>
      <c r="ITV11" s="526"/>
      <c r="ITW11" s="526"/>
      <c r="ITX11" s="526"/>
      <c r="ITY11" s="526"/>
      <c r="ITZ11" s="526"/>
      <c r="IUA11" s="526"/>
      <c r="IUB11" s="526"/>
      <c r="IUC11" s="526"/>
      <c r="IUD11" s="526"/>
      <c r="IUE11" s="526"/>
      <c r="IUF11" s="526"/>
      <c r="IUG11" s="526"/>
      <c r="IUH11" s="526"/>
      <c r="IUI11" s="526"/>
      <c r="IUJ11" s="526"/>
      <c r="IUK11" s="526"/>
      <c r="IUL11" s="526"/>
      <c r="IUM11" s="526"/>
      <c r="IUN11" s="526"/>
      <c r="IUO11" s="526"/>
      <c r="IUP11" s="526"/>
      <c r="IUQ11" s="526"/>
      <c r="IUR11" s="526"/>
      <c r="IUS11" s="526"/>
      <c r="IUT11" s="526"/>
      <c r="IUU11" s="526"/>
      <c r="IUV11" s="526"/>
      <c r="IUW11" s="526"/>
      <c r="IUX11" s="526"/>
      <c r="IUY11" s="526"/>
      <c r="IUZ11" s="526"/>
      <c r="IVA11" s="526"/>
      <c r="IVB11" s="526"/>
      <c r="IVC11" s="526"/>
      <c r="IVD11" s="526"/>
      <c r="IVE11" s="526"/>
      <c r="IVF11" s="526"/>
      <c r="IVG11" s="526"/>
      <c r="IVH11" s="526"/>
      <c r="IVI11" s="526"/>
      <c r="IVJ11" s="526"/>
      <c r="IVK11" s="526"/>
      <c r="IVL11" s="526"/>
      <c r="IVM11" s="526"/>
      <c r="IVN11" s="526"/>
      <c r="IVO11" s="526"/>
      <c r="IVP11" s="526"/>
      <c r="IVQ11" s="526"/>
      <c r="IVR11" s="526"/>
      <c r="IVS11" s="526"/>
      <c r="IVT11" s="526"/>
      <c r="IVU11" s="526"/>
      <c r="IVV11" s="526"/>
      <c r="IVW11" s="526"/>
      <c r="IVX11" s="526"/>
      <c r="IVY11" s="526"/>
      <c r="IVZ11" s="526"/>
      <c r="IWA11" s="526"/>
      <c r="IWB11" s="526"/>
      <c r="IWC11" s="526"/>
      <c r="IWD11" s="526"/>
      <c r="IWE11" s="526"/>
      <c r="IWF11" s="526"/>
      <c r="IWG11" s="526"/>
      <c r="IWH11" s="526"/>
      <c r="IWI11" s="526"/>
      <c r="IWJ11" s="526"/>
      <c r="IWK11" s="526"/>
      <c r="IWL11" s="526"/>
      <c r="IWM11" s="526"/>
      <c r="IWN11" s="526"/>
      <c r="IWO11" s="526"/>
      <c r="IWP11" s="526"/>
      <c r="IWQ11" s="526"/>
      <c r="IWR11" s="526"/>
      <c r="IWS11" s="526"/>
      <c r="IWT11" s="526"/>
      <c r="IWU11" s="526"/>
      <c r="IWV11" s="526"/>
      <c r="IWW11" s="526"/>
      <c r="IWX11" s="526"/>
      <c r="IWY11" s="526"/>
      <c r="IWZ11" s="526"/>
      <c r="IXA11" s="526"/>
      <c r="IXB11" s="526"/>
      <c r="IXC11" s="526"/>
      <c r="IXD11" s="526"/>
      <c r="IXE11" s="526"/>
      <c r="IXF11" s="526"/>
      <c r="IXG11" s="526"/>
      <c r="IXH11" s="526"/>
      <c r="IXI11" s="526"/>
      <c r="IXJ11" s="526"/>
      <c r="IXK11" s="526"/>
      <c r="IXL11" s="526"/>
      <c r="IXM11" s="526"/>
      <c r="IXN11" s="526"/>
      <c r="IXO11" s="526"/>
      <c r="IXP11" s="526"/>
      <c r="IXQ11" s="526"/>
      <c r="IXR11" s="526"/>
      <c r="IXS11" s="526"/>
      <c r="IXT11" s="526"/>
      <c r="IXU11" s="526"/>
      <c r="IXV11" s="526"/>
      <c r="IXW11" s="526"/>
      <c r="IXX11" s="526"/>
      <c r="IXY11" s="526"/>
      <c r="IXZ11" s="526"/>
      <c r="IYA11" s="526"/>
      <c r="IYB11" s="526"/>
      <c r="IYC11" s="526"/>
      <c r="IYD11" s="526"/>
      <c r="IYE11" s="526"/>
      <c r="IYF11" s="526"/>
      <c r="IYG11" s="526"/>
      <c r="IYH11" s="526"/>
      <c r="IYI11" s="526"/>
      <c r="IYJ11" s="526"/>
      <c r="IYK11" s="526"/>
      <c r="IYL11" s="526"/>
      <c r="IYM11" s="526"/>
      <c r="IYN11" s="526"/>
      <c r="IYO11" s="526"/>
      <c r="IYP11" s="526"/>
      <c r="IYQ11" s="526"/>
      <c r="IYR11" s="526"/>
      <c r="IYS11" s="526"/>
      <c r="IYT11" s="526"/>
      <c r="IYU11" s="526"/>
      <c r="IYV11" s="526"/>
      <c r="IYW11" s="526"/>
      <c r="IYX11" s="526"/>
      <c r="IYY11" s="526"/>
      <c r="IYZ11" s="526"/>
      <c r="IZA11" s="526"/>
      <c r="IZB11" s="526"/>
      <c r="IZC11" s="526"/>
      <c r="IZD11" s="526"/>
      <c r="IZE11" s="526"/>
      <c r="IZF11" s="526"/>
      <c r="IZG11" s="526"/>
      <c r="IZH11" s="526"/>
      <c r="IZI11" s="526"/>
      <c r="IZJ11" s="526"/>
      <c r="IZK11" s="526"/>
      <c r="IZL11" s="526"/>
      <c r="IZM11" s="526"/>
      <c r="IZN11" s="526"/>
      <c r="IZO11" s="526"/>
      <c r="IZP11" s="526"/>
      <c r="IZQ11" s="526"/>
      <c r="IZR11" s="526"/>
      <c r="IZS11" s="526"/>
      <c r="IZT11" s="526"/>
      <c r="IZU11" s="526"/>
      <c r="IZV11" s="526"/>
      <c r="IZW11" s="526"/>
      <c r="IZX11" s="526"/>
      <c r="IZY11" s="526"/>
      <c r="IZZ11" s="526"/>
      <c r="JAA11" s="526"/>
      <c r="JAB11" s="526"/>
      <c r="JAC11" s="526"/>
      <c r="JAD11" s="526"/>
      <c r="JAE11" s="526"/>
      <c r="JAF11" s="526"/>
      <c r="JAG11" s="526"/>
      <c r="JAH11" s="526"/>
      <c r="JAI11" s="526"/>
      <c r="JAJ11" s="526"/>
      <c r="JAK11" s="526"/>
      <c r="JAL11" s="526"/>
      <c r="JAM11" s="526"/>
      <c r="JAN11" s="526"/>
      <c r="JAO11" s="526"/>
      <c r="JAP11" s="526"/>
      <c r="JAQ11" s="526"/>
      <c r="JAR11" s="526"/>
      <c r="JAS11" s="526"/>
      <c r="JAT11" s="526"/>
      <c r="JAU11" s="526"/>
      <c r="JAV11" s="526"/>
      <c r="JAW11" s="526"/>
      <c r="JAX11" s="526"/>
      <c r="JAY11" s="526"/>
      <c r="JAZ11" s="526"/>
      <c r="JBA11" s="526"/>
      <c r="JBB11" s="526"/>
      <c r="JBC11" s="526"/>
      <c r="JBD11" s="526"/>
      <c r="JBE11" s="526"/>
      <c r="JBF11" s="526"/>
      <c r="JBG11" s="526"/>
      <c r="JBH11" s="526"/>
      <c r="JBI11" s="526"/>
      <c r="JBJ11" s="526"/>
      <c r="JBK11" s="526"/>
      <c r="JBL11" s="526"/>
      <c r="JBM11" s="526"/>
      <c r="JBN11" s="526"/>
      <c r="JBO11" s="526"/>
      <c r="JBP11" s="526"/>
      <c r="JBQ11" s="526"/>
      <c r="JBR11" s="526"/>
      <c r="JBS11" s="526"/>
      <c r="JBT11" s="526"/>
      <c r="JBU11" s="526"/>
      <c r="JBV11" s="526"/>
      <c r="JBW11" s="526"/>
      <c r="JBX11" s="526"/>
      <c r="JBY11" s="526"/>
      <c r="JBZ11" s="526"/>
      <c r="JCA11" s="526"/>
      <c r="JCB11" s="526"/>
      <c r="JCC11" s="526"/>
      <c r="JCD11" s="526"/>
      <c r="JCE11" s="526"/>
      <c r="JCF11" s="526"/>
      <c r="JCG11" s="526"/>
      <c r="JCH11" s="526"/>
      <c r="JCI11" s="526"/>
      <c r="JCJ11" s="526"/>
      <c r="JCK11" s="526"/>
      <c r="JCL11" s="526"/>
      <c r="JCM11" s="526"/>
      <c r="JCN11" s="526"/>
      <c r="JCO11" s="526"/>
      <c r="JCP11" s="526"/>
      <c r="JCQ11" s="526"/>
      <c r="JCR11" s="526"/>
      <c r="JCS11" s="526"/>
      <c r="JCT11" s="526"/>
      <c r="JCU11" s="526"/>
      <c r="JCV11" s="526"/>
      <c r="JCW11" s="526"/>
      <c r="JCX11" s="526"/>
      <c r="JCY11" s="526"/>
      <c r="JCZ11" s="526"/>
      <c r="JDA11" s="526"/>
      <c r="JDB11" s="526"/>
      <c r="JDC11" s="526"/>
      <c r="JDD11" s="526"/>
      <c r="JDE11" s="526"/>
      <c r="JDF11" s="526"/>
      <c r="JDG11" s="526"/>
      <c r="JDH11" s="526"/>
      <c r="JDI11" s="526"/>
      <c r="JDJ11" s="526"/>
      <c r="JDK11" s="526"/>
      <c r="JDL11" s="526"/>
      <c r="JDM11" s="526"/>
      <c r="JDN11" s="526"/>
      <c r="JDO11" s="526"/>
      <c r="JDP11" s="526"/>
      <c r="JDQ11" s="526"/>
      <c r="JDR11" s="526"/>
      <c r="JDS11" s="526"/>
      <c r="JDT11" s="526"/>
      <c r="JDU11" s="526"/>
      <c r="JDV11" s="526"/>
      <c r="JDW11" s="526"/>
      <c r="JDX11" s="526"/>
      <c r="JDY11" s="526"/>
      <c r="JDZ11" s="526"/>
      <c r="JEA11" s="526"/>
      <c r="JEB11" s="526"/>
      <c r="JEC11" s="526"/>
      <c r="JED11" s="526"/>
      <c r="JEE11" s="526"/>
      <c r="JEF11" s="526"/>
      <c r="JEG11" s="526"/>
      <c r="JEH11" s="526"/>
      <c r="JEI11" s="526"/>
      <c r="JEJ11" s="526"/>
      <c r="JEK11" s="526"/>
      <c r="JEL11" s="526"/>
      <c r="JEM11" s="526"/>
      <c r="JEN11" s="526"/>
      <c r="JEO11" s="526"/>
      <c r="JEP11" s="526"/>
      <c r="JEQ11" s="526"/>
      <c r="JER11" s="526"/>
      <c r="JES11" s="526"/>
      <c r="JET11" s="526"/>
      <c r="JEU11" s="526"/>
      <c r="JEV11" s="526"/>
      <c r="JEW11" s="526"/>
      <c r="JEX11" s="526"/>
      <c r="JEY11" s="526"/>
      <c r="JEZ11" s="526"/>
      <c r="JFA11" s="526"/>
      <c r="JFB11" s="526"/>
      <c r="JFC11" s="526"/>
      <c r="JFD11" s="526"/>
      <c r="JFE11" s="526"/>
      <c r="JFF11" s="526"/>
      <c r="JFG11" s="526"/>
      <c r="JFH11" s="526"/>
      <c r="JFI11" s="526"/>
      <c r="JFJ11" s="526"/>
      <c r="JFK11" s="526"/>
      <c r="JFL11" s="526"/>
      <c r="JFM11" s="526"/>
      <c r="JFN11" s="526"/>
      <c r="JFO11" s="526"/>
      <c r="JFP11" s="526"/>
      <c r="JFQ11" s="526"/>
      <c r="JFR11" s="526"/>
      <c r="JFS11" s="526"/>
      <c r="JFT11" s="526"/>
      <c r="JFU11" s="526"/>
      <c r="JFV11" s="526"/>
      <c r="JFW11" s="526"/>
      <c r="JFX11" s="526"/>
      <c r="JFY11" s="526"/>
      <c r="JFZ11" s="526"/>
      <c r="JGA11" s="526"/>
      <c r="JGB11" s="526"/>
      <c r="JGC11" s="526"/>
      <c r="JGD11" s="526"/>
      <c r="JGE11" s="526"/>
      <c r="JGF11" s="526"/>
      <c r="JGG11" s="526"/>
      <c r="JGH11" s="526"/>
      <c r="JGI11" s="526"/>
      <c r="JGJ11" s="526"/>
      <c r="JGK11" s="526"/>
      <c r="JGL11" s="526"/>
      <c r="JGM11" s="526"/>
      <c r="JGN11" s="526"/>
      <c r="JGO11" s="526"/>
      <c r="JGP11" s="526"/>
      <c r="JGQ11" s="526"/>
      <c r="JGR11" s="526"/>
      <c r="JGS11" s="526"/>
      <c r="JGT11" s="526"/>
      <c r="JGU11" s="526"/>
      <c r="JGV11" s="526"/>
      <c r="JGW11" s="526"/>
      <c r="JGX11" s="526"/>
      <c r="JGY11" s="526"/>
      <c r="JGZ11" s="526"/>
      <c r="JHA11" s="526"/>
      <c r="JHB11" s="526"/>
      <c r="JHC11" s="526"/>
      <c r="JHD11" s="526"/>
      <c r="JHE11" s="526"/>
      <c r="JHF11" s="526"/>
      <c r="JHG11" s="526"/>
      <c r="JHH11" s="526"/>
      <c r="JHI11" s="526"/>
      <c r="JHJ11" s="526"/>
      <c r="JHK11" s="526"/>
      <c r="JHL11" s="526"/>
      <c r="JHM11" s="526"/>
      <c r="JHN11" s="526"/>
      <c r="JHO11" s="526"/>
      <c r="JHP11" s="526"/>
      <c r="JHQ11" s="526"/>
      <c r="JHR11" s="526"/>
      <c r="JHS11" s="526"/>
      <c r="JHT11" s="526"/>
      <c r="JHU11" s="526"/>
      <c r="JHV11" s="526"/>
      <c r="JHW11" s="526"/>
      <c r="JHX11" s="526"/>
      <c r="JHY11" s="526"/>
      <c r="JHZ11" s="526"/>
      <c r="JIA11" s="526"/>
      <c r="JIB11" s="526"/>
      <c r="JIC11" s="526"/>
      <c r="JID11" s="526"/>
      <c r="JIE11" s="526"/>
      <c r="JIF11" s="526"/>
      <c r="JIG11" s="526"/>
      <c r="JIH11" s="526"/>
      <c r="JII11" s="526"/>
      <c r="JIJ11" s="526"/>
      <c r="JIK11" s="526"/>
      <c r="JIL11" s="526"/>
      <c r="JIM11" s="526"/>
      <c r="JIN11" s="526"/>
      <c r="JIO11" s="526"/>
      <c r="JIP11" s="526"/>
      <c r="JIQ11" s="526"/>
      <c r="JIR11" s="526"/>
      <c r="JIS11" s="526"/>
      <c r="JIT11" s="526"/>
      <c r="JIU11" s="526"/>
      <c r="JIV11" s="526"/>
      <c r="JIW11" s="526"/>
      <c r="JIX11" s="526"/>
      <c r="JIY11" s="526"/>
      <c r="JIZ11" s="526"/>
      <c r="JJA11" s="526"/>
      <c r="JJB11" s="526"/>
      <c r="JJC11" s="526"/>
      <c r="JJD11" s="526"/>
      <c r="JJE11" s="526"/>
      <c r="JJF11" s="526"/>
      <c r="JJG11" s="526"/>
      <c r="JJH11" s="526"/>
      <c r="JJI11" s="526"/>
      <c r="JJJ11" s="526"/>
      <c r="JJK11" s="526"/>
      <c r="JJL11" s="526"/>
      <c r="JJM11" s="526"/>
      <c r="JJN11" s="526"/>
      <c r="JJO11" s="526"/>
      <c r="JJP11" s="526"/>
      <c r="JJQ11" s="526"/>
      <c r="JJR11" s="526"/>
      <c r="JJS11" s="526"/>
      <c r="JJT11" s="526"/>
      <c r="JJU11" s="526"/>
      <c r="JJV11" s="526"/>
      <c r="JJW11" s="526"/>
      <c r="JJX11" s="526"/>
      <c r="JJY11" s="526"/>
      <c r="JJZ11" s="526"/>
      <c r="JKA11" s="526"/>
      <c r="JKB11" s="526"/>
      <c r="JKC11" s="526"/>
      <c r="JKD11" s="526"/>
      <c r="JKE11" s="526"/>
      <c r="JKF11" s="526"/>
      <c r="JKG11" s="526"/>
      <c r="JKH11" s="526"/>
      <c r="JKI11" s="526"/>
      <c r="JKJ11" s="526"/>
      <c r="JKK11" s="526"/>
      <c r="JKL11" s="526"/>
      <c r="JKM11" s="526"/>
      <c r="JKN11" s="526"/>
      <c r="JKO11" s="526"/>
      <c r="JKP11" s="526"/>
      <c r="JKQ11" s="526"/>
      <c r="JKR11" s="526"/>
      <c r="JKS11" s="526"/>
      <c r="JKT11" s="526"/>
      <c r="JKU11" s="526"/>
      <c r="JKV11" s="526"/>
      <c r="JKW11" s="526"/>
      <c r="JKX11" s="526"/>
      <c r="JKY11" s="526"/>
      <c r="JKZ11" s="526"/>
      <c r="JLA11" s="526"/>
      <c r="JLB11" s="526"/>
      <c r="JLC11" s="526"/>
      <c r="JLD11" s="526"/>
      <c r="JLE11" s="526"/>
      <c r="JLF11" s="526"/>
      <c r="JLG11" s="526"/>
      <c r="JLH11" s="526"/>
      <c r="JLI11" s="526"/>
      <c r="JLJ11" s="526"/>
      <c r="JLK11" s="526"/>
      <c r="JLL11" s="526"/>
      <c r="JLM11" s="526"/>
      <c r="JLN11" s="526"/>
      <c r="JLO11" s="526"/>
      <c r="JLP11" s="526"/>
      <c r="JLQ11" s="526"/>
      <c r="JLR11" s="526"/>
      <c r="JLS11" s="526"/>
      <c r="JLT11" s="526"/>
      <c r="JLU11" s="526"/>
      <c r="JLV11" s="526"/>
      <c r="JLW11" s="526"/>
      <c r="JLX11" s="526"/>
      <c r="JLY11" s="526"/>
      <c r="JLZ11" s="526"/>
      <c r="JMA11" s="526"/>
      <c r="JMB11" s="526"/>
      <c r="JMC11" s="526"/>
      <c r="JMD11" s="526"/>
      <c r="JME11" s="526"/>
      <c r="JMF11" s="526"/>
      <c r="JMG11" s="526"/>
      <c r="JMH11" s="526"/>
      <c r="JMI11" s="526"/>
      <c r="JMJ11" s="526"/>
      <c r="JMK11" s="526"/>
      <c r="JML11" s="526"/>
      <c r="JMM11" s="526"/>
      <c r="JMN11" s="526"/>
      <c r="JMO11" s="526"/>
      <c r="JMP11" s="526"/>
      <c r="JMQ11" s="526"/>
      <c r="JMR11" s="526"/>
      <c r="JMS11" s="526"/>
      <c r="JMT11" s="526"/>
      <c r="JMU11" s="526"/>
      <c r="JMV11" s="526"/>
      <c r="JMW11" s="526"/>
      <c r="JMX11" s="526"/>
      <c r="JMY11" s="526"/>
      <c r="JMZ11" s="526"/>
      <c r="JNA11" s="526"/>
      <c r="JNB11" s="526"/>
      <c r="JNC11" s="526"/>
      <c r="JND11" s="526"/>
      <c r="JNE11" s="526"/>
      <c r="JNF11" s="526"/>
      <c r="JNG11" s="526"/>
      <c r="JNH11" s="526"/>
      <c r="JNI11" s="526"/>
      <c r="JNJ11" s="526"/>
      <c r="JNK11" s="526"/>
      <c r="JNL11" s="526"/>
      <c r="JNM11" s="526"/>
      <c r="JNN11" s="526"/>
      <c r="JNO11" s="526"/>
      <c r="JNP11" s="526"/>
      <c r="JNQ11" s="526"/>
      <c r="JNR11" s="526"/>
      <c r="JNS11" s="526"/>
      <c r="JNT11" s="526"/>
      <c r="JNU11" s="526"/>
      <c r="JNV11" s="526"/>
      <c r="JNW11" s="526"/>
      <c r="JNX11" s="526"/>
      <c r="JNY11" s="526"/>
      <c r="JNZ11" s="526"/>
      <c r="JOA11" s="526"/>
      <c r="JOB11" s="526"/>
      <c r="JOC11" s="526"/>
      <c r="JOD11" s="526"/>
      <c r="JOE11" s="526"/>
      <c r="JOF11" s="526"/>
      <c r="JOG11" s="526"/>
      <c r="JOH11" s="526"/>
      <c r="JOI11" s="526"/>
      <c r="JOJ11" s="526"/>
      <c r="JOK11" s="526"/>
      <c r="JOL11" s="526"/>
      <c r="JOM11" s="526"/>
      <c r="JON11" s="526"/>
      <c r="JOO11" s="526"/>
      <c r="JOP11" s="526"/>
      <c r="JOQ11" s="526"/>
      <c r="JOR11" s="526"/>
      <c r="JOS11" s="526"/>
      <c r="JOT11" s="526"/>
      <c r="JOU11" s="526"/>
      <c r="JOV11" s="526"/>
      <c r="JOW11" s="526"/>
      <c r="JOX11" s="526"/>
      <c r="JOY11" s="526"/>
      <c r="JOZ11" s="526"/>
      <c r="JPA11" s="526"/>
      <c r="JPB11" s="526"/>
      <c r="JPC11" s="526"/>
      <c r="JPD11" s="526"/>
      <c r="JPE11" s="526"/>
      <c r="JPF11" s="526"/>
      <c r="JPG11" s="526"/>
      <c r="JPH11" s="526"/>
      <c r="JPI11" s="526"/>
      <c r="JPJ11" s="526"/>
      <c r="JPK11" s="526"/>
      <c r="JPL11" s="526"/>
      <c r="JPM11" s="526"/>
      <c r="JPN11" s="526"/>
      <c r="JPO11" s="526"/>
      <c r="JPP11" s="526"/>
      <c r="JPQ11" s="526"/>
      <c r="JPR11" s="526"/>
      <c r="JPS11" s="526"/>
      <c r="JPT11" s="526"/>
      <c r="JPU11" s="526"/>
      <c r="JPV11" s="526"/>
      <c r="JPW11" s="526"/>
      <c r="JPX11" s="526"/>
      <c r="JPY11" s="526"/>
      <c r="JPZ11" s="526"/>
      <c r="JQA11" s="526"/>
      <c r="JQB11" s="526"/>
      <c r="JQC11" s="526"/>
      <c r="JQD11" s="526"/>
      <c r="JQE11" s="526"/>
      <c r="JQF11" s="526"/>
      <c r="JQG11" s="526"/>
      <c r="JQH11" s="526"/>
      <c r="JQI11" s="526"/>
      <c r="JQJ11" s="526"/>
      <c r="JQK11" s="526"/>
      <c r="JQL11" s="526"/>
      <c r="JQM11" s="526"/>
      <c r="JQN11" s="526"/>
      <c r="JQO11" s="526"/>
      <c r="JQP11" s="526"/>
      <c r="JQQ11" s="526"/>
      <c r="JQR11" s="526"/>
      <c r="JQS11" s="526"/>
      <c r="JQT11" s="526"/>
      <c r="JQU11" s="526"/>
      <c r="JQV11" s="526"/>
      <c r="JQW11" s="526"/>
      <c r="JQX11" s="526"/>
      <c r="JQY11" s="526"/>
      <c r="JQZ11" s="526"/>
      <c r="JRA11" s="526"/>
      <c r="JRB11" s="526"/>
      <c r="JRC11" s="526"/>
      <c r="JRD11" s="526"/>
      <c r="JRE11" s="526"/>
      <c r="JRF11" s="526"/>
      <c r="JRG11" s="526"/>
      <c r="JRH11" s="526"/>
      <c r="JRI11" s="526"/>
      <c r="JRJ11" s="526"/>
      <c r="JRK11" s="526"/>
      <c r="JRL11" s="526"/>
      <c r="JRM11" s="526"/>
      <c r="JRN11" s="526"/>
      <c r="JRO11" s="526"/>
      <c r="JRP11" s="526"/>
      <c r="JRQ11" s="526"/>
      <c r="JRR11" s="526"/>
      <c r="JRS11" s="526"/>
      <c r="JRT11" s="526"/>
      <c r="JRU11" s="526"/>
      <c r="JRV11" s="526"/>
      <c r="JRW11" s="526"/>
      <c r="JRX11" s="526"/>
      <c r="JRY11" s="526"/>
      <c r="JRZ11" s="526"/>
      <c r="JSA11" s="526"/>
      <c r="JSB11" s="526"/>
      <c r="JSC11" s="526"/>
      <c r="JSD11" s="526"/>
      <c r="JSE11" s="526"/>
      <c r="JSF11" s="526"/>
      <c r="JSG11" s="526"/>
      <c r="JSH11" s="526"/>
      <c r="JSI11" s="526"/>
      <c r="JSJ11" s="526"/>
      <c r="JSK11" s="526"/>
      <c r="JSL11" s="526"/>
      <c r="JSM11" s="526"/>
      <c r="JSN11" s="526"/>
      <c r="JSO11" s="526"/>
      <c r="JSP11" s="526"/>
      <c r="JSQ11" s="526"/>
      <c r="JSR11" s="526"/>
      <c r="JSS11" s="526"/>
      <c r="JST11" s="526"/>
      <c r="JSU11" s="526"/>
      <c r="JSV11" s="526"/>
      <c r="JSW11" s="526"/>
      <c r="JSX11" s="526"/>
      <c r="JSY11" s="526"/>
      <c r="JSZ11" s="526"/>
      <c r="JTA11" s="526"/>
      <c r="JTB11" s="526"/>
      <c r="JTC11" s="526"/>
      <c r="JTD11" s="526"/>
      <c r="JTE11" s="526"/>
      <c r="JTF11" s="526"/>
      <c r="JTG11" s="526"/>
      <c r="JTH11" s="526"/>
      <c r="JTI11" s="526"/>
      <c r="JTJ11" s="526"/>
      <c r="JTK11" s="526"/>
      <c r="JTL11" s="526"/>
      <c r="JTM11" s="526"/>
      <c r="JTN11" s="526"/>
      <c r="JTO11" s="526"/>
      <c r="JTP11" s="526"/>
      <c r="JTQ11" s="526"/>
      <c r="JTR11" s="526"/>
      <c r="JTS11" s="526"/>
      <c r="JTT11" s="526"/>
      <c r="JTU11" s="526"/>
      <c r="JTV11" s="526"/>
      <c r="JTW11" s="526"/>
      <c r="JTX11" s="526"/>
      <c r="JTY11" s="526"/>
      <c r="JTZ11" s="526"/>
      <c r="JUA11" s="526"/>
      <c r="JUB11" s="526"/>
      <c r="JUC11" s="526"/>
      <c r="JUD11" s="526"/>
      <c r="JUE11" s="526"/>
      <c r="JUF11" s="526"/>
      <c r="JUG11" s="526"/>
      <c r="JUH11" s="526"/>
      <c r="JUI11" s="526"/>
      <c r="JUJ11" s="526"/>
      <c r="JUK11" s="526"/>
      <c r="JUL11" s="526"/>
      <c r="JUM11" s="526"/>
      <c r="JUN11" s="526"/>
      <c r="JUO11" s="526"/>
      <c r="JUP11" s="526"/>
      <c r="JUQ11" s="526"/>
      <c r="JUR11" s="526"/>
      <c r="JUS11" s="526"/>
      <c r="JUT11" s="526"/>
      <c r="JUU11" s="526"/>
      <c r="JUV11" s="526"/>
      <c r="JUW11" s="526"/>
      <c r="JUX11" s="526"/>
      <c r="JUY11" s="526"/>
      <c r="JUZ11" s="526"/>
      <c r="JVA11" s="526"/>
      <c r="JVB11" s="526"/>
      <c r="JVC11" s="526"/>
      <c r="JVD11" s="526"/>
      <c r="JVE11" s="526"/>
      <c r="JVF11" s="526"/>
      <c r="JVG11" s="526"/>
      <c r="JVH11" s="526"/>
      <c r="JVI11" s="526"/>
      <c r="JVJ11" s="526"/>
      <c r="JVK11" s="526"/>
      <c r="JVL11" s="526"/>
      <c r="JVM11" s="526"/>
      <c r="JVN11" s="526"/>
      <c r="JVO11" s="526"/>
      <c r="JVP11" s="526"/>
      <c r="JVQ11" s="526"/>
      <c r="JVR11" s="526"/>
      <c r="JVS11" s="526"/>
      <c r="JVT11" s="526"/>
      <c r="JVU11" s="526"/>
      <c r="JVV11" s="526"/>
      <c r="JVW11" s="526"/>
      <c r="JVX11" s="526"/>
      <c r="JVY11" s="526"/>
      <c r="JVZ11" s="526"/>
      <c r="JWA11" s="526"/>
      <c r="JWB11" s="526"/>
      <c r="JWC11" s="526"/>
      <c r="JWD11" s="526"/>
      <c r="JWE11" s="526"/>
      <c r="JWF11" s="526"/>
      <c r="JWG11" s="526"/>
      <c r="JWH11" s="526"/>
      <c r="JWI11" s="526"/>
      <c r="JWJ11" s="526"/>
      <c r="JWK11" s="526"/>
      <c r="JWL11" s="526"/>
      <c r="JWM11" s="526"/>
      <c r="JWN11" s="526"/>
      <c r="JWO11" s="526"/>
      <c r="JWP11" s="526"/>
      <c r="JWQ11" s="526"/>
      <c r="JWR11" s="526"/>
      <c r="JWS11" s="526"/>
      <c r="JWT11" s="526"/>
      <c r="JWU11" s="526"/>
      <c r="JWV11" s="526"/>
      <c r="JWW11" s="526"/>
      <c r="JWX11" s="526"/>
      <c r="JWY11" s="526"/>
      <c r="JWZ11" s="526"/>
      <c r="JXA11" s="526"/>
      <c r="JXB11" s="526"/>
      <c r="JXC11" s="526"/>
      <c r="JXD11" s="526"/>
      <c r="JXE11" s="526"/>
      <c r="JXF11" s="526"/>
      <c r="JXG11" s="526"/>
      <c r="JXH11" s="526"/>
      <c r="JXI11" s="526"/>
      <c r="JXJ11" s="526"/>
      <c r="JXK11" s="526"/>
      <c r="JXL11" s="526"/>
      <c r="JXM11" s="526"/>
      <c r="JXN11" s="526"/>
      <c r="JXO11" s="526"/>
      <c r="JXP11" s="526"/>
      <c r="JXQ11" s="526"/>
      <c r="JXR11" s="526"/>
      <c r="JXS11" s="526"/>
      <c r="JXT11" s="526"/>
      <c r="JXU11" s="526"/>
      <c r="JXV11" s="526"/>
      <c r="JXW11" s="526"/>
      <c r="JXX11" s="526"/>
      <c r="JXY11" s="526"/>
      <c r="JXZ11" s="526"/>
      <c r="JYA11" s="526"/>
      <c r="JYB11" s="526"/>
      <c r="JYC11" s="526"/>
      <c r="JYD11" s="526"/>
      <c r="JYE11" s="526"/>
      <c r="JYF11" s="526"/>
      <c r="JYG11" s="526"/>
      <c r="JYH11" s="526"/>
      <c r="JYI11" s="526"/>
      <c r="JYJ11" s="526"/>
      <c r="JYK11" s="526"/>
      <c r="JYL11" s="526"/>
      <c r="JYM11" s="526"/>
      <c r="JYN11" s="526"/>
      <c r="JYO11" s="526"/>
      <c r="JYP11" s="526"/>
      <c r="JYQ11" s="526"/>
      <c r="JYR11" s="526"/>
      <c r="JYS11" s="526"/>
      <c r="JYT11" s="526"/>
      <c r="JYU11" s="526"/>
      <c r="JYV11" s="526"/>
      <c r="JYW11" s="526"/>
      <c r="JYX11" s="526"/>
      <c r="JYY11" s="526"/>
      <c r="JYZ11" s="526"/>
      <c r="JZA11" s="526"/>
      <c r="JZB11" s="526"/>
      <c r="JZC11" s="526"/>
      <c r="JZD11" s="526"/>
      <c r="JZE11" s="526"/>
      <c r="JZF11" s="526"/>
      <c r="JZG11" s="526"/>
      <c r="JZH11" s="526"/>
      <c r="JZI11" s="526"/>
      <c r="JZJ11" s="526"/>
      <c r="JZK11" s="526"/>
      <c r="JZL11" s="526"/>
      <c r="JZM11" s="526"/>
      <c r="JZN11" s="526"/>
      <c r="JZO11" s="526"/>
      <c r="JZP11" s="526"/>
      <c r="JZQ11" s="526"/>
      <c r="JZR11" s="526"/>
      <c r="JZS11" s="526"/>
      <c r="JZT11" s="526"/>
      <c r="JZU11" s="526"/>
      <c r="JZV11" s="526"/>
      <c r="JZW11" s="526"/>
      <c r="JZX11" s="526"/>
      <c r="JZY11" s="526"/>
      <c r="JZZ11" s="526"/>
      <c r="KAA11" s="526"/>
      <c r="KAB11" s="526"/>
      <c r="KAC11" s="526"/>
      <c r="KAD11" s="526"/>
      <c r="KAE11" s="526"/>
      <c r="KAF11" s="526"/>
      <c r="KAG11" s="526"/>
      <c r="KAH11" s="526"/>
      <c r="KAI11" s="526"/>
      <c r="KAJ11" s="526"/>
      <c r="KAK11" s="526"/>
      <c r="KAL11" s="526"/>
      <c r="KAM11" s="526"/>
      <c r="KAN11" s="526"/>
      <c r="KAO11" s="526"/>
      <c r="KAP11" s="526"/>
      <c r="KAQ11" s="526"/>
      <c r="KAR11" s="526"/>
      <c r="KAS11" s="526"/>
      <c r="KAT11" s="526"/>
      <c r="KAU11" s="526"/>
      <c r="KAV11" s="526"/>
      <c r="KAW11" s="526"/>
      <c r="KAX11" s="526"/>
      <c r="KAY11" s="526"/>
      <c r="KAZ11" s="526"/>
      <c r="KBA11" s="526"/>
      <c r="KBB11" s="526"/>
      <c r="KBC11" s="526"/>
      <c r="KBD11" s="526"/>
      <c r="KBE11" s="526"/>
      <c r="KBF11" s="526"/>
      <c r="KBG11" s="526"/>
      <c r="KBH11" s="526"/>
      <c r="KBI11" s="526"/>
      <c r="KBJ11" s="526"/>
      <c r="KBK11" s="526"/>
      <c r="KBL11" s="526"/>
      <c r="KBM11" s="526"/>
      <c r="KBN11" s="526"/>
      <c r="KBO11" s="526"/>
      <c r="KBP11" s="526"/>
      <c r="KBQ11" s="526"/>
      <c r="KBR11" s="526"/>
      <c r="KBS11" s="526"/>
      <c r="KBT11" s="526"/>
      <c r="KBU11" s="526"/>
      <c r="KBV11" s="526"/>
      <c r="KBW11" s="526"/>
      <c r="KBX11" s="526"/>
      <c r="KBY11" s="526"/>
      <c r="KBZ11" s="526"/>
      <c r="KCA11" s="526"/>
      <c r="KCB11" s="526"/>
      <c r="KCC11" s="526"/>
      <c r="KCD11" s="526"/>
      <c r="KCE11" s="526"/>
      <c r="KCF11" s="526"/>
      <c r="KCG11" s="526"/>
      <c r="KCH11" s="526"/>
      <c r="KCI11" s="526"/>
      <c r="KCJ11" s="526"/>
      <c r="KCK11" s="526"/>
      <c r="KCL11" s="526"/>
      <c r="KCM11" s="526"/>
      <c r="KCN11" s="526"/>
      <c r="KCO11" s="526"/>
      <c r="KCP11" s="526"/>
      <c r="KCQ11" s="526"/>
      <c r="KCR11" s="526"/>
      <c r="KCS11" s="526"/>
      <c r="KCT11" s="526"/>
      <c r="KCU11" s="526"/>
      <c r="KCV11" s="526"/>
      <c r="KCW11" s="526"/>
      <c r="KCX11" s="526"/>
      <c r="KCY11" s="526"/>
      <c r="KCZ11" s="526"/>
      <c r="KDA11" s="526"/>
      <c r="KDB11" s="526"/>
      <c r="KDC11" s="526"/>
      <c r="KDD11" s="526"/>
      <c r="KDE11" s="526"/>
      <c r="KDF11" s="526"/>
      <c r="KDG11" s="526"/>
      <c r="KDH11" s="526"/>
      <c r="KDI11" s="526"/>
      <c r="KDJ11" s="526"/>
      <c r="KDK11" s="526"/>
      <c r="KDL11" s="526"/>
      <c r="KDM11" s="526"/>
      <c r="KDN11" s="526"/>
      <c r="KDO11" s="526"/>
      <c r="KDP11" s="526"/>
      <c r="KDQ11" s="526"/>
      <c r="KDR11" s="526"/>
      <c r="KDS11" s="526"/>
      <c r="KDT11" s="526"/>
      <c r="KDU11" s="526"/>
      <c r="KDV11" s="526"/>
      <c r="KDW11" s="526"/>
      <c r="KDX11" s="526"/>
      <c r="KDY11" s="526"/>
      <c r="KDZ11" s="526"/>
      <c r="KEA11" s="526"/>
      <c r="KEB11" s="526"/>
      <c r="KEC11" s="526"/>
      <c r="KED11" s="526"/>
      <c r="KEE11" s="526"/>
      <c r="KEF11" s="526"/>
      <c r="KEG11" s="526"/>
      <c r="KEH11" s="526"/>
      <c r="KEI11" s="526"/>
      <c r="KEJ11" s="526"/>
      <c r="KEK11" s="526"/>
      <c r="KEL11" s="526"/>
      <c r="KEM11" s="526"/>
      <c r="KEN11" s="526"/>
      <c r="KEO11" s="526"/>
      <c r="KEP11" s="526"/>
      <c r="KEQ11" s="526"/>
      <c r="KER11" s="526"/>
      <c r="KES11" s="526"/>
      <c r="KET11" s="526"/>
      <c r="KEU11" s="526"/>
      <c r="KEV11" s="526"/>
      <c r="KEW11" s="526"/>
      <c r="KEX11" s="526"/>
      <c r="KEY11" s="526"/>
      <c r="KEZ11" s="526"/>
      <c r="KFA11" s="526"/>
      <c r="KFB11" s="526"/>
      <c r="KFC11" s="526"/>
      <c r="KFD11" s="526"/>
      <c r="KFE11" s="526"/>
      <c r="KFF11" s="526"/>
      <c r="KFG11" s="526"/>
      <c r="KFH11" s="526"/>
      <c r="KFI11" s="526"/>
      <c r="KFJ11" s="526"/>
      <c r="KFK11" s="526"/>
      <c r="KFL11" s="526"/>
      <c r="KFM11" s="526"/>
      <c r="KFN11" s="526"/>
      <c r="KFO11" s="526"/>
      <c r="KFP11" s="526"/>
      <c r="KFQ11" s="526"/>
      <c r="KFR11" s="526"/>
      <c r="KFS11" s="526"/>
      <c r="KFT11" s="526"/>
      <c r="KFU11" s="526"/>
      <c r="KFV11" s="526"/>
      <c r="KFW11" s="526"/>
      <c r="KFX11" s="526"/>
      <c r="KFY11" s="526"/>
      <c r="KFZ11" s="526"/>
      <c r="KGA11" s="526"/>
      <c r="KGB11" s="526"/>
      <c r="KGC11" s="526"/>
      <c r="KGD11" s="526"/>
      <c r="KGE11" s="526"/>
      <c r="KGF11" s="526"/>
      <c r="KGG11" s="526"/>
      <c r="KGH11" s="526"/>
      <c r="KGI11" s="526"/>
      <c r="KGJ11" s="526"/>
      <c r="KGK11" s="526"/>
      <c r="KGL11" s="526"/>
      <c r="KGM11" s="526"/>
      <c r="KGN11" s="526"/>
      <c r="KGO11" s="526"/>
      <c r="KGP11" s="526"/>
      <c r="KGQ11" s="526"/>
      <c r="KGR11" s="526"/>
      <c r="KGS11" s="526"/>
      <c r="KGT11" s="526"/>
      <c r="KGU11" s="526"/>
      <c r="KGV11" s="526"/>
      <c r="KGW11" s="526"/>
      <c r="KGX11" s="526"/>
      <c r="KGY11" s="526"/>
      <c r="KGZ11" s="526"/>
      <c r="KHA11" s="526"/>
      <c r="KHB11" s="526"/>
      <c r="KHC11" s="526"/>
      <c r="KHD11" s="526"/>
      <c r="KHE11" s="526"/>
      <c r="KHF11" s="526"/>
      <c r="KHG11" s="526"/>
      <c r="KHH11" s="526"/>
      <c r="KHI11" s="526"/>
      <c r="KHJ11" s="526"/>
      <c r="KHK11" s="526"/>
      <c r="KHL11" s="526"/>
      <c r="KHM11" s="526"/>
      <c r="KHN11" s="526"/>
      <c r="KHO11" s="526"/>
      <c r="KHP11" s="526"/>
      <c r="KHQ11" s="526"/>
      <c r="KHR11" s="526"/>
      <c r="KHS11" s="526"/>
      <c r="KHT11" s="526"/>
      <c r="KHU11" s="526"/>
      <c r="KHV11" s="526"/>
      <c r="KHW11" s="526"/>
      <c r="KHX11" s="526"/>
      <c r="KHY11" s="526"/>
      <c r="KHZ11" s="526"/>
      <c r="KIA11" s="526"/>
      <c r="KIB11" s="526"/>
      <c r="KIC11" s="526"/>
      <c r="KID11" s="526"/>
      <c r="KIE11" s="526"/>
      <c r="KIF11" s="526"/>
      <c r="KIG11" s="526"/>
      <c r="KIH11" s="526"/>
      <c r="KII11" s="526"/>
      <c r="KIJ11" s="526"/>
      <c r="KIK11" s="526"/>
      <c r="KIL11" s="526"/>
      <c r="KIM11" s="526"/>
      <c r="KIN11" s="526"/>
      <c r="KIO11" s="526"/>
      <c r="KIP11" s="526"/>
      <c r="KIQ11" s="526"/>
      <c r="KIR11" s="526"/>
      <c r="KIS11" s="526"/>
      <c r="KIT11" s="526"/>
      <c r="KIU11" s="526"/>
      <c r="KIV11" s="526"/>
      <c r="KIW11" s="526"/>
      <c r="KIX11" s="526"/>
      <c r="KIY11" s="526"/>
      <c r="KIZ11" s="526"/>
      <c r="KJA11" s="526"/>
      <c r="KJB11" s="526"/>
      <c r="KJC11" s="526"/>
      <c r="KJD11" s="526"/>
      <c r="KJE11" s="526"/>
      <c r="KJF11" s="526"/>
      <c r="KJG11" s="526"/>
      <c r="KJH11" s="526"/>
      <c r="KJI11" s="526"/>
      <c r="KJJ11" s="526"/>
      <c r="KJK11" s="526"/>
      <c r="KJL11" s="526"/>
      <c r="KJM11" s="526"/>
      <c r="KJN11" s="526"/>
      <c r="KJO11" s="526"/>
      <c r="KJP11" s="526"/>
      <c r="KJQ11" s="526"/>
      <c r="KJR11" s="526"/>
      <c r="KJS11" s="526"/>
      <c r="KJT11" s="526"/>
      <c r="KJU11" s="526"/>
      <c r="KJV11" s="526"/>
      <c r="KJW11" s="526"/>
      <c r="KJX11" s="526"/>
      <c r="KJY11" s="526"/>
      <c r="KJZ11" s="526"/>
      <c r="KKA11" s="526"/>
      <c r="KKB11" s="526"/>
      <c r="KKC11" s="526"/>
      <c r="KKD11" s="526"/>
      <c r="KKE11" s="526"/>
      <c r="KKF11" s="526"/>
      <c r="KKG11" s="526"/>
      <c r="KKH11" s="526"/>
      <c r="KKI11" s="526"/>
      <c r="KKJ11" s="526"/>
      <c r="KKK11" s="526"/>
      <c r="KKL11" s="526"/>
      <c r="KKM11" s="526"/>
      <c r="KKN11" s="526"/>
      <c r="KKO11" s="526"/>
      <c r="KKP11" s="526"/>
      <c r="KKQ11" s="526"/>
      <c r="KKR11" s="526"/>
      <c r="KKS11" s="526"/>
      <c r="KKT11" s="526"/>
      <c r="KKU11" s="526"/>
      <c r="KKV11" s="526"/>
      <c r="KKW11" s="526"/>
      <c r="KKX11" s="526"/>
      <c r="KKY11" s="526"/>
      <c r="KKZ11" s="526"/>
      <c r="KLA11" s="526"/>
      <c r="KLB11" s="526"/>
      <c r="KLC11" s="526"/>
      <c r="KLD11" s="526"/>
      <c r="KLE11" s="526"/>
      <c r="KLF11" s="526"/>
      <c r="KLG11" s="526"/>
      <c r="KLH11" s="526"/>
      <c r="KLI11" s="526"/>
      <c r="KLJ11" s="526"/>
      <c r="KLK11" s="526"/>
      <c r="KLL11" s="526"/>
      <c r="KLM11" s="526"/>
      <c r="KLN11" s="526"/>
      <c r="KLO11" s="526"/>
      <c r="KLP11" s="526"/>
      <c r="KLQ11" s="526"/>
      <c r="KLR11" s="526"/>
      <c r="KLS11" s="526"/>
      <c r="KLT11" s="526"/>
      <c r="KLU11" s="526"/>
      <c r="KLV11" s="526"/>
      <c r="KLW11" s="526"/>
      <c r="KLX11" s="526"/>
      <c r="KLY11" s="526"/>
      <c r="KLZ11" s="526"/>
      <c r="KMA11" s="526"/>
      <c r="KMB11" s="526"/>
      <c r="KMC11" s="526"/>
      <c r="KMD11" s="526"/>
      <c r="KME11" s="526"/>
      <c r="KMF11" s="526"/>
      <c r="KMG11" s="526"/>
      <c r="KMH11" s="526"/>
      <c r="KMI11" s="526"/>
      <c r="KMJ11" s="526"/>
      <c r="KMK11" s="526"/>
      <c r="KML11" s="526"/>
      <c r="KMM11" s="526"/>
      <c r="KMN11" s="526"/>
      <c r="KMO11" s="526"/>
      <c r="KMP11" s="526"/>
      <c r="KMQ11" s="526"/>
      <c r="KMR11" s="526"/>
      <c r="KMS11" s="526"/>
      <c r="KMT11" s="526"/>
      <c r="KMU11" s="526"/>
      <c r="KMV11" s="526"/>
      <c r="KMW11" s="526"/>
      <c r="KMX11" s="526"/>
      <c r="KMY11" s="526"/>
      <c r="KMZ11" s="526"/>
      <c r="KNA11" s="526"/>
      <c r="KNB11" s="526"/>
      <c r="KNC11" s="526"/>
      <c r="KND11" s="526"/>
      <c r="KNE11" s="526"/>
      <c r="KNF11" s="526"/>
      <c r="KNG11" s="526"/>
      <c r="KNH11" s="526"/>
      <c r="KNI11" s="526"/>
      <c r="KNJ11" s="526"/>
      <c r="KNK11" s="526"/>
      <c r="KNL11" s="526"/>
      <c r="KNM11" s="526"/>
      <c r="KNN11" s="526"/>
      <c r="KNO11" s="526"/>
      <c r="KNP11" s="526"/>
      <c r="KNQ11" s="526"/>
      <c r="KNR11" s="526"/>
      <c r="KNS11" s="526"/>
      <c r="KNT11" s="526"/>
      <c r="KNU11" s="526"/>
      <c r="KNV11" s="526"/>
      <c r="KNW11" s="526"/>
      <c r="KNX11" s="526"/>
      <c r="KNY11" s="526"/>
      <c r="KNZ11" s="526"/>
      <c r="KOA11" s="526"/>
      <c r="KOB11" s="526"/>
      <c r="KOC11" s="526"/>
      <c r="KOD11" s="526"/>
      <c r="KOE11" s="526"/>
      <c r="KOF11" s="526"/>
      <c r="KOG11" s="526"/>
      <c r="KOH11" s="526"/>
      <c r="KOI11" s="526"/>
      <c r="KOJ11" s="526"/>
      <c r="KOK11" s="526"/>
      <c r="KOL11" s="526"/>
      <c r="KOM11" s="526"/>
      <c r="KON11" s="526"/>
      <c r="KOO11" s="526"/>
      <c r="KOP11" s="526"/>
      <c r="KOQ11" s="526"/>
      <c r="KOR11" s="526"/>
      <c r="KOS11" s="526"/>
      <c r="KOT11" s="526"/>
      <c r="KOU11" s="526"/>
      <c r="KOV11" s="526"/>
      <c r="KOW11" s="526"/>
      <c r="KOX11" s="526"/>
      <c r="KOY11" s="526"/>
      <c r="KOZ11" s="526"/>
      <c r="KPA11" s="526"/>
      <c r="KPB11" s="526"/>
      <c r="KPC11" s="526"/>
      <c r="KPD11" s="526"/>
      <c r="KPE11" s="526"/>
      <c r="KPF11" s="526"/>
      <c r="KPG11" s="526"/>
      <c r="KPH11" s="526"/>
      <c r="KPI11" s="526"/>
      <c r="KPJ11" s="526"/>
      <c r="KPK11" s="526"/>
      <c r="KPL11" s="526"/>
      <c r="KPM11" s="526"/>
      <c r="KPN11" s="526"/>
      <c r="KPO11" s="526"/>
      <c r="KPP11" s="526"/>
      <c r="KPQ11" s="526"/>
      <c r="KPR11" s="526"/>
      <c r="KPS11" s="526"/>
      <c r="KPT11" s="526"/>
      <c r="KPU11" s="526"/>
      <c r="KPV11" s="526"/>
      <c r="KPW11" s="526"/>
      <c r="KPX11" s="526"/>
      <c r="KPY11" s="526"/>
      <c r="KPZ11" s="526"/>
      <c r="KQA11" s="526"/>
      <c r="KQB11" s="526"/>
      <c r="KQC11" s="526"/>
      <c r="KQD11" s="526"/>
      <c r="KQE11" s="526"/>
      <c r="KQF11" s="526"/>
      <c r="KQG11" s="526"/>
      <c r="KQH11" s="526"/>
      <c r="KQI11" s="526"/>
      <c r="KQJ11" s="526"/>
      <c r="KQK11" s="526"/>
      <c r="KQL11" s="526"/>
      <c r="KQM11" s="526"/>
      <c r="KQN11" s="526"/>
      <c r="KQO11" s="526"/>
      <c r="KQP11" s="526"/>
      <c r="KQQ11" s="526"/>
      <c r="KQR11" s="526"/>
      <c r="KQS11" s="526"/>
      <c r="KQT11" s="526"/>
      <c r="KQU11" s="526"/>
      <c r="KQV11" s="526"/>
      <c r="KQW11" s="526"/>
      <c r="KQX11" s="526"/>
      <c r="KQY11" s="526"/>
      <c r="KQZ11" s="526"/>
      <c r="KRA11" s="526"/>
      <c r="KRB11" s="526"/>
      <c r="KRC11" s="526"/>
      <c r="KRD11" s="526"/>
      <c r="KRE11" s="526"/>
      <c r="KRF11" s="526"/>
      <c r="KRG11" s="526"/>
      <c r="KRH11" s="526"/>
      <c r="KRI11" s="526"/>
      <c r="KRJ11" s="526"/>
      <c r="KRK11" s="526"/>
      <c r="KRL11" s="526"/>
      <c r="KRM11" s="526"/>
      <c r="KRN11" s="526"/>
      <c r="KRO11" s="526"/>
      <c r="KRP11" s="526"/>
      <c r="KRQ11" s="526"/>
      <c r="KRR11" s="526"/>
      <c r="KRS11" s="526"/>
      <c r="KRT11" s="526"/>
      <c r="KRU11" s="526"/>
      <c r="KRV11" s="526"/>
      <c r="KRW11" s="526"/>
      <c r="KRX11" s="526"/>
      <c r="KRY11" s="526"/>
      <c r="KRZ11" s="526"/>
      <c r="KSA11" s="526"/>
      <c r="KSB11" s="526"/>
      <c r="KSC11" s="526"/>
      <c r="KSD11" s="526"/>
      <c r="KSE11" s="526"/>
      <c r="KSF11" s="526"/>
      <c r="KSG11" s="526"/>
      <c r="KSH11" s="526"/>
      <c r="KSI11" s="526"/>
      <c r="KSJ11" s="526"/>
      <c r="KSK11" s="526"/>
      <c r="KSL11" s="526"/>
      <c r="KSM11" s="526"/>
      <c r="KSN11" s="526"/>
      <c r="KSO11" s="526"/>
      <c r="KSP11" s="526"/>
      <c r="KSQ11" s="526"/>
      <c r="KSR11" s="526"/>
      <c r="KSS11" s="526"/>
      <c r="KST11" s="526"/>
      <c r="KSU11" s="526"/>
      <c r="KSV11" s="526"/>
      <c r="KSW11" s="526"/>
      <c r="KSX11" s="526"/>
      <c r="KSY11" s="526"/>
      <c r="KSZ11" s="526"/>
      <c r="KTA11" s="526"/>
      <c r="KTB11" s="526"/>
      <c r="KTC11" s="526"/>
      <c r="KTD11" s="526"/>
      <c r="KTE11" s="526"/>
      <c r="KTF11" s="526"/>
      <c r="KTG11" s="526"/>
      <c r="KTH11" s="526"/>
      <c r="KTI11" s="526"/>
      <c r="KTJ11" s="526"/>
      <c r="KTK11" s="526"/>
      <c r="KTL11" s="526"/>
      <c r="KTM11" s="526"/>
      <c r="KTN11" s="526"/>
      <c r="KTO11" s="526"/>
      <c r="KTP11" s="526"/>
      <c r="KTQ11" s="526"/>
      <c r="KTR11" s="526"/>
      <c r="KTS11" s="526"/>
      <c r="KTT11" s="526"/>
      <c r="KTU11" s="526"/>
      <c r="KTV11" s="526"/>
      <c r="KTW11" s="526"/>
      <c r="KTX11" s="526"/>
      <c r="KTY11" s="526"/>
      <c r="KTZ11" s="526"/>
      <c r="KUA11" s="526"/>
      <c r="KUB11" s="526"/>
      <c r="KUC11" s="526"/>
      <c r="KUD11" s="526"/>
      <c r="KUE11" s="526"/>
      <c r="KUF11" s="526"/>
      <c r="KUG11" s="526"/>
      <c r="KUH11" s="526"/>
      <c r="KUI11" s="526"/>
      <c r="KUJ11" s="526"/>
      <c r="KUK11" s="526"/>
      <c r="KUL11" s="526"/>
      <c r="KUM11" s="526"/>
      <c r="KUN11" s="526"/>
      <c r="KUO11" s="526"/>
      <c r="KUP11" s="526"/>
      <c r="KUQ11" s="526"/>
      <c r="KUR11" s="526"/>
      <c r="KUS11" s="526"/>
      <c r="KUT11" s="526"/>
      <c r="KUU11" s="526"/>
      <c r="KUV11" s="526"/>
      <c r="KUW11" s="526"/>
      <c r="KUX11" s="526"/>
      <c r="KUY11" s="526"/>
      <c r="KUZ11" s="526"/>
      <c r="KVA11" s="526"/>
      <c r="KVB11" s="526"/>
      <c r="KVC11" s="526"/>
      <c r="KVD11" s="526"/>
      <c r="KVE11" s="526"/>
      <c r="KVF11" s="526"/>
      <c r="KVG11" s="526"/>
      <c r="KVH11" s="526"/>
      <c r="KVI11" s="526"/>
      <c r="KVJ11" s="526"/>
      <c r="KVK11" s="526"/>
      <c r="KVL11" s="526"/>
      <c r="KVM11" s="526"/>
      <c r="KVN11" s="526"/>
      <c r="KVO11" s="526"/>
      <c r="KVP11" s="526"/>
      <c r="KVQ11" s="526"/>
      <c r="KVR11" s="526"/>
      <c r="KVS11" s="526"/>
      <c r="KVT11" s="526"/>
      <c r="KVU11" s="526"/>
      <c r="KVV11" s="526"/>
      <c r="KVW11" s="526"/>
      <c r="KVX11" s="526"/>
      <c r="KVY11" s="526"/>
      <c r="KVZ11" s="526"/>
      <c r="KWA11" s="526"/>
      <c r="KWB11" s="526"/>
      <c r="KWC11" s="526"/>
      <c r="KWD11" s="526"/>
      <c r="KWE11" s="526"/>
      <c r="KWF11" s="526"/>
      <c r="KWG11" s="526"/>
      <c r="KWH11" s="526"/>
      <c r="KWI11" s="526"/>
      <c r="KWJ11" s="526"/>
      <c r="KWK11" s="526"/>
      <c r="KWL11" s="526"/>
      <c r="KWM11" s="526"/>
      <c r="KWN11" s="526"/>
      <c r="KWO11" s="526"/>
      <c r="KWP11" s="526"/>
      <c r="KWQ11" s="526"/>
      <c r="KWR11" s="526"/>
      <c r="KWS11" s="526"/>
      <c r="KWT11" s="526"/>
      <c r="KWU11" s="526"/>
      <c r="KWV11" s="526"/>
      <c r="KWW11" s="526"/>
      <c r="KWX11" s="526"/>
      <c r="KWY11" s="526"/>
      <c r="KWZ11" s="526"/>
      <c r="KXA11" s="526"/>
      <c r="KXB11" s="526"/>
      <c r="KXC11" s="526"/>
      <c r="KXD11" s="526"/>
      <c r="KXE11" s="526"/>
      <c r="KXF11" s="526"/>
      <c r="KXG11" s="526"/>
      <c r="KXH11" s="526"/>
      <c r="KXI11" s="526"/>
      <c r="KXJ11" s="526"/>
      <c r="KXK11" s="526"/>
      <c r="KXL11" s="526"/>
      <c r="KXM11" s="526"/>
      <c r="KXN11" s="526"/>
      <c r="KXO11" s="526"/>
      <c r="KXP11" s="526"/>
      <c r="KXQ11" s="526"/>
      <c r="KXR11" s="526"/>
      <c r="KXS11" s="526"/>
      <c r="KXT11" s="526"/>
      <c r="KXU11" s="526"/>
      <c r="KXV11" s="526"/>
      <c r="KXW11" s="526"/>
      <c r="KXX11" s="526"/>
      <c r="KXY11" s="526"/>
      <c r="KXZ11" s="526"/>
      <c r="KYA11" s="526"/>
      <c r="KYB11" s="526"/>
      <c r="KYC11" s="526"/>
      <c r="KYD11" s="526"/>
      <c r="KYE11" s="526"/>
      <c r="KYF11" s="526"/>
      <c r="KYG11" s="526"/>
      <c r="KYH11" s="526"/>
      <c r="KYI11" s="526"/>
      <c r="KYJ11" s="526"/>
      <c r="KYK11" s="526"/>
      <c r="KYL11" s="526"/>
      <c r="KYM11" s="526"/>
      <c r="KYN11" s="526"/>
      <c r="KYO11" s="526"/>
      <c r="KYP11" s="526"/>
      <c r="KYQ11" s="526"/>
      <c r="KYR11" s="526"/>
      <c r="KYS11" s="526"/>
      <c r="KYT11" s="526"/>
      <c r="KYU11" s="526"/>
      <c r="KYV11" s="526"/>
      <c r="KYW11" s="526"/>
      <c r="KYX11" s="526"/>
      <c r="KYY11" s="526"/>
      <c r="KYZ11" s="526"/>
      <c r="KZA11" s="526"/>
      <c r="KZB11" s="526"/>
      <c r="KZC11" s="526"/>
      <c r="KZD11" s="526"/>
      <c r="KZE11" s="526"/>
      <c r="KZF11" s="526"/>
      <c r="KZG11" s="526"/>
      <c r="KZH11" s="526"/>
      <c r="KZI11" s="526"/>
      <c r="KZJ11" s="526"/>
      <c r="KZK11" s="526"/>
      <c r="KZL11" s="526"/>
      <c r="KZM11" s="526"/>
      <c r="KZN11" s="526"/>
      <c r="KZO11" s="526"/>
      <c r="KZP11" s="526"/>
      <c r="KZQ11" s="526"/>
      <c r="KZR11" s="526"/>
      <c r="KZS11" s="526"/>
      <c r="KZT11" s="526"/>
      <c r="KZU11" s="526"/>
      <c r="KZV11" s="526"/>
      <c r="KZW11" s="526"/>
      <c r="KZX11" s="526"/>
      <c r="KZY11" s="526"/>
      <c r="KZZ11" s="526"/>
      <c r="LAA11" s="526"/>
      <c r="LAB11" s="526"/>
      <c r="LAC11" s="526"/>
      <c r="LAD11" s="526"/>
      <c r="LAE11" s="526"/>
      <c r="LAF11" s="526"/>
      <c r="LAG11" s="526"/>
      <c r="LAH11" s="526"/>
      <c r="LAI11" s="526"/>
      <c r="LAJ11" s="526"/>
      <c r="LAK11" s="526"/>
      <c r="LAL11" s="526"/>
      <c r="LAM11" s="526"/>
      <c r="LAN11" s="526"/>
      <c r="LAO11" s="526"/>
      <c r="LAP11" s="526"/>
      <c r="LAQ11" s="526"/>
      <c r="LAR11" s="526"/>
      <c r="LAS11" s="526"/>
      <c r="LAT11" s="526"/>
      <c r="LAU11" s="526"/>
      <c r="LAV11" s="526"/>
      <c r="LAW11" s="526"/>
      <c r="LAX11" s="526"/>
      <c r="LAY11" s="526"/>
      <c r="LAZ11" s="526"/>
      <c r="LBA11" s="526"/>
      <c r="LBB11" s="526"/>
      <c r="LBC11" s="526"/>
      <c r="LBD11" s="526"/>
      <c r="LBE11" s="526"/>
      <c r="LBF11" s="526"/>
      <c r="LBG11" s="526"/>
      <c r="LBH11" s="526"/>
      <c r="LBI11" s="526"/>
      <c r="LBJ11" s="526"/>
      <c r="LBK11" s="526"/>
      <c r="LBL11" s="526"/>
      <c r="LBM11" s="526"/>
      <c r="LBN11" s="526"/>
      <c r="LBO11" s="526"/>
      <c r="LBP11" s="526"/>
      <c r="LBQ11" s="526"/>
      <c r="LBR11" s="526"/>
      <c r="LBS11" s="526"/>
      <c r="LBT11" s="526"/>
      <c r="LBU11" s="526"/>
      <c r="LBV11" s="526"/>
      <c r="LBW11" s="526"/>
      <c r="LBX11" s="526"/>
      <c r="LBY11" s="526"/>
      <c r="LBZ11" s="526"/>
      <c r="LCA11" s="526"/>
      <c r="LCB11" s="526"/>
      <c r="LCC11" s="526"/>
      <c r="LCD11" s="526"/>
      <c r="LCE11" s="526"/>
      <c r="LCF11" s="526"/>
      <c r="LCG11" s="526"/>
      <c r="LCH11" s="526"/>
      <c r="LCI11" s="526"/>
      <c r="LCJ11" s="526"/>
      <c r="LCK11" s="526"/>
      <c r="LCL11" s="526"/>
      <c r="LCM11" s="526"/>
      <c r="LCN11" s="526"/>
      <c r="LCO11" s="526"/>
      <c r="LCP11" s="526"/>
      <c r="LCQ11" s="526"/>
      <c r="LCR11" s="526"/>
      <c r="LCS11" s="526"/>
      <c r="LCT11" s="526"/>
      <c r="LCU11" s="526"/>
      <c r="LCV11" s="526"/>
      <c r="LCW11" s="526"/>
      <c r="LCX11" s="526"/>
      <c r="LCY11" s="526"/>
      <c r="LCZ11" s="526"/>
      <c r="LDA11" s="526"/>
      <c r="LDB11" s="526"/>
      <c r="LDC11" s="526"/>
      <c r="LDD11" s="526"/>
      <c r="LDE11" s="526"/>
      <c r="LDF11" s="526"/>
      <c r="LDG11" s="526"/>
      <c r="LDH11" s="526"/>
      <c r="LDI11" s="526"/>
      <c r="LDJ11" s="526"/>
      <c r="LDK11" s="526"/>
      <c r="LDL11" s="526"/>
      <c r="LDM11" s="526"/>
      <c r="LDN11" s="526"/>
      <c r="LDO11" s="526"/>
      <c r="LDP11" s="526"/>
      <c r="LDQ11" s="526"/>
      <c r="LDR11" s="526"/>
      <c r="LDS11" s="526"/>
      <c r="LDT11" s="526"/>
      <c r="LDU11" s="526"/>
      <c r="LDV11" s="526"/>
      <c r="LDW11" s="526"/>
      <c r="LDX11" s="526"/>
      <c r="LDY11" s="526"/>
      <c r="LDZ11" s="526"/>
      <c r="LEA11" s="526"/>
      <c r="LEB11" s="526"/>
      <c r="LEC11" s="526"/>
      <c r="LED11" s="526"/>
      <c r="LEE11" s="526"/>
      <c r="LEF11" s="526"/>
      <c r="LEG11" s="526"/>
      <c r="LEH11" s="526"/>
      <c r="LEI11" s="526"/>
      <c r="LEJ11" s="526"/>
      <c r="LEK11" s="526"/>
      <c r="LEL11" s="526"/>
      <c r="LEM11" s="526"/>
      <c r="LEN11" s="526"/>
      <c r="LEO11" s="526"/>
      <c r="LEP11" s="526"/>
      <c r="LEQ11" s="526"/>
      <c r="LER11" s="526"/>
      <c r="LES11" s="526"/>
      <c r="LET11" s="526"/>
      <c r="LEU11" s="526"/>
      <c r="LEV11" s="526"/>
      <c r="LEW11" s="526"/>
      <c r="LEX11" s="526"/>
      <c r="LEY11" s="526"/>
      <c r="LEZ11" s="526"/>
      <c r="LFA11" s="526"/>
      <c r="LFB11" s="526"/>
      <c r="LFC11" s="526"/>
      <c r="LFD11" s="526"/>
      <c r="LFE11" s="526"/>
      <c r="LFF11" s="526"/>
      <c r="LFG11" s="526"/>
      <c r="LFH11" s="526"/>
      <c r="LFI11" s="526"/>
      <c r="LFJ11" s="526"/>
      <c r="LFK11" s="526"/>
      <c r="LFL11" s="526"/>
      <c r="LFM11" s="526"/>
      <c r="LFN11" s="526"/>
      <c r="LFO11" s="526"/>
      <c r="LFP11" s="526"/>
      <c r="LFQ11" s="526"/>
      <c r="LFR11" s="526"/>
      <c r="LFS11" s="526"/>
      <c r="LFT11" s="526"/>
      <c r="LFU11" s="526"/>
      <c r="LFV11" s="526"/>
      <c r="LFW11" s="526"/>
      <c r="LFX11" s="526"/>
      <c r="LFY11" s="526"/>
      <c r="LFZ11" s="526"/>
      <c r="LGA11" s="526"/>
      <c r="LGB11" s="526"/>
      <c r="LGC11" s="526"/>
      <c r="LGD11" s="526"/>
      <c r="LGE11" s="526"/>
      <c r="LGF11" s="526"/>
      <c r="LGG11" s="526"/>
      <c r="LGH11" s="526"/>
      <c r="LGI11" s="526"/>
      <c r="LGJ11" s="526"/>
      <c r="LGK11" s="526"/>
      <c r="LGL11" s="526"/>
      <c r="LGM11" s="526"/>
      <c r="LGN11" s="526"/>
      <c r="LGO11" s="526"/>
      <c r="LGP11" s="526"/>
      <c r="LGQ11" s="526"/>
      <c r="LGR11" s="526"/>
      <c r="LGS11" s="526"/>
      <c r="LGT11" s="526"/>
      <c r="LGU11" s="526"/>
      <c r="LGV11" s="526"/>
      <c r="LGW11" s="526"/>
      <c r="LGX11" s="526"/>
      <c r="LGY11" s="526"/>
      <c r="LGZ11" s="526"/>
      <c r="LHA11" s="526"/>
      <c r="LHB11" s="526"/>
      <c r="LHC11" s="526"/>
      <c r="LHD11" s="526"/>
      <c r="LHE11" s="526"/>
      <c r="LHF11" s="526"/>
      <c r="LHG11" s="526"/>
      <c r="LHH11" s="526"/>
      <c r="LHI11" s="526"/>
      <c r="LHJ11" s="526"/>
      <c r="LHK11" s="526"/>
      <c r="LHL11" s="526"/>
      <c r="LHM11" s="526"/>
      <c r="LHN11" s="526"/>
      <c r="LHO11" s="526"/>
      <c r="LHP11" s="526"/>
      <c r="LHQ11" s="526"/>
      <c r="LHR11" s="526"/>
      <c r="LHS11" s="526"/>
      <c r="LHT11" s="526"/>
      <c r="LHU11" s="526"/>
      <c r="LHV11" s="526"/>
      <c r="LHW11" s="526"/>
      <c r="LHX11" s="526"/>
      <c r="LHY11" s="526"/>
      <c r="LHZ11" s="526"/>
      <c r="LIA11" s="526"/>
      <c r="LIB11" s="526"/>
      <c r="LIC11" s="526"/>
      <c r="LID11" s="526"/>
      <c r="LIE11" s="526"/>
      <c r="LIF11" s="526"/>
      <c r="LIG11" s="526"/>
      <c r="LIH11" s="526"/>
      <c r="LII11" s="526"/>
      <c r="LIJ11" s="526"/>
      <c r="LIK11" s="526"/>
      <c r="LIL11" s="526"/>
      <c r="LIM11" s="526"/>
      <c r="LIN11" s="526"/>
      <c r="LIO11" s="526"/>
      <c r="LIP11" s="526"/>
      <c r="LIQ11" s="526"/>
      <c r="LIR11" s="526"/>
      <c r="LIS11" s="526"/>
      <c r="LIT11" s="526"/>
      <c r="LIU11" s="526"/>
      <c r="LIV11" s="526"/>
      <c r="LIW11" s="526"/>
      <c r="LIX11" s="526"/>
      <c r="LIY11" s="526"/>
      <c r="LIZ11" s="526"/>
      <c r="LJA11" s="526"/>
      <c r="LJB11" s="526"/>
      <c r="LJC11" s="526"/>
      <c r="LJD11" s="526"/>
      <c r="LJE11" s="526"/>
      <c r="LJF11" s="526"/>
      <c r="LJG11" s="526"/>
      <c r="LJH11" s="526"/>
      <c r="LJI11" s="526"/>
      <c r="LJJ11" s="526"/>
      <c r="LJK11" s="526"/>
      <c r="LJL11" s="526"/>
      <c r="LJM11" s="526"/>
      <c r="LJN11" s="526"/>
      <c r="LJO11" s="526"/>
      <c r="LJP11" s="526"/>
      <c r="LJQ11" s="526"/>
      <c r="LJR11" s="526"/>
      <c r="LJS11" s="526"/>
      <c r="LJT11" s="526"/>
      <c r="LJU11" s="526"/>
      <c r="LJV11" s="526"/>
      <c r="LJW11" s="526"/>
      <c r="LJX11" s="526"/>
      <c r="LJY11" s="526"/>
      <c r="LJZ11" s="526"/>
      <c r="LKA11" s="526"/>
      <c r="LKB11" s="526"/>
      <c r="LKC11" s="526"/>
      <c r="LKD11" s="526"/>
      <c r="LKE11" s="526"/>
      <c r="LKF11" s="526"/>
      <c r="LKG11" s="526"/>
      <c r="LKH11" s="526"/>
      <c r="LKI11" s="526"/>
      <c r="LKJ11" s="526"/>
      <c r="LKK11" s="526"/>
      <c r="LKL11" s="526"/>
      <c r="LKM11" s="526"/>
      <c r="LKN11" s="526"/>
      <c r="LKO11" s="526"/>
      <c r="LKP11" s="526"/>
      <c r="LKQ11" s="526"/>
      <c r="LKR11" s="526"/>
      <c r="LKS11" s="526"/>
      <c r="LKT11" s="526"/>
      <c r="LKU11" s="526"/>
      <c r="LKV11" s="526"/>
      <c r="LKW11" s="526"/>
      <c r="LKX11" s="526"/>
      <c r="LKY11" s="526"/>
      <c r="LKZ11" s="526"/>
      <c r="LLA11" s="526"/>
      <c r="LLB11" s="526"/>
      <c r="LLC11" s="526"/>
      <c r="LLD11" s="526"/>
      <c r="LLE11" s="526"/>
      <c r="LLF11" s="526"/>
      <c r="LLG11" s="526"/>
      <c r="LLH11" s="526"/>
      <c r="LLI11" s="526"/>
      <c r="LLJ11" s="526"/>
      <c r="LLK11" s="526"/>
      <c r="LLL11" s="526"/>
      <c r="LLM11" s="526"/>
      <c r="LLN11" s="526"/>
      <c r="LLO11" s="526"/>
      <c r="LLP11" s="526"/>
      <c r="LLQ11" s="526"/>
      <c r="LLR11" s="526"/>
      <c r="LLS11" s="526"/>
      <c r="LLT11" s="526"/>
      <c r="LLU11" s="526"/>
      <c r="LLV11" s="526"/>
      <c r="LLW11" s="526"/>
      <c r="LLX11" s="526"/>
      <c r="LLY11" s="526"/>
      <c r="LLZ11" s="526"/>
      <c r="LMA11" s="526"/>
      <c r="LMB11" s="526"/>
      <c r="LMC11" s="526"/>
      <c r="LMD11" s="526"/>
      <c r="LME11" s="526"/>
      <c r="LMF11" s="526"/>
      <c r="LMG11" s="526"/>
      <c r="LMH11" s="526"/>
      <c r="LMI11" s="526"/>
      <c r="LMJ11" s="526"/>
      <c r="LMK11" s="526"/>
      <c r="LML11" s="526"/>
      <c r="LMM11" s="526"/>
      <c r="LMN11" s="526"/>
      <c r="LMO11" s="526"/>
      <c r="LMP11" s="526"/>
      <c r="LMQ11" s="526"/>
      <c r="LMR11" s="526"/>
      <c r="LMS11" s="526"/>
      <c r="LMT11" s="526"/>
      <c r="LMU11" s="526"/>
      <c r="LMV11" s="526"/>
      <c r="LMW11" s="526"/>
      <c r="LMX11" s="526"/>
      <c r="LMY11" s="526"/>
      <c r="LMZ11" s="526"/>
      <c r="LNA11" s="526"/>
      <c r="LNB11" s="526"/>
      <c r="LNC11" s="526"/>
      <c r="LND11" s="526"/>
      <c r="LNE11" s="526"/>
      <c r="LNF11" s="526"/>
      <c r="LNG11" s="526"/>
      <c r="LNH11" s="526"/>
      <c r="LNI11" s="526"/>
      <c r="LNJ11" s="526"/>
      <c r="LNK11" s="526"/>
      <c r="LNL11" s="526"/>
      <c r="LNM11" s="526"/>
      <c r="LNN11" s="526"/>
      <c r="LNO11" s="526"/>
      <c r="LNP11" s="526"/>
      <c r="LNQ11" s="526"/>
      <c r="LNR11" s="526"/>
      <c r="LNS11" s="526"/>
      <c r="LNT11" s="526"/>
      <c r="LNU11" s="526"/>
      <c r="LNV11" s="526"/>
      <c r="LNW11" s="526"/>
      <c r="LNX11" s="526"/>
      <c r="LNY11" s="526"/>
      <c r="LNZ11" s="526"/>
      <c r="LOA11" s="526"/>
      <c r="LOB11" s="526"/>
      <c r="LOC11" s="526"/>
      <c r="LOD11" s="526"/>
      <c r="LOE11" s="526"/>
      <c r="LOF11" s="526"/>
      <c r="LOG11" s="526"/>
      <c r="LOH11" s="526"/>
      <c r="LOI11" s="526"/>
      <c r="LOJ11" s="526"/>
      <c r="LOK11" s="526"/>
      <c r="LOL11" s="526"/>
      <c r="LOM11" s="526"/>
      <c r="LON11" s="526"/>
      <c r="LOO11" s="526"/>
      <c r="LOP11" s="526"/>
      <c r="LOQ11" s="526"/>
      <c r="LOR11" s="526"/>
      <c r="LOS11" s="526"/>
      <c r="LOT11" s="526"/>
      <c r="LOU11" s="526"/>
      <c r="LOV11" s="526"/>
      <c r="LOW11" s="526"/>
      <c r="LOX11" s="526"/>
      <c r="LOY11" s="526"/>
      <c r="LOZ11" s="526"/>
      <c r="LPA11" s="526"/>
      <c r="LPB11" s="526"/>
      <c r="LPC11" s="526"/>
      <c r="LPD11" s="526"/>
      <c r="LPE11" s="526"/>
      <c r="LPF11" s="526"/>
      <c r="LPG11" s="526"/>
      <c r="LPH11" s="526"/>
      <c r="LPI11" s="526"/>
      <c r="LPJ11" s="526"/>
      <c r="LPK11" s="526"/>
      <c r="LPL11" s="526"/>
      <c r="LPM11" s="526"/>
      <c r="LPN11" s="526"/>
      <c r="LPO11" s="526"/>
      <c r="LPP11" s="526"/>
      <c r="LPQ11" s="526"/>
      <c r="LPR11" s="526"/>
      <c r="LPS11" s="526"/>
      <c r="LPT11" s="526"/>
      <c r="LPU11" s="526"/>
      <c r="LPV11" s="526"/>
      <c r="LPW11" s="526"/>
      <c r="LPX11" s="526"/>
      <c r="LPY11" s="526"/>
      <c r="LPZ11" s="526"/>
      <c r="LQA11" s="526"/>
      <c r="LQB11" s="526"/>
      <c r="LQC11" s="526"/>
      <c r="LQD11" s="526"/>
      <c r="LQE11" s="526"/>
      <c r="LQF11" s="526"/>
      <c r="LQG11" s="526"/>
      <c r="LQH11" s="526"/>
      <c r="LQI11" s="526"/>
      <c r="LQJ11" s="526"/>
      <c r="LQK11" s="526"/>
      <c r="LQL11" s="526"/>
      <c r="LQM11" s="526"/>
      <c r="LQN11" s="526"/>
      <c r="LQO11" s="526"/>
      <c r="LQP11" s="526"/>
      <c r="LQQ11" s="526"/>
      <c r="LQR11" s="526"/>
      <c r="LQS11" s="526"/>
      <c r="LQT11" s="526"/>
      <c r="LQU11" s="526"/>
      <c r="LQV11" s="526"/>
      <c r="LQW11" s="526"/>
      <c r="LQX11" s="526"/>
      <c r="LQY11" s="526"/>
      <c r="LQZ11" s="526"/>
      <c r="LRA11" s="526"/>
      <c r="LRB11" s="526"/>
      <c r="LRC11" s="526"/>
      <c r="LRD11" s="526"/>
      <c r="LRE11" s="526"/>
      <c r="LRF11" s="526"/>
      <c r="LRG11" s="526"/>
      <c r="LRH11" s="526"/>
      <c r="LRI11" s="526"/>
      <c r="LRJ11" s="526"/>
      <c r="LRK11" s="526"/>
      <c r="LRL11" s="526"/>
      <c r="LRM11" s="526"/>
      <c r="LRN11" s="526"/>
      <c r="LRO11" s="526"/>
      <c r="LRP11" s="526"/>
      <c r="LRQ11" s="526"/>
      <c r="LRR11" s="526"/>
      <c r="LRS11" s="526"/>
      <c r="LRT11" s="526"/>
      <c r="LRU11" s="526"/>
      <c r="LRV11" s="526"/>
      <c r="LRW11" s="526"/>
      <c r="LRX11" s="526"/>
      <c r="LRY11" s="526"/>
      <c r="LRZ11" s="526"/>
      <c r="LSA11" s="526"/>
      <c r="LSB11" s="526"/>
      <c r="LSC11" s="526"/>
      <c r="LSD11" s="526"/>
      <c r="LSE11" s="526"/>
      <c r="LSF11" s="526"/>
      <c r="LSG11" s="526"/>
      <c r="LSH11" s="526"/>
      <c r="LSI11" s="526"/>
      <c r="LSJ11" s="526"/>
      <c r="LSK11" s="526"/>
      <c r="LSL11" s="526"/>
      <c r="LSM11" s="526"/>
      <c r="LSN11" s="526"/>
      <c r="LSO11" s="526"/>
      <c r="LSP11" s="526"/>
      <c r="LSQ11" s="526"/>
      <c r="LSR11" s="526"/>
      <c r="LSS11" s="526"/>
      <c r="LST11" s="526"/>
      <c r="LSU11" s="526"/>
      <c r="LSV11" s="526"/>
      <c r="LSW11" s="526"/>
      <c r="LSX11" s="526"/>
      <c r="LSY11" s="526"/>
      <c r="LSZ11" s="526"/>
      <c r="LTA11" s="526"/>
      <c r="LTB11" s="526"/>
      <c r="LTC11" s="526"/>
      <c r="LTD11" s="526"/>
      <c r="LTE11" s="526"/>
      <c r="LTF11" s="526"/>
      <c r="LTG11" s="526"/>
      <c r="LTH11" s="526"/>
      <c r="LTI11" s="526"/>
      <c r="LTJ11" s="526"/>
      <c r="LTK11" s="526"/>
      <c r="LTL11" s="526"/>
      <c r="LTM11" s="526"/>
      <c r="LTN11" s="526"/>
      <c r="LTO11" s="526"/>
      <c r="LTP11" s="526"/>
      <c r="LTQ11" s="526"/>
      <c r="LTR11" s="526"/>
      <c r="LTS11" s="526"/>
      <c r="LTT11" s="526"/>
      <c r="LTU11" s="526"/>
      <c r="LTV11" s="526"/>
      <c r="LTW11" s="526"/>
      <c r="LTX11" s="526"/>
      <c r="LTY11" s="526"/>
      <c r="LTZ11" s="526"/>
      <c r="LUA11" s="526"/>
      <c r="LUB11" s="526"/>
      <c r="LUC11" s="526"/>
      <c r="LUD11" s="526"/>
      <c r="LUE11" s="526"/>
      <c r="LUF11" s="526"/>
      <c r="LUG11" s="526"/>
      <c r="LUH11" s="526"/>
      <c r="LUI11" s="526"/>
      <c r="LUJ11" s="526"/>
      <c r="LUK11" s="526"/>
      <c r="LUL11" s="526"/>
      <c r="LUM11" s="526"/>
      <c r="LUN11" s="526"/>
      <c r="LUO11" s="526"/>
      <c r="LUP11" s="526"/>
      <c r="LUQ11" s="526"/>
      <c r="LUR11" s="526"/>
      <c r="LUS11" s="526"/>
      <c r="LUT11" s="526"/>
      <c r="LUU11" s="526"/>
      <c r="LUV11" s="526"/>
      <c r="LUW11" s="526"/>
      <c r="LUX11" s="526"/>
      <c r="LUY11" s="526"/>
      <c r="LUZ11" s="526"/>
      <c r="LVA11" s="526"/>
      <c r="LVB11" s="526"/>
      <c r="LVC11" s="526"/>
      <c r="LVD11" s="526"/>
      <c r="LVE11" s="526"/>
      <c r="LVF11" s="526"/>
      <c r="LVG11" s="526"/>
      <c r="LVH11" s="526"/>
      <c r="LVI11" s="526"/>
      <c r="LVJ11" s="526"/>
      <c r="LVK11" s="526"/>
      <c r="LVL11" s="526"/>
      <c r="LVM11" s="526"/>
      <c r="LVN11" s="526"/>
      <c r="LVO11" s="526"/>
      <c r="LVP11" s="526"/>
      <c r="LVQ11" s="526"/>
      <c r="LVR11" s="526"/>
      <c r="LVS11" s="526"/>
      <c r="LVT11" s="526"/>
      <c r="LVU11" s="526"/>
      <c r="LVV11" s="526"/>
      <c r="LVW11" s="526"/>
      <c r="LVX11" s="526"/>
      <c r="LVY11" s="526"/>
      <c r="LVZ11" s="526"/>
      <c r="LWA11" s="526"/>
      <c r="LWB11" s="526"/>
      <c r="LWC11" s="526"/>
      <c r="LWD11" s="526"/>
      <c r="LWE11" s="526"/>
      <c r="LWF11" s="526"/>
      <c r="LWG11" s="526"/>
      <c r="LWH11" s="526"/>
      <c r="LWI11" s="526"/>
      <c r="LWJ11" s="526"/>
      <c r="LWK11" s="526"/>
      <c r="LWL11" s="526"/>
      <c r="LWM11" s="526"/>
      <c r="LWN11" s="526"/>
      <c r="LWO11" s="526"/>
      <c r="LWP11" s="526"/>
      <c r="LWQ11" s="526"/>
      <c r="LWR11" s="526"/>
      <c r="LWS11" s="526"/>
      <c r="LWT11" s="526"/>
      <c r="LWU11" s="526"/>
      <c r="LWV11" s="526"/>
      <c r="LWW11" s="526"/>
      <c r="LWX11" s="526"/>
      <c r="LWY11" s="526"/>
      <c r="LWZ11" s="526"/>
      <c r="LXA11" s="526"/>
      <c r="LXB11" s="526"/>
      <c r="LXC11" s="526"/>
      <c r="LXD11" s="526"/>
      <c r="LXE11" s="526"/>
      <c r="LXF11" s="526"/>
      <c r="LXG11" s="526"/>
      <c r="LXH11" s="526"/>
      <c r="LXI11" s="526"/>
      <c r="LXJ11" s="526"/>
      <c r="LXK11" s="526"/>
      <c r="LXL11" s="526"/>
      <c r="LXM11" s="526"/>
      <c r="LXN11" s="526"/>
      <c r="LXO11" s="526"/>
      <c r="LXP11" s="526"/>
      <c r="LXQ11" s="526"/>
      <c r="LXR11" s="526"/>
      <c r="LXS11" s="526"/>
      <c r="LXT11" s="526"/>
      <c r="LXU11" s="526"/>
      <c r="LXV11" s="526"/>
      <c r="LXW11" s="526"/>
      <c r="LXX11" s="526"/>
      <c r="LXY11" s="526"/>
      <c r="LXZ11" s="526"/>
      <c r="LYA11" s="526"/>
      <c r="LYB11" s="526"/>
      <c r="LYC11" s="526"/>
      <c r="LYD11" s="526"/>
      <c r="LYE11" s="526"/>
      <c r="LYF11" s="526"/>
      <c r="LYG11" s="526"/>
      <c r="LYH11" s="526"/>
      <c r="LYI11" s="526"/>
      <c r="LYJ11" s="526"/>
      <c r="LYK11" s="526"/>
      <c r="LYL11" s="526"/>
      <c r="LYM11" s="526"/>
      <c r="LYN11" s="526"/>
      <c r="LYO11" s="526"/>
      <c r="LYP11" s="526"/>
      <c r="LYQ11" s="526"/>
      <c r="LYR11" s="526"/>
      <c r="LYS11" s="526"/>
      <c r="LYT11" s="526"/>
      <c r="LYU11" s="526"/>
      <c r="LYV11" s="526"/>
      <c r="LYW11" s="526"/>
      <c r="LYX11" s="526"/>
      <c r="LYY11" s="526"/>
      <c r="LYZ11" s="526"/>
      <c r="LZA11" s="526"/>
      <c r="LZB11" s="526"/>
      <c r="LZC11" s="526"/>
      <c r="LZD11" s="526"/>
      <c r="LZE11" s="526"/>
      <c r="LZF11" s="526"/>
      <c r="LZG11" s="526"/>
      <c r="LZH11" s="526"/>
      <c r="LZI11" s="526"/>
      <c r="LZJ11" s="526"/>
      <c r="LZK11" s="526"/>
      <c r="LZL11" s="526"/>
      <c r="LZM11" s="526"/>
      <c r="LZN11" s="526"/>
      <c r="LZO11" s="526"/>
      <c r="LZP11" s="526"/>
      <c r="LZQ11" s="526"/>
      <c r="LZR11" s="526"/>
      <c r="LZS11" s="526"/>
      <c r="LZT11" s="526"/>
      <c r="LZU11" s="526"/>
      <c r="LZV11" s="526"/>
      <c r="LZW11" s="526"/>
      <c r="LZX11" s="526"/>
      <c r="LZY11" s="526"/>
      <c r="LZZ11" s="526"/>
      <c r="MAA11" s="526"/>
      <c r="MAB11" s="526"/>
      <c r="MAC11" s="526"/>
      <c r="MAD11" s="526"/>
      <c r="MAE11" s="526"/>
      <c r="MAF11" s="526"/>
      <c r="MAG11" s="526"/>
      <c r="MAH11" s="526"/>
      <c r="MAI11" s="526"/>
      <c r="MAJ11" s="526"/>
      <c r="MAK11" s="526"/>
      <c r="MAL11" s="526"/>
      <c r="MAM11" s="526"/>
      <c r="MAN11" s="526"/>
      <c r="MAO11" s="526"/>
      <c r="MAP11" s="526"/>
      <c r="MAQ11" s="526"/>
      <c r="MAR11" s="526"/>
      <c r="MAS11" s="526"/>
      <c r="MAT11" s="526"/>
      <c r="MAU11" s="526"/>
      <c r="MAV11" s="526"/>
      <c r="MAW11" s="526"/>
      <c r="MAX11" s="526"/>
      <c r="MAY11" s="526"/>
      <c r="MAZ11" s="526"/>
      <c r="MBA11" s="526"/>
      <c r="MBB11" s="526"/>
      <c r="MBC11" s="526"/>
      <c r="MBD11" s="526"/>
      <c r="MBE11" s="526"/>
      <c r="MBF11" s="526"/>
      <c r="MBG11" s="526"/>
      <c r="MBH11" s="526"/>
      <c r="MBI11" s="526"/>
      <c r="MBJ11" s="526"/>
      <c r="MBK11" s="526"/>
      <c r="MBL11" s="526"/>
      <c r="MBM11" s="526"/>
      <c r="MBN11" s="526"/>
      <c r="MBO11" s="526"/>
      <c r="MBP11" s="526"/>
      <c r="MBQ11" s="526"/>
      <c r="MBR11" s="526"/>
      <c r="MBS11" s="526"/>
      <c r="MBT11" s="526"/>
      <c r="MBU11" s="526"/>
      <c r="MBV11" s="526"/>
      <c r="MBW11" s="526"/>
      <c r="MBX11" s="526"/>
      <c r="MBY11" s="526"/>
      <c r="MBZ11" s="526"/>
      <c r="MCA11" s="526"/>
      <c r="MCB11" s="526"/>
      <c r="MCC11" s="526"/>
      <c r="MCD11" s="526"/>
      <c r="MCE11" s="526"/>
      <c r="MCF11" s="526"/>
      <c r="MCG11" s="526"/>
      <c r="MCH11" s="526"/>
      <c r="MCI11" s="526"/>
      <c r="MCJ11" s="526"/>
      <c r="MCK11" s="526"/>
      <c r="MCL11" s="526"/>
      <c r="MCM11" s="526"/>
      <c r="MCN11" s="526"/>
      <c r="MCO11" s="526"/>
      <c r="MCP11" s="526"/>
      <c r="MCQ11" s="526"/>
      <c r="MCR11" s="526"/>
      <c r="MCS11" s="526"/>
      <c r="MCT11" s="526"/>
      <c r="MCU11" s="526"/>
      <c r="MCV11" s="526"/>
      <c r="MCW11" s="526"/>
      <c r="MCX11" s="526"/>
      <c r="MCY11" s="526"/>
      <c r="MCZ11" s="526"/>
      <c r="MDA11" s="526"/>
      <c r="MDB11" s="526"/>
      <c r="MDC11" s="526"/>
      <c r="MDD11" s="526"/>
      <c r="MDE11" s="526"/>
      <c r="MDF11" s="526"/>
      <c r="MDG11" s="526"/>
      <c r="MDH11" s="526"/>
      <c r="MDI11" s="526"/>
      <c r="MDJ11" s="526"/>
      <c r="MDK11" s="526"/>
      <c r="MDL11" s="526"/>
      <c r="MDM11" s="526"/>
      <c r="MDN11" s="526"/>
      <c r="MDO11" s="526"/>
      <c r="MDP11" s="526"/>
      <c r="MDQ11" s="526"/>
      <c r="MDR11" s="526"/>
      <c r="MDS11" s="526"/>
      <c r="MDT11" s="526"/>
      <c r="MDU11" s="526"/>
      <c r="MDV11" s="526"/>
      <c r="MDW11" s="526"/>
      <c r="MDX11" s="526"/>
      <c r="MDY11" s="526"/>
      <c r="MDZ11" s="526"/>
      <c r="MEA11" s="526"/>
      <c r="MEB11" s="526"/>
      <c r="MEC11" s="526"/>
      <c r="MED11" s="526"/>
      <c r="MEE11" s="526"/>
      <c r="MEF11" s="526"/>
      <c r="MEG11" s="526"/>
      <c r="MEH11" s="526"/>
      <c r="MEI11" s="526"/>
      <c r="MEJ11" s="526"/>
      <c r="MEK11" s="526"/>
      <c r="MEL11" s="526"/>
      <c r="MEM11" s="526"/>
      <c r="MEN11" s="526"/>
      <c r="MEO11" s="526"/>
      <c r="MEP11" s="526"/>
      <c r="MEQ11" s="526"/>
      <c r="MER11" s="526"/>
      <c r="MES11" s="526"/>
      <c r="MET11" s="526"/>
      <c r="MEU11" s="526"/>
      <c r="MEV11" s="526"/>
      <c r="MEW11" s="526"/>
      <c r="MEX11" s="526"/>
      <c r="MEY11" s="526"/>
      <c r="MEZ11" s="526"/>
      <c r="MFA11" s="526"/>
      <c r="MFB11" s="526"/>
      <c r="MFC11" s="526"/>
      <c r="MFD11" s="526"/>
      <c r="MFE11" s="526"/>
      <c r="MFF11" s="526"/>
      <c r="MFG11" s="526"/>
      <c r="MFH11" s="526"/>
      <c r="MFI11" s="526"/>
      <c r="MFJ11" s="526"/>
      <c r="MFK11" s="526"/>
      <c r="MFL11" s="526"/>
      <c r="MFM11" s="526"/>
      <c r="MFN11" s="526"/>
      <c r="MFO11" s="526"/>
      <c r="MFP11" s="526"/>
      <c r="MFQ11" s="526"/>
      <c r="MFR11" s="526"/>
      <c r="MFS11" s="526"/>
      <c r="MFT11" s="526"/>
      <c r="MFU11" s="526"/>
      <c r="MFV11" s="526"/>
      <c r="MFW11" s="526"/>
      <c r="MFX11" s="526"/>
      <c r="MFY11" s="526"/>
      <c r="MFZ11" s="526"/>
      <c r="MGA11" s="526"/>
      <c r="MGB11" s="526"/>
      <c r="MGC11" s="526"/>
      <c r="MGD11" s="526"/>
      <c r="MGE11" s="526"/>
      <c r="MGF11" s="526"/>
      <c r="MGG11" s="526"/>
      <c r="MGH11" s="526"/>
      <c r="MGI11" s="526"/>
      <c r="MGJ11" s="526"/>
      <c r="MGK11" s="526"/>
      <c r="MGL11" s="526"/>
      <c r="MGM11" s="526"/>
      <c r="MGN11" s="526"/>
      <c r="MGO11" s="526"/>
      <c r="MGP11" s="526"/>
      <c r="MGQ11" s="526"/>
      <c r="MGR11" s="526"/>
      <c r="MGS11" s="526"/>
      <c r="MGT11" s="526"/>
      <c r="MGU11" s="526"/>
      <c r="MGV11" s="526"/>
      <c r="MGW11" s="526"/>
      <c r="MGX11" s="526"/>
      <c r="MGY11" s="526"/>
      <c r="MGZ11" s="526"/>
      <c r="MHA11" s="526"/>
      <c r="MHB11" s="526"/>
      <c r="MHC11" s="526"/>
      <c r="MHD11" s="526"/>
      <c r="MHE11" s="526"/>
      <c r="MHF11" s="526"/>
      <c r="MHG11" s="526"/>
      <c r="MHH11" s="526"/>
      <c r="MHI11" s="526"/>
      <c r="MHJ11" s="526"/>
      <c r="MHK11" s="526"/>
      <c r="MHL11" s="526"/>
      <c r="MHM11" s="526"/>
      <c r="MHN11" s="526"/>
      <c r="MHO11" s="526"/>
      <c r="MHP11" s="526"/>
      <c r="MHQ11" s="526"/>
      <c r="MHR11" s="526"/>
      <c r="MHS11" s="526"/>
      <c r="MHT11" s="526"/>
      <c r="MHU11" s="526"/>
      <c r="MHV11" s="526"/>
      <c r="MHW11" s="526"/>
      <c r="MHX11" s="526"/>
      <c r="MHY11" s="526"/>
      <c r="MHZ11" s="526"/>
      <c r="MIA11" s="526"/>
      <c r="MIB11" s="526"/>
      <c r="MIC11" s="526"/>
      <c r="MID11" s="526"/>
      <c r="MIE11" s="526"/>
      <c r="MIF11" s="526"/>
      <c r="MIG11" s="526"/>
      <c r="MIH11" s="526"/>
      <c r="MII11" s="526"/>
      <c r="MIJ11" s="526"/>
      <c r="MIK11" s="526"/>
      <c r="MIL11" s="526"/>
      <c r="MIM11" s="526"/>
      <c r="MIN11" s="526"/>
      <c r="MIO11" s="526"/>
      <c r="MIP11" s="526"/>
      <c r="MIQ11" s="526"/>
      <c r="MIR11" s="526"/>
      <c r="MIS11" s="526"/>
      <c r="MIT11" s="526"/>
      <c r="MIU11" s="526"/>
      <c r="MIV11" s="526"/>
      <c r="MIW11" s="526"/>
      <c r="MIX11" s="526"/>
      <c r="MIY11" s="526"/>
      <c r="MIZ11" s="526"/>
      <c r="MJA11" s="526"/>
      <c r="MJB11" s="526"/>
      <c r="MJC11" s="526"/>
      <c r="MJD11" s="526"/>
      <c r="MJE11" s="526"/>
      <c r="MJF11" s="526"/>
      <c r="MJG11" s="526"/>
      <c r="MJH11" s="526"/>
      <c r="MJI11" s="526"/>
      <c r="MJJ11" s="526"/>
      <c r="MJK11" s="526"/>
      <c r="MJL11" s="526"/>
      <c r="MJM11" s="526"/>
      <c r="MJN11" s="526"/>
      <c r="MJO11" s="526"/>
      <c r="MJP11" s="526"/>
      <c r="MJQ11" s="526"/>
      <c r="MJR11" s="526"/>
      <c r="MJS11" s="526"/>
      <c r="MJT11" s="526"/>
      <c r="MJU11" s="526"/>
      <c r="MJV11" s="526"/>
      <c r="MJW11" s="526"/>
      <c r="MJX11" s="526"/>
      <c r="MJY11" s="526"/>
      <c r="MJZ11" s="526"/>
      <c r="MKA11" s="526"/>
      <c r="MKB11" s="526"/>
      <c r="MKC11" s="526"/>
      <c r="MKD11" s="526"/>
      <c r="MKE11" s="526"/>
      <c r="MKF11" s="526"/>
      <c r="MKG11" s="526"/>
      <c r="MKH11" s="526"/>
      <c r="MKI11" s="526"/>
      <c r="MKJ11" s="526"/>
      <c r="MKK11" s="526"/>
      <c r="MKL11" s="526"/>
      <c r="MKM11" s="526"/>
      <c r="MKN11" s="526"/>
      <c r="MKO11" s="526"/>
      <c r="MKP11" s="526"/>
      <c r="MKQ11" s="526"/>
      <c r="MKR11" s="526"/>
      <c r="MKS11" s="526"/>
      <c r="MKT11" s="526"/>
      <c r="MKU11" s="526"/>
      <c r="MKV11" s="526"/>
      <c r="MKW11" s="526"/>
      <c r="MKX11" s="526"/>
      <c r="MKY11" s="526"/>
      <c r="MKZ11" s="526"/>
      <c r="MLA11" s="526"/>
      <c r="MLB11" s="526"/>
      <c r="MLC11" s="526"/>
      <c r="MLD11" s="526"/>
      <c r="MLE11" s="526"/>
      <c r="MLF11" s="526"/>
      <c r="MLG11" s="526"/>
      <c r="MLH11" s="526"/>
      <c r="MLI11" s="526"/>
      <c r="MLJ11" s="526"/>
      <c r="MLK11" s="526"/>
      <c r="MLL11" s="526"/>
      <c r="MLM11" s="526"/>
      <c r="MLN11" s="526"/>
      <c r="MLO11" s="526"/>
      <c r="MLP11" s="526"/>
      <c r="MLQ11" s="526"/>
      <c r="MLR11" s="526"/>
      <c r="MLS11" s="526"/>
      <c r="MLT11" s="526"/>
      <c r="MLU11" s="526"/>
      <c r="MLV11" s="526"/>
      <c r="MLW11" s="526"/>
      <c r="MLX11" s="526"/>
      <c r="MLY11" s="526"/>
      <c r="MLZ11" s="526"/>
      <c r="MMA11" s="526"/>
      <c r="MMB11" s="526"/>
      <c r="MMC11" s="526"/>
      <c r="MMD11" s="526"/>
      <c r="MME11" s="526"/>
      <c r="MMF11" s="526"/>
      <c r="MMG11" s="526"/>
      <c r="MMH11" s="526"/>
      <c r="MMI11" s="526"/>
      <c r="MMJ11" s="526"/>
      <c r="MMK11" s="526"/>
      <c r="MML11" s="526"/>
      <c r="MMM11" s="526"/>
      <c r="MMN11" s="526"/>
      <c r="MMO11" s="526"/>
      <c r="MMP11" s="526"/>
      <c r="MMQ11" s="526"/>
      <c r="MMR11" s="526"/>
      <c r="MMS11" s="526"/>
      <c r="MMT11" s="526"/>
      <c r="MMU11" s="526"/>
      <c r="MMV11" s="526"/>
      <c r="MMW11" s="526"/>
      <c r="MMX11" s="526"/>
      <c r="MMY11" s="526"/>
      <c r="MMZ11" s="526"/>
      <c r="MNA11" s="526"/>
      <c r="MNB11" s="526"/>
      <c r="MNC11" s="526"/>
      <c r="MND11" s="526"/>
      <c r="MNE11" s="526"/>
      <c r="MNF11" s="526"/>
      <c r="MNG11" s="526"/>
      <c r="MNH11" s="526"/>
      <c r="MNI11" s="526"/>
      <c r="MNJ11" s="526"/>
      <c r="MNK11" s="526"/>
      <c r="MNL11" s="526"/>
      <c r="MNM11" s="526"/>
      <c r="MNN11" s="526"/>
      <c r="MNO11" s="526"/>
      <c r="MNP11" s="526"/>
      <c r="MNQ11" s="526"/>
      <c r="MNR11" s="526"/>
      <c r="MNS11" s="526"/>
      <c r="MNT11" s="526"/>
      <c r="MNU11" s="526"/>
      <c r="MNV11" s="526"/>
      <c r="MNW11" s="526"/>
      <c r="MNX11" s="526"/>
      <c r="MNY11" s="526"/>
      <c r="MNZ11" s="526"/>
      <c r="MOA11" s="526"/>
      <c r="MOB11" s="526"/>
      <c r="MOC11" s="526"/>
      <c r="MOD11" s="526"/>
      <c r="MOE11" s="526"/>
      <c r="MOF11" s="526"/>
      <c r="MOG11" s="526"/>
      <c r="MOH11" s="526"/>
      <c r="MOI11" s="526"/>
      <c r="MOJ11" s="526"/>
      <c r="MOK11" s="526"/>
      <c r="MOL11" s="526"/>
      <c r="MOM11" s="526"/>
      <c r="MON11" s="526"/>
      <c r="MOO11" s="526"/>
      <c r="MOP11" s="526"/>
      <c r="MOQ11" s="526"/>
      <c r="MOR11" s="526"/>
      <c r="MOS11" s="526"/>
      <c r="MOT11" s="526"/>
      <c r="MOU11" s="526"/>
      <c r="MOV11" s="526"/>
      <c r="MOW11" s="526"/>
      <c r="MOX11" s="526"/>
      <c r="MOY11" s="526"/>
      <c r="MOZ11" s="526"/>
      <c r="MPA11" s="526"/>
      <c r="MPB11" s="526"/>
      <c r="MPC11" s="526"/>
      <c r="MPD11" s="526"/>
      <c r="MPE11" s="526"/>
      <c r="MPF11" s="526"/>
      <c r="MPG11" s="526"/>
      <c r="MPH11" s="526"/>
      <c r="MPI11" s="526"/>
      <c r="MPJ11" s="526"/>
      <c r="MPK11" s="526"/>
      <c r="MPL11" s="526"/>
      <c r="MPM11" s="526"/>
      <c r="MPN11" s="526"/>
      <c r="MPO11" s="526"/>
      <c r="MPP11" s="526"/>
      <c r="MPQ11" s="526"/>
      <c r="MPR11" s="526"/>
      <c r="MPS11" s="526"/>
      <c r="MPT11" s="526"/>
      <c r="MPU11" s="526"/>
      <c r="MPV11" s="526"/>
      <c r="MPW11" s="526"/>
      <c r="MPX11" s="526"/>
      <c r="MPY11" s="526"/>
      <c r="MPZ11" s="526"/>
      <c r="MQA11" s="526"/>
      <c r="MQB11" s="526"/>
      <c r="MQC11" s="526"/>
      <c r="MQD11" s="526"/>
      <c r="MQE11" s="526"/>
      <c r="MQF11" s="526"/>
      <c r="MQG11" s="526"/>
      <c r="MQH11" s="526"/>
      <c r="MQI11" s="526"/>
      <c r="MQJ11" s="526"/>
      <c r="MQK11" s="526"/>
      <c r="MQL11" s="526"/>
      <c r="MQM11" s="526"/>
      <c r="MQN11" s="526"/>
      <c r="MQO11" s="526"/>
      <c r="MQP11" s="526"/>
      <c r="MQQ11" s="526"/>
      <c r="MQR11" s="526"/>
      <c r="MQS11" s="526"/>
      <c r="MQT11" s="526"/>
      <c r="MQU11" s="526"/>
      <c r="MQV11" s="526"/>
      <c r="MQW11" s="526"/>
      <c r="MQX11" s="526"/>
      <c r="MQY11" s="526"/>
      <c r="MQZ11" s="526"/>
      <c r="MRA11" s="526"/>
      <c r="MRB11" s="526"/>
      <c r="MRC11" s="526"/>
      <c r="MRD11" s="526"/>
      <c r="MRE11" s="526"/>
      <c r="MRF11" s="526"/>
      <c r="MRG11" s="526"/>
      <c r="MRH11" s="526"/>
      <c r="MRI11" s="526"/>
      <c r="MRJ11" s="526"/>
      <c r="MRK11" s="526"/>
      <c r="MRL11" s="526"/>
      <c r="MRM11" s="526"/>
      <c r="MRN11" s="526"/>
      <c r="MRO11" s="526"/>
      <c r="MRP11" s="526"/>
      <c r="MRQ11" s="526"/>
      <c r="MRR11" s="526"/>
      <c r="MRS11" s="526"/>
      <c r="MRT11" s="526"/>
      <c r="MRU11" s="526"/>
      <c r="MRV11" s="526"/>
      <c r="MRW11" s="526"/>
      <c r="MRX11" s="526"/>
      <c r="MRY11" s="526"/>
      <c r="MRZ11" s="526"/>
      <c r="MSA11" s="526"/>
      <c r="MSB11" s="526"/>
      <c r="MSC11" s="526"/>
      <c r="MSD11" s="526"/>
      <c r="MSE11" s="526"/>
      <c r="MSF11" s="526"/>
      <c r="MSG11" s="526"/>
      <c r="MSH11" s="526"/>
      <c r="MSI11" s="526"/>
      <c r="MSJ11" s="526"/>
      <c r="MSK11" s="526"/>
      <c r="MSL11" s="526"/>
      <c r="MSM11" s="526"/>
      <c r="MSN11" s="526"/>
      <c r="MSO11" s="526"/>
      <c r="MSP11" s="526"/>
      <c r="MSQ11" s="526"/>
      <c r="MSR11" s="526"/>
      <c r="MSS11" s="526"/>
      <c r="MST11" s="526"/>
      <c r="MSU11" s="526"/>
      <c r="MSV11" s="526"/>
      <c r="MSW11" s="526"/>
      <c r="MSX11" s="526"/>
      <c r="MSY11" s="526"/>
      <c r="MSZ11" s="526"/>
      <c r="MTA11" s="526"/>
      <c r="MTB11" s="526"/>
      <c r="MTC11" s="526"/>
      <c r="MTD11" s="526"/>
      <c r="MTE11" s="526"/>
      <c r="MTF11" s="526"/>
      <c r="MTG11" s="526"/>
      <c r="MTH11" s="526"/>
      <c r="MTI11" s="526"/>
      <c r="MTJ11" s="526"/>
      <c r="MTK11" s="526"/>
      <c r="MTL11" s="526"/>
      <c r="MTM11" s="526"/>
      <c r="MTN11" s="526"/>
      <c r="MTO11" s="526"/>
      <c r="MTP11" s="526"/>
      <c r="MTQ11" s="526"/>
      <c r="MTR11" s="526"/>
      <c r="MTS11" s="526"/>
      <c r="MTT11" s="526"/>
      <c r="MTU11" s="526"/>
      <c r="MTV11" s="526"/>
      <c r="MTW11" s="526"/>
      <c r="MTX11" s="526"/>
      <c r="MTY11" s="526"/>
      <c r="MTZ11" s="526"/>
      <c r="MUA11" s="526"/>
      <c r="MUB11" s="526"/>
      <c r="MUC11" s="526"/>
      <c r="MUD11" s="526"/>
      <c r="MUE11" s="526"/>
      <c r="MUF11" s="526"/>
      <c r="MUG11" s="526"/>
      <c r="MUH11" s="526"/>
      <c r="MUI11" s="526"/>
      <c r="MUJ11" s="526"/>
      <c r="MUK11" s="526"/>
      <c r="MUL11" s="526"/>
      <c r="MUM11" s="526"/>
      <c r="MUN11" s="526"/>
      <c r="MUO11" s="526"/>
      <c r="MUP11" s="526"/>
      <c r="MUQ11" s="526"/>
      <c r="MUR11" s="526"/>
      <c r="MUS11" s="526"/>
      <c r="MUT11" s="526"/>
      <c r="MUU11" s="526"/>
      <c r="MUV11" s="526"/>
      <c r="MUW11" s="526"/>
      <c r="MUX11" s="526"/>
      <c r="MUY11" s="526"/>
      <c r="MUZ11" s="526"/>
      <c r="MVA11" s="526"/>
      <c r="MVB11" s="526"/>
      <c r="MVC11" s="526"/>
      <c r="MVD11" s="526"/>
      <c r="MVE11" s="526"/>
      <c r="MVF11" s="526"/>
      <c r="MVG11" s="526"/>
      <c r="MVH11" s="526"/>
      <c r="MVI11" s="526"/>
      <c r="MVJ11" s="526"/>
      <c r="MVK11" s="526"/>
      <c r="MVL11" s="526"/>
      <c r="MVM11" s="526"/>
      <c r="MVN11" s="526"/>
      <c r="MVO11" s="526"/>
      <c r="MVP11" s="526"/>
      <c r="MVQ11" s="526"/>
      <c r="MVR11" s="526"/>
      <c r="MVS11" s="526"/>
      <c r="MVT11" s="526"/>
      <c r="MVU11" s="526"/>
      <c r="MVV11" s="526"/>
      <c r="MVW11" s="526"/>
      <c r="MVX11" s="526"/>
      <c r="MVY11" s="526"/>
      <c r="MVZ11" s="526"/>
      <c r="MWA11" s="526"/>
      <c r="MWB11" s="526"/>
      <c r="MWC11" s="526"/>
      <c r="MWD11" s="526"/>
      <c r="MWE11" s="526"/>
      <c r="MWF11" s="526"/>
      <c r="MWG11" s="526"/>
      <c r="MWH11" s="526"/>
      <c r="MWI11" s="526"/>
      <c r="MWJ11" s="526"/>
      <c r="MWK11" s="526"/>
      <c r="MWL11" s="526"/>
      <c r="MWM11" s="526"/>
      <c r="MWN11" s="526"/>
      <c r="MWO11" s="526"/>
      <c r="MWP11" s="526"/>
      <c r="MWQ11" s="526"/>
      <c r="MWR11" s="526"/>
      <c r="MWS11" s="526"/>
      <c r="MWT11" s="526"/>
      <c r="MWU11" s="526"/>
      <c r="MWV11" s="526"/>
      <c r="MWW11" s="526"/>
      <c r="MWX11" s="526"/>
      <c r="MWY11" s="526"/>
      <c r="MWZ11" s="526"/>
      <c r="MXA11" s="526"/>
      <c r="MXB11" s="526"/>
      <c r="MXC11" s="526"/>
      <c r="MXD11" s="526"/>
      <c r="MXE11" s="526"/>
      <c r="MXF11" s="526"/>
      <c r="MXG11" s="526"/>
      <c r="MXH11" s="526"/>
      <c r="MXI11" s="526"/>
      <c r="MXJ11" s="526"/>
      <c r="MXK11" s="526"/>
      <c r="MXL11" s="526"/>
      <c r="MXM11" s="526"/>
      <c r="MXN11" s="526"/>
      <c r="MXO11" s="526"/>
      <c r="MXP11" s="526"/>
      <c r="MXQ11" s="526"/>
      <c r="MXR11" s="526"/>
      <c r="MXS11" s="526"/>
      <c r="MXT11" s="526"/>
      <c r="MXU11" s="526"/>
      <c r="MXV11" s="526"/>
      <c r="MXW11" s="526"/>
      <c r="MXX11" s="526"/>
      <c r="MXY11" s="526"/>
      <c r="MXZ11" s="526"/>
      <c r="MYA11" s="526"/>
      <c r="MYB11" s="526"/>
      <c r="MYC11" s="526"/>
      <c r="MYD11" s="526"/>
      <c r="MYE11" s="526"/>
      <c r="MYF11" s="526"/>
      <c r="MYG11" s="526"/>
      <c r="MYH11" s="526"/>
      <c r="MYI11" s="526"/>
      <c r="MYJ11" s="526"/>
      <c r="MYK11" s="526"/>
      <c r="MYL11" s="526"/>
      <c r="MYM11" s="526"/>
      <c r="MYN11" s="526"/>
      <c r="MYO11" s="526"/>
      <c r="MYP11" s="526"/>
      <c r="MYQ11" s="526"/>
      <c r="MYR11" s="526"/>
      <c r="MYS11" s="526"/>
      <c r="MYT11" s="526"/>
      <c r="MYU11" s="526"/>
      <c r="MYV11" s="526"/>
      <c r="MYW11" s="526"/>
      <c r="MYX11" s="526"/>
      <c r="MYY11" s="526"/>
      <c r="MYZ11" s="526"/>
      <c r="MZA11" s="526"/>
      <c r="MZB11" s="526"/>
      <c r="MZC11" s="526"/>
      <c r="MZD11" s="526"/>
      <c r="MZE11" s="526"/>
      <c r="MZF11" s="526"/>
      <c r="MZG11" s="526"/>
      <c r="MZH11" s="526"/>
      <c r="MZI11" s="526"/>
      <c r="MZJ11" s="526"/>
      <c r="MZK11" s="526"/>
      <c r="MZL11" s="526"/>
      <c r="MZM11" s="526"/>
      <c r="MZN11" s="526"/>
      <c r="MZO11" s="526"/>
      <c r="MZP11" s="526"/>
      <c r="MZQ11" s="526"/>
      <c r="MZR11" s="526"/>
      <c r="MZS11" s="526"/>
      <c r="MZT11" s="526"/>
      <c r="MZU11" s="526"/>
      <c r="MZV11" s="526"/>
      <c r="MZW11" s="526"/>
      <c r="MZX11" s="526"/>
      <c r="MZY11" s="526"/>
      <c r="MZZ11" s="526"/>
      <c r="NAA11" s="526"/>
      <c r="NAB11" s="526"/>
      <c r="NAC11" s="526"/>
      <c r="NAD11" s="526"/>
      <c r="NAE11" s="526"/>
      <c r="NAF11" s="526"/>
      <c r="NAG11" s="526"/>
      <c r="NAH11" s="526"/>
      <c r="NAI11" s="526"/>
      <c r="NAJ11" s="526"/>
      <c r="NAK11" s="526"/>
      <c r="NAL11" s="526"/>
      <c r="NAM11" s="526"/>
      <c r="NAN11" s="526"/>
      <c r="NAO11" s="526"/>
      <c r="NAP11" s="526"/>
      <c r="NAQ11" s="526"/>
      <c r="NAR11" s="526"/>
      <c r="NAS11" s="526"/>
      <c r="NAT11" s="526"/>
      <c r="NAU11" s="526"/>
      <c r="NAV11" s="526"/>
      <c r="NAW11" s="526"/>
      <c r="NAX11" s="526"/>
      <c r="NAY11" s="526"/>
      <c r="NAZ11" s="526"/>
      <c r="NBA11" s="526"/>
      <c r="NBB11" s="526"/>
      <c r="NBC11" s="526"/>
      <c r="NBD11" s="526"/>
      <c r="NBE11" s="526"/>
      <c r="NBF11" s="526"/>
      <c r="NBG11" s="526"/>
      <c r="NBH11" s="526"/>
      <c r="NBI11" s="526"/>
      <c r="NBJ11" s="526"/>
      <c r="NBK11" s="526"/>
      <c r="NBL11" s="526"/>
      <c r="NBM11" s="526"/>
      <c r="NBN11" s="526"/>
      <c r="NBO11" s="526"/>
      <c r="NBP11" s="526"/>
      <c r="NBQ11" s="526"/>
      <c r="NBR11" s="526"/>
      <c r="NBS11" s="526"/>
      <c r="NBT11" s="526"/>
      <c r="NBU11" s="526"/>
      <c r="NBV11" s="526"/>
      <c r="NBW11" s="526"/>
      <c r="NBX11" s="526"/>
      <c r="NBY11" s="526"/>
      <c r="NBZ11" s="526"/>
      <c r="NCA11" s="526"/>
      <c r="NCB11" s="526"/>
      <c r="NCC11" s="526"/>
      <c r="NCD11" s="526"/>
      <c r="NCE11" s="526"/>
      <c r="NCF11" s="526"/>
      <c r="NCG11" s="526"/>
      <c r="NCH11" s="526"/>
      <c r="NCI11" s="526"/>
      <c r="NCJ11" s="526"/>
      <c r="NCK11" s="526"/>
      <c r="NCL11" s="526"/>
      <c r="NCM11" s="526"/>
      <c r="NCN11" s="526"/>
      <c r="NCO11" s="526"/>
      <c r="NCP11" s="526"/>
      <c r="NCQ11" s="526"/>
      <c r="NCR11" s="526"/>
      <c r="NCS11" s="526"/>
      <c r="NCT11" s="526"/>
      <c r="NCU11" s="526"/>
      <c r="NCV11" s="526"/>
      <c r="NCW11" s="526"/>
      <c r="NCX11" s="526"/>
      <c r="NCY11" s="526"/>
      <c r="NCZ11" s="526"/>
      <c r="NDA11" s="526"/>
      <c r="NDB11" s="526"/>
      <c r="NDC11" s="526"/>
      <c r="NDD11" s="526"/>
      <c r="NDE11" s="526"/>
      <c r="NDF11" s="526"/>
      <c r="NDG11" s="526"/>
      <c r="NDH11" s="526"/>
      <c r="NDI11" s="526"/>
      <c r="NDJ11" s="526"/>
      <c r="NDK11" s="526"/>
      <c r="NDL11" s="526"/>
      <c r="NDM11" s="526"/>
      <c r="NDN11" s="526"/>
      <c r="NDO11" s="526"/>
      <c r="NDP11" s="526"/>
      <c r="NDQ11" s="526"/>
      <c r="NDR11" s="526"/>
      <c r="NDS11" s="526"/>
      <c r="NDT11" s="526"/>
      <c r="NDU11" s="526"/>
      <c r="NDV11" s="526"/>
      <c r="NDW11" s="526"/>
      <c r="NDX11" s="526"/>
      <c r="NDY11" s="526"/>
      <c r="NDZ11" s="526"/>
      <c r="NEA11" s="526"/>
      <c r="NEB11" s="526"/>
      <c r="NEC11" s="526"/>
      <c r="NED11" s="526"/>
      <c r="NEE11" s="526"/>
      <c r="NEF11" s="526"/>
      <c r="NEG11" s="526"/>
      <c r="NEH11" s="526"/>
      <c r="NEI11" s="526"/>
      <c r="NEJ11" s="526"/>
      <c r="NEK11" s="526"/>
      <c r="NEL11" s="526"/>
      <c r="NEM11" s="526"/>
      <c r="NEN11" s="526"/>
      <c r="NEO11" s="526"/>
      <c r="NEP11" s="526"/>
      <c r="NEQ11" s="526"/>
      <c r="NER11" s="526"/>
      <c r="NES11" s="526"/>
      <c r="NET11" s="526"/>
      <c r="NEU11" s="526"/>
      <c r="NEV11" s="526"/>
      <c r="NEW11" s="526"/>
      <c r="NEX11" s="526"/>
      <c r="NEY11" s="526"/>
      <c r="NEZ11" s="526"/>
      <c r="NFA11" s="526"/>
      <c r="NFB11" s="526"/>
      <c r="NFC11" s="526"/>
      <c r="NFD11" s="526"/>
      <c r="NFE11" s="526"/>
      <c r="NFF11" s="526"/>
      <c r="NFG11" s="526"/>
      <c r="NFH11" s="526"/>
      <c r="NFI11" s="526"/>
      <c r="NFJ11" s="526"/>
      <c r="NFK11" s="526"/>
      <c r="NFL11" s="526"/>
      <c r="NFM11" s="526"/>
      <c r="NFN11" s="526"/>
      <c r="NFO11" s="526"/>
      <c r="NFP11" s="526"/>
      <c r="NFQ11" s="526"/>
      <c r="NFR11" s="526"/>
      <c r="NFS11" s="526"/>
      <c r="NFT11" s="526"/>
      <c r="NFU11" s="526"/>
      <c r="NFV11" s="526"/>
      <c r="NFW11" s="526"/>
      <c r="NFX11" s="526"/>
      <c r="NFY11" s="526"/>
      <c r="NFZ11" s="526"/>
      <c r="NGA11" s="526"/>
      <c r="NGB11" s="526"/>
      <c r="NGC11" s="526"/>
      <c r="NGD11" s="526"/>
      <c r="NGE11" s="526"/>
      <c r="NGF11" s="526"/>
      <c r="NGG11" s="526"/>
      <c r="NGH11" s="526"/>
      <c r="NGI11" s="526"/>
      <c r="NGJ11" s="526"/>
      <c r="NGK11" s="526"/>
      <c r="NGL11" s="526"/>
      <c r="NGM11" s="526"/>
      <c r="NGN11" s="526"/>
      <c r="NGO11" s="526"/>
      <c r="NGP11" s="526"/>
      <c r="NGQ11" s="526"/>
      <c r="NGR11" s="526"/>
      <c r="NGS11" s="526"/>
      <c r="NGT11" s="526"/>
      <c r="NGU11" s="526"/>
      <c r="NGV11" s="526"/>
      <c r="NGW11" s="526"/>
      <c r="NGX11" s="526"/>
      <c r="NGY11" s="526"/>
      <c r="NGZ11" s="526"/>
      <c r="NHA11" s="526"/>
      <c r="NHB11" s="526"/>
      <c r="NHC11" s="526"/>
      <c r="NHD11" s="526"/>
      <c r="NHE11" s="526"/>
      <c r="NHF11" s="526"/>
      <c r="NHG11" s="526"/>
      <c r="NHH11" s="526"/>
      <c r="NHI11" s="526"/>
      <c r="NHJ11" s="526"/>
      <c r="NHK11" s="526"/>
      <c r="NHL11" s="526"/>
      <c r="NHM11" s="526"/>
      <c r="NHN11" s="526"/>
      <c r="NHO11" s="526"/>
      <c r="NHP11" s="526"/>
      <c r="NHQ11" s="526"/>
      <c r="NHR11" s="526"/>
      <c r="NHS11" s="526"/>
      <c r="NHT11" s="526"/>
      <c r="NHU11" s="526"/>
      <c r="NHV11" s="526"/>
      <c r="NHW11" s="526"/>
      <c r="NHX11" s="526"/>
      <c r="NHY11" s="526"/>
      <c r="NHZ11" s="526"/>
      <c r="NIA11" s="526"/>
      <c r="NIB11" s="526"/>
      <c r="NIC11" s="526"/>
      <c r="NID11" s="526"/>
      <c r="NIE11" s="526"/>
      <c r="NIF11" s="526"/>
      <c r="NIG11" s="526"/>
      <c r="NIH11" s="526"/>
      <c r="NII11" s="526"/>
      <c r="NIJ11" s="526"/>
      <c r="NIK11" s="526"/>
      <c r="NIL11" s="526"/>
      <c r="NIM11" s="526"/>
      <c r="NIN11" s="526"/>
      <c r="NIO11" s="526"/>
      <c r="NIP11" s="526"/>
      <c r="NIQ11" s="526"/>
      <c r="NIR11" s="526"/>
      <c r="NIS11" s="526"/>
      <c r="NIT11" s="526"/>
      <c r="NIU11" s="526"/>
      <c r="NIV11" s="526"/>
      <c r="NIW11" s="526"/>
      <c r="NIX11" s="526"/>
      <c r="NIY11" s="526"/>
      <c r="NIZ11" s="526"/>
      <c r="NJA11" s="526"/>
      <c r="NJB11" s="526"/>
      <c r="NJC11" s="526"/>
      <c r="NJD11" s="526"/>
      <c r="NJE11" s="526"/>
      <c r="NJF11" s="526"/>
      <c r="NJG11" s="526"/>
      <c r="NJH11" s="526"/>
      <c r="NJI11" s="526"/>
      <c r="NJJ11" s="526"/>
      <c r="NJK11" s="526"/>
      <c r="NJL11" s="526"/>
      <c r="NJM11" s="526"/>
      <c r="NJN11" s="526"/>
      <c r="NJO11" s="526"/>
      <c r="NJP11" s="526"/>
      <c r="NJQ11" s="526"/>
      <c r="NJR11" s="526"/>
      <c r="NJS11" s="526"/>
      <c r="NJT11" s="526"/>
      <c r="NJU11" s="526"/>
      <c r="NJV11" s="526"/>
      <c r="NJW11" s="526"/>
      <c r="NJX11" s="526"/>
      <c r="NJY11" s="526"/>
      <c r="NJZ11" s="526"/>
      <c r="NKA11" s="526"/>
      <c r="NKB11" s="526"/>
      <c r="NKC11" s="526"/>
      <c r="NKD11" s="526"/>
      <c r="NKE11" s="526"/>
      <c r="NKF11" s="526"/>
      <c r="NKG11" s="526"/>
      <c r="NKH11" s="526"/>
      <c r="NKI11" s="526"/>
      <c r="NKJ11" s="526"/>
      <c r="NKK11" s="526"/>
      <c r="NKL11" s="526"/>
      <c r="NKM11" s="526"/>
      <c r="NKN11" s="526"/>
      <c r="NKO11" s="526"/>
      <c r="NKP11" s="526"/>
      <c r="NKQ11" s="526"/>
      <c r="NKR11" s="526"/>
      <c r="NKS11" s="526"/>
      <c r="NKT11" s="526"/>
      <c r="NKU11" s="526"/>
      <c r="NKV11" s="526"/>
      <c r="NKW11" s="526"/>
      <c r="NKX11" s="526"/>
      <c r="NKY11" s="526"/>
      <c r="NKZ11" s="526"/>
      <c r="NLA11" s="526"/>
      <c r="NLB11" s="526"/>
      <c r="NLC11" s="526"/>
      <c r="NLD11" s="526"/>
      <c r="NLE11" s="526"/>
      <c r="NLF11" s="526"/>
      <c r="NLG11" s="526"/>
      <c r="NLH11" s="526"/>
      <c r="NLI11" s="526"/>
      <c r="NLJ11" s="526"/>
      <c r="NLK11" s="526"/>
      <c r="NLL11" s="526"/>
      <c r="NLM11" s="526"/>
      <c r="NLN11" s="526"/>
      <c r="NLO11" s="526"/>
      <c r="NLP11" s="526"/>
      <c r="NLQ11" s="526"/>
      <c r="NLR11" s="526"/>
      <c r="NLS11" s="526"/>
      <c r="NLT11" s="526"/>
      <c r="NLU11" s="526"/>
      <c r="NLV11" s="526"/>
      <c r="NLW11" s="526"/>
      <c r="NLX11" s="526"/>
      <c r="NLY11" s="526"/>
      <c r="NLZ11" s="526"/>
      <c r="NMA11" s="526"/>
      <c r="NMB11" s="526"/>
      <c r="NMC11" s="526"/>
      <c r="NMD11" s="526"/>
      <c r="NME11" s="526"/>
      <c r="NMF11" s="526"/>
      <c r="NMG11" s="526"/>
      <c r="NMH11" s="526"/>
      <c r="NMI11" s="526"/>
      <c r="NMJ11" s="526"/>
      <c r="NMK11" s="526"/>
      <c r="NML11" s="526"/>
      <c r="NMM11" s="526"/>
      <c r="NMN11" s="526"/>
      <c r="NMO11" s="526"/>
      <c r="NMP11" s="526"/>
      <c r="NMQ11" s="526"/>
      <c r="NMR11" s="526"/>
      <c r="NMS11" s="526"/>
      <c r="NMT11" s="526"/>
      <c r="NMU11" s="526"/>
      <c r="NMV11" s="526"/>
      <c r="NMW11" s="526"/>
      <c r="NMX11" s="526"/>
      <c r="NMY11" s="526"/>
      <c r="NMZ11" s="526"/>
      <c r="NNA11" s="526"/>
      <c r="NNB11" s="526"/>
      <c r="NNC11" s="526"/>
      <c r="NND11" s="526"/>
      <c r="NNE11" s="526"/>
      <c r="NNF11" s="526"/>
      <c r="NNG11" s="526"/>
      <c r="NNH11" s="526"/>
      <c r="NNI11" s="526"/>
      <c r="NNJ11" s="526"/>
      <c r="NNK11" s="526"/>
      <c r="NNL11" s="526"/>
      <c r="NNM11" s="526"/>
      <c r="NNN11" s="526"/>
      <c r="NNO11" s="526"/>
      <c r="NNP11" s="526"/>
      <c r="NNQ11" s="526"/>
      <c r="NNR11" s="526"/>
      <c r="NNS11" s="526"/>
      <c r="NNT11" s="526"/>
      <c r="NNU11" s="526"/>
      <c r="NNV11" s="526"/>
      <c r="NNW11" s="526"/>
      <c r="NNX11" s="526"/>
      <c r="NNY11" s="526"/>
      <c r="NNZ11" s="526"/>
      <c r="NOA11" s="526"/>
      <c r="NOB11" s="526"/>
      <c r="NOC11" s="526"/>
      <c r="NOD11" s="526"/>
      <c r="NOE11" s="526"/>
      <c r="NOF11" s="526"/>
      <c r="NOG11" s="526"/>
      <c r="NOH11" s="526"/>
      <c r="NOI11" s="526"/>
      <c r="NOJ11" s="526"/>
      <c r="NOK11" s="526"/>
      <c r="NOL11" s="526"/>
      <c r="NOM11" s="526"/>
      <c r="NON11" s="526"/>
      <c r="NOO11" s="526"/>
      <c r="NOP11" s="526"/>
      <c r="NOQ11" s="526"/>
      <c r="NOR11" s="526"/>
      <c r="NOS11" s="526"/>
      <c r="NOT11" s="526"/>
      <c r="NOU11" s="526"/>
      <c r="NOV11" s="526"/>
      <c r="NOW11" s="526"/>
      <c r="NOX11" s="526"/>
      <c r="NOY11" s="526"/>
      <c r="NOZ11" s="526"/>
      <c r="NPA11" s="526"/>
      <c r="NPB11" s="526"/>
      <c r="NPC11" s="526"/>
      <c r="NPD11" s="526"/>
      <c r="NPE11" s="526"/>
      <c r="NPF11" s="526"/>
      <c r="NPG11" s="526"/>
      <c r="NPH11" s="526"/>
      <c r="NPI11" s="526"/>
      <c r="NPJ11" s="526"/>
      <c r="NPK11" s="526"/>
      <c r="NPL11" s="526"/>
      <c r="NPM11" s="526"/>
      <c r="NPN11" s="526"/>
      <c r="NPO11" s="526"/>
      <c r="NPP11" s="526"/>
      <c r="NPQ11" s="526"/>
      <c r="NPR11" s="526"/>
      <c r="NPS11" s="526"/>
      <c r="NPT11" s="526"/>
      <c r="NPU11" s="526"/>
      <c r="NPV11" s="526"/>
      <c r="NPW11" s="526"/>
      <c r="NPX11" s="526"/>
      <c r="NPY11" s="526"/>
      <c r="NPZ11" s="526"/>
      <c r="NQA11" s="526"/>
      <c r="NQB11" s="526"/>
      <c r="NQC11" s="526"/>
      <c r="NQD11" s="526"/>
      <c r="NQE11" s="526"/>
      <c r="NQF11" s="526"/>
      <c r="NQG11" s="526"/>
      <c r="NQH11" s="526"/>
      <c r="NQI11" s="526"/>
      <c r="NQJ11" s="526"/>
      <c r="NQK11" s="526"/>
      <c r="NQL11" s="526"/>
      <c r="NQM11" s="526"/>
      <c r="NQN11" s="526"/>
      <c r="NQO11" s="526"/>
      <c r="NQP11" s="526"/>
      <c r="NQQ11" s="526"/>
      <c r="NQR11" s="526"/>
      <c r="NQS11" s="526"/>
      <c r="NQT11" s="526"/>
      <c r="NQU11" s="526"/>
      <c r="NQV11" s="526"/>
      <c r="NQW11" s="526"/>
      <c r="NQX11" s="526"/>
      <c r="NQY11" s="526"/>
      <c r="NQZ11" s="526"/>
      <c r="NRA11" s="526"/>
      <c r="NRB11" s="526"/>
      <c r="NRC11" s="526"/>
      <c r="NRD11" s="526"/>
      <c r="NRE11" s="526"/>
      <c r="NRF11" s="526"/>
      <c r="NRG11" s="526"/>
      <c r="NRH11" s="526"/>
      <c r="NRI11" s="526"/>
      <c r="NRJ11" s="526"/>
      <c r="NRK11" s="526"/>
      <c r="NRL11" s="526"/>
      <c r="NRM11" s="526"/>
      <c r="NRN11" s="526"/>
      <c r="NRO11" s="526"/>
      <c r="NRP11" s="526"/>
      <c r="NRQ11" s="526"/>
      <c r="NRR11" s="526"/>
      <c r="NRS11" s="526"/>
      <c r="NRT11" s="526"/>
      <c r="NRU11" s="526"/>
      <c r="NRV11" s="526"/>
      <c r="NRW11" s="526"/>
      <c r="NRX11" s="526"/>
      <c r="NRY11" s="526"/>
      <c r="NRZ11" s="526"/>
      <c r="NSA11" s="526"/>
      <c r="NSB11" s="526"/>
      <c r="NSC11" s="526"/>
      <c r="NSD11" s="526"/>
      <c r="NSE11" s="526"/>
      <c r="NSF11" s="526"/>
      <c r="NSG11" s="526"/>
      <c r="NSH11" s="526"/>
      <c r="NSI11" s="526"/>
      <c r="NSJ11" s="526"/>
      <c r="NSK11" s="526"/>
      <c r="NSL11" s="526"/>
      <c r="NSM11" s="526"/>
      <c r="NSN11" s="526"/>
      <c r="NSO11" s="526"/>
      <c r="NSP11" s="526"/>
      <c r="NSQ11" s="526"/>
      <c r="NSR11" s="526"/>
      <c r="NSS11" s="526"/>
      <c r="NST11" s="526"/>
      <c r="NSU11" s="526"/>
      <c r="NSV11" s="526"/>
      <c r="NSW11" s="526"/>
      <c r="NSX11" s="526"/>
      <c r="NSY11" s="526"/>
      <c r="NSZ11" s="526"/>
      <c r="NTA11" s="526"/>
      <c r="NTB11" s="526"/>
      <c r="NTC11" s="526"/>
      <c r="NTD11" s="526"/>
      <c r="NTE11" s="526"/>
      <c r="NTF11" s="526"/>
      <c r="NTG11" s="526"/>
      <c r="NTH11" s="526"/>
      <c r="NTI11" s="526"/>
      <c r="NTJ11" s="526"/>
      <c r="NTK11" s="526"/>
      <c r="NTL11" s="526"/>
      <c r="NTM11" s="526"/>
      <c r="NTN11" s="526"/>
      <c r="NTO11" s="526"/>
      <c r="NTP11" s="526"/>
      <c r="NTQ11" s="526"/>
      <c r="NTR11" s="526"/>
      <c r="NTS11" s="526"/>
      <c r="NTT11" s="526"/>
      <c r="NTU11" s="526"/>
      <c r="NTV11" s="526"/>
      <c r="NTW11" s="526"/>
      <c r="NTX11" s="526"/>
      <c r="NTY11" s="526"/>
      <c r="NTZ11" s="526"/>
      <c r="NUA11" s="526"/>
      <c r="NUB11" s="526"/>
      <c r="NUC11" s="526"/>
      <c r="NUD11" s="526"/>
      <c r="NUE11" s="526"/>
      <c r="NUF11" s="526"/>
      <c r="NUG11" s="526"/>
      <c r="NUH11" s="526"/>
      <c r="NUI11" s="526"/>
      <c r="NUJ11" s="526"/>
      <c r="NUK11" s="526"/>
      <c r="NUL11" s="526"/>
      <c r="NUM11" s="526"/>
      <c r="NUN11" s="526"/>
      <c r="NUO11" s="526"/>
      <c r="NUP11" s="526"/>
      <c r="NUQ11" s="526"/>
      <c r="NUR11" s="526"/>
      <c r="NUS11" s="526"/>
      <c r="NUT11" s="526"/>
      <c r="NUU11" s="526"/>
      <c r="NUV11" s="526"/>
      <c r="NUW11" s="526"/>
      <c r="NUX11" s="526"/>
      <c r="NUY11" s="526"/>
      <c r="NUZ11" s="526"/>
      <c r="NVA11" s="526"/>
      <c r="NVB11" s="526"/>
      <c r="NVC11" s="526"/>
      <c r="NVD11" s="526"/>
      <c r="NVE11" s="526"/>
      <c r="NVF11" s="526"/>
      <c r="NVG11" s="526"/>
      <c r="NVH11" s="526"/>
      <c r="NVI11" s="526"/>
      <c r="NVJ11" s="526"/>
      <c r="NVK11" s="526"/>
      <c r="NVL11" s="526"/>
      <c r="NVM11" s="526"/>
      <c r="NVN11" s="526"/>
      <c r="NVO11" s="526"/>
      <c r="NVP11" s="526"/>
      <c r="NVQ11" s="526"/>
      <c r="NVR11" s="526"/>
      <c r="NVS11" s="526"/>
      <c r="NVT11" s="526"/>
      <c r="NVU11" s="526"/>
      <c r="NVV11" s="526"/>
      <c r="NVW11" s="526"/>
      <c r="NVX11" s="526"/>
      <c r="NVY11" s="526"/>
      <c r="NVZ11" s="526"/>
      <c r="NWA11" s="526"/>
      <c r="NWB11" s="526"/>
      <c r="NWC11" s="526"/>
      <c r="NWD11" s="526"/>
      <c r="NWE11" s="526"/>
      <c r="NWF11" s="526"/>
      <c r="NWG11" s="526"/>
      <c r="NWH11" s="526"/>
      <c r="NWI11" s="526"/>
      <c r="NWJ11" s="526"/>
      <c r="NWK11" s="526"/>
      <c r="NWL11" s="526"/>
      <c r="NWM11" s="526"/>
      <c r="NWN11" s="526"/>
      <c r="NWO11" s="526"/>
      <c r="NWP11" s="526"/>
      <c r="NWQ11" s="526"/>
      <c r="NWR11" s="526"/>
      <c r="NWS11" s="526"/>
      <c r="NWT11" s="526"/>
      <c r="NWU11" s="526"/>
      <c r="NWV11" s="526"/>
      <c r="NWW11" s="526"/>
      <c r="NWX11" s="526"/>
      <c r="NWY11" s="526"/>
      <c r="NWZ11" s="526"/>
      <c r="NXA11" s="526"/>
      <c r="NXB11" s="526"/>
      <c r="NXC11" s="526"/>
      <c r="NXD11" s="526"/>
      <c r="NXE11" s="526"/>
      <c r="NXF11" s="526"/>
      <c r="NXG11" s="526"/>
      <c r="NXH11" s="526"/>
      <c r="NXI11" s="526"/>
      <c r="NXJ11" s="526"/>
      <c r="NXK11" s="526"/>
      <c r="NXL11" s="526"/>
      <c r="NXM11" s="526"/>
      <c r="NXN11" s="526"/>
      <c r="NXO11" s="526"/>
      <c r="NXP11" s="526"/>
      <c r="NXQ11" s="526"/>
      <c r="NXR11" s="526"/>
      <c r="NXS11" s="526"/>
      <c r="NXT11" s="526"/>
      <c r="NXU11" s="526"/>
      <c r="NXV11" s="526"/>
      <c r="NXW11" s="526"/>
      <c r="NXX11" s="526"/>
      <c r="NXY11" s="526"/>
      <c r="NXZ11" s="526"/>
      <c r="NYA11" s="526"/>
      <c r="NYB11" s="526"/>
      <c r="NYC11" s="526"/>
      <c r="NYD11" s="526"/>
      <c r="NYE11" s="526"/>
      <c r="NYF11" s="526"/>
      <c r="NYG11" s="526"/>
      <c r="NYH11" s="526"/>
      <c r="NYI11" s="526"/>
      <c r="NYJ11" s="526"/>
      <c r="NYK11" s="526"/>
      <c r="NYL11" s="526"/>
      <c r="NYM11" s="526"/>
      <c r="NYN11" s="526"/>
      <c r="NYO11" s="526"/>
      <c r="NYP11" s="526"/>
      <c r="NYQ11" s="526"/>
      <c r="NYR11" s="526"/>
      <c r="NYS11" s="526"/>
      <c r="NYT11" s="526"/>
      <c r="NYU11" s="526"/>
      <c r="NYV11" s="526"/>
      <c r="NYW11" s="526"/>
      <c r="NYX11" s="526"/>
      <c r="NYY11" s="526"/>
      <c r="NYZ11" s="526"/>
      <c r="NZA11" s="526"/>
      <c r="NZB11" s="526"/>
      <c r="NZC11" s="526"/>
      <c r="NZD11" s="526"/>
      <c r="NZE11" s="526"/>
      <c r="NZF11" s="526"/>
      <c r="NZG11" s="526"/>
      <c r="NZH11" s="526"/>
      <c r="NZI11" s="526"/>
      <c r="NZJ11" s="526"/>
      <c r="NZK11" s="526"/>
      <c r="NZL11" s="526"/>
      <c r="NZM11" s="526"/>
      <c r="NZN11" s="526"/>
      <c r="NZO11" s="526"/>
      <c r="NZP11" s="526"/>
      <c r="NZQ11" s="526"/>
      <c r="NZR11" s="526"/>
      <c r="NZS11" s="526"/>
      <c r="NZT11" s="526"/>
      <c r="NZU11" s="526"/>
      <c r="NZV11" s="526"/>
      <c r="NZW11" s="526"/>
      <c r="NZX11" s="526"/>
      <c r="NZY11" s="526"/>
      <c r="NZZ11" s="526"/>
      <c r="OAA11" s="526"/>
      <c r="OAB11" s="526"/>
      <c r="OAC11" s="526"/>
      <c r="OAD11" s="526"/>
      <c r="OAE11" s="526"/>
      <c r="OAF11" s="526"/>
      <c r="OAG11" s="526"/>
      <c r="OAH11" s="526"/>
      <c r="OAI11" s="526"/>
      <c r="OAJ11" s="526"/>
      <c r="OAK11" s="526"/>
      <c r="OAL11" s="526"/>
      <c r="OAM11" s="526"/>
      <c r="OAN11" s="526"/>
      <c r="OAO11" s="526"/>
      <c r="OAP11" s="526"/>
      <c r="OAQ11" s="526"/>
      <c r="OAR11" s="526"/>
      <c r="OAS11" s="526"/>
      <c r="OAT11" s="526"/>
      <c r="OAU11" s="526"/>
      <c r="OAV11" s="526"/>
      <c r="OAW11" s="526"/>
      <c r="OAX11" s="526"/>
      <c r="OAY11" s="526"/>
      <c r="OAZ11" s="526"/>
      <c r="OBA11" s="526"/>
      <c r="OBB11" s="526"/>
      <c r="OBC11" s="526"/>
      <c r="OBD11" s="526"/>
      <c r="OBE11" s="526"/>
      <c r="OBF11" s="526"/>
      <c r="OBG11" s="526"/>
      <c r="OBH11" s="526"/>
      <c r="OBI11" s="526"/>
      <c r="OBJ11" s="526"/>
      <c r="OBK11" s="526"/>
      <c r="OBL11" s="526"/>
      <c r="OBM11" s="526"/>
      <c r="OBN11" s="526"/>
      <c r="OBO11" s="526"/>
      <c r="OBP11" s="526"/>
      <c r="OBQ11" s="526"/>
      <c r="OBR11" s="526"/>
      <c r="OBS11" s="526"/>
      <c r="OBT11" s="526"/>
      <c r="OBU11" s="526"/>
      <c r="OBV11" s="526"/>
      <c r="OBW11" s="526"/>
      <c r="OBX11" s="526"/>
      <c r="OBY11" s="526"/>
      <c r="OBZ11" s="526"/>
      <c r="OCA11" s="526"/>
      <c r="OCB11" s="526"/>
      <c r="OCC11" s="526"/>
      <c r="OCD11" s="526"/>
      <c r="OCE11" s="526"/>
      <c r="OCF11" s="526"/>
      <c r="OCG11" s="526"/>
      <c r="OCH11" s="526"/>
      <c r="OCI11" s="526"/>
      <c r="OCJ11" s="526"/>
      <c r="OCK11" s="526"/>
      <c r="OCL11" s="526"/>
      <c r="OCM11" s="526"/>
      <c r="OCN11" s="526"/>
      <c r="OCO11" s="526"/>
      <c r="OCP11" s="526"/>
      <c r="OCQ11" s="526"/>
      <c r="OCR11" s="526"/>
      <c r="OCS11" s="526"/>
      <c r="OCT11" s="526"/>
      <c r="OCU11" s="526"/>
      <c r="OCV11" s="526"/>
      <c r="OCW11" s="526"/>
      <c r="OCX11" s="526"/>
      <c r="OCY11" s="526"/>
      <c r="OCZ11" s="526"/>
      <c r="ODA11" s="526"/>
      <c r="ODB11" s="526"/>
      <c r="ODC11" s="526"/>
      <c r="ODD11" s="526"/>
      <c r="ODE11" s="526"/>
      <c r="ODF11" s="526"/>
      <c r="ODG11" s="526"/>
      <c r="ODH11" s="526"/>
      <c r="ODI11" s="526"/>
      <c r="ODJ11" s="526"/>
      <c r="ODK11" s="526"/>
      <c r="ODL11" s="526"/>
      <c r="ODM11" s="526"/>
      <c r="ODN11" s="526"/>
      <c r="ODO11" s="526"/>
      <c r="ODP11" s="526"/>
      <c r="ODQ11" s="526"/>
      <c r="ODR11" s="526"/>
      <c r="ODS11" s="526"/>
      <c r="ODT11" s="526"/>
      <c r="ODU11" s="526"/>
      <c r="ODV11" s="526"/>
      <c r="ODW11" s="526"/>
      <c r="ODX11" s="526"/>
      <c r="ODY11" s="526"/>
      <c r="ODZ11" s="526"/>
      <c r="OEA11" s="526"/>
      <c r="OEB11" s="526"/>
      <c r="OEC11" s="526"/>
      <c r="OED11" s="526"/>
      <c r="OEE11" s="526"/>
      <c r="OEF11" s="526"/>
      <c r="OEG11" s="526"/>
      <c r="OEH11" s="526"/>
      <c r="OEI11" s="526"/>
      <c r="OEJ11" s="526"/>
      <c r="OEK11" s="526"/>
      <c r="OEL11" s="526"/>
      <c r="OEM11" s="526"/>
      <c r="OEN11" s="526"/>
      <c r="OEO11" s="526"/>
      <c r="OEP11" s="526"/>
      <c r="OEQ11" s="526"/>
      <c r="OER11" s="526"/>
      <c r="OES11" s="526"/>
      <c r="OET11" s="526"/>
      <c r="OEU11" s="526"/>
      <c r="OEV11" s="526"/>
      <c r="OEW11" s="526"/>
      <c r="OEX11" s="526"/>
      <c r="OEY11" s="526"/>
      <c r="OEZ11" s="526"/>
      <c r="OFA11" s="526"/>
      <c r="OFB11" s="526"/>
      <c r="OFC11" s="526"/>
      <c r="OFD11" s="526"/>
      <c r="OFE11" s="526"/>
      <c r="OFF11" s="526"/>
      <c r="OFG11" s="526"/>
      <c r="OFH11" s="526"/>
      <c r="OFI11" s="526"/>
      <c r="OFJ11" s="526"/>
      <c r="OFK11" s="526"/>
      <c r="OFL11" s="526"/>
      <c r="OFM11" s="526"/>
      <c r="OFN11" s="526"/>
      <c r="OFO11" s="526"/>
      <c r="OFP11" s="526"/>
      <c r="OFQ11" s="526"/>
      <c r="OFR11" s="526"/>
      <c r="OFS11" s="526"/>
      <c r="OFT11" s="526"/>
      <c r="OFU11" s="526"/>
      <c r="OFV11" s="526"/>
      <c r="OFW11" s="526"/>
      <c r="OFX11" s="526"/>
      <c r="OFY11" s="526"/>
      <c r="OFZ11" s="526"/>
      <c r="OGA11" s="526"/>
      <c r="OGB11" s="526"/>
      <c r="OGC11" s="526"/>
      <c r="OGD11" s="526"/>
      <c r="OGE11" s="526"/>
      <c r="OGF11" s="526"/>
      <c r="OGG11" s="526"/>
      <c r="OGH11" s="526"/>
      <c r="OGI11" s="526"/>
      <c r="OGJ11" s="526"/>
      <c r="OGK11" s="526"/>
      <c r="OGL11" s="526"/>
      <c r="OGM11" s="526"/>
      <c r="OGN11" s="526"/>
      <c r="OGO11" s="526"/>
      <c r="OGP11" s="526"/>
      <c r="OGQ11" s="526"/>
      <c r="OGR11" s="526"/>
      <c r="OGS11" s="526"/>
      <c r="OGT11" s="526"/>
      <c r="OGU11" s="526"/>
      <c r="OGV11" s="526"/>
      <c r="OGW11" s="526"/>
      <c r="OGX11" s="526"/>
      <c r="OGY11" s="526"/>
      <c r="OGZ11" s="526"/>
      <c r="OHA11" s="526"/>
      <c r="OHB11" s="526"/>
      <c r="OHC11" s="526"/>
      <c r="OHD11" s="526"/>
      <c r="OHE11" s="526"/>
      <c r="OHF11" s="526"/>
      <c r="OHG11" s="526"/>
      <c r="OHH11" s="526"/>
      <c r="OHI11" s="526"/>
      <c r="OHJ11" s="526"/>
      <c r="OHK11" s="526"/>
      <c r="OHL11" s="526"/>
      <c r="OHM11" s="526"/>
      <c r="OHN11" s="526"/>
      <c r="OHO11" s="526"/>
      <c r="OHP11" s="526"/>
      <c r="OHQ11" s="526"/>
      <c r="OHR11" s="526"/>
      <c r="OHS11" s="526"/>
      <c r="OHT11" s="526"/>
      <c r="OHU11" s="526"/>
      <c r="OHV11" s="526"/>
      <c r="OHW11" s="526"/>
      <c r="OHX11" s="526"/>
      <c r="OHY11" s="526"/>
      <c r="OHZ11" s="526"/>
      <c r="OIA11" s="526"/>
      <c r="OIB11" s="526"/>
      <c r="OIC11" s="526"/>
      <c r="OID11" s="526"/>
      <c r="OIE11" s="526"/>
      <c r="OIF11" s="526"/>
      <c r="OIG11" s="526"/>
      <c r="OIH11" s="526"/>
      <c r="OII11" s="526"/>
      <c r="OIJ11" s="526"/>
      <c r="OIK11" s="526"/>
      <c r="OIL11" s="526"/>
      <c r="OIM11" s="526"/>
      <c r="OIN11" s="526"/>
      <c r="OIO11" s="526"/>
      <c r="OIP11" s="526"/>
      <c r="OIQ11" s="526"/>
      <c r="OIR11" s="526"/>
      <c r="OIS11" s="526"/>
      <c r="OIT11" s="526"/>
      <c r="OIU11" s="526"/>
      <c r="OIV11" s="526"/>
      <c r="OIW11" s="526"/>
      <c r="OIX11" s="526"/>
      <c r="OIY11" s="526"/>
      <c r="OIZ11" s="526"/>
      <c r="OJA11" s="526"/>
      <c r="OJB11" s="526"/>
      <c r="OJC11" s="526"/>
      <c r="OJD11" s="526"/>
      <c r="OJE11" s="526"/>
      <c r="OJF11" s="526"/>
      <c r="OJG11" s="526"/>
      <c r="OJH11" s="526"/>
      <c r="OJI11" s="526"/>
      <c r="OJJ11" s="526"/>
      <c r="OJK11" s="526"/>
      <c r="OJL11" s="526"/>
      <c r="OJM11" s="526"/>
      <c r="OJN11" s="526"/>
      <c r="OJO11" s="526"/>
      <c r="OJP11" s="526"/>
      <c r="OJQ11" s="526"/>
      <c r="OJR11" s="526"/>
      <c r="OJS11" s="526"/>
      <c r="OJT11" s="526"/>
      <c r="OJU11" s="526"/>
      <c r="OJV11" s="526"/>
      <c r="OJW11" s="526"/>
      <c r="OJX11" s="526"/>
      <c r="OJY11" s="526"/>
      <c r="OJZ11" s="526"/>
      <c r="OKA11" s="526"/>
      <c r="OKB11" s="526"/>
      <c r="OKC11" s="526"/>
      <c r="OKD11" s="526"/>
      <c r="OKE11" s="526"/>
      <c r="OKF11" s="526"/>
      <c r="OKG11" s="526"/>
      <c r="OKH11" s="526"/>
      <c r="OKI11" s="526"/>
      <c r="OKJ11" s="526"/>
      <c r="OKK11" s="526"/>
      <c r="OKL11" s="526"/>
      <c r="OKM11" s="526"/>
      <c r="OKN11" s="526"/>
      <c r="OKO11" s="526"/>
      <c r="OKP11" s="526"/>
      <c r="OKQ11" s="526"/>
      <c r="OKR11" s="526"/>
      <c r="OKS11" s="526"/>
      <c r="OKT11" s="526"/>
      <c r="OKU11" s="526"/>
      <c r="OKV11" s="526"/>
      <c r="OKW11" s="526"/>
      <c r="OKX11" s="526"/>
      <c r="OKY11" s="526"/>
      <c r="OKZ11" s="526"/>
      <c r="OLA11" s="526"/>
      <c r="OLB11" s="526"/>
      <c r="OLC11" s="526"/>
      <c r="OLD11" s="526"/>
      <c r="OLE11" s="526"/>
      <c r="OLF11" s="526"/>
      <c r="OLG11" s="526"/>
      <c r="OLH11" s="526"/>
      <c r="OLI11" s="526"/>
      <c r="OLJ11" s="526"/>
      <c r="OLK11" s="526"/>
      <c r="OLL11" s="526"/>
      <c r="OLM11" s="526"/>
      <c r="OLN11" s="526"/>
      <c r="OLO11" s="526"/>
      <c r="OLP11" s="526"/>
      <c r="OLQ11" s="526"/>
      <c r="OLR11" s="526"/>
      <c r="OLS11" s="526"/>
      <c r="OLT11" s="526"/>
      <c r="OLU11" s="526"/>
      <c r="OLV11" s="526"/>
      <c r="OLW11" s="526"/>
      <c r="OLX11" s="526"/>
      <c r="OLY11" s="526"/>
      <c r="OLZ11" s="526"/>
      <c r="OMA11" s="526"/>
      <c r="OMB11" s="526"/>
      <c r="OMC11" s="526"/>
      <c r="OMD11" s="526"/>
      <c r="OME11" s="526"/>
      <c r="OMF11" s="526"/>
      <c r="OMG11" s="526"/>
      <c r="OMH11" s="526"/>
      <c r="OMI11" s="526"/>
      <c r="OMJ11" s="526"/>
      <c r="OMK11" s="526"/>
      <c r="OML11" s="526"/>
      <c r="OMM11" s="526"/>
      <c r="OMN11" s="526"/>
      <c r="OMO11" s="526"/>
      <c r="OMP11" s="526"/>
      <c r="OMQ11" s="526"/>
      <c r="OMR11" s="526"/>
      <c r="OMS11" s="526"/>
      <c r="OMT11" s="526"/>
      <c r="OMU11" s="526"/>
      <c r="OMV11" s="526"/>
      <c r="OMW11" s="526"/>
      <c r="OMX11" s="526"/>
      <c r="OMY11" s="526"/>
      <c r="OMZ11" s="526"/>
      <c r="ONA11" s="526"/>
      <c r="ONB11" s="526"/>
      <c r="ONC11" s="526"/>
      <c r="OND11" s="526"/>
      <c r="ONE11" s="526"/>
      <c r="ONF11" s="526"/>
      <c r="ONG11" s="526"/>
      <c r="ONH11" s="526"/>
      <c r="ONI11" s="526"/>
      <c r="ONJ11" s="526"/>
      <c r="ONK11" s="526"/>
      <c r="ONL11" s="526"/>
      <c r="ONM11" s="526"/>
      <c r="ONN11" s="526"/>
      <c r="ONO11" s="526"/>
      <c r="ONP11" s="526"/>
      <c r="ONQ11" s="526"/>
      <c r="ONR11" s="526"/>
      <c r="ONS11" s="526"/>
      <c r="ONT11" s="526"/>
      <c r="ONU11" s="526"/>
      <c r="ONV11" s="526"/>
      <c r="ONW11" s="526"/>
      <c r="ONX11" s="526"/>
      <c r="ONY11" s="526"/>
      <c r="ONZ11" s="526"/>
      <c r="OOA11" s="526"/>
      <c r="OOB11" s="526"/>
      <c r="OOC11" s="526"/>
      <c r="OOD11" s="526"/>
      <c r="OOE11" s="526"/>
      <c r="OOF11" s="526"/>
      <c r="OOG11" s="526"/>
      <c r="OOH11" s="526"/>
      <c r="OOI11" s="526"/>
      <c r="OOJ11" s="526"/>
      <c r="OOK11" s="526"/>
      <c r="OOL11" s="526"/>
      <c r="OOM11" s="526"/>
      <c r="OON11" s="526"/>
      <c r="OOO11" s="526"/>
      <c r="OOP11" s="526"/>
      <c r="OOQ11" s="526"/>
      <c r="OOR11" s="526"/>
      <c r="OOS11" s="526"/>
      <c r="OOT11" s="526"/>
      <c r="OOU11" s="526"/>
      <c r="OOV11" s="526"/>
      <c r="OOW11" s="526"/>
      <c r="OOX11" s="526"/>
      <c r="OOY11" s="526"/>
      <c r="OOZ11" s="526"/>
      <c r="OPA11" s="526"/>
      <c r="OPB11" s="526"/>
      <c r="OPC11" s="526"/>
      <c r="OPD11" s="526"/>
      <c r="OPE11" s="526"/>
      <c r="OPF11" s="526"/>
      <c r="OPG11" s="526"/>
      <c r="OPH11" s="526"/>
      <c r="OPI11" s="526"/>
      <c r="OPJ11" s="526"/>
      <c r="OPK11" s="526"/>
      <c r="OPL11" s="526"/>
      <c r="OPM11" s="526"/>
      <c r="OPN11" s="526"/>
      <c r="OPO11" s="526"/>
      <c r="OPP11" s="526"/>
      <c r="OPQ11" s="526"/>
      <c r="OPR11" s="526"/>
      <c r="OPS11" s="526"/>
      <c r="OPT11" s="526"/>
      <c r="OPU11" s="526"/>
      <c r="OPV11" s="526"/>
      <c r="OPW11" s="526"/>
      <c r="OPX11" s="526"/>
      <c r="OPY11" s="526"/>
      <c r="OPZ11" s="526"/>
      <c r="OQA11" s="526"/>
      <c r="OQB11" s="526"/>
      <c r="OQC11" s="526"/>
      <c r="OQD11" s="526"/>
      <c r="OQE11" s="526"/>
      <c r="OQF11" s="526"/>
      <c r="OQG11" s="526"/>
      <c r="OQH11" s="526"/>
      <c r="OQI11" s="526"/>
      <c r="OQJ11" s="526"/>
      <c r="OQK11" s="526"/>
      <c r="OQL11" s="526"/>
      <c r="OQM11" s="526"/>
      <c r="OQN11" s="526"/>
      <c r="OQO11" s="526"/>
      <c r="OQP11" s="526"/>
      <c r="OQQ11" s="526"/>
      <c r="OQR11" s="526"/>
      <c r="OQS11" s="526"/>
      <c r="OQT11" s="526"/>
      <c r="OQU11" s="526"/>
      <c r="OQV11" s="526"/>
      <c r="OQW11" s="526"/>
      <c r="OQX11" s="526"/>
      <c r="OQY11" s="526"/>
      <c r="OQZ11" s="526"/>
      <c r="ORA11" s="526"/>
      <c r="ORB11" s="526"/>
      <c r="ORC11" s="526"/>
      <c r="ORD11" s="526"/>
      <c r="ORE11" s="526"/>
      <c r="ORF11" s="526"/>
      <c r="ORG11" s="526"/>
      <c r="ORH11" s="526"/>
      <c r="ORI11" s="526"/>
      <c r="ORJ11" s="526"/>
      <c r="ORK11" s="526"/>
      <c r="ORL11" s="526"/>
      <c r="ORM11" s="526"/>
      <c r="ORN11" s="526"/>
      <c r="ORO11" s="526"/>
      <c r="ORP11" s="526"/>
      <c r="ORQ11" s="526"/>
      <c r="ORR11" s="526"/>
      <c r="ORS11" s="526"/>
      <c r="ORT11" s="526"/>
      <c r="ORU11" s="526"/>
      <c r="ORV11" s="526"/>
      <c r="ORW11" s="526"/>
      <c r="ORX11" s="526"/>
      <c r="ORY11" s="526"/>
      <c r="ORZ11" s="526"/>
      <c r="OSA11" s="526"/>
      <c r="OSB11" s="526"/>
      <c r="OSC11" s="526"/>
      <c r="OSD11" s="526"/>
      <c r="OSE11" s="526"/>
      <c r="OSF11" s="526"/>
      <c r="OSG11" s="526"/>
      <c r="OSH11" s="526"/>
      <c r="OSI11" s="526"/>
      <c r="OSJ11" s="526"/>
      <c r="OSK11" s="526"/>
      <c r="OSL11" s="526"/>
      <c r="OSM11" s="526"/>
      <c r="OSN11" s="526"/>
      <c r="OSO11" s="526"/>
      <c r="OSP11" s="526"/>
      <c r="OSQ11" s="526"/>
      <c r="OSR11" s="526"/>
      <c r="OSS11" s="526"/>
      <c r="OST11" s="526"/>
      <c r="OSU11" s="526"/>
      <c r="OSV11" s="526"/>
      <c r="OSW11" s="526"/>
      <c r="OSX11" s="526"/>
      <c r="OSY11" s="526"/>
      <c r="OSZ11" s="526"/>
      <c r="OTA11" s="526"/>
      <c r="OTB11" s="526"/>
      <c r="OTC11" s="526"/>
      <c r="OTD11" s="526"/>
      <c r="OTE11" s="526"/>
      <c r="OTF11" s="526"/>
      <c r="OTG11" s="526"/>
      <c r="OTH11" s="526"/>
      <c r="OTI11" s="526"/>
      <c r="OTJ11" s="526"/>
      <c r="OTK11" s="526"/>
      <c r="OTL11" s="526"/>
      <c r="OTM11" s="526"/>
      <c r="OTN11" s="526"/>
      <c r="OTO11" s="526"/>
      <c r="OTP11" s="526"/>
      <c r="OTQ11" s="526"/>
      <c r="OTR11" s="526"/>
      <c r="OTS11" s="526"/>
      <c r="OTT11" s="526"/>
      <c r="OTU11" s="526"/>
      <c r="OTV11" s="526"/>
      <c r="OTW11" s="526"/>
      <c r="OTX11" s="526"/>
      <c r="OTY11" s="526"/>
      <c r="OTZ11" s="526"/>
      <c r="OUA11" s="526"/>
      <c r="OUB11" s="526"/>
      <c r="OUC11" s="526"/>
      <c r="OUD11" s="526"/>
      <c r="OUE11" s="526"/>
      <c r="OUF11" s="526"/>
      <c r="OUG11" s="526"/>
      <c r="OUH11" s="526"/>
      <c r="OUI11" s="526"/>
      <c r="OUJ11" s="526"/>
      <c r="OUK11" s="526"/>
      <c r="OUL11" s="526"/>
      <c r="OUM11" s="526"/>
      <c r="OUN11" s="526"/>
      <c r="OUO11" s="526"/>
      <c r="OUP11" s="526"/>
      <c r="OUQ11" s="526"/>
      <c r="OUR11" s="526"/>
      <c r="OUS11" s="526"/>
      <c r="OUT11" s="526"/>
      <c r="OUU11" s="526"/>
      <c r="OUV11" s="526"/>
      <c r="OUW11" s="526"/>
      <c r="OUX11" s="526"/>
      <c r="OUY11" s="526"/>
      <c r="OUZ11" s="526"/>
      <c r="OVA11" s="526"/>
      <c r="OVB11" s="526"/>
      <c r="OVC11" s="526"/>
      <c r="OVD11" s="526"/>
      <c r="OVE11" s="526"/>
      <c r="OVF11" s="526"/>
      <c r="OVG11" s="526"/>
      <c r="OVH11" s="526"/>
      <c r="OVI11" s="526"/>
      <c r="OVJ11" s="526"/>
      <c r="OVK11" s="526"/>
      <c r="OVL11" s="526"/>
      <c r="OVM11" s="526"/>
      <c r="OVN11" s="526"/>
      <c r="OVO11" s="526"/>
      <c r="OVP11" s="526"/>
      <c r="OVQ11" s="526"/>
      <c r="OVR11" s="526"/>
      <c r="OVS11" s="526"/>
      <c r="OVT11" s="526"/>
      <c r="OVU11" s="526"/>
      <c r="OVV11" s="526"/>
      <c r="OVW11" s="526"/>
      <c r="OVX11" s="526"/>
      <c r="OVY11" s="526"/>
      <c r="OVZ11" s="526"/>
      <c r="OWA11" s="526"/>
      <c r="OWB11" s="526"/>
      <c r="OWC11" s="526"/>
      <c r="OWD11" s="526"/>
      <c r="OWE11" s="526"/>
      <c r="OWF11" s="526"/>
      <c r="OWG11" s="526"/>
      <c r="OWH11" s="526"/>
      <c r="OWI11" s="526"/>
      <c r="OWJ11" s="526"/>
      <c r="OWK11" s="526"/>
      <c r="OWL11" s="526"/>
      <c r="OWM11" s="526"/>
      <c r="OWN11" s="526"/>
      <c r="OWO11" s="526"/>
      <c r="OWP11" s="526"/>
      <c r="OWQ11" s="526"/>
      <c r="OWR11" s="526"/>
      <c r="OWS11" s="526"/>
      <c r="OWT11" s="526"/>
      <c r="OWU11" s="526"/>
      <c r="OWV11" s="526"/>
      <c r="OWW11" s="526"/>
      <c r="OWX11" s="526"/>
      <c r="OWY11" s="526"/>
      <c r="OWZ11" s="526"/>
      <c r="OXA11" s="526"/>
      <c r="OXB11" s="526"/>
      <c r="OXC11" s="526"/>
      <c r="OXD11" s="526"/>
      <c r="OXE11" s="526"/>
      <c r="OXF11" s="526"/>
      <c r="OXG11" s="526"/>
      <c r="OXH11" s="526"/>
      <c r="OXI11" s="526"/>
      <c r="OXJ11" s="526"/>
      <c r="OXK11" s="526"/>
      <c r="OXL11" s="526"/>
      <c r="OXM11" s="526"/>
      <c r="OXN11" s="526"/>
      <c r="OXO11" s="526"/>
      <c r="OXP11" s="526"/>
      <c r="OXQ11" s="526"/>
      <c r="OXR11" s="526"/>
      <c r="OXS11" s="526"/>
      <c r="OXT11" s="526"/>
      <c r="OXU11" s="526"/>
      <c r="OXV11" s="526"/>
      <c r="OXW11" s="526"/>
      <c r="OXX11" s="526"/>
      <c r="OXY11" s="526"/>
      <c r="OXZ11" s="526"/>
      <c r="OYA11" s="526"/>
      <c r="OYB11" s="526"/>
      <c r="OYC11" s="526"/>
      <c r="OYD11" s="526"/>
      <c r="OYE11" s="526"/>
      <c r="OYF11" s="526"/>
      <c r="OYG11" s="526"/>
      <c r="OYH11" s="526"/>
      <c r="OYI11" s="526"/>
      <c r="OYJ11" s="526"/>
      <c r="OYK11" s="526"/>
      <c r="OYL11" s="526"/>
      <c r="OYM11" s="526"/>
      <c r="OYN11" s="526"/>
      <c r="OYO11" s="526"/>
      <c r="OYP11" s="526"/>
      <c r="OYQ11" s="526"/>
      <c r="OYR11" s="526"/>
      <c r="OYS11" s="526"/>
      <c r="OYT11" s="526"/>
      <c r="OYU11" s="526"/>
      <c r="OYV11" s="526"/>
      <c r="OYW11" s="526"/>
      <c r="OYX11" s="526"/>
      <c r="OYY11" s="526"/>
      <c r="OYZ11" s="526"/>
      <c r="OZA11" s="526"/>
      <c r="OZB11" s="526"/>
      <c r="OZC11" s="526"/>
      <c r="OZD11" s="526"/>
      <c r="OZE11" s="526"/>
      <c r="OZF11" s="526"/>
      <c r="OZG11" s="526"/>
      <c r="OZH11" s="526"/>
      <c r="OZI11" s="526"/>
      <c r="OZJ11" s="526"/>
      <c r="OZK11" s="526"/>
      <c r="OZL11" s="526"/>
      <c r="OZM11" s="526"/>
      <c r="OZN11" s="526"/>
      <c r="OZO11" s="526"/>
      <c r="OZP11" s="526"/>
      <c r="OZQ11" s="526"/>
      <c r="OZR11" s="526"/>
      <c r="OZS11" s="526"/>
      <c r="OZT11" s="526"/>
      <c r="OZU11" s="526"/>
      <c r="OZV11" s="526"/>
      <c r="OZW11" s="526"/>
      <c r="OZX11" s="526"/>
      <c r="OZY11" s="526"/>
      <c r="OZZ11" s="526"/>
      <c r="PAA11" s="526"/>
      <c r="PAB11" s="526"/>
      <c r="PAC11" s="526"/>
      <c r="PAD11" s="526"/>
      <c r="PAE11" s="526"/>
      <c r="PAF11" s="526"/>
      <c r="PAG11" s="526"/>
      <c r="PAH11" s="526"/>
      <c r="PAI11" s="526"/>
      <c r="PAJ11" s="526"/>
      <c r="PAK11" s="526"/>
      <c r="PAL11" s="526"/>
      <c r="PAM11" s="526"/>
      <c r="PAN11" s="526"/>
      <c r="PAO11" s="526"/>
      <c r="PAP11" s="526"/>
      <c r="PAQ11" s="526"/>
      <c r="PAR11" s="526"/>
      <c r="PAS11" s="526"/>
      <c r="PAT11" s="526"/>
      <c r="PAU11" s="526"/>
      <c r="PAV11" s="526"/>
      <c r="PAW11" s="526"/>
      <c r="PAX11" s="526"/>
      <c r="PAY11" s="526"/>
      <c r="PAZ11" s="526"/>
      <c r="PBA11" s="526"/>
      <c r="PBB11" s="526"/>
      <c r="PBC11" s="526"/>
      <c r="PBD11" s="526"/>
      <c r="PBE11" s="526"/>
      <c r="PBF11" s="526"/>
      <c r="PBG11" s="526"/>
      <c r="PBH11" s="526"/>
      <c r="PBI11" s="526"/>
      <c r="PBJ11" s="526"/>
      <c r="PBK11" s="526"/>
      <c r="PBL11" s="526"/>
      <c r="PBM11" s="526"/>
      <c r="PBN11" s="526"/>
      <c r="PBO11" s="526"/>
      <c r="PBP11" s="526"/>
      <c r="PBQ11" s="526"/>
      <c r="PBR11" s="526"/>
      <c r="PBS11" s="526"/>
      <c r="PBT11" s="526"/>
      <c r="PBU11" s="526"/>
      <c r="PBV11" s="526"/>
      <c r="PBW11" s="526"/>
      <c r="PBX11" s="526"/>
      <c r="PBY11" s="526"/>
      <c r="PBZ11" s="526"/>
      <c r="PCA11" s="526"/>
      <c r="PCB11" s="526"/>
      <c r="PCC11" s="526"/>
      <c r="PCD11" s="526"/>
      <c r="PCE11" s="526"/>
      <c r="PCF11" s="526"/>
      <c r="PCG11" s="526"/>
      <c r="PCH11" s="526"/>
      <c r="PCI11" s="526"/>
      <c r="PCJ11" s="526"/>
      <c r="PCK11" s="526"/>
      <c r="PCL11" s="526"/>
      <c r="PCM11" s="526"/>
      <c r="PCN11" s="526"/>
      <c r="PCO11" s="526"/>
      <c r="PCP11" s="526"/>
      <c r="PCQ11" s="526"/>
      <c r="PCR11" s="526"/>
      <c r="PCS11" s="526"/>
      <c r="PCT11" s="526"/>
      <c r="PCU11" s="526"/>
      <c r="PCV11" s="526"/>
      <c r="PCW11" s="526"/>
      <c r="PCX11" s="526"/>
      <c r="PCY11" s="526"/>
      <c r="PCZ11" s="526"/>
      <c r="PDA11" s="526"/>
      <c r="PDB11" s="526"/>
      <c r="PDC11" s="526"/>
      <c r="PDD11" s="526"/>
      <c r="PDE11" s="526"/>
      <c r="PDF11" s="526"/>
      <c r="PDG11" s="526"/>
      <c r="PDH11" s="526"/>
      <c r="PDI11" s="526"/>
      <c r="PDJ11" s="526"/>
      <c r="PDK11" s="526"/>
      <c r="PDL11" s="526"/>
      <c r="PDM11" s="526"/>
      <c r="PDN11" s="526"/>
      <c r="PDO11" s="526"/>
      <c r="PDP11" s="526"/>
      <c r="PDQ11" s="526"/>
      <c r="PDR11" s="526"/>
      <c r="PDS11" s="526"/>
      <c r="PDT11" s="526"/>
      <c r="PDU11" s="526"/>
      <c r="PDV11" s="526"/>
      <c r="PDW11" s="526"/>
      <c r="PDX11" s="526"/>
      <c r="PDY11" s="526"/>
      <c r="PDZ11" s="526"/>
      <c r="PEA11" s="526"/>
      <c r="PEB11" s="526"/>
      <c r="PEC11" s="526"/>
      <c r="PED11" s="526"/>
      <c r="PEE11" s="526"/>
      <c r="PEF11" s="526"/>
      <c r="PEG11" s="526"/>
      <c r="PEH11" s="526"/>
      <c r="PEI11" s="526"/>
      <c r="PEJ11" s="526"/>
      <c r="PEK11" s="526"/>
      <c r="PEL11" s="526"/>
      <c r="PEM11" s="526"/>
      <c r="PEN11" s="526"/>
      <c r="PEO11" s="526"/>
      <c r="PEP11" s="526"/>
      <c r="PEQ11" s="526"/>
      <c r="PER11" s="526"/>
      <c r="PES11" s="526"/>
      <c r="PET11" s="526"/>
      <c r="PEU11" s="526"/>
      <c r="PEV11" s="526"/>
      <c r="PEW11" s="526"/>
      <c r="PEX11" s="526"/>
      <c r="PEY11" s="526"/>
      <c r="PEZ11" s="526"/>
      <c r="PFA11" s="526"/>
      <c r="PFB11" s="526"/>
      <c r="PFC11" s="526"/>
      <c r="PFD11" s="526"/>
      <c r="PFE11" s="526"/>
      <c r="PFF11" s="526"/>
      <c r="PFG11" s="526"/>
      <c r="PFH11" s="526"/>
      <c r="PFI11" s="526"/>
      <c r="PFJ11" s="526"/>
      <c r="PFK11" s="526"/>
      <c r="PFL11" s="526"/>
      <c r="PFM11" s="526"/>
      <c r="PFN11" s="526"/>
      <c r="PFO11" s="526"/>
      <c r="PFP11" s="526"/>
      <c r="PFQ11" s="526"/>
      <c r="PFR11" s="526"/>
      <c r="PFS11" s="526"/>
      <c r="PFT11" s="526"/>
      <c r="PFU11" s="526"/>
      <c r="PFV11" s="526"/>
      <c r="PFW11" s="526"/>
      <c r="PFX11" s="526"/>
      <c r="PFY11" s="526"/>
      <c r="PFZ11" s="526"/>
      <c r="PGA11" s="526"/>
      <c r="PGB11" s="526"/>
      <c r="PGC11" s="526"/>
      <c r="PGD11" s="526"/>
      <c r="PGE11" s="526"/>
      <c r="PGF11" s="526"/>
      <c r="PGG11" s="526"/>
      <c r="PGH11" s="526"/>
      <c r="PGI11" s="526"/>
      <c r="PGJ11" s="526"/>
      <c r="PGK11" s="526"/>
      <c r="PGL11" s="526"/>
      <c r="PGM11" s="526"/>
      <c r="PGN11" s="526"/>
      <c r="PGO11" s="526"/>
      <c r="PGP11" s="526"/>
      <c r="PGQ11" s="526"/>
      <c r="PGR11" s="526"/>
      <c r="PGS11" s="526"/>
      <c r="PGT11" s="526"/>
      <c r="PGU11" s="526"/>
      <c r="PGV11" s="526"/>
      <c r="PGW11" s="526"/>
      <c r="PGX11" s="526"/>
      <c r="PGY11" s="526"/>
      <c r="PGZ11" s="526"/>
      <c r="PHA11" s="526"/>
      <c r="PHB11" s="526"/>
      <c r="PHC11" s="526"/>
      <c r="PHD11" s="526"/>
      <c r="PHE11" s="526"/>
      <c r="PHF11" s="526"/>
      <c r="PHG11" s="526"/>
      <c r="PHH11" s="526"/>
      <c r="PHI11" s="526"/>
      <c r="PHJ11" s="526"/>
      <c r="PHK11" s="526"/>
      <c r="PHL11" s="526"/>
      <c r="PHM11" s="526"/>
      <c r="PHN11" s="526"/>
      <c r="PHO11" s="526"/>
      <c r="PHP11" s="526"/>
      <c r="PHQ11" s="526"/>
      <c r="PHR11" s="526"/>
      <c r="PHS11" s="526"/>
      <c r="PHT11" s="526"/>
      <c r="PHU11" s="526"/>
      <c r="PHV11" s="526"/>
      <c r="PHW11" s="526"/>
      <c r="PHX11" s="526"/>
      <c r="PHY11" s="526"/>
      <c r="PHZ11" s="526"/>
      <c r="PIA11" s="526"/>
      <c r="PIB11" s="526"/>
      <c r="PIC11" s="526"/>
      <c r="PID11" s="526"/>
      <c r="PIE11" s="526"/>
      <c r="PIF11" s="526"/>
      <c r="PIG11" s="526"/>
      <c r="PIH11" s="526"/>
      <c r="PII11" s="526"/>
      <c r="PIJ11" s="526"/>
      <c r="PIK11" s="526"/>
      <c r="PIL11" s="526"/>
      <c r="PIM11" s="526"/>
      <c r="PIN11" s="526"/>
      <c r="PIO11" s="526"/>
      <c r="PIP11" s="526"/>
      <c r="PIQ11" s="526"/>
      <c r="PIR11" s="526"/>
      <c r="PIS11" s="526"/>
      <c r="PIT11" s="526"/>
      <c r="PIU11" s="526"/>
      <c r="PIV11" s="526"/>
      <c r="PIW11" s="526"/>
      <c r="PIX11" s="526"/>
      <c r="PIY11" s="526"/>
      <c r="PIZ11" s="526"/>
      <c r="PJA11" s="526"/>
      <c r="PJB11" s="526"/>
      <c r="PJC11" s="526"/>
      <c r="PJD11" s="526"/>
      <c r="PJE11" s="526"/>
      <c r="PJF11" s="526"/>
      <c r="PJG11" s="526"/>
      <c r="PJH11" s="526"/>
      <c r="PJI11" s="526"/>
      <c r="PJJ11" s="526"/>
      <c r="PJK11" s="526"/>
      <c r="PJL11" s="526"/>
      <c r="PJM11" s="526"/>
      <c r="PJN11" s="526"/>
      <c r="PJO11" s="526"/>
      <c r="PJP11" s="526"/>
      <c r="PJQ11" s="526"/>
      <c r="PJR11" s="526"/>
      <c r="PJS11" s="526"/>
      <c r="PJT11" s="526"/>
      <c r="PJU11" s="526"/>
      <c r="PJV11" s="526"/>
      <c r="PJW11" s="526"/>
      <c r="PJX11" s="526"/>
      <c r="PJY11" s="526"/>
      <c r="PJZ11" s="526"/>
      <c r="PKA11" s="526"/>
      <c r="PKB11" s="526"/>
      <c r="PKC11" s="526"/>
      <c r="PKD11" s="526"/>
      <c r="PKE11" s="526"/>
      <c r="PKF11" s="526"/>
      <c r="PKG11" s="526"/>
      <c r="PKH11" s="526"/>
      <c r="PKI11" s="526"/>
      <c r="PKJ11" s="526"/>
      <c r="PKK11" s="526"/>
      <c r="PKL11" s="526"/>
      <c r="PKM11" s="526"/>
      <c r="PKN11" s="526"/>
      <c r="PKO11" s="526"/>
      <c r="PKP11" s="526"/>
      <c r="PKQ11" s="526"/>
      <c r="PKR11" s="526"/>
      <c r="PKS11" s="526"/>
      <c r="PKT11" s="526"/>
      <c r="PKU11" s="526"/>
      <c r="PKV11" s="526"/>
      <c r="PKW11" s="526"/>
      <c r="PKX11" s="526"/>
      <c r="PKY11" s="526"/>
      <c r="PKZ11" s="526"/>
      <c r="PLA11" s="526"/>
      <c r="PLB11" s="526"/>
      <c r="PLC11" s="526"/>
      <c r="PLD11" s="526"/>
      <c r="PLE11" s="526"/>
      <c r="PLF11" s="526"/>
      <c r="PLG11" s="526"/>
      <c r="PLH11" s="526"/>
      <c r="PLI11" s="526"/>
      <c r="PLJ11" s="526"/>
      <c r="PLK11" s="526"/>
      <c r="PLL11" s="526"/>
      <c r="PLM11" s="526"/>
      <c r="PLN11" s="526"/>
      <c r="PLO11" s="526"/>
      <c r="PLP11" s="526"/>
      <c r="PLQ11" s="526"/>
      <c r="PLR11" s="526"/>
      <c r="PLS11" s="526"/>
      <c r="PLT11" s="526"/>
      <c r="PLU11" s="526"/>
      <c r="PLV11" s="526"/>
      <c r="PLW11" s="526"/>
      <c r="PLX11" s="526"/>
      <c r="PLY11" s="526"/>
      <c r="PLZ11" s="526"/>
      <c r="PMA11" s="526"/>
      <c r="PMB11" s="526"/>
      <c r="PMC11" s="526"/>
      <c r="PMD11" s="526"/>
      <c r="PME11" s="526"/>
      <c r="PMF11" s="526"/>
      <c r="PMG11" s="526"/>
      <c r="PMH11" s="526"/>
      <c r="PMI11" s="526"/>
      <c r="PMJ11" s="526"/>
      <c r="PMK11" s="526"/>
      <c r="PML11" s="526"/>
      <c r="PMM11" s="526"/>
      <c r="PMN11" s="526"/>
      <c r="PMO11" s="526"/>
      <c r="PMP11" s="526"/>
      <c r="PMQ11" s="526"/>
      <c r="PMR11" s="526"/>
      <c r="PMS11" s="526"/>
      <c r="PMT11" s="526"/>
      <c r="PMU11" s="526"/>
      <c r="PMV11" s="526"/>
      <c r="PMW11" s="526"/>
      <c r="PMX11" s="526"/>
      <c r="PMY11" s="526"/>
      <c r="PMZ11" s="526"/>
      <c r="PNA11" s="526"/>
      <c r="PNB11" s="526"/>
      <c r="PNC11" s="526"/>
      <c r="PND11" s="526"/>
      <c r="PNE11" s="526"/>
      <c r="PNF11" s="526"/>
      <c r="PNG11" s="526"/>
      <c r="PNH11" s="526"/>
      <c r="PNI11" s="526"/>
      <c r="PNJ11" s="526"/>
      <c r="PNK11" s="526"/>
      <c r="PNL11" s="526"/>
      <c r="PNM11" s="526"/>
      <c r="PNN11" s="526"/>
      <c r="PNO11" s="526"/>
      <c r="PNP11" s="526"/>
      <c r="PNQ11" s="526"/>
      <c r="PNR11" s="526"/>
      <c r="PNS11" s="526"/>
      <c r="PNT11" s="526"/>
      <c r="PNU11" s="526"/>
      <c r="PNV11" s="526"/>
      <c r="PNW11" s="526"/>
      <c r="PNX11" s="526"/>
      <c r="PNY11" s="526"/>
      <c r="PNZ11" s="526"/>
      <c r="POA11" s="526"/>
      <c r="POB11" s="526"/>
      <c r="POC11" s="526"/>
      <c r="POD11" s="526"/>
      <c r="POE11" s="526"/>
      <c r="POF11" s="526"/>
      <c r="POG11" s="526"/>
      <c r="POH11" s="526"/>
      <c r="POI11" s="526"/>
      <c r="POJ11" s="526"/>
      <c r="POK11" s="526"/>
      <c r="POL11" s="526"/>
      <c r="POM11" s="526"/>
      <c r="PON11" s="526"/>
      <c r="POO11" s="526"/>
      <c r="POP11" s="526"/>
      <c r="POQ11" s="526"/>
      <c r="POR11" s="526"/>
      <c r="POS11" s="526"/>
      <c r="POT11" s="526"/>
      <c r="POU11" s="526"/>
      <c r="POV11" s="526"/>
      <c r="POW11" s="526"/>
      <c r="POX11" s="526"/>
      <c r="POY11" s="526"/>
      <c r="POZ11" s="526"/>
      <c r="PPA11" s="526"/>
      <c r="PPB11" s="526"/>
      <c r="PPC11" s="526"/>
      <c r="PPD11" s="526"/>
      <c r="PPE11" s="526"/>
      <c r="PPF11" s="526"/>
      <c r="PPG11" s="526"/>
      <c r="PPH11" s="526"/>
      <c r="PPI11" s="526"/>
      <c r="PPJ11" s="526"/>
      <c r="PPK11" s="526"/>
      <c r="PPL11" s="526"/>
      <c r="PPM11" s="526"/>
      <c r="PPN11" s="526"/>
      <c r="PPO11" s="526"/>
      <c r="PPP11" s="526"/>
      <c r="PPQ11" s="526"/>
      <c r="PPR11" s="526"/>
      <c r="PPS11" s="526"/>
      <c r="PPT11" s="526"/>
      <c r="PPU11" s="526"/>
      <c r="PPV11" s="526"/>
      <c r="PPW11" s="526"/>
      <c r="PPX11" s="526"/>
      <c r="PPY11" s="526"/>
      <c r="PPZ11" s="526"/>
      <c r="PQA11" s="526"/>
      <c r="PQB11" s="526"/>
      <c r="PQC11" s="526"/>
      <c r="PQD11" s="526"/>
      <c r="PQE11" s="526"/>
      <c r="PQF11" s="526"/>
      <c r="PQG11" s="526"/>
      <c r="PQH11" s="526"/>
      <c r="PQI11" s="526"/>
      <c r="PQJ11" s="526"/>
      <c r="PQK11" s="526"/>
      <c r="PQL11" s="526"/>
      <c r="PQM11" s="526"/>
      <c r="PQN11" s="526"/>
      <c r="PQO11" s="526"/>
      <c r="PQP11" s="526"/>
      <c r="PQQ11" s="526"/>
      <c r="PQR11" s="526"/>
      <c r="PQS11" s="526"/>
      <c r="PQT11" s="526"/>
      <c r="PQU11" s="526"/>
      <c r="PQV11" s="526"/>
      <c r="PQW11" s="526"/>
      <c r="PQX11" s="526"/>
      <c r="PQY11" s="526"/>
      <c r="PQZ11" s="526"/>
      <c r="PRA11" s="526"/>
      <c r="PRB11" s="526"/>
      <c r="PRC11" s="526"/>
      <c r="PRD11" s="526"/>
      <c r="PRE11" s="526"/>
      <c r="PRF11" s="526"/>
      <c r="PRG11" s="526"/>
      <c r="PRH11" s="526"/>
      <c r="PRI11" s="526"/>
      <c r="PRJ11" s="526"/>
      <c r="PRK11" s="526"/>
      <c r="PRL11" s="526"/>
      <c r="PRM11" s="526"/>
      <c r="PRN11" s="526"/>
      <c r="PRO11" s="526"/>
      <c r="PRP11" s="526"/>
      <c r="PRQ11" s="526"/>
      <c r="PRR11" s="526"/>
      <c r="PRS11" s="526"/>
      <c r="PRT11" s="526"/>
      <c r="PRU11" s="526"/>
      <c r="PRV11" s="526"/>
      <c r="PRW11" s="526"/>
      <c r="PRX11" s="526"/>
      <c r="PRY11" s="526"/>
      <c r="PRZ11" s="526"/>
      <c r="PSA11" s="526"/>
      <c r="PSB11" s="526"/>
      <c r="PSC11" s="526"/>
      <c r="PSD11" s="526"/>
      <c r="PSE11" s="526"/>
      <c r="PSF11" s="526"/>
      <c r="PSG11" s="526"/>
      <c r="PSH11" s="526"/>
      <c r="PSI11" s="526"/>
      <c r="PSJ11" s="526"/>
      <c r="PSK11" s="526"/>
      <c r="PSL11" s="526"/>
      <c r="PSM11" s="526"/>
      <c r="PSN11" s="526"/>
      <c r="PSO11" s="526"/>
      <c r="PSP11" s="526"/>
      <c r="PSQ11" s="526"/>
      <c r="PSR11" s="526"/>
      <c r="PSS11" s="526"/>
      <c r="PST11" s="526"/>
      <c r="PSU11" s="526"/>
      <c r="PSV11" s="526"/>
      <c r="PSW11" s="526"/>
      <c r="PSX11" s="526"/>
      <c r="PSY11" s="526"/>
      <c r="PSZ11" s="526"/>
      <c r="PTA11" s="526"/>
      <c r="PTB11" s="526"/>
      <c r="PTC11" s="526"/>
      <c r="PTD11" s="526"/>
      <c r="PTE11" s="526"/>
      <c r="PTF11" s="526"/>
      <c r="PTG11" s="526"/>
      <c r="PTH11" s="526"/>
      <c r="PTI11" s="526"/>
      <c r="PTJ11" s="526"/>
      <c r="PTK11" s="526"/>
      <c r="PTL11" s="526"/>
      <c r="PTM11" s="526"/>
      <c r="PTN11" s="526"/>
      <c r="PTO11" s="526"/>
      <c r="PTP11" s="526"/>
      <c r="PTQ11" s="526"/>
      <c r="PTR11" s="526"/>
      <c r="PTS11" s="526"/>
      <c r="PTT11" s="526"/>
      <c r="PTU11" s="526"/>
      <c r="PTV11" s="526"/>
      <c r="PTW11" s="526"/>
      <c r="PTX11" s="526"/>
      <c r="PTY11" s="526"/>
      <c r="PTZ11" s="526"/>
      <c r="PUA11" s="526"/>
      <c r="PUB11" s="526"/>
      <c r="PUC11" s="526"/>
      <c r="PUD11" s="526"/>
      <c r="PUE11" s="526"/>
      <c r="PUF11" s="526"/>
      <c r="PUG11" s="526"/>
      <c r="PUH11" s="526"/>
      <c r="PUI11" s="526"/>
      <c r="PUJ11" s="526"/>
      <c r="PUK11" s="526"/>
      <c r="PUL11" s="526"/>
      <c r="PUM11" s="526"/>
      <c r="PUN11" s="526"/>
      <c r="PUO11" s="526"/>
      <c r="PUP11" s="526"/>
      <c r="PUQ11" s="526"/>
      <c r="PUR11" s="526"/>
      <c r="PUS11" s="526"/>
      <c r="PUT11" s="526"/>
      <c r="PUU11" s="526"/>
      <c r="PUV11" s="526"/>
      <c r="PUW11" s="526"/>
      <c r="PUX11" s="526"/>
      <c r="PUY11" s="526"/>
      <c r="PUZ11" s="526"/>
      <c r="PVA11" s="526"/>
      <c r="PVB11" s="526"/>
      <c r="PVC11" s="526"/>
      <c r="PVD11" s="526"/>
      <c r="PVE11" s="526"/>
      <c r="PVF11" s="526"/>
      <c r="PVG11" s="526"/>
      <c r="PVH11" s="526"/>
      <c r="PVI11" s="526"/>
      <c r="PVJ11" s="526"/>
      <c r="PVK11" s="526"/>
      <c r="PVL11" s="526"/>
      <c r="PVM11" s="526"/>
      <c r="PVN11" s="526"/>
      <c r="PVO11" s="526"/>
      <c r="PVP11" s="526"/>
      <c r="PVQ11" s="526"/>
      <c r="PVR11" s="526"/>
      <c r="PVS11" s="526"/>
      <c r="PVT11" s="526"/>
      <c r="PVU11" s="526"/>
      <c r="PVV11" s="526"/>
      <c r="PVW11" s="526"/>
      <c r="PVX11" s="526"/>
      <c r="PVY11" s="526"/>
      <c r="PVZ11" s="526"/>
      <c r="PWA11" s="526"/>
      <c r="PWB11" s="526"/>
      <c r="PWC11" s="526"/>
      <c r="PWD11" s="526"/>
      <c r="PWE11" s="526"/>
      <c r="PWF11" s="526"/>
      <c r="PWG11" s="526"/>
      <c r="PWH11" s="526"/>
      <c r="PWI11" s="526"/>
      <c r="PWJ11" s="526"/>
      <c r="PWK11" s="526"/>
      <c r="PWL11" s="526"/>
      <c r="PWM11" s="526"/>
      <c r="PWN11" s="526"/>
      <c r="PWO11" s="526"/>
      <c r="PWP11" s="526"/>
      <c r="PWQ11" s="526"/>
      <c r="PWR11" s="526"/>
      <c r="PWS11" s="526"/>
      <c r="PWT11" s="526"/>
      <c r="PWU11" s="526"/>
      <c r="PWV11" s="526"/>
      <c r="PWW11" s="526"/>
      <c r="PWX11" s="526"/>
      <c r="PWY11" s="526"/>
      <c r="PWZ11" s="526"/>
      <c r="PXA11" s="526"/>
      <c r="PXB11" s="526"/>
      <c r="PXC11" s="526"/>
      <c r="PXD11" s="526"/>
      <c r="PXE11" s="526"/>
      <c r="PXF11" s="526"/>
      <c r="PXG11" s="526"/>
      <c r="PXH11" s="526"/>
      <c r="PXI11" s="526"/>
      <c r="PXJ11" s="526"/>
      <c r="PXK11" s="526"/>
      <c r="PXL11" s="526"/>
      <c r="PXM11" s="526"/>
      <c r="PXN11" s="526"/>
      <c r="PXO11" s="526"/>
      <c r="PXP11" s="526"/>
      <c r="PXQ11" s="526"/>
      <c r="PXR11" s="526"/>
      <c r="PXS11" s="526"/>
      <c r="PXT11" s="526"/>
      <c r="PXU11" s="526"/>
      <c r="PXV11" s="526"/>
      <c r="PXW11" s="526"/>
      <c r="PXX11" s="526"/>
      <c r="PXY11" s="526"/>
      <c r="PXZ11" s="526"/>
      <c r="PYA11" s="526"/>
      <c r="PYB11" s="526"/>
      <c r="PYC11" s="526"/>
      <c r="PYD11" s="526"/>
      <c r="PYE11" s="526"/>
      <c r="PYF11" s="526"/>
      <c r="PYG11" s="526"/>
      <c r="PYH11" s="526"/>
      <c r="PYI11" s="526"/>
      <c r="PYJ11" s="526"/>
      <c r="PYK11" s="526"/>
      <c r="PYL11" s="526"/>
      <c r="PYM11" s="526"/>
      <c r="PYN11" s="526"/>
      <c r="PYO11" s="526"/>
      <c r="PYP11" s="526"/>
      <c r="PYQ11" s="526"/>
      <c r="PYR11" s="526"/>
      <c r="PYS11" s="526"/>
      <c r="PYT11" s="526"/>
      <c r="PYU11" s="526"/>
      <c r="PYV11" s="526"/>
      <c r="PYW11" s="526"/>
      <c r="PYX11" s="526"/>
      <c r="PYY11" s="526"/>
      <c r="PYZ11" s="526"/>
      <c r="PZA11" s="526"/>
      <c r="PZB11" s="526"/>
      <c r="PZC11" s="526"/>
      <c r="PZD11" s="526"/>
      <c r="PZE11" s="526"/>
      <c r="PZF11" s="526"/>
      <c r="PZG11" s="526"/>
      <c r="PZH11" s="526"/>
      <c r="PZI11" s="526"/>
      <c r="PZJ11" s="526"/>
      <c r="PZK11" s="526"/>
      <c r="PZL11" s="526"/>
      <c r="PZM11" s="526"/>
      <c r="PZN11" s="526"/>
      <c r="PZO11" s="526"/>
      <c r="PZP11" s="526"/>
      <c r="PZQ11" s="526"/>
      <c r="PZR11" s="526"/>
      <c r="PZS11" s="526"/>
      <c r="PZT11" s="526"/>
      <c r="PZU11" s="526"/>
      <c r="PZV11" s="526"/>
      <c r="PZW11" s="526"/>
      <c r="PZX11" s="526"/>
      <c r="PZY11" s="526"/>
      <c r="PZZ11" s="526"/>
      <c r="QAA11" s="526"/>
      <c r="QAB11" s="526"/>
      <c r="QAC11" s="526"/>
      <c r="QAD11" s="526"/>
      <c r="QAE11" s="526"/>
      <c r="QAF11" s="526"/>
      <c r="QAG11" s="526"/>
      <c r="QAH11" s="526"/>
      <c r="QAI11" s="526"/>
      <c r="QAJ11" s="526"/>
      <c r="QAK11" s="526"/>
      <c r="QAL11" s="526"/>
      <c r="QAM11" s="526"/>
      <c r="QAN11" s="526"/>
      <c r="QAO11" s="526"/>
      <c r="QAP11" s="526"/>
      <c r="QAQ11" s="526"/>
      <c r="QAR11" s="526"/>
      <c r="QAS11" s="526"/>
      <c r="QAT11" s="526"/>
      <c r="QAU11" s="526"/>
      <c r="QAV11" s="526"/>
      <c r="QAW11" s="526"/>
      <c r="QAX11" s="526"/>
      <c r="QAY11" s="526"/>
      <c r="QAZ11" s="526"/>
      <c r="QBA11" s="526"/>
      <c r="QBB11" s="526"/>
      <c r="QBC11" s="526"/>
      <c r="QBD11" s="526"/>
      <c r="QBE11" s="526"/>
      <c r="QBF11" s="526"/>
      <c r="QBG11" s="526"/>
      <c r="QBH11" s="526"/>
      <c r="QBI11" s="526"/>
      <c r="QBJ11" s="526"/>
      <c r="QBK11" s="526"/>
      <c r="QBL11" s="526"/>
      <c r="QBM11" s="526"/>
      <c r="QBN11" s="526"/>
      <c r="QBO11" s="526"/>
      <c r="QBP11" s="526"/>
      <c r="QBQ11" s="526"/>
      <c r="QBR11" s="526"/>
      <c r="QBS11" s="526"/>
      <c r="QBT11" s="526"/>
      <c r="QBU11" s="526"/>
      <c r="QBV11" s="526"/>
      <c r="QBW11" s="526"/>
      <c r="QBX11" s="526"/>
      <c r="QBY11" s="526"/>
      <c r="QBZ11" s="526"/>
      <c r="QCA11" s="526"/>
      <c r="QCB11" s="526"/>
      <c r="QCC11" s="526"/>
      <c r="QCD11" s="526"/>
      <c r="QCE11" s="526"/>
      <c r="QCF11" s="526"/>
      <c r="QCG11" s="526"/>
      <c r="QCH11" s="526"/>
      <c r="QCI11" s="526"/>
      <c r="QCJ11" s="526"/>
      <c r="QCK11" s="526"/>
      <c r="QCL11" s="526"/>
      <c r="QCM11" s="526"/>
      <c r="QCN11" s="526"/>
      <c r="QCO11" s="526"/>
      <c r="QCP11" s="526"/>
      <c r="QCQ11" s="526"/>
      <c r="QCR11" s="526"/>
      <c r="QCS11" s="526"/>
      <c r="QCT11" s="526"/>
      <c r="QCU11" s="526"/>
      <c r="QCV11" s="526"/>
      <c r="QCW11" s="526"/>
      <c r="QCX11" s="526"/>
      <c r="QCY11" s="526"/>
      <c r="QCZ11" s="526"/>
      <c r="QDA11" s="526"/>
      <c r="QDB11" s="526"/>
      <c r="QDC11" s="526"/>
      <c r="QDD11" s="526"/>
      <c r="QDE11" s="526"/>
      <c r="QDF11" s="526"/>
      <c r="QDG11" s="526"/>
      <c r="QDH11" s="526"/>
      <c r="QDI11" s="526"/>
      <c r="QDJ11" s="526"/>
      <c r="QDK11" s="526"/>
      <c r="QDL11" s="526"/>
      <c r="QDM11" s="526"/>
      <c r="QDN11" s="526"/>
      <c r="QDO11" s="526"/>
      <c r="QDP11" s="526"/>
      <c r="QDQ11" s="526"/>
      <c r="QDR11" s="526"/>
      <c r="QDS11" s="526"/>
      <c r="QDT11" s="526"/>
      <c r="QDU11" s="526"/>
      <c r="QDV11" s="526"/>
      <c r="QDW11" s="526"/>
      <c r="QDX11" s="526"/>
      <c r="QDY11" s="526"/>
      <c r="QDZ11" s="526"/>
      <c r="QEA11" s="526"/>
      <c r="QEB11" s="526"/>
      <c r="QEC11" s="526"/>
      <c r="QED11" s="526"/>
      <c r="QEE11" s="526"/>
      <c r="QEF11" s="526"/>
      <c r="QEG11" s="526"/>
      <c r="QEH11" s="526"/>
      <c r="QEI11" s="526"/>
      <c r="QEJ11" s="526"/>
      <c r="QEK11" s="526"/>
      <c r="QEL11" s="526"/>
      <c r="QEM11" s="526"/>
      <c r="QEN11" s="526"/>
      <c r="QEO11" s="526"/>
      <c r="QEP11" s="526"/>
      <c r="QEQ11" s="526"/>
      <c r="QER11" s="526"/>
      <c r="QES11" s="526"/>
      <c r="QET11" s="526"/>
      <c r="QEU11" s="526"/>
      <c r="QEV11" s="526"/>
      <c r="QEW11" s="526"/>
      <c r="QEX11" s="526"/>
      <c r="QEY11" s="526"/>
      <c r="QEZ11" s="526"/>
      <c r="QFA11" s="526"/>
      <c r="QFB11" s="526"/>
      <c r="QFC11" s="526"/>
      <c r="QFD11" s="526"/>
      <c r="QFE11" s="526"/>
      <c r="QFF11" s="526"/>
      <c r="QFG11" s="526"/>
      <c r="QFH11" s="526"/>
      <c r="QFI11" s="526"/>
      <c r="QFJ11" s="526"/>
      <c r="QFK11" s="526"/>
      <c r="QFL11" s="526"/>
      <c r="QFM11" s="526"/>
      <c r="QFN11" s="526"/>
      <c r="QFO11" s="526"/>
      <c r="QFP11" s="526"/>
      <c r="QFQ11" s="526"/>
      <c r="QFR11" s="526"/>
      <c r="QFS11" s="526"/>
      <c r="QFT11" s="526"/>
      <c r="QFU11" s="526"/>
      <c r="QFV11" s="526"/>
      <c r="QFW11" s="526"/>
      <c r="QFX11" s="526"/>
      <c r="QFY11" s="526"/>
      <c r="QFZ11" s="526"/>
      <c r="QGA11" s="526"/>
      <c r="QGB11" s="526"/>
      <c r="QGC11" s="526"/>
      <c r="QGD11" s="526"/>
      <c r="QGE11" s="526"/>
      <c r="QGF11" s="526"/>
      <c r="QGG11" s="526"/>
      <c r="QGH11" s="526"/>
      <c r="QGI11" s="526"/>
      <c r="QGJ11" s="526"/>
      <c r="QGK11" s="526"/>
      <c r="QGL11" s="526"/>
      <c r="QGM11" s="526"/>
      <c r="QGN11" s="526"/>
      <c r="QGO11" s="526"/>
      <c r="QGP11" s="526"/>
      <c r="QGQ11" s="526"/>
      <c r="QGR11" s="526"/>
      <c r="QGS11" s="526"/>
      <c r="QGT11" s="526"/>
      <c r="QGU11" s="526"/>
      <c r="QGV11" s="526"/>
      <c r="QGW11" s="526"/>
      <c r="QGX11" s="526"/>
      <c r="QGY11" s="526"/>
      <c r="QGZ11" s="526"/>
      <c r="QHA11" s="526"/>
      <c r="QHB11" s="526"/>
      <c r="QHC11" s="526"/>
      <c r="QHD11" s="526"/>
      <c r="QHE11" s="526"/>
      <c r="QHF11" s="526"/>
      <c r="QHG11" s="526"/>
      <c r="QHH11" s="526"/>
      <c r="QHI11" s="526"/>
      <c r="QHJ11" s="526"/>
      <c r="QHK11" s="526"/>
      <c r="QHL11" s="526"/>
      <c r="QHM11" s="526"/>
      <c r="QHN11" s="526"/>
      <c r="QHO11" s="526"/>
      <c r="QHP11" s="526"/>
      <c r="QHQ11" s="526"/>
      <c r="QHR11" s="526"/>
      <c r="QHS11" s="526"/>
      <c r="QHT11" s="526"/>
      <c r="QHU11" s="526"/>
      <c r="QHV11" s="526"/>
      <c r="QHW11" s="526"/>
      <c r="QHX11" s="526"/>
      <c r="QHY11" s="526"/>
      <c r="QHZ11" s="526"/>
      <c r="QIA11" s="526"/>
      <c r="QIB11" s="526"/>
      <c r="QIC11" s="526"/>
      <c r="QID11" s="526"/>
      <c r="QIE11" s="526"/>
      <c r="QIF11" s="526"/>
      <c r="QIG11" s="526"/>
      <c r="QIH11" s="526"/>
      <c r="QII11" s="526"/>
      <c r="QIJ11" s="526"/>
      <c r="QIK11" s="526"/>
      <c r="QIL11" s="526"/>
      <c r="QIM11" s="526"/>
      <c r="QIN11" s="526"/>
      <c r="QIO11" s="526"/>
      <c r="QIP11" s="526"/>
      <c r="QIQ11" s="526"/>
      <c r="QIR11" s="526"/>
      <c r="QIS11" s="526"/>
      <c r="QIT11" s="526"/>
      <c r="QIU11" s="526"/>
      <c r="QIV11" s="526"/>
      <c r="QIW11" s="526"/>
      <c r="QIX11" s="526"/>
      <c r="QIY11" s="526"/>
      <c r="QIZ11" s="526"/>
      <c r="QJA11" s="526"/>
      <c r="QJB11" s="526"/>
      <c r="QJC11" s="526"/>
      <c r="QJD11" s="526"/>
      <c r="QJE11" s="526"/>
      <c r="QJF11" s="526"/>
      <c r="QJG11" s="526"/>
      <c r="QJH11" s="526"/>
      <c r="QJI11" s="526"/>
      <c r="QJJ11" s="526"/>
      <c r="QJK11" s="526"/>
      <c r="QJL11" s="526"/>
      <c r="QJM11" s="526"/>
      <c r="QJN11" s="526"/>
      <c r="QJO11" s="526"/>
      <c r="QJP11" s="526"/>
      <c r="QJQ11" s="526"/>
      <c r="QJR11" s="526"/>
      <c r="QJS11" s="526"/>
      <c r="QJT11" s="526"/>
      <c r="QJU11" s="526"/>
      <c r="QJV11" s="526"/>
      <c r="QJW11" s="526"/>
      <c r="QJX11" s="526"/>
      <c r="QJY11" s="526"/>
      <c r="QJZ11" s="526"/>
      <c r="QKA11" s="526"/>
      <c r="QKB11" s="526"/>
      <c r="QKC11" s="526"/>
      <c r="QKD11" s="526"/>
      <c r="QKE11" s="526"/>
      <c r="QKF11" s="526"/>
      <c r="QKG11" s="526"/>
      <c r="QKH11" s="526"/>
      <c r="QKI11" s="526"/>
      <c r="QKJ11" s="526"/>
      <c r="QKK11" s="526"/>
      <c r="QKL11" s="526"/>
      <c r="QKM11" s="526"/>
      <c r="QKN11" s="526"/>
      <c r="QKO11" s="526"/>
      <c r="QKP11" s="526"/>
      <c r="QKQ11" s="526"/>
      <c r="QKR11" s="526"/>
      <c r="QKS11" s="526"/>
      <c r="QKT11" s="526"/>
      <c r="QKU11" s="526"/>
      <c r="QKV11" s="526"/>
      <c r="QKW11" s="526"/>
      <c r="QKX11" s="526"/>
      <c r="QKY11" s="526"/>
      <c r="QKZ11" s="526"/>
      <c r="QLA11" s="526"/>
      <c r="QLB11" s="526"/>
      <c r="QLC11" s="526"/>
      <c r="QLD11" s="526"/>
      <c r="QLE11" s="526"/>
      <c r="QLF11" s="526"/>
      <c r="QLG11" s="526"/>
      <c r="QLH11" s="526"/>
      <c r="QLI11" s="526"/>
      <c r="QLJ11" s="526"/>
      <c r="QLK11" s="526"/>
      <c r="QLL11" s="526"/>
      <c r="QLM11" s="526"/>
      <c r="QLN11" s="526"/>
      <c r="QLO11" s="526"/>
      <c r="QLP11" s="526"/>
      <c r="QLQ11" s="526"/>
      <c r="QLR11" s="526"/>
      <c r="QLS11" s="526"/>
      <c r="QLT11" s="526"/>
      <c r="QLU11" s="526"/>
      <c r="QLV11" s="526"/>
      <c r="QLW11" s="526"/>
      <c r="QLX11" s="526"/>
      <c r="QLY11" s="526"/>
      <c r="QLZ11" s="526"/>
      <c r="QMA11" s="526"/>
      <c r="QMB11" s="526"/>
      <c r="QMC11" s="526"/>
      <c r="QMD11" s="526"/>
      <c r="QME11" s="526"/>
      <c r="QMF11" s="526"/>
      <c r="QMG11" s="526"/>
      <c r="QMH11" s="526"/>
      <c r="QMI11" s="526"/>
      <c r="QMJ11" s="526"/>
      <c r="QMK11" s="526"/>
      <c r="QML11" s="526"/>
      <c r="QMM11" s="526"/>
      <c r="QMN11" s="526"/>
      <c r="QMO11" s="526"/>
      <c r="QMP11" s="526"/>
      <c r="QMQ11" s="526"/>
      <c r="QMR11" s="526"/>
      <c r="QMS11" s="526"/>
      <c r="QMT11" s="526"/>
      <c r="QMU11" s="526"/>
      <c r="QMV11" s="526"/>
      <c r="QMW11" s="526"/>
      <c r="QMX11" s="526"/>
      <c r="QMY11" s="526"/>
      <c r="QMZ11" s="526"/>
      <c r="QNA11" s="526"/>
      <c r="QNB11" s="526"/>
      <c r="QNC11" s="526"/>
      <c r="QND11" s="526"/>
      <c r="QNE11" s="526"/>
      <c r="QNF11" s="526"/>
      <c r="QNG11" s="526"/>
      <c r="QNH11" s="526"/>
      <c r="QNI11" s="526"/>
      <c r="QNJ11" s="526"/>
      <c r="QNK11" s="526"/>
      <c r="QNL11" s="526"/>
      <c r="QNM11" s="526"/>
      <c r="QNN11" s="526"/>
      <c r="QNO11" s="526"/>
      <c r="QNP11" s="526"/>
      <c r="QNQ11" s="526"/>
      <c r="QNR11" s="526"/>
      <c r="QNS11" s="526"/>
      <c r="QNT11" s="526"/>
      <c r="QNU11" s="526"/>
      <c r="QNV11" s="526"/>
      <c r="QNW11" s="526"/>
      <c r="QNX11" s="526"/>
      <c r="QNY11" s="526"/>
      <c r="QNZ11" s="526"/>
      <c r="QOA11" s="526"/>
      <c r="QOB11" s="526"/>
      <c r="QOC11" s="526"/>
      <c r="QOD11" s="526"/>
      <c r="QOE11" s="526"/>
      <c r="QOF11" s="526"/>
      <c r="QOG11" s="526"/>
      <c r="QOH11" s="526"/>
      <c r="QOI11" s="526"/>
      <c r="QOJ11" s="526"/>
      <c r="QOK11" s="526"/>
      <c r="QOL11" s="526"/>
      <c r="QOM11" s="526"/>
      <c r="QON11" s="526"/>
      <c r="QOO11" s="526"/>
      <c r="QOP11" s="526"/>
      <c r="QOQ11" s="526"/>
      <c r="QOR11" s="526"/>
      <c r="QOS11" s="526"/>
      <c r="QOT11" s="526"/>
      <c r="QOU11" s="526"/>
      <c r="QOV11" s="526"/>
      <c r="QOW11" s="526"/>
      <c r="QOX11" s="526"/>
      <c r="QOY11" s="526"/>
      <c r="QOZ11" s="526"/>
      <c r="QPA11" s="526"/>
      <c r="QPB11" s="526"/>
      <c r="QPC11" s="526"/>
      <c r="QPD11" s="526"/>
      <c r="QPE11" s="526"/>
      <c r="QPF11" s="526"/>
      <c r="QPG11" s="526"/>
      <c r="QPH11" s="526"/>
      <c r="QPI11" s="526"/>
      <c r="QPJ11" s="526"/>
      <c r="QPK11" s="526"/>
      <c r="QPL11" s="526"/>
      <c r="QPM11" s="526"/>
      <c r="QPN11" s="526"/>
      <c r="QPO11" s="526"/>
      <c r="QPP11" s="526"/>
      <c r="QPQ11" s="526"/>
      <c r="QPR11" s="526"/>
      <c r="QPS11" s="526"/>
      <c r="QPT11" s="526"/>
      <c r="QPU11" s="526"/>
      <c r="QPV11" s="526"/>
      <c r="QPW11" s="526"/>
      <c r="QPX11" s="526"/>
      <c r="QPY11" s="526"/>
      <c r="QPZ11" s="526"/>
      <c r="QQA11" s="526"/>
      <c r="QQB11" s="526"/>
      <c r="QQC11" s="526"/>
      <c r="QQD11" s="526"/>
      <c r="QQE11" s="526"/>
      <c r="QQF11" s="526"/>
      <c r="QQG11" s="526"/>
      <c r="QQH11" s="526"/>
      <c r="QQI11" s="526"/>
      <c r="QQJ11" s="526"/>
      <c r="QQK11" s="526"/>
      <c r="QQL11" s="526"/>
      <c r="QQM11" s="526"/>
      <c r="QQN11" s="526"/>
      <c r="QQO11" s="526"/>
      <c r="QQP11" s="526"/>
      <c r="QQQ11" s="526"/>
      <c r="QQR11" s="526"/>
      <c r="QQS11" s="526"/>
      <c r="QQT11" s="526"/>
      <c r="QQU11" s="526"/>
      <c r="QQV11" s="526"/>
      <c r="QQW11" s="526"/>
      <c r="QQX11" s="526"/>
      <c r="QQY11" s="526"/>
      <c r="QQZ11" s="526"/>
      <c r="QRA11" s="526"/>
      <c r="QRB11" s="526"/>
      <c r="QRC11" s="526"/>
      <c r="QRD11" s="526"/>
      <c r="QRE11" s="526"/>
      <c r="QRF11" s="526"/>
      <c r="QRG11" s="526"/>
      <c r="QRH11" s="526"/>
      <c r="QRI11" s="526"/>
      <c r="QRJ11" s="526"/>
      <c r="QRK11" s="526"/>
      <c r="QRL11" s="526"/>
      <c r="QRM11" s="526"/>
      <c r="QRN11" s="526"/>
      <c r="QRO11" s="526"/>
      <c r="QRP11" s="526"/>
      <c r="QRQ11" s="526"/>
      <c r="QRR11" s="526"/>
      <c r="QRS11" s="526"/>
      <c r="QRT11" s="526"/>
      <c r="QRU11" s="526"/>
      <c r="QRV11" s="526"/>
      <c r="QRW11" s="526"/>
      <c r="QRX11" s="526"/>
      <c r="QRY11" s="526"/>
      <c r="QRZ11" s="526"/>
      <c r="QSA11" s="526"/>
      <c r="QSB11" s="526"/>
      <c r="QSC11" s="526"/>
      <c r="QSD11" s="526"/>
      <c r="QSE11" s="526"/>
      <c r="QSF11" s="526"/>
      <c r="QSG11" s="526"/>
      <c r="QSH11" s="526"/>
      <c r="QSI11" s="526"/>
      <c r="QSJ11" s="526"/>
      <c r="QSK11" s="526"/>
      <c r="QSL11" s="526"/>
      <c r="QSM11" s="526"/>
      <c r="QSN11" s="526"/>
      <c r="QSO11" s="526"/>
      <c r="QSP11" s="526"/>
      <c r="QSQ11" s="526"/>
      <c r="QSR11" s="526"/>
      <c r="QSS11" s="526"/>
      <c r="QST11" s="526"/>
      <c r="QSU11" s="526"/>
      <c r="QSV11" s="526"/>
      <c r="QSW11" s="526"/>
      <c r="QSX11" s="526"/>
      <c r="QSY11" s="526"/>
      <c r="QSZ11" s="526"/>
      <c r="QTA11" s="526"/>
      <c r="QTB11" s="526"/>
      <c r="QTC11" s="526"/>
      <c r="QTD11" s="526"/>
      <c r="QTE11" s="526"/>
      <c r="QTF11" s="526"/>
      <c r="QTG11" s="526"/>
      <c r="QTH11" s="526"/>
      <c r="QTI11" s="526"/>
      <c r="QTJ11" s="526"/>
      <c r="QTK11" s="526"/>
      <c r="QTL11" s="526"/>
      <c r="QTM11" s="526"/>
      <c r="QTN11" s="526"/>
      <c r="QTO11" s="526"/>
      <c r="QTP11" s="526"/>
      <c r="QTQ11" s="526"/>
      <c r="QTR11" s="526"/>
      <c r="QTS11" s="526"/>
      <c r="QTT11" s="526"/>
      <c r="QTU11" s="526"/>
      <c r="QTV11" s="526"/>
      <c r="QTW11" s="526"/>
      <c r="QTX11" s="526"/>
      <c r="QTY11" s="526"/>
      <c r="QTZ11" s="526"/>
      <c r="QUA11" s="526"/>
      <c r="QUB11" s="526"/>
      <c r="QUC11" s="526"/>
      <c r="QUD11" s="526"/>
      <c r="QUE11" s="526"/>
      <c r="QUF11" s="526"/>
      <c r="QUG11" s="526"/>
      <c r="QUH11" s="526"/>
      <c r="QUI11" s="526"/>
      <c r="QUJ11" s="526"/>
      <c r="QUK11" s="526"/>
      <c r="QUL11" s="526"/>
      <c r="QUM11" s="526"/>
      <c r="QUN11" s="526"/>
      <c r="QUO11" s="526"/>
      <c r="QUP11" s="526"/>
      <c r="QUQ11" s="526"/>
      <c r="QUR11" s="526"/>
      <c r="QUS11" s="526"/>
      <c r="QUT11" s="526"/>
      <c r="QUU11" s="526"/>
      <c r="QUV11" s="526"/>
      <c r="QUW11" s="526"/>
      <c r="QUX11" s="526"/>
      <c r="QUY11" s="526"/>
      <c r="QUZ11" s="526"/>
      <c r="QVA11" s="526"/>
      <c r="QVB11" s="526"/>
      <c r="QVC11" s="526"/>
      <c r="QVD11" s="526"/>
      <c r="QVE11" s="526"/>
      <c r="QVF11" s="526"/>
      <c r="QVG11" s="526"/>
      <c r="QVH11" s="526"/>
      <c r="QVI11" s="526"/>
      <c r="QVJ11" s="526"/>
      <c r="QVK11" s="526"/>
      <c r="QVL11" s="526"/>
      <c r="QVM11" s="526"/>
      <c r="QVN11" s="526"/>
      <c r="QVO11" s="526"/>
      <c r="QVP11" s="526"/>
      <c r="QVQ11" s="526"/>
      <c r="QVR11" s="526"/>
      <c r="QVS11" s="526"/>
      <c r="QVT11" s="526"/>
      <c r="QVU11" s="526"/>
      <c r="QVV11" s="526"/>
      <c r="QVW11" s="526"/>
      <c r="QVX11" s="526"/>
      <c r="QVY11" s="526"/>
      <c r="QVZ11" s="526"/>
      <c r="QWA11" s="526"/>
      <c r="QWB11" s="526"/>
      <c r="QWC11" s="526"/>
      <c r="QWD11" s="526"/>
      <c r="QWE11" s="526"/>
      <c r="QWF11" s="526"/>
      <c r="QWG11" s="526"/>
      <c r="QWH11" s="526"/>
      <c r="QWI11" s="526"/>
      <c r="QWJ11" s="526"/>
      <c r="QWK11" s="526"/>
      <c r="QWL11" s="526"/>
      <c r="QWM11" s="526"/>
      <c r="QWN11" s="526"/>
      <c r="QWO11" s="526"/>
      <c r="QWP11" s="526"/>
      <c r="QWQ11" s="526"/>
      <c r="QWR11" s="526"/>
      <c r="QWS11" s="526"/>
      <c r="QWT11" s="526"/>
      <c r="QWU11" s="526"/>
      <c r="QWV11" s="526"/>
      <c r="QWW11" s="526"/>
      <c r="QWX11" s="526"/>
      <c r="QWY11" s="526"/>
      <c r="QWZ11" s="526"/>
      <c r="QXA11" s="526"/>
      <c r="QXB11" s="526"/>
      <c r="QXC11" s="526"/>
      <c r="QXD11" s="526"/>
      <c r="QXE11" s="526"/>
      <c r="QXF11" s="526"/>
      <c r="QXG11" s="526"/>
      <c r="QXH11" s="526"/>
      <c r="QXI11" s="526"/>
      <c r="QXJ11" s="526"/>
      <c r="QXK11" s="526"/>
      <c r="QXL11" s="526"/>
      <c r="QXM11" s="526"/>
      <c r="QXN11" s="526"/>
      <c r="QXO11" s="526"/>
      <c r="QXP11" s="526"/>
      <c r="QXQ11" s="526"/>
      <c r="QXR11" s="526"/>
      <c r="QXS11" s="526"/>
      <c r="QXT11" s="526"/>
      <c r="QXU11" s="526"/>
      <c r="QXV11" s="526"/>
      <c r="QXW11" s="526"/>
      <c r="QXX11" s="526"/>
      <c r="QXY11" s="526"/>
      <c r="QXZ11" s="526"/>
      <c r="QYA11" s="526"/>
      <c r="QYB11" s="526"/>
      <c r="QYC11" s="526"/>
      <c r="QYD11" s="526"/>
      <c r="QYE11" s="526"/>
      <c r="QYF11" s="526"/>
      <c r="QYG11" s="526"/>
      <c r="QYH11" s="526"/>
      <c r="QYI11" s="526"/>
      <c r="QYJ11" s="526"/>
      <c r="QYK11" s="526"/>
      <c r="QYL11" s="526"/>
      <c r="QYM11" s="526"/>
      <c r="QYN11" s="526"/>
      <c r="QYO11" s="526"/>
      <c r="QYP11" s="526"/>
      <c r="QYQ11" s="526"/>
      <c r="QYR11" s="526"/>
      <c r="QYS11" s="526"/>
      <c r="QYT11" s="526"/>
      <c r="QYU11" s="526"/>
      <c r="QYV11" s="526"/>
      <c r="QYW11" s="526"/>
      <c r="QYX11" s="526"/>
      <c r="QYY11" s="526"/>
      <c r="QYZ11" s="526"/>
      <c r="QZA11" s="526"/>
      <c r="QZB11" s="526"/>
      <c r="QZC11" s="526"/>
      <c r="QZD11" s="526"/>
      <c r="QZE11" s="526"/>
      <c r="QZF11" s="526"/>
      <c r="QZG11" s="526"/>
      <c r="QZH11" s="526"/>
      <c r="QZI11" s="526"/>
      <c r="QZJ11" s="526"/>
      <c r="QZK11" s="526"/>
      <c r="QZL11" s="526"/>
      <c r="QZM11" s="526"/>
      <c r="QZN11" s="526"/>
      <c r="QZO11" s="526"/>
      <c r="QZP11" s="526"/>
      <c r="QZQ11" s="526"/>
      <c r="QZR11" s="526"/>
      <c r="QZS11" s="526"/>
      <c r="QZT11" s="526"/>
      <c r="QZU11" s="526"/>
      <c r="QZV11" s="526"/>
      <c r="QZW11" s="526"/>
      <c r="QZX11" s="526"/>
      <c r="QZY11" s="526"/>
      <c r="QZZ11" s="526"/>
      <c r="RAA11" s="526"/>
      <c r="RAB11" s="526"/>
      <c r="RAC11" s="526"/>
      <c r="RAD11" s="526"/>
      <c r="RAE11" s="526"/>
      <c r="RAF11" s="526"/>
      <c r="RAG11" s="526"/>
      <c r="RAH11" s="526"/>
      <c r="RAI11" s="526"/>
      <c r="RAJ11" s="526"/>
      <c r="RAK11" s="526"/>
      <c r="RAL11" s="526"/>
      <c r="RAM11" s="526"/>
      <c r="RAN11" s="526"/>
      <c r="RAO11" s="526"/>
      <c r="RAP11" s="526"/>
      <c r="RAQ11" s="526"/>
      <c r="RAR11" s="526"/>
      <c r="RAS11" s="526"/>
      <c r="RAT11" s="526"/>
      <c r="RAU11" s="526"/>
      <c r="RAV11" s="526"/>
      <c r="RAW11" s="526"/>
      <c r="RAX11" s="526"/>
      <c r="RAY11" s="526"/>
      <c r="RAZ11" s="526"/>
      <c r="RBA11" s="526"/>
      <c r="RBB11" s="526"/>
      <c r="RBC11" s="526"/>
      <c r="RBD11" s="526"/>
      <c r="RBE11" s="526"/>
      <c r="RBF11" s="526"/>
      <c r="RBG11" s="526"/>
      <c r="RBH11" s="526"/>
      <c r="RBI11" s="526"/>
      <c r="RBJ11" s="526"/>
      <c r="RBK11" s="526"/>
      <c r="RBL11" s="526"/>
      <c r="RBM11" s="526"/>
      <c r="RBN11" s="526"/>
      <c r="RBO11" s="526"/>
      <c r="RBP11" s="526"/>
      <c r="RBQ11" s="526"/>
      <c r="RBR11" s="526"/>
      <c r="RBS11" s="526"/>
      <c r="RBT11" s="526"/>
      <c r="RBU11" s="526"/>
      <c r="RBV11" s="526"/>
      <c r="RBW11" s="526"/>
      <c r="RBX11" s="526"/>
      <c r="RBY11" s="526"/>
      <c r="RBZ11" s="526"/>
      <c r="RCA11" s="526"/>
      <c r="RCB11" s="526"/>
      <c r="RCC11" s="526"/>
      <c r="RCD11" s="526"/>
      <c r="RCE11" s="526"/>
      <c r="RCF11" s="526"/>
      <c r="RCG11" s="526"/>
      <c r="RCH11" s="526"/>
      <c r="RCI11" s="526"/>
      <c r="RCJ11" s="526"/>
      <c r="RCK11" s="526"/>
      <c r="RCL11" s="526"/>
      <c r="RCM11" s="526"/>
      <c r="RCN11" s="526"/>
      <c r="RCO11" s="526"/>
      <c r="RCP11" s="526"/>
      <c r="RCQ11" s="526"/>
      <c r="RCR11" s="526"/>
      <c r="RCS11" s="526"/>
      <c r="RCT11" s="526"/>
      <c r="RCU11" s="526"/>
      <c r="RCV11" s="526"/>
      <c r="RCW11" s="526"/>
      <c r="RCX11" s="526"/>
      <c r="RCY11" s="526"/>
      <c r="RCZ11" s="526"/>
      <c r="RDA11" s="526"/>
      <c r="RDB11" s="526"/>
      <c r="RDC11" s="526"/>
      <c r="RDD11" s="526"/>
      <c r="RDE11" s="526"/>
      <c r="RDF11" s="526"/>
      <c r="RDG11" s="526"/>
      <c r="RDH11" s="526"/>
      <c r="RDI11" s="526"/>
      <c r="RDJ11" s="526"/>
      <c r="RDK11" s="526"/>
      <c r="RDL11" s="526"/>
      <c r="RDM11" s="526"/>
      <c r="RDN11" s="526"/>
      <c r="RDO11" s="526"/>
      <c r="RDP11" s="526"/>
      <c r="RDQ11" s="526"/>
      <c r="RDR11" s="526"/>
      <c r="RDS11" s="526"/>
      <c r="RDT11" s="526"/>
      <c r="RDU11" s="526"/>
      <c r="RDV11" s="526"/>
      <c r="RDW11" s="526"/>
      <c r="RDX11" s="526"/>
      <c r="RDY11" s="526"/>
      <c r="RDZ11" s="526"/>
      <c r="REA11" s="526"/>
      <c r="REB11" s="526"/>
      <c r="REC11" s="526"/>
      <c r="RED11" s="526"/>
      <c r="REE11" s="526"/>
      <c r="REF11" s="526"/>
      <c r="REG11" s="526"/>
      <c r="REH11" s="526"/>
      <c r="REI11" s="526"/>
      <c r="REJ11" s="526"/>
      <c r="REK11" s="526"/>
      <c r="REL11" s="526"/>
      <c r="REM11" s="526"/>
      <c r="REN11" s="526"/>
      <c r="REO11" s="526"/>
      <c r="REP11" s="526"/>
      <c r="REQ11" s="526"/>
      <c r="RER11" s="526"/>
      <c r="RES11" s="526"/>
      <c r="RET11" s="526"/>
      <c r="REU11" s="526"/>
      <c r="REV11" s="526"/>
      <c r="REW11" s="526"/>
      <c r="REX11" s="526"/>
      <c r="REY11" s="526"/>
      <c r="REZ11" s="526"/>
      <c r="RFA11" s="526"/>
      <c r="RFB11" s="526"/>
      <c r="RFC11" s="526"/>
      <c r="RFD11" s="526"/>
      <c r="RFE11" s="526"/>
      <c r="RFF11" s="526"/>
      <c r="RFG11" s="526"/>
      <c r="RFH11" s="526"/>
      <c r="RFI11" s="526"/>
      <c r="RFJ11" s="526"/>
      <c r="RFK11" s="526"/>
      <c r="RFL11" s="526"/>
      <c r="RFM11" s="526"/>
      <c r="RFN11" s="526"/>
      <c r="RFO11" s="526"/>
      <c r="RFP11" s="526"/>
      <c r="RFQ11" s="526"/>
      <c r="RFR11" s="526"/>
      <c r="RFS11" s="526"/>
      <c r="RFT11" s="526"/>
      <c r="RFU11" s="526"/>
      <c r="RFV11" s="526"/>
      <c r="RFW11" s="526"/>
      <c r="RFX11" s="526"/>
      <c r="RFY11" s="526"/>
      <c r="RFZ11" s="526"/>
      <c r="RGA11" s="526"/>
      <c r="RGB11" s="526"/>
      <c r="RGC11" s="526"/>
      <c r="RGD11" s="526"/>
      <c r="RGE11" s="526"/>
      <c r="RGF11" s="526"/>
      <c r="RGG11" s="526"/>
      <c r="RGH11" s="526"/>
      <c r="RGI11" s="526"/>
      <c r="RGJ11" s="526"/>
      <c r="RGK11" s="526"/>
      <c r="RGL11" s="526"/>
      <c r="RGM11" s="526"/>
      <c r="RGN11" s="526"/>
      <c r="RGO11" s="526"/>
      <c r="RGP11" s="526"/>
      <c r="RGQ11" s="526"/>
      <c r="RGR11" s="526"/>
      <c r="RGS11" s="526"/>
      <c r="RGT11" s="526"/>
      <c r="RGU11" s="526"/>
      <c r="RGV11" s="526"/>
      <c r="RGW11" s="526"/>
      <c r="RGX11" s="526"/>
      <c r="RGY11" s="526"/>
      <c r="RGZ11" s="526"/>
      <c r="RHA11" s="526"/>
      <c r="RHB11" s="526"/>
      <c r="RHC11" s="526"/>
      <c r="RHD11" s="526"/>
      <c r="RHE11" s="526"/>
      <c r="RHF11" s="526"/>
      <c r="RHG11" s="526"/>
      <c r="RHH11" s="526"/>
      <c r="RHI11" s="526"/>
      <c r="RHJ11" s="526"/>
      <c r="RHK11" s="526"/>
      <c r="RHL11" s="526"/>
      <c r="RHM11" s="526"/>
      <c r="RHN11" s="526"/>
      <c r="RHO11" s="526"/>
      <c r="RHP11" s="526"/>
      <c r="RHQ11" s="526"/>
      <c r="RHR11" s="526"/>
      <c r="RHS11" s="526"/>
      <c r="RHT11" s="526"/>
      <c r="RHU11" s="526"/>
      <c r="RHV11" s="526"/>
      <c r="RHW11" s="526"/>
      <c r="RHX11" s="526"/>
      <c r="RHY11" s="526"/>
      <c r="RHZ11" s="526"/>
      <c r="RIA11" s="526"/>
      <c r="RIB11" s="526"/>
      <c r="RIC11" s="526"/>
      <c r="RID11" s="526"/>
      <c r="RIE11" s="526"/>
      <c r="RIF11" s="526"/>
      <c r="RIG11" s="526"/>
      <c r="RIH11" s="526"/>
      <c r="RII11" s="526"/>
      <c r="RIJ11" s="526"/>
      <c r="RIK11" s="526"/>
      <c r="RIL11" s="526"/>
      <c r="RIM11" s="526"/>
      <c r="RIN11" s="526"/>
      <c r="RIO11" s="526"/>
      <c r="RIP11" s="526"/>
      <c r="RIQ11" s="526"/>
      <c r="RIR11" s="526"/>
      <c r="RIS11" s="526"/>
      <c r="RIT11" s="526"/>
      <c r="RIU11" s="526"/>
      <c r="RIV11" s="526"/>
      <c r="RIW11" s="526"/>
      <c r="RIX11" s="526"/>
      <c r="RIY11" s="526"/>
      <c r="RIZ11" s="526"/>
      <c r="RJA11" s="526"/>
      <c r="RJB11" s="526"/>
      <c r="RJC11" s="526"/>
      <c r="RJD11" s="526"/>
      <c r="RJE11" s="526"/>
      <c r="RJF11" s="526"/>
      <c r="RJG11" s="526"/>
      <c r="RJH11" s="526"/>
      <c r="RJI11" s="526"/>
      <c r="RJJ11" s="526"/>
      <c r="RJK11" s="526"/>
      <c r="RJL11" s="526"/>
      <c r="RJM11" s="526"/>
      <c r="RJN11" s="526"/>
      <c r="RJO11" s="526"/>
      <c r="RJP11" s="526"/>
      <c r="RJQ11" s="526"/>
      <c r="RJR11" s="526"/>
      <c r="RJS11" s="526"/>
      <c r="RJT11" s="526"/>
      <c r="RJU11" s="526"/>
      <c r="RJV11" s="526"/>
      <c r="RJW11" s="526"/>
      <c r="RJX11" s="526"/>
      <c r="RJY11" s="526"/>
      <c r="RJZ11" s="526"/>
      <c r="RKA11" s="526"/>
      <c r="RKB11" s="526"/>
      <c r="RKC11" s="526"/>
      <c r="RKD11" s="526"/>
      <c r="RKE11" s="526"/>
      <c r="RKF11" s="526"/>
      <c r="RKG11" s="526"/>
      <c r="RKH11" s="526"/>
      <c r="RKI11" s="526"/>
      <c r="RKJ11" s="526"/>
      <c r="RKK11" s="526"/>
      <c r="RKL11" s="526"/>
      <c r="RKM11" s="526"/>
      <c r="RKN11" s="526"/>
      <c r="RKO11" s="526"/>
      <c r="RKP11" s="526"/>
      <c r="RKQ11" s="526"/>
      <c r="RKR11" s="526"/>
      <c r="RKS11" s="526"/>
      <c r="RKT11" s="526"/>
      <c r="RKU11" s="526"/>
      <c r="RKV11" s="526"/>
      <c r="RKW11" s="526"/>
      <c r="RKX11" s="526"/>
      <c r="RKY11" s="526"/>
      <c r="RKZ11" s="526"/>
      <c r="RLA11" s="526"/>
      <c r="RLB11" s="526"/>
      <c r="RLC11" s="526"/>
      <c r="RLD11" s="526"/>
      <c r="RLE11" s="526"/>
      <c r="RLF11" s="526"/>
      <c r="RLG11" s="526"/>
      <c r="RLH11" s="526"/>
      <c r="RLI11" s="526"/>
      <c r="RLJ11" s="526"/>
      <c r="RLK11" s="526"/>
      <c r="RLL11" s="526"/>
      <c r="RLM11" s="526"/>
      <c r="RLN11" s="526"/>
      <c r="RLO11" s="526"/>
      <c r="RLP11" s="526"/>
      <c r="RLQ11" s="526"/>
      <c r="RLR11" s="526"/>
      <c r="RLS11" s="526"/>
      <c r="RLT11" s="526"/>
      <c r="RLU11" s="526"/>
      <c r="RLV11" s="526"/>
      <c r="RLW11" s="526"/>
      <c r="RLX11" s="526"/>
      <c r="RLY11" s="526"/>
      <c r="RLZ11" s="526"/>
      <c r="RMA11" s="526"/>
      <c r="RMB11" s="526"/>
      <c r="RMC11" s="526"/>
      <c r="RMD11" s="526"/>
      <c r="RME11" s="526"/>
      <c r="RMF11" s="526"/>
      <c r="RMG11" s="526"/>
      <c r="RMH11" s="526"/>
      <c r="RMI11" s="526"/>
      <c r="RMJ11" s="526"/>
      <c r="RMK11" s="526"/>
      <c r="RML11" s="526"/>
      <c r="RMM11" s="526"/>
      <c r="RMN11" s="526"/>
      <c r="RMO11" s="526"/>
      <c r="RMP11" s="526"/>
      <c r="RMQ11" s="526"/>
      <c r="RMR11" s="526"/>
      <c r="RMS11" s="526"/>
      <c r="RMT11" s="526"/>
      <c r="RMU11" s="526"/>
      <c r="RMV11" s="526"/>
      <c r="RMW11" s="526"/>
      <c r="RMX11" s="526"/>
      <c r="RMY11" s="526"/>
      <c r="RMZ11" s="526"/>
      <c r="RNA11" s="526"/>
      <c r="RNB11" s="526"/>
      <c r="RNC11" s="526"/>
      <c r="RND11" s="526"/>
      <c r="RNE11" s="526"/>
      <c r="RNF11" s="526"/>
      <c r="RNG11" s="526"/>
      <c r="RNH11" s="526"/>
      <c r="RNI11" s="526"/>
      <c r="RNJ11" s="526"/>
      <c r="RNK11" s="526"/>
      <c r="RNL11" s="526"/>
      <c r="RNM11" s="526"/>
      <c r="RNN11" s="526"/>
      <c r="RNO11" s="526"/>
      <c r="RNP11" s="526"/>
      <c r="RNQ11" s="526"/>
      <c r="RNR11" s="526"/>
      <c r="RNS11" s="526"/>
      <c r="RNT11" s="526"/>
      <c r="RNU11" s="526"/>
      <c r="RNV11" s="526"/>
      <c r="RNW11" s="526"/>
      <c r="RNX11" s="526"/>
      <c r="RNY11" s="526"/>
      <c r="RNZ11" s="526"/>
      <c r="ROA11" s="526"/>
      <c r="ROB11" s="526"/>
      <c r="ROC11" s="526"/>
      <c r="ROD11" s="526"/>
      <c r="ROE11" s="526"/>
      <c r="ROF11" s="526"/>
      <c r="ROG11" s="526"/>
      <c r="ROH11" s="526"/>
      <c r="ROI11" s="526"/>
      <c r="ROJ11" s="526"/>
      <c r="ROK11" s="526"/>
      <c r="ROL11" s="526"/>
      <c r="ROM11" s="526"/>
      <c r="RON11" s="526"/>
      <c r="ROO11" s="526"/>
      <c r="ROP11" s="526"/>
      <c r="ROQ11" s="526"/>
      <c r="ROR11" s="526"/>
      <c r="ROS11" s="526"/>
      <c r="ROT11" s="526"/>
      <c r="ROU11" s="526"/>
      <c r="ROV11" s="526"/>
      <c r="ROW11" s="526"/>
      <c r="ROX11" s="526"/>
      <c r="ROY11" s="526"/>
      <c r="ROZ11" s="526"/>
      <c r="RPA11" s="526"/>
      <c r="RPB11" s="526"/>
      <c r="RPC11" s="526"/>
      <c r="RPD11" s="526"/>
      <c r="RPE11" s="526"/>
      <c r="RPF11" s="526"/>
      <c r="RPG11" s="526"/>
      <c r="RPH11" s="526"/>
      <c r="RPI11" s="526"/>
      <c r="RPJ11" s="526"/>
      <c r="RPK11" s="526"/>
      <c r="RPL11" s="526"/>
      <c r="RPM11" s="526"/>
      <c r="RPN11" s="526"/>
      <c r="RPO11" s="526"/>
      <c r="RPP11" s="526"/>
      <c r="RPQ11" s="526"/>
      <c r="RPR11" s="526"/>
      <c r="RPS11" s="526"/>
      <c r="RPT11" s="526"/>
      <c r="RPU11" s="526"/>
      <c r="RPV11" s="526"/>
      <c r="RPW11" s="526"/>
      <c r="RPX11" s="526"/>
      <c r="RPY11" s="526"/>
      <c r="RPZ11" s="526"/>
      <c r="RQA11" s="526"/>
      <c r="RQB11" s="526"/>
      <c r="RQC11" s="526"/>
      <c r="RQD11" s="526"/>
      <c r="RQE11" s="526"/>
      <c r="RQF11" s="526"/>
      <c r="RQG11" s="526"/>
      <c r="RQH11" s="526"/>
      <c r="RQI11" s="526"/>
      <c r="RQJ11" s="526"/>
      <c r="RQK11" s="526"/>
      <c r="RQL11" s="526"/>
      <c r="RQM11" s="526"/>
      <c r="RQN11" s="526"/>
      <c r="RQO11" s="526"/>
      <c r="RQP11" s="526"/>
      <c r="RQQ11" s="526"/>
      <c r="RQR11" s="526"/>
      <c r="RQS11" s="526"/>
      <c r="RQT11" s="526"/>
      <c r="RQU11" s="526"/>
      <c r="RQV11" s="526"/>
      <c r="RQW11" s="526"/>
      <c r="RQX11" s="526"/>
      <c r="RQY11" s="526"/>
      <c r="RQZ11" s="526"/>
      <c r="RRA11" s="526"/>
      <c r="RRB11" s="526"/>
      <c r="RRC11" s="526"/>
      <c r="RRD11" s="526"/>
      <c r="RRE11" s="526"/>
      <c r="RRF11" s="526"/>
      <c r="RRG11" s="526"/>
      <c r="RRH11" s="526"/>
      <c r="RRI11" s="526"/>
      <c r="RRJ11" s="526"/>
      <c r="RRK11" s="526"/>
      <c r="RRL11" s="526"/>
      <c r="RRM11" s="526"/>
      <c r="RRN11" s="526"/>
      <c r="RRO11" s="526"/>
      <c r="RRP11" s="526"/>
      <c r="RRQ11" s="526"/>
      <c r="RRR11" s="526"/>
      <c r="RRS11" s="526"/>
      <c r="RRT11" s="526"/>
      <c r="RRU11" s="526"/>
      <c r="RRV11" s="526"/>
      <c r="RRW11" s="526"/>
      <c r="RRX11" s="526"/>
      <c r="RRY11" s="526"/>
      <c r="RRZ11" s="526"/>
      <c r="RSA11" s="526"/>
      <c r="RSB11" s="526"/>
      <c r="RSC11" s="526"/>
      <c r="RSD11" s="526"/>
      <c r="RSE11" s="526"/>
      <c r="RSF11" s="526"/>
      <c r="RSG11" s="526"/>
      <c r="RSH11" s="526"/>
      <c r="RSI11" s="526"/>
      <c r="RSJ11" s="526"/>
      <c r="RSK11" s="526"/>
      <c r="RSL11" s="526"/>
      <c r="RSM11" s="526"/>
      <c r="RSN11" s="526"/>
      <c r="RSO11" s="526"/>
      <c r="RSP11" s="526"/>
      <c r="RSQ11" s="526"/>
      <c r="RSR11" s="526"/>
      <c r="RSS11" s="526"/>
      <c r="RST11" s="526"/>
      <c r="RSU11" s="526"/>
      <c r="RSV11" s="526"/>
      <c r="RSW11" s="526"/>
      <c r="RSX11" s="526"/>
      <c r="RSY11" s="526"/>
      <c r="RSZ11" s="526"/>
      <c r="RTA11" s="526"/>
      <c r="RTB11" s="526"/>
      <c r="RTC11" s="526"/>
      <c r="RTD11" s="526"/>
      <c r="RTE11" s="526"/>
      <c r="RTF11" s="526"/>
      <c r="RTG11" s="526"/>
      <c r="RTH11" s="526"/>
      <c r="RTI11" s="526"/>
      <c r="RTJ11" s="526"/>
      <c r="RTK11" s="526"/>
      <c r="RTL11" s="526"/>
      <c r="RTM11" s="526"/>
      <c r="RTN11" s="526"/>
      <c r="RTO11" s="526"/>
      <c r="RTP11" s="526"/>
      <c r="RTQ11" s="526"/>
      <c r="RTR11" s="526"/>
      <c r="RTS11" s="526"/>
      <c r="RTT11" s="526"/>
      <c r="RTU11" s="526"/>
      <c r="RTV11" s="526"/>
      <c r="RTW11" s="526"/>
      <c r="RTX11" s="526"/>
      <c r="RTY11" s="526"/>
      <c r="RTZ11" s="526"/>
      <c r="RUA11" s="526"/>
      <c r="RUB11" s="526"/>
      <c r="RUC11" s="526"/>
      <c r="RUD11" s="526"/>
      <c r="RUE11" s="526"/>
      <c r="RUF11" s="526"/>
      <c r="RUG11" s="526"/>
      <c r="RUH11" s="526"/>
      <c r="RUI11" s="526"/>
      <c r="RUJ11" s="526"/>
      <c r="RUK11" s="526"/>
      <c r="RUL11" s="526"/>
      <c r="RUM11" s="526"/>
      <c r="RUN11" s="526"/>
      <c r="RUO11" s="526"/>
      <c r="RUP11" s="526"/>
      <c r="RUQ11" s="526"/>
      <c r="RUR11" s="526"/>
      <c r="RUS11" s="526"/>
      <c r="RUT11" s="526"/>
      <c r="RUU11" s="526"/>
      <c r="RUV11" s="526"/>
      <c r="RUW11" s="526"/>
      <c r="RUX11" s="526"/>
      <c r="RUY11" s="526"/>
      <c r="RUZ11" s="526"/>
      <c r="RVA11" s="526"/>
      <c r="RVB11" s="526"/>
      <c r="RVC11" s="526"/>
      <c r="RVD11" s="526"/>
      <c r="RVE11" s="526"/>
      <c r="RVF11" s="526"/>
      <c r="RVG11" s="526"/>
      <c r="RVH11" s="526"/>
      <c r="RVI11" s="526"/>
      <c r="RVJ11" s="526"/>
      <c r="RVK11" s="526"/>
      <c r="RVL11" s="526"/>
      <c r="RVM11" s="526"/>
      <c r="RVN11" s="526"/>
      <c r="RVO11" s="526"/>
      <c r="RVP11" s="526"/>
      <c r="RVQ11" s="526"/>
      <c r="RVR11" s="526"/>
      <c r="RVS11" s="526"/>
      <c r="RVT11" s="526"/>
      <c r="RVU11" s="526"/>
      <c r="RVV11" s="526"/>
      <c r="RVW11" s="526"/>
      <c r="RVX11" s="526"/>
      <c r="RVY11" s="526"/>
      <c r="RVZ11" s="526"/>
      <c r="RWA11" s="526"/>
      <c r="RWB11" s="526"/>
      <c r="RWC11" s="526"/>
      <c r="RWD11" s="526"/>
      <c r="RWE11" s="526"/>
      <c r="RWF11" s="526"/>
      <c r="RWG11" s="526"/>
      <c r="RWH11" s="526"/>
      <c r="RWI11" s="526"/>
      <c r="RWJ11" s="526"/>
      <c r="RWK11" s="526"/>
      <c r="RWL11" s="526"/>
      <c r="RWM11" s="526"/>
      <c r="RWN11" s="526"/>
      <c r="RWO11" s="526"/>
      <c r="RWP11" s="526"/>
      <c r="RWQ11" s="526"/>
      <c r="RWR11" s="526"/>
      <c r="RWS11" s="526"/>
      <c r="RWT11" s="526"/>
      <c r="RWU11" s="526"/>
      <c r="RWV11" s="526"/>
      <c r="RWW11" s="526"/>
      <c r="RWX11" s="526"/>
      <c r="RWY11" s="526"/>
      <c r="RWZ11" s="526"/>
      <c r="RXA11" s="526"/>
      <c r="RXB11" s="526"/>
      <c r="RXC11" s="526"/>
      <c r="RXD11" s="526"/>
      <c r="RXE11" s="526"/>
      <c r="RXF11" s="526"/>
      <c r="RXG11" s="526"/>
      <c r="RXH11" s="526"/>
      <c r="RXI11" s="526"/>
      <c r="RXJ11" s="526"/>
      <c r="RXK11" s="526"/>
      <c r="RXL11" s="526"/>
      <c r="RXM11" s="526"/>
      <c r="RXN11" s="526"/>
      <c r="RXO11" s="526"/>
      <c r="RXP11" s="526"/>
      <c r="RXQ11" s="526"/>
      <c r="RXR11" s="526"/>
      <c r="RXS11" s="526"/>
      <c r="RXT11" s="526"/>
      <c r="RXU11" s="526"/>
      <c r="RXV11" s="526"/>
      <c r="RXW11" s="526"/>
      <c r="RXX11" s="526"/>
      <c r="RXY11" s="526"/>
      <c r="RXZ11" s="526"/>
      <c r="RYA11" s="526"/>
      <c r="RYB11" s="526"/>
      <c r="RYC11" s="526"/>
      <c r="RYD11" s="526"/>
      <c r="RYE11" s="526"/>
      <c r="RYF11" s="526"/>
      <c r="RYG11" s="526"/>
      <c r="RYH11" s="526"/>
      <c r="RYI11" s="526"/>
      <c r="RYJ11" s="526"/>
      <c r="RYK11" s="526"/>
      <c r="RYL11" s="526"/>
      <c r="RYM11" s="526"/>
      <c r="RYN11" s="526"/>
      <c r="RYO11" s="526"/>
      <c r="RYP11" s="526"/>
      <c r="RYQ11" s="526"/>
      <c r="RYR11" s="526"/>
      <c r="RYS11" s="526"/>
      <c r="RYT11" s="526"/>
      <c r="RYU11" s="526"/>
      <c r="RYV11" s="526"/>
      <c r="RYW11" s="526"/>
      <c r="RYX11" s="526"/>
      <c r="RYY11" s="526"/>
      <c r="RYZ11" s="526"/>
      <c r="RZA11" s="526"/>
      <c r="RZB11" s="526"/>
      <c r="RZC11" s="526"/>
      <c r="RZD11" s="526"/>
      <c r="RZE11" s="526"/>
      <c r="RZF11" s="526"/>
      <c r="RZG11" s="526"/>
      <c r="RZH11" s="526"/>
      <c r="RZI11" s="526"/>
      <c r="RZJ11" s="526"/>
      <c r="RZK11" s="526"/>
      <c r="RZL11" s="526"/>
      <c r="RZM11" s="526"/>
      <c r="RZN11" s="526"/>
      <c r="RZO11" s="526"/>
      <c r="RZP11" s="526"/>
      <c r="RZQ11" s="526"/>
      <c r="RZR11" s="526"/>
      <c r="RZS11" s="526"/>
      <c r="RZT11" s="526"/>
      <c r="RZU11" s="526"/>
      <c r="RZV11" s="526"/>
      <c r="RZW11" s="526"/>
      <c r="RZX11" s="526"/>
      <c r="RZY11" s="526"/>
      <c r="RZZ11" s="526"/>
      <c r="SAA11" s="526"/>
      <c r="SAB11" s="526"/>
      <c r="SAC11" s="526"/>
      <c r="SAD11" s="526"/>
      <c r="SAE11" s="526"/>
      <c r="SAF11" s="526"/>
      <c r="SAG11" s="526"/>
      <c r="SAH11" s="526"/>
      <c r="SAI11" s="526"/>
      <c r="SAJ11" s="526"/>
      <c r="SAK11" s="526"/>
      <c r="SAL11" s="526"/>
      <c r="SAM11" s="526"/>
      <c r="SAN11" s="526"/>
      <c r="SAO11" s="526"/>
      <c r="SAP11" s="526"/>
      <c r="SAQ11" s="526"/>
      <c r="SAR11" s="526"/>
      <c r="SAS11" s="526"/>
      <c r="SAT11" s="526"/>
      <c r="SAU11" s="526"/>
      <c r="SAV11" s="526"/>
      <c r="SAW11" s="526"/>
      <c r="SAX11" s="526"/>
      <c r="SAY11" s="526"/>
      <c r="SAZ11" s="526"/>
      <c r="SBA11" s="526"/>
      <c r="SBB11" s="526"/>
      <c r="SBC11" s="526"/>
      <c r="SBD11" s="526"/>
      <c r="SBE11" s="526"/>
      <c r="SBF11" s="526"/>
      <c r="SBG11" s="526"/>
      <c r="SBH11" s="526"/>
      <c r="SBI11" s="526"/>
      <c r="SBJ11" s="526"/>
      <c r="SBK11" s="526"/>
      <c r="SBL11" s="526"/>
      <c r="SBM11" s="526"/>
      <c r="SBN11" s="526"/>
      <c r="SBO11" s="526"/>
      <c r="SBP11" s="526"/>
      <c r="SBQ11" s="526"/>
      <c r="SBR11" s="526"/>
      <c r="SBS11" s="526"/>
      <c r="SBT11" s="526"/>
      <c r="SBU11" s="526"/>
      <c r="SBV11" s="526"/>
      <c r="SBW11" s="526"/>
      <c r="SBX11" s="526"/>
      <c r="SBY11" s="526"/>
      <c r="SBZ11" s="526"/>
      <c r="SCA11" s="526"/>
      <c r="SCB11" s="526"/>
      <c r="SCC11" s="526"/>
      <c r="SCD11" s="526"/>
      <c r="SCE11" s="526"/>
      <c r="SCF11" s="526"/>
      <c r="SCG11" s="526"/>
      <c r="SCH11" s="526"/>
      <c r="SCI11" s="526"/>
      <c r="SCJ11" s="526"/>
      <c r="SCK11" s="526"/>
      <c r="SCL11" s="526"/>
      <c r="SCM11" s="526"/>
      <c r="SCN11" s="526"/>
      <c r="SCO11" s="526"/>
      <c r="SCP11" s="526"/>
      <c r="SCQ11" s="526"/>
      <c r="SCR11" s="526"/>
      <c r="SCS11" s="526"/>
      <c r="SCT11" s="526"/>
      <c r="SCU11" s="526"/>
      <c r="SCV11" s="526"/>
      <c r="SCW11" s="526"/>
      <c r="SCX11" s="526"/>
      <c r="SCY11" s="526"/>
      <c r="SCZ11" s="526"/>
      <c r="SDA11" s="526"/>
      <c r="SDB11" s="526"/>
      <c r="SDC11" s="526"/>
      <c r="SDD11" s="526"/>
      <c r="SDE11" s="526"/>
      <c r="SDF11" s="526"/>
      <c r="SDG11" s="526"/>
      <c r="SDH11" s="526"/>
      <c r="SDI11" s="526"/>
      <c r="SDJ11" s="526"/>
      <c r="SDK11" s="526"/>
      <c r="SDL11" s="526"/>
      <c r="SDM11" s="526"/>
      <c r="SDN11" s="526"/>
      <c r="SDO11" s="526"/>
      <c r="SDP11" s="526"/>
      <c r="SDQ11" s="526"/>
      <c r="SDR11" s="526"/>
      <c r="SDS11" s="526"/>
      <c r="SDT11" s="526"/>
      <c r="SDU11" s="526"/>
      <c r="SDV11" s="526"/>
      <c r="SDW11" s="526"/>
      <c r="SDX11" s="526"/>
      <c r="SDY11" s="526"/>
      <c r="SDZ11" s="526"/>
      <c r="SEA11" s="526"/>
      <c r="SEB11" s="526"/>
      <c r="SEC11" s="526"/>
      <c r="SED11" s="526"/>
      <c r="SEE11" s="526"/>
      <c r="SEF11" s="526"/>
      <c r="SEG11" s="526"/>
      <c r="SEH11" s="526"/>
      <c r="SEI11" s="526"/>
      <c r="SEJ11" s="526"/>
      <c r="SEK11" s="526"/>
      <c r="SEL11" s="526"/>
      <c r="SEM11" s="526"/>
      <c r="SEN11" s="526"/>
      <c r="SEO11" s="526"/>
      <c r="SEP11" s="526"/>
      <c r="SEQ11" s="526"/>
      <c r="SER11" s="526"/>
      <c r="SES11" s="526"/>
      <c r="SET11" s="526"/>
      <c r="SEU11" s="526"/>
      <c r="SEV11" s="526"/>
      <c r="SEW11" s="526"/>
      <c r="SEX11" s="526"/>
      <c r="SEY11" s="526"/>
      <c r="SEZ11" s="526"/>
      <c r="SFA11" s="526"/>
      <c r="SFB11" s="526"/>
      <c r="SFC11" s="526"/>
      <c r="SFD11" s="526"/>
      <c r="SFE11" s="526"/>
      <c r="SFF11" s="526"/>
      <c r="SFG11" s="526"/>
      <c r="SFH11" s="526"/>
      <c r="SFI11" s="526"/>
      <c r="SFJ11" s="526"/>
      <c r="SFK11" s="526"/>
      <c r="SFL11" s="526"/>
      <c r="SFM11" s="526"/>
      <c r="SFN11" s="526"/>
      <c r="SFO11" s="526"/>
      <c r="SFP11" s="526"/>
      <c r="SFQ11" s="526"/>
      <c r="SFR11" s="526"/>
      <c r="SFS11" s="526"/>
      <c r="SFT11" s="526"/>
      <c r="SFU11" s="526"/>
      <c r="SFV11" s="526"/>
      <c r="SFW11" s="526"/>
      <c r="SFX11" s="526"/>
      <c r="SFY11" s="526"/>
      <c r="SFZ11" s="526"/>
      <c r="SGA11" s="526"/>
      <c r="SGB11" s="526"/>
      <c r="SGC11" s="526"/>
      <c r="SGD11" s="526"/>
      <c r="SGE11" s="526"/>
      <c r="SGF11" s="526"/>
      <c r="SGG11" s="526"/>
      <c r="SGH11" s="526"/>
      <c r="SGI11" s="526"/>
      <c r="SGJ11" s="526"/>
      <c r="SGK11" s="526"/>
      <c r="SGL11" s="526"/>
      <c r="SGM11" s="526"/>
      <c r="SGN11" s="526"/>
      <c r="SGO11" s="526"/>
      <c r="SGP11" s="526"/>
      <c r="SGQ11" s="526"/>
      <c r="SGR11" s="526"/>
      <c r="SGS11" s="526"/>
      <c r="SGT11" s="526"/>
      <c r="SGU11" s="526"/>
      <c r="SGV11" s="526"/>
      <c r="SGW11" s="526"/>
      <c r="SGX11" s="526"/>
      <c r="SGY11" s="526"/>
      <c r="SGZ11" s="526"/>
      <c r="SHA11" s="526"/>
      <c r="SHB11" s="526"/>
      <c r="SHC11" s="526"/>
      <c r="SHD11" s="526"/>
      <c r="SHE11" s="526"/>
      <c r="SHF11" s="526"/>
      <c r="SHG11" s="526"/>
      <c r="SHH11" s="526"/>
      <c r="SHI11" s="526"/>
      <c r="SHJ11" s="526"/>
      <c r="SHK11" s="526"/>
      <c r="SHL11" s="526"/>
      <c r="SHM11" s="526"/>
      <c r="SHN11" s="526"/>
      <c r="SHO11" s="526"/>
      <c r="SHP11" s="526"/>
      <c r="SHQ11" s="526"/>
      <c r="SHR11" s="526"/>
      <c r="SHS11" s="526"/>
      <c r="SHT11" s="526"/>
      <c r="SHU11" s="526"/>
      <c r="SHV11" s="526"/>
      <c r="SHW11" s="526"/>
      <c r="SHX11" s="526"/>
      <c r="SHY11" s="526"/>
      <c r="SHZ11" s="526"/>
      <c r="SIA11" s="526"/>
      <c r="SIB11" s="526"/>
      <c r="SIC11" s="526"/>
      <c r="SID11" s="526"/>
      <c r="SIE11" s="526"/>
      <c r="SIF11" s="526"/>
      <c r="SIG11" s="526"/>
      <c r="SIH11" s="526"/>
      <c r="SII11" s="526"/>
      <c r="SIJ11" s="526"/>
      <c r="SIK11" s="526"/>
      <c r="SIL11" s="526"/>
      <c r="SIM11" s="526"/>
      <c r="SIN11" s="526"/>
      <c r="SIO11" s="526"/>
      <c r="SIP11" s="526"/>
      <c r="SIQ11" s="526"/>
      <c r="SIR11" s="526"/>
      <c r="SIS11" s="526"/>
      <c r="SIT11" s="526"/>
      <c r="SIU11" s="526"/>
      <c r="SIV11" s="526"/>
      <c r="SIW11" s="526"/>
      <c r="SIX11" s="526"/>
      <c r="SIY11" s="526"/>
      <c r="SIZ11" s="526"/>
      <c r="SJA11" s="526"/>
      <c r="SJB11" s="526"/>
      <c r="SJC11" s="526"/>
      <c r="SJD11" s="526"/>
      <c r="SJE11" s="526"/>
      <c r="SJF11" s="526"/>
      <c r="SJG11" s="526"/>
      <c r="SJH11" s="526"/>
      <c r="SJI11" s="526"/>
      <c r="SJJ11" s="526"/>
      <c r="SJK11" s="526"/>
      <c r="SJL11" s="526"/>
      <c r="SJM11" s="526"/>
      <c r="SJN11" s="526"/>
      <c r="SJO11" s="526"/>
      <c r="SJP11" s="526"/>
      <c r="SJQ11" s="526"/>
      <c r="SJR11" s="526"/>
      <c r="SJS11" s="526"/>
      <c r="SJT11" s="526"/>
      <c r="SJU11" s="526"/>
      <c r="SJV11" s="526"/>
      <c r="SJW11" s="526"/>
      <c r="SJX11" s="526"/>
      <c r="SJY11" s="526"/>
      <c r="SJZ11" s="526"/>
      <c r="SKA11" s="526"/>
      <c r="SKB11" s="526"/>
      <c r="SKC11" s="526"/>
      <c r="SKD11" s="526"/>
      <c r="SKE11" s="526"/>
      <c r="SKF11" s="526"/>
      <c r="SKG11" s="526"/>
      <c r="SKH11" s="526"/>
      <c r="SKI11" s="526"/>
      <c r="SKJ11" s="526"/>
      <c r="SKK11" s="526"/>
      <c r="SKL11" s="526"/>
      <c r="SKM11" s="526"/>
      <c r="SKN11" s="526"/>
      <c r="SKO11" s="526"/>
      <c r="SKP11" s="526"/>
      <c r="SKQ11" s="526"/>
      <c r="SKR11" s="526"/>
      <c r="SKS11" s="526"/>
      <c r="SKT11" s="526"/>
      <c r="SKU11" s="526"/>
      <c r="SKV11" s="526"/>
      <c r="SKW11" s="526"/>
      <c r="SKX11" s="526"/>
      <c r="SKY11" s="526"/>
      <c r="SKZ11" s="526"/>
      <c r="SLA11" s="526"/>
      <c r="SLB11" s="526"/>
      <c r="SLC11" s="526"/>
      <c r="SLD11" s="526"/>
      <c r="SLE11" s="526"/>
      <c r="SLF11" s="526"/>
      <c r="SLG11" s="526"/>
      <c r="SLH11" s="526"/>
      <c r="SLI11" s="526"/>
      <c r="SLJ11" s="526"/>
      <c r="SLK11" s="526"/>
      <c r="SLL11" s="526"/>
      <c r="SLM11" s="526"/>
      <c r="SLN11" s="526"/>
      <c r="SLO11" s="526"/>
      <c r="SLP11" s="526"/>
      <c r="SLQ11" s="526"/>
      <c r="SLR11" s="526"/>
      <c r="SLS11" s="526"/>
      <c r="SLT11" s="526"/>
      <c r="SLU11" s="526"/>
      <c r="SLV11" s="526"/>
      <c r="SLW11" s="526"/>
      <c r="SLX11" s="526"/>
      <c r="SLY11" s="526"/>
      <c r="SLZ11" s="526"/>
      <c r="SMA11" s="526"/>
      <c r="SMB11" s="526"/>
      <c r="SMC11" s="526"/>
      <c r="SMD11" s="526"/>
      <c r="SME11" s="526"/>
      <c r="SMF11" s="526"/>
      <c r="SMG11" s="526"/>
      <c r="SMH11" s="526"/>
      <c r="SMI11" s="526"/>
      <c r="SMJ11" s="526"/>
      <c r="SMK11" s="526"/>
      <c r="SML11" s="526"/>
      <c r="SMM11" s="526"/>
      <c r="SMN11" s="526"/>
      <c r="SMO11" s="526"/>
      <c r="SMP11" s="526"/>
      <c r="SMQ11" s="526"/>
      <c r="SMR11" s="526"/>
      <c r="SMS11" s="526"/>
      <c r="SMT11" s="526"/>
      <c r="SMU11" s="526"/>
      <c r="SMV11" s="526"/>
      <c r="SMW11" s="526"/>
      <c r="SMX11" s="526"/>
      <c r="SMY11" s="526"/>
      <c r="SMZ11" s="526"/>
      <c r="SNA11" s="526"/>
      <c r="SNB11" s="526"/>
      <c r="SNC11" s="526"/>
      <c r="SND11" s="526"/>
      <c r="SNE11" s="526"/>
      <c r="SNF11" s="526"/>
      <c r="SNG11" s="526"/>
      <c r="SNH11" s="526"/>
      <c r="SNI11" s="526"/>
      <c r="SNJ11" s="526"/>
      <c r="SNK11" s="526"/>
      <c r="SNL11" s="526"/>
      <c r="SNM11" s="526"/>
      <c r="SNN11" s="526"/>
      <c r="SNO11" s="526"/>
      <c r="SNP11" s="526"/>
      <c r="SNQ11" s="526"/>
      <c r="SNR11" s="526"/>
      <c r="SNS11" s="526"/>
      <c r="SNT11" s="526"/>
      <c r="SNU11" s="526"/>
      <c r="SNV11" s="526"/>
      <c r="SNW11" s="526"/>
      <c r="SNX11" s="526"/>
      <c r="SNY11" s="526"/>
      <c r="SNZ11" s="526"/>
      <c r="SOA11" s="526"/>
      <c r="SOB11" s="526"/>
      <c r="SOC11" s="526"/>
      <c r="SOD11" s="526"/>
      <c r="SOE11" s="526"/>
      <c r="SOF11" s="526"/>
      <c r="SOG11" s="526"/>
      <c r="SOH11" s="526"/>
      <c r="SOI11" s="526"/>
      <c r="SOJ11" s="526"/>
      <c r="SOK11" s="526"/>
      <c r="SOL11" s="526"/>
      <c r="SOM11" s="526"/>
      <c r="SON11" s="526"/>
      <c r="SOO11" s="526"/>
      <c r="SOP11" s="526"/>
      <c r="SOQ11" s="526"/>
      <c r="SOR11" s="526"/>
      <c r="SOS11" s="526"/>
      <c r="SOT11" s="526"/>
      <c r="SOU11" s="526"/>
      <c r="SOV11" s="526"/>
      <c r="SOW11" s="526"/>
      <c r="SOX11" s="526"/>
      <c r="SOY11" s="526"/>
      <c r="SOZ11" s="526"/>
      <c r="SPA11" s="526"/>
      <c r="SPB11" s="526"/>
      <c r="SPC11" s="526"/>
      <c r="SPD11" s="526"/>
      <c r="SPE11" s="526"/>
      <c r="SPF11" s="526"/>
      <c r="SPG11" s="526"/>
      <c r="SPH11" s="526"/>
      <c r="SPI11" s="526"/>
      <c r="SPJ11" s="526"/>
      <c r="SPK11" s="526"/>
      <c r="SPL11" s="526"/>
      <c r="SPM11" s="526"/>
      <c r="SPN11" s="526"/>
      <c r="SPO11" s="526"/>
      <c r="SPP11" s="526"/>
      <c r="SPQ11" s="526"/>
      <c r="SPR11" s="526"/>
      <c r="SPS11" s="526"/>
      <c r="SPT11" s="526"/>
      <c r="SPU11" s="526"/>
      <c r="SPV11" s="526"/>
      <c r="SPW11" s="526"/>
      <c r="SPX11" s="526"/>
      <c r="SPY11" s="526"/>
      <c r="SPZ11" s="526"/>
      <c r="SQA11" s="526"/>
      <c r="SQB11" s="526"/>
      <c r="SQC11" s="526"/>
      <c r="SQD11" s="526"/>
      <c r="SQE11" s="526"/>
      <c r="SQF11" s="526"/>
      <c r="SQG11" s="526"/>
      <c r="SQH11" s="526"/>
      <c r="SQI11" s="526"/>
      <c r="SQJ11" s="526"/>
      <c r="SQK11" s="526"/>
      <c r="SQL11" s="526"/>
      <c r="SQM11" s="526"/>
      <c r="SQN11" s="526"/>
      <c r="SQO11" s="526"/>
      <c r="SQP11" s="526"/>
      <c r="SQQ11" s="526"/>
      <c r="SQR11" s="526"/>
      <c r="SQS11" s="526"/>
      <c r="SQT11" s="526"/>
      <c r="SQU11" s="526"/>
      <c r="SQV11" s="526"/>
      <c r="SQW11" s="526"/>
      <c r="SQX11" s="526"/>
      <c r="SQY11" s="526"/>
      <c r="SQZ11" s="526"/>
      <c r="SRA11" s="526"/>
      <c r="SRB11" s="526"/>
      <c r="SRC11" s="526"/>
      <c r="SRD11" s="526"/>
      <c r="SRE11" s="526"/>
      <c r="SRF11" s="526"/>
      <c r="SRG11" s="526"/>
      <c r="SRH11" s="526"/>
      <c r="SRI11" s="526"/>
      <c r="SRJ11" s="526"/>
      <c r="SRK11" s="526"/>
      <c r="SRL11" s="526"/>
      <c r="SRM11" s="526"/>
      <c r="SRN11" s="526"/>
      <c r="SRO11" s="526"/>
      <c r="SRP11" s="526"/>
      <c r="SRQ11" s="526"/>
      <c r="SRR11" s="526"/>
      <c r="SRS11" s="526"/>
      <c r="SRT11" s="526"/>
      <c r="SRU11" s="526"/>
      <c r="SRV11" s="526"/>
      <c r="SRW11" s="526"/>
      <c r="SRX11" s="526"/>
      <c r="SRY11" s="526"/>
      <c r="SRZ11" s="526"/>
      <c r="SSA11" s="526"/>
      <c r="SSB11" s="526"/>
      <c r="SSC11" s="526"/>
      <c r="SSD11" s="526"/>
      <c r="SSE11" s="526"/>
      <c r="SSF11" s="526"/>
      <c r="SSG11" s="526"/>
      <c r="SSH11" s="526"/>
      <c r="SSI11" s="526"/>
      <c r="SSJ11" s="526"/>
      <c r="SSK11" s="526"/>
      <c r="SSL11" s="526"/>
      <c r="SSM11" s="526"/>
      <c r="SSN11" s="526"/>
      <c r="SSO11" s="526"/>
      <c r="SSP11" s="526"/>
      <c r="SSQ11" s="526"/>
      <c r="SSR11" s="526"/>
      <c r="SSS11" s="526"/>
      <c r="SST11" s="526"/>
      <c r="SSU11" s="526"/>
      <c r="SSV11" s="526"/>
      <c r="SSW11" s="526"/>
      <c r="SSX11" s="526"/>
      <c r="SSY11" s="526"/>
      <c r="SSZ11" s="526"/>
      <c r="STA11" s="526"/>
      <c r="STB11" s="526"/>
      <c r="STC11" s="526"/>
      <c r="STD11" s="526"/>
      <c r="STE11" s="526"/>
      <c r="STF11" s="526"/>
      <c r="STG11" s="526"/>
      <c r="STH11" s="526"/>
      <c r="STI11" s="526"/>
      <c r="STJ11" s="526"/>
      <c r="STK11" s="526"/>
      <c r="STL11" s="526"/>
      <c r="STM11" s="526"/>
      <c r="STN11" s="526"/>
      <c r="STO11" s="526"/>
      <c r="STP11" s="526"/>
      <c r="STQ11" s="526"/>
      <c r="STR11" s="526"/>
      <c r="STS11" s="526"/>
      <c r="STT11" s="526"/>
      <c r="STU11" s="526"/>
      <c r="STV11" s="526"/>
      <c r="STW11" s="526"/>
      <c r="STX11" s="526"/>
      <c r="STY11" s="526"/>
      <c r="STZ11" s="526"/>
      <c r="SUA11" s="526"/>
      <c r="SUB11" s="526"/>
      <c r="SUC11" s="526"/>
      <c r="SUD11" s="526"/>
      <c r="SUE11" s="526"/>
      <c r="SUF11" s="526"/>
      <c r="SUG11" s="526"/>
      <c r="SUH11" s="526"/>
      <c r="SUI11" s="526"/>
      <c r="SUJ11" s="526"/>
      <c r="SUK11" s="526"/>
      <c r="SUL11" s="526"/>
      <c r="SUM11" s="526"/>
      <c r="SUN11" s="526"/>
      <c r="SUO11" s="526"/>
      <c r="SUP11" s="526"/>
      <c r="SUQ11" s="526"/>
      <c r="SUR11" s="526"/>
      <c r="SUS11" s="526"/>
      <c r="SUT11" s="526"/>
      <c r="SUU11" s="526"/>
      <c r="SUV11" s="526"/>
      <c r="SUW11" s="526"/>
      <c r="SUX11" s="526"/>
      <c r="SUY11" s="526"/>
      <c r="SUZ11" s="526"/>
      <c r="SVA11" s="526"/>
      <c r="SVB11" s="526"/>
      <c r="SVC11" s="526"/>
      <c r="SVD11" s="526"/>
      <c r="SVE11" s="526"/>
      <c r="SVF11" s="526"/>
      <c r="SVG11" s="526"/>
      <c r="SVH11" s="526"/>
      <c r="SVI11" s="526"/>
      <c r="SVJ11" s="526"/>
      <c r="SVK11" s="526"/>
      <c r="SVL11" s="526"/>
      <c r="SVM11" s="526"/>
      <c r="SVN11" s="526"/>
      <c r="SVO11" s="526"/>
      <c r="SVP11" s="526"/>
      <c r="SVQ11" s="526"/>
      <c r="SVR11" s="526"/>
      <c r="SVS11" s="526"/>
      <c r="SVT11" s="526"/>
      <c r="SVU11" s="526"/>
      <c r="SVV11" s="526"/>
      <c r="SVW11" s="526"/>
      <c r="SVX11" s="526"/>
      <c r="SVY11" s="526"/>
      <c r="SVZ11" s="526"/>
      <c r="SWA11" s="526"/>
      <c r="SWB11" s="526"/>
      <c r="SWC11" s="526"/>
      <c r="SWD11" s="526"/>
      <c r="SWE11" s="526"/>
      <c r="SWF11" s="526"/>
      <c r="SWG11" s="526"/>
      <c r="SWH11" s="526"/>
      <c r="SWI11" s="526"/>
      <c r="SWJ11" s="526"/>
      <c r="SWK11" s="526"/>
      <c r="SWL11" s="526"/>
      <c r="SWM11" s="526"/>
      <c r="SWN11" s="526"/>
      <c r="SWO11" s="526"/>
      <c r="SWP11" s="526"/>
      <c r="SWQ11" s="526"/>
      <c r="SWR11" s="526"/>
      <c r="SWS11" s="526"/>
      <c r="SWT11" s="526"/>
      <c r="SWU11" s="526"/>
      <c r="SWV11" s="526"/>
      <c r="SWW11" s="526"/>
      <c r="SWX11" s="526"/>
      <c r="SWY11" s="526"/>
      <c r="SWZ11" s="526"/>
      <c r="SXA11" s="526"/>
      <c r="SXB11" s="526"/>
      <c r="SXC11" s="526"/>
      <c r="SXD11" s="526"/>
      <c r="SXE11" s="526"/>
      <c r="SXF11" s="526"/>
      <c r="SXG11" s="526"/>
      <c r="SXH11" s="526"/>
      <c r="SXI11" s="526"/>
      <c r="SXJ11" s="526"/>
      <c r="SXK11" s="526"/>
      <c r="SXL11" s="526"/>
      <c r="SXM11" s="526"/>
      <c r="SXN11" s="526"/>
      <c r="SXO11" s="526"/>
      <c r="SXP11" s="526"/>
      <c r="SXQ11" s="526"/>
      <c r="SXR11" s="526"/>
      <c r="SXS11" s="526"/>
      <c r="SXT11" s="526"/>
      <c r="SXU11" s="526"/>
      <c r="SXV11" s="526"/>
      <c r="SXW11" s="526"/>
      <c r="SXX11" s="526"/>
      <c r="SXY11" s="526"/>
      <c r="SXZ11" s="526"/>
      <c r="SYA11" s="526"/>
      <c r="SYB11" s="526"/>
      <c r="SYC11" s="526"/>
      <c r="SYD11" s="526"/>
      <c r="SYE11" s="526"/>
      <c r="SYF11" s="526"/>
      <c r="SYG11" s="526"/>
      <c r="SYH11" s="526"/>
      <c r="SYI11" s="526"/>
      <c r="SYJ11" s="526"/>
      <c r="SYK11" s="526"/>
      <c r="SYL11" s="526"/>
      <c r="SYM11" s="526"/>
      <c r="SYN11" s="526"/>
      <c r="SYO11" s="526"/>
      <c r="SYP11" s="526"/>
      <c r="SYQ11" s="526"/>
      <c r="SYR11" s="526"/>
      <c r="SYS11" s="526"/>
      <c r="SYT11" s="526"/>
      <c r="SYU11" s="526"/>
      <c r="SYV11" s="526"/>
      <c r="SYW11" s="526"/>
      <c r="SYX11" s="526"/>
      <c r="SYY11" s="526"/>
      <c r="SYZ11" s="526"/>
      <c r="SZA11" s="526"/>
      <c r="SZB11" s="526"/>
      <c r="SZC11" s="526"/>
      <c r="SZD11" s="526"/>
      <c r="SZE11" s="526"/>
      <c r="SZF11" s="526"/>
      <c r="SZG11" s="526"/>
      <c r="SZH11" s="526"/>
      <c r="SZI11" s="526"/>
      <c r="SZJ11" s="526"/>
      <c r="SZK11" s="526"/>
      <c r="SZL11" s="526"/>
      <c r="SZM11" s="526"/>
      <c r="SZN11" s="526"/>
      <c r="SZO11" s="526"/>
      <c r="SZP11" s="526"/>
      <c r="SZQ11" s="526"/>
      <c r="SZR11" s="526"/>
      <c r="SZS11" s="526"/>
      <c r="SZT11" s="526"/>
      <c r="SZU11" s="526"/>
      <c r="SZV11" s="526"/>
      <c r="SZW11" s="526"/>
      <c r="SZX11" s="526"/>
      <c r="SZY11" s="526"/>
      <c r="SZZ11" s="526"/>
      <c r="TAA11" s="526"/>
      <c r="TAB11" s="526"/>
      <c r="TAC11" s="526"/>
      <c r="TAD11" s="526"/>
      <c r="TAE11" s="526"/>
      <c r="TAF11" s="526"/>
      <c r="TAG11" s="526"/>
      <c r="TAH11" s="526"/>
      <c r="TAI11" s="526"/>
      <c r="TAJ11" s="526"/>
      <c r="TAK11" s="526"/>
      <c r="TAL11" s="526"/>
      <c r="TAM11" s="526"/>
      <c r="TAN11" s="526"/>
      <c r="TAO11" s="526"/>
      <c r="TAP11" s="526"/>
      <c r="TAQ11" s="526"/>
      <c r="TAR11" s="526"/>
      <c r="TAS11" s="526"/>
      <c r="TAT11" s="526"/>
      <c r="TAU11" s="526"/>
      <c r="TAV11" s="526"/>
      <c r="TAW11" s="526"/>
      <c r="TAX11" s="526"/>
      <c r="TAY11" s="526"/>
      <c r="TAZ11" s="526"/>
      <c r="TBA11" s="526"/>
      <c r="TBB11" s="526"/>
      <c r="TBC11" s="526"/>
      <c r="TBD11" s="526"/>
      <c r="TBE11" s="526"/>
      <c r="TBF11" s="526"/>
      <c r="TBG11" s="526"/>
      <c r="TBH11" s="526"/>
      <c r="TBI11" s="526"/>
      <c r="TBJ11" s="526"/>
      <c r="TBK11" s="526"/>
      <c r="TBL11" s="526"/>
      <c r="TBM11" s="526"/>
      <c r="TBN11" s="526"/>
      <c r="TBO11" s="526"/>
      <c r="TBP11" s="526"/>
      <c r="TBQ11" s="526"/>
      <c r="TBR11" s="526"/>
      <c r="TBS11" s="526"/>
      <c r="TBT11" s="526"/>
      <c r="TBU11" s="526"/>
      <c r="TBV11" s="526"/>
      <c r="TBW11" s="526"/>
      <c r="TBX11" s="526"/>
      <c r="TBY11" s="526"/>
      <c r="TBZ11" s="526"/>
      <c r="TCA11" s="526"/>
      <c r="TCB11" s="526"/>
      <c r="TCC11" s="526"/>
      <c r="TCD11" s="526"/>
      <c r="TCE11" s="526"/>
      <c r="TCF11" s="526"/>
      <c r="TCG11" s="526"/>
      <c r="TCH11" s="526"/>
      <c r="TCI11" s="526"/>
      <c r="TCJ11" s="526"/>
      <c r="TCK11" s="526"/>
      <c r="TCL11" s="526"/>
      <c r="TCM11" s="526"/>
      <c r="TCN11" s="526"/>
      <c r="TCO11" s="526"/>
      <c r="TCP11" s="526"/>
      <c r="TCQ11" s="526"/>
      <c r="TCR11" s="526"/>
      <c r="TCS11" s="526"/>
      <c r="TCT11" s="526"/>
      <c r="TCU11" s="526"/>
      <c r="TCV11" s="526"/>
      <c r="TCW11" s="526"/>
      <c r="TCX11" s="526"/>
      <c r="TCY11" s="526"/>
      <c r="TCZ11" s="526"/>
      <c r="TDA11" s="526"/>
      <c r="TDB11" s="526"/>
      <c r="TDC11" s="526"/>
      <c r="TDD11" s="526"/>
      <c r="TDE11" s="526"/>
      <c r="TDF11" s="526"/>
      <c r="TDG11" s="526"/>
      <c r="TDH11" s="526"/>
      <c r="TDI11" s="526"/>
      <c r="TDJ11" s="526"/>
      <c r="TDK11" s="526"/>
      <c r="TDL11" s="526"/>
      <c r="TDM11" s="526"/>
      <c r="TDN11" s="526"/>
      <c r="TDO11" s="526"/>
      <c r="TDP11" s="526"/>
      <c r="TDQ11" s="526"/>
      <c r="TDR11" s="526"/>
      <c r="TDS11" s="526"/>
      <c r="TDT11" s="526"/>
      <c r="TDU11" s="526"/>
      <c r="TDV11" s="526"/>
      <c r="TDW11" s="526"/>
      <c r="TDX11" s="526"/>
      <c r="TDY11" s="526"/>
      <c r="TDZ11" s="526"/>
      <c r="TEA11" s="526"/>
      <c r="TEB11" s="526"/>
      <c r="TEC11" s="526"/>
      <c r="TED11" s="526"/>
      <c r="TEE11" s="526"/>
      <c r="TEF11" s="526"/>
      <c r="TEG11" s="526"/>
      <c r="TEH11" s="526"/>
      <c r="TEI11" s="526"/>
      <c r="TEJ11" s="526"/>
      <c r="TEK11" s="526"/>
      <c r="TEL11" s="526"/>
      <c r="TEM11" s="526"/>
      <c r="TEN11" s="526"/>
      <c r="TEO11" s="526"/>
      <c r="TEP11" s="526"/>
      <c r="TEQ11" s="526"/>
      <c r="TER11" s="526"/>
      <c r="TES11" s="526"/>
      <c r="TET11" s="526"/>
      <c r="TEU11" s="526"/>
      <c r="TEV11" s="526"/>
      <c r="TEW11" s="526"/>
      <c r="TEX11" s="526"/>
      <c r="TEY11" s="526"/>
      <c r="TEZ11" s="526"/>
      <c r="TFA11" s="526"/>
      <c r="TFB11" s="526"/>
      <c r="TFC11" s="526"/>
      <c r="TFD11" s="526"/>
      <c r="TFE11" s="526"/>
      <c r="TFF11" s="526"/>
      <c r="TFG11" s="526"/>
      <c r="TFH11" s="526"/>
      <c r="TFI11" s="526"/>
      <c r="TFJ11" s="526"/>
      <c r="TFK11" s="526"/>
      <c r="TFL11" s="526"/>
      <c r="TFM11" s="526"/>
      <c r="TFN11" s="526"/>
      <c r="TFO11" s="526"/>
      <c r="TFP11" s="526"/>
      <c r="TFQ11" s="526"/>
      <c r="TFR11" s="526"/>
      <c r="TFS11" s="526"/>
      <c r="TFT11" s="526"/>
      <c r="TFU11" s="526"/>
      <c r="TFV11" s="526"/>
      <c r="TFW11" s="526"/>
      <c r="TFX11" s="526"/>
      <c r="TFY11" s="526"/>
      <c r="TFZ11" s="526"/>
      <c r="TGA11" s="526"/>
      <c r="TGB11" s="526"/>
      <c r="TGC11" s="526"/>
      <c r="TGD11" s="526"/>
      <c r="TGE11" s="526"/>
      <c r="TGF11" s="526"/>
      <c r="TGG11" s="526"/>
      <c r="TGH11" s="526"/>
      <c r="TGI11" s="526"/>
      <c r="TGJ11" s="526"/>
      <c r="TGK11" s="526"/>
      <c r="TGL11" s="526"/>
      <c r="TGM11" s="526"/>
      <c r="TGN11" s="526"/>
      <c r="TGO11" s="526"/>
      <c r="TGP11" s="526"/>
      <c r="TGQ11" s="526"/>
      <c r="TGR11" s="526"/>
      <c r="TGS11" s="526"/>
      <c r="TGT11" s="526"/>
      <c r="TGU11" s="526"/>
      <c r="TGV11" s="526"/>
      <c r="TGW11" s="526"/>
      <c r="TGX11" s="526"/>
      <c r="TGY11" s="526"/>
      <c r="TGZ11" s="526"/>
      <c r="THA11" s="526"/>
      <c r="THB11" s="526"/>
      <c r="THC11" s="526"/>
      <c r="THD11" s="526"/>
      <c r="THE11" s="526"/>
      <c r="THF11" s="526"/>
      <c r="THG11" s="526"/>
      <c r="THH11" s="526"/>
      <c r="THI11" s="526"/>
      <c r="THJ11" s="526"/>
      <c r="THK11" s="526"/>
      <c r="THL11" s="526"/>
      <c r="THM11" s="526"/>
      <c r="THN11" s="526"/>
      <c r="THO11" s="526"/>
      <c r="THP11" s="526"/>
      <c r="THQ11" s="526"/>
      <c r="THR11" s="526"/>
      <c r="THS11" s="526"/>
      <c r="THT11" s="526"/>
      <c r="THU11" s="526"/>
      <c r="THV11" s="526"/>
      <c r="THW11" s="526"/>
      <c r="THX11" s="526"/>
      <c r="THY11" s="526"/>
      <c r="THZ11" s="526"/>
      <c r="TIA11" s="526"/>
      <c r="TIB11" s="526"/>
      <c r="TIC11" s="526"/>
      <c r="TID11" s="526"/>
      <c r="TIE11" s="526"/>
      <c r="TIF11" s="526"/>
      <c r="TIG11" s="526"/>
      <c r="TIH11" s="526"/>
      <c r="TII11" s="526"/>
      <c r="TIJ11" s="526"/>
      <c r="TIK11" s="526"/>
      <c r="TIL11" s="526"/>
      <c r="TIM11" s="526"/>
      <c r="TIN11" s="526"/>
      <c r="TIO11" s="526"/>
      <c r="TIP11" s="526"/>
      <c r="TIQ11" s="526"/>
      <c r="TIR11" s="526"/>
      <c r="TIS11" s="526"/>
      <c r="TIT11" s="526"/>
      <c r="TIU11" s="526"/>
      <c r="TIV11" s="526"/>
      <c r="TIW11" s="526"/>
      <c r="TIX11" s="526"/>
      <c r="TIY11" s="526"/>
      <c r="TIZ11" s="526"/>
      <c r="TJA11" s="526"/>
      <c r="TJB11" s="526"/>
      <c r="TJC11" s="526"/>
      <c r="TJD11" s="526"/>
      <c r="TJE11" s="526"/>
      <c r="TJF11" s="526"/>
      <c r="TJG11" s="526"/>
      <c r="TJH11" s="526"/>
      <c r="TJI11" s="526"/>
      <c r="TJJ11" s="526"/>
      <c r="TJK11" s="526"/>
      <c r="TJL11" s="526"/>
      <c r="TJM11" s="526"/>
      <c r="TJN11" s="526"/>
      <c r="TJO11" s="526"/>
      <c r="TJP11" s="526"/>
      <c r="TJQ11" s="526"/>
      <c r="TJR11" s="526"/>
      <c r="TJS11" s="526"/>
      <c r="TJT11" s="526"/>
      <c r="TJU11" s="526"/>
      <c r="TJV11" s="526"/>
      <c r="TJW11" s="526"/>
      <c r="TJX11" s="526"/>
      <c r="TJY11" s="526"/>
      <c r="TJZ11" s="526"/>
      <c r="TKA11" s="526"/>
      <c r="TKB11" s="526"/>
      <c r="TKC11" s="526"/>
      <c r="TKD11" s="526"/>
      <c r="TKE11" s="526"/>
      <c r="TKF11" s="526"/>
      <c r="TKG11" s="526"/>
      <c r="TKH11" s="526"/>
      <c r="TKI11" s="526"/>
      <c r="TKJ11" s="526"/>
      <c r="TKK11" s="526"/>
      <c r="TKL11" s="526"/>
      <c r="TKM11" s="526"/>
      <c r="TKN11" s="526"/>
      <c r="TKO11" s="526"/>
      <c r="TKP11" s="526"/>
      <c r="TKQ11" s="526"/>
      <c r="TKR11" s="526"/>
      <c r="TKS11" s="526"/>
      <c r="TKT11" s="526"/>
      <c r="TKU11" s="526"/>
      <c r="TKV11" s="526"/>
      <c r="TKW11" s="526"/>
      <c r="TKX11" s="526"/>
      <c r="TKY11" s="526"/>
      <c r="TKZ11" s="526"/>
      <c r="TLA11" s="526"/>
      <c r="TLB11" s="526"/>
      <c r="TLC11" s="526"/>
      <c r="TLD11" s="526"/>
      <c r="TLE11" s="526"/>
      <c r="TLF11" s="526"/>
      <c r="TLG11" s="526"/>
      <c r="TLH11" s="526"/>
      <c r="TLI11" s="526"/>
      <c r="TLJ11" s="526"/>
      <c r="TLK11" s="526"/>
      <c r="TLL11" s="526"/>
      <c r="TLM11" s="526"/>
      <c r="TLN11" s="526"/>
      <c r="TLO11" s="526"/>
      <c r="TLP11" s="526"/>
      <c r="TLQ11" s="526"/>
      <c r="TLR11" s="526"/>
      <c r="TLS11" s="526"/>
      <c r="TLT11" s="526"/>
      <c r="TLU11" s="526"/>
      <c r="TLV11" s="526"/>
      <c r="TLW11" s="526"/>
      <c r="TLX11" s="526"/>
      <c r="TLY11" s="526"/>
      <c r="TLZ11" s="526"/>
      <c r="TMA11" s="526"/>
      <c r="TMB11" s="526"/>
      <c r="TMC11" s="526"/>
      <c r="TMD11" s="526"/>
      <c r="TME11" s="526"/>
      <c r="TMF11" s="526"/>
      <c r="TMG11" s="526"/>
      <c r="TMH11" s="526"/>
      <c r="TMI11" s="526"/>
      <c r="TMJ11" s="526"/>
      <c r="TMK11" s="526"/>
      <c r="TML11" s="526"/>
      <c r="TMM11" s="526"/>
      <c r="TMN11" s="526"/>
      <c r="TMO11" s="526"/>
      <c r="TMP11" s="526"/>
      <c r="TMQ11" s="526"/>
      <c r="TMR11" s="526"/>
      <c r="TMS11" s="526"/>
      <c r="TMT11" s="526"/>
      <c r="TMU11" s="526"/>
      <c r="TMV11" s="526"/>
      <c r="TMW11" s="526"/>
      <c r="TMX11" s="526"/>
      <c r="TMY11" s="526"/>
      <c r="TMZ11" s="526"/>
      <c r="TNA11" s="526"/>
      <c r="TNB11" s="526"/>
      <c r="TNC11" s="526"/>
      <c r="TND11" s="526"/>
      <c r="TNE11" s="526"/>
      <c r="TNF11" s="526"/>
      <c r="TNG11" s="526"/>
      <c r="TNH11" s="526"/>
      <c r="TNI11" s="526"/>
      <c r="TNJ11" s="526"/>
      <c r="TNK11" s="526"/>
      <c r="TNL11" s="526"/>
      <c r="TNM11" s="526"/>
      <c r="TNN11" s="526"/>
      <c r="TNO11" s="526"/>
      <c r="TNP11" s="526"/>
      <c r="TNQ11" s="526"/>
      <c r="TNR11" s="526"/>
      <c r="TNS11" s="526"/>
      <c r="TNT11" s="526"/>
      <c r="TNU11" s="526"/>
      <c r="TNV11" s="526"/>
      <c r="TNW11" s="526"/>
      <c r="TNX11" s="526"/>
      <c r="TNY11" s="526"/>
      <c r="TNZ11" s="526"/>
      <c r="TOA11" s="526"/>
      <c r="TOB11" s="526"/>
      <c r="TOC11" s="526"/>
      <c r="TOD11" s="526"/>
      <c r="TOE11" s="526"/>
      <c r="TOF11" s="526"/>
      <c r="TOG11" s="526"/>
      <c r="TOH11" s="526"/>
      <c r="TOI11" s="526"/>
      <c r="TOJ11" s="526"/>
      <c r="TOK11" s="526"/>
      <c r="TOL11" s="526"/>
      <c r="TOM11" s="526"/>
      <c r="TON11" s="526"/>
      <c r="TOO11" s="526"/>
      <c r="TOP11" s="526"/>
      <c r="TOQ11" s="526"/>
      <c r="TOR11" s="526"/>
      <c r="TOS11" s="526"/>
      <c r="TOT11" s="526"/>
      <c r="TOU11" s="526"/>
      <c r="TOV11" s="526"/>
      <c r="TOW11" s="526"/>
      <c r="TOX11" s="526"/>
      <c r="TOY11" s="526"/>
      <c r="TOZ11" s="526"/>
      <c r="TPA11" s="526"/>
      <c r="TPB11" s="526"/>
      <c r="TPC11" s="526"/>
      <c r="TPD11" s="526"/>
      <c r="TPE11" s="526"/>
      <c r="TPF11" s="526"/>
      <c r="TPG11" s="526"/>
      <c r="TPH11" s="526"/>
      <c r="TPI11" s="526"/>
      <c r="TPJ11" s="526"/>
      <c r="TPK11" s="526"/>
      <c r="TPL11" s="526"/>
      <c r="TPM11" s="526"/>
      <c r="TPN11" s="526"/>
      <c r="TPO11" s="526"/>
      <c r="TPP11" s="526"/>
      <c r="TPQ11" s="526"/>
      <c r="TPR11" s="526"/>
      <c r="TPS11" s="526"/>
      <c r="TPT11" s="526"/>
      <c r="TPU11" s="526"/>
      <c r="TPV11" s="526"/>
      <c r="TPW11" s="526"/>
      <c r="TPX11" s="526"/>
      <c r="TPY11" s="526"/>
      <c r="TPZ11" s="526"/>
      <c r="TQA11" s="526"/>
      <c r="TQB11" s="526"/>
      <c r="TQC11" s="526"/>
      <c r="TQD11" s="526"/>
      <c r="TQE11" s="526"/>
      <c r="TQF11" s="526"/>
      <c r="TQG11" s="526"/>
      <c r="TQH11" s="526"/>
      <c r="TQI11" s="526"/>
      <c r="TQJ11" s="526"/>
      <c r="TQK11" s="526"/>
      <c r="TQL11" s="526"/>
      <c r="TQM11" s="526"/>
      <c r="TQN11" s="526"/>
      <c r="TQO11" s="526"/>
      <c r="TQP11" s="526"/>
      <c r="TQQ11" s="526"/>
      <c r="TQR11" s="526"/>
      <c r="TQS11" s="526"/>
      <c r="TQT11" s="526"/>
      <c r="TQU11" s="526"/>
      <c r="TQV11" s="526"/>
      <c r="TQW11" s="526"/>
      <c r="TQX11" s="526"/>
      <c r="TQY11" s="526"/>
      <c r="TQZ11" s="526"/>
      <c r="TRA11" s="526"/>
      <c r="TRB11" s="526"/>
      <c r="TRC11" s="526"/>
      <c r="TRD11" s="526"/>
      <c r="TRE11" s="526"/>
      <c r="TRF11" s="526"/>
      <c r="TRG11" s="526"/>
      <c r="TRH11" s="526"/>
      <c r="TRI11" s="526"/>
      <c r="TRJ11" s="526"/>
      <c r="TRK11" s="526"/>
      <c r="TRL11" s="526"/>
      <c r="TRM11" s="526"/>
      <c r="TRN11" s="526"/>
      <c r="TRO11" s="526"/>
      <c r="TRP11" s="526"/>
      <c r="TRQ11" s="526"/>
      <c r="TRR11" s="526"/>
      <c r="TRS11" s="526"/>
      <c r="TRT11" s="526"/>
      <c r="TRU11" s="526"/>
      <c r="TRV11" s="526"/>
      <c r="TRW11" s="526"/>
      <c r="TRX11" s="526"/>
      <c r="TRY11" s="526"/>
      <c r="TRZ11" s="526"/>
      <c r="TSA11" s="526"/>
      <c r="TSB11" s="526"/>
      <c r="TSC11" s="526"/>
      <c r="TSD11" s="526"/>
      <c r="TSE11" s="526"/>
      <c r="TSF11" s="526"/>
      <c r="TSG11" s="526"/>
      <c r="TSH11" s="526"/>
      <c r="TSI11" s="526"/>
      <c r="TSJ11" s="526"/>
      <c r="TSK11" s="526"/>
      <c r="TSL11" s="526"/>
      <c r="TSM11" s="526"/>
      <c r="TSN11" s="526"/>
      <c r="TSO11" s="526"/>
      <c r="TSP11" s="526"/>
      <c r="TSQ11" s="526"/>
      <c r="TSR11" s="526"/>
      <c r="TSS11" s="526"/>
      <c r="TST11" s="526"/>
      <c r="TSU11" s="526"/>
      <c r="TSV11" s="526"/>
      <c r="TSW11" s="526"/>
      <c r="TSX11" s="526"/>
      <c r="TSY11" s="526"/>
      <c r="TSZ11" s="526"/>
      <c r="TTA11" s="526"/>
      <c r="TTB11" s="526"/>
      <c r="TTC11" s="526"/>
      <c r="TTD11" s="526"/>
      <c r="TTE11" s="526"/>
      <c r="TTF11" s="526"/>
      <c r="TTG11" s="526"/>
      <c r="TTH11" s="526"/>
      <c r="TTI11" s="526"/>
      <c r="TTJ11" s="526"/>
      <c r="TTK11" s="526"/>
      <c r="TTL11" s="526"/>
      <c r="TTM11" s="526"/>
      <c r="TTN11" s="526"/>
      <c r="TTO11" s="526"/>
      <c r="TTP11" s="526"/>
      <c r="TTQ11" s="526"/>
      <c r="TTR11" s="526"/>
      <c r="TTS11" s="526"/>
      <c r="TTT11" s="526"/>
      <c r="TTU11" s="526"/>
      <c r="TTV11" s="526"/>
      <c r="TTW11" s="526"/>
      <c r="TTX11" s="526"/>
      <c r="TTY11" s="526"/>
      <c r="TTZ11" s="526"/>
      <c r="TUA11" s="526"/>
      <c r="TUB11" s="526"/>
      <c r="TUC11" s="526"/>
      <c r="TUD11" s="526"/>
      <c r="TUE11" s="526"/>
      <c r="TUF11" s="526"/>
      <c r="TUG11" s="526"/>
      <c r="TUH11" s="526"/>
      <c r="TUI11" s="526"/>
      <c r="TUJ11" s="526"/>
      <c r="TUK11" s="526"/>
      <c r="TUL11" s="526"/>
      <c r="TUM11" s="526"/>
      <c r="TUN11" s="526"/>
      <c r="TUO11" s="526"/>
      <c r="TUP11" s="526"/>
      <c r="TUQ11" s="526"/>
      <c r="TUR11" s="526"/>
      <c r="TUS11" s="526"/>
      <c r="TUT11" s="526"/>
      <c r="TUU11" s="526"/>
      <c r="TUV11" s="526"/>
      <c r="TUW11" s="526"/>
      <c r="TUX11" s="526"/>
      <c r="TUY11" s="526"/>
      <c r="TUZ11" s="526"/>
      <c r="TVA11" s="526"/>
      <c r="TVB11" s="526"/>
      <c r="TVC11" s="526"/>
      <c r="TVD11" s="526"/>
      <c r="TVE11" s="526"/>
      <c r="TVF11" s="526"/>
      <c r="TVG11" s="526"/>
      <c r="TVH11" s="526"/>
      <c r="TVI11" s="526"/>
      <c r="TVJ11" s="526"/>
      <c r="TVK11" s="526"/>
      <c r="TVL11" s="526"/>
      <c r="TVM11" s="526"/>
      <c r="TVN11" s="526"/>
      <c r="TVO11" s="526"/>
      <c r="TVP11" s="526"/>
      <c r="TVQ11" s="526"/>
      <c r="TVR11" s="526"/>
      <c r="TVS11" s="526"/>
      <c r="TVT11" s="526"/>
      <c r="TVU11" s="526"/>
      <c r="TVV11" s="526"/>
      <c r="TVW11" s="526"/>
      <c r="TVX11" s="526"/>
      <c r="TVY11" s="526"/>
      <c r="TVZ11" s="526"/>
      <c r="TWA11" s="526"/>
      <c r="TWB11" s="526"/>
      <c r="TWC11" s="526"/>
      <c r="TWD11" s="526"/>
      <c r="TWE11" s="526"/>
      <c r="TWF11" s="526"/>
      <c r="TWG11" s="526"/>
      <c r="TWH11" s="526"/>
      <c r="TWI11" s="526"/>
      <c r="TWJ11" s="526"/>
      <c r="TWK11" s="526"/>
      <c r="TWL11" s="526"/>
      <c r="TWM11" s="526"/>
      <c r="TWN11" s="526"/>
      <c r="TWO11" s="526"/>
      <c r="TWP11" s="526"/>
      <c r="TWQ11" s="526"/>
      <c r="TWR11" s="526"/>
      <c r="TWS11" s="526"/>
      <c r="TWT11" s="526"/>
      <c r="TWU11" s="526"/>
      <c r="TWV11" s="526"/>
      <c r="TWW11" s="526"/>
      <c r="TWX11" s="526"/>
      <c r="TWY11" s="526"/>
      <c r="TWZ11" s="526"/>
      <c r="TXA11" s="526"/>
      <c r="TXB11" s="526"/>
      <c r="TXC11" s="526"/>
      <c r="TXD11" s="526"/>
      <c r="TXE11" s="526"/>
      <c r="TXF11" s="526"/>
      <c r="TXG11" s="526"/>
      <c r="TXH11" s="526"/>
      <c r="TXI11" s="526"/>
      <c r="TXJ11" s="526"/>
      <c r="TXK11" s="526"/>
      <c r="TXL11" s="526"/>
      <c r="TXM11" s="526"/>
      <c r="TXN11" s="526"/>
      <c r="TXO11" s="526"/>
      <c r="TXP11" s="526"/>
      <c r="TXQ11" s="526"/>
      <c r="TXR11" s="526"/>
      <c r="TXS11" s="526"/>
      <c r="TXT11" s="526"/>
      <c r="TXU11" s="526"/>
      <c r="TXV11" s="526"/>
      <c r="TXW11" s="526"/>
      <c r="TXX11" s="526"/>
      <c r="TXY11" s="526"/>
      <c r="TXZ11" s="526"/>
      <c r="TYA11" s="526"/>
      <c r="TYB11" s="526"/>
      <c r="TYC11" s="526"/>
      <c r="TYD11" s="526"/>
      <c r="TYE11" s="526"/>
      <c r="TYF11" s="526"/>
      <c r="TYG11" s="526"/>
      <c r="TYH11" s="526"/>
      <c r="TYI11" s="526"/>
      <c r="TYJ11" s="526"/>
      <c r="TYK11" s="526"/>
      <c r="TYL11" s="526"/>
      <c r="TYM11" s="526"/>
      <c r="TYN11" s="526"/>
      <c r="TYO11" s="526"/>
      <c r="TYP11" s="526"/>
      <c r="TYQ11" s="526"/>
      <c r="TYR11" s="526"/>
      <c r="TYS11" s="526"/>
      <c r="TYT11" s="526"/>
      <c r="TYU11" s="526"/>
      <c r="TYV11" s="526"/>
      <c r="TYW11" s="526"/>
      <c r="TYX11" s="526"/>
      <c r="TYY11" s="526"/>
      <c r="TYZ11" s="526"/>
      <c r="TZA11" s="526"/>
      <c r="TZB11" s="526"/>
      <c r="TZC11" s="526"/>
      <c r="TZD11" s="526"/>
      <c r="TZE11" s="526"/>
      <c r="TZF11" s="526"/>
      <c r="TZG11" s="526"/>
      <c r="TZH11" s="526"/>
      <c r="TZI11" s="526"/>
      <c r="TZJ11" s="526"/>
      <c r="TZK11" s="526"/>
      <c r="TZL11" s="526"/>
      <c r="TZM11" s="526"/>
      <c r="TZN11" s="526"/>
      <c r="TZO11" s="526"/>
      <c r="TZP11" s="526"/>
      <c r="TZQ11" s="526"/>
      <c r="TZR11" s="526"/>
      <c r="TZS11" s="526"/>
      <c r="TZT11" s="526"/>
      <c r="TZU11" s="526"/>
      <c r="TZV11" s="526"/>
      <c r="TZW11" s="526"/>
      <c r="TZX11" s="526"/>
      <c r="TZY11" s="526"/>
      <c r="TZZ11" s="526"/>
      <c r="UAA11" s="526"/>
      <c r="UAB11" s="526"/>
      <c r="UAC11" s="526"/>
      <c r="UAD11" s="526"/>
      <c r="UAE11" s="526"/>
      <c r="UAF11" s="526"/>
      <c r="UAG11" s="526"/>
      <c r="UAH11" s="526"/>
      <c r="UAI11" s="526"/>
      <c r="UAJ11" s="526"/>
      <c r="UAK11" s="526"/>
      <c r="UAL11" s="526"/>
      <c r="UAM11" s="526"/>
      <c r="UAN11" s="526"/>
      <c r="UAO11" s="526"/>
      <c r="UAP11" s="526"/>
      <c r="UAQ11" s="526"/>
      <c r="UAR11" s="526"/>
      <c r="UAS11" s="526"/>
      <c r="UAT11" s="526"/>
      <c r="UAU11" s="526"/>
      <c r="UAV11" s="526"/>
      <c r="UAW11" s="526"/>
      <c r="UAX11" s="526"/>
      <c r="UAY11" s="526"/>
      <c r="UAZ11" s="526"/>
      <c r="UBA11" s="526"/>
      <c r="UBB11" s="526"/>
      <c r="UBC11" s="526"/>
      <c r="UBD11" s="526"/>
      <c r="UBE11" s="526"/>
      <c r="UBF11" s="526"/>
      <c r="UBG11" s="526"/>
      <c r="UBH11" s="526"/>
      <c r="UBI11" s="526"/>
      <c r="UBJ11" s="526"/>
      <c r="UBK11" s="526"/>
      <c r="UBL11" s="526"/>
      <c r="UBM11" s="526"/>
      <c r="UBN11" s="526"/>
      <c r="UBO11" s="526"/>
      <c r="UBP11" s="526"/>
      <c r="UBQ11" s="526"/>
      <c r="UBR11" s="526"/>
      <c r="UBS11" s="526"/>
      <c r="UBT11" s="526"/>
      <c r="UBU11" s="526"/>
      <c r="UBV11" s="526"/>
      <c r="UBW11" s="526"/>
      <c r="UBX11" s="526"/>
      <c r="UBY11" s="526"/>
      <c r="UBZ11" s="526"/>
      <c r="UCA11" s="526"/>
      <c r="UCB11" s="526"/>
      <c r="UCC11" s="526"/>
      <c r="UCD11" s="526"/>
      <c r="UCE11" s="526"/>
      <c r="UCF11" s="526"/>
      <c r="UCG11" s="526"/>
      <c r="UCH11" s="526"/>
      <c r="UCI11" s="526"/>
      <c r="UCJ11" s="526"/>
      <c r="UCK11" s="526"/>
      <c r="UCL11" s="526"/>
      <c r="UCM11" s="526"/>
      <c r="UCN11" s="526"/>
      <c r="UCO11" s="526"/>
      <c r="UCP11" s="526"/>
      <c r="UCQ11" s="526"/>
      <c r="UCR11" s="526"/>
      <c r="UCS11" s="526"/>
      <c r="UCT11" s="526"/>
      <c r="UCU11" s="526"/>
      <c r="UCV11" s="526"/>
      <c r="UCW11" s="526"/>
      <c r="UCX11" s="526"/>
      <c r="UCY11" s="526"/>
      <c r="UCZ11" s="526"/>
      <c r="UDA11" s="526"/>
      <c r="UDB11" s="526"/>
      <c r="UDC11" s="526"/>
      <c r="UDD11" s="526"/>
      <c r="UDE11" s="526"/>
      <c r="UDF11" s="526"/>
      <c r="UDG11" s="526"/>
      <c r="UDH11" s="526"/>
      <c r="UDI11" s="526"/>
      <c r="UDJ11" s="526"/>
      <c r="UDK11" s="526"/>
      <c r="UDL11" s="526"/>
      <c r="UDM11" s="526"/>
      <c r="UDN11" s="526"/>
      <c r="UDO11" s="526"/>
      <c r="UDP11" s="526"/>
      <c r="UDQ11" s="526"/>
      <c r="UDR11" s="526"/>
      <c r="UDS11" s="526"/>
      <c r="UDT11" s="526"/>
      <c r="UDU11" s="526"/>
      <c r="UDV11" s="526"/>
      <c r="UDW11" s="526"/>
      <c r="UDX11" s="526"/>
      <c r="UDY11" s="526"/>
      <c r="UDZ11" s="526"/>
      <c r="UEA11" s="526"/>
      <c r="UEB11" s="526"/>
      <c r="UEC11" s="526"/>
      <c r="UED11" s="526"/>
      <c r="UEE11" s="526"/>
      <c r="UEF11" s="526"/>
      <c r="UEG11" s="526"/>
      <c r="UEH11" s="526"/>
      <c r="UEI11" s="526"/>
      <c r="UEJ11" s="526"/>
      <c r="UEK11" s="526"/>
      <c r="UEL11" s="526"/>
      <c r="UEM11" s="526"/>
      <c r="UEN11" s="526"/>
      <c r="UEO11" s="526"/>
      <c r="UEP11" s="526"/>
      <c r="UEQ11" s="526"/>
      <c r="UER11" s="526"/>
      <c r="UES11" s="526"/>
      <c r="UET11" s="526"/>
      <c r="UEU11" s="526"/>
      <c r="UEV11" s="526"/>
      <c r="UEW11" s="526"/>
      <c r="UEX11" s="526"/>
      <c r="UEY11" s="526"/>
      <c r="UEZ11" s="526"/>
      <c r="UFA11" s="526"/>
      <c r="UFB11" s="526"/>
      <c r="UFC11" s="526"/>
      <c r="UFD11" s="526"/>
      <c r="UFE11" s="526"/>
      <c r="UFF11" s="526"/>
      <c r="UFG11" s="526"/>
      <c r="UFH11" s="526"/>
      <c r="UFI11" s="526"/>
      <c r="UFJ11" s="526"/>
      <c r="UFK11" s="526"/>
      <c r="UFL11" s="526"/>
      <c r="UFM11" s="526"/>
      <c r="UFN11" s="526"/>
      <c r="UFO11" s="526"/>
      <c r="UFP11" s="526"/>
      <c r="UFQ11" s="526"/>
      <c r="UFR11" s="526"/>
      <c r="UFS11" s="526"/>
      <c r="UFT11" s="526"/>
      <c r="UFU11" s="526"/>
      <c r="UFV11" s="526"/>
      <c r="UFW11" s="526"/>
      <c r="UFX11" s="526"/>
      <c r="UFY11" s="526"/>
      <c r="UFZ11" s="526"/>
      <c r="UGA11" s="526"/>
      <c r="UGB11" s="526"/>
      <c r="UGC11" s="526"/>
      <c r="UGD11" s="526"/>
      <c r="UGE11" s="526"/>
      <c r="UGF11" s="526"/>
      <c r="UGG11" s="526"/>
      <c r="UGH11" s="526"/>
      <c r="UGI11" s="526"/>
      <c r="UGJ11" s="526"/>
      <c r="UGK11" s="526"/>
      <c r="UGL11" s="526"/>
      <c r="UGM11" s="526"/>
      <c r="UGN11" s="526"/>
      <c r="UGO11" s="526"/>
      <c r="UGP11" s="526"/>
      <c r="UGQ11" s="526"/>
      <c r="UGR11" s="526"/>
      <c r="UGS11" s="526"/>
      <c r="UGT11" s="526"/>
      <c r="UGU11" s="526"/>
      <c r="UGV11" s="526"/>
      <c r="UGW11" s="526"/>
      <c r="UGX11" s="526"/>
      <c r="UGY11" s="526"/>
      <c r="UGZ11" s="526"/>
      <c r="UHA11" s="526"/>
      <c r="UHB11" s="526"/>
      <c r="UHC11" s="526"/>
      <c r="UHD11" s="526"/>
      <c r="UHE11" s="526"/>
      <c r="UHF11" s="526"/>
      <c r="UHG11" s="526"/>
      <c r="UHH11" s="526"/>
      <c r="UHI11" s="526"/>
      <c r="UHJ11" s="526"/>
      <c r="UHK11" s="526"/>
      <c r="UHL11" s="526"/>
      <c r="UHM11" s="526"/>
      <c r="UHN11" s="526"/>
      <c r="UHO11" s="526"/>
      <c r="UHP11" s="526"/>
      <c r="UHQ11" s="526"/>
      <c r="UHR11" s="526"/>
      <c r="UHS11" s="526"/>
      <c r="UHT11" s="526"/>
      <c r="UHU11" s="526"/>
      <c r="UHV11" s="526"/>
      <c r="UHW11" s="526"/>
      <c r="UHX11" s="526"/>
      <c r="UHY11" s="526"/>
      <c r="UHZ11" s="526"/>
      <c r="UIA11" s="526"/>
      <c r="UIB11" s="526"/>
      <c r="UIC11" s="526"/>
      <c r="UID11" s="526"/>
      <c r="UIE11" s="526"/>
      <c r="UIF11" s="526"/>
      <c r="UIG11" s="526"/>
      <c r="UIH11" s="526"/>
      <c r="UII11" s="526"/>
      <c r="UIJ11" s="526"/>
      <c r="UIK11" s="526"/>
      <c r="UIL11" s="526"/>
      <c r="UIM11" s="526"/>
      <c r="UIN11" s="526"/>
      <c r="UIO11" s="526"/>
      <c r="UIP11" s="526"/>
      <c r="UIQ11" s="526"/>
      <c r="UIR11" s="526"/>
      <c r="UIS11" s="526"/>
      <c r="UIT11" s="526"/>
      <c r="UIU11" s="526"/>
      <c r="UIV11" s="526"/>
      <c r="UIW11" s="526"/>
      <c r="UIX11" s="526"/>
      <c r="UIY11" s="526"/>
      <c r="UIZ11" s="526"/>
      <c r="UJA11" s="526"/>
      <c r="UJB11" s="526"/>
      <c r="UJC11" s="526"/>
      <c r="UJD11" s="526"/>
      <c r="UJE11" s="526"/>
      <c r="UJF11" s="526"/>
      <c r="UJG11" s="526"/>
      <c r="UJH11" s="526"/>
      <c r="UJI11" s="526"/>
      <c r="UJJ11" s="526"/>
      <c r="UJK11" s="526"/>
      <c r="UJL11" s="526"/>
      <c r="UJM11" s="526"/>
      <c r="UJN11" s="526"/>
      <c r="UJO11" s="526"/>
      <c r="UJP11" s="526"/>
      <c r="UJQ11" s="526"/>
      <c r="UJR11" s="526"/>
      <c r="UJS11" s="526"/>
      <c r="UJT11" s="526"/>
      <c r="UJU11" s="526"/>
      <c r="UJV11" s="526"/>
      <c r="UJW11" s="526"/>
      <c r="UJX11" s="526"/>
      <c r="UJY11" s="526"/>
      <c r="UJZ11" s="526"/>
      <c r="UKA11" s="526"/>
      <c r="UKB11" s="526"/>
      <c r="UKC11" s="526"/>
      <c r="UKD11" s="526"/>
      <c r="UKE11" s="526"/>
      <c r="UKF11" s="526"/>
      <c r="UKG11" s="526"/>
      <c r="UKH11" s="526"/>
      <c r="UKI11" s="526"/>
      <c r="UKJ11" s="526"/>
      <c r="UKK11" s="526"/>
      <c r="UKL11" s="526"/>
      <c r="UKM11" s="526"/>
      <c r="UKN11" s="526"/>
      <c r="UKO11" s="526"/>
      <c r="UKP11" s="526"/>
      <c r="UKQ11" s="526"/>
      <c r="UKR11" s="526"/>
      <c r="UKS11" s="526"/>
      <c r="UKT11" s="526"/>
      <c r="UKU11" s="526"/>
      <c r="UKV11" s="526"/>
      <c r="UKW11" s="526"/>
      <c r="UKX11" s="526"/>
      <c r="UKY11" s="526"/>
      <c r="UKZ11" s="526"/>
      <c r="ULA11" s="526"/>
      <c r="ULB11" s="526"/>
      <c r="ULC11" s="526"/>
      <c r="ULD11" s="526"/>
      <c r="ULE11" s="526"/>
      <c r="ULF11" s="526"/>
      <c r="ULG11" s="526"/>
      <c r="ULH11" s="526"/>
      <c r="ULI11" s="526"/>
      <c r="ULJ11" s="526"/>
      <c r="ULK11" s="526"/>
      <c r="ULL11" s="526"/>
      <c r="ULM11" s="526"/>
      <c r="ULN11" s="526"/>
      <c r="ULO11" s="526"/>
      <c r="ULP11" s="526"/>
      <c r="ULQ11" s="526"/>
      <c r="ULR11" s="526"/>
      <c r="ULS11" s="526"/>
      <c r="ULT11" s="526"/>
      <c r="ULU11" s="526"/>
      <c r="ULV11" s="526"/>
      <c r="ULW11" s="526"/>
      <c r="ULX11" s="526"/>
      <c r="ULY11" s="526"/>
      <c r="ULZ11" s="526"/>
      <c r="UMA11" s="526"/>
      <c r="UMB11" s="526"/>
      <c r="UMC11" s="526"/>
      <c r="UMD11" s="526"/>
      <c r="UME11" s="526"/>
      <c r="UMF11" s="526"/>
      <c r="UMG11" s="526"/>
      <c r="UMH11" s="526"/>
      <c r="UMI11" s="526"/>
      <c r="UMJ11" s="526"/>
      <c r="UMK11" s="526"/>
      <c r="UML11" s="526"/>
      <c r="UMM11" s="526"/>
      <c r="UMN11" s="526"/>
      <c r="UMO11" s="526"/>
      <c r="UMP11" s="526"/>
      <c r="UMQ11" s="526"/>
      <c r="UMR11" s="526"/>
      <c r="UMS11" s="526"/>
      <c r="UMT11" s="526"/>
      <c r="UMU11" s="526"/>
      <c r="UMV11" s="526"/>
      <c r="UMW11" s="526"/>
      <c r="UMX11" s="526"/>
      <c r="UMY11" s="526"/>
      <c r="UMZ11" s="526"/>
      <c r="UNA11" s="526"/>
      <c r="UNB11" s="526"/>
      <c r="UNC11" s="526"/>
      <c r="UND11" s="526"/>
      <c r="UNE11" s="526"/>
      <c r="UNF11" s="526"/>
      <c r="UNG11" s="526"/>
      <c r="UNH11" s="526"/>
      <c r="UNI11" s="526"/>
      <c r="UNJ11" s="526"/>
      <c r="UNK11" s="526"/>
      <c r="UNL11" s="526"/>
      <c r="UNM11" s="526"/>
      <c r="UNN11" s="526"/>
      <c r="UNO11" s="526"/>
      <c r="UNP11" s="526"/>
      <c r="UNQ11" s="526"/>
      <c r="UNR11" s="526"/>
      <c r="UNS11" s="526"/>
      <c r="UNT11" s="526"/>
      <c r="UNU11" s="526"/>
      <c r="UNV11" s="526"/>
      <c r="UNW11" s="526"/>
      <c r="UNX11" s="526"/>
      <c r="UNY11" s="526"/>
      <c r="UNZ11" s="526"/>
      <c r="UOA11" s="526"/>
      <c r="UOB11" s="526"/>
      <c r="UOC11" s="526"/>
      <c r="UOD11" s="526"/>
      <c r="UOE11" s="526"/>
      <c r="UOF11" s="526"/>
      <c r="UOG11" s="526"/>
      <c r="UOH11" s="526"/>
      <c r="UOI11" s="526"/>
      <c r="UOJ11" s="526"/>
      <c r="UOK11" s="526"/>
      <c r="UOL11" s="526"/>
      <c r="UOM11" s="526"/>
      <c r="UON11" s="526"/>
      <c r="UOO11" s="526"/>
      <c r="UOP11" s="526"/>
      <c r="UOQ11" s="526"/>
      <c r="UOR11" s="526"/>
      <c r="UOS11" s="526"/>
      <c r="UOT11" s="526"/>
      <c r="UOU11" s="526"/>
      <c r="UOV11" s="526"/>
      <c r="UOW11" s="526"/>
      <c r="UOX11" s="526"/>
      <c r="UOY11" s="526"/>
      <c r="UOZ11" s="526"/>
      <c r="UPA11" s="526"/>
      <c r="UPB11" s="526"/>
      <c r="UPC11" s="526"/>
      <c r="UPD11" s="526"/>
      <c r="UPE11" s="526"/>
      <c r="UPF11" s="526"/>
      <c r="UPG11" s="526"/>
      <c r="UPH11" s="526"/>
      <c r="UPI11" s="526"/>
      <c r="UPJ11" s="526"/>
      <c r="UPK11" s="526"/>
      <c r="UPL11" s="526"/>
      <c r="UPM11" s="526"/>
      <c r="UPN11" s="526"/>
      <c r="UPO11" s="526"/>
      <c r="UPP11" s="526"/>
      <c r="UPQ11" s="526"/>
      <c r="UPR11" s="526"/>
      <c r="UPS11" s="526"/>
      <c r="UPT11" s="526"/>
      <c r="UPU11" s="526"/>
      <c r="UPV11" s="526"/>
      <c r="UPW11" s="526"/>
      <c r="UPX11" s="526"/>
      <c r="UPY11" s="526"/>
      <c r="UPZ11" s="526"/>
      <c r="UQA11" s="526"/>
      <c r="UQB11" s="526"/>
      <c r="UQC11" s="526"/>
      <c r="UQD11" s="526"/>
      <c r="UQE11" s="526"/>
      <c r="UQF11" s="526"/>
      <c r="UQG11" s="526"/>
      <c r="UQH11" s="526"/>
      <c r="UQI11" s="526"/>
      <c r="UQJ11" s="526"/>
      <c r="UQK11" s="526"/>
      <c r="UQL11" s="526"/>
      <c r="UQM11" s="526"/>
      <c r="UQN11" s="526"/>
      <c r="UQO11" s="526"/>
      <c r="UQP11" s="526"/>
      <c r="UQQ11" s="526"/>
      <c r="UQR11" s="526"/>
      <c r="UQS11" s="526"/>
      <c r="UQT11" s="526"/>
      <c r="UQU11" s="526"/>
      <c r="UQV11" s="526"/>
      <c r="UQW11" s="526"/>
      <c r="UQX11" s="526"/>
      <c r="UQY11" s="526"/>
      <c r="UQZ11" s="526"/>
      <c r="URA11" s="526"/>
      <c r="URB11" s="526"/>
      <c r="URC11" s="526"/>
      <c r="URD11" s="526"/>
      <c r="URE11" s="526"/>
      <c r="URF11" s="526"/>
      <c r="URG11" s="526"/>
      <c r="URH11" s="526"/>
      <c r="URI11" s="526"/>
      <c r="URJ11" s="526"/>
      <c r="URK11" s="526"/>
      <c r="URL11" s="526"/>
      <c r="URM11" s="526"/>
      <c r="URN11" s="526"/>
      <c r="URO11" s="526"/>
      <c r="URP11" s="526"/>
      <c r="URQ11" s="526"/>
      <c r="URR11" s="526"/>
      <c r="URS11" s="526"/>
      <c r="URT11" s="526"/>
      <c r="URU11" s="526"/>
      <c r="URV11" s="526"/>
      <c r="URW11" s="526"/>
      <c r="URX11" s="526"/>
      <c r="URY11" s="526"/>
      <c r="URZ11" s="526"/>
      <c r="USA11" s="526"/>
      <c r="USB11" s="526"/>
      <c r="USC11" s="526"/>
      <c r="USD11" s="526"/>
      <c r="USE11" s="526"/>
      <c r="USF11" s="526"/>
      <c r="USG11" s="526"/>
      <c r="USH11" s="526"/>
      <c r="USI11" s="526"/>
      <c r="USJ11" s="526"/>
      <c r="USK11" s="526"/>
      <c r="USL11" s="526"/>
      <c r="USM11" s="526"/>
      <c r="USN11" s="526"/>
      <c r="USO11" s="526"/>
      <c r="USP11" s="526"/>
      <c r="USQ11" s="526"/>
      <c r="USR11" s="526"/>
      <c r="USS11" s="526"/>
      <c r="UST11" s="526"/>
      <c r="USU11" s="526"/>
      <c r="USV11" s="526"/>
      <c r="USW11" s="526"/>
      <c r="USX11" s="526"/>
      <c r="USY11" s="526"/>
      <c r="USZ11" s="526"/>
      <c r="UTA11" s="526"/>
      <c r="UTB11" s="526"/>
      <c r="UTC11" s="526"/>
      <c r="UTD11" s="526"/>
      <c r="UTE11" s="526"/>
      <c r="UTF11" s="526"/>
      <c r="UTG11" s="526"/>
      <c r="UTH11" s="526"/>
      <c r="UTI11" s="526"/>
      <c r="UTJ11" s="526"/>
      <c r="UTK11" s="526"/>
      <c r="UTL11" s="526"/>
      <c r="UTM11" s="526"/>
      <c r="UTN11" s="526"/>
      <c r="UTO11" s="526"/>
      <c r="UTP11" s="526"/>
      <c r="UTQ11" s="526"/>
      <c r="UTR11" s="526"/>
      <c r="UTS11" s="526"/>
      <c r="UTT11" s="526"/>
      <c r="UTU11" s="526"/>
      <c r="UTV11" s="526"/>
      <c r="UTW11" s="526"/>
      <c r="UTX11" s="526"/>
      <c r="UTY11" s="526"/>
      <c r="UTZ11" s="526"/>
      <c r="UUA11" s="526"/>
      <c r="UUB11" s="526"/>
      <c r="UUC11" s="526"/>
      <c r="UUD11" s="526"/>
      <c r="UUE11" s="526"/>
      <c r="UUF11" s="526"/>
      <c r="UUG11" s="526"/>
      <c r="UUH11" s="526"/>
      <c r="UUI11" s="526"/>
      <c r="UUJ11" s="526"/>
      <c r="UUK11" s="526"/>
      <c r="UUL11" s="526"/>
      <c r="UUM11" s="526"/>
      <c r="UUN11" s="526"/>
      <c r="UUO11" s="526"/>
      <c r="UUP11" s="526"/>
      <c r="UUQ11" s="526"/>
      <c r="UUR11" s="526"/>
      <c r="UUS11" s="526"/>
      <c r="UUT11" s="526"/>
      <c r="UUU11" s="526"/>
      <c r="UUV11" s="526"/>
      <c r="UUW11" s="526"/>
      <c r="UUX11" s="526"/>
      <c r="UUY11" s="526"/>
      <c r="UUZ11" s="526"/>
      <c r="UVA11" s="526"/>
      <c r="UVB11" s="526"/>
      <c r="UVC11" s="526"/>
      <c r="UVD11" s="526"/>
      <c r="UVE11" s="526"/>
      <c r="UVF11" s="526"/>
      <c r="UVG11" s="526"/>
      <c r="UVH11" s="526"/>
      <c r="UVI11" s="526"/>
      <c r="UVJ11" s="526"/>
      <c r="UVK11" s="526"/>
      <c r="UVL11" s="526"/>
      <c r="UVM11" s="526"/>
      <c r="UVN11" s="526"/>
      <c r="UVO11" s="526"/>
      <c r="UVP11" s="526"/>
      <c r="UVQ11" s="526"/>
      <c r="UVR11" s="526"/>
      <c r="UVS11" s="526"/>
      <c r="UVT11" s="526"/>
      <c r="UVU11" s="526"/>
      <c r="UVV11" s="526"/>
      <c r="UVW11" s="526"/>
      <c r="UVX11" s="526"/>
      <c r="UVY11" s="526"/>
      <c r="UVZ11" s="526"/>
      <c r="UWA11" s="526"/>
      <c r="UWB11" s="526"/>
      <c r="UWC11" s="526"/>
      <c r="UWD11" s="526"/>
      <c r="UWE11" s="526"/>
      <c r="UWF11" s="526"/>
      <c r="UWG11" s="526"/>
      <c r="UWH11" s="526"/>
      <c r="UWI11" s="526"/>
      <c r="UWJ11" s="526"/>
      <c r="UWK11" s="526"/>
      <c r="UWL11" s="526"/>
      <c r="UWM11" s="526"/>
      <c r="UWN11" s="526"/>
      <c r="UWO11" s="526"/>
      <c r="UWP11" s="526"/>
      <c r="UWQ11" s="526"/>
      <c r="UWR11" s="526"/>
      <c r="UWS11" s="526"/>
      <c r="UWT11" s="526"/>
      <c r="UWU11" s="526"/>
      <c r="UWV11" s="526"/>
      <c r="UWW11" s="526"/>
      <c r="UWX11" s="526"/>
      <c r="UWY11" s="526"/>
      <c r="UWZ11" s="526"/>
      <c r="UXA11" s="526"/>
      <c r="UXB11" s="526"/>
      <c r="UXC11" s="526"/>
      <c r="UXD11" s="526"/>
      <c r="UXE11" s="526"/>
      <c r="UXF11" s="526"/>
      <c r="UXG11" s="526"/>
      <c r="UXH11" s="526"/>
      <c r="UXI11" s="526"/>
      <c r="UXJ11" s="526"/>
      <c r="UXK11" s="526"/>
      <c r="UXL11" s="526"/>
      <c r="UXM11" s="526"/>
      <c r="UXN11" s="526"/>
      <c r="UXO11" s="526"/>
      <c r="UXP11" s="526"/>
      <c r="UXQ11" s="526"/>
      <c r="UXR11" s="526"/>
      <c r="UXS11" s="526"/>
      <c r="UXT11" s="526"/>
      <c r="UXU11" s="526"/>
      <c r="UXV11" s="526"/>
      <c r="UXW11" s="526"/>
      <c r="UXX11" s="526"/>
      <c r="UXY11" s="526"/>
      <c r="UXZ11" s="526"/>
      <c r="UYA11" s="526"/>
      <c r="UYB11" s="526"/>
      <c r="UYC11" s="526"/>
      <c r="UYD11" s="526"/>
      <c r="UYE11" s="526"/>
      <c r="UYF11" s="526"/>
      <c r="UYG11" s="526"/>
      <c r="UYH11" s="526"/>
      <c r="UYI11" s="526"/>
      <c r="UYJ11" s="526"/>
      <c r="UYK11" s="526"/>
      <c r="UYL11" s="526"/>
      <c r="UYM11" s="526"/>
      <c r="UYN11" s="526"/>
      <c r="UYO11" s="526"/>
      <c r="UYP11" s="526"/>
      <c r="UYQ11" s="526"/>
      <c r="UYR11" s="526"/>
      <c r="UYS11" s="526"/>
      <c r="UYT11" s="526"/>
      <c r="UYU11" s="526"/>
      <c r="UYV11" s="526"/>
      <c r="UYW11" s="526"/>
      <c r="UYX11" s="526"/>
      <c r="UYY11" s="526"/>
      <c r="UYZ11" s="526"/>
      <c r="UZA11" s="526"/>
      <c r="UZB11" s="526"/>
      <c r="UZC11" s="526"/>
      <c r="UZD11" s="526"/>
      <c r="UZE11" s="526"/>
      <c r="UZF11" s="526"/>
      <c r="UZG11" s="526"/>
      <c r="UZH11" s="526"/>
      <c r="UZI11" s="526"/>
      <c r="UZJ11" s="526"/>
      <c r="UZK11" s="526"/>
      <c r="UZL11" s="526"/>
      <c r="UZM11" s="526"/>
      <c r="UZN11" s="526"/>
      <c r="UZO11" s="526"/>
      <c r="UZP11" s="526"/>
      <c r="UZQ11" s="526"/>
      <c r="UZR11" s="526"/>
      <c r="UZS11" s="526"/>
      <c r="UZT11" s="526"/>
      <c r="UZU11" s="526"/>
      <c r="UZV11" s="526"/>
      <c r="UZW11" s="526"/>
      <c r="UZX11" s="526"/>
      <c r="UZY11" s="526"/>
      <c r="UZZ11" s="526"/>
      <c r="VAA11" s="526"/>
      <c r="VAB11" s="526"/>
      <c r="VAC11" s="526"/>
      <c r="VAD11" s="526"/>
      <c r="VAE11" s="526"/>
      <c r="VAF11" s="526"/>
      <c r="VAG11" s="526"/>
      <c r="VAH11" s="526"/>
      <c r="VAI11" s="526"/>
      <c r="VAJ11" s="526"/>
      <c r="VAK11" s="526"/>
      <c r="VAL11" s="526"/>
      <c r="VAM11" s="526"/>
      <c r="VAN11" s="526"/>
      <c r="VAO11" s="526"/>
      <c r="VAP11" s="526"/>
      <c r="VAQ11" s="526"/>
      <c r="VAR11" s="526"/>
      <c r="VAS11" s="526"/>
      <c r="VAT11" s="526"/>
      <c r="VAU11" s="526"/>
      <c r="VAV11" s="526"/>
      <c r="VAW11" s="526"/>
      <c r="VAX11" s="526"/>
      <c r="VAY11" s="526"/>
      <c r="VAZ11" s="526"/>
      <c r="VBA11" s="526"/>
      <c r="VBB11" s="526"/>
      <c r="VBC11" s="526"/>
      <c r="VBD11" s="526"/>
      <c r="VBE11" s="526"/>
      <c r="VBF11" s="526"/>
      <c r="VBG11" s="526"/>
      <c r="VBH11" s="526"/>
      <c r="VBI11" s="526"/>
      <c r="VBJ11" s="526"/>
      <c r="VBK11" s="526"/>
      <c r="VBL11" s="526"/>
      <c r="VBM11" s="526"/>
      <c r="VBN11" s="526"/>
      <c r="VBO11" s="526"/>
      <c r="VBP11" s="526"/>
      <c r="VBQ11" s="526"/>
      <c r="VBR11" s="526"/>
      <c r="VBS11" s="526"/>
      <c r="VBT11" s="526"/>
      <c r="VBU11" s="526"/>
      <c r="VBV11" s="526"/>
      <c r="VBW11" s="526"/>
      <c r="VBX11" s="526"/>
      <c r="VBY11" s="526"/>
      <c r="VBZ11" s="526"/>
      <c r="VCA11" s="526"/>
      <c r="VCB11" s="526"/>
      <c r="VCC11" s="526"/>
      <c r="VCD11" s="526"/>
      <c r="VCE11" s="526"/>
      <c r="VCF11" s="526"/>
      <c r="VCG11" s="526"/>
      <c r="VCH11" s="526"/>
      <c r="VCI11" s="526"/>
      <c r="VCJ11" s="526"/>
      <c r="VCK11" s="526"/>
      <c r="VCL11" s="526"/>
      <c r="VCM11" s="526"/>
      <c r="VCN11" s="526"/>
      <c r="VCO11" s="526"/>
      <c r="VCP11" s="526"/>
      <c r="VCQ11" s="526"/>
      <c r="VCR11" s="526"/>
      <c r="VCS11" s="526"/>
      <c r="VCT11" s="526"/>
      <c r="VCU11" s="526"/>
      <c r="VCV11" s="526"/>
      <c r="VCW11" s="526"/>
      <c r="VCX11" s="526"/>
      <c r="VCY11" s="526"/>
      <c r="VCZ11" s="526"/>
      <c r="VDA11" s="526"/>
      <c r="VDB11" s="526"/>
      <c r="VDC11" s="526"/>
      <c r="VDD11" s="526"/>
      <c r="VDE11" s="526"/>
      <c r="VDF11" s="526"/>
      <c r="VDG11" s="526"/>
      <c r="VDH11" s="526"/>
      <c r="VDI11" s="526"/>
      <c r="VDJ11" s="526"/>
      <c r="VDK11" s="526"/>
      <c r="VDL11" s="526"/>
      <c r="VDM11" s="526"/>
      <c r="VDN11" s="526"/>
      <c r="VDO11" s="526"/>
      <c r="VDP11" s="526"/>
      <c r="VDQ11" s="526"/>
      <c r="VDR11" s="526"/>
      <c r="VDS11" s="526"/>
      <c r="VDT11" s="526"/>
      <c r="VDU11" s="526"/>
      <c r="VDV11" s="526"/>
      <c r="VDW11" s="526"/>
      <c r="VDX11" s="526"/>
      <c r="VDY11" s="526"/>
      <c r="VDZ11" s="526"/>
      <c r="VEA11" s="526"/>
      <c r="VEB11" s="526"/>
      <c r="VEC11" s="526"/>
      <c r="VED11" s="526"/>
      <c r="VEE11" s="526"/>
      <c r="VEF11" s="526"/>
      <c r="VEG11" s="526"/>
      <c r="VEH11" s="526"/>
      <c r="VEI11" s="526"/>
      <c r="VEJ11" s="526"/>
      <c r="VEK11" s="526"/>
      <c r="VEL11" s="526"/>
      <c r="VEM11" s="526"/>
      <c r="VEN11" s="526"/>
      <c r="VEO11" s="526"/>
      <c r="VEP11" s="526"/>
      <c r="VEQ11" s="526"/>
      <c r="VER11" s="526"/>
      <c r="VES11" s="526"/>
      <c r="VET11" s="526"/>
      <c r="VEU11" s="526"/>
      <c r="VEV11" s="526"/>
      <c r="VEW11" s="526"/>
      <c r="VEX11" s="526"/>
      <c r="VEY11" s="526"/>
      <c r="VEZ11" s="526"/>
      <c r="VFA11" s="526"/>
      <c r="VFB11" s="526"/>
      <c r="VFC11" s="526"/>
      <c r="VFD11" s="526"/>
      <c r="VFE11" s="526"/>
      <c r="VFF11" s="526"/>
      <c r="VFG11" s="526"/>
      <c r="VFH11" s="526"/>
      <c r="VFI11" s="526"/>
      <c r="VFJ11" s="526"/>
      <c r="VFK11" s="526"/>
      <c r="VFL11" s="526"/>
      <c r="VFM11" s="526"/>
      <c r="VFN11" s="526"/>
      <c r="VFO11" s="526"/>
      <c r="VFP11" s="526"/>
      <c r="VFQ11" s="526"/>
      <c r="VFR11" s="526"/>
      <c r="VFS11" s="526"/>
      <c r="VFT11" s="526"/>
      <c r="VFU11" s="526"/>
      <c r="VFV11" s="526"/>
      <c r="VFW11" s="526"/>
      <c r="VFX11" s="526"/>
      <c r="VFY11" s="526"/>
      <c r="VFZ11" s="526"/>
      <c r="VGA11" s="526"/>
      <c r="VGB11" s="526"/>
      <c r="VGC11" s="526"/>
      <c r="VGD11" s="526"/>
      <c r="VGE11" s="526"/>
      <c r="VGF11" s="526"/>
      <c r="VGG11" s="526"/>
      <c r="VGH11" s="526"/>
      <c r="VGI11" s="526"/>
      <c r="VGJ11" s="526"/>
      <c r="VGK11" s="526"/>
      <c r="VGL11" s="526"/>
      <c r="VGM11" s="526"/>
      <c r="VGN11" s="526"/>
      <c r="VGO11" s="526"/>
      <c r="VGP11" s="526"/>
      <c r="VGQ11" s="526"/>
      <c r="VGR11" s="526"/>
      <c r="VGS11" s="526"/>
      <c r="VGT11" s="526"/>
      <c r="VGU11" s="526"/>
      <c r="VGV11" s="526"/>
      <c r="VGW11" s="526"/>
      <c r="VGX11" s="526"/>
      <c r="VGY11" s="526"/>
      <c r="VGZ11" s="526"/>
      <c r="VHA11" s="526"/>
      <c r="VHB11" s="526"/>
      <c r="VHC11" s="526"/>
      <c r="VHD11" s="526"/>
      <c r="VHE11" s="526"/>
      <c r="VHF11" s="526"/>
      <c r="VHG11" s="526"/>
      <c r="VHH11" s="526"/>
      <c r="VHI11" s="526"/>
      <c r="VHJ11" s="526"/>
      <c r="VHK11" s="526"/>
      <c r="VHL11" s="526"/>
      <c r="VHM11" s="526"/>
      <c r="VHN11" s="526"/>
      <c r="VHO11" s="526"/>
      <c r="VHP11" s="526"/>
      <c r="VHQ11" s="526"/>
      <c r="VHR11" s="526"/>
      <c r="VHS11" s="526"/>
      <c r="VHT11" s="526"/>
      <c r="VHU11" s="526"/>
      <c r="VHV11" s="526"/>
      <c r="VHW11" s="526"/>
      <c r="VHX11" s="526"/>
      <c r="VHY11" s="526"/>
      <c r="VHZ11" s="526"/>
      <c r="VIA11" s="526"/>
      <c r="VIB11" s="526"/>
      <c r="VIC11" s="526"/>
      <c r="VID11" s="526"/>
      <c r="VIE11" s="526"/>
      <c r="VIF11" s="526"/>
      <c r="VIG11" s="526"/>
      <c r="VIH11" s="526"/>
      <c r="VII11" s="526"/>
      <c r="VIJ11" s="526"/>
      <c r="VIK11" s="526"/>
      <c r="VIL11" s="526"/>
      <c r="VIM11" s="526"/>
      <c r="VIN11" s="526"/>
      <c r="VIO11" s="526"/>
      <c r="VIP11" s="526"/>
      <c r="VIQ11" s="526"/>
      <c r="VIR11" s="526"/>
      <c r="VIS11" s="526"/>
      <c r="VIT11" s="526"/>
      <c r="VIU11" s="526"/>
      <c r="VIV11" s="526"/>
      <c r="VIW11" s="526"/>
      <c r="VIX11" s="526"/>
      <c r="VIY11" s="526"/>
      <c r="VIZ11" s="526"/>
      <c r="VJA11" s="526"/>
      <c r="VJB11" s="526"/>
      <c r="VJC11" s="526"/>
      <c r="VJD11" s="526"/>
      <c r="VJE11" s="526"/>
      <c r="VJF11" s="526"/>
      <c r="VJG11" s="526"/>
      <c r="VJH11" s="526"/>
      <c r="VJI11" s="526"/>
      <c r="VJJ11" s="526"/>
      <c r="VJK11" s="526"/>
      <c r="VJL11" s="526"/>
      <c r="VJM11" s="526"/>
      <c r="VJN11" s="526"/>
      <c r="VJO11" s="526"/>
      <c r="VJP11" s="526"/>
      <c r="VJQ11" s="526"/>
      <c r="VJR11" s="526"/>
      <c r="VJS11" s="526"/>
      <c r="VJT11" s="526"/>
      <c r="VJU11" s="526"/>
      <c r="VJV11" s="526"/>
      <c r="VJW11" s="526"/>
      <c r="VJX11" s="526"/>
      <c r="VJY11" s="526"/>
      <c r="VJZ11" s="526"/>
      <c r="VKA11" s="526"/>
      <c r="VKB11" s="526"/>
      <c r="VKC11" s="526"/>
      <c r="VKD11" s="526"/>
      <c r="VKE11" s="526"/>
      <c r="VKF11" s="526"/>
      <c r="VKG11" s="526"/>
      <c r="VKH11" s="526"/>
      <c r="VKI11" s="526"/>
      <c r="VKJ11" s="526"/>
      <c r="VKK11" s="526"/>
      <c r="VKL11" s="526"/>
      <c r="VKM11" s="526"/>
      <c r="VKN11" s="526"/>
      <c r="VKO11" s="526"/>
      <c r="VKP11" s="526"/>
      <c r="VKQ11" s="526"/>
      <c r="VKR11" s="526"/>
      <c r="VKS11" s="526"/>
      <c r="VKT11" s="526"/>
      <c r="VKU11" s="526"/>
      <c r="VKV11" s="526"/>
      <c r="VKW11" s="526"/>
      <c r="VKX11" s="526"/>
      <c r="VKY11" s="526"/>
      <c r="VKZ11" s="526"/>
      <c r="VLA11" s="526"/>
      <c r="VLB11" s="526"/>
      <c r="VLC11" s="526"/>
      <c r="VLD11" s="526"/>
      <c r="VLE11" s="526"/>
      <c r="VLF11" s="526"/>
      <c r="VLG11" s="526"/>
      <c r="VLH11" s="526"/>
      <c r="VLI11" s="526"/>
      <c r="VLJ11" s="526"/>
      <c r="VLK11" s="526"/>
      <c r="VLL11" s="526"/>
      <c r="VLM11" s="526"/>
      <c r="VLN11" s="526"/>
      <c r="VLO11" s="526"/>
      <c r="VLP11" s="526"/>
      <c r="VLQ11" s="526"/>
      <c r="VLR11" s="526"/>
      <c r="VLS11" s="526"/>
      <c r="VLT11" s="526"/>
      <c r="VLU11" s="526"/>
      <c r="VLV11" s="526"/>
      <c r="VLW11" s="526"/>
      <c r="VLX11" s="526"/>
      <c r="VLY11" s="526"/>
      <c r="VLZ11" s="526"/>
      <c r="VMA11" s="526"/>
      <c r="VMB11" s="526"/>
      <c r="VMC11" s="526"/>
      <c r="VMD11" s="526"/>
      <c r="VME11" s="526"/>
      <c r="VMF11" s="526"/>
      <c r="VMG11" s="526"/>
      <c r="VMH11" s="526"/>
      <c r="VMI11" s="526"/>
      <c r="VMJ11" s="526"/>
      <c r="VMK11" s="526"/>
      <c r="VML11" s="526"/>
      <c r="VMM11" s="526"/>
      <c r="VMN11" s="526"/>
      <c r="VMO11" s="526"/>
      <c r="VMP11" s="526"/>
      <c r="VMQ11" s="526"/>
      <c r="VMR11" s="526"/>
      <c r="VMS11" s="526"/>
      <c r="VMT11" s="526"/>
      <c r="VMU11" s="526"/>
      <c r="VMV11" s="526"/>
      <c r="VMW11" s="526"/>
      <c r="VMX11" s="526"/>
      <c r="VMY11" s="526"/>
      <c r="VMZ11" s="526"/>
      <c r="VNA11" s="526"/>
      <c r="VNB11" s="526"/>
      <c r="VNC11" s="526"/>
      <c r="VND11" s="526"/>
      <c r="VNE11" s="526"/>
      <c r="VNF11" s="526"/>
      <c r="VNG11" s="526"/>
      <c r="VNH11" s="526"/>
      <c r="VNI11" s="526"/>
      <c r="VNJ11" s="526"/>
      <c r="VNK11" s="526"/>
      <c r="VNL11" s="526"/>
      <c r="VNM11" s="526"/>
      <c r="VNN11" s="526"/>
      <c r="VNO11" s="526"/>
      <c r="VNP11" s="526"/>
      <c r="VNQ11" s="526"/>
      <c r="VNR11" s="526"/>
      <c r="VNS11" s="526"/>
      <c r="VNT11" s="526"/>
      <c r="VNU11" s="526"/>
      <c r="VNV11" s="526"/>
      <c r="VNW11" s="526"/>
      <c r="VNX11" s="526"/>
      <c r="VNY11" s="526"/>
      <c r="VNZ11" s="526"/>
      <c r="VOA11" s="526"/>
      <c r="VOB11" s="526"/>
      <c r="VOC11" s="526"/>
      <c r="VOD11" s="526"/>
      <c r="VOE11" s="526"/>
      <c r="VOF11" s="526"/>
      <c r="VOG11" s="526"/>
      <c r="VOH11" s="526"/>
      <c r="VOI11" s="526"/>
      <c r="VOJ11" s="526"/>
      <c r="VOK11" s="526"/>
      <c r="VOL11" s="526"/>
      <c r="VOM11" s="526"/>
      <c r="VON11" s="526"/>
      <c r="VOO11" s="526"/>
      <c r="VOP11" s="526"/>
      <c r="VOQ11" s="526"/>
      <c r="VOR11" s="526"/>
      <c r="VOS11" s="526"/>
      <c r="VOT11" s="526"/>
      <c r="VOU11" s="526"/>
      <c r="VOV11" s="526"/>
      <c r="VOW11" s="526"/>
      <c r="VOX11" s="526"/>
      <c r="VOY11" s="526"/>
      <c r="VOZ11" s="526"/>
      <c r="VPA11" s="526"/>
      <c r="VPB11" s="526"/>
      <c r="VPC11" s="526"/>
      <c r="VPD11" s="526"/>
      <c r="VPE11" s="526"/>
      <c r="VPF11" s="526"/>
      <c r="VPG11" s="526"/>
      <c r="VPH11" s="526"/>
      <c r="VPI11" s="526"/>
      <c r="VPJ11" s="526"/>
      <c r="VPK11" s="526"/>
      <c r="VPL11" s="526"/>
      <c r="VPM11" s="526"/>
      <c r="VPN11" s="526"/>
      <c r="VPO11" s="526"/>
      <c r="VPP11" s="526"/>
      <c r="VPQ11" s="526"/>
      <c r="VPR11" s="526"/>
      <c r="VPS11" s="526"/>
      <c r="VPT11" s="526"/>
      <c r="VPU11" s="526"/>
      <c r="VPV11" s="526"/>
      <c r="VPW11" s="526"/>
      <c r="VPX11" s="526"/>
      <c r="VPY11" s="526"/>
      <c r="VPZ11" s="526"/>
      <c r="VQA11" s="526"/>
      <c r="VQB11" s="526"/>
      <c r="VQC11" s="526"/>
      <c r="VQD11" s="526"/>
      <c r="VQE11" s="526"/>
      <c r="VQF11" s="526"/>
      <c r="VQG11" s="526"/>
      <c r="VQH11" s="526"/>
      <c r="VQI11" s="526"/>
      <c r="VQJ11" s="526"/>
      <c r="VQK11" s="526"/>
      <c r="VQL11" s="526"/>
      <c r="VQM11" s="526"/>
      <c r="VQN11" s="526"/>
      <c r="VQO11" s="526"/>
      <c r="VQP11" s="526"/>
      <c r="VQQ11" s="526"/>
      <c r="VQR11" s="526"/>
      <c r="VQS11" s="526"/>
      <c r="VQT11" s="526"/>
      <c r="VQU11" s="526"/>
      <c r="VQV11" s="526"/>
      <c r="VQW11" s="526"/>
      <c r="VQX11" s="526"/>
      <c r="VQY11" s="526"/>
      <c r="VQZ11" s="526"/>
      <c r="VRA11" s="526"/>
      <c r="VRB11" s="526"/>
      <c r="VRC11" s="526"/>
      <c r="VRD11" s="526"/>
      <c r="VRE11" s="526"/>
      <c r="VRF11" s="526"/>
      <c r="VRG11" s="526"/>
      <c r="VRH11" s="526"/>
      <c r="VRI11" s="526"/>
      <c r="VRJ11" s="526"/>
      <c r="VRK11" s="526"/>
      <c r="VRL11" s="526"/>
      <c r="VRM11" s="526"/>
      <c r="VRN11" s="526"/>
      <c r="VRO11" s="526"/>
      <c r="VRP11" s="526"/>
      <c r="VRQ11" s="526"/>
      <c r="VRR11" s="526"/>
      <c r="VRS11" s="526"/>
      <c r="VRT11" s="526"/>
      <c r="VRU11" s="526"/>
      <c r="VRV11" s="526"/>
      <c r="VRW11" s="526"/>
      <c r="VRX11" s="526"/>
      <c r="VRY11" s="526"/>
      <c r="VRZ11" s="526"/>
      <c r="VSA11" s="526"/>
      <c r="VSB11" s="526"/>
      <c r="VSC11" s="526"/>
      <c r="VSD11" s="526"/>
      <c r="VSE11" s="526"/>
      <c r="VSF11" s="526"/>
      <c r="VSG11" s="526"/>
      <c r="VSH11" s="526"/>
      <c r="VSI11" s="526"/>
      <c r="VSJ11" s="526"/>
      <c r="VSK11" s="526"/>
      <c r="VSL11" s="526"/>
      <c r="VSM11" s="526"/>
      <c r="VSN11" s="526"/>
      <c r="VSO11" s="526"/>
      <c r="VSP11" s="526"/>
      <c r="VSQ11" s="526"/>
      <c r="VSR11" s="526"/>
      <c r="VSS11" s="526"/>
      <c r="VST11" s="526"/>
      <c r="VSU11" s="526"/>
      <c r="VSV11" s="526"/>
      <c r="VSW11" s="526"/>
      <c r="VSX11" s="526"/>
      <c r="VSY11" s="526"/>
      <c r="VSZ11" s="526"/>
      <c r="VTA11" s="526"/>
      <c r="VTB11" s="526"/>
      <c r="VTC11" s="526"/>
      <c r="VTD11" s="526"/>
      <c r="VTE11" s="526"/>
      <c r="VTF11" s="526"/>
      <c r="VTG11" s="526"/>
      <c r="VTH11" s="526"/>
      <c r="VTI11" s="526"/>
      <c r="VTJ11" s="526"/>
      <c r="VTK11" s="526"/>
      <c r="VTL11" s="526"/>
      <c r="VTM11" s="526"/>
      <c r="VTN11" s="526"/>
      <c r="VTO11" s="526"/>
      <c r="VTP11" s="526"/>
      <c r="VTQ11" s="526"/>
      <c r="VTR11" s="526"/>
      <c r="VTS11" s="526"/>
      <c r="VTT11" s="526"/>
      <c r="VTU11" s="526"/>
      <c r="VTV11" s="526"/>
      <c r="VTW11" s="526"/>
      <c r="VTX11" s="526"/>
      <c r="VTY11" s="526"/>
      <c r="VTZ11" s="526"/>
      <c r="VUA11" s="526"/>
      <c r="VUB11" s="526"/>
      <c r="VUC11" s="526"/>
      <c r="VUD11" s="526"/>
      <c r="VUE11" s="526"/>
      <c r="VUF11" s="526"/>
      <c r="VUG11" s="526"/>
      <c r="VUH11" s="526"/>
      <c r="VUI11" s="526"/>
      <c r="VUJ11" s="526"/>
      <c r="VUK11" s="526"/>
      <c r="VUL11" s="526"/>
      <c r="VUM11" s="526"/>
      <c r="VUN11" s="526"/>
      <c r="VUO11" s="526"/>
      <c r="VUP11" s="526"/>
      <c r="VUQ11" s="526"/>
      <c r="VUR11" s="526"/>
      <c r="VUS11" s="526"/>
      <c r="VUT11" s="526"/>
      <c r="VUU11" s="526"/>
      <c r="VUV11" s="526"/>
      <c r="VUW11" s="526"/>
      <c r="VUX11" s="526"/>
      <c r="VUY11" s="526"/>
      <c r="VUZ11" s="526"/>
      <c r="VVA11" s="526"/>
      <c r="VVB11" s="526"/>
      <c r="VVC11" s="526"/>
      <c r="VVD11" s="526"/>
      <c r="VVE11" s="526"/>
      <c r="VVF11" s="526"/>
      <c r="VVG11" s="526"/>
      <c r="VVH11" s="526"/>
      <c r="VVI11" s="526"/>
      <c r="VVJ11" s="526"/>
      <c r="VVK11" s="526"/>
      <c r="VVL11" s="526"/>
      <c r="VVM11" s="526"/>
      <c r="VVN11" s="526"/>
      <c r="VVO11" s="526"/>
      <c r="VVP11" s="526"/>
      <c r="VVQ11" s="526"/>
      <c r="VVR11" s="526"/>
      <c r="VVS11" s="526"/>
      <c r="VVT11" s="526"/>
      <c r="VVU11" s="526"/>
      <c r="VVV11" s="526"/>
      <c r="VVW11" s="526"/>
      <c r="VVX11" s="526"/>
      <c r="VVY11" s="526"/>
      <c r="VVZ11" s="526"/>
      <c r="VWA11" s="526"/>
      <c r="VWB11" s="526"/>
      <c r="VWC11" s="526"/>
      <c r="VWD11" s="526"/>
      <c r="VWE11" s="526"/>
      <c r="VWF11" s="526"/>
      <c r="VWG11" s="526"/>
      <c r="VWH11" s="526"/>
      <c r="VWI11" s="526"/>
      <c r="VWJ11" s="526"/>
      <c r="VWK11" s="526"/>
      <c r="VWL11" s="526"/>
      <c r="VWM11" s="526"/>
      <c r="VWN11" s="526"/>
      <c r="VWO11" s="526"/>
      <c r="VWP11" s="526"/>
      <c r="VWQ11" s="526"/>
      <c r="VWR11" s="526"/>
      <c r="VWS11" s="526"/>
      <c r="VWT11" s="526"/>
      <c r="VWU11" s="526"/>
      <c r="VWV11" s="526"/>
      <c r="VWW11" s="526"/>
      <c r="VWX11" s="526"/>
      <c r="VWY11" s="526"/>
      <c r="VWZ11" s="526"/>
      <c r="VXA11" s="526"/>
      <c r="VXB11" s="526"/>
      <c r="VXC11" s="526"/>
      <c r="VXD11" s="526"/>
      <c r="VXE11" s="526"/>
      <c r="VXF11" s="526"/>
      <c r="VXG11" s="526"/>
      <c r="VXH11" s="526"/>
      <c r="VXI11" s="526"/>
      <c r="VXJ11" s="526"/>
      <c r="VXK11" s="526"/>
      <c r="VXL11" s="526"/>
      <c r="VXM11" s="526"/>
      <c r="VXN11" s="526"/>
      <c r="VXO11" s="526"/>
      <c r="VXP11" s="526"/>
      <c r="VXQ11" s="526"/>
      <c r="VXR11" s="526"/>
      <c r="VXS11" s="526"/>
      <c r="VXT11" s="526"/>
      <c r="VXU11" s="526"/>
      <c r="VXV11" s="526"/>
      <c r="VXW11" s="526"/>
      <c r="VXX11" s="526"/>
      <c r="VXY11" s="526"/>
      <c r="VXZ11" s="526"/>
      <c r="VYA11" s="526"/>
      <c r="VYB11" s="526"/>
      <c r="VYC11" s="526"/>
      <c r="VYD11" s="526"/>
      <c r="VYE11" s="526"/>
      <c r="VYF11" s="526"/>
      <c r="VYG11" s="526"/>
      <c r="VYH11" s="526"/>
      <c r="VYI11" s="526"/>
      <c r="VYJ11" s="526"/>
      <c r="VYK11" s="526"/>
      <c r="VYL11" s="526"/>
      <c r="VYM11" s="526"/>
      <c r="VYN11" s="526"/>
      <c r="VYO11" s="526"/>
      <c r="VYP11" s="526"/>
      <c r="VYQ11" s="526"/>
      <c r="VYR11" s="526"/>
      <c r="VYS11" s="526"/>
      <c r="VYT11" s="526"/>
      <c r="VYU11" s="526"/>
      <c r="VYV11" s="526"/>
      <c r="VYW11" s="526"/>
      <c r="VYX11" s="526"/>
      <c r="VYY11" s="526"/>
      <c r="VYZ11" s="526"/>
      <c r="VZA11" s="526"/>
      <c r="VZB11" s="526"/>
      <c r="VZC11" s="526"/>
      <c r="VZD11" s="526"/>
      <c r="VZE11" s="526"/>
      <c r="VZF11" s="526"/>
      <c r="VZG11" s="526"/>
      <c r="VZH11" s="526"/>
      <c r="VZI11" s="526"/>
      <c r="VZJ11" s="526"/>
      <c r="VZK11" s="526"/>
      <c r="VZL11" s="526"/>
      <c r="VZM11" s="526"/>
      <c r="VZN11" s="526"/>
      <c r="VZO11" s="526"/>
      <c r="VZP11" s="526"/>
      <c r="VZQ11" s="526"/>
      <c r="VZR11" s="526"/>
      <c r="VZS11" s="526"/>
      <c r="VZT11" s="526"/>
      <c r="VZU11" s="526"/>
      <c r="VZV11" s="526"/>
      <c r="VZW11" s="526"/>
      <c r="VZX11" s="526"/>
      <c r="VZY11" s="526"/>
      <c r="VZZ11" s="526"/>
      <c r="WAA11" s="526"/>
      <c r="WAB11" s="526"/>
      <c r="WAC11" s="526"/>
      <c r="WAD11" s="526"/>
      <c r="WAE11" s="526"/>
      <c r="WAF11" s="526"/>
      <c r="WAG11" s="526"/>
      <c r="WAH11" s="526"/>
      <c r="WAI11" s="526"/>
      <c r="WAJ11" s="526"/>
      <c r="WAK11" s="526"/>
      <c r="WAL11" s="526"/>
      <c r="WAM11" s="526"/>
      <c r="WAN11" s="526"/>
      <c r="WAO11" s="526"/>
      <c r="WAP11" s="526"/>
      <c r="WAQ11" s="526"/>
      <c r="WAR11" s="526"/>
      <c r="WAS11" s="526"/>
      <c r="WAT11" s="526"/>
      <c r="WAU11" s="526"/>
      <c r="WAV11" s="526"/>
      <c r="WAW11" s="526"/>
      <c r="WAX11" s="526"/>
      <c r="WAY11" s="526"/>
      <c r="WAZ11" s="526"/>
      <c r="WBA11" s="526"/>
      <c r="WBB11" s="526"/>
      <c r="WBC11" s="526"/>
      <c r="WBD11" s="526"/>
      <c r="WBE11" s="526"/>
      <c r="WBF11" s="526"/>
      <c r="WBG11" s="526"/>
      <c r="WBH11" s="526"/>
      <c r="WBI11" s="526"/>
      <c r="WBJ11" s="526"/>
      <c r="WBK11" s="526"/>
      <c r="WBL11" s="526"/>
      <c r="WBM11" s="526"/>
      <c r="WBN11" s="526"/>
      <c r="WBO11" s="526"/>
      <c r="WBP11" s="526"/>
      <c r="WBQ11" s="526"/>
      <c r="WBR11" s="526"/>
      <c r="WBS11" s="526"/>
      <c r="WBT11" s="526"/>
      <c r="WBU11" s="526"/>
      <c r="WBV11" s="526"/>
      <c r="WBW11" s="526"/>
      <c r="WBX11" s="526"/>
      <c r="WBY11" s="526"/>
      <c r="WBZ11" s="526"/>
      <c r="WCA11" s="526"/>
      <c r="WCB11" s="526"/>
      <c r="WCC11" s="526"/>
      <c r="WCD11" s="526"/>
      <c r="WCE11" s="526"/>
      <c r="WCF11" s="526"/>
      <c r="WCG11" s="526"/>
      <c r="WCH11" s="526"/>
      <c r="WCI11" s="526"/>
      <c r="WCJ11" s="526"/>
      <c r="WCK11" s="526"/>
      <c r="WCL11" s="526"/>
      <c r="WCM11" s="526"/>
      <c r="WCN11" s="526"/>
      <c r="WCO11" s="526"/>
      <c r="WCP11" s="526"/>
      <c r="WCQ11" s="526"/>
      <c r="WCR11" s="526"/>
      <c r="WCS11" s="526"/>
      <c r="WCT11" s="526"/>
      <c r="WCU11" s="526"/>
      <c r="WCV11" s="526"/>
      <c r="WCW11" s="526"/>
      <c r="WCX11" s="526"/>
      <c r="WCY11" s="526"/>
      <c r="WCZ11" s="526"/>
      <c r="WDA11" s="526"/>
      <c r="WDB11" s="526"/>
      <c r="WDC11" s="526"/>
      <c r="WDD11" s="526"/>
      <c r="WDE11" s="526"/>
      <c r="WDF11" s="526"/>
      <c r="WDG11" s="526"/>
      <c r="WDH11" s="526"/>
      <c r="WDI11" s="526"/>
      <c r="WDJ11" s="526"/>
      <c r="WDK11" s="526"/>
      <c r="WDL11" s="526"/>
      <c r="WDM11" s="526"/>
      <c r="WDN11" s="526"/>
      <c r="WDO11" s="526"/>
      <c r="WDP11" s="526"/>
      <c r="WDQ11" s="526"/>
      <c r="WDR11" s="526"/>
      <c r="WDS11" s="526"/>
      <c r="WDT11" s="526"/>
      <c r="WDU11" s="526"/>
      <c r="WDV11" s="526"/>
      <c r="WDW11" s="526"/>
      <c r="WDX11" s="526"/>
      <c r="WDY11" s="526"/>
      <c r="WDZ11" s="526"/>
      <c r="WEA11" s="526"/>
      <c r="WEB11" s="526"/>
      <c r="WEC11" s="526"/>
      <c r="WED11" s="526"/>
      <c r="WEE11" s="526"/>
      <c r="WEF11" s="526"/>
      <c r="WEG11" s="526"/>
      <c r="WEH11" s="526"/>
      <c r="WEI11" s="526"/>
      <c r="WEJ11" s="526"/>
      <c r="WEK11" s="526"/>
      <c r="WEL11" s="526"/>
      <c r="WEM11" s="526"/>
      <c r="WEN11" s="526"/>
      <c r="WEO11" s="526"/>
      <c r="WEP11" s="526"/>
      <c r="WEQ11" s="526"/>
      <c r="WER11" s="526"/>
      <c r="WES11" s="526"/>
      <c r="WET11" s="526"/>
      <c r="WEU11" s="526"/>
      <c r="WEV11" s="526"/>
      <c r="WEW11" s="526"/>
      <c r="WEX11" s="526"/>
      <c r="WEY11" s="526"/>
      <c r="WEZ11" s="526"/>
      <c r="WFA11" s="526"/>
      <c r="WFB11" s="526"/>
      <c r="WFC11" s="526"/>
      <c r="WFD11" s="526"/>
      <c r="WFE11" s="526"/>
      <c r="WFF11" s="526"/>
      <c r="WFG11" s="526"/>
      <c r="WFH11" s="526"/>
      <c r="WFI11" s="526"/>
      <c r="WFJ11" s="526"/>
      <c r="WFK11" s="526"/>
      <c r="WFL11" s="526"/>
      <c r="WFM11" s="526"/>
      <c r="WFN11" s="526"/>
      <c r="WFO11" s="526"/>
      <c r="WFP11" s="526"/>
      <c r="WFQ11" s="526"/>
      <c r="WFR11" s="526"/>
      <c r="WFS11" s="526"/>
      <c r="WFT11" s="526"/>
      <c r="WFU11" s="526"/>
      <c r="WFV11" s="526"/>
      <c r="WFW11" s="526"/>
      <c r="WFX11" s="526"/>
      <c r="WFY11" s="526"/>
      <c r="WFZ11" s="526"/>
      <c r="WGA11" s="526"/>
      <c r="WGB11" s="526"/>
      <c r="WGC11" s="526"/>
      <c r="WGD11" s="526"/>
      <c r="WGE11" s="526"/>
      <c r="WGF11" s="526"/>
      <c r="WGG11" s="526"/>
      <c r="WGH11" s="526"/>
      <c r="WGI11" s="526"/>
      <c r="WGJ11" s="526"/>
      <c r="WGK11" s="526"/>
      <c r="WGL11" s="526"/>
      <c r="WGM11" s="526"/>
      <c r="WGN11" s="526"/>
      <c r="WGO11" s="526"/>
      <c r="WGP11" s="526"/>
      <c r="WGQ11" s="526"/>
      <c r="WGR11" s="526"/>
      <c r="WGS11" s="526"/>
      <c r="WGT11" s="526"/>
      <c r="WGU11" s="526"/>
      <c r="WGV11" s="526"/>
      <c r="WGW11" s="526"/>
      <c r="WGX11" s="526"/>
      <c r="WGY11" s="526"/>
      <c r="WGZ11" s="526"/>
      <c r="WHA11" s="526"/>
      <c r="WHB11" s="526"/>
      <c r="WHC11" s="526"/>
      <c r="WHD11" s="526"/>
      <c r="WHE11" s="526"/>
      <c r="WHF11" s="526"/>
      <c r="WHG11" s="526"/>
      <c r="WHH11" s="526"/>
      <c r="WHI11" s="526"/>
      <c r="WHJ11" s="526"/>
      <c r="WHK11" s="526"/>
      <c r="WHL11" s="526"/>
      <c r="WHM11" s="526"/>
      <c r="WHN11" s="526"/>
      <c r="WHO11" s="526"/>
      <c r="WHP11" s="526"/>
      <c r="WHQ11" s="526"/>
      <c r="WHR11" s="526"/>
      <c r="WHS11" s="526"/>
      <c r="WHT11" s="526"/>
      <c r="WHU11" s="526"/>
      <c r="WHV11" s="526"/>
      <c r="WHW11" s="526"/>
      <c r="WHX11" s="526"/>
      <c r="WHY11" s="526"/>
      <c r="WHZ11" s="526"/>
      <c r="WIA11" s="526"/>
      <c r="WIB11" s="526"/>
      <c r="WIC11" s="526"/>
      <c r="WID11" s="526"/>
      <c r="WIE11" s="526"/>
      <c r="WIF11" s="526"/>
      <c r="WIG11" s="526"/>
      <c r="WIH11" s="526"/>
      <c r="WII11" s="526"/>
      <c r="WIJ11" s="526"/>
      <c r="WIK11" s="526"/>
      <c r="WIL11" s="526"/>
      <c r="WIM11" s="526"/>
      <c r="WIN11" s="526"/>
      <c r="WIO11" s="526"/>
      <c r="WIP11" s="526"/>
      <c r="WIQ11" s="526"/>
      <c r="WIR11" s="526"/>
      <c r="WIS11" s="526"/>
      <c r="WIT11" s="526"/>
      <c r="WIU11" s="526"/>
      <c r="WIV11" s="526"/>
      <c r="WIW11" s="526"/>
      <c r="WIX11" s="526"/>
      <c r="WIY11" s="526"/>
      <c r="WIZ11" s="526"/>
      <c r="WJA11" s="526"/>
      <c r="WJB11" s="526"/>
      <c r="WJC11" s="526"/>
      <c r="WJD11" s="526"/>
      <c r="WJE11" s="526"/>
      <c r="WJF11" s="526"/>
      <c r="WJG11" s="526"/>
      <c r="WJH11" s="526"/>
      <c r="WJI11" s="526"/>
      <c r="WJJ11" s="526"/>
      <c r="WJK11" s="526"/>
      <c r="WJL11" s="526"/>
      <c r="WJM11" s="526"/>
      <c r="WJN11" s="526"/>
      <c r="WJO11" s="526"/>
      <c r="WJP11" s="526"/>
      <c r="WJQ11" s="526"/>
      <c r="WJR11" s="526"/>
      <c r="WJS11" s="526"/>
      <c r="WJT11" s="526"/>
      <c r="WJU11" s="526"/>
      <c r="WJV11" s="526"/>
      <c r="WJW11" s="526"/>
      <c r="WJX11" s="526"/>
      <c r="WJY11" s="526"/>
      <c r="WJZ11" s="526"/>
      <c r="WKA11" s="526"/>
      <c r="WKB11" s="526"/>
      <c r="WKC11" s="526"/>
      <c r="WKD11" s="526"/>
      <c r="WKE11" s="526"/>
      <c r="WKF11" s="526"/>
      <c r="WKG11" s="526"/>
      <c r="WKH11" s="526"/>
      <c r="WKI11" s="526"/>
      <c r="WKJ11" s="526"/>
      <c r="WKK11" s="526"/>
      <c r="WKL11" s="526"/>
      <c r="WKM11" s="526"/>
      <c r="WKN11" s="526"/>
      <c r="WKO11" s="526"/>
      <c r="WKP11" s="526"/>
      <c r="WKQ11" s="526"/>
      <c r="WKR11" s="526"/>
      <c r="WKS11" s="526"/>
      <c r="WKT11" s="526"/>
      <c r="WKU11" s="526"/>
      <c r="WKV11" s="526"/>
      <c r="WKW11" s="526"/>
      <c r="WKX11" s="526"/>
      <c r="WKY11" s="526"/>
      <c r="WKZ11" s="526"/>
      <c r="WLA11" s="526"/>
      <c r="WLB11" s="526"/>
      <c r="WLC11" s="526"/>
      <c r="WLD11" s="526"/>
      <c r="WLE11" s="526"/>
      <c r="WLF11" s="526"/>
      <c r="WLG11" s="526"/>
      <c r="WLH11" s="526"/>
      <c r="WLI11" s="526"/>
      <c r="WLJ11" s="526"/>
      <c r="WLK11" s="526"/>
      <c r="WLL11" s="526"/>
      <c r="WLM11" s="526"/>
      <c r="WLN11" s="526"/>
      <c r="WLO11" s="526"/>
      <c r="WLP11" s="526"/>
      <c r="WLQ11" s="526"/>
      <c r="WLR11" s="526"/>
      <c r="WLS11" s="526"/>
      <c r="WLT11" s="526"/>
      <c r="WLU11" s="526"/>
      <c r="WLV11" s="526"/>
      <c r="WLW11" s="526"/>
      <c r="WLX11" s="526"/>
      <c r="WLY11" s="526"/>
      <c r="WLZ11" s="526"/>
      <c r="WMA11" s="526"/>
      <c r="WMB11" s="526"/>
      <c r="WMC11" s="526"/>
      <c r="WMD11" s="526"/>
      <c r="WME11" s="526"/>
      <c r="WMF11" s="526"/>
      <c r="WMG11" s="526"/>
      <c r="WMH11" s="526"/>
      <c r="WMI11" s="526"/>
      <c r="WMJ11" s="526"/>
      <c r="WMK11" s="526"/>
      <c r="WML11" s="526"/>
      <c r="WMM11" s="526"/>
      <c r="WMN11" s="526"/>
      <c r="WMO11" s="526"/>
      <c r="WMP11" s="526"/>
      <c r="WMQ11" s="526"/>
      <c r="WMR11" s="526"/>
      <c r="WMS11" s="526"/>
      <c r="WMT11" s="526"/>
      <c r="WMU11" s="526"/>
      <c r="WMV11" s="526"/>
      <c r="WMW11" s="526"/>
      <c r="WMX11" s="526"/>
      <c r="WMY11" s="526"/>
      <c r="WMZ11" s="526"/>
      <c r="WNA11" s="526"/>
      <c r="WNB11" s="526"/>
      <c r="WNC11" s="526"/>
      <c r="WND11" s="526"/>
      <c r="WNE11" s="526"/>
      <c r="WNF11" s="526"/>
      <c r="WNG11" s="526"/>
      <c r="WNH11" s="526"/>
      <c r="WNI11" s="526"/>
      <c r="WNJ11" s="526"/>
      <c r="WNK11" s="526"/>
      <c r="WNL11" s="526"/>
      <c r="WNM11" s="526"/>
      <c r="WNN11" s="526"/>
      <c r="WNO11" s="526"/>
      <c r="WNP11" s="526"/>
      <c r="WNQ11" s="526"/>
      <c r="WNR11" s="526"/>
      <c r="WNS11" s="526"/>
      <c r="WNT11" s="526"/>
      <c r="WNU11" s="526"/>
      <c r="WNV11" s="526"/>
      <c r="WNW11" s="526"/>
      <c r="WNX11" s="526"/>
      <c r="WNY11" s="526"/>
      <c r="WNZ11" s="526"/>
      <c r="WOA11" s="526"/>
      <c r="WOB11" s="526"/>
      <c r="WOC11" s="526"/>
      <c r="WOD11" s="526"/>
      <c r="WOE11" s="526"/>
      <c r="WOF11" s="526"/>
      <c r="WOG11" s="526"/>
      <c r="WOH11" s="526"/>
      <c r="WOI11" s="526"/>
      <c r="WOJ11" s="526"/>
      <c r="WOK11" s="526"/>
      <c r="WOL11" s="526"/>
      <c r="WOM11" s="526"/>
      <c r="WON11" s="526"/>
      <c r="WOO11" s="526"/>
      <c r="WOP11" s="526"/>
      <c r="WOQ11" s="526"/>
      <c r="WOR11" s="526"/>
      <c r="WOS11" s="526"/>
      <c r="WOT11" s="526"/>
      <c r="WOU11" s="526"/>
      <c r="WOV11" s="526"/>
      <c r="WOW11" s="526"/>
      <c r="WOX11" s="526"/>
      <c r="WOY11" s="526"/>
      <c r="WOZ11" s="526"/>
      <c r="WPA11" s="526"/>
      <c r="WPB11" s="526"/>
      <c r="WPC11" s="526"/>
      <c r="WPD11" s="526"/>
      <c r="WPE11" s="526"/>
      <c r="WPF11" s="526"/>
      <c r="WPG11" s="526"/>
      <c r="WPH11" s="526"/>
      <c r="WPI11" s="526"/>
      <c r="WPJ11" s="526"/>
      <c r="WPK11" s="526"/>
      <c r="WPL11" s="526"/>
      <c r="WPM11" s="526"/>
      <c r="WPN11" s="526"/>
      <c r="WPO11" s="526"/>
      <c r="WPP11" s="526"/>
      <c r="WPQ11" s="526"/>
      <c r="WPR11" s="526"/>
      <c r="WPS11" s="526"/>
      <c r="WPT11" s="526"/>
      <c r="WPU11" s="526"/>
      <c r="WPV11" s="526"/>
      <c r="WPW11" s="526"/>
      <c r="WPX11" s="526"/>
      <c r="WPY11" s="526"/>
      <c r="WPZ11" s="526"/>
      <c r="WQA11" s="526"/>
      <c r="WQB11" s="526"/>
      <c r="WQC11" s="526"/>
      <c r="WQD11" s="526"/>
      <c r="WQE11" s="526"/>
      <c r="WQF11" s="526"/>
      <c r="WQG11" s="526"/>
      <c r="WQH11" s="526"/>
      <c r="WQI11" s="526"/>
      <c r="WQJ11" s="526"/>
      <c r="WQK11" s="526"/>
      <c r="WQL11" s="526"/>
      <c r="WQM11" s="526"/>
      <c r="WQN11" s="526"/>
      <c r="WQO11" s="526"/>
      <c r="WQP11" s="526"/>
      <c r="WQQ11" s="526"/>
      <c r="WQR11" s="526"/>
      <c r="WQS11" s="526"/>
      <c r="WQT11" s="526"/>
      <c r="WQU11" s="526"/>
      <c r="WQV11" s="526"/>
      <c r="WQW11" s="526"/>
      <c r="WQX11" s="526"/>
      <c r="WQY11" s="526"/>
      <c r="WQZ11" s="526"/>
      <c r="WRA11" s="526"/>
      <c r="WRB11" s="526"/>
      <c r="WRC11" s="526"/>
      <c r="WRD11" s="526"/>
      <c r="WRE11" s="526"/>
      <c r="WRF11" s="526"/>
      <c r="WRG11" s="526"/>
      <c r="WRH11" s="526"/>
      <c r="WRI11" s="526"/>
      <c r="WRJ11" s="526"/>
      <c r="WRK11" s="526"/>
      <c r="WRL11" s="526"/>
      <c r="WRM11" s="526"/>
      <c r="WRN11" s="526"/>
      <c r="WRO11" s="526"/>
      <c r="WRP11" s="526"/>
      <c r="WRQ11" s="526"/>
      <c r="WRR11" s="526"/>
      <c r="WRS11" s="526"/>
      <c r="WRT11" s="526"/>
      <c r="WRU11" s="526"/>
      <c r="WRV11" s="526"/>
      <c r="WRW11" s="526"/>
      <c r="WRX11" s="526"/>
      <c r="WRY11" s="526"/>
      <c r="WRZ11" s="526"/>
      <c r="WSA11" s="526"/>
      <c r="WSB11" s="526"/>
      <c r="WSC11" s="526"/>
      <c r="WSD11" s="526"/>
      <c r="WSE11" s="526"/>
      <c r="WSF11" s="526"/>
      <c r="WSG11" s="526"/>
      <c r="WSH11" s="526"/>
      <c r="WSI11" s="526"/>
      <c r="WSJ11" s="526"/>
      <c r="WSK11" s="526"/>
      <c r="WSL11" s="526"/>
      <c r="WSM11" s="526"/>
      <c r="WSN11" s="526"/>
      <c r="WSO11" s="526"/>
      <c r="WSP11" s="526"/>
      <c r="WSQ11" s="526"/>
      <c r="WSR11" s="526"/>
      <c r="WSS11" s="526"/>
      <c r="WST11" s="526"/>
      <c r="WSU11" s="526"/>
      <c r="WSV11" s="526"/>
      <c r="WSW11" s="526"/>
      <c r="WSX11" s="526"/>
      <c r="WSY11" s="526"/>
      <c r="WSZ11" s="526"/>
      <c r="WTA11" s="526"/>
      <c r="WTB11" s="526"/>
      <c r="WTC11" s="526"/>
      <c r="WTD11" s="526"/>
      <c r="WTE11" s="526"/>
      <c r="WTF11" s="526"/>
      <c r="WTG11" s="526"/>
      <c r="WTH11" s="526"/>
      <c r="WTI11" s="526"/>
      <c r="WTJ11" s="526"/>
      <c r="WTK11" s="526"/>
      <c r="WTL11" s="526"/>
      <c r="WTM11" s="526"/>
      <c r="WTN11" s="526"/>
      <c r="WTO11" s="526"/>
      <c r="WTP11" s="526"/>
      <c r="WTQ11" s="526"/>
      <c r="WTR11" s="526"/>
      <c r="WTS11" s="526"/>
      <c r="WTT11" s="526"/>
      <c r="WTU11" s="526"/>
      <c r="WTV11" s="526"/>
      <c r="WTW11" s="526"/>
      <c r="WTX11" s="526"/>
      <c r="WTY11" s="526"/>
      <c r="WTZ11" s="526"/>
      <c r="WUA11" s="526"/>
      <c r="WUB11" s="526"/>
      <c r="WUC11" s="526"/>
      <c r="WUD11" s="526"/>
      <c r="WUE11" s="526"/>
      <c r="WUF11" s="526"/>
      <c r="WUG11" s="526"/>
      <c r="WUH11" s="526"/>
      <c r="WUI11" s="526"/>
      <c r="WUJ11" s="526"/>
      <c r="WUK11" s="526"/>
      <c r="WUL11" s="526"/>
      <c r="WUM11" s="526"/>
      <c r="WUN11" s="526"/>
      <c r="WUO11" s="526"/>
      <c r="WUP11" s="526"/>
      <c r="WUQ11" s="526"/>
      <c r="WUR11" s="526"/>
      <c r="WUS11" s="526"/>
      <c r="WUT11" s="526"/>
      <c r="WUU11" s="526"/>
      <c r="WUV11" s="526"/>
      <c r="WUW11" s="526"/>
      <c r="WUX11" s="526"/>
      <c r="WUY11" s="526"/>
      <c r="WUZ11" s="526"/>
      <c r="WVA11" s="526"/>
      <c r="WVB11" s="526"/>
      <c r="WVC11" s="526"/>
      <c r="WVD11" s="526"/>
      <c r="WVE11" s="526"/>
      <c r="WVF11" s="526"/>
      <c r="WVG11" s="526"/>
      <c r="WVH11" s="526"/>
      <c r="WVI11" s="526"/>
      <c r="WVJ11" s="526"/>
      <c r="WVK11" s="526"/>
      <c r="WVL11" s="526"/>
      <c r="WVM11" s="526"/>
      <c r="WVN11" s="526"/>
      <c r="WVO11" s="526"/>
      <c r="WVP11" s="526"/>
      <c r="WVQ11" s="526"/>
      <c r="WVR11" s="526"/>
      <c r="WVS11" s="526"/>
      <c r="WVT11" s="526"/>
      <c r="WVU11" s="526"/>
      <c r="WVV11" s="526"/>
      <c r="WVW11" s="526"/>
      <c r="WVX11" s="526"/>
      <c r="WVY11" s="526"/>
      <c r="WVZ11" s="526"/>
      <c r="WWA11" s="526"/>
      <c r="WWB11" s="526"/>
      <c r="WWC11" s="526"/>
      <c r="WWD11" s="526"/>
      <c r="WWE11" s="526"/>
      <c r="WWF11" s="526"/>
      <c r="WWG11" s="526"/>
      <c r="WWH11" s="526"/>
      <c r="WWI11" s="526"/>
      <c r="WWJ11" s="526"/>
      <c r="WWK11" s="526"/>
      <c r="WWL11" s="526"/>
      <c r="WWM11" s="526"/>
      <c r="WWN11" s="526"/>
      <c r="WWO11" s="526"/>
      <c r="WWP11" s="526"/>
      <c r="WWQ11" s="526"/>
      <c r="WWR11" s="526"/>
      <c r="WWS11" s="526"/>
      <c r="WWT11" s="526"/>
      <c r="WWU11" s="526"/>
      <c r="WWV11" s="526"/>
      <c r="WWW11" s="526"/>
      <c r="WWX11" s="526"/>
      <c r="WWY11" s="526"/>
      <c r="WWZ11" s="526"/>
      <c r="WXA11" s="526"/>
      <c r="WXB11" s="526"/>
      <c r="WXC11" s="526"/>
      <c r="WXD11" s="526"/>
      <c r="WXE11" s="526"/>
      <c r="WXF11" s="526"/>
      <c r="WXG11" s="526"/>
      <c r="WXH11" s="526"/>
      <c r="WXI11" s="526"/>
      <c r="WXJ11" s="526"/>
      <c r="WXK11" s="526"/>
      <c r="WXL11" s="526"/>
      <c r="WXM11" s="526"/>
      <c r="WXN11" s="526"/>
      <c r="WXO11" s="526"/>
      <c r="WXP11" s="526"/>
      <c r="WXQ11" s="526"/>
      <c r="WXR11" s="526"/>
      <c r="WXS11" s="526"/>
      <c r="WXT11" s="526"/>
      <c r="WXU11" s="526"/>
      <c r="WXV11" s="526"/>
      <c r="WXW11" s="526"/>
      <c r="WXX11" s="526"/>
      <c r="WXY11" s="526"/>
      <c r="WXZ11" s="526"/>
      <c r="WYA11" s="526"/>
      <c r="WYB11" s="526"/>
      <c r="WYC11" s="526"/>
      <c r="WYD11" s="526"/>
      <c r="WYE11" s="526"/>
      <c r="WYF11" s="526"/>
      <c r="WYG11" s="526"/>
      <c r="WYH11" s="526"/>
      <c r="WYI11" s="526"/>
      <c r="WYJ11" s="526"/>
      <c r="WYK11" s="526"/>
      <c r="WYL11" s="526"/>
      <c r="WYM11" s="526"/>
      <c r="WYN11" s="526"/>
      <c r="WYO11" s="526"/>
      <c r="WYP11" s="526"/>
      <c r="WYQ11" s="526"/>
      <c r="WYR11" s="526"/>
      <c r="WYS11" s="526"/>
      <c r="WYT11" s="526"/>
      <c r="WYU11" s="526"/>
      <c r="WYV11" s="526"/>
      <c r="WYW11" s="526"/>
      <c r="WYX11" s="526"/>
      <c r="WYY11" s="526"/>
      <c r="WYZ11" s="526"/>
      <c r="WZA11" s="526"/>
      <c r="WZB11" s="526"/>
      <c r="WZC11" s="526"/>
      <c r="WZD11" s="526"/>
      <c r="WZE11" s="526"/>
      <c r="WZF11" s="526"/>
      <c r="WZG11" s="526"/>
      <c r="WZH11" s="526"/>
      <c r="WZI11" s="526"/>
      <c r="WZJ11" s="526"/>
      <c r="WZK11" s="526"/>
      <c r="WZL11" s="526"/>
      <c r="WZM11" s="526"/>
      <c r="WZN11" s="526"/>
      <c r="WZO11" s="526"/>
      <c r="WZP11" s="526"/>
      <c r="WZQ11" s="526"/>
      <c r="WZR11" s="526"/>
      <c r="WZS11" s="526"/>
      <c r="WZT11" s="526"/>
      <c r="WZU11" s="526"/>
      <c r="WZV11" s="526"/>
      <c r="WZW11" s="526"/>
      <c r="WZX11" s="526"/>
      <c r="WZY11" s="526"/>
      <c r="WZZ11" s="526"/>
      <c r="XAA11" s="526"/>
      <c r="XAB11" s="526"/>
      <c r="XAC11" s="526"/>
      <c r="XAD11" s="526"/>
      <c r="XAE11" s="526"/>
      <c r="XAF11" s="526"/>
      <c r="XAG11" s="526"/>
      <c r="XAH11" s="526"/>
      <c r="XAI11" s="526"/>
      <c r="XAJ11" s="526"/>
      <c r="XAK11" s="526"/>
      <c r="XAL11" s="526"/>
      <c r="XAM11" s="526"/>
      <c r="XAN11" s="526"/>
      <c r="XAO11" s="526"/>
      <c r="XAP11" s="526"/>
      <c r="XAQ11" s="526"/>
      <c r="XAR11" s="526"/>
      <c r="XAS11" s="526"/>
      <c r="XAT11" s="526"/>
      <c r="XAU11" s="526"/>
      <c r="XAV11" s="526"/>
      <c r="XAW11" s="526"/>
      <c r="XAX11" s="526"/>
      <c r="XAY11" s="526"/>
      <c r="XAZ11" s="526"/>
      <c r="XBA11" s="526"/>
      <c r="XBB11" s="526"/>
      <c r="XBC11" s="526"/>
      <c r="XBD11" s="526"/>
      <c r="XBE11" s="526"/>
      <c r="XBF11" s="526"/>
      <c r="XBG11" s="526"/>
      <c r="XBH11" s="526"/>
      <c r="XBI11" s="526"/>
      <c r="XBJ11" s="526"/>
      <c r="XBK11" s="526"/>
      <c r="XBL11" s="526"/>
      <c r="XBM11" s="526"/>
      <c r="XBN11" s="526"/>
      <c r="XBO11" s="526"/>
      <c r="XBP11" s="526"/>
      <c r="XBQ11" s="526"/>
      <c r="XBR11" s="526"/>
      <c r="XBS11" s="526"/>
      <c r="XBT11" s="526"/>
      <c r="XBU11" s="526"/>
      <c r="XBV11" s="526"/>
      <c r="XBW11" s="526"/>
      <c r="XBX11" s="526"/>
      <c r="XBY11" s="526"/>
      <c r="XBZ11" s="526"/>
      <c r="XCA11" s="526"/>
      <c r="XCB11" s="526"/>
      <c r="XCC11" s="526"/>
      <c r="XCD11" s="526"/>
      <c r="XCE11" s="526"/>
      <c r="XCF11" s="526"/>
      <c r="XCG11" s="526"/>
      <c r="XCH11" s="526"/>
      <c r="XCI11" s="526"/>
      <c r="XCJ11" s="526"/>
      <c r="XCK11" s="526"/>
      <c r="XCL11" s="526"/>
      <c r="XCM11" s="526"/>
      <c r="XCN11" s="526"/>
      <c r="XCO11" s="526"/>
      <c r="XCP11" s="526"/>
      <c r="XCQ11" s="526"/>
      <c r="XCR11" s="526"/>
      <c r="XCS11" s="526"/>
      <c r="XCT11" s="526"/>
      <c r="XCU11" s="526"/>
      <c r="XCV11" s="526"/>
      <c r="XCW11" s="526"/>
      <c r="XCX11" s="526"/>
      <c r="XCY11" s="526"/>
      <c r="XCZ11" s="526"/>
      <c r="XDA11" s="526"/>
      <c r="XDB11" s="526"/>
      <c r="XDC11" s="526"/>
      <c r="XDD11" s="526"/>
      <c r="XDE11" s="526"/>
      <c r="XDF11" s="526"/>
      <c r="XDG11" s="526"/>
      <c r="XDH11" s="526"/>
      <c r="XDI11" s="526"/>
      <c r="XDJ11" s="526"/>
      <c r="XDK11" s="526"/>
      <c r="XDL11" s="526"/>
      <c r="XDM11" s="526"/>
      <c r="XDN11" s="526"/>
      <c r="XDO11" s="526"/>
      <c r="XDP11" s="526"/>
      <c r="XDQ11" s="526"/>
      <c r="XDR11" s="526"/>
      <c r="XDS11" s="526"/>
      <c r="XDT11" s="526"/>
      <c r="XDU11" s="526"/>
      <c r="XDV11" s="526"/>
      <c r="XDW11" s="526"/>
      <c r="XDX11" s="526"/>
      <c r="XDY11" s="526"/>
      <c r="XDZ11" s="526"/>
      <c r="XEA11" s="526"/>
      <c r="XEB11" s="526"/>
      <c r="XEC11" s="526"/>
      <c r="XED11" s="526"/>
      <c r="XEE11" s="526"/>
      <c r="XEF11" s="526"/>
      <c r="XEG11" s="526"/>
      <c r="XEH11" s="526"/>
      <c r="XEI11" s="526"/>
      <c r="XEJ11" s="526"/>
      <c r="XEK11" s="526"/>
      <c r="XEL11" s="526"/>
      <c r="XEM11" s="526"/>
      <c r="XEN11" s="526"/>
      <c r="XEO11" s="526"/>
      <c r="XEP11" s="526"/>
      <c r="XEQ11" s="526"/>
      <c r="XER11" s="526"/>
      <c r="XES11" s="526"/>
      <c r="XET11" s="526"/>
      <c r="XEU11" s="526"/>
      <c r="XEV11" s="526"/>
      <c r="XEW11" s="526"/>
      <c r="XEX11" s="526"/>
      <c r="XEY11" s="526"/>
      <c r="XEZ11" s="526"/>
      <c r="XFA11" s="526"/>
      <c r="XFB11" s="526"/>
    </row>
    <row r="12" spans="1:16382" s="533" customFormat="1" ht="20.100000000000001" customHeight="1">
      <c r="A12" s="786"/>
      <c r="B12" s="787" t="s">
        <v>2404</v>
      </c>
      <c r="C12" s="787"/>
      <c r="D12" s="787"/>
      <c r="G12" s="787" t="s">
        <v>54</v>
      </c>
      <c r="H12" s="746"/>
      <c r="I12" s="746" t="s">
        <v>2365</v>
      </c>
      <c r="J12" s="747"/>
      <c r="O12" s="446"/>
    </row>
    <row r="13" spans="1:16382" s="533" customFormat="1" ht="20.100000000000001" customHeight="1">
      <c r="A13" s="786"/>
      <c r="B13" s="787" t="s">
        <v>2403</v>
      </c>
      <c r="C13" s="787"/>
      <c r="D13" s="787"/>
      <c r="G13" s="746"/>
      <c r="H13" s="746"/>
      <c r="I13" s="746">
        <v>1</v>
      </c>
      <c r="J13" s="747"/>
      <c r="K13" s="534"/>
      <c r="L13" s="534"/>
      <c r="M13" s="534"/>
      <c r="N13" s="535"/>
      <c r="O13" s="446"/>
    </row>
    <row r="14" spans="1:16382" s="533" customFormat="1" ht="20.100000000000001" customHeight="1">
      <c r="A14" s="786"/>
      <c r="B14" s="787" t="s">
        <v>2402</v>
      </c>
      <c r="C14" s="787"/>
      <c r="D14" s="787"/>
      <c r="G14" s="746"/>
      <c r="H14" s="746"/>
      <c r="I14" s="746" t="s">
        <v>2401</v>
      </c>
      <c r="J14" s="747"/>
      <c r="O14" s="446"/>
    </row>
    <row r="15" spans="1:16382" s="533" customFormat="1" ht="20.100000000000001" customHeight="1">
      <c r="A15" s="786"/>
      <c r="B15" s="787" t="s">
        <v>2400</v>
      </c>
      <c r="C15" s="787"/>
      <c r="D15" s="787"/>
      <c r="G15" s="746"/>
      <c r="H15" s="746"/>
      <c r="I15" s="746" t="s">
        <v>2827</v>
      </c>
      <c r="J15" s="747"/>
      <c r="K15" s="543"/>
    </row>
    <row r="16" spans="1:16382" s="533" customFormat="1" ht="20.100000000000001" customHeight="1">
      <c r="A16" s="748"/>
      <c r="B16" s="749" t="s">
        <v>2399</v>
      </c>
      <c r="C16" s="749"/>
      <c r="D16" s="749"/>
      <c r="G16" s="746"/>
      <c r="H16" s="746"/>
      <c r="I16" s="746" t="s">
        <v>2143</v>
      </c>
      <c r="J16" s="750"/>
      <c r="K16" s="534"/>
      <c r="L16" s="534"/>
      <c r="M16" s="534"/>
      <c r="N16" s="534"/>
    </row>
    <row r="17" spans="1:16382" s="533" customFormat="1" ht="20.100000000000001" customHeight="1">
      <c r="A17" s="748"/>
      <c r="B17" s="749" t="s">
        <v>2398</v>
      </c>
      <c r="C17" s="749"/>
      <c r="D17" s="749"/>
      <c r="G17" s="746"/>
      <c r="H17" s="746"/>
      <c r="I17" s="746" t="s">
        <v>2419</v>
      </c>
      <c r="J17" s="750"/>
      <c r="K17" s="534"/>
      <c r="L17" s="534"/>
      <c r="M17" s="534"/>
      <c r="N17" s="534"/>
    </row>
    <row r="18" spans="1:16382" s="533" customFormat="1" ht="20.100000000000001" customHeight="1">
      <c r="A18" s="748"/>
      <c r="B18" s="749" t="s">
        <v>2397</v>
      </c>
      <c r="C18" s="749"/>
      <c r="D18" s="749"/>
      <c r="G18" s="746"/>
      <c r="H18" s="746"/>
      <c r="I18" s="746" t="s">
        <v>2828</v>
      </c>
      <c r="J18" s="750"/>
      <c r="K18" s="534"/>
      <c r="L18" s="534"/>
      <c r="M18" s="534"/>
      <c r="N18" s="534"/>
    </row>
    <row r="19" spans="1:16382" s="533" customFormat="1" ht="20.100000000000001" customHeight="1">
      <c r="A19" s="748"/>
      <c r="B19" s="749" t="s">
        <v>2396</v>
      </c>
      <c r="C19" s="749"/>
      <c r="D19" s="749"/>
      <c r="G19" s="746"/>
      <c r="H19" s="746"/>
      <c r="I19" s="746" t="s">
        <v>2829</v>
      </c>
      <c r="J19" s="750"/>
      <c r="K19" s="534"/>
      <c r="L19" s="534"/>
      <c r="M19" s="534"/>
      <c r="N19" s="534"/>
    </row>
    <row r="20" spans="1:16382" s="533" customFormat="1" ht="20.100000000000001" customHeight="1">
      <c r="A20" s="748"/>
      <c r="B20" s="749" t="s">
        <v>2395</v>
      </c>
      <c r="C20" s="749"/>
      <c r="D20" s="749"/>
      <c r="E20" s="534"/>
      <c r="F20" s="534"/>
      <c r="G20" s="751"/>
      <c r="H20" s="751"/>
      <c r="I20" s="751" t="s">
        <v>2830</v>
      </c>
      <c r="J20" s="750"/>
      <c r="K20" s="534"/>
      <c r="L20" s="534"/>
      <c r="M20" s="534"/>
      <c r="N20" s="534"/>
    </row>
    <row r="21" spans="1:16382" s="533" customFormat="1" ht="20.100000000000001" customHeight="1">
      <c r="A21" s="748"/>
      <c r="B21" s="749" t="s">
        <v>446</v>
      </c>
      <c r="C21" s="749"/>
      <c r="D21" s="749"/>
      <c r="E21" s="534"/>
      <c r="F21" s="534"/>
      <c r="G21" s="751"/>
      <c r="H21" s="751"/>
      <c r="I21" s="751" t="s">
        <v>88</v>
      </c>
      <c r="J21" s="750"/>
      <c r="K21" s="534"/>
      <c r="L21" s="534"/>
      <c r="M21" s="534"/>
      <c r="N21" s="534"/>
    </row>
    <row r="22" spans="1:16382" s="533" customFormat="1" ht="20.100000000000001" customHeight="1">
      <c r="A22" s="748"/>
      <c r="B22" s="749" t="s">
        <v>2394</v>
      </c>
      <c r="C22" s="749"/>
      <c r="D22" s="749"/>
      <c r="E22" s="534"/>
      <c r="F22" s="534"/>
      <c r="G22" s="751"/>
      <c r="H22" s="751"/>
      <c r="I22" s="751" t="s">
        <v>89</v>
      </c>
      <c r="J22" s="750"/>
      <c r="K22" s="534"/>
      <c r="L22" s="534"/>
      <c r="M22" s="534"/>
      <c r="N22" s="534"/>
    </row>
    <row r="23" spans="1:16382" s="533" customFormat="1" ht="20.100000000000001" customHeight="1">
      <c r="A23" s="748"/>
      <c r="B23" s="749" t="s">
        <v>2393</v>
      </c>
      <c r="C23" s="749"/>
      <c r="D23" s="749"/>
      <c r="E23" s="534"/>
      <c r="F23" s="534"/>
      <c r="G23" s="751"/>
      <c r="H23" s="751"/>
      <c r="I23" s="751" t="s">
        <v>282</v>
      </c>
      <c r="J23" s="750"/>
      <c r="K23" s="534"/>
      <c r="L23" s="534"/>
      <c r="M23" s="534"/>
      <c r="N23" s="534"/>
    </row>
    <row r="24" spans="1:16382" s="533" customFormat="1" ht="20.100000000000001" customHeight="1">
      <c r="A24" s="748"/>
      <c r="B24" s="749" t="s">
        <v>448</v>
      </c>
      <c r="C24" s="749"/>
      <c r="D24" s="749"/>
      <c r="E24" s="534"/>
      <c r="F24" s="534"/>
      <c r="G24" s="751"/>
      <c r="H24" s="751"/>
      <c r="I24" s="751" t="s">
        <v>2831</v>
      </c>
      <c r="J24" s="750"/>
      <c r="K24" s="534"/>
      <c r="L24" s="534"/>
      <c r="M24" s="534"/>
      <c r="N24" s="534"/>
    </row>
    <row r="25" spans="1:16382" s="533" customFormat="1" ht="20.100000000000001" customHeight="1">
      <c r="A25" s="748"/>
      <c r="B25" s="749" t="s">
        <v>2392</v>
      </c>
      <c r="C25" s="749"/>
      <c r="D25" s="749"/>
      <c r="E25" s="534"/>
      <c r="F25" s="534"/>
      <c r="G25" s="751"/>
      <c r="H25" s="751"/>
      <c r="I25" s="751" t="s">
        <v>2832</v>
      </c>
      <c r="J25" s="750"/>
      <c r="K25" s="534"/>
      <c r="L25" s="534"/>
      <c r="M25" s="534"/>
      <c r="N25" s="534"/>
    </row>
    <row r="26" spans="1:16382" s="533" customFormat="1" ht="20.100000000000001" customHeight="1">
      <c r="A26" s="748"/>
      <c r="B26" s="749" t="s">
        <v>2391</v>
      </c>
      <c r="C26" s="749"/>
      <c r="D26" s="749"/>
      <c r="E26" s="534"/>
      <c r="F26" s="534"/>
      <c r="G26" s="751"/>
      <c r="H26" s="751"/>
      <c r="I26" s="751" t="s">
        <v>2833</v>
      </c>
      <c r="J26" s="750"/>
      <c r="K26" s="534"/>
      <c r="L26" s="534"/>
      <c r="M26" s="534"/>
      <c r="N26" s="534"/>
    </row>
    <row r="27" spans="1:16382" s="533" customFormat="1" ht="20.100000000000001" customHeight="1">
      <c r="A27" s="748"/>
      <c r="B27" s="749"/>
      <c r="C27" s="749"/>
      <c r="D27" s="749"/>
      <c r="E27" s="534"/>
      <c r="F27" s="534"/>
      <c r="G27" s="751"/>
      <c r="H27" s="751"/>
      <c r="I27" s="751"/>
      <c r="J27" s="750"/>
      <c r="K27" s="534"/>
      <c r="L27" s="534"/>
      <c r="M27" s="534"/>
      <c r="N27" s="534"/>
    </row>
    <row r="28" spans="1:16382" customFormat="1" ht="20.100000000000001" customHeight="1">
      <c r="A28" s="752"/>
      <c r="B28" s="753"/>
      <c r="C28" s="753"/>
      <c r="D28" s="753"/>
      <c r="E28" s="743"/>
      <c r="F28" s="743"/>
      <c r="G28" s="744"/>
      <c r="H28" s="754"/>
      <c r="I28" s="754" t="s">
        <v>2390</v>
      </c>
      <c r="J28" s="745"/>
      <c r="K28" s="529"/>
      <c r="L28" s="529"/>
      <c r="M28" s="529"/>
      <c r="N28" s="529"/>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6"/>
      <c r="AO28" s="526"/>
      <c r="AP28" s="526"/>
      <c r="AQ28" s="526"/>
      <c r="AR28" s="526"/>
      <c r="AS28" s="526"/>
      <c r="AT28" s="526"/>
      <c r="AU28" s="526"/>
      <c r="AV28" s="526"/>
      <c r="AW28" s="526"/>
      <c r="AX28" s="526"/>
      <c r="AY28" s="526"/>
      <c r="AZ28" s="526"/>
      <c r="BA28" s="526"/>
      <c r="BB28" s="526"/>
      <c r="BC28" s="526"/>
      <c r="BD28" s="526"/>
      <c r="BE28" s="526"/>
      <c r="BF28" s="526"/>
      <c r="BG28" s="526"/>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6"/>
      <c r="DA28" s="526"/>
      <c r="DB28" s="526"/>
      <c r="DC28" s="526"/>
      <c r="DD28" s="526"/>
      <c r="DE28" s="526"/>
      <c r="DF28" s="526"/>
      <c r="DG28" s="526"/>
      <c r="DH28" s="526"/>
      <c r="DI28" s="526"/>
      <c r="DJ28" s="526"/>
      <c r="DK28" s="526"/>
      <c r="DL28" s="526"/>
      <c r="DM28" s="526"/>
      <c r="DN28" s="526"/>
      <c r="DO28" s="526"/>
      <c r="DP28" s="526"/>
      <c r="DQ28" s="526"/>
      <c r="DR28" s="526"/>
      <c r="DS28" s="526"/>
      <c r="DT28" s="526"/>
      <c r="DU28" s="526"/>
      <c r="DV28" s="526"/>
      <c r="DW28" s="526"/>
      <c r="DX28" s="526"/>
      <c r="DY28" s="526"/>
      <c r="DZ28" s="526"/>
      <c r="EA28" s="526"/>
      <c r="EB28" s="526"/>
      <c r="EC28" s="526"/>
      <c r="ED28" s="526"/>
      <c r="EE28" s="526"/>
      <c r="EF28" s="526"/>
      <c r="EG28" s="526"/>
      <c r="EH28" s="526"/>
      <c r="EI28" s="526"/>
      <c r="EJ28" s="526"/>
      <c r="EK28" s="526"/>
      <c r="EL28" s="526"/>
      <c r="EM28" s="526"/>
      <c r="EN28" s="526"/>
      <c r="EO28" s="526"/>
      <c r="EP28" s="526"/>
      <c r="EQ28" s="526"/>
      <c r="ER28" s="526"/>
      <c r="ES28" s="526"/>
      <c r="ET28" s="526"/>
      <c r="EU28" s="526"/>
      <c r="EV28" s="526"/>
      <c r="EW28" s="526"/>
      <c r="EX28" s="526"/>
      <c r="EY28" s="526"/>
      <c r="EZ28" s="526"/>
      <c r="FA28" s="526"/>
      <c r="FB28" s="526"/>
      <c r="FC28" s="526"/>
      <c r="FD28" s="526"/>
      <c r="FE28" s="526"/>
      <c r="FF28" s="526"/>
      <c r="FG28" s="526"/>
      <c r="FH28" s="526"/>
      <c r="FI28" s="526"/>
      <c r="FJ28" s="526"/>
      <c r="FK28" s="526"/>
      <c r="FL28" s="526"/>
      <c r="FM28" s="526"/>
      <c r="FN28" s="526"/>
      <c r="FO28" s="526"/>
      <c r="FP28" s="526"/>
      <c r="FQ28" s="526"/>
      <c r="FR28" s="526"/>
      <c r="FS28" s="526"/>
      <c r="FT28" s="526"/>
      <c r="FU28" s="526"/>
      <c r="FV28" s="526"/>
      <c r="FW28" s="526"/>
      <c r="FX28" s="526"/>
      <c r="FY28" s="526"/>
      <c r="FZ28" s="526"/>
      <c r="GA28" s="526"/>
      <c r="GB28" s="526"/>
      <c r="GC28" s="526"/>
      <c r="GD28" s="526"/>
      <c r="GE28" s="526"/>
      <c r="GF28" s="526"/>
      <c r="GG28" s="526"/>
      <c r="GH28" s="526"/>
      <c r="GI28" s="526"/>
      <c r="GJ28" s="526"/>
      <c r="GK28" s="526"/>
      <c r="GL28" s="526"/>
      <c r="GM28" s="526"/>
      <c r="GN28" s="526"/>
      <c r="GO28" s="526"/>
      <c r="GP28" s="526"/>
      <c r="GQ28" s="526"/>
      <c r="GR28" s="526"/>
      <c r="GS28" s="526"/>
      <c r="GT28" s="526"/>
      <c r="GU28" s="526"/>
      <c r="GV28" s="526"/>
      <c r="GW28" s="526"/>
      <c r="GX28" s="526"/>
      <c r="GY28" s="526"/>
      <c r="GZ28" s="526"/>
      <c r="HA28" s="526"/>
      <c r="HB28" s="526"/>
      <c r="HC28" s="526"/>
      <c r="HD28" s="526"/>
      <c r="HE28" s="526"/>
      <c r="HF28" s="526"/>
      <c r="HG28" s="526"/>
      <c r="HH28" s="526"/>
      <c r="HI28" s="526"/>
      <c r="HJ28" s="526"/>
      <c r="HK28" s="526"/>
      <c r="HL28" s="526"/>
      <c r="HM28" s="526"/>
      <c r="HN28" s="526"/>
      <c r="HO28" s="526"/>
      <c r="HP28" s="526"/>
      <c r="HQ28" s="526"/>
      <c r="HR28" s="526"/>
      <c r="HS28" s="526"/>
      <c r="HT28" s="526"/>
      <c r="HU28" s="526"/>
      <c r="HV28" s="526"/>
      <c r="HW28" s="526"/>
      <c r="HX28" s="526"/>
      <c r="HY28" s="526"/>
      <c r="HZ28" s="526"/>
      <c r="IA28" s="526"/>
      <c r="IB28" s="526"/>
      <c r="IC28" s="526"/>
      <c r="ID28" s="526"/>
      <c r="IE28" s="526"/>
      <c r="IF28" s="526"/>
      <c r="IG28" s="526"/>
      <c r="IH28" s="526"/>
      <c r="II28" s="526"/>
      <c r="IJ28" s="526"/>
      <c r="IK28" s="526"/>
      <c r="IL28" s="526"/>
      <c r="IM28" s="526"/>
      <c r="IN28" s="526"/>
      <c r="IO28" s="526"/>
      <c r="IP28" s="526"/>
      <c r="IQ28" s="526"/>
      <c r="IR28" s="526"/>
      <c r="IS28" s="526"/>
      <c r="IT28" s="526"/>
      <c r="IU28" s="526"/>
      <c r="IV28" s="526"/>
      <c r="IW28" s="526"/>
      <c r="IX28" s="526"/>
      <c r="IY28" s="526"/>
      <c r="IZ28" s="526"/>
      <c r="JA28" s="526"/>
      <c r="JB28" s="526"/>
      <c r="JC28" s="526"/>
      <c r="JD28" s="526"/>
      <c r="JE28" s="526"/>
      <c r="JF28" s="526"/>
      <c r="JG28" s="526"/>
      <c r="JH28" s="526"/>
      <c r="JI28" s="526"/>
      <c r="JJ28" s="526"/>
      <c r="JK28" s="526"/>
      <c r="JL28" s="526"/>
      <c r="JM28" s="526"/>
      <c r="JN28" s="526"/>
      <c r="JO28" s="526"/>
      <c r="JP28" s="526"/>
      <c r="JQ28" s="526"/>
      <c r="JR28" s="526"/>
      <c r="JS28" s="526"/>
      <c r="JT28" s="526"/>
      <c r="JU28" s="526"/>
      <c r="JV28" s="526"/>
      <c r="JW28" s="526"/>
      <c r="JX28" s="526"/>
      <c r="JY28" s="526"/>
      <c r="JZ28" s="526"/>
      <c r="KA28" s="526"/>
      <c r="KB28" s="526"/>
      <c r="KC28" s="526"/>
      <c r="KD28" s="526"/>
      <c r="KE28" s="526"/>
      <c r="KF28" s="526"/>
      <c r="KG28" s="526"/>
      <c r="KH28" s="526"/>
      <c r="KI28" s="526"/>
      <c r="KJ28" s="526"/>
      <c r="KK28" s="526"/>
      <c r="KL28" s="526"/>
      <c r="KM28" s="526"/>
      <c r="KN28" s="526"/>
      <c r="KO28" s="526"/>
      <c r="KP28" s="526"/>
      <c r="KQ28" s="526"/>
      <c r="KR28" s="526"/>
      <c r="KS28" s="526"/>
      <c r="KT28" s="526"/>
      <c r="KU28" s="526"/>
      <c r="KV28" s="526"/>
      <c r="KW28" s="526"/>
      <c r="KX28" s="526"/>
      <c r="KY28" s="526"/>
      <c r="KZ28" s="526"/>
      <c r="LA28" s="526"/>
      <c r="LB28" s="526"/>
      <c r="LC28" s="526"/>
      <c r="LD28" s="526"/>
      <c r="LE28" s="526"/>
      <c r="LF28" s="526"/>
      <c r="LG28" s="526"/>
      <c r="LH28" s="526"/>
      <c r="LI28" s="526"/>
      <c r="LJ28" s="526"/>
      <c r="LK28" s="526"/>
      <c r="LL28" s="526"/>
      <c r="LM28" s="526"/>
      <c r="LN28" s="526"/>
      <c r="LO28" s="526"/>
      <c r="LP28" s="526"/>
      <c r="LQ28" s="526"/>
      <c r="LR28" s="526"/>
      <c r="LS28" s="526"/>
      <c r="LT28" s="526"/>
      <c r="LU28" s="526"/>
      <c r="LV28" s="526"/>
      <c r="LW28" s="526"/>
      <c r="LX28" s="526"/>
      <c r="LY28" s="526"/>
      <c r="LZ28" s="526"/>
      <c r="MA28" s="526"/>
      <c r="MB28" s="526"/>
      <c r="MC28" s="526"/>
      <c r="MD28" s="526"/>
      <c r="ME28" s="526"/>
      <c r="MF28" s="526"/>
      <c r="MG28" s="526"/>
      <c r="MH28" s="526"/>
      <c r="MI28" s="526"/>
      <c r="MJ28" s="526"/>
      <c r="MK28" s="526"/>
      <c r="ML28" s="526"/>
      <c r="MM28" s="526"/>
      <c r="MN28" s="526"/>
      <c r="MO28" s="526"/>
      <c r="MP28" s="526"/>
      <c r="MQ28" s="526"/>
      <c r="MR28" s="526"/>
      <c r="MS28" s="526"/>
      <c r="MT28" s="526"/>
      <c r="MU28" s="526"/>
      <c r="MV28" s="526"/>
      <c r="MW28" s="526"/>
      <c r="MX28" s="526"/>
      <c r="MY28" s="526"/>
      <c r="MZ28" s="526"/>
      <c r="NA28" s="526"/>
      <c r="NB28" s="526"/>
      <c r="NC28" s="526"/>
      <c r="ND28" s="526"/>
      <c r="NE28" s="526"/>
      <c r="NF28" s="526"/>
      <c r="NG28" s="526"/>
      <c r="NH28" s="526"/>
      <c r="NI28" s="526"/>
      <c r="NJ28" s="526"/>
      <c r="NK28" s="526"/>
      <c r="NL28" s="526"/>
      <c r="NM28" s="526"/>
      <c r="NN28" s="526"/>
      <c r="NO28" s="526"/>
      <c r="NP28" s="526"/>
      <c r="NQ28" s="526"/>
      <c r="NR28" s="526"/>
      <c r="NS28" s="526"/>
      <c r="NT28" s="526"/>
      <c r="NU28" s="526"/>
      <c r="NV28" s="526"/>
      <c r="NW28" s="526"/>
      <c r="NX28" s="526"/>
      <c r="NY28" s="526"/>
      <c r="NZ28" s="526"/>
      <c r="OA28" s="526"/>
      <c r="OB28" s="526"/>
      <c r="OC28" s="526"/>
      <c r="OD28" s="526"/>
      <c r="OE28" s="526"/>
      <c r="OF28" s="526"/>
      <c r="OG28" s="526"/>
      <c r="OH28" s="526"/>
      <c r="OI28" s="526"/>
      <c r="OJ28" s="526"/>
      <c r="OK28" s="526"/>
      <c r="OL28" s="526"/>
      <c r="OM28" s="526"/>
      <c r="ON28" s="526"/>
      <c r="OO28" s="526"/>
      <c r="OP28" s="526"/>
      <c r="OQ28" s="526"/>
      <c r="OR28" s="526"/>
      <c r="OS28" s="526"/>
      <c r="OT28" s="526"/>
      <c r="OU28" s="526"/>
      <c r="OV28" s="526"/>
      <c r="OW28" s="526"/>
      <c r="OX28" s="526"/>
      <c r="OY28" s="526"/>
      <c r="OZ28" s="526"/>
      <c r="PA28" s="526"/>
      <c r="PB28" s="526"/>
      <c r="PC28" s="526"/>
      <c r="PD28" s="526"/>
      <c r="PE28" s="526"/>
      <c r="PF28" s="526"/>
      <c r="PG28" s="526"/>
      <c r="PH28" s="526"/>
      <c r="PI28" s="526"/>
      <c r="PJ28" s="526"/>
      <c r="PK28" s="526"/>
      <c r="PL28" s="526"/>
      <c r="PM28" s="526"/>
      <c r="PN28" s="526"/>
      <c r="PO28" s="526"/>
      <c r="PP28" s="526"/>
      <c r="PQ28" s="526"/>
      <c r="PR28" s="526"/>
      <c r="PS28" s="526"/>
      <c r="PT28" s="526"/>
      <c r="PU28" s="526"/>
      <c r="PV28" s="526"/>
      <c r="PW28" s="526"/>
      <c r="PX28" s="526"/>
      <c r="PY28" s="526"/>
      <c r="PZ28" s="526"/>
      <c r="QA28" s="526"/>
      <c r="QB28" s="526"/>
      <c r="QC28" s="526"/>
      <c r="QD28" s="526"/>
      <c r="QE28" s="526"/>
      <c r="QF28" s="526"/>
      <c r="QG28" s="526"/>
      <c r="QH28" s="526"/>
      <c r="QI28" s="526"/>
      <c r="QJ28" s="526"/>
      <c r="QK28" s="526"/>
      <c r="QL28" s="526"/>
      <c r="QM28" s="526"/>
      <c r="QN28" s="526"/>
      <c r="QO28" s="526"/>
      <c r="QP28" s="526"/>
      <c r="QQ28" s="526"/>
      <c r="QR28" s="526"/>
      <c r="QS28" s="526"/>
      <c r="QT28" s="526"/>
      <c r="QU28" s="526"/>
      <c r="QV28" s="526"/>
      <c r="QW28" s="526"/>
      <c r="QX28" s="526"/>
      <c r="QY28" s="526"/>
      <c r="QZ28" s="526"/>
      <c r="RA28" s="526"/>
      <c r="RB28" s="526"/>
      <c r="RC28" s="526"/>
      <c r="RD28" s="526"/>
      <c r="RE28" s="526"/>
      <c r="RF28" s="526"/>
      <c r="RG28" s="526"/>
      <c r="RH28" s="526"/>
      <c r="RI28" s="526"/>
      <c r="RJ28" s="526"/>
      <c r="RK28" s="526"/>
      <c r="RL28" s="526"/>
      <c r="RM28" s="526"/>
      <c r="RN28" s="526"/>
      <c r="RO28" s="526"/>
      <c r="RP28" s="526"/>
      <c r="RQ28" s="526"/>
      <c r="RR28" s="526"/>
      <c r="RS28" s="526"/>
      <c r="RT28" s="526"/>
      <c r="RU28" s="526"/>
      <c r="RV28" s="526"/>
      <c r="RW28" s="526"/>
      <c r="RX28" s="526"/>
      <c r="RY28" s="526"/>
      <c r="RZ28" s="526"/>
      <c r="SA28" s="526"/>
      <c r="SB28" s="526"/>
      <c r="SC28" s="526"/>
      <c r="SD28" s="526"/>
      <c r="SE28" s="526"/>
      <c r="SF28" s="526"/>
      <c r="SG28" s="526"/>
      <c r="SH28" s="526"/>
      <c r="SI28" s="526"/>
      <c r="SJ28" s="526"/>
      <c r="SK28" s="526"/>
      <c r="SL28" s="526"/>
      <c r="SM28" s="526"/>
      <c r="SN28" s="526"/>
      <c r="SO28" s="526"/>
      <c r="SP28" s="526"/>
      <c r="SQ28" s="526"/>
      <c r="SR28" s="526"/>
      <c r="SS28" s="526"/>
      <c r="ST28" s="526"/>
      <c r="SU28" s="526"/>
      <c r="SV28" s="526"/>
      <c r="SW28" s="526"/>
      <c r="SX28" s="526"/>
      <c r="SY28" s="526"/>
      <c r="SZ28" s="526"/>
      <c r="TA28" s="526"/>
      <c r="TB28" s="526"/>
      <c r="TC28" s="526"/>
      <c r="TD28" s="526"/>
      <c r="TE28" s="526"/>
      <c r="TF28" s="526"/>
      <c r="TG28" s="526"/>
      <c r="TH28" s="526"/>
      <c r="TI28" s="526"/>
      <c r="TJ28" s="526"/>
      <c r="TK28" s="526"/>
      <c r="TL28" s="526"/>
      <c r="TM28" s="526"/>
      <c r="TN28" s="526"/>
      <c r="TO28" s="526"/>
      <c r="TP28" s="526"/>
      <c r="TQ28" s="526"/>
      <c r="TR28" s="526"/>
      <c r="TS28" s="526"/>
      <c r="TT28" s="526"/>
      <c r="TU28" s="526"/>
      <c r="TV28" s="526"/>
      <c r="TW28" s="526"/>
      <c r="TX28" s="526"/>
      <c r="TY28" s="526"/>
      <c r="TZ28" s="526"/>
      <c r="UA28" s="526"/>
      <c r="UB28" s="526"/>
      <c r="UC28" s="526"/>
      <c r="UD28" s="526"/>
      <c r="UE28" s="526"/>
      <c r="UF28" s="526"/>
      <c r="UG28" s="526"/>
      <c r="UH28" s="526"/>
      <c r="UI28" s="526"/>
      <c r="UJ28" s="526"/>
      <c r="UK28" s="526"/>
      <c r="UL28" s="526"/>
      <c r="UM28" s="526"/>
      <c r="UN28" s="526"/>
      <c r="UO28" s="526"/>
      <c r="UP28" s="526"/>
      <c r="UQ28" s="526"/>
      <c r="UR28" s="526"/>
      <c r="US28" s="526"/>
      <c r="UT28" s="526"/>
      <c r="UU28" s="526"/>
      <c r="UV28" s="526"/>
      <c r="UW28" s="526"/>
      <c r="UX28" s="526"/>
      <c r="UY28" s="526"/>
      <c r="UZ28" s="526"/>
      <c r="VA28" s="526"/>
      <c r="VB28" s="526"/>
      <c r="VC28" s="526"/>
      <c r="VD28" s="526"/>
      <c r="VE28" s="526"/>
      <c r="VF28" s="526"/>
      <c r="VG28" s="526"/>
      <c r="VH28" s="526"/>
      <c r="VI28" s="526"/>
      <c r="VJ28" s="526"/>
      <c r="VK28" s="526"/>
      <c r="VL28" s="526"/>
      <c r="VM28" s="526"/>
      <c r="VN28" s="526"/>
      <c r="VO28" s="526"/>
      <c r="VP28" s="526"/>
      <c r="VQ28" s="526"/>
      <c r="VR28" s="526"/>
      <c r="VS28" s="526"/>
      <c r="VT28" s="526"/>
      <c r="VU28" s="526"/>
      <c r="VV28" s="526"/>
      <c r="VW28" s="526"/>
      <c r="VX28" s="526"/>
      <c r="VY28" s="526"/>
      <c r="VZ28" s="526"/>
      <c r="WA28" s="526"/>
      <c r="WB28" s="526"/>
      <c r="WC28" s="526"/>
      <c r="WD28" s="526"/>
      <c r="WE28" s="526"/>
      <c r="WF28" s="526"/>
      <c r="WG28" s="526"/>
      <c r="WH28" s="526"/>
      <c r="WI28" s="526"/>
      <c r="WJ28" s="526"/>
      <c r="WK28" s="526"/>
      <c r="WL28" s="526"/>
      <c r="WM28" s="526"/>
      <c r="WN28" s="526"/>
      <c r="WO28" s="526"/>
      <c r="WP28" s="526"/>
      <c r="WQ28" s="526"/>
      <c r="WR28" s="526"/>
      <c r="WS28" s="526"/>
      <c r="WT28" s="526"/>
      <c r="WU28" s="526"/>
      <c r="WV28" s="526"/>
      <c r="WW28" s="526"/>
      <c r="WX28" s="526"/>
      <c r="WY28" s="526"/>
      <c r="WZ28" s="526"/>
      <c r="XA28" s="526"/>
      <c r="XB28" s="526"/>
      <c r="XC28" s="526"/>
      <c r="XD28" s="526"/>
      <c r="XE28" s="526"/>
      <c r="XF28" s="526"/>
      <c r="XG28" s="526"/>
      <c r="XH28" s="526"/>
      <c r="XI28" s="526"/>
      <c r="XJ28" s="526"/>
      <c r="XK28" s="526"/>
      <c r="XL28" s="526"/>
      <c r="XM28" s="526"/>
      <c r="XN28" s="526"/>
      <c r="XO28" s="526"/>
      <c r="XP28" s="526"/>
      <c r="XQ28" s="526"/>
      <c r="XR28" s="526"/>
      <c r="XS28" s="526"/>
      <c r="XT28" s="526"/>
      <c r="XU28" s="526"/>
      <c r="XV28" s="526"/>
      <c r="XW28" s="526"/>
      <c r="XX28" s="526"/>
      <c r="XY28" s="526"/>
      <c r="XZ28" s="526"/>
      <c r="YA28" s="526"/>
      <c r="YB28" s="526"/>
      <c r="YC28" s="526"/>
      <c r="YD28" s="526"/>
      <c r="YE28" s="526"/>
      <c r="YF28" s="526"/>
      <c r="YG28" s="526"/>
      <c r="YH28" s="526"/>
      <c r="YI28" s="526"/>
      <c r="YJ28" s="526"/>
      <c r="YK28" s="526"/>
      <c r="YL28" s="526"/>
      <c r="YM28" s="526"/>
      <c r="YN28" s="526"/>
      <c r="YO28" s="526"/>
      <c r="YP28" s="526"/>
      <c r="YQ28" s="526"/>
      <c r="YR28" s="526"/>
      <c r="YS28" s="526"/>
      <c r="YT28" s="526"/>
      <c r="YU28" s="526"/>
      <c r="YV28" s="526"/>
      <c r="YW28" s="526"/>
      <c r="YX28" s="526"/>
      <c r="YY28" s="526"/>
      <c r="YZ28" s="526"/>
      <c r="ZA28" s="526"/>
      <c r="ZB28" s="526"/>
      <c r="ZC28" s="526"/>
      <c r="ZD28" s="526"/>
      <c r="ZE28" s="526"/>
      <c r="ZF28" s="526"/>
      <c r="ZG28" s="526"/>
      <c r="ZH28" s="526"/>
      <c r="ZI28" s="526"/>
      <c r="ZJ28" s="526"/>
      <c r="ZK28" s="526"/>
      <c r="ZL28" s="526"/>
      <c r="ZM28" s="526"/>
      <c r="ZN28" s="526"/>
      <c r="ZO28" s="526"/>
      <c r="ZP28" s="526"/>
      <c r="ZQ28" s="526"/>
      <c r="ZR28" s="526"/>
      <c r="ZS28" s="526"/>
      <c r="ZT28" s="526"/>
      <c r="ZU28" s="526"/>
      <c r="ZV28" s="526"/>
      <c r="ZW28" s="526"/>
      <c r="ZX28" s="526"/>
      <c r="ZY28" s="526"/>
      <c r="ZZ28" s="526"/>
      <c r="AAA28" s="526"/>
      <c r="AAB28" s="526"/>
      <c r="AAC28" s="526"/>
      <c r="AAD28" s="526"/>
      <c r="AAE28" s="526"/>
      <c r="AAF28" s="526"/>
      <c r="AAG28" s="526"/>
      <c r="AAH28" s="526"/>
      <c r="AAI28" s="526"/>
      <c r="AAJ28" s="526"/>
      <c r="AAK28" s="526"/>
      <c r="AAL28" s="526"/>
      <c r="AAM28" s="526"/>
      <c r="AAN28" s="526"/>
      <c r="AAO28" s="526"/>
      <c r="AAP28" s="526"/>
      <c r="AAQ28" s="526"/>
      <c r="AAR28" s="526"/>
      <c r="AAS28" s="526"/>
      <c r="AAT28" s="526"/>
      <c r="AAU28" s="526"/>
      <c r="AAV28" s="526"/>
      <c r="AAW28" s="526"/>
      <c r="AAX28" s="526"/>
      <c r="AAY28" s="526"/>
      <c r="AAZ28" s="526"/>
      <c r="ABA28" s="526"/>
      <c r="ABB28" s="526"/>
      <c r="ABC28" s="526"/>
      <c r="ABD28" s="526"/>
      <c r="ABE28" s="526"/>
      <c r="ABF28" s="526"/>
      <c r="ABG28" s="526"/>
      <c r="ABH28" s="526"/>
      <c r="ABI28" s="526"/>
      <c r="ABJ28" s="526"/>
      <c r="ABK28" s="526"/>
      <c r="ABL28" s="526"/>
      <c r="ABM28" s="526"/>
      <c r="ABN28" s="526"/>
      <c r="ABO28" s="526"/>
      <c r="ABP28" s="526"/>
      <c r="ABQ28" s="526"/>
      <c r="ABR28" s="526"/>
      <c r="ABS28" s="526"/>
      <c r="ABT28" s="526"/>
      <c r="ABU28" s="526"/>
      <c r="ABV28" s="526"/>
      <c r="ABW28" s="526"/>
      <c r="ABX28" s="526"/>
      <c r="ABY28" s="526"/>
      <c r="ABZ28" s="526"/>
      <c r="ACA28" s="526"/>
      <c r="ACB28" s="526"/>
      <c r="ACC28" s="526"/>
      <c r="ACD28" s="526"/>
      <c r="ACE28" s="526"/>
      <c r="ACF28" s="526"/>
      <c r="ACG28" s="526"/>
      <c r="ACH28" s="526"/>
      <c r="ACI28" s="526"/>
      <c r="ACJ28" s="526"/>
      <c r="ACK28" s="526"/>
      <c r="ACL28" s="526"/>
      <c r="ACM28" s="526"/>
      <c r="ACN28" s="526"/>
      <c r="ACO28" s="526"/>
      <c r="ACP28" s="526"/>
      <c r="ACQ28" s="526"/>
      <c r="ACR28" s="526"/>
      <c r="ACS28" s="526"/>
      <c r="ACT28" s="526"/>
      <c r="ACU28" s="526"/>
      <c r="ACV28" s="526"/>
      <c r="ACW28" s="526"/>
      <c r="ACX28" s="526"/>
      <c r="ACY28" s="526"/>
      <c r="ACZ28" s="526"/>
      <c r="ADA28" s="526"/>
      <c r="ADB28" s="526"/>
      <c r="ADC28" s="526"/>
      <c r="ADD28" s="526"/>
      <c r="ADE28" s="526"/>
      <c r="ADF28" s="526"/>
      <c r="ADG28" s="526"/>
      <c r="ADH28" s="526"/>
      <c r="ADI28" s="526"/>
      <c r="ADJ28" s="526"/>
      <c r="ADK28" s="526"/>
      <c r="ADL28" s="526"/>
      <c r="ADM28" s="526"/>
      <c r="ADN28" s="526"/>
      <c r="ADO28" s="526"/>
      <c r="ADP28" s="526"/>
      <c r="ADQ28" s="526"/>
      <c r="ADR28" s="526"/>
      <c r="ADS28" s="526"/>
      <c r="ADT28" s="526"/>
      <c r="ADU28" s="526"/>
      <c r="ADV28" s="526"/>
      <c r="ADW28" s="526"/>
      <c r="ADX28" s="526"/>
      <c r="ADY28" s="526"/>
      <c r="ADZ28" s="526"/>
      <c r="AEA28" s="526"/>
      <c r="AEB28" s="526"/>
      <c r="AEC28" s="526"/>
      <c r="AED28" s="526"/>
      <c r="AEE28" s="526"/>
      <c r="AEF28" s="526"/>
      <c r="AEG28" s="526"/>
      <c r="AEH28" s="526"/>
      <c r="AEI28" s="526"/>
      <c r="AEJ28" s="526"/>
      <c r="AEK28" s="526"/>
      <c r="AEL28" s="526"/>
      <c r="AEM28" s="526"/>
      <c r="AEN28" s="526"/>
      <c r="AEO28" s="526"/>
      <c r="AEP28" s="526"/>
      <c r="AEQ28" s="526"/>
      <c r="AER28" s="526"/>
      <c r="AES28" s="526"/>
      <c r="AET28" s="526"/>
      <c r="AEU28" s="526"/>
      <c r="AEV28" s="526"/>
      <c r="AEW28" s="526"/>
      <c r="AEX28" s="526"/>
      <c r="AEY28" s="526"/>
      <c r="AEZ28" s="526"/>
      <c r="AFA28" s="526"/>
      <c r="AFB28" s="526"/>
      <c r="AFC28" s="526"/>
      <c r="AFD28" s="526"/>
      <c r="AFE28" s="526"/>
      <c r="AFF28" s="526"/>
      <c r="AFG28" s="526"/>
      <c r="AFH28" s="526"/>
      <c r="AFI28" s="526"/>
      <c r="AFJ28" s="526"/>
      <c r="AFK28" s="526"/>
      <c r="AFL28" s="526"/>
      <c r="AFM28" s="526"/>
      <c r="AFN28" s="526"/>
      <c r="AFO28" s="526"/>
      <c r="AFP28" s="526"/>
      <c r="AFQ28" s="526"/>
      <c r="AFR28" s="526"/>
      <c r="AFS28" s="526"/>
      <c r="AFT28" s="526"/>
      <c r="AFU28" s="526"/>
      <c r="AFV28" s="526"/>
      <c r="AFW28" s="526"/>
      <c r="AFX28" s="526"/>
      <c r="AFY28" s="526"/>
      <c r="AFZ28" s="526"/>
      <c r="AGA28" s="526"/>
      <c r="AGB28" s="526"/>
      <c r="AGC28" s="526"/>
      <c r="AGD28" s="526"/>
      <c r="AGE28" s="526"/>
      <c r="AGF28" s="526"/>
      <c r="AGG28" s="526"/>
      <c r="AGH28" s="526"/>
      <c r="AGI28" s="526"/>
      <c r="AGJ28" s="526"/>
      <c r="AGK28" s="526"/>
      <c r="AGL28" s="526"/>
      <c r="AGM28" s="526"/>
      <c r="AGN28" s="526"/>
      <c r="AGO28" s="526"/>
      <c r="AGP28" s="526"/>
      <c r="AGQ28" s="526"/>
      <c r="AGR28" s="526"/>
      <c r="AGS28" s="526"/>
      <c r="AGT28" s="526"/>
      <c r="AGU28" s="526"/>
      <c r="AGV28" s="526"/>
      <c r="AGW28" s="526"/>
      <c r="AGX28" s="526"/>
      <c r="AGY28" s="526"/>
      <c r="AGZ28" s="526"/>
      <c r="AHA28" s="526"/>
      <c r="AHB28" s="526"/>
      <c r="AHC28" s="526"/>
      <c r="AHD28" s="526"/>
      <c r="AHE28" s="526"/>
      <c r="AHF28" s="526"/>
      <c r="AHG28" s="526"/>
      <c r="AHH28" s="526"/>
      <c r="AHI28" s="526"/>
      <c r="AHJ28" s="526"/>
      <c r="AHK28" s="526"/>
      <c r="AHL28" s="526"/>
      <c r="AHM28" s="526"/>
      <c r="AHN28" s="526"/>
      <c r="AHO28" s="526"/>
      <c r="AHP28" s="526"/>
      <c r="AHQ28" s="526"/>
      <c r="AHR28" s="526"/>
      <c r="AHS28" s="526"/>
      <c r="AHT28" s="526"/>
      <c r="AHU28" s="526"/>
      <c r="AHV28" s="526"/>
      <c r="AHW28" s="526"/>
      <c r="AHX28" s="526"/>
      <c r="AHY28" s="526"/>
      <c r="AHZ28" s="526"/>
      <c r="AIA28" s="526"/>
      <c r="AIB28" s="526"/>
      <c r="AIC28" s="526"/>
      <c r="AID28" s="526"/>
      <c r="AIE28" s="526"/>
      <c r="AIF28" s="526"/>
      <c r="AIG28" s="526"/>
      <c r="AIH28" s="526"/>
      <c r="AII28" s="526"/>
      <c r="AIJ28" s="526"/>
      <c r="AIK28" s="526"/>
      <c r="AIL28" s="526"/>
      <c r="AIM28" s="526"/>
      <c r="AIN28" s="526"/>
      <c r="AIO28" s="526"/>
      <c r="AIP28" s="526"/>
      <c r="AIQ28" s="526"/>
      <c r="AIR28" s="526"/>
      <c r="AIS28" s="526"/>
      <c r="AIT28" s="526"/>
      <c r="AIU28" s="526"/>
      <c r="AIV28" s="526"/>
      <c r="AIW28" s="526"/>
      <c r="AIX28" s="526"/>
      <c r="AIY28" s="526"/>
      <c r="AIZ28" s="526"/>
      <c r="AJA28" s="526"/>
      <c r="AJB28" s="526"/>
      <c r="AJC28" s="526"/>
      <c r="AJD28" s="526"/>
      <c r="AJE28" s="526"/>
      <c r="AJF28" s="526"/>
      <c r="AJG28" s="526"/>
      <c r="AJH28" s="526"/>
      <c r="AJI28" s="526"/>
      <c r="AJJ28" s="526"/>
      <c r="AJK28" s="526"/>
      <c r="AJL28" s="526"/>
      <c r="AJM28" s="526"/>
      <c r="AJN28" s="526"/>
      <c r="AJO28" s="526"/>
      <c r="AJP28" s="526"/>
      <c r="AJQ28" s="526"/>
      <c r="AJR28" s="526"/>
      <c r="AJS28" s="526"/>
      <c r="AJT28" s="526"/>
      <c r="AJU28" s="526"/>
      <c r="AJV28" s="526"/>
      <c r="AJW28" s="526"/>
      <c r="AJX28" s="526"/>
      <c r="AJY28" s="526"/>
      <c r="AJZ28" s="526"/>
      <c r="AKA28" s="526"/>
      <c r="AKB28" s="526"/>
      <c r="AKC28" s="526"/>
      <c r="AKD28" s="526"/>
      <c r="AKE28" s="526"/>
      <c r="AKF28" s="526"/>
      <c r="AKG28" s="526"/>
      <c r="AKH28" s="526"/>
      <c r="AKI28" s="526"/>
      <c r="AKJ28" s="526"/>
      <c r="AKK28" s="526"/>
      <c r="AKL28" s="526"/>
      <c r="AKM28" s="526"/>
      <c r="AKN28" s="526"/>
      <c r="AKO28" s="526"/>
      <c r="AKP28" s="526"/>
      <c r="AKQ28" s="526"/>
      <c r="AKR28" s="526"/>
      <c r="AKS28" s="526"/>
      <c r="AKT28" s="526"/>
      <c r="AKU28" s="526"/>
      <c r="AKV28" s="526"/>
      <c r="AKW28" s="526"/>
      <c r="AKX28" s="526"/>
      <c r="AKY28" s="526"/>
      <c r="AKZ28" s="526"/>
      <c r="ALA28" s="526"/>
      <c r="ALB28" s="526"/>
      <c r="ALC28" s="526"/>
      <c r="ALD28" s="526"/>
      <c r="ALE28" s="526"/>
      <c r="ALF28" s="526"/>
      <c r="ALG28" s="526"/>
      <c r="ALH28" s="526"/>
      <c r="ALI28" s="526"/>
      <c r="ALJ28" s="526"/>
      <c r="ALK28" s="526"/>
      <c r="ALL28" s="526"/>
      <c r="ALM28" s="526"/>
      <c r="ALN28" s="526"/>
      <c r="ALO28" s="526"/>
      <c r="ALP28" s="526"/>
      <c r="ALQ28" s="526"/>
      <c r="ALR28" s="526"/>
      <c r="ALS28" s="526"/>
      <c r="ALT28" s="526"/>
      <c r="ALU28" s="526"/>
      <c r="ALV28" s="526"/>
      <c r="ALW28" s="526"/>
      <c r="ALX28" s="526"/>
      <c r="ALY28" s="526"/>
      <c r="ALZ28" s="526"/>
      <c r="AMA28" s="526"/>
      <c r="AMB28" s="526"/>
      <c r="AMC28" s="526"/>
      <c r="AMD28" s="526"/>
      <c r="AME28" s="526"/>
      <c r="AMF28" s="526"/>
      <c r="AMG28" s="526"/>
      <c r="AMH28" s="526"/>
      <c r="AMI28" s="526"/>
      <c r="AMJ28" s="526"/>
      <c r="AMK28" s="526"/>
      <c r="AML28" s="526"/>
      <c r="AMM28" s="526"/>
      <c r="AMN28" s="526"/>
      <c r="AMO28" s="526"/>
      <c r="AMP28" s="526"/>
      <c r="AMQ28" s="526"/>
      <c r="AMR28" s="526"/>
      <c r="AMS28" s="526"/>
      <c r="AMT28" s="526"/>
      <c r="AMU28" s="526"/>
      <c r="AMV28" s="526"/>
      <c r="AMW28" s="526"/>
      <c r="AMX28" s="526"/>
      <c r="AMY28" s="526"/>
      <c r="AMZ28" s="526"/>
      <c r="ANA28" s="526"/>
      <c r="ANB28" s="526"/>
      <c r="ANC28" s="526"/>
      <c r="AND28" s="526"/>
      <c r="ANE28" s="526"/>
      <c r="ANF28" s="526"/>
      <c r="ANG28" s="526"/>
      <c r="ANH28" s="526"/>
      <c r="ANI28" s="526"/>
      <c r="ANJ28" s="526"/>
      <c r="ANK28" s="526"/>
      <c r="ANL28" s="526"/>
      <c r="ANM28" s="526"/>
      <c r="ANN28" s="526"/>
      <c r="ANO28" s="526"/>
      <c r="ANP28" s="526"/>
      <c r="ANQ28" s="526"/>
      <c r="ANR28" s="526"/>
      <c r="ANS28" s="526"/>
      <c r="ANT28" s="526"/>
      <c r="ANU28" s="526"/>
      <c r="ANV28" s="526"/>
      <c r="ANW28" s="526"/>
      <c r="ANX28" s="526"/>
      <c r="ANY28" s="526"/>
      <c r="ANZ28" s="526"/>
      <c r="AOA28" s="526"/>
      <c r="AOB28" s="526"/>
      <c r="AOC28" s="526"/>
      <c r="AOD28" s="526"/>
      <c r="AOE28" s="526"/>
      <c r="AOF28" s="526"/>
      <c r="AOG28" s="526"/>
      <c r="AOH28" s="526"/>
      <c r="AOI28" s="526"/>
      <c r="AOJ28" s="526"/>
      <c r="AOK28" s="526"/>
      <c r="AOL28" s="526"/>
      <c r="AOM28" s="526"/>
      <c r="AON28" s="526"/>
      <c r="AOO28" s="526"/>
      <c r="AOP28" s="526"/>
      <c r="AOQ28" s="526"/>
      <c r="AOR28" s="526"/>
      <c r="AOS28" s="526"/>
      <c r="AOT28" s="526"/>
      <c r="AOU28" s="526"/>
      <c r="AOV28" s="526"/>
      <c r="AOW28" s="526"/>
      <c r="AOX28" s="526"/>
      <c r="AOY28" s="526"/>
      <c r="AOZ28" s="526"/>
      <c r="APA28" s="526"/>
      <c r="APB28" s="526"/>
      <c r="APC28" s="526"/>
      <c r="APD28" s="526"/>
      <c r="APE28" s="526"/>
      <c r="APF28" s="526"/>
      <c r="APG28" s="526"/>
      <c r="APH28" s="526"/>
      <c r="API28" s="526"/>
      <c r="APJ28" s="526"/>
      <c r="APK28" s="526"/>
      <c r="APL28" s="526"/>
      <c r="APM28" s="526"/>
      <c r="APN28" s="526"/>
      <c r="APO28" s="526"/>
      <c r="APP28" s="526"/>
      <c r="APQ28" s="526"/>
      <c r="APR28" s="526"/>
      <c r="APS28" s="526"/>
      <c r="APT28" s="526"/>
      <c r="APU28" s="526"/>
      <c r="APV28" s="526"/>
      <c r="APW28" s="526"/>
      <c r="APX28" s="526"/>
      <c r="APY28" s="526"/>
      <c r="APZ28" s="526"/>
      <c r="AQA28" s="526"/>
      <c r="AQB28" s="526"/>
      <c r="AQC28" s="526"/>
      <c r="AQD28" s="526"/>
      <c r="AQE28" s="526"/>
      <c r="AQF28" s="526"/>
      <c r="AQG28" s="526"/>
      <c r="AQH28" s="526"/>
      <c r="AQI28" s="526"/>
      <c r="AQJ28" s="526"/>
      <c r="AQK28" s="526"/>
      <c r="AQL28" s="526"/>
      <c r="AQM28" s="526"/>
      <c r="AQN28" s="526"/>
      <c r="AQO28" s="526"/>
      <c r="AQP28" s="526"/>
      <c r="AQQ28" s="526"/>
      <c r="AQR28" s="526"/>
      <c r="AQS28" s="526"/>
      <c r="AQT28" s="526"/>
      <c r="AQU28" s="526"/>
      <c r="AQV28" s="526"/>
      <c r="AQW28" s="526"/>
      <c r="AQX28" s="526"/>
      <c r="AQY28" s="526"/>
      <c r="AQZ28" s="526"/>
      <c r="ARA28" s="526"/>
      <c r="ARB28" s="526"/>
      <c r="ARC28" s="526"/>
      <c r="ARD28" s="526"/>
      <c r="ARE28" s="526"/>
      <c r="ARF28" s="526"/>
      <c r="ARG28" s="526"/>
      <c r="ARH28" s="526"/>
      <c r="ARI28" s="526"/>
      <c r="ARJ28" s="526"/>
      <c r="ARK28" s="526"/>
      <c r="ARL28" s="526"/>
      <c r="ARM28" s="526"/>
      <c r="ARN28" s="526"/>
      <c r="ARO28" s="526"/>
      <c r="ARP28" s="526"/>
      <c r="ARQ28" s="526"/>
      <c r="ARR28" s="526"/>
      <c r="ARS28" s="526"/>
      <c r="ART28" s="526"/>
      <c r="ARU28" s="526"/>
      <c r="ARV28" s="526"/>
      <c r="ARW28" s="526"/>
      <c r="ARX28" s="526"/>
      <c r="ARY28" s="526"/>
      <c r="ARZ28" s="526"/>
      <c r="ASA28" s="526"/>
      <c r="ASB28" s="526"/>
      <c r="ASC28" s="526"/>
      <c r="ASD28" s="526"/>
      <c r="ASE28" s="526"/>
      <c r="ASF28" s="526"/>
      <c r="ASG28" s="526"/>
      <c r="ASH28" s="526"/>
      <c r="ASI28" s="526"/>
      <c r="ASJ28" s="526"/>
      <c r="ASK28" s="526"/>
      <c r="ASL28" s="526"/>
      <c r="ASM28" s="526"/>
      <c r="ASN28" s="526"/>
      <c r="ASO28" s="526"/>
      <c r="ASP28" s="526"/>
      <c r="ASQ28" s="526"/>
      <c r="ASR28" s="526"/>
      <c r="ASS28" s="526"/>
      <c r="AST28" s="526"/>
      <c r="ASU28" s="526"/>
      <c r="ASV28" s="526"/>
      <c r="ASW28" s="526"/>
      <c r="ASX28" s="526"/>
      <c r="ASY28" s="526"/>
      <c r="ASZ28" s="526"/>
      <c r="ATA28" s="526"/>
      <c r="ATB28" s="526"/>
      <c r="ATC28" s="526"/>
      <c r="ATD28" s="526"/>
      <c r="ATE28" s="526"/>
      <c r="ATF28" s="526"/>
      <c r="ATG28" s="526"/>
      <c r="ATH28" s="526"/>
      <c r="ATI28" s="526"/>
      <c r="ATJ28" s="526"/>
      <c r="ATK28" s="526"/>
      <c r="ATL28" s="526"/>
      <c r="ATM28" s="526"/>
      <c r="ATN28" s="526"/>
      <c r="ATO28" s="526"/>
      <c r="ATP28" s="526"/>
      <c r="ATQ28" s="526"/>
      <c r="ATR28" s="526"/>
      <c r="ATS28" s="526"/>
      <c r="ATT28" s="526"/>
      <c r="ATU28" s="526"/>
      <c r="ATV28" s="526"/>
      <c r="ATW28" s="526"/>
      <c r="ATX28" s="526"/>
      <c r="ATY28" s="526"/>
      <c r="ATZ28" s="526"/>
      <c r="AUA28" s="526"/>
      <c r="AUB28" s="526"/>
      <c r="AUC28" s="526"/>
      <c r="AUD28" s="526"/>
      <c r="AUE28" s="526"/>
      <c r="AUF28" s="526"/>
      <c r="AUG28" s="526"/>
      <c r="AUH28" s="526"/>
      <c r="AUI28" s="526"/>
      <c r="AUJ28" s="526"/>
      <c r="AUK28" s="526"/>
      <c r="AUL28" s="526"/>
      <c r="AUM28" s="526"/>
      <c r="AUN28" s="526"/>
      <c r="AUO28" s="526"/>
      <c r="AUP28" s="526"/>
      <c r="AUQ28" s="526"/>
      <c r="AUR28" s="526"/>
      <c r="AUS28" s="526"/>
      <c r="AUT28" s="526"/>
      <c r="AUU28" s="526"/>
      <c r="AUV28" s="526"/>
      <c r="AUW28" s="526"/>
      <c r="AUX28" s="526"/>
      <c r="AUY28" s="526"/>
      <c r="AUZ28" s="526"/>
      <c r="AVA28" s="526"/>
      <c r="AVB28" s="526"/>
      <c r="AVC28" s="526"/>
      <c r="AVD28" s="526"/>
      <c r="AVE28" s="526"/>
      <c r="AVF28" s="526"/>
      <c r="AVG28" s="526"/>
      <c r="AVH28" s="526"/>
      <c r="AVI28" s="526"/>
      <c r="AVJ28" s="526"/>
      <c r="AVK28" s="526"/>
      <c r="AVL28" s="526"/>
      <c r="AVM28" s="526"/>
      <c r="AVN28" s="526"/>
      <c r="AVO28" s="526"/>
      <c r="AVP28" s="526"/>
      <c r="AVQ28" s="526"/>
      <c r="AVR28" s="526"/>
      <c r="AVS28" s="526"/>
      <c r="AVT28" s="526"/>
      <c r="AVU28" s="526"/>
      <c r="AVV28" s="526"/>
      <c r="AVW28" s="526"/>
      <c r="AVX28" s="526"/>
      <c r="AVY28" s="526"/>
      <c r="AVZ28" s="526"/>
      <c r="AWA28" s="526"/>
      <c r="AWB28" s="526"/>
      <c r="AWC28" s="526"/>
      <c r="AWD28" s="526"/>
      <c r="AWE28" s="526"/>
      <c r="AWF28" s="526"/>
      <c r="AWG28" s="526"/>
      <c r="AWH28" s="526"/>
      <c r="AWI28" s="526"/>
      <c r="AWJ28" s="526"/>
      <c r="AWK28" s="526"/>
      <c r="AWL28" s="526"/>
      <c r="AWM28" s="526"/>
      <c r="AWN28" s="526"/>
      <c r="AWO28" s="526"/>
      <c r="AWP28" s="526"/>
      <c r="AWQ28" s="526"/>
      <c r="AWR28" s="526"/>
      <c r="AWS28" s="526"/>
      <c r="AWT28" s="526"/>
      <c r="AWU28" s="526"/>
      <c r="AWV28" s="526"/>
      <c r="AWW28" s="526"/>
      <c r="AWX28" s="526"/>
      <c r="AWY28" s="526"/>
      <c r="AWZ28" s="526"/>
      <c r="AXA28" s="526"/>
      <c r="AXB28" s="526"/>
      <c r="AXC28" s="526"/>
      <c r="AXD28" s="526"/>
      <c r="AXE28" s="526"/>
      <c r="AXF28" s="526"/>
      <c r="AXG28" s="526"/>
      <c r="AXH28" s="526"/>
      <c r="AXI28" s="526"/>
      <c r="AXJ28" s="526"/>
      <c r="AXK28" s="526"/>
      <c r="AXL28" s="526"/>
      <c r="AXM28" s="526"/>
      <c r="AXN28" s="526"/>
      <c r="AXO28" s="526"/>
      <c r="AXP28" s="526"/>
      <c r="AXQ28" s="526"/>
      <c r="AXR28" s="526"/>
      <c r="AXS28" s="526"/>
      <c r="AXT28" s="526"/>
      <c r="AXU28" s="526"/>
      <c r="AXV28" s="526"/>
      <c r="AXW28" s="526"/>
      <c r="AXX28" s="526"/>
      <c r="AXY28" s="526"/>
      <c r="AXZ28" s="526"/>
      <c r="AYA28" s="526"/>
      <c r="AYB28" s="526"/>
      <c r="AYC28" s="526"/>
      <c r="AYD28" s="526"/>
      <c r="AYE28" s="526"/>
      <c r="AYF28" s="526"/>
      <c r="AYG28" s="526"/>
      <c r="AYH28" s="526"/>
      <c r="AYI28" s="526"/>
      <c r="AYJ28" s="526"/>
      <c r="AYK28" s="526"/>
      <c r="AYL28" s="526"/>
      <c r="AYM28" s="526"/>
      <c r="AYN28" s="526"/>
      <c r="AYO28" s="526"/>
      <c r="AYP28" s="526"/>
      <c r="AYQ28" s="526"/>
      <c r="AYR28" s="526"/>
      <c r="AYS28" s="526"/>
      <c r="AYT28" s="526"/>
      <c r="AYU28" s="526"/>
      <c r="AYV28" s="526"/>
      <c r="AYW28" s="526"/>
      <c r="AYX28" s="526"/>
      <c r="AYY28" s="526"/>
      <c r="AYZ28" s="526"/>
      <c r="AZA28" s="526"/>
      <c r="AZB28" s="526"/>
      <c r="AZC28" s="526"/>
      <c r="AZD28" s="526"/>
      <c r="AZE28" s="526"/>
      <c r="AZF28" s="526"/>
      <c r="AZG28" s="526"/>
      <c r="AZH28" s="526"/>
      <c r="AZI28" s="526"/>
      <c r="AZJ28" s="526"/>
      <c r="AZK28" s="526"/>
      <c r="AZL28" s="526"/>
      <c r="AZM28" s="526"/>
      <c r="AZN28" s="526"/>
      <c r="AZO28" s="526"/>
      <c r="AZP28" s="526"/>
      <c r="AZQ28" s="526"/>
      <c r="AZR28" s="526"/>
      <c r="AZS28" s="526"/>
      <c r="AZT28" s="526"/>
      <c r="AZU28" s="526"/>
      <c r="AZV28" s="526"/>
      <c r="AZW28" s="526"/>
      <c r="AZX28" s="526"/>
      <c r="AZY28" s="526"/>
      <c r="AZZ28" s="526"/>
      <c r="BAA28" s="526"/>
      <c r="BAB28" s="526"/>
      <c r="BAC28" s="526"/>
      <c r="BAD28" s="526"/>
      <c r="BAE28" s="526"/>
      <c r="BAF28" s="526"/>
      <c r="BAG28" s="526"/>
      <c r="BAH28" s="526"/>
      <c r="BAI28" s="526"/>
      <c r="BAJ28" s="526"/>
      <c r="BAK28" s="526"/>
      <c r="BAL28" s="526"/>
      <c r="BAM28" s="526"/>
      <c r="BAN28" s="526"/>
      <c r="BAO28" s="526"/>
      <c r="BAP28" s="526"/>
      <c r="BAQ28" s="526"/>
      <c r="BAR28" s="526"/>
      <c r="BAS28" s="526"/>
      <c r="BAT28" s="526"/>
      <c r="BAU28" s="526"/>
      <c r="BAV28" s="526"/>
      <c r="BAW28" s="526"/>
      <c r="BAX28" s="526"/>
      <c r="BAY28" s="526"/>
      <c r="BAZ28" s="526"/>
      <c r="BBA28" s="526"/>
      <c r="BBB28" s="526"/>
      <c r="BBC28" s="526"/>
      <c r="BBD28" s="526"/>
      <c r="BBE28" s="526"/>
      <c r="BBF28" s="526"/>
      <c r="BBG28" s="526"/>
      <c r="BBH28" s="526"/>
      <c r="BBI28" s="526"/>
      <c r="BBJ28" s="526"/>
      <c r="BBK28" s="526"/>
      <c r="BBL28" s="526"/>
      <c r="BBM28" s="526"/>
      <c r="BBN28" s="526"/>
      <c r="BBO28" s="526"/>
      <c r="BBP28" s="526"/>
      <c r="BBQ28" s="526"/>
      <c r="BBR28" s="526"/>
      <c r="BBS28" s="526"/>
      <c r="BBT28" s="526"/>
      <c r="BBU28" s="526"/>
      <c r="BBV28" s="526"/>
      <c r="BBW28" s="526"/>
      <c r="BBX28" s="526"/>
      <c r="BBY28" s="526"/>
      <c r="BBZ28" s="526"/>
      <c r="BCA28" s="526"/>
      <c r="BCB28" s="526"/>
      <c r="BCC28" s="526"/>
      <c r="BCD28" s="526"/>
      <c r="BCE28" s="526"/>
      <c r="BCF28" s="526"/>
      <c r="BCG28" s="526"/>
      <c r="BCH28" s="526"/>
      <c r="BCI28" s="526"/>
      <c r="BCJ28" s="526"/>
      <c r="BCK28" s="526"/>
      <c r="BCL28" s="526"/>
      <c r="BCM28" s="526"/>
      <c r="BCN28" s="526"/>
      <c r="BCO28" s="526"/>
      <c r="BCP28" s="526"/>
      <c r="BCQ28" s="526"/>
      <c r="BCR28" s="526"/>
      <c r="BCS28" s="526"/>
      <c r="BCT28" s="526"/>
      <c r="BCU28" s="526"/>
      <c r="BCV28" s="526"/>
      <c r="BCW28" s="526"/>
      <c r="BCX28" s="526"/>
      <c r="BCY28" s="526"/>
      <c r="BCZ28" s="526"/>
      <c r="BDA28" s="526"/>
      <c r="BDB28" s="526"/>
      <c r="BDC28" s="526"/>
      <c r="BDD28" s="526"/>
      <c r="BDE28" s="526"/>
      <c r="BDF28" s="526"/>
      <c r="BDG28" s="526"/>
      <c r="BDH28" s="526"/>
      <c r="BDI28" s="526"/>
      <c r="BDJ28" s="526"/>
      <c r="BDK28" s="526"/>
      <c r="BDL28" s="526"/>
      <c r="BDM28" s="526"/>
      <c r="BDN28" s="526"/>
      <c r="BDO28" s="526"/>
      <c r="BDP28" s="526"/>
      <c r="BDQ28" s="526"/>
      <c r="BDR28" s="526"/>
      <c r="BDS28" s="526"/>
      <c r="BDT28" s="526"/>
      <c r="BDU28" s="526"/>
      <c r="BDV28" s="526"/>
      <c r="BDW28" s="526"/>
      <c r="BDX28" s="526"/>
      <c r="BDY28" s="526"/>
      <c r="BDZ28" s="526"/>
      <c r="BEA28" s="526"/>
      <c r="BEB28" s="526"/>
      <c r="BEC28" s="526"/>
      <c r="BED28" s="526"/>
      <c r="BEE28" s="526"/>
      <c r="BEF28" s="526"/>
      <c r="BEG28" s="526"/>
      <c r="BEH28" s="526"/>
      <c r="BEI28" s="526"/>
      <c r="BEJ28" s="526"/>
      <c r="BEK28" s="526"/>
      <c r="BEL28" s="526"/>
      <c r="BEM28" s="526"/>
      <c r="BEN28" s="526"/>
      <c r="BEO28" s="526"/>
      <c r="BEP28" s="526"/>
      <c r="BEQ28" s="526"/>
      <c r="BER28" s="526"/>
      <c r="BES28" s="526"/>
      <c r="BET28" s="526"/>
      <c r="BEU28" s="526"/>
      <c r="BEV28" s="526"/>
      <c r="BEW28" s="526"/>
      <c r="BEX28" s="526"/>
      <c r="BEY28" s="526"/>
      <c r="BEZ28" s="526"/>
      <c r="BFA28" s="526"/>
      <c r="BFB28" s="526"/>
      <c r="BFC28" s="526"/>
      <c r="BFD28" s="526"/>
      <c r="BFE28" s="526"/>
      <c r="BFF28" s="526"/>
      <c r="BFG28" s="526"/>
      <c r="BFH28" s="526"/>
      <c r="BFI28" s="526"/>
      <c r="BFJ28" s="526"/>
      <c r="BFK28" s="526"/>
      <c r="BFL28" s="526"/>
      <c r="BFM28" s="526"/>
      <c r="BFN28" s="526"/>
      <c r="BFO28" s="526"/>
      <c r="BFP28" s="526"/>
      <c r="BFQ28" s="526"/>
      <c r="BFR28" s="526"/>
      <c r="BFS28" s="526"/>
      <c r="BFT28" s="526"/>
      <c r="BFU28" s="526"/>
      <c r="BFV28" s="526"/>
      <c r="BFW28" s="526"/>
      <c r="BFX28" s="526"/>
      <c r="BFY28" s="526"/>
      <c r="BFZ28" s="526"/>
      <c r="BGA28" s="526"/>
      <c r="BGB28" s="526"/>
      <c r="BGC28" s="526"/>
      <c r="BGD28" s="526"/>
      <c r="BGE28" s="526"/>
      <c r="BGF28" s="526"/>
      <c r="BGG28" s="526"/>
      <c r="BGH28" s="526"/>
      <c r="BGI28" s="526"/>
      <c r="BGJ28" s="526"/>
      <c r="BGK28" s="526"/>
      <c r="BGL28" s="526"/>
      <c r="BGM28" s="526"/>
      <c r="BGN28" s="526"/>
      <c r="BGO28" s="526"/>
      <c r="BGP28" s="526"/>
      <c r="BGQ28" s="526"/>
      <c r="BGR28" s="526"/>
      <c r="BGS28" s="526"/>
      <c r="BGT28" s="526"/>
      <c r="BGU28" s="526"/>
      <c r="BGV28" s="526"/>
      <c r="BGW28" s="526"/>
      <c r="BGX28" s="526"/>
      <c r="BGY28" s="526"/>
      <c r="BGZ28" s="526"/>
      <c r="BHA28" s="526"/>
      <c r="BHB28" s="526"/>
      <c r="BHC28" s="526"/>
      <c r="BHD28" s="526"/>
      <c r="BHE28" s="526"/>
      <c r="BHF28" s="526"/>
      <c r="BHG28" s="526"/>
      <c r="BHH28" s="526"/>
      <c r="BHI28" s="526"/>
      <c r="BHJ28" s="526"/>
      <c r="BHK28" s="526"/>
      <c r="BHL28" s="526"/>
      <c r="BHM28" s="526"/>
      <c r="BHN28" s="526"/>
      <c r="BHO28" s="526"/>
      <c r="BHP28" s="526"/>
      <c r="BHQ28" s="526"/>
      <c r="BHR28" s="526"/>
      <c r="BHS28" s="526"/>
      <c r="BHT28" s="526"/>
      <c r="BHU28" s="526"/>
      <c r="BHV28" s="526"/>
      <c r="BHW28" s="526"/>
      <c r="BHX28" s="526"/>
      <c r="BHY28" s="526"/>
      <c r="BHZ28" s="526"/>
      <c r="BIA28" s="526"/>
      <c r="BIB28" s="526"/>
      <c r="BIC28" s="526"/>
      <c r="BID28" s="526"/>
      <c r="BIE28" s="526"/>
      <c r="BIF28" s="526"/>
      <c r="BIG28" s="526"/>
      <c r="BIH28" s="526"/>
      <c r="BII28" s="526"/>
      <c r="BIJ28" s="526"/>
      <c r="BIK28" s="526"/>
      <c r="BIL28" s="526"/>
      <c r="BIM28" s="526"/>
      <c r="BIN28" s="526"/>
      <c r="BIO28" s="526"/>
      <c r="BIP28" s="526"/>
      <c r="BIQ28" s="526"/>
      <c r="BIR28" s="526"/>
      <c r="BIS28" s="526"/>
      <c r="BIT28" s="526"/>
      <c r="BIU28" s="526"/>
      <c r="BIV28" s="526"/>
      <c r="BIW28" s="526"/>
      <c r="BIX28" s="526"/>
      <c r="BIY28" s="526"/>
      <c r="BIZ28" s="526"/>
      <c r="BJA28" s="526"/>
      <c r="BJB28" s="526"/>
      <c r="BJC28" s="526"/>
      <c r="BJD28" s="526"/>
      <c r="BJE28" s="526"/>
      <c r="BJF28" s="526"/>
      <c r="BJG28" s="526"/>
      <c r="BJH28" s="526"/>
      <c r="BJI28" s="526"/>
      <c r="BJJ28" s="526"/>
      <c r="BJK28" s="526"/>
      <c r="BJL28" s="526"/>
      <c r="BJM28" s="526"/>
      <c r="BJN28" s="526"/>
      <c r="BJO28" s="526"/>
      <c r="BJP28" s="526"/>
      <c r="BJQ28" s="526"/>
      <c r="BJR28" s="526"/>
      <c r="BJS28" s="526"/>
      <c r="BJT28" s="526"/>
      <c r="BJU28" s="526"/>
      <c r="BJV28" s="526"/>
      <c r="BJW28" s="526"/>
      <c r="BJX28" s="526"/>
      <c r="BJY28" s="526"/>
      <c r="BJZ28" s="526"/>
      <c r="BKA28" s="526"/>
      <c r="BKB28" s="526"/>
      <c r="BKC28" s="526"/>
      <c r="BKD28" s="526"/>
      <c r="BKE28" s="526"/>
      <c r="BKF28" s="526"/>
      <c r="BKG28" s="526"/>
      <c r="BKH28" s="526"/>
      <c r="BKI28" s="526"/>
      <c r="BKJ28" s="526"/>
      <c r="BKK28" s="526"/>
      <c r="BKL28" s="526"/>
      <c r="BKM28" s="526"/>
      <c r="BKN28" s="526"/>
      <c r="BKO28" s="526"/>
      <c r="BKP28" s="526"/>
      <c r="BKQ28" s="526"/>
      <c r="BKR28" s="526"/>
      <c r="BKS28" s="526"/>
      <c r="BKT28" s="526"/>
      <c r="BKU28" s="526"/>
      <c r="BKV28" s="526"/>
      <c r="BKW28" s="526"/>
      <c r="BKX28" s="526"/>
      <c r="BKY28" s="526"/>
      <c r="BKZ28" s="526"/>
      <c r="BLA28" s="526"/>
      <c r="BLB28" s="526"/>
      <c r="BLC28" s="526"/>
      <c r="BLD28" s="526"/>
      <c r="BLE28" s="526"/>
      <c r="BLF28" s="526"/>
      <c r="BLG28" s="526"/>
      <c r="BLH28" s="526"/>
      <c r="BLI28" s="526"/>
      <c r="BLJ28" s="526"/>
      <c r="BLK28" s="526"/>
      <c r="BLL28" s="526"/>
      <c r="BLM28" s="526"/>
      <c r="BLN28" s="526"/>
      <c r="BLO28" s="526"/>
      <c r="BLP28" s="526"/>
      <c r="BLQ28" s="526"/>
      <c r="BLR28" s="526"/>
      <c r="BLS28" s="526"/>
      <c r="BLT28" s="526"/>
      <c r="BLU28" s="526"/>
      <c r="BLV28" s="526"/>
      <c r="BLW28" s="526"/>
      <c r="BLX28" s="526"/>
      <c r="BLY28" s="526"/>
      <c r="BLZ28" s="526"/>
      <c r="BMA28" s="526"/>
      <c r="BMB28" s="526"/>
      <c r="BMC28" s="526"/>
      <c r="BMD28" s="526"/>
      <c r="BME28" s="526"/>
      <c r="BMF28" s="526"/>
      <c r="BMG28" s="526"/>
      <c r="BMH28" s="526"/>
      <c r="BMI28" s="526"/>
      <c r="BMJ28" s="526"/>
      <c r="BMK28" s="526"/>
      <c r="BML28" s="526"/>
      <c r="BMM28" s="526"/>
      <c r="BMN28" s="526"/>
      <c r="BMO28" s="526"/>
      <c r="BMP28" s="526"/>
      <c r="BMQ28" s="526"/>
      <c r="BMR28" s="526"/>
      <c r="BMS28" s="526"/>
      <c r="BMT28" s="526"/>
      <c r="BMU28" s="526"/>
      <c r="BMV28" s="526"/>
      <c r="BMW28" s="526"/>
      <c r="BMX28" s="526"/>
      <c r="BMY28" s="526"/>
      <c r="BMZ28" s="526"/>
      <c r="BNA28" s="526"/>
      <c r="BNB28" s="526"/>
      <c r="BNC28" s="526"/>
      <c r="BND28" s="526"/>
      <c r="BNE28" s="526"/>
      <c r="BNF28" s="526"/>
      <c r="BNG28" s="526"/>
      <c r="BNH28" s="526"/>
      <c r="BNI28" s="526"/>
      <c r="BNJ28" s="526"/>
      <c r="BNK28" s="526"/>
      <c r="BNL28" s="526"/>
      <c r="BNM28" s="526"/>
      <c r="BNN28" s="526"/>
      <c r="BNO28" s="526"/>
      <c r="BNP28" s="526"/>
      <c r="BNQ28" s="526"/>
      <c r="BNR28" s="526"/>
      <c r="BNS28" s="526"/>
      <c r="BNT28" s="526"/>
      <c r="BNU28" s="526"/>
      <c r="BNV28" s="526"/>
      <c r="BNW28" s="526"/>
      <c r="BNX28" s="526"/>
      <c r="BNY28" s="526"/>
      <c r="BNZ28" s="526"/>
      <c r="BOA28" s="526"/>
      <c r="BOB28" s="526"/>
      <c r="BOC28" s="526"/>
      <c r="BOD28" s="526"/>
      <c r="BOE28" s="526"/>
      <c r="BOF28" s="526"/>
      <c r="BOG28" s="526"/>
      <c r="BOH28" s="526"/>
      <c r="BOI28" s="526"/>
      <c r="BOJ28" s="526"/>
      <c r="BOK28" s="526"/>
      <c r="BOL28" s="526"/>
      <c r="BOM28" s="526"/>
      <c r="BON28" s="526"/>
      <c r="BOO28" s="526"/>
      <c r="BOP28" s="526"/>
      <c r="BOQ28" s="526"/>
      <c r="BOR28" s="526"/>
      <c r="BOS28" s="526"/>
      <c r="BOT28" s="526"/>
      <c r="BOU28" s="526"/>
      <c r="BOV28" s="526"/>
      <c r="BOW28" s="526"/>
      <c r="BOX28" s="526"/>
      <c r="BOY28" s="526"/>
      <c r="BOZ28" s="526"/>
      <c r="BPA28" s="526"/>
      <c r="BPB28" s="526"/>
      <c r="BPC28" s="526"/>
      <c r="BPD28" s="526"/>
      <c r="BPE28" s="526"/>
      <c r="BPF28" s="526"/>
      <c r="BPG28" s="526"/>
      <c r="BPH28" s="526"/>
      <c r="BPI28" s="526"/>
      <c r="BPJ28" s="526"/>
      <c r="BPK28" s="526"/>
      <c r="BPL28" s="526"/>
      <c r="BPM28" s="526"/>
      <c r="BPN28" s="526"/>
      <c r="BPO28" s="526"/>
      <c r="BPP28" s="526"/>
      <c r="BPQ28" s="526"/>
      <c r="BPR28" s="526"/>
      <c r="BPS28" s="526"/>
      <c r="BPT28" s="526"/>
      <c r="BPU28" s="526"/>
      <c r="BPV28" s="526"/>
      <c r="BPW28" s="526"/>
      <c r="BPX28" s="526"/>
      <c r="BPY28" s="526"/>
      <c r="BPZ28" s="526"/>
      <c r="BQA28" s="526"/>
      <c r="BQB28" s="526"/>
      <c r="BQC28" s="526"/>
      <c r="BQD28" s="526"/>
      <c r="BQE28" s="526"/>
      <c r="BQF28" s="526"/>
      <c r="BQG28" s="526"/>
      <c r="BQH28" s="526"/>
      <c r="BQI28" s="526"/>
      <c r="BQJ28" s="526"/>
      <c r="BQK28" s="526"/>
      <c r="BQL28" s="526"/>
      <c r="BQM28" s="526"/>
      <c r="BQN28" s="526"/>
      <c r="BQO28" s="526"/>
      <c r="BQP28" s="526"/>
      <c r="BQQ28" s="526"/>
      <c r="BQR28" s="526"/>
      <c r="BQS28" s="526"/>
      <c r="BQT28" s="526"/>
      <c r="BQU28" s="526"/>
      <c r="BQV28" s="526"/>
      <c r="BQW28" s="526"/>
      <c r="BQX28" s="526"/>
      <c r="BQY28" s="526"/>
      <c r="BQZ28" s="526"/>
      <c r="BRA28" s="526"/>
      <c r="BRB28" s="526"/>
      <c r="BRC28" s="526"/>
      <c r="BRD28" s="526"/>
      <c r="BRE28" s="526"/>
      <c r="BRF28" s="526"/>
      <c r="BRG28" s="526"/>
      <c r="BRH28" s="526"/>
      <c r="BRI28" s="526"/>
      <c r="BRJ28" s="526"/>
      <c r="BRK28" s="526"/>
      <c r="BRL28" s="526"/>
      <c r="BRM28" s="526"/>
      <c r="BRN28" s="526"/>
      <c r="BRO28" s="526"/>
      <c r="BRP28" s="526"/>
      <c r="BRQ28" s="526"/>
      <c r="BRR28" s="526"/>
      <c r="BRS28" s="526"/>
      <c r="BRT28" s="526"/>
      <c r="BRU28" s="526"/>
      <c r="BRV28" s="526"/>
      <c r="BRW28" s="526"/>
      <c r="BRX28" s="526"/>
      <c r="BRY28" s="526"/>
      <c r="BRZ28" s="526"/>
      <c r="BSA28" s="526"/>
      <c r="BSB28" s="526"/>
      <c r="BSC28" s="526"/>
      <c r="BSD28" s="526"/>
      <c r="BSE28" s="526"/>
      <c r="BSF28" s="526"/>
      <c r="BSG28" s="526"/>
      <c r="BSH28" s="526"/>
      <c r="BSI28" s="526"/>
      <c r="BSJ28" s="526"/>
      <c r="BSK28" s="526"/>
      <c r="BSL28" s="526"/>
      <c r="BSM28" s="526"/>
      <c r="BSN28" s="526"/>
      <c r="BSO28" s="526"/>
      <c r="BSP28" s="526"/>
      <c r="BSQ28" s="526"/>
      <c r="BSR28" s="526"/>
      <c r="BSS28" s="526"/>
      <c r="BST28" s="526"/>
      <c r="BSU28" s="526"/>
      <c r="BSV28" s="526"/>
      <c r="BSW28" s="526"/>
      <c r="BSX28" s="526"/>
      <c r="BSY28" s="526"/>
      <c r="BSZ28" s="526"/>
      <c r="BTA28" s="526"/>
      <c r="BTB28" s="526"/>
      <c r="BTC28" s="526"/>
      <c r="BTD28" s="526"/>
      <c r="BTE28" s="526"/>
      <c r="BTF28" s="526"/>
      <c r="BTG28" s="526"/>
      <c r="BTH28" s="526"/>
      <c r="BTI28" s="526"/>
      <c r="BTJ28" s="526"/>
      <c r="BTK28" s="526"/>
      <c r="BTL28" s="526"/>
      <c r="BTM28" s="526"/>
      <c r="BTN28" s="526"/>
      <c r="BTO28" s="526"/>
      <c r="BTP28" s="526"/>
      <c r="BTQ28" s="526"/>
      <c r="BTR28" s="526"/>
      <c r="BTS28" s="526"/>
      <c r="BTT28" s="526"/>
      <c r="BTU28" s="526"/>
      <c r="BTV28" s="526"/>
      <c r="BTW28" s="526"/>
      <c r="BTX28" s="526"/>
      <c r="BTY28" s="526"/>
      <c r="BTZ28" s="526"/>
      <c r="BUA28" s="526"/>
      <c r="BUB28" s="526"/>
      <c r="BUC28" s="526"/>
      <c r="BUD28" s="526"/>
      <c r="BUE28" s="526"/>
      <c r="BUF28" s="526"/>
      <c r="BUG28" s="526"/>
      <c r="BUH28" s="526"/>
      <c r="BUI28" s="526"/>
      <c r="BUJ28" s="526"/>
      <c r="BUK28" s="526"/>
      <c r="BUL28" s="526"/>
      <c r="BUM28" s="526"/>
      <c r="BUN28" s="526"/>
      <c r="BUO28" s="526"/>
      <c r="BUP28" s="526"/>
      <c r="BUQ28" s="526"/>
      <c r="BUR28" s="526"/>
      <c r="BUS28" s="526"/>
      <c r="BUT28" s="526"/>
      <c r="BUU28" s="526"/>
      <c r="BUV28" s="526"/>
      <c r="BUW28" s="526"/>
      <c r="BUX28" s="526"/>
      <c r="BUY28" s="526"/>
      <c r="BUZ28" s="526"/>
      <c r="BVA28" s="526"/>
      <c r="BVB28" s="526"/>
      <c r="BVC28" s="526"/>
      <c r="BVD28" s="526"/>
      <c r="BVE28" s="526"/>
      <c r="BVF28" s="526"/>
      <c r="BVG28" s="526"/>
      <c r="BVH28" s="526"/>
      <c r="BVI28" s="526"/>
      <c r="BVJ28" s="526"/>
      <c r="BVK28" s="526"/>
      <c r="BVL28" s="526"/>
      <c r="BVM28" s="526"/>
      <c r="BVN28" s="526"/>
      <c r="BVO28" s="526"/>
      <c r="BVP28" s="526"/>
      <c r="BVQ28" s="526"/>
      <c r="BVR28" s="526"/>
      <c r="BVS28" s="526"/>
      <c r="BVT28" s="526"/>
      <c r="BVU28" s="526"/>
      <c r="BVV28" s="526"/>
      <c r="BVW28" s="526"/>
      <c r="BVX28" s="526"/>
      <c r="BVY28" s="526"/>
      <c r="BVZ28" s="526"/>
      <c r="BWA28" s="526"/>
      <c r="BWB28" s="526"/>
      <c r="BWC28" s="526"/>
      <c r="BWD28" s="526"/>
      <c r="BWE28" s="526"/>
      <c r="BWF28" s="526"/>
      <c r="BWG28" s="526"/>
      <c r="BWH28" s="526"/>
      <c r="BWI28" s="526"/>
      <c r="BWJ28" s="526"/>
      <c r="BWK28" s="526"/>
      <c r="BWL28" s="526"/>
      <c r="BWM28" s="526"/>
      <c r="BWN28" s="526"/>
      <c r="BWO28" s="526"/>
      <c r="BWP28" s="526"/>
      <c r="BWQ28" s="526"/>
      <c r="BWR28" s="526"/>
      <c r="BWS28" s="526"/>
      <c r="BWT28" s="526"/>
      <c r="BWU28" s="526"/>
      <c r="BWV28" s="526"/>
      <c r="BWW28" s="526"/>
      <c r="BWX28" s="526"/>
      <c r="BWY28" s="526"/>
      <c r="BWZ28" s="526"/>
      <c r="BXA28" s="526"/>
      <c r="BXB28" s="526"/>
      <c r="BXC28" s="526"/>
      <c r="BXD28" s="526"/>
      <c r="BXE28" s="526"/>
      <c r="BXF28" s="526"/>
      <c r="BXG28" s="526"/>
      <c r="BXH28" s="526"/>
      <c r="BXI28" s="526"/>
      <c r="BXJ28" s="526"/>
      <c r="BXK28" s="526"/>
      <c r="BXL28" s="526"/>
      <c r="BXM28" s="526"/>
      <c r="BXN28" s="526"/>
      <c r="BXO28" s="526"/>
      <c r="BXP28" s="526"/>
      <c r="BXQ28" s="526"/>
      <c r="BXR28" s="526"/>
      <c r="BXS28" s="526"/>
      <c r="BXT28" s="526"/>
      <c r="BXU28" s="526"/>
      <c r="BXV28" s="526"/>
      <c r="BXW28" s="526"/>
      <c r="BXX28" s="526"/>
      <c r="BXY28" s="526"/>
      <c r="BXZ28" s="526"/>
      <c r="BYA28" s="526"/>
      <c r="BYB28" s="526"/>
      <c r="BYC28" s="526"/>
      <c r="BYD28" s="526"/>
      <c r="BYE28" s="526"/>
      <c r="BYF28" s="526"/>
      <c r="BYG28" s="526"/>
      <c r="BYH28" s="526"/>
      <c r="BYI28" s="526"/>
      <c r="BYJ28" s="526"/>
      <c r="BYK28" s="526"/>
      <c r="BYL28" s="526"/>
      <c r="BYM28" s="526"/>
      <c r="BYN28" s="526"/>
      <c r="BYO28" s="526"/>
      <c r="BYP28" s="526"/>
      <c r="BYQ28" s="526"/>
      <c r="BYR28" s="526"/>
      <c r="BYS28" s="526"/>
      <c r="BYT28" s="526"/>
      <c r="BYU28" s="526"/>
      <c r="BYV28" s="526"/>
      <c r="BYW28" s="526"/>
      <c r="BYX28" s="526"/>
      <c r="BYY28" s="526"/>
      <c r="BYZ28" s="526"/>
      <c r="BZA28" s="526"/>
      <c r="BZB28" s="526"/>
      <c r="BZC28" s="526"/>
      <c r="BZD28" s="526"/>
      <c r="BZE28" s="526"/>
      <c r="BZF28" s="526"/>
      <c r="BZG28" s="526"/>
      <c r="BZH28" s="526"/>
      <c r="BZI28" s="526"/>
      <c r="BZJ28" s="526"/>
      <c r="BZK28" s="526"/>
      <c r="BZL28" s="526"/>
      <c r="BZM28" s="526"/>
      <c r="BZN28" s="526"/>
      <c r="BZO28" s="526"/>
      <c r="BZP28" s="526"/>
      <c r="BZQ28" s="526"/>
      <c r="BZR28" s="526"/>
      <c r="BZS28" s="526"/>
      <c r="BZT28" s="526"/>
      <c r="BZU28" s="526"/>
      <c r="BZV28" s="526"/>
      <c r="BZW28" s="526"/>
      <c r="BZX28" s="526"/>
      <c r="BZY28" s="526"/>
      <c r="BZZ28" s="526"/>
      <c r="CAA28" s="526"/>
      <c r="CAB28" s="526"/>
      <c r="CAC28" s="526"/>
      <c r="CAD28" s="526"/>
      <c r="CAE28" s="526"/>
      <c r="CAF28" s="526"/>
      <c r="CAG28" s="526"/>
      <c r="CAH28" s="526"/>
      <c r="CAI28" s="526"/>
      <c r="CAJ28" s="526"/>
      <c r="CAK28" s="526"/>
      <c r="CAL28" s="526"/>
      <c r="CAM28" s="526"/>
      <c r="CAN28" s="526"/>
      <c r="CAO28" s="526"/>
      <c r="CAP28" s="526"/>
      <c r="CAQ28" s="526"/>
      <c r="CAR28" s="526"/>
      <c r="CAS28" s="526"/>
      <c r="CAT28" s="526"/>
      <c r="CAU28" s="526"/>
      <c r="CAV28" s="526"/>
      <c r="CAW28" s="526"/>
      <c r="CAX28" s="526"/>
      <c r="CAY28" s="526"/>
      <c r="CAZ28" s="526"/>
      <c r="CBA28" s="526"/>
      <c r="CBB28" s="526"/>
      <c r="CBC28" s="526"/>
      <c r="CBD28" s="526"/>
      <c r="CBE28" s="526"/>
      <c r="CBF28" s="526"/>
      <c r="CBG28" s="526"/>
      <c r="CBH28" s="526"/>
      <c r="CBI28" s="526"/>
      <c r="CBJ28" s="526"/>
      <c r="CBK28" s="526"/>
      <c r="CBL28" s="526"/>
      <c r="CBM28" s="526"/>
      <c r="CBN28" s="526"/>
      <c r="CBO28" s="526"/>
      <c r="CBP28" s="526"/>
      <c r="CBQ28" s="526"/>
      <c r="CBR28" s="526"/>
      <c r="CBS28" s="526"/>
      <c r="CBT28" s="526"/>
      <c r="CBU28" s="526"/>
      <c r="CBV28" s="526"/>
      <c r="CBW28" s="526"/>
      <c r="CBX28" s="526"/>
      <c r="CBY28" s="526"/>
      <c r="CBZ28" s="526"/>
      <c r="CCA28" s="526"/>
      <c r="CCB28" s="526"/>
      <c r="CCC28" s="526"/>
      <c r="CCD28" s="526"/>
      <c r="CCE28" s="526"/>
      <c r="CCF28" s="526"/>
      <c r="CCG28" s="526"/>
      <c r="CCH28" s="526"/>
      <c r="CCI28" s="526"/>
      <c r="CCJ28" s="526"/>
      <c r="CCK28" s="526"/>
      <c r="CCL28" s="526"/>
      <c r="CCM28" s="526"/>
      <c r="CCN28" s="526"/>
      <c r="CCO28" s="526"/>
      <c r="CCP28" s="526"/>
      <c r="CCQ28" s="526"/>
      <c r="CCR28" s="526"/>
      <c r="CCS28" s="526"/>
      <c r="CCT28" s="526"/>
      <c r="CCU28" s="526"/>
      <c r="CCV28" s="526"/>
      <c r="CCW28" s="526"/>
      <c r="CCX28" s="526"/>
      <c r="CCY28" s="526"/>
      <c r="CCZ28" s="526"/>
      <c r="CDA28" s="526"/>
      <c r="CDB28" s="526"/>
      <c r="CDC28" s="526"/>
      <c r="CDD28" s="526"/>
      <c r="CDE28" s="526"/>
      <c r="CDF28" s="526"/>
      <c r="CDG28" s="526"/>
      <c r="CDH28" s="526"/>
      <c r="CDI28" s="526"/>
      <c r="CDJ28" s="526"/>
      <c r="CDK28" s="526"/>
      <c r="CDL28" s="526"/>
      <c r="CDM28" s="526"/>
      <c r="CDN28" s="526"/>
      <c r="CDO28" s="526"/>
      <c r="CDP28" s="526"/>
      <c r="CDQ28" s="526"/>
      <c r="CDR28" s="526"/>
      <c r="CDS28" s="526"/>
      <c r="CDT28" s="526"/>
      <c r="CDU28" s="526"/>
      <c r="CDV28" s="526"/>
      <c r="CDW28" s="526"/>
      <c r="CDX28" s="526"/>
      <c r="CDY28" s="526"/>
      <c r="CDZ28" s="526"/>
      <c r="CEA28" s="526"/>
      <c r="CEB28" s="526"/>
      <c r="CEC28" s="526"/>
      <c r="CED28" s="526"/>
      <c r="CEE28" s="526"/>
      <c r="CEF28" s="526"/>
      <c r="CEG28" s="526"/>
      <c r="CEH28" s="526"/>
      <c r="CEI28" s="526"/>
      <c r="CEJ28" s="526"/>
      <c r="CEK28" s="526"/>
      <c r="CEL28" s="526"/>
      <c r="CEM28" s="526"/>
      <c r="CEN28" s="526"/>
      <c r="CEO28" s="526"/>
      <c r="CEP28" s="526"/>
      <c r="CEQ28" s="526"/>
      <c r="CER28" s="526"/>
      <c r="CES28" s="526"/>
      <c r="CET28" s="526"/>
      <c r="CEU28" s="526"/>
      <c r="CEV28" s="526"/>
      <c r="CEW28" s="526"/>
      <c r="CEX28" s="526"/>
      <c r="CEY28" s="526"/>
      <c r="CEZ28" s="526"/>
      <c r="CFA28" s="526"/>
      <c r="CFB28" s="526"/>
      <c r="CFC28" s="526"/>
      <c r="CFD28" s="526"/>
      <c r="CFE28" s="526"/>
      <c r="CFF28" s="526"/>
      <c r="CFG28" s="526"/>
      <c r="CFH28" s="526"/>
      <c r="CFI28" s="526"/>
      <c r="CFJ28" s="526"/>
      <c r="CFK28" s="526"/>
      <c r="CFL28" s="526"/>
      <c r="CFM28" s="526"/>
      <c r="CFN28" s="526"/>
      <c r="CFO28" s="526"/>
      <c r="CFP28" s="526"/>
      <c r="CFQ28" s="526"/>
      <c r="CFR28" s="526"/>
      <c r="CFS28" s="526"/>
      <c r="CFT28" s="526"/>
      <c r="CFU28" s="526"/>
      <c r="CFV28" s="526"/>
      <c r="CFW28" s="526"/>
      <c r="CFX28" s="526"/>
      <c r="CFY28" s="526"/>
      <c r="CFZ28" s="526"/>
      <c r="CGA28" s="526"/>
      <c r="CGB28" s="526"/>
      <c r="CGC28" s="526"/>
      <c r="CGD28" s="526"/>
      <c r="CGE28" s="526"/>
      <c r="CGF28" s="526"/>
      <c r="CGG28" s="526"/>
      <c r="CGH28" s="526"/>
      <c r="CGI28" s="526"/>
      <c r="CGJ28" s="526"/>
      <c r="CGK28" s="526"/>
      <c r="CGL28" s="526"/>
      <c r="CGM28" s="526"/>
      <c r="CGN28" s="526"/>
      <c r="CGO28" s="526"/>
      <c r="CGP28" s="526"/>
      <c r="CGQ28" s="526"/>
      <c r="CGR28" s="526"/>
      <c r="CGS28" s="526"/>
      <c r="CGT28" s="526"/>
      <c r="CGU28" s="526"/>
      <c r="CGV28" s="526"/>
      <c r="CGW28" s="526"/>
      <c r="CGX28" s="526"/>
      <c r="CGY28" s="526"/>
      <c r="CGZ28" s="526"/>
      <c r="CHA28" s="526"/>
      <c r="CHB28" s="526"/>
      <c r="CHC28" s="526"/>
      <c r="CHD28" s="526"/>
      <c r="CHE28" s="526"/>
      <c r="CHF28" s="526"/>
      <c r="CHG28" s="526"/>
      <c r="CHH28" s="526"/>
      <c r="CHI28" s="526"/>
      <c r="CHJ28" s="526"/>
      <c r="CHK28" s="526"/>
      <c r="CHL28" s="526"/>
      <c r="CHM28" s="526"/>
      <c r="CHN28" s="526"/>
      <c r="CHO28" s="526"/>
      <c r="CHP28" s="526"/>
      <c r="CHQ28" s="526"/>
      <c r="CHR28" s="526"/>
      <c r="CHS28" s="526"/>
      <c r="CHT28" s="526"/>
      <c r="CHU28" s="526"/>
      <c r="CHV28" s="526"/>
      <c r="CHW28" s="526"/>
      <c r="CHX28" s="526"/>
      <c r="CHY28" s="526"/>
      <c r="CHZ28" s="526"/>
      <c r="CIA28" s="526"/>
      <c r="CIB28" s="526"/>
      <c r="CIC28" s="526"/>
      <c r="CID28" s="526"/>
      <c r="CIE28" s="526"/>
      <c r="CIF28" s="526"/>
      <c r="CIG28" s="526"/>
      <c r="CIH28" s="526"/>
      <c r="CII28" s="526"/>
      <c r="CIJ28" s="526"/>
      <c r="CIK28" s="526"/>
      <c r="CIL28" s="526"/>
      <c r="CIM28" s="526"/>
      <c r="CIN28" s="526"/>
      <c r="CIO28" s="526"/>
      <c r="CIP28" s="526"/>
      <c r="CIQ28" s="526"/>
      <c r="CIR28" s="526"/>
      <c r="CIS28" s="526"/>
      <c r="CIT28" s="526"/>
      <c r="CIU28" s="526"/>
      <c r="CIV28" s="526"/>
      <c r="CIW28" s="526"/>
      <c r="CIX28" s="526"/>
      <c r="CIY28" s="526"/>
      <c r="CIZ28" s="526"/>
      <c r="CJA28" s="526"/>
      <c r="CJB28" s="526"/>
      <c r="CJC28" s="526"/>
      <c r="CJD28" s="526"/>
      <c r="CJE28" s="526"/>
      <c r="CJF28" s="526"/>
      <c r="CJG28" s="526"/>
      <c r="CJH28" s="526"/>
      <c r="CJI28" s="526"/>
      <c r="CJJ28" s="526"/>
      <c r="CJK28" s="526"/>
      <c r="CJL28" s="526"/>
      <c r="CJM28" s="526"/>
      <c r="CJN28" s="526"/>
      <c r="CJO28" s="526"/>
      <c r="CJP28" s="526"/>
      <c r="CJQ28" s="526"/>
      <c r="CJR28" s="526"/>
      <c r="CJS28" s="526"/>
      <c r="CJT28" s="526"/>
      <c r="CJU28" s="526"/>
      <c r="CJV28" s="526"/>
      <c r="CJW28" s="526"/>
      <c r="CJX28" s="526"/>
      <c r="CJY28" s="526"/>
      <c r="CJZ28" s="526"/>
      <c r="CKA28" s="526"/>
      <c r="CKB28" s="526"/>
      <c r="CKC28" s="526"/>
      <c r="CKD28" s="526"/>
      <c r="CKE28" s="526"/>
      <c r="CKF28" s="526"/>
      <c r="CKG28" s="526"/>
      <c r="CKH28" s="526"/>
      <c r="CKI28" s="526"/>
      <c r="CKJ28" s="526"/>
      <c r="CKK28" s="526"/>
      <c r="CKL28" s="526"/>
      <c r="CKM28" s="526"/>
      <c r="CKN28" s="526"/>
      <c r="CKO28" s="526"/>
      <c r="CKP28" s="526"/>
      <c r="CKQ28" s="526"/>
      <c r="CKR28" s="526"/>
      <c r="CKS28" s="526"/>
      <c r="CKT28" s="526"/>
      <c r="CKU28" s="526"/>
      <c r="CKV28" s="526"/>
      <c r="CKW28" s="526"/>
      <c r="CKX28" s="526"/>
      <c r="CKY28" s="526"/>
      <c r="CKZ28" s="526"/>
      <c r="CLA28" s="526"/>
      <c r="CLB28" s="526"/>
      <c r="CLC28" s="526"/>
      <c r="CLD28" s="526"/>
      <c r="CLE28" s="526"/>
      <c r="CLF28" s="526"/>
      <c r="CLG28" s="526"/>
      <c r="CLH28" s="526"/>
      <c r="CLI28" s="526"/>
      <c r="CLJ28" s="526"/>
      <c r="CLK28" s="526"/>
      <c r="CLL28" s="526"/>
      <c r="CLM28" s="526"/>
      <c r="CLN28" s="526"/>
      <c r="CLO28" s="526"/>
      <c r="CLP28" s="526"/>
      <c r="CLQ28" s="526"/>
      <c r="CLR28" s="526"/>
      <c r="CLS28" s="526"/>
      <c r="CLT28" s="526"/>
      <c r="CLU28" s="526"/>
      <c r="CLV28" s="526"/>
      <c r="CLW28" s="526"/>
      <c r="CLX28" s="526"/>
      <c r="CLY28" s="526"/>
      <c r="CLZ28" s="526"/>
      <c r="CMA28" s="526"/>
      <c r="CMB28" s="526"/>
      <c r="CMC28" s="526"/>
      <c r="CMD28" s="526"/>
      <c r="CME28" s="526"/>
      <c r="CMF28" s="526"/>
      <c r="CMG28" s="526"/>
      <c r="CMH28" s="526"/>
      <c r="CMI28" s="526"/>
      <c r="CMJ28" s="526"/>
      <c r="CMK28" s="526"/>
      <c r="CML28" s="526"/>
      <c r="CMM28" s="526"/>
      <c r="CMN28" s="526"/>
      <c r="CMO28" s="526"/>
      <c r="CMP28" s="526"/>
      <c r="CMQ28" s="526"/>
      <c r="CMR28" s="526"/>
      <c r="CMS28" s="526"/>
      <c r="CMT28" s="526"/>
      <c r="CMU28" s="526"/>
      <c r="CMV28" s="526"/>
      <c r="CMW28" s="526"/>
      <c r="CMX28" s="526"/>
      <c r="CMY28" s="526"/>
      <c r="CMZ28" s="526"/>
      <c r="CNA28" s="526"/>
      <c r="CNB28" s="526"/>
      <c r="CNC28" s="526"/>
      <c r="CND28" s="526"/>
      <c r="CNE28" s="526"/>
      <c r="CNF28" s="526"/>
      <c r="CNG28" s="526"/>
      <c r="CNH28" s="526"/>
      <c r="CNI28" s="526"/>
      <c r="CNJ28" s="526"/>
      <c r="CNK28" s="526"/>
      <c r="CNL28" s="526"/>
      <c r="CNM28" s="526"/>
      <c r="CNN28" s="526"/>
      <c r="CNO28" s="526"/>
      <c r="CNP28" s="526"/>
      <c r="CNQ28" s="526"/>
      <c r="CNR28" s="526"/>
      <c r="CNS28" s="526"/>
      <c r="CNT28" s="526"/>
      <c r="CNU28" s="526"/>
      <c r="CNV28" s="526"/>
      <c r="CNW28" s="526"/>
      <c r="CNX28" s="526"/>
      <c r="CNY28" s="526"/>
      <c r="CNZ28" s="526"/>
      <c r="COA28" s="526"/>
      <c r="COB28" s="526"/>
      <c r="COC28" s="526"/>
      <c r="COD28" s="526"/>
      <c r="COE28" s="526"/>
      <c r="COF28" s="526"/>
      <c r="COG28" s="526"/>
      <c r="COH28" s="526"/>
      <c r="COI28" s="526"/>
      <c r="COJ28" s="526"/>
      <c r="COK28" s="526"/>
      <c r="COL28" s="526"/>
      <c r="COM28" s="526"/>
      <c r="CON28" s="526"/>
      <c r="COO28" s="526"/>
      <c r="COP28" s="526"/>
      <c r="COQ28" s="526"/>
      <c r="COR28" s="526"/>
      <c r="COS28" s="526"/>
      <c r="COT28" s="526"/>
      <c r="COU28" s="526"/>
      <c r="COV28" s="526"/>
      <c r="COW28" s="526"/>
      <c r="COX28" s="526"/>
      <c r="COY28" s="526"/>
      <c r="COZ28" s="526"/>
      <c r="CPA28" s="526"/>
      <c r="CPB28" s="526"/>
      <c r="CPC28" s="526"/>
      <c r="CPD28" s="526"/>
      <c r="CPE28" s="526"/>
      <c r="CPF28" s="526"/>
      <c r="CPG28" s="526"/>
      <c r="CPH28" s="526"/>
      <c r="CPI28" s="526"/>
      <c r="CPJ28" s="526"/>
      <c r="CPK28" s="526"/>
      <c r="CPL28" s="526"/>
      <c r="CPM28" s="526"/>
      <c r="CPN28" s="526"/>
      <c r="CPO28" s="526"/>
      <c r="CPP28" s="526"/>
      <c r="CPQ28" s="526"/>
      <c r="CPR28" s="526"/>
      <c r="CPS28" s="526"/>
      <c r="CPT28" s="526"/>
      <c r="CPU28" s="526"/>
      <c r="CPV28" s="526"/>
      <c r="CPW28" s="526"/>
      <c r="CPX28" s="526"/>
      <c r="CPY28" s="526"/>
      <c r="CPZ28" s="526"/>
      <c r="CQA28" s="526"/>
      <c r="CQB28" s="526"/>
      <c r="CQC28" s="526"/>
      <c r="CQD28" s="526"/>
      <c r="CQE28" s="526"/>
      <c r="CQF28" s="526"/>
      <c r="CQG28" s="526"/>
      <c r="CQH28" s="526"/>
      <c r="CQI28" s="526"/>
      <c r="CQJ28" s="526"/>
      <c r="CQK28" s="526"/>
      <c r="CQL28" s="526"/>
      <c r="CQM28" s="526"/>
      <c r="CQN28" s="526"/>
      <c r="CQO28" s="526"/>
      <c r="CQP28" s="526"/>
      <c r="CQQ28" s="526"/>
      <c r="CQR28" s="526"/>
      <c r="CQS28" s="526"/>
      <c r="CQT28" s="526"/>
      <c r="CQU28" s="526"/>
      <c r="CQV28" s="526"/>
      <c r="CQW28" s="526"/>
      <c r="CQX28" s="526"/>
      <c r="CQY28" s="526"/>
      <c r="CQZ28" s="526"/>
      <c r="CRA28" s="526"/>
      <c r="CRB28" s="526"/>
      <c r="CRC28" s="526"/>
      <c r="CRD28" s="526"/>
      <c r="CRE28" s="526"/>
      <c r="CRF28" s="526"/>
      <c r="CRG28" s="526"/>
      <c r="CRH28" s="526"/>
      <c r="CRI28" s="526"/>
      <c r="CRJ28" s="526"/>
      <c r="CRK28" s="526"/>
      <c r="CRL28" s="526"/>
      <c r="CRM28" s="526"/>
      <c r="CRN28" s="526"/>
      <c r="CRO28" s="526"/>
      <c r="CRP28" s="526"/>
      <c r="CRQ28" s="526"/>
      <c r="CRR28" s="526"/>
      <c r="CRS28" s="526"/>
      <c r="CRT28" s="526"/>
      <c r="CRU28" s="526"/>
      <c r="CRV28" s="526"/>
      <c r="CRW28" s="526"/>
      <c r="CRX28" s="526"/>
      <c r="CRY28" s="526"/>
      <c r="CRZ28" s="526"/>
      <c r="CSA28" s="526"/>
      <c r="CSB28" s="526"/>
      <c r="CSC28" s="526"/>
      <c r="CSD28" s="526"/>
      <c r="CSE28" s="526"/>
      <c r="CSF28" s="526"/>
      <c r="CSG28" s="526"/>
      <c r="CSH28" s="526"/>
      <c r="CSI28" s="526"/>
      <c r="CSJ28" s="526"/>
      <c r="CSK28" s="526"/>
      <c r="CSL28" s="526"/>
      <c r="CSM28" s="526"/>
      <c r="CSN28" s="526"/>
      <c r="CSO28" s="526"/>
      <c r="CSP28" s="526"/>
      <c r="CSQ28" s="526"/>
      <c r="CSR28" s="526"/>
      <c r="CSS28" s="526"/>
      <c r="CST28" s="526"/>
      <c r="CSU28" s="526"/>
      <c r="CSV28" s="526"/>
      <c r="CSW28" s="526"/>
      <c r="CSX28" s="526"/>
      <c r="CSY28" s="526"/>
      <c r="CSZ28" s="526"/>
      <c r="CTA28" s="526"/>
      <c r="CTB28" s="526"/>
      <c r="CTC28" s="526"/>
      <c r="CTD28" s="526"/>
      <c r="CTE28" s="526"/>
      <c r="CTF28" s="526"/>
      <c r="CTG28" s="526"/>
      <c r="CTH28" s="526"/>
      <c r="CTI28" s="526"/>
      <c r="CTJ28" s="526"/>
      <c r="CTK28" s="526"/>
      <c r="CTL28" s="526"/>
      <c r="CTM28" s="526"/>
      <c r="CTN28" s="526"/>
      <c r="CTO28" s="526"/>
      <c r="CTP28" s="526"/>
      <c r="CTQ28" s="526"/>
      <c r="CTR28" s="526"/>
      <c r="CTS28" s="526"/>
      <c r="CTT28" s="526"/>
      <c r="CTU28" s="526"/>
      <c r="CTV28" s="526"/>
      <c r="CTW28" s="526"/>
      <c r="CTX28" s="526"/>
      <c r="CTY28" s="526"/>
      <c r="CTZ28" s="526"/>
      <c r="CUA28" s="526"/>
      <c r="CUB28" s="526"/>
      <c r="CUC28" s="526"/>
      <c r="CUD28" s="526"/>
      <c r="CUE28" s="526"/>
      <c r="CUF28" s="526"/>
      <c r="CUG28" s="526"/>
      <c r="CUH28" s="526"/>
      <c r="CUI28" s="526"/>
      <c r="CUJ28" s="526"/>
      <c r="CUK28" s="526"/>
      <c r="CUL28" s="526"/>
      <c r="CUM28" s="526"/>
      <c r="CUN28" s="526"/>
      <c r="CUO28" s="526"/>
      <c r="CUP28" s="526"/>
      <c r="CUQ28" s="526"/>
      <c r="CUR28" s="526"/>
      <c r="CUS28" s="526"/>
      <c r="CUT28" s="526"/>
      <c r="CUU28" s="526"/>
      <c r="CUV28" s="526"/>
      <c r="CUW28" s="526"/>
      <c r="CUX28" s="526"/>
      <c r="CUY28" s="526"/>
      <c r="CUZ28" s="526"/>
      <c r="CVA28" s="526"/>
      <c r="CVB28" s="526"/>
      <c r="CVC28" s="526"/>
      <c r="CVD28" s="526"/>
      <c r="CVE28" s="526"/>
      <c r="CVF28" s="526"/>
      <c r="CVG28" s="526"/>
      <c r="CVH28" s="526"/>
      <c r="CVI28" s="526"/>
      <c r="CVJ28" s="526"/>
      <c r="CVK28" s="526"/>
      <c r="CVL28" s="526"/>
      <c r="CVM28" s="526"/>
      <c r="CVN28" s="526"/>
      <c r="CVO28" s="526"/>
      <c r="CVP28" s="526"/>
      <c r="CVQ28" s="526"/>
      <c r="CVR28" s="526"/>
      <c r="CVS28" s="526"/>
      <c r="CVT28" s="526"/>
      <c r="CVU28" s="526"/>
      <c r="CVV28" s="526"/>
      <c r="CVW28" s="526"/>
      <c r="CVX28" s="526"/>
      <c r="CVY28" s="526"/>
      <c r="CVZ28" s="526"/>
      <c r="CWA28" s="526"/>
      <c r="CWB28" s="526"/>
      <c r="CWC28" s="526"/>
      <c r="CWD28" s="526"/>
      <c r="CWE28" s="526"/>
      <c r="CWF28" s="526"/>
      <c r="CWG28" s="526"/>
      <c r="CWH28" s="526"/>
      <c r="CWI28" s="526"/>
      <c r="CWJ28" s="526"/>
      <c r="CWK28" s="526"/>
      <c r="CWL28" s="526"/>
      <c r="CWM28" s="526"/>
      <c r="CWN28" s="526"/>
      <c r="CWO28" s="526"/>
      <c r="CWP28" s="526"/>
      <c r="CWQ28" s="526"/>
      <c r="CWR28" s="526"/>
      <c r="CWS28" s="526"/>
      <c r="CWT28" s="526"/>
      <c r="CWU28" s="526"/>
      <c r="CWV28" s="526"/>
      <c r="CWW28" s="526"/>
      <c r="CWX28" s="526"/>
      <c r="CWY28" s="526"/>
      <c r="CWZ28" s="526"/>
      <c r="CXA28" s="526"/>
      <c r="CXB28" s="526"/>
      <c r="CXC28" s="526"/>
      <c r="CXD28" s="526"/>
      <c r="CXE28" s="526"/>
      <c r="CXF28" s="526"/>
      <c r="CXG28" s="526"/>
      <c r="CXH28" s="526"/>
      <c r="CXI28" s="526"/>
      <c r="CXJ28" s="526"/>
      <c r="CXK28" s="526"/>
      <c r="CXL28" s="526"/>
      <c r="CXM28" s="526"/>
      <c r="CXN28" s="526"/>
      <c r="CXO28" s="526"/>
      <c r="CXP28" s="526"/>
      <c r="CXQ28" s="526"/>
      <c r="CXR28" s="526"/>
      <c r="CXS28" s="526"/>
      <c r="CXT28" s="526"/>
      <c r="CXU28" s="526"/>
      <c r="CXV28" s="526"/>
      <c r="CXW28" s="526"/>
      <c r="CXX28" s="526"/>
      <c r="CXY28" s="526"/>
      <c r="CXZ28" s="526"/>
      <c r="CYA28" s="526"/>
      <c r="CYB28" s="526"/>
      <c r="CYC28" s="526"/>
      <c r="CYD28" s="526"/>
      <c r="CYE28" s="526"/>
      <c r="CYF28" s="526"/>
      <c r="CYG28" s="526"/>
      <c r="CYH28" s="526"/>
      <c r="CYI28" s="526"/>
      <c r="CYJ28" s="526"/>
      <c r="CYK28" s="526"/>
      <c r="CYL28" s="526"/>
      <c r="CYM28" s="526"/>
      <c r="CYN28" s="526"/>
      <c r="CYO28" s="526"/>
      <c r="CYP28" s="526"/>
      <c r="CYQ28" s="526"/>
      <c r="CYR28" s="526"/>
      <c r="CYS28" s="526"/>
      <c r="CYT28" s="526"/>
      <c r="CYU28" s="526"/>
      <c r="CYV28" s="526"/>
      <c r="CYW28" s="526"/>
      <c r="CYX28" s="526"/>
      <c r="CYY28" s="526"/>
      <c r="CYZ28" s="526"/>
      <c r="CZA28" s="526"/>
      <c r="CZB28" s="526"/>
      <c r="CZC28" s="526"/>
      <c r="CZD28" s="526"/>
      <c r="CZE28" s="526"/>
      <c r="CZF28" s="526"/>
      <c r="CZG28" s="526"/>
      <c r="CZH28" s="526"/>
      <c r="CZI28" s="526"/>
      <c r="CZJ28" s="526"/>
      <c r="CZK28" s="526"/>
      <c r="CZL28" s="526"/>
      <c r="CZM28" s="526"/>
      <c r="CZN28" s="526"/>
      <c r="CZO28" s="526"/>
      <c r="CZP28" s="526"/>
      <c r="CZQ28" s="526"/>
      <c r="CZR28" s="526"/>
      <c r="CZS28" s="526"/>
      <c r="CZT28" s="526"/>
      <c r="CZU28" s="526"/>
      <c r="CZV28" s="526"/>
      <c r="CZW28" s="526"/>
      <c r="CZX28" s="526"/>
      <c r="CZY28" s="526"/>
      <c r="CZZ28" s="526"/>
      <c r="DAA28" s="526"/>
      <c r="DAB28" s="526"/>
      <c r="DAC28" s="526"/>
      <c r="DAD28" s="526"/>
      <c r="DAE28" s="526"/>
      <c r="DAF28" s="526"/>
      <c r="DAG28" s="526"/>
      <c r="DAH28" s="526"/>
      <c r="DAI28" s="526"/>
      <c r="DAJ28" s="526"/>
      <c r="DAK28" s="526"/>
      <c r="DAL28" s="526"/>
      <c r="DAM28" s="526"/>
      <c r="DAN28" s="526"/>
      <c r="DAO28" s="526"/>
      <c r="DAP28" s="526"/>
      <c r="DAQ28" s="526"/>
      <c r="DAR28" s="526"/>
      <c r="DAS28" s="526"/>
      <c r="DAT28" s="526"/>
      <c r="DAU28" s="526"/>
      <c r="DAV28" s="526"/>
      <c r="DAW28" s="526"/>
      <c r="DAX28" s="526"/>
      <c r="DAY28" s="526"/>
      <c r="DAZ28" s="526"/>
      <c r="DBA28" s="526"/>
      <c r="DBB28" s="526"/>
      <c r="DBC28" s="526"/>
      <c r="DBD28" s="526"/>
      <c r="DBE28" s="526"/>
      <c r="DBF28" s="526"/>
      <c r="DBG28" s="526"/>
      <c r="DBH28" s="526"/>
      <c r="DBI28" s="526"/>
      <c r="DBJ28" s="526"/>
      <c r="DBK28" s="526"/>
      <c r="DBL28" s="526"/>
      <c r="DBM28" s="526"/>
      <c r="DBN28" s="526"/>
      <c r="DBO28" s="526"/>
      <c r="DBP28" s="526"/>
      <c r="DBQ28" s="526"/>
      <c r="DBR28" s="526"/>
      <c r="DBS28" s="526"/>
      <c r="DBT28" s="526"/>
      <c r="DBU28" s="526"/>
      <c r="DBV28" s="526"/>
      <c r="DBW28" s="526"/>
      <c r="DBX28" s="526"/>
      <c r="DBY28" s="526"/>
      <c r="DBZ28" s="526"/>
      <c r="DCA28" s="526"/>
      <c r="DCB28" s="526"/>
      <c r="DCC28" s="526"/>
      <c r="DCD28" s="526"/>
      <c r="DCE28" s="526"/>
      <c r="DCF28" s="526"/>
      <c r="DCG28" s="526"/>
      <c r="DCH28" s="526"/>
      <c r="DCI28" s="526"/>
      <c r="DCJ28" s="526"/>
      <c r="DCK28" s="526"/>
      <c r="DCL28" s="526"/>
      <c r="DCM28" s="526"/>
      <c r="DCN28" s="526"/>
      <c r="DCO28" s="526"/>
      <c r="DCP28" s="526"/>
      <c r="DCQ28" s="526"/>
      <c r="DCR28" s="526"/>
      <c r="DCS28" s="526"/>
      <c r="DCT28" s="526"/>
      <c r="DCU28" s="526"/>
      <c r="DCV28" s="526"/>
      <c r="DCW28" s="526"/>
      <c r="DCX28" s="526"/>
      <c r="DCY28" s="526"/>
      <c r="DCZ28" s="526"/>
      <c r="DDA28" s="526"/>
      <c r="DDB28" s="526"/>
      <c r="DDC28" s="526"/>
      <c r="DDD28" s="526"/>
      <c r="DDE28" s="526"/>
      <c r="DDF28" s="526"/>
      <c r="DDG28" s="526"/>
      <c r="DDH28" s="526"/>
      <c r="DDI28" s="526"/>
      <c r="DDJ28" s="526"/>
      <c r="DDK28" s="526"/>
      <c r="DDL28" s="526"/>
      <c r="DDM28" s="526"/>
      <c r="DDN28" s="526"/>
      <c r="DDO28" s="526"/>
      <c r="DDP28" s="526"/>
      <c r="DDQ28" s="526"/>
      <c r="DDR28" s="526"/>
      <c r="DDS28" s="526"/>
      <c r="DDT28" s="526"/>
      <c r="DDU28" s="526"/>
      <c r="DDV28" s="526"/>
      <c r="DDW28" s="526"/>
      <c r="DDX28" s="526"/>
      <c r="DDY28" s="526"/>
      <c r="DDZ28" s="526"/>
      <c r="DEA28" s="526"/>
      <c r="DEB28" s="526"/>
      <c r="DEC28" s="526"/>
      <c r="DED28" s="526"/>
      <c r="DEE28" s="526"/>
      <c r="DEF28" s="526"/>
      <c r="DEG28" s="526"/>
      <c r="DEH28" s="526"/>
      <c r="DEI28" s="526"/>
      <c r="DEJ28" s="526"/>
      <c r="DEK28" s="526"/>
      <c r="DEL28" s="526"/>
      <c r="DEM28" s="526"/>
      <c r="DEN28" s="526"/>
      <c r="DEO28" s="526"/>
      <c r="DEP28" s="526"/>
      <c r="DEQ28" s="526"/>
      <c r="DER28" s="526"/>
      <c r="DES28" s="526"/>
      <c r="DET28" s="526"/>
      <c r="DEU28" s="526"/>
      <c r="DEV28" s="526"/>
      <c r="DEW28" s="526"/>
      <c r="DEX28" s="526"/>
      <c r="DEY28" s="526"/>
      <c r="DEZ28" s="526"/>
      <c r="DFA28" s="526"/>
      <c r="DFB28" s="526"/>
      <c r="DFC28" s="526"/>
      <c r="DFD28" s="526"/>
      <c r="DFE28" s="526"/>
      <c r="DFF28" s="526"/>
      <c r="DFG28" s="526"/>
      <c r="DFH28" s="526"/>
      <c r="DFI28" s="526"/>
      <c r="DFJ28" s="526"/>
      <c r="DFK28" s="526"/>
      <c r="DFL28" s="526"/>
      <c r="DFM28" s="526"/>
      <c r="DFN28" s="526"/>
      <c r="DFO28" s="526"/>
      <c r="DFP28" s="526"/>
      <c r="DFQ28" s="526"/>
      <c r="DFR28" s="526"/>
      <c r="DFS28" s="526"/>
      <c r="DFT28" s="526"/>
      <c r="DFU28" s="526"/>
      <c r="DFV28" s="526"/>
      <c r="DFW28" s="526"/>
      <c r="DFX28" s="526"/>
      <c r="DFY28" s="526"/>
      <c r="DFZ28" s="526"/>
      <c r="DGA28" s="526"/>
      <c r="DGB28" s="526"/>
      <c r="DGC28" s="526"/>
      <c r="DGD28" s="526"/>
      <c r="DGE28" s="526"/>
      <c r="DGF28" s="526"/>
      <c r="DGG28" s="526"/>
      <c r="DGH28" s="526"/>
      <c r="DGI28" s="526"/>
      <c r="DGJ28" s="526"/>
      <c r="DGK28" s="526"/>
      <c r="DGL28" s="526"/>
      <c r="DGM28" s="526"/>
      <c r="DGN28" s="526"/>
      <c r="DGO28" s="526"/>
      <c r="DGP28" s="526"/>
      <c r="DGQ28" s="526"/>
      <c r="DGR28" s="526"/>
      <c r="DGS28" s="526"/>
      <c r="DGT28" s="526"/>
      <c r="DGU28" s="526"/>
      <c r="DGV28" s="526"/>
      <c r="DGW28" s="526"/>
      <c r="DGX28" s="526"/>
      <c r="DGY28" s="526"/>
      <c r="DGZ28" s="526"/>
      <c r="DHA28" s="526"/>
      <c r="DHB28" s="526"/>
      <c r="DHC28" s="526"/>
      <c r="DHD28" s="526"/>
      <c r="DHE28" s="526"/>
      <c r="DHF28" s="526"/>
      <c r="DHG28" s="526"/>
      <c r="DHH28" s="526"/>
      <c r="DHI28" s="526"/>
      <c r="DHJ28" s="526"/>
      <c r="DHK28" s="526"/>
      <c r="DHL28" s="526"/>
      <c r="DHM28" s="526"/>
      <c r="DHN28" s="526"/>
      <c r="DHO28" s="526"/>
      <c r="DHP28" s="526"/>
      <c r="DHQ28" s="526"/>
      <c r="DHR28" s="526"/>
      <c r="DHS28" s="526"/>
      <c r="DHT28" s="526"/>
      <c r="DHU28" s="526"/>
      <c r="DHV28" s="526"/>
      <c r="DHW28" s="526"/>
      <c r="DHX28" s="526"/>
      <c r="DHY28" s="526"/>
      <c r="DHZ28" s="526"/>
      <c r="DIA28" s="526"/>
      <c r="DIB28" s="526"/>
      <c r="DIC28" s="526"/>
      <c r="DID28" s="526"/>
      <c r="DIE28" s="526"/>
      <c r="DIF28" s="526"/>
      <c r="DIG28" s="526"/>
      <c r="DIH28" s="526"/>
      <c r="DII28" s="526"/>
      <c r="DIJ28" s="526"/>
      <c r="DIK28" s="526"/>
      <c r="DIL28" s="526"/>
      <c r="DIM28" s="526"/>
      <c r="DIN28" s="526"/>
      <c r="DIO28" s="526"/>
      <c r="DIP28" s="526"/>
      <c r="DIQ28" s="526"/>
      <c r="DIR28" s="526"/>
      <c r="DIS28" s="526"/>
      <c r="DIT28" s="526"/>
      <c r="DIU28" s="526"/>
      <c r="DIV28" s="526"/>
      <c r="DIW28" s="526"/>
      <c r="DIX28" s="526"/>
      <c r="DIY28" s="526"/>
      <c r="DIZ28" s="526"/>
      <c r="DJA28" s="526"/>
      <c r="DJB28" s="526"/>
      <c r="DJC28" s="526"/>
      <c r="DJD28" s="526"/>
      <c r="DJE28" s="526"/>
      <c r="DJF28" s="526"/>
      <c r="DJG28" s="526"/>
      <c r="DJH28" s="526"/>
      <c r="DJI28" s="526"/>
      <c r="DJJ28" s="526"/>
      <c r="DJK28" s="526"/>
      <c r="DJL28" s="526"/>
      <c r="DJM28" s="526"/>
      <c r="DJN28" s="526"/>
      <c r="DJO28" s="526"/>
      <c r="DJP28" s="526"/>
      <c r="DJQ28" s="526"/>
      <c r="DJR28" s="526"/>
      <c r="DJS28" s="526"/>
      <c r="DJT28" s="526"/>
      <c r="DJU28" s="526"/>
      <c r="DJV28" s="526"/>
      <c r="DJW28" s="526"/>
      <c r="DJX28" s="526"/>
      <c r="DJY28" s="526"/>
      <c r="DJZ28" s="526"/>
      <c r="DKA28" s="526"/>
      <c r="DKB28" s="526"/>
      <c r="DKC28" s="526"/>
      <c r="DKD28" s="526"/>
      <c r="DKE28" s="526"/>
      <c r="DKF28" s="526"/>
      <c r="DKG28" s="526"/>
      <c r="DKH28" s="526"/>
      <c r="DKI28" s="526"/>
      <c r="DKJ28" s="526"/>
      <c r="DKK28" s="526"/>
      <c r="DKL28" s="526"/>
      <c r="DKM28" s="526"/>
      <c r="DKN28" s="526"/>
      <c r="DKO28" s="526"/>
      <c r="DKP28" s="526"/>
      <c r="DKQ28" s="526"/>
      <c r="DKR28" s="526"/>
      <c r="DKS28" s="526"/>
      <c r="DKT28" s="526"/>
      <c r="DKU28" s="526"/>
      <c r="DKV28" s="526"/>
      <c r="DKW28" s="526"/>
      <c r="DKX28" s="526"/>
      <c r="DKY28" s="526"/>
      <c r="DKZ28" s="526"/>
      <c r="DLA28" s="526"/>
      <c r="DLB28" s="526"/>
      <c r="DLC28" s="526"/>
      <c r="DLD28" s="526"/>
      <c r="DLE28" s="526"/>
      <c r="DLF28" s="526"/>
      <c r="DLG28" s="526"/>
      <c r="DLH28" s="526"/>
      <c r="DLI28" s="526"/>
      <c r="DLJ28" s="526"/>
      <c r="DLK28" s="526"/>
      <c r="DLL28" s="526"/>
      <c r="DLM28" s="526"/>
      <c r="DLN28" s="526"/>
      <c r="DLO28" s="526"/>
      <c r="DLP28" s="526"/>
      <c r="DLQ28" s="526"/>
      <c r="DLR28" s="526"/>
      <c r="DLS28" s="526"/>
      <c r="DLT28" s="526"/>
      <c r="DLU28" s="526"/>
      <c r="DLV28" s="526"/>
      <c r="DLW28" s="526"/>
      <c r="DLX28" s="526"/>
      <c r="DLY28" s="526"/>
      <c r="DLZ28" s="526"/>
      <c r="DMA28" s="526"/>
      <c r="DMB28" s="526"/>
      <c r="DMC28" s="526"/>
      <c r="DMD28" s="526"/>
      <c r="DME28" s="526"/>
      <c r="DMF28" s="526"/>
      <c r="DMG28" s="526"/>
      <c r="DMH28" s="526"/>
      <c r="DMI28" s="526"/>
      <c r="DMJ28" s="526"/>
      <c r="DMK28" s="526"/>
      <c r="DML28" s="526"/>
      <c r="DMM28" s="526"/>
      <c r="DMN28" s="526"/>
      <c r="DMO28" s="526"/>
      <c r="DMP28" s="526"/>
      <c r="DMQ28" s="526"/>
      <c r="DMR28" s="526"/>
      <c r="DMS28" s="526"/>
      <c r="DMT28" s="526"/>
      <c r="DMU28" s="526"/>
      <c r="DMV28" s="526"/>
      <c r="DMW28" s="526"/>
      <c r="DMX28" s="526"/>
      <c r="DMY28" s="526"/>
      <c r="DMZ28" s="526"/>
      <c r="DNA28" s="526"/>
      <c r="DNB28" s="526"/>
      <c r="DNC28" s="526"/>
      <c r="DND28" s="526"/>
      <c r="DNE28" s="526"/>
      <c r="DNF28" s="526"/>
      <c r="DNG28" s="526"/>
      <c r="DNH28" s="526"/>
      <c r="DNI28" s="526"/>
      <c r="DNJ28" s="526"/>
      <c r="DNK28" s="526"/>
      <c r="DNL28" s="526"/>
      <c r="DNM28" s="526"/>
      <c r="DNN28" s="526"/>
      <c r="DNO28" s="526"/>
      <c r="DNP28" s="526"/>
      <c r="DNQ28" s="526"/>
      <c r="DNR28" s="526"/>
      <c r="DNS28" s="526"/>
      <c r="DNT28" s="526"/>
      <c r="DNU28" s="526"/>
      <c r="DNV28" s="526"/>
      <c r="DNW28" s="526"/>
      <c r="DNX28" s="526"/>
      <c r="DNY28" s="526"/>
      <c r="DNZ28" s="526"/>
      <c r="DOA28" s="526"/>
      <c r="DOB28" s="526"/>
      <c r="DOC28" s="526"/>
      <c r="DOD28" s="526"/>
      <c r="DOE28" s="526"/>
      <c r="DOF28" s="526"/>
      <c r="DOG28" s="526"/>
      <c r="DOH28" s="526"/>
      <c r="DOI28" s="526"/>
      <c r="DOJ28" s="526"/>
      <c r="DOK28" s="526"/>
      <c r="DOL28" s="526"/>
      <c r="DOM28" s="526"/>
      <c r="DON28" s="526"/>
      <c r="DOO28" s="526"/>
      <c r="DOP28" s="526"/>
      <c r="DOQ28" s="526"/>
      <c r="DOR28" s="526"/>
      <c r="DOS28" s="526"/>
      <c r="DOT28" s="526"/>
      <c r="DOU28" s="526"/>
      <c r="DOV28" s="526"/>
      <c r="DOW28" s="526"/>
      <c r="DOX28" s="526"/>
      <c r="DOY28" s="526"/>
      <c r="DOZ28" s="526"/>
      <c r="DPA28" s="526"/>
      <c r="DPB28" s="526"/>
      <c r="DPC28" s="526"/>
      <c r="DPD28" s="526"/>
      <c r="DPE28" s="526"/>
      <c r="DPF28" s="526"/>
      <c r="DPG28" s="526"/>
      <c r="DPH28" s="526"/>
      <c r="DPI28" s="526"/>
      <c r="DPJ28" s="526"/>
      <c r="DPK28" s="526"/>
      <c r="DPL28" s="526"/>
      <c r="DPM28" s="526"/>
      <c r="DPN28" s="526"/>
      <c r="DPO28" s="526"/>
      <c r="DPP28" s="526"/>
      <c r="DPQ28" s="526"/>
      <c r="DPR28" s="526"/>
      <c r="DPS28" s="526"/>
      <c r="DPT28" s="526"/>
      <c r="DPU28" s="526"/>
      <c r="DPV28" s="526"/>
      <c r="DPW28" s="526"/>
      <c r="DPX28" s="526"/>
      <c r="DPY28" s="526"/>
      <c r="DPZ28" s="526"/>
      <c r="DQA28" s="526"/>
      <c r="DQB28" s="526"/>
      <c r="DQC28" s="526"/>
      <c r="DQD28" s="526"/>
      <c r="DQE28" s="526"/>
      <c r="DQF28" s="526"/>
      <c r="DQG28" s="526"/>
      <c r="DQH28" s="526"/>
      <c r="DQI28" s="526"/>
      <c r="DQJ28" s="526"/>
      <c r="DQK28" s="526"/>
      <c r="DQL28" s="526"/>
      <c r="DQM28" s="526"/>
      <c r="DQN28" s="526"/>
      <c r="DQO28" s="526"/>
      <c r="DQP28" s="526"/>
      <c r="DQQ28" s="526"/>
      <c r="DQR28" s="526"/>
      <c r="DQS28" s="526"/>
      <c r="DQT28" s="526"/>
      <c r="DQU28" s="526"/>
      <c r="DQV28" s="526"/>
      <c r="DQW28" s="526"/>
      <c r="DQX28" s="526"/>
      <c r="DQY28" s="526"/>
      <c r="DQZ28" s="526"/>
      <c r="DRA28" s="526"/>
      <c r="DRB28" s="526"/>
      <c r="DRC28" s="526"/>
      <c r="DRD28" s="526"/>
      <c r="DRE28" s="526"/>
      <c r="DRF28" s="526"/>
      <c r="DRG28" s="526"/>
      <c r="DRH28" s="526"/>
      <c r="DRI28" s="526"/>
      <c r="DRJ28" s="526"/>
      <c r="DRK28" s="526"/>
      <c r="DRL28" s="526"/>
      <c r="DRM28" s="526"/>
      <c r="DRN28" s="526"/>
      <c r="DRO28" s="526"/>
      <c r="DRP28" s="526"/>
      <c r="DRQ28" s="526"/>
      <c r="DRR28" s="526"/>
      <c r="DRS28" s="526"/>
      <c r="DRT28" s="526"/>
      <c r="DRU28" s="526"/>
      <c r="DRV28" s="526"/>
      <c r="DRW28" s="526"/>
      <c r="DRX28" s="526"/>
      <c r="DRY28" s="526"/>
      <c r="DRZ28" s="526"/>
      <c r="DSA28" s="526"/>
      <c r="DSB28" s="526"/>
      <c r="DSC28" s="526"/>
      <c r="DSD28" s="526"/>
      <c r="DSE28" s="526"/>
      <c r="DSF28" s="526"/>
      <c r="DSG28" s="526"/>
      <c r="DSH28" s="526"/>
      <c r="DSI28" s="526"/>
      <c r="DSJ28" s="526"/>
      <c r="DSK28" s="526"/>
      <c r="DSL28" s="526"/>
      <c r="DSM28" s="526"/>
      <c r="DSN28" s="526"/>
      <c r="DSO28" s="526"/>
      <c r="DSP28" s="526"/>
      <c r="DSQ28" s="526"/>
      <c r="DSR28" s="526"/>
      <c r="DSS28" s="526"/>
      <c r="DST28" s="526"/>
      <c r="DSU28" s="526"/>
      <c r="DSV28" s="526"/>
      <c r="DSW28" s="526"/>
      <c r="DSX28" s="526"/>
      <c r="DSY28" s="526"/>
      <c r="DSZ28" s="526"/>
      <c r="DTA28" s="526"/>
      <c r="DTB28" s="526"/>
      <c r="DTC28" s="526"/>
      <c r="DTD28" s="526"/>
      <c r="DTE28" s="526"/>
      <c r="DTF28" s="526"/>
      <c r="DTG28" s="526"/>
      <c r="DTH28" s="526"/>
      <c r="DTI28" s="526"/>
      <c r="DTJ28" s="526"/>
      <c r="DTK28" s="526"/>
      <c r="DTL28" s="526"/>
      <c r="DTM28" s="526"/>
      <c r="DTN28" s="526"/>
      <c r="DTO28" s="526"/>
      <c r="DTP28" s="526"/>
      <c r="DTQ28" s="526"/>
      <c r="DTR28" s="526"/>
      <c r="DTS28" s="526"/>
      <c r="DTT28" s="526"/>
      <c r="DTU28" s="526"/>
      <c r="DTV28" s="526"/>
      <c r="DTW28" s="526"/>
      <c r="DTX28" s="526"/>
      <c r="DTY28" s="526"/>
      <c r="DTZ28" s="526"/>
      <c r="DUA28" s="526"/>
      <c r="DUB28" s="526"/>
      <c r="DUC28" s="526"/>
      <c r="DUD28" s="526"/>
      <c r="DUE28" s="526"/>
      <c r="DUF28" s="526"/>
      <c r="DUG28" s="526"/>
      <c r="DUH28" s="526"/>
      <c r="DUI28" s="526"/>
      <c r="DUJ28" s="526"/>
      <c r="DUK28" s="526"/>
      <c r="DUL28" s="526"/>
      <c r="DUM28" s="526"/>
      <c r="DUN28" s="526"/>
      <c r="DUO28" s="526"/>
      <c r="DUP28" s="526"/>
      <c r="DUQ28" s="526"/>
      <c r="DUR28" s="526"/>
      <c r="DUS28" s="526"/>
      <c r="DUT28" s="526"/>
      <c r="DUU28" s="526"/>
      <c r="DUV28" s="526"/>
      <c r="DUW28" s="526"/>
      <c r="DUX28" s="526"/>
      <c r="DUY28" s="526"/>
      <c r="DUZ28" s="526"/>
      <c r="DVA28" s="526"/>
      <c r="DVB28" s="526"/>
      <c r="DVC28" s="526"/>
      <c r="DVD28" s="526"/>
      <c r="DVE28" s="526"/>
      <c r="DVF28" s="526"/>
      <c r="DVG28" s="526"/>
      <c r="DVH28" s="526"/>
      <c r="DVI28" s="526"/>
      <c r="DVJ28" s="526"/>
      <c r="DVK28" s="526"/>
      <c r="DVL28" s="526"/>
      <c r="DVM28" s="526"/>
      <c r="DVN28" s="526"/>
      <c r="DVO28" s="526"/>
      <c r="DVP28" s="526"/>
      <c r="DVQ28" s="526"/>
      <c r="DVR28" s="526"/>
      <c r="DVS28" s="526"/>
      <c r="DVT28" s="526"/>
      <c r="DVU28" s="526"/>
      <c r="DVV28" s="526"/>
      <c r="DVW28" s="526"/>
      <c r="DVX28" s="526"/>
      <c r="DVY28" s="526"/>
      <c r="DVZ28" s="526"/>
      <c r="DWA28" s="526"/>
      <c r="DWB28" s="526"/>
      <c r="DWC28" s="526"/>
      <c r="DWD28" s="526"/>
      <c r="DWE28" s="526"/>
      <c r="DWF28" s="526"/>
      <c r="DWG28" s="526"/>
      <c r="DWH28" s="526"/>
      <c r="DWI28" s="526"/>
      <c r="DWJ28" s="526"/>
      <c r="DWK28" s="526"/>
      <c r="DWL28" s="526"/>
      <c r="DWM28" s="526"/>
      <c r="DWN28" s="526"/>
      <c r="DWO28" s="526"/>
      <c r="DWP28" s="526"/>
      <c r="DWQ28" s="526"/>
      <c r="DWR28" s="526"/>
      <c r="DWS28" s="526"/>
      <c r="DWT28" s="526"/>
      <c r="DWU28" s="526"/>
      <c r="DWV28" s="526"/>
      <c r="DWW28" s="526"/>
      <c r="DWX28" s="526"/>
      <c r="DWY28" s="526"/>
      <c r="DWZ28" s="526"/>
      <c r="DXA28" s="526"/>
      <c r="DXB28" s="526"/>
      <c r="DXC28" s="526"/>
      <c r="DXD28" s="526"/>
      <c r="DXE28" s="526"/>
      <c r="DXF28" s="526"/>
      <c r="DXG28" s="526"/>
      <c r="DXH28" s="526"/>
      <c r="DXI28" s="526"/>
      <c r="DXJ28" s="526"/>
      <c r="DXK28" s="526"/>
      <c r="DXL28" s="526"/>
      <c r="DXM28" s="526"/>
      <c r="DXN28" s="526"/>
      <c r="DXO28" s="526"/>
      <c r="DXP28" s="526"/>
      <c r="DXQ28" s="526"/>
      <c r="DXR28" s="526"/>
      <c r="DXS28" s="526"/>
      <c r="DXT28" s="526"/>
      <c r="DXU28" s="526"/>
      <c r="DXV28" s="526"/>
      <c r="DXW28" s="526"/>
      <c r="DXX28" s="526"/>
      <c r="DXY28" s="526"/>
      <c r="DXZ28" s="526"/>
      <c r="DYA28" s="526"/>
      <c r="DYB28" s="526"/>
      <c r="DYC28" s="526"/>
      <c r="DYD28" s="526"/>
      <c r="DYE28" s="526"/>
      <c r="DYF28" s="526"/>
      <c r="DYG28" s="526"/>
      <c r="DYH28" s="526"/>
      <c r="DYI28" s="526"/>
      <c r="DYJ28" s="526"/>
      <c r="DYK28" s="526"/>
      <c r="DYL28" s="526"/>
      <c r="DYM28" s="526"/>
      <c r="DYN28" s="526"/>
      <c r="DYO28" s="526"/>
      <c r="DYP28" s="526"/>
      <c r="DYQ28" s="526"/>
      <c r="DYR28" s="526"/>
      <c r="DYS28" s="526"/>
      <c r="DYT28" s="526"/>
      <c r="DYU28" s="526"/>
      <c r="DYV28" s="526"/>
      <c r="DYW28" s="526"/>
      <c r="DYX28" s="526"/>
      <c r="DYY28" s="526"/>
      <c r="DYZ28" s="526"/>
      <c r="DZA28" s="526"/>
      <c r="DZB28" s="526"/>
      <c r="DZC28" s="526"/>
      <c r="DZD28" s="526"/>
      <c r="DZE28" s="526"/>
      <c r="DZF28" s="526"/>
      <c r="DZG28" s="526"/>
      <c r="DZH28" s="526"/>
      <c r="DZI28" s="526"/>
      <c r="DZJ28" s="526"/>
      <c r="DZK28" s="526"/>
      <c r="DZL28" s="526"/>
      <c r="DZM28" s="526"/>
      <c r="DZN28" s="526"/>
      <c r="DZO28" s="526"/>
      <c r="DZP28" s="526"/>
      <c r="DZQ28" s="526"/>
      <c r="DZR28" s="526"/>
      <c r="DZS28" s="526"/>
      <c r="DZT28" s="526"/>
      <c r="DZU28" s="526"/>
      <c r="DZV28" s="526"/>
      <c r="DZW28" s="526"/>
      <c r="DZX28" s="526"/>
      <c r="DZY28" s="526"/>
      <c r="DZZ28" s="526"/>
      <c r="EAA28" s="526"/>
      <c r="EAB28" s="526"/>
      <c r="EAC28" s="526"/>
      <c r="EAD28" s="526"/>
      <c r="EAE28" s="526"/>
      <c r="EAF28" s="526"/>
      <c r="EAG28" s="526"/>
      <c r="EAH28" s="526"/>
      <c r="EAI28" s="526"/>
      <c r="EAJ28" s="526"/>
      <c r="EAK28" s="526"/>
      <c r="EAL28" s="526"/>
      <c r="EAM28" s="526"/>
      <c r="EAN28" s="526"/>
      <c r="EAO28" s="526"/>
      <c r="EAP28" s="526"/>
      <c r="EAQ28" s="526"/>
      <c r="EAR28" s="526"/>
      <c r="EAS28" s="526"/>
      <c r="EAT28" s="526"/>
      <c r="EAU28" s="526"/>
      <c r="EAV28" s="526"/>
      <c r="EAW28" s="526"/>
      <c r="EAX28" s="526"/>
      <c r="EAY28" s="526"/>
      <c r="EAZ28" s="526"/>
      <c r="EBA28" s="526"/>
      <c r="EBB28" s="526"/>
      <c r="EBC28" s="526"/>
      <c r="EBD28" s="526"/>
      <c r="EBE28" s="526"/>
      <c r="EBF28" s="526"/>
      <c r="EBG28" s="526"/>
      <c r="EBH28" s="526"/>
      <c r="EBI28" s="526"/>
      <c r="EBJ28" s="526"/>
      <c r="EBK28" s="526"/>
      <c r="EBL28" s="526"/>
      <c r="EBM28" s="526"/>
      <c r="EBN28" s="526"/>
      <c r="EBO28" s="526"/>
      <c r="EBP28" s="526"/>
      <c r="EBQ28" s="526"/>
      <c r="EBR28" s="526"/>
      <c r="EBS28" s="526"/>
      <c r="EBT28" s="526"/>
      <c r="EBU28" s="526"/>
      <c r="EBV28" s="526"/>
      <c r="EBW28" s="526"/>
      <c r="EBX28" s="526"/>
      <c r="EBY28" s="526"/>
      <c r="EBZ28" s="526"/>
      <c r="ECA28" s="526"/>
      <c r="ECB28" s="526"/>
      <c r="ECC28" s="526"/>
      <c r="ECD28" s="526"/>
      <c r="ECE28" s="526"/>
      <c r="ECF28" s="526"/>
      <c r="ECG28" s="526"/>
      <c r="ECH28" s="526"/>
      <c r="ECI28" s="526"/>
      <c r="ECJ28" s="526"/>
      <c r="ECK28" s="526"/>
      <c r="ECL28" s="526"/>
      <c r="ECM28" s="526"/>
      <c r="ECN28" s="526"/>
      <c r="ECO28" s="526"/>
      <c r="ECP28" s="526"/>
      <c r="ECQ28" s="526"/>
      <c r="ECR28" s="526"/>
      <c r="ECS28" s="526"/>
      <c r="ECT28" s="526"/>
      <c r="ECU28" s="526"/>
      <c r="ECV28" s="526"/>
      <c r="ECW28" s="526"/>
      <c r="ECX28" s="526"/>
      <c r="ECY28" s="526"/>
      <c r="ECZ28" s="526"/>
      <c r="EDA28" s="526"/>
      <c r="EDB28" s="526"/>
      <c r="EDC28" s="526"/>
      <c r="EDD28" s="526"/>
      <c r="EDE28" s="526"/>
      <c r="EDF28" s="526"/>
      <c r="EDG28" s="526"/>
      <c r="EDH28" s="526"/>
      <c r="EDI28" s="526"/>
      <c r="EDJ28" s="526"/>
      <c r="EDK28" s="526"/>
      <c r="EDL28" s="526"/>
      <c r="EDM28" s="526"/>
      <c r="EDN28" s="526"/>
      <c r="EDO28" s="526"/>
      <c r="EDP28" s="526"/>
      <c r="EDQ28" s="526"/>
      <c r="EDR28" s="526"/>
      <c r="EDS28" s="526"/>
      <c r="EDT28" s="526"/>
      <c r="EDU28" s="526"/>
      <c r="EDV28" s="526"/>
      <c r="EDW28" s="526"/>
      <c r="EDX28" s="526"/>
      <c r="EDY28" s="526"/>
      <c r="EDZ28" s="526"/>
      <c r="EEA28" s="526"/>
      <c r="EEB28" s="526"/>
      <c r="EEC28" s="526"/>
      <c r="EED28" s="526"/>
      <c r="EEE28" s="526"/>
      <c r="EEF28" s="526"/>
      <c r="EEG28" s="526"/>
      <c r="EEH28" s="526"/>
      <c r="EEI28" s="526"/>
      <c r="EEJ28" s="526"/>
      <c r="EEK28" s="526"/>
      <c r="EEL28" s="526"/>
      <c r="EEM28" s="526"/>
      <c r="EEN28" s="526"/>
      <c r="EEO28" s="526"/>
      <c r="EEP28" s="526"/>
      <c r="EEQ28" s="526"/>
      <c r="EER28" s="526"/>
      <c r="EES28" s="526"/>
      <c r="EET28" s="526"/>
      <c r="EEU28" s="526"/>
      <c r="EEV28" s="526"/>
      <c r="EEW28" s="526"/>
      <c r="EEX28" s="526"/>
      <c r="EEY28" s="526"/>
      <c r="EEZ28" s="526"/>
      <c r="EFA28" s="526"/>
      <c r="EFB28" s="526"/>
      <c r="EFC28" s="526"/>
      <c r="EFD28" s="526"/>
      <c r="EFE28" s="526"/>
      <c r="EFF28" s="526"/>
      <c r="EFG28" s="526"/>
      <c r="EFH28" s="526"/>
      <c r="EFI28" s="526"/>
      <c r="EFJ28" s="526"/>
      <c r="EFK28" s="526"/>
      <c r="EFL28" s="526"/>
      <c r="EFM28" s="526"/>
      <c r="EFN28" s="526"/>
      <c r="EFO28" s="526"/>
      <c r="EFP28" s="526"/>
      <c r="EFQ28" s="526"/>
      <c r="EFR28" s="526"/>
      <c r="EFS28" s="526"/>
      <c r="EFT28" s="526"/>
      <c r="EFU28" s="526"/>
      <c r="EFV28" s="526"/>
      <c r="EFW28" s="526"/>
      <c r="EFX28" s="526"/>
      <c r="EFY28" s="526"/>
      <c r="EFZ28" s="526"/>
      <c r="EGA28" s="526"/>
      <c r="EGB28" s="526"/>
      <c r="EGC28" s="526"/>
      <c r="EGD28" s="526"/>
      <c r="EGE28" s="526"/>
      <c r="EGF28" s="526"/>
      <c r="EGG28" s="526"/>
      <c r="EGH28" s="526"/>
      <c r="EGI28" s="526"/>
      <c r="EGJ28" s="526"/>
      <c r="EGK28" s="526"/>
      <c r="EGL28" s="526"/>
      <c r="EGM28" s="526"/>
      <c r="EGN28" s="526"/>
      <c r="EGO28" s="526"/>
      <c r="EGP28" s="526"/>
      <c r="EGQ28" s="526"/>
      <c r="EGR28" s="526"/>
      <c r="EGS28" s="526"/>
      <c r="EGT28" s="526"/>
      <c r="EGU28" s="526"/>
      <c r="EGV28" s="526"/>
      <c r="EGW28" s="526"/>
      <c r="EGX28" s="526"/>
      <c r="EGY28" s="526"/>
      <c r="EGZ28" s="526"/>
      <c r="EHA28" s="526"/>
      <c r="EHB28" s="526"/>
      <c r="EHC28" s="526"/>
      <c r="EHD28" s="526"/>
      <c r="EHE28" s="526"/>
      <c r="EHF28" s="526"/>
      <c r="EHG28" s="526"/>
      <c r="EHH28" s="526"/>
      <c r="EHI28" s="526"/>
      <c r="EHJ28" s="526"/>
      <c r="EHK28" s="526"/>
      <c r="EHL28" s="526"/>
      <c r="EHM28" s="526"/>
      <c r="EHN28" s="526"/>
      <c r="EHO28" s="526"/>
      <c r="EHP28" s="526"/>
      <c r="EHQ28" s="526"/>
      <c r="EHR28" s="526"/>
      <c r="EHS28" s="526"/>
      <c r="EHT28" s="526"/>
      <c r="EHU28" s="526"/>
      <c r="EHV28" s="526"/>
      <c r="EHW28" s="526"/>
      <c r="EHX28" s="526"/>
      <c r="EHY28" s="526"/>
      <c r="EHZ28" s="526"/>
      <c r="EIA28" s="526"/>
      <c r="EIB28" s="526"/>
      <c r="EIC28" s="526"/>
      <c r="EID28" s="526"/>
      <c r="EIE28" s="526"/>
      <c r="EIF28" s="526"/>
      <c r="EIG28" s="526"/>
      <c r="EIH28" s="526"/>
      <c r="EII28" s="526"/>
      <c r="EIJ28" s="526"/>
      <c r="EIK28" s="526"/>
      <c r="EIL28" s="526"/>
      <c r="EIM28" s="526"/>
      <c r="EIN28" s="526"/>
      <c r="EIO28" s="526"/>
      <c r="EIP28" s="526"/>
      <c r="EIQ28" s="526"/>
      <c r="EIR28" s="526"/>
      <c r="EIS28" s="526"/>
      <c r="EIT28" s="526"/>
      <c r="EIU28" s="526"/>
      <c r="EIV28" s="526"/>
      <c r="EIW28" s="526"/>
      <c r="EIX28" s="526"/>
      <c r="EIY28" s="526"/>
      <c r="EIZ28" s="526"/>
      <c r="EJA28" s="526"/>
      <c r="EJB28" s="526"/>
      <c r="EJC28" s="526"/>
      <c r="EJD28" s="526"/>
      <c r="EJE28" s="526"/>
      <c r="EJF28" s="526"/>
      <c r="EJG28" s="526"/>
      <c r="EJH28" s="526"/>
      <c r="EJI28" s="526"/>
      <c r="EJJ28" s="526"/>
      <c r="EJK28" s="526"/>
      <c r="EJL28" s="526"/>
      <c r="EJM28" s="526"/>
      <c r="EJN28" s="526"/>
      <c r="EJO28" s="526"/>
      <c r="EJP28" s="526"/>
      <c r="EJQ28" s="526"/>
      <c r="EJR28" s="526"/>
      <c r="EJS28" s="526"/>
      <c r="EJT28" s="526"/>
      <c r="EJU28" s="526"/>
      <c r="EJV28" s="526"/>
      <c r="EJW28" s="526"/>
      <c r="EJX28" s="526"/>
      <c r="EJY28" s="526"/>
      <c r="EJZ28" s="526"/>
      <c r="EKA28" s="526"/>
      <c r="EKB28" s="526"/>
      <c r="EKC28" s="526"/>
      <c r="EKD28" s="526"/>
      <c r="EKE28" s="526"/>
      <c r="EKF28" s="526"/>
      <c r="EKG28" s="526"/>
      <c r="EKH28" s="526"/>
      <c r="EKI28" s="526"/>
      <c r="EKJ28" s="526"/>
      <c r="EKK28" s="526"/>
      <c r="EKL28" s="526"/>
      <c r="EKM28" s="526"/>
      <c r="EKN28" s="526"/>
      <c r="EKO28" s="526"/>
      <c r="EKP28" s="526"/>
      <c r="EKQ28" s="526"/>
      <c r="EKR28" s="526"/>
      <c r="EKS28" s="526"/>
      <c r="EKT28" s="526"/>
      <c r="EKU28" s="526"/>
      <c r="EKV28" s="526"/>
      <c r="EKW28" s="526"/>
      <c r="EKX28" s="526"/>
      <c r="EKY28" s="526"/>
      <c r="EKZ28" s="526"/>
      <c r="ELA28" s="526"/>
      <c r="ELB28" s="526"/>
      <c r="ELC28" s="526"/>
      <c r="ELD28" s="526"/>
      <c r="ELE28" s="526"/>
      <c r="ELF28" s="526"/>
      <c r="ELG28" s="526"/>
      <c r="ELH28" s="526"/>
      <c r="ELI28" s="526"/>
      <c r="ELJ28" s="526"/>
      <c r="ELK28" s="526"/>
      <c r="ELL28" s="526"/>
      <c r="ELM28" s="526"/>
      <c r="ELN28" s="526"/>
      <c r="ELO28" s="526"/>
      <c r="ELP28" s="526"/>
      <c r="ELQ28" s="526"/>
      <c r="ELR28" s="526"/>
      <c r="ELS28" s="526"/>
      <c r="ELT28" s="526"/>
      <c r="ELU28" s="526"/>
      <c r="ELV28" s="526"/>
      <c r="ELW28" s="526"/>
      <c r="ELX28" s="526"/>
      <c r="ELY28" s="526"/>
      <c r="ELZ28" s="526"/>
      <c r="EMA28" s="526"/>
      <c r="EMB28" s="526"/>
      <c r="EMC28" s="526"/>
      <c r="EMD28" s="526"/>
      <c r="EME28" s="526"/>
      <c r="EMF28" s="526"/>
      <c r="EMG28" s="526"/>
      <c r="EMH28" s="526"/>
      <c r="EMI28" s="526"/>
      <c r="EMJ28" s="526"/>
      <c r="EMK28" s="526"/>
      <c r="EML28" s="526"/>
      <c r="EMM28" s="526"/>
      <c r="EMN28" s="526"/>
      <c r="EMO28" s="526"/>
      <c r="EMP28" s="526"/>
      <c r="EMQ28" s="526"/>
      <c r="EMR28" s="526"/>
      <c r="EMS28" s="526"/>
      <c r="EMT28" s="526"/>
      <c r="EMU28" s="526"/>
      <c r="EMV28" s="526"/>
      <c r="EMW28" s="526"/>
      <c r="EMX28" s="526"/>
      <c r="EMY28" s="526"/>
      <c r="EMZ28" s="526"/>
      <c r="ENA28" s="526"/>
      <c r="ENB28" s="526"/>
      <c r="ENC28" s="526"/>
      <c r="END28" s="526"/>
      <c r="ENE28" s="526"/>
      <c r="ENF28" s="526"/>
      <c r="ENG28" s="526"/>
      <c r="ENH28" s="526"/>
      <c r="ENI28" s="526"/>
      <c r="ENJ28" s="526"/>
      <c r="ENK28" s="526"/>
      <c r="ENL28" s="526"/>
      <c r="ENM28" s="526"/>
      <c r="ENN28" s="526"/>
      <c r="ENO28" s="526"/>
      <c r="ENP28" s="526"/>
      <c r="ENQ28" s="526"/>
      <c r="ENR28" s="526"/>
      <c r="ENS28" s="526"/>
      <c r="ENT28" s="526"/>
      <c r="ENU28" s="526"/>
      <c r="ENV28" s="526"/>
      <c r="ENW28" s="526"/>
      <c r="ENX28" s="526"/>
      <c r="ENY28" s="526"/>
      <c r="ENZ28" s="526"/>
      <c r="EOA28" s="526"/>
      <c r="EOB28" s="526"/>
      <c r="EOC28" s="526"/>
      <c r="EOD28" s="526"/>
      <c r="EOE28" s="526"/>
      <c r="EOF28" s="526"/>
      <c r="EOG28" s="526"/>
      <c r="EOH28" s="526"/>
      <c r="EOI28" s="526"/>
      <c r="EOJ28" s="526"/>
      <c r="EOK28" s="526"/>
      <c r="EOL28" s="526"/>
      <c r="EOM28" s="526"/>
      <c r="EON28" s="526"/>
      <c r="EOO28" s="526"/>
      <c r="EOP28" s="526"/>
      <c r="EOQ28" s="526"/>
      <c r="EOR28" s="526"/>
      <c r="EOS28" s="526"/>
      <c r="EOT28" s="526"/>
      <c r="EOU28" s="526"/>
      <c r="EOV28" s="526"/>
      <c r="EOW28" s="526"/>
      <c r="EOX28" s="526"/>
      <c r="EOY28" s="526"/>
      <c r="EOZ28" s="526"/>
      <c r="EPA28" s="526"/>
      <c r="EPB28" s="526"/>
      <c r="EPC28" s="526"/>
      <c r="EPD28" s="526"/>
      <c r="EPE28" s="526"/>
      <c r="EPF28" s="526"/>
      <c r="EPG28" s="526"/>
      <c r="EPH28" s="526"/>
      <c r="EPI28" s="526"/>
      <c r="EPJ28" s="526"/>
      <c r="EPK28" s="526"/>
      <c r="EPL28" s="526"/>
      <c r="EPM28" s="526"/>
      <c r="EPN28" s="526"/>
      <c r="EPO28" s="526"/>
      <c r="EPP28" s="526"/>
      <c r="EPQ28" s="526"/>
      <c r="EPR28" s="526"/>
      <c r="EPS28" s="526"/>
      <c r="EPT28" s="526"/>
      <c r="EPU28" s="526"/>
      <c r="EPV28" s="526"/>
      <c r="EPW28" s="526"/>
      <c r="EPX28" s="526"/>
      <c r="EPY28" s="526"/>
      <c r="EPZ28" s="526"/>
      <c r="EQA28" s="526"/>
      <c r="EQB28" s="526"/>
      <c r="EQC28" s="526"/>
      <c r="EQD28" s="526"/>
      <c r="EQE28" s="526"/>
      <c r="EQF28" s="526"/>
      <c r="EQG28" s="526"/>
      <c r="EQH28" s="526"/>
      <c r="EQI28" s="526"/>
      <c r="EQJ28" s="526"/>
      <c r="EQK28" s="526"/>
      <c r="EQL28" s="526"/>
      <c r="EQM28" s="526"/>
      <c r="EQN28" s="526"/>
      <c r="EQO28" s="526"/>
      <c r="EQP28" s="526"/>
      <c r="EQQ28" s="526"/>
      <c r="EQR28" s="526"/>
      <c r="EQS28" s="526"/>
      <c r="EQT28" s="526"/>
      <c r="EQU28" s="526"/>
      <c r="EQV28" s="526"/>
      <c r="EQW28" s="526"/>
      <c r="EQX28" s="526"/>
      <c r="EQY28" s="526"/>
      <c r="EQZ28" s="526"/>
      <c r="ERA28" s="526"/>
      <c r="ERB28" s="526"/>
      <c r="ERC28" s="526"/>
      <c r="ERD28" s="526"/>
      <c r="ERE28" s="526"/>
      <c r="ERF28" s="526"/>
      <c r="ERG28" s="526"/>
      <c r="ERH28" s="526"/>
      <c r="ERI28" s="526"/>
      <c r="ERJ28" s="526"/>
      <c r="ERK28" s="526"/>
      <c r="ERL28" s="526"/>
      <c r="ERM28" s="526"/>
      <c r="ERN28" s="526"/>
      <c r="ERO28" s="526"/>
      <c r="ERP28" s="526"/>
      <c r="ERQ28" s="526"/>
      <c r="ERR28" s="526"/>
      <c r="ERS28" s="526"/>
      <c r="ERT28" s="526"/>
      <c r="ERU28" s="526"/>
      <c r="ERV28" s="526"/>
      <c r="ERW28" s="526"/>
      <c r="ERX28" s="526"/>
      <c r="ERY28" s="526"/>
      <c r="ERZ28" s="526"/>
      <c r="ESA28" s="526"/>
      <c r="ESB28" s="526"/>
      <c r="ESC28" s="526"/>
      <c r="ESD28" s="526"/>
      <c r="ESE28" s="526"/>
      <c r="ESF28" s="526"/>
      <c r="ESG28" s="526"/>
      <c r="ESH28" s="526"/>
      <c r="ESI28" s="526"/>
      <c r="ESJ28" s="526"/>
      <c r="ESK28" s="526"/>
      <c r="ESL28" s="526"/>
      <c r="ESM28" s="526"/>
      <c r="ESN28" s="526"/>
      <c r="ESO28" s="526"/>
      <c r="ESP28" s="526"/>
      <c r="ESQ28" s="526"/>
      <c r="ESR28" s="526"/>
      <c r="ESS28" s="526"/>
      <c r="EST28" s="526"/>
      <c r="ESU28" s="526"/>
      <c r="ESV28" s="526"/>
      <c r="ESW28" s="526"/>
      <c r="ESX28" s="526"/>
      <c r="ESY28" s="526"/>
      <c r="ESZ28" s="526"/>
      <c r="ETA28" s="526"/>
      <c r="ETB28" s="526"/>
      <c r="ETC28" s="526"/>
      <c r="ETD28" s="526"/>
      <c r="ETE28" s="526"/>
      <c r="ETF28" s="526"/>
      <c r="ETG28" s="526"/>
      <c r="ETH28" s="526"/>
      <c r="ETI28" s="526"/>
      <c r="ETJ28" s="526"/>
      <c r="ETK28" s="526"/>
      <c r="ETL28" s="526"/>
      <c r="ETM28" s="526"/>
      <c r="ETN28" s="526"/>
      <c r="ETO28" s="526"/>
      <c r="ETP28" s="526"/>
      <c r="ETQ28" s="526"/>
      <c r="ETR28" s="526"/>
      <c r="ETS28" s="526"/>
      <c r="ETT28" s="526"/>
      <c r="ETU28" s="526"/>
      <c r="ETV28" s="526"/>
      <c r="ETW28" s="526"/>
      <c r="ETX28" s="526"/>
      <c r="ETY28" s="526"/>
      <c r="ETZ28" s="526"/>
      <c r="EUA28" s="526"/>
      <c r="EUB28" s="526"/>
      <c r="EUC28" s="526"/>
      <c r="EUD28" s="526"/>
      <c r="EUE28" s="526"/>
      <c r="EUF28" s="526"/>
      <c r="EUG28" s="526"/>
      <c r="EUH28" s="526"/>
      <c r="EUI28" s="526"/>
      <c r="EUJ28" s="526"/>
      <c r="EUK28" s="526"/>
      <c r="EUL28" s="526"/>
      <c r="EUM28" s="526"/>
      <c r="EUN28" s="526"/>
      <c r="EUO28" s="526"/>
      <c r="EUP28" s="526"/>
      <c r="EUQ28" s="526"/>
      <c r="EUR28" s="526"/>
      <c r="EUS28" s="526"/>
      <c r="EUT28" s="526"/>
      <c r="EUU28" s="526"/>
      <c r="EUV28" s="526"/>
      <c r="EUW28" s="526"/>
      <c r="EUX28" s="526"/>
      <c r="EUY28" s="526"/>
      <c r="EUZ28" s="526"/>
      <c r="EVA28" s="526"/>
      <c r="EVB28" s="526"/>
      <c r="EVC28" s="526"/>
      <c r="EVD28" s="526"/>
      <c r="EVE28" s="526"/>
      <c r="EVF28" s="526"/>
      <c r="EVG28" s="526"/>
      <c r="EVH28" s="526"/>
      <c r="EVI28" s="526"/>
      <c r="EVJ28" s="526"/>
      <c r="EVK28" s="526"/>
      <c r="EVL28" s="526"/>
      <c r="EVM28" s="526"/>
      <c r="EVN28" s="526"/>
      <c r="EVO28" s="526"/>
      <c r="EVP28" s="526"/>
      <c r="EVQ28" s="526"/>
      <c r="EVR28" s="526"/>
      <c r="EVS28" s="526"/>
      <c r="EVT28" s="526"/>
      <c r="EVU28" s="526"/>
      <c r="EVV28" s="526"/>
      <c r="EVW28" s="526"/>
      <c r="EVX28" s="526"/>
      <c r="EVY28" s="526"/>
      <c r="EVZ28" s="526"/>
      <c r="EWA28" s="526"/>
      <c r="EWB28" s="526"/>
      <c r="EWC28" s="526"/>
      <c r="EWD28" s="526"/>
      <c r="EWE28" s="526"/>
      <c r="EWF28" s="526"/>
      <c r="EWG28" s="526"/>
      <c r="EWH28" s="526"/>
      <c r="EWI28" s="526"/>
      <c r="EWJ28" s="526"/>
      <c r="EWK28" s="526"/>
      <c r="EWL28" s="526"/>
      <c r="EWM28" s="526"/>
      <c r="EWN28" s="526"/>
      <c r="EWO28" s="526"/>
      <c r="EWP28" s="526"/>
      <c r="EWQ28" s="526"/>
      <c r="EWR28" s="526"/>
      <c r="EWS28" s="526"/>
      <c r="EWT28" s="526"/>
      <c r="EWU28" s="526"/>
      <c r="EWV28" s="526"/>
      <c r="EWW28" s="526"/>
      <c r="EWX28" s="526"/>
      <c r="EWY28" s="526"/>
      <c r="EWZ28" s="526"/>
      <c r="EXA28" s="526"/>
      <c r="EXB28" s="526"/>
      <c r="EXC28" s="526"/>
      <c r="EXD28" s="526"/>
      <c r="EXE28" s="526"/>
      <c r="EXF28" s="526"/>
      <c r="EXG28" s="526"/>
      <c r="EXH28" s="526"/>
      <c r="EXI28" s="526"/>
      <c r="EXJ28" s="526"/>
      <c r="EXK28" s="526"/>
      <c r="EXL28" s="526"/>
      <c r="EXM28" s="526"/>
      <c r="EXN28" s="526"/>
      <c r="EXO28" s="526"/>
      <c r="EXP28" s="526"/>
      <c r="EXQ28" s="526"/>
      <c r="EXR28" s="526"/>
      <c r="EXS28" s="526"/>
      <c r="EXT28" s="526"/>
      <c r="EXU28" s="526"/>
      <c r="EXV28" s="526"/>
      <c r="EXW28" s="526"/>
      <c r="EXX28" s="526"/>
      <c r="EXY28" s="526"/>
      <c r="EXZ28" s="526"/>
      <c r="EYA28" s="526"/>
      <c r="EYB28" s="526"/>
      <c r="EYC28" s="526"/>
      <c r="EYD28" s="526"/>
      <c r="EYE28" s="526"/>
      <c r="EYF28" s="526"/>
      <c r="EYG28" s="526"/>
      <c r="EYH28" s="526"/>
      <c r="EYI28" s="526"/>
      <c r="EYJ28" s="526"/>
      <c r="EYK28" s="526"/>
      <c r="EYL28" s="526"/>
      <c r="EYM28" s="526"/>
      <c r="EYN28" s="526"/>
      <c r="EYO28" s="526"/>
      <c r="EYP28" s="526"/>
      <c r="EYQ28" s="526"/>
      <c r="EYR28" s="526"/>
      <c r="EYS28" s="526"/>
      <c r="EYT28" s="526"/>
      <c r="EYU28" s="526"/>
      <c r="EYV28" s="526"/>
      <c r="EYW28" s="526"/>
      <c r="EYX28" s="526"/>
      <c r="EYY28" s="526"/>
      <c r="EYZ28" s="526"/>
      <c r="EZA28" s="526"/>
      <c r="EZB28" s="526"/>
      <c r="EZC28" s="526"/>
      <c r="EZD28" s="526"/>
      <c r="EZE28" s="526"/>
      <c r="EZF28" s="526"/>
      <c r="EZG28" s="526"/>
      <c r="EZH28" s="526"/>
      <c r="EZI28" s="526"/>
      <c r="EZJ28" s="526"/>
      <c r="EZK28" s="526"/>
      <c r="EZL28" s="526"/>
      <c r="EZM28" s="526"/>
      <c r="EZN28" s="526"/>
      <c r="EZO28" s="526"/>
      <c r="EZP28" s="526"/>
      <c r="EZQ28" s="526"/>
      <c r="EZR28" s="526"/>
      <c r="EZS28" s="526"/>
      <c r="EZT28" s="526"/>
      <c r="EZU28" s="526"/>
      <c r="EZV28" s="526"/>
      <c r="EZW28" s="526"/>
      <c r="EZX28" s="526"/>
      <c r="EZY28" s="526"/>
      <c r="EZZ28" s="526"/>
      <c r="FAA28" s="526"/>
      <c r="FAB28" s="526"/>
      <c r="FAC28" s="526"/>
      <c r="FAD28" s="526"/>
      <c r="FAE28" s="526"/>
      <c r="FAF28" s="526"/>
      <c r="FAG28" s="526"/>
      <c r="FAH28" s="526"/>
      <c r="FAI28" s="526"/>
      <c r="FAJ28" s="526"/>
      <c r="FAK28" s="526"/>
      <c r="FAL28" s="526"/>
      <c r="FAM28" s="526"/>
      <c r="FAN28" s="526"/>
      <c r="FAO28" s="526"/>
      <c r="FAP28" s="526"/>
      <c r="FAQ28" s="526"/>
      <c r="FAR28" s="526"/>
      <c r="FAS28" s="526"/>
      <c r="FAT28" s="526"/>
      <c r="FAU28" s="526"/>
      <c r="FAV28" s="526"/>
      <c r="FAW28" s="526"/>
      <c r="FAX28" s="526"/>
      <c r="FAY28" s="526"/>
      <c r="FAZ28" s="526"/>
      <c r="FBA28" s="526"/>
      <c r="FBB28" s="526"/>
      <c r="FBC28" s="526"/>
      <c r="FBD28" s="526"/>
      <c r="FBE28" s="526"/>
      <c r="FBF28" s="526"/>
      <c r="FBG28" s="526"/>
      <c r="FBH28" s="526"/>
      <c r="FBI28" s="526"/>
      <c r="FBJ28" s="526"/>
      <c r="FBK28" s="526"/>
      <c r="FBL28" s="526"/>
      <c r="FBM28" s="526"/>
      <c r="FBN28" s="526"/>
      <c r="FBO28" s="526"/>
      <c r="FBP28" s="526"/>
      <c r="FBQ28" s="526"/>
      <c r="FBR28" s="526"/>
      <c r="FBS28" s="526"/>
      <c r="FBT28" s="526"/>
      <c r="FBU28" s="526"/>
      <c r="FBV28" s="526"/>
      <c r="FBW28" s="526"/>
      <c r="FBX28" s="526"/>
      <c r="FBY28" s="526"/>
      <c r="FBZ28" s="526"/>
      <c r="FCA28" s="526"/>
      <c r="FCB28" s="526"/>
      <c r="FCC28" s="526"/>
      <c r="FCD28" s="526"/>
      <c r="FCE28" s="526"/>
      <c r="FCF28" s="526"/>
      <c r="FCG28" s="526"/>
      <c r="FCH28" s="526"/>
      <c r="FCI28" s="526"/>
      <c r="FCJ28" s="526"/>
      <c r="FCK28" s="526"/>
      <c r="FCL28" s="526"/>
      <c r="FCM28" s="526"/>
      <c r="FCN28" s="526"/>
      <c r="FCO28" s="526"/>
      <c r="FCP28" s="526"/>
      <c r="FCQ28" s="526"/>
      <c r="FCR28" s="526"/>
      <c r="FCS28" s="526"/>
      <c r="FCT28" s="526"/>
      <c r="FCU28" s="526"/>
      <c r="FCV28" s="526"/>
      <c r="FCW28" s="526"/>
      <c r="FCX28" s="526"/>
      <c r="FCY28" s="526"/>
      <c r="FCZ28" s="526"/>
      <c r="FDA28" s="526"/>
      <c r="FDB28" s="526"/>
      <c r="FDC28" s="526"/>
      <c r="FDD28" s="526"/>
      <c r="FDE28" s="526"/>
      <c r="FDF28" s="526"/>
      <c r="FDG28" s="526"/>
      <c r="FDH28" s="526"/>
      <c r="FDI28" s="526"/>
      <c r="FDJ28" s="526"/>
      <c r="FDK28" s="526"/>
      <c r="FDL28" s="526"/>
      <c r="FDM28" s="526"/>
      <c r="FDN28" s="526"/>
      <c r="FDO28" s="526"/>
      <c r="FDP28" s="526"/>
      <c r="FDQ28" s="526"/>
      <c r="FDR28" s="526"/>
      <c r="FDS28" s="526"/>
      <c r="FDT28" s="526"/>
      <c r="FDU28" s="526"/>
      <c r="FDV28" s="526"/>
      <c r="FDW28" s="526"/>
      <c r="FDX28" s="526"/>
      <c r="FDY28" s="526"/>
      <c r="FDZ28" s="526"/>
      <c r="FEA28" s="526"/>
      <c r="FEB28" s="526"/>
      <c r="FEC28" s="526"/>
      <c r="FED28" s="526"/>
      <c r="FEE28" s="526"/>
      <c r="FEF28" s="526"/>
      <c r="FEG28" s="526"/>
      <c r="FEH28" s="526"/>
      <c r="FEI28" s="526"/>
      <c r="FEJ28" s="526"/>
      <c r="FEK28" s="526"/>
      <c r="FEL28" s="526"/>
      <c r="FEM28" s="526"/>
      <c r="FEN28" s="526"/>
      <c r="FEO28" s="526"/>
      <c r="FEP28" s="526"/>
      <c r="FEQ28" s="526"/>
      <c r="FER28" s="526"/>
      <c r="FES28" s="526"/>
      <c r="FET28" s="526"/>
      <c r="FEU28" s="526"/>
      <c r="FEV28" s="526"/>
      <c r="FEW28" s="526"/>
      <c r="FEX28" s="526"/>
      <c r="FEY28" s="526"/>
      <c r="FEZ28" s="526"/>
      <c r="FFA28" s="526"/>
      <c r="FFB28" s="526"/>
      <c r="FFC28" s="526"/>
      <c r="FFD28" s="526"/>
      <c r="FFE28" s="526"/>
      <c r="FFF28" s="526"/>
      <c r="FFG28" s="526"/>
      <c r="FFH28" s="526"/>
      <c r="FFI28" s="526"/>
      <c r="FFJ28" s="526"/>
      <c r="FFK28" s="526"/>
      <c r="FFL28" s="526"/>
      <c r="FFM28" s="526"/>
      <c r="FFN28" s="526"/>
      <c r="FFO28" s="526"/>
      <c r="FFP28" s="526"/>
      <c r="FFQ28" s="526"/>
      <c r="FFR28" s="526"/>
      <c r="FFS28" s="526"/>
      <c r="FFT28" s="526"/>
      <c r="FFU28" s="526"/>
      <c r="FFV28" s="526"/>
      <c r="FFW28" s="526"/>
      <c r="FFX28" s="526"/>
      <c r="FFY28" s="526"/>
      <c r="FFZ28" s="526"/>
      <c r="FGA28" s="526"/>
      <c r="FGB28" s="526"/>
      <c r="FGC28" s="526"/>
      <c r="FGD28" s="526"/>
      <c r="FGE28" s="526"/>
      <c r="FGF28" s="526"/>
      <c r="FGG28" s="526"/>
      <c r="FGH28" s="526"/>
      <c r="FGI28" s="526"/>
      <c r="FGJ28" s="526"/>
      <c r="FGK28" s="526"/>
      <c r="FGL28" s="526"/>
      <c r="FGM28" s="526"/>
      <c r="FGN28" s="526"/>
      <c r="FGO28" s="526"/>
      <c r="FGP28" s="526"/>
      <c r="FGQ28" s="526"/>
      <c r="FGR28" s="526"/>
      <c r="FGS28" s="526"/>
      <c r="FGT28" s="526"/>
      <c r="FGU28" s="526"/>
      <c r="FGV28" s="526"/>
      <c r="FGW28" s="526"/>
      <c r="FGX28" s="526"/>
      <c r="FGY28" s="526"/>
      <c r="FGZ28" s="526"/>
      <c r="FHA28" s="526"/>
      <c r="FHB28" s="526"/>
      <c r="FHC28" s="526"/>
      <c r="FHD28" s="526"/>
      <c r="FHE28" s="526"/>
      <c r="FHF28" s="526"/>
      <c r="FHG28" s="526"/>
      <c r="FHH28" s="526"/>
      <c r="FHI28" s="526"/>
      <c r="FHJ28" s="526"/>
      <c r="FHK28" s="526"/>
      <c r="FHL28" s="526"/>
      <c r="FHM28" s="526"/>
      <c r="FHN28" s="526"/>
      <c r="FHO28" s="526"/>
      <c r="FHP28" s="526"/>
      <c r="FHQ28" s="526"/>
      <c r="FHR28" s="526"/>
      <c r="FHS28" s="526"/>
      <c r="FHT28" s="526"/>
      <c r="FHU28" s="526"/>
      <c r="FHV28" s="526"/>
      <c r="FHW28" s="526"/>
      <c r="FHX28" s="526"/>
      <c r="FHY28" s="526"/>
      <c r="FHZ28" s="526"/>
      <c r="FIA28" s="526"/>
      <c r="FIB28" s="526"/>
      <c r="FIC28" s="526"/>
      <c r="FID28" s="526"/>
      <c r="FIE28" s="526"/>
      <c r="FIF28" s="526"/>
      <c r="FIG28" s="526"/>
      <c r="FIH28" s="526"/>
      <c r="FII28" s="526"/>
      <c r="FIJ28" s="526"/>
      <c r="FIK28" s="526"/>
      <c r="FIL28" s="526"/>
      <c r="FIM28" s="526"/>
      <c r="FIN28" s="526"/>
      <c r="FIO28" s="526"/>
      <c r="FIP28" s="526"/>
      <c r="FIQ28" s="526"/>
      <c r="FIR28" s="526"/>
      <c r="FIS28" s="526"/>
      <c r="FIT28" s="526"/>
      <c r="FIU28" s="526"/>
      <c r="FIV28" s="526"/>
      <c r="FIW28" s="526"/>
      <c r="FIX28" s="526"/>
      <c r="FIY28" s="526"/>
      <c r="FIZ28" s="526"/>
      <c r="FJA28" s="526"/>
      <c r="FJB28" s="526"/>
      <c r="FJC28" s="526"/>
      <c r="FJD28" s="526"/>
      <c r="FJE28" s="526"/>
      <c r="FJF28" s="526"/>
      <c r="FJG28" s="526"/>
      <c r="FJH28" s="526"/>
      <c r="FJI28" s="526"/>
      <c r="FJJ28" s="526"/>
      <c r="FJK28" s="526"/>
      <c r="FJL28" s="526"/>
      <c r="FJM28" s="526"/>
      <c r="FJN28" s="526"/>
      <c r="FJO28" s="526"/>
      <c r="FJP28" s="526"/>
      <c r="FJQ28" s="526"/>
      <c r="FJR28" s="526"/>
      <c r="FJS28" s="526"/>
      <c r="FJT28" s="526"/>
      <c r="FJU28" s="526"/>
      <c r="FJV28" s="526"/>
      <c r="FJW28" s="526"/>
      <c r="FJX28" s="526"/>
      <c r="FJY28" s="526"/>
      <c r="FJZ28" s="526"/>
      <c r="FKA28" s="526"/>
      <c r="FKB28" s="526"/>
      <c r="FKC28" s="526"/>
      <c r="FKD28" s="526"/>
      <c r="FKE28" s="526"/>
      <c r="FKF28" s="526"/>
      <c r="FKG28" s="526"/>
      <c r="FKH28" s="526"/>
      <c r="FKI28" s="526"/>
      <c r="FKJ28" s="526"/>
      <c r="FKK28" s="526"/>
      <c r="FKL28" s="526"/>
      <c r="FKM28" s="526"/>
      <c r="FKN28" s="526"/>
      <c r="FKO28" s="526"/>
      <c r="FKP28" s="526"/>
      <c r="FKQ28" s="526"/>
      <c r="FKR28" s="526"/>
      <c r="FKS28" s="526"/>
      <c r="FKT28" s="526"/>
      <c r="FKU28" s="526"/>
      <c r="FKV28" s="526"/>
      <c r="FKW28" s="526"/>
      <c r="FKX28" s="526"/>
      <c r="FKY28" s="526"/>
      <c r="FKZ28" s="526"/>
      <c r="FLA28" s="526"/>
      <c r="FLB28" s="526"/>
      <c r="FLC28" s="526"/>
      <c r="FLD28" s="526"/>
      <c r="FLE28" s="526"/>
      <c r="FLF28" s="526"/>
      <c r="FLG28" s="526"/>
      <c r="FLH28" s="526"/>
      <c r="FLI28" s="526"/>
      <c r="FLJ28" s="526"/>
      <c r="FLK28" s="526"/>
      <c r="FLL28" s="526"/>
      <c r="FLM28" s="526"/>
      <c r="FLN28" s="526"/>
      <c r="FLO28" s="526"/>
      <c r="FLP28" s="526"/>
      <c r="FLQ28" s="526"/>
      <c r="FLR28" s="526"/>
      <c r="FLS28" s="526"/>
      <c r="FLT28" s="526"/>
      <c r="FLU28" s="526"/>
      <c r="FLV28" s="526"/>
      <c r="FLW28" s="526"/>
      <c r="FLX28" s="526"/>
      <c r="FLY28" s="526"/>
      <c r="FLZ28" s="526"/>
      <c r="FMA28" s="526"/>
      <c r="FMB28" s="526"/>
      <c r="FMC28" s="526"/>
      <c r="FMD28" s="526"/>
      <c r="FME28" s="526"/>
      <c r="FMF28" s="526"/>
      <c r="FMG28" s="526"/>
      <c r="FMH28" s="526"/>
      <c r="FMI28" s="526"/>
      <c r="FMJ28" s="526"/>
      <c r="FMK28" s="526"/>
      <c r="FML28" s="526"/>
      <c r="FMM28" s="526"/>
      <c r="FMN28" s="526"/>
      <c r="FMO28" s="526"/>
      <c r="FMP28" s="526"/>
      <c r="FMQ28" s="526"/>
      <c r="FMR28" s="526"/>
      <c r="FMS28" s="526"/>
      <c r="FMT28" s="526"/>
      <c r="FMU28" s="526"/>
      <c r="FMV28" s="526"/>
      <c r="FMW28" s="526"/>
      <c r="FMX28" s="526"/>
      <c r="FMY28" s="526"/>
      <c r="FMZ28" s="526"/>
      <c r="FNA28" s="526"/>
      <c r="FNB28" s="526"/>
      <c r="FNC28" s="526"/>
      <c r="FND28" s="526"/>
      <c r="FNE28" s="526"/>
      <c r="FNF28" s="526"/>
      <c r="FNG28" s="526"/>
      <c r="FNH28" s="526"/>
      <c r="FNI28" s="526"/>
      <c r="FNJ28" s="526"/>
      <c r="FNK28" s="526"/>
      <c r="FNL28" s="526"/>
      <c r="FNM28" s="526"/>
      <c r="FNN28" s="526"/>
      <c r="FNO28" s="526"/>
      <c r="FNP28" s="526"/>
      <c r="FNQ28" s="526"/>
      <c r="FNR28" s="526"/>
      <c r="FNS28" s="526"/>
      <c r="FNT28" s="526"/>
      <c r="FNU28" s="526"/>
      <c r="FNV28" s="526"/>
      <c r="FNW28" s="526"/>
      <c r="FNX28" s="526"/>
      <c r="FNY28" s="526"/>
      <c r="FNZ28" s="526"/>
      <c r="FOA28" s="526"/>
      <c r="FOB28" s="526"/>
      <c r="FOC28" s="526"/>
      <c r="FOD28" s="526"/>
      <c r="FOE28" s="526"/>
      <c r="FOF28" s="526"/>
      <c r="FOG28" s="526"/>
      <c r="FOH28" s="526"/>
      <c r="FOI28" s="526"/>
      <c r="FOJ28" s="526"/>
      <c r="FOK28" s="526"/>
      <c r="FOL28" s="526"/>
      <c r="FOM28" s="526"/>
      <c r="FON28" s="526"/>
      <c r="FOO28" s="526"/>
      <c r="FOP28" s="526"/>
      <c r="FOQ28" s="526"/>
      <c r="FOR28" s="526"/>
      <c r="FOS28" s="526"/>
      <c r="FOT28" s="526"/>
      <c r="FOU28" s="526"/>
      <c r="FOV28" s="526"/>
      <c r="FOW28" s="526"/>
      <c r="FOX28" s="526"/>
      <c r="FOY28" s="526"/>
      <c r="FOZ28" s="526"/>
      <c r="FPA28" s="526"/>
      <c r="FPB28" s="526"/>
      <c r="FPC28" s="526"/>
      <c r="FPD28" s="526"/>
      <c r="FPE28" s="526"/>
      <c r="FPF28" s="526"/>
      <c r="FPG28" s="526"/>
      <c r="FPH28" s="526"/>
      <c r="FPI28" s="526"/>
      <c r="FPJ28" s="526"/>
      <c r="FPK28" s="526"/>
      <c r="FPL28" s="526"/>
      <c r="FPM28" s="526"/>
      <c r="FPN28" s="526"/>
      <c r="FPO28" s="526"/>
      <c r="FPP28" s="526"/>
      <c r="FPQ28" s="526"/>
      <c r="FPR28" s="526"/>
      <c r="FPS28" s="526"/>
      <c r="FPT28" s="526"/>
      <c r="FPU28" s="526"/>
      <c r="FPV28" s="526"/>
      <c r="FPW28" s="526"/>
      <c r="FPX28" s="526"/>
      <c r="FPY28" s="526"/>
      <c r="FPZ28" s="526"/>
      <c r="FQA28" s="526"/>
      <c r="FQB28" s="526"/>
      <c r="FQC28" s="526"/>
      <c r="FQD28" s="526"/>
      <c r="FQE28" s="526"/>
      <c r="FQF28" s="526"/>
      <c r="FQG28" s="526"/>
      <c r="FQH28" s="526"/>
      <c r="FQI28" s="526"/>
      <c r="FQJ28" s="526"/>
      <c r="FQK28" s="526"/>
      <c r="FQL28" s="526"/>
      <c r="FQM28" s="526"/>
      <c r="FQN28" s="526"/>
      <c r="FQO28" s="526"/>
      <c r="FQP28" s="526"/>
      <c r="FQQ28" s="526"/>
      <c r="FQR28" s="526"/>
      <c r="FQS28" s="526"/>
      <c r="FQT28" s="526"/>
      <c r="FQU28" s="526"/>
      <c r="FQV28" s="526"/>
      <c r="FQW28" s="526"/>
      <c r="FQX28" s="526"/>
      <c r="FQY28" s="526"/>
      <c r="FQZ28" s="526"/>
      <c r="FRA28" s="526"/>
      <c r="FRB28" s="526"/>
      <c r="FRC28" s="526"/>
      <c r="FRD28" s="526"/>
      <c r="FRE28" s="526"/>
      <c r="FRF28" s="526"/>
      <c r="FRG28" s="526"/>
      <c r="FRH28" s="526"/>
      <c r="FRI28" s="526"/>
      <c r="FRJ28" s="526"/>
      <c r="FRK28" s="526"/>
      <c r="FRL28" s="526"/>
      <c r="FRM28" s="526"/>
      <c r="FRN28" s="526"/>
      <c r="FRO28" s="526"/>
      <c r="FRP28" s="526"/>
      <c r="FRQ28" s="526"/>
      <c r="FRR28" s="526"/>
      <c r="FRS28" s="526"/>
      <c r="FRT28" s="526"/>
      <c r="FRU28" s="526"/>
      <c r="FRV28" s="526"/>
      <c r="FRW28" s="526"/>
      <c r="FRX28" s="526"/>
      <c r="FRY28" s="526"/>
      <c r="FRZ28" s="526"/>
      <c r="FSA28" s="526"/>
      <c r="FSB28" s="526"/>
      <c r="FSC28" s="526"/>
      <c r="FSD28" s="526"/>
      <c r="FSE28" s="526"/>
      <c r="FSF28" s="526"/>
      <c r="FSG28" s="526"/>
      <c r="FSH28" s="526"/>
      <c r="FSI28" s="526"/>
      <c r="FSJ28" s="526"/>
      <c r="FSK28" s="526"/>
      <c r="FSL28" s="526"/>
      <c r="FSM28" s="526"/>
      <c r="FSN28" s="526"/>
      <c r="FSO28" s="526"/>
      <c r="FSP28" s="526"/>
      <c r="FSQ28" s="526"/>
      <c r="FSR28" s="526"/>
      <c r="FSS28" s="526"/>
      <c r="FST28" s="526"/>
      <c r="FSU28" s="526"/>
      <c r="FSV28" s="526"/>
      <c r="FSW28" s="526"/>
      <c r="FSX28" s="526"/>
      <c r="FSY28" s="526"/>
      <c r="FSZ28" s="526"/>
      <c r="FTA28" s="526"/>
      <c r="FTB28" s="526"/>
      <c r="FTC28" s="526"/>
      <c r="FTD28" s="526"/>
      <c r="FTE28" s="526"/>
      <c r="FTF28" s="526"/>
      <c r="FTG28" s="526"/>
      <c r="FTH28" s="526"/>
      <c r="FTI28" s="526"/>
      <c r="FTJ28" s="526"/>
      <c r="FTK28" s="526"/>
      <c r="FTL28" s="526"/>
      <c r="FTM28" s="526"/>
      <c r="FTN28" s="526"/>
      <c r="FTO28" s="526"/>
      <c r="FTP28" s="526"/>
      <c r="FTQ28" s="526"/>
      <c r="FTR28" s="526"/>
      <c r="FTS28" s="526"/>
      <c r="FTT28" s="526"/>
      <c r="FTU28" s="526"/>
      <c r="FTV28" s="526"/>
      <c r="FTW28" s="526"/>
      <c r="FTX28" s="526"/>
      <c r="FTY28" s="526"/>
      <c r="FTZ28" s="526"/>
      <c r="FUA28" s="526"/>
      <c r="FUB28" s="526"/>
      <c r="FUC28" s="526"/>
      <c r="FUD28" s="526"/>
      <c r="FUE28" s="526"/>
      <c r="FUF28" s="526"/>
      <c r="FUG28" s="526"/>
      <c r="FUH28" s="526"/>
      <c r="FUI28" s="526"/>
      <c r="FUJ28" s="526"/>
      <c r="FUK28" s="526"/>
      <c r="FUL28" s="526"/>
      <c r="FUM28" s="526"/>
      <c r="FUN28" s="526"/>
      <c r="FUO28" s="526"/>
      <c r="FUP28" s="526"/>
      <c r="FUQ28" s="526"/>
      <c r="FUR28" s="526"/>
      <c r="FUS28" s="526"/>
      <c r="FUT28" s="526"/>
      <c r="FUU28" s="526"/>
      <c r="FUV28" s="526"/>
      <c r="FUW28" s="526"/>
      <c r="FUX28" s="526"/>
      <c r="FUY28" s="526"/>
      <c r="FUZ28" s="526"/>
      <c r="FVA28" s="526"/>
      <c r="FVB28" s="526"/>
      <c r="FVC28" s="526"/>
      <c r="FVD28" s="526"/>
      <c r="FVE28" s="526"/>
      <c r="FVF28" s="526"/>
      <c r="FVG28" s="526"/>
      <c r="FVH28" s="526"/>
      <c r="FVI28" s="526"/>
      <c r="FVJ28" s="526"/>
      <c r="FVK28" s="526"/>
      <c r="FVL28" s="526"/>
      <c r="FVM28" s="526"/>
      <c r="FVN28" s="526"/>
      <c r="FVO28" s="526"/>
      <c r="FVP28" s="526"/>
      <c r="FVQ28" s="526"/>
      <c r="FVR28" s="526"/>
      <c r="FVS28" s="526"/>
      <c r="FVT28" s="526"/>
      <c r="FVU28" s="526"/>
      <c r="FVV28" s="526"/>
      <c r="FVW28" s="526"/>
      <c r="FVX28" s="526"/>
      <c r="FVY28" s="526"/>
      <c r="FVZ28" s="526"/>
      <c r="FWA28" s="526"/>
      <c r="FWB28" s="526"/>
      <c r="FWC28" s="526"/>
      <c r="FWD28" s="526"/>
      <c r="FWE28" s="526"/>
      <c r="FWF28" s="526"/>
      <c r="FWG28" s="526"/>
      <c r="FWH28" s="526"/>
      <c r="FWI28" s="526"/>
      <c r="FWJ28" s="526"/>
      <c r="FWK28" s="526"/>
      <c r="FWL28" s="526"/>
      <c r="FWM28" s="526"/>
      <c r="FWN28" s="526"/>
      <c r="FWO28" s="526"/>
      <c r="FWP28" s="526"/>
      <c r="FWQ28" s="526"/>
      <c r="FWR28" s="526"/>
      <c r="FWS28" s="526"/>
      <c r="FWT28" s="526"/>
      <c r="FWU28" s="526"/>
      <c r="FWV28" s="526"/>
      <c r="FWW28" s="526"/>
      <c r="FWX28" s="526"/>
      <c r="FWY28" s="526"/>
      <c r="FWZ28" s="526"/>
      <c r="FXA28" s="526"/>
      <c r="FXB28" s="526"/>
      <c r="FXC28" s="526"/>
      <c r="FXD28" s="526"/>
      <c r="FXE28" s="526"/>
      <c r="FXF28" s="526"/>
      <c r="FXG28" s="526"/>
      <c r="FXH28" s="526"/>
      <c r="FXI28" s="526"/>
      <c r="FXJ28" s="526"/>
      <c r="FXK28" s="526"/>
      <c r="FXL28" s="526"/>
      <c r="FXM28" s="526"/>
      <c r="FXN28" s="526"/>
      <c r="FXO28" s="526"/>
      <c r="FXP28" s="526"/>
      <c r="FXQ28" s="526"/>
      <c r="FXR28" s="526"/>
      <c r="FXS28" s="526"/>
      <c r="FXT28" s="526"/>
      <c r="FXU28" s="526"/>
      <c r="FXV28" s="526"/>
      <c r="FXW28" s="526"/>
      <c r="FXX28" s="526"/>
      <c r="FXY28" s="526"/>
      <c r="FXZ28" s="526"/>
      <c r="FYA28" s="526"/>
      <c r="FYB28" s="526"/>
      <c r="FYC28" s="526"/>
      <c r="FYD28" s="526"/>
      <c r="FYE28" s="526"/>
      <c r="FYF28" s="526"/>
      <c r="FYG28" s="526"/>
      <c r="FYH28" s="526"/>
      <c r="FYI28" s="526"/>
      <c r="FYJ28" s="526"/>
      <c r="FYK28" s="526"/>
      <c r="FYL28" s="526"/>
      <c r="FYM28" s="526"/>
      <c r="FYN28" s="526"/>
      <c r="FYO28" s="526"/>
      <c r="FYP28" s="526"/>
      <c r="FYQ28" s="526"/>
      <c r="FYR28" s="526"/>
      <c r="FYS28" s="526"/>
      <c r="FYT28" s="526"/>
      <c r="FYU28" s="526"/>
      <c r="FYV28" s="526"/>
      <c r="FYW28" s="526"/>
      <c r="FYX28" s="526"/>
      <c r="FYY28" s="526"/>
      <c r="FYZ28" s="526"/>
      <c r="FZA28" s="526"/>
      <c r="FZB28" s="526"/>
      <c r="FZC28" s="526"/>
      <c r="FZD28" s="526"/>
      <c r="FZE28" s="526"/>
      <c r="FZF28" s="526"/>
      <c r="FZG28" s="526"/>
      <c r="FZH28" s="526"/>
      <c r="FZI28" s="526"/>
      <c r="FZJ28" s="526"/>
      <c r="FZK28" s="526"/>
      <c r="FZL28" s="526"/>
      <c r="FZM28" s="526"/>
      <c r="FZN28" s="526"/>
      <c r="FZO28" s="526"/>
      <c r="FZP28" s="526"/>
      <c r="FZQ28" s="526"/>
      <c r="FZR28" s="526"/>
      <c r="FZS28" s="526"/>
      <c r="FZT28" s="526"/>
      <c r="FZU28" s="526"/>
      <c r="FZV28" s="526"/>
      <c r="FZW28" s="526"/>
      <c r="FZX28" s="526"/>
      <c r="FZY28" s="526"/>
      <c r="FZZ28" s="526"/>
      <c r="GAA28" s="526"/>
      <c r="GAB28" s="526"/>
      <c r="GAC28" s="526"/>
      <c r="GAD28" s="526"/>
      <c r="GAE28" s="526"/>
      <c r="GAF28" s="526"/>
      <c r="GAG28" s="526"/>
      <c r="GAH28" s="526"/>
      <c r="GAI28" s="526"/>
      <c r="GAJ28" s="526"/>
      <c r="GAK28" s="526"/>
      <c r="GAL28" s="526"/>
      <c r="GAM28" s="526"/>
      <c r="GAN28" s="526"/>
      <c r="GAO28" s="526"/>
      <c r="GAP28" s="526"/>
      <c r="GAQ28" s="526"/>
      <c r="GAR28" s="526"/>
      <c r="GAS28" s="526"/>
      <c r="GAT28" s="526"/>
      <c r="GAU28" s="526"/>
      <c r="GAV28" s="526"/>
      <c r="GAW28" s="526"/>
      <c r="GAX28" s="526"/>
      <c r="GAY28" s="526"/>
      <c r="GAZ28" s="526"/>
      <c r="GBA28" s="526"/>
      <c r="GBB28" s="526"/>
      <c r="GBC28" s="526"/>
      <c r="GBD28" s="526"/>
      <c r="GBE28" s="526"/>
      <c r="GBF28" s="526"/>
      <c r="GBG28" s="526"/>
      <c r="GBH28" s="526"/>
      <c r="GBI28" s="526"/>
      <c r="GBJ28" s="526"/>
      <c r="GBK28" s="526"/>
      <c r="GBL28" s="526"/>
      <c r="GBM28" s="526"/>
      <c r="GBN28" s="526"/>
      <c r="GBO28" s="526"/>
      <c r="GBP28" s="526"/>
      <c r="GBQ28" s="526"/>
      <c r="GBR28" s="526"/>
      <c r="GBS28" s="526"/>
      <c r="GBT28" s="526"/>
      <c r="GBU28" s="526"/>
      <c r="GBV28" s="526"/>
      <c r="GBW28" s="526"/>
      <c r="GBX28" s="526"/>
      <c r="GBY28" s="526"/>
      <c r="GBZ28" s="526"/>
      <c r="GCA28" s="526"/>
      <c r="GCB28" s="526"/>
      <c r="GCC28" s="526"/>
      <c r="GCD28" s="526"/>
      <c r="GCE28" s="526"/>
      <c r="GCF28" s="526"/>
      <c r="GCG28" s="526"/>
      <c r="GCH28" s="526"/>
      <c r="GCI28" s="526"/>
      <c r="GCJ28" s="526"/>
      <c r="GCK28" s="526"/>
      <c r="GCL28" s="526"/>
      <c r="GCM28" s="526"/>
      <c r="GCN28" s="526"/>
      <c r="GCO28" s="526"/>
      <c r="GCP28" s="526"/>
      <c r="GCQ28" s="526"/>
      <c r="GCR28" s="526"/>
      <c r="GCS28" s="526"/>
      <c r="GCT28" s="526"/>
      <c r="GCU28" s="526"/>
      <c r="GCV28" s="526"/>
      <c r="GCW28" s="526"/>
      <c r="GCX28" s="526"/>
      <c r="GCY28" s="526"/>
      <c r="GCZ28" s="526"/>
      <c r="GDA28" s="526"/>
      <c r="GDB28" s="526"/>
      <c r="GDC28" s="526"/>
      <c r="GDD28" s="526"/>
      <c r="GDE28" s="526"/>
      <c r="GDF28" s="526"/>
      <c r="GDG28" s="526"/>
      <c r="GDH28" s="526"/>
      <c r="GDI28" s="526"/>
      <c r="GDJ28" s="526"/>
      <c r="GDK28" s="526"/>
      <c r="GDL28" s="526"/>
      <c r="GDM28" s="526"/>
      <c r="GDN28" s="526"/>
      <c r="GDO28" s="526"/>
      <c r="GDP28" s="526"/>
      <c r="GDQ28" s="526"/>
      <c r="GDR28" s="526"/>
      <c r="GDS28" s="526"/>
      <c r="GDT28" s="526"/>
      <c r="GDU28" s="526"/>
      <c r="GDV28" s="526"/>
      <c r="GDW28" s="526"/>
      <c r="GDX28" s="526"/>
      <c r="GDY28" s="526"/>
      <c r="GDZ28" s="526"/>
      <c r="GEA28" s="526"/>
      <c r="GEB28" s="526"/>
      <c r="GEC28" s="526"/>
      <c r="GED28" s="526"/>
      <c r="GEE28" s="526"/>
      <c r="GEF28" s="526"/>
      <c r="GEG28" s="526"/>
      <c r="GEH28" s="526"/>
      <c r="GEI28" s="526"/>
      <c r="GEJ28" s="526"/>
      <c r="GEK28" s="526"/>
      <c r="GEL28" s="526"/>
      <c r="GEM28" s="526"/>
      <c r="GEN28" s="526"/>
      <c r="GEO28" s="526"/>
      <c r="GEP28" s="526"/>
      <c r="GEQ28" s="526"/>
      <c r="GER28" s="526"/>
      <c r="GES28" s="526"/>
      <c r="GET28" s="526"/>
      <c r="GEU28" s="526"/>
      <c r="GEV28" s="526"/>
      <c r="GEW28" s="526"/>
      <c r="GEX28" s="526"/>
      <c r="GEY28" s="526"/>
      <c r="GEZ28" s="526"/>
      <c r="GFA28" s="526"/>
      <c r="GFB28" s="526"/>
      <c r="GFC28" s="526"/>
      <c r="GFD28" s="526"/>
      <c r="GFE28" s="526"/>
      <c r="GFF28" s="526"/>
      <c r="GFG28" s="526"/>
      <c r="GFH28" s="526"/>
      <c r="GFI28" s="526"/>
      <c r="GFJ28" s="526"/>
      <c r="GFK28" s="526"/>
      <c r="GFL28" s="526"/>
      <c r="GFM28" s="526"/>
      <c r="GFN28" s="526"/>
      <c r="GFO28" s="526"/>
      <c r="GFP28" s="526"/>
      <c r="GFQ28" s="526"/>
      <c r="GFR28" s="526"/>
      <c r="GFS28" s="526"/>
      <c r="GFT28" s="526"/>
      <c r="GFU28" s="526"/>
      <c r="GFV28" s="526"/>
      <c r="GFW28" s="526"/>
      <c r="GFX28" s="526"/>
      <c r="GFY28" s="526"/>
      <c r="GFZ28" s="526"/>
      <c r="GGA28" s="526"/>
      <c r="GGB28" s="526"/>
      <c r="GGC28" s="526"/>
      <c r="GGD28" s="526"/>
      <c r="GGE28" s="526"/>
      <c r="GGF28" s="526"/>
      <c r="GGG28" s="526"/>
      <c r="GGH28" s="526"/>
      <c r="GGI28" s="526"/>
      <c r="GGJ28" s="526"/>
      <c r="GGK28" s="526"/>
      <c r="GGL28" s="526"/>
      <c r="GGM28" s="526"/>
      <c r="GGN28" s="526"/>
      <c r="GGO28" s="526"/>
      <c r="GGP28" s="526"/>
      <c r="GGQ28" s="526"/>
      <c r="GGR28" s="526"/>
      <c r="GGS28" s="526"/>
      <c r="GGT28" s="526"/>
      <c r="GGU28" s="526"/>
      <c r="GGV28" s="526"/>
      <c r="GGW28" s="526"/>
      <c r="GGX28" s="526"/>
      <c r="GGY28" s="526"/>
      <c r="GGZ28" s="526"/>
      <c r="GHA28" s="526"/>
      <c r="GHB28" s="526"/>
      <c r="GHC28" s="526"/>
      <c r="GHD28" s="526"/>
      <c r="GHE28" s="526"/>
      <c r="GHF28" s="526"/>
      <c r="GHG28" s="526"/>
      <c r="GHH28" s="526"/>
      <c r="GHI28" s="526"/>
      <c r="GHJ28" s="526"/>
      <c r="GHK28" s="526"/>
      <c r="GHL28" s="526"/>
      <c r="GHM28" s="526"/>
      <c r="GHN28" s="526"/>
      <c r="GHO28" s="526"/>
      <c r="GHP28" s="526"/>
      <c r="GHQ28" s="526"/>
      <c r="GHR28" s="526"/>
      <c r="GHS28" s="526"/>
      <c r="GHT28" s="526"/>
      <c r="GHU28" s="526"/>
      <c r="GHV28" s="526"/>
      <c r="GHW28" s="526"/>
      <c r="GHX28" s="526"/>
      <c r="GHY28" s="526"/>
      <c r="GHZ28" s="526"/>
      <c r="GIA28" s="526"/>
      <c r="GIB28" s="526"/>
      <c r="GIC28" s="526"/>
      <c r="GID28" s="526"/>
      <c r="GIE28" s="526"/>
      <c r="GIF28" s="526"/>
      <c r="GIG28" s="526"/>
      <c r="GIH28" s="526"/>
      <c r="GII28" s="526"/>
      <c r="GIJ28" s="526"/>
      <c r="GIK28" s="526"/>
      <c r="GIL28" s="526"/>
      <c r="GIM28" s="526"/>
      <c r="GIN28" s="526"/>
      <c r="GIO28" s="526"/>
      <c r="GIP28" s="526"/>
      <c r="GIQ28" s="526"/>
      <c r="GIR28" s="526"/>
      <c r="GIS28" s="526"/>
      <c r="GIT28" s="526"/>
      <c r="GIU28" s="526"/>
      <c r="GIV28" s="526"/>
      <c r="GIW28" s="526"/>
      <c r="GIX28" s="526"/>
      <c r="GIY28" s="526"/>
      <c r="GIZ28" s="526"/>
      <c r="GJA28" s="526"/>
      <c r="GJB28" s="526"/>
      <c r="GJC28" s="526"/>
      <c r="GJD28" s="526"/>
      <c r="GJE28" s="526"/>
      <c r="GJF28" s="526"/>
      <c r="GJG28" s="526"/>
      <c r="GJH28" s="526"/>
      <c r="GJI28" s="526"/>
      <c r="GJJ28" s="526"/>
      <c r="GJK28" s="526"/>
      <c r="GJL28" s="526"/>
      <c r="GJM28" s="526"/>
      <c r="GJN28" s="526"/>
      <c r="GJO28" s="526"/>
      <c r="GJP28" s="526"/>
      <c r="GJQ28" s="526"/>
      <c r="GJR28" s="526"/>
      <c r="GJS28" s="526"/>
      <c r="GJT28" s="526"/>
      <c r="GJU28" s="526"/>
      <c r="GJV28" s="526"/>
      <c r="GJW28" s="526"/>
      <c r="GJX28" s="526"/>
      <c r="GJY28" s="526"/>
      <c r="GJZ28" s="526"/>
      <c r="GKA28" s="526"/>
      <c r="GKB28" s="526"/>
      <c r="GKC28" s="526"/>
      <c r="GKD28" s="526"/>
      <c r="GKE28" s="526"/>
      <c r="GKF28" s="526"/>
      <c r="GKG28" s="526"/>
      <c r="GKH28" s="526"/>
      <c r="GKI28" s="526"/>
      <c r="GKJ28" s="526"/>
      <c r="GKK28" s="526"/>
      <c r="GKL28" s="526"/>
      <c r="GKM28" s="526"/>
      <c r="GKN28" s="526"/>
      <c r="GKO28" s="526"/>
      <c r="GKP28" s="526"/>
      <c r="GKQ28" s="526"/>
      <c r="GKR28" s="526"/>
      <c r="GKS28" s="526"/>
      <c r="GKT28" s="526"/>
      <c r="GKU28" s="526"/>
      <c r="GKV28" s="526"/>
      <c r="GKW28" s="526"/>
      <c r="GKX28" s="526"/>
      <c r="GKY28" s="526"/>
      <c r="GKZ28" s="526"/>
      <c r="GLA28" s="526"/>
      <c r="GLB28" s="526"/>
      <c r="GLC28" s="526"/>
      <c r="GLD28" s="526"/>
      <c r="GLE28" s="526"/>
      <c r="GLF28" s="526"/>
      <c r="GLG28" s="526"/>
      <c r="GLH28" s="526"/>
      <c r="GLI28" s="526"/>
      <c r="GLJ28" s="526"/>
      <c r="GLK28" s="526"/>
      <c r="GLL28" s="526"/>
      <c r="GLM28" s="526"/>
      <c r="GLN28" s="526"/>
      <c r="GLO28" s="526"/>
      <c r="GLP28" s="526"/>
      <c r="GLQ28" s="526"/>
      <c r="GLR28" s="526"/>
      <c r="GLS28" s="526"/>
      <c r="GLT28" s="526"/>
      <c r="GLU28" s="526"/>
      <c r="GLV28" s="526"/>
      <c r="GLW28" s="526"/>
      <c r="GLX28" s="526"/>
      <c r="GLY28" s="526"/>
      <c r="GLZ28" s="526"/>
      <c r="GMA28" s="526"/>
      <c r="GMB28" s="526"/>
      <c r="GMC28" s="526"/>
      <c r="GMD28" s="526"/>
      <c r="GME28" s="526"/>
      <c r="GMF28" s="526"/>
      <c r="GMG28" s="526"/>
      <c r="GMH28" s="526"/>
      <c r="GMI28" s="526"/>
      <c r="GMJ28" s="526"/>
      <c r="GMK28" s="526"/>
      <c r="GML28" s="526"/>
      <c r="GMM28" s="526"/>
      <c r="GMN28" s="526"/>
      <c r="GMO28" s="526"/>
      <c r="GMP28" s="526"/>
      <c r="GMQ28" s="526"/>
      <c r="GMR28" s="526"/>
      <c r="GMS28" s="526"/>
      <c r="GMT28" s="526"/>
      <c r="GMU28" s="526"/>
      <c r="GMV28" s="526"/>
      <c r="GMW28" s="526"/>
      <c r="GMX28" s="526"/>
      <c r="GMY28" s="526"/>
      <c r="GMZ28" s="526"/>
      <c r="GNA28" s="526"/>
      <c r="GNB28" s="526"/>
      <c r="GNC28" s="526"/>
      <c r="GND28" s="526"/>
      <c r="GNE28" s="526"/>
      <c r="GNF28" s="526"/>
      <c r="GNG28" s="526"/>
      <c r="GNH28" s="526"/>
      <c r="GNI28" s="526"/>
      <c r="GNJ28" s="526"/>
      <c r="GNK28" s="526"/>
      <c r="GNL28" s="526"/>
      <c r="GNM28" s="526"/>
      <c r="GNN28" s="526"/>
      <c r="GNO28" s="526"/>
      <c r="GNP28" s="526"/>
      <c r="GNQ28" s="526"/>
      <c r="GNR28" s="526"/>
      <c r="GNS28" s="526"/>
      <c r="GNT28" s="526"/>
      <c r="GNU28" s="526"/>
      <c r="GNV28" s="526"/>
      <c r="GNW28" s="526"/>
      <c r="GNX28" s="526"/>
      <c r="GNY28" s="526"/>
      <c r="GNZ28" s="526"/>
      <c r="GOA28" s="526"/>
      <c r="GOB28" s="526"/>
      <c r="GOC28" s="526"/>
      <c r="GOD28" s="526"/>
      <c r="GOE28" s="526"/>
      <c r="GOF28" s="526"/>
      <c r="GOG28" s="526"/>
      <c r="GOH28" s="526"/>
      <c r="GOI28" s="526"/>
      <c r="GOJ28" s="526"/>
      <c r="GOK28" s="526"/>
      <c r="GOL28" s="526"/>
      <c r="GOM28" s="526"/>
      <c r="GON28" s="526"/>
      <c r="GOO28" s="526"/>
      <c r="GOP28" s="526"/>
      <c r="GOQ28" s="526"/>
      <c r="GOR28" s="526"/>
      <c r="GOS28" s="526"/>
      <c r="GOT28" s="526"/>
      <c r="GOU28" s="526"/>
      <c r="GOV28" s="526"/>
      <c r="GOW28" s="526"/>
      <c r="GOX28" s="526"/>
      <c r="GOY28" s="526"/>
      <c r="GOZ28" s="526"/>
      <c r="GPA28" s="526"/>
      <c r="GPB28" s="526"/>
      <c r="GPC28" s="526"/>
      <c r="GPD28" s="526"/>
      <c r="GPE28" s="526"/>
      <c r="GPF28" s="526"/>
      <c r="GPG28" s="526"/>
      <c r="GPH28" s="526"/>
      <c r="GPI28" s="526"/>
      <c r="GPJ28" s="526"/>
      <c r="GPK28" s="526"/>
      <c r="GPL28" s="526"/>
      <c r="GPM28" s="526"/>
      <c r="GPN28" s="526"/>
      <c r="GPO28" s="526"/>
      <c r="GPP28" s="526"/>
      <c r="GPQ28" s="526"/>
      <c r="GPR28" s="526"/>
      <c r="GPS28" s="526"/>
      <c r="GPT28" s="526"/>
      <c r="GPU28" s="526"/>
      <c r="GPV28" s="526"/>
      <c r="GPW28" s="526"/>
      <c r="GPX28" s="526"/>
      <c r="GPY28" s="526"/>
      <c r="GPZ28" s="526"/>
      <c r="GQA28" s="526"/>
      <c r="GQB28" s="526"/>
      <c r="GQC28" s="526"/>
      <c r="GQD28" s="526"/>
      <c r="GQE28" s="526"/>
      <c r="GQF28" s="526"/>
      <c r="GQG28" s="526"/>
      <c r="GQH28" s="526"/>
      <c r="GQI28" s="526"/>
      <c r="GQJ28" s="526"/>
      <c r="GQK28" s="526"/>
      <c r="GQL28" s="526"/>
      <c r="GQM28" s="526"/>
      <c r="GQN28" s="526"/>
      <c r="GQO28" s="526"/>
      <c r="GQP28" s="526"/>
      <c r="GQQ28" s="526"/>
      <c r="GQR28" s="526"/>
      <c r="GQS28" s="526"/>
      <c r="GQT28" s="526"/>
      <c r="GQU28" s="526"/>
      <c r="GQV28" s="526"/>
      <c r="GQW28" s="526"/>
      <c r="GQX28" s="526"/>
      <c r="GQY28" s="526"/>
      <c r="GQZ28" s="526"/>
      <c r="GRA28" s="526"/>
      <c r="GRB28" s="526"/>
      <c r="GRC28" s="526"/>
      <c r="GRD28" s="526"/>
      <c r="GRE28" s="526"/>
      <c r="GRF28" s="526"/>
      <c r="GRG28" s="526"/>
      <c r="GRH28" s="526"/>
      <c r="GRI28" s="526"/>
      <c r="GRJ28" s="526"/>
      <c r="GRK28" s="526"/>
      <c r="GRL28" s="526"/>
      <c r="GRM28" s="526"/>
      <c r="GRN28" s="526"/>
      <c r="GRO28" s="526"/>
      <c r="GRP28" s="526"/>
      <c r="GRQ28" s="526"/>
      <c r="GRR28" s="526"/>
      <c r="GRS28" s="526"/>
      <c r="GRT28" s="526"/>
      <c r="GRU28" s="526"/>
      <c r="GRV28" s="526"/>
      <c r="GRW28" s="526"/>
      <c r="GRX28" s="526"/>
      <c r="GRY28" s="526"/>
      <c r="GRZ28" s="526"/>
      <c r="GSA28" s="526"/>
      <c r="GSB28" s="526"/>
      <c r="GSC28" s="526"/>
      <c r="GSD28" s="526"/>
      <c r="GSE28" s="526"/>
      <c r="GSF28" s="526"/>
      <c r="GSG28" s="526"/>
      <c r="GSH28" s="526"/>
      <c r="GSI28" s="526"/>
      <c r="GSJ28" s="526"/>
      <c r="GSK28" s="526"/>
      <c r="GSL28" s="526"/>
      <c r="GSM28" s="526"/>
      <c r="GSN28" s="526"/>
      <c r="GSO28" s="526"/>
      <c r="GSP28" s="526"/>
      <c r="GSQ28" s="526"/>
      <c r="GSR28" s="526"/>
      <c r="GSS28" s="526"/>
      <c r="GST28" s="526"/>
      <c r="GSU28" s="526"/>
      <c r="GSV28" s="526"/>
      <c r="GSW28" s="526"/>
      <c r="GSX28" s="526"/>
      <c r="GSY28" s="526"/>
      <c r="GSZ28" s="526"/>
      <c r="GTA28" s="526"/>
      <c r="GTB28" s="526"/>
      <c r="GTC28" s="526"/>
      <c r="GTD28" s="526"/>
      <c r="GTE28" s="526"/>
      <c r="GTF28" s="526"/>
      <c r="GTG28" s="526"/>
      <c r="GTH28" s="526"/>
      <c r="GTI28" s="526"/>
      <c r="GTJ28" s="526"/>
      <c r="GTK28" s="526"/>
      <c r="GTL28" s="526"/>
      <c r="GTM28" s="526"/>
      <c r="GTN28" s="526"/>
      <c r="GTO28" s="526"/>
      <c r="GTP28" s="526"/>
      <c r="GTQ28" s="526"/>
      <c r="GTR28" s="526"/>
      <c r="GTS28" s="526"/>
      <c r="GTT28" s="526"/>
      <c r="GTU28" s="526"/>
      <c r="GTV28" s="526"/>
      <c r="GTW28" s="526"/>
      <c r="GTX28" s="526"/>
      <c r="GTY28" s="526"/>
      <c r="GTZ28" s="526"/>
      <c r="GUA28" s="526"/>
      <c r="GUB28" s="526"/>
      <c r="GUC28" s="526"/>
      <c r="GUD28" s="526"/>
      <c r="GUE28" s="526"/>
      <c r="GUF28" s="526"/>
      <c r="GUG28" s="526"/>
      <c r="GUH28" s="526"/>
      <c r="GUI28" s="526"/>
      <c r="GUJ28" s="526"/>
      <c r="GUK28" s="526"/>
      <c r="GUL28" s="526"/>
      <c r="GUM28" s="526"/>
      <c r="GUN28" s="526"/>
      <c r="GUO28" s="526"/>
      <c r="GUP28" s="526"/>
      <c r="GUQ28" s="526"/>
      <c r="GUR28" s="526"/>
      <c r="GUS28" s="526"/>
      <c r="GUT28" s="526"/>
      <c r="GUU28" s="526"/>
      <c r="GUV28" s="526"/>
      <c r="GUW28" s="526"/>
      <c r="GUX28" s="526"/>
      <c r="GUY28" s="526"/>
      <c r="GUZ28" s="526"/>
      <c r="GVA28" s="526"/>
      <c r="GVB28" s="526"/>
      <c r="GVC28" s="526"/>
      <c r="GVD28" s="526"/>
      <c r="GVE28" s="526"/>
      <c r="GVF28" s="526"/>
      <c r="GVG28" s="526"/>
      <c r="GVH28" s="526"/>
      <c r="GVI28" s="526"/>
      <c r="GVJ28" s="526"/>
      <c r="GVK28" s="526"/>
      <c r="GVL28" s="526"/>
      <c r="GVM28" s="526"/>
      <c r="GVN28" s="526"/>
      <c r="GVO28" s="526"/>
      <c r="GVP28" s="526"/>
      <c r="GVQ28" s="526"/>
      <c r="GVR28" s="526"/>
      <c r="GVS28" s="526"/>
      <c r="GVT28" s="526"/>
      <c r="GVU28" s="526"/>
      <c r="GVV28" s="526"/>
      <c r="GVW28" s="526"/>
      <c r="GVX28" s="526"/>
      <c r="GVY28" s="526"/>
      <c r="GVZ28" s="526"/>
      <c r="GWA28" s="526"/>
      <c r="GWB28" s="526"/>
      <c r="GWC28" s="526"/>
      <c r="GWD28" s="526"/>
      <c r="GWE28" s="526"/>
      <c r="GWF28" s="526"/>
      <c r="GWG28" s="526"/>
      <c r="GWH28" s="526"/>
      <c r="GWI28" s="526"/>
      <c r="GWJ28" s="526"/>
      <c r="GWK28" s="526"/>
      <c r="GWL28" s="526"/>
      <c r="GWM28" s="526"/>
      <c r="GWN28" s="526"/>
      <c r="GWO28" s="526"/>
      <c r="GWP28" s="526"/>
      <c r="GWQ28" s="526"/>
      <c r="GWR28" s="526"/>
      <c r="GWS28" s="526"/>
      <c r="GWT28" s="526"/>
      <c r="GWU28" s="526"/>
      <c r="GWV28" s="526"/>
      <c r="GWW28" s="526"/>
      <c r="GWX28" s="526"/>
      <c r="GWY28" s="526"/>
      <c r="GWZ28" s="526"/>
      <c r="GXA28" s="526"/>
      <c r="GXB28" s="526"/>
      <c r="GXC28" s="526"/>
      <c r="GXD28" s="526"/>
      <c r="GXE28" s="526"/>
      <c r="GXF28" s="526"/>
      <c r="GXG28" s="526"/>
      <c r="GXH28" s="526"/>
      <c r="GXI28" s="526"/>
      <c r="GXJ28" s="526"/>
      <c r="GXK28" s="526"/>
      <c r="GXL28" s="526"/>
      <c r="GXM28" s="526"/>
      <c r="GXN28" s="526"/>
      <c r="GXO28" s="526"/>
      <c r="GXP28" s="526"/>
      <c r="GXQ28" s="526"/>
      <c r="GXR28" s="526"/>
      <c r="GXS28" s="526"/>
      <c r="GXT28" s="526"/>
      <c r="GXU28" s="526"/>
      <c r="GXV28" s="526"/>
      <c r="GXW28" s="526"/>
      <c r="GXX28" s="526"/>
      <c r="GXY28" s="526"/>
      <c r="GXZ28" s="526"/>
      <c r="GYA28" s="526"/>
      <c r="GYB28" s="526"/>
      <c r="GYC28" s="526"/>
      <c r="GYD28" s="526"/>
      <c r="GYE28" s="526"/>
      <c r="GYF28" s="526"/>
      <c r="GYG28" s="526"/>
      <c r="GYH28" s="526"/>
      <c r="GYI28" s="526"/>
      <c r="GYJ28" s="526"/>
      <c r="GYK28" s="526"/>
      <c r="GYL28" s="526"/>
      <c r="GYM28" s="526"/>
      <c r="GYN28" s="526"/>
      <c r="GYO28" s="526"/>
      <c r="GYP28" s="526"/>
      <c r="GYQ28" s="526"/>
      <c r="GYR28" s="526"/>
      <c r="GYS28" s="526"/>
      <c r="GYT28" s="526"/>
      <c r="GYU28" s="526"/>
      <c r="GYV28" s="526"/>
      <c r="GYW28" s="526"/>
      <c r="GYX28" s="526"/>
      <c r="GYY28" s="526"/>
      <c r="GYZ28" s="526"/>
      <c r="GZA28" s="526"/>
      <c r="GZB28" s="526"/>
      <c r="GZC28" s="526"/>
      <c r="GZD28" s="526"/>
      <c r="GZE28" s="526"/>
      <c r="GZF28" s="526"/>
      <c r="GZG28" s="526"/>
      <c r="GZH28" s="526"/>
      <c r="GZI28" s="526"/>
      <c r="GZJ28" s="526"/>
      <c r="GZK28" s="526"/>
      <c r="GZL28" s="526"/>
      <c r="GZM28" s="526"/>
      <c r="GZN28" s="526"/>
      <c r="GZO28" s="526"/>
      <c r="GZP28" s="526"/>
      <c r="GZQ28" s="526"/>
      <c r="GZR28" s="526"/>
      <c r="GZS28" s="526"/>
      <c r="GZT28" s="526"/>
      <c r="GZU28" s="526"/>
      <c r="GZV28" s="526"/>
      <c r="GZW28" s="526"/>
      <c r="GZX28" s="526"/>
      <c r="GZY28" s="526"/>
      <c r="GZZ28" s="526"/>
      <c r="HAA28" s="526"/>
      <c r="HAB28" s="526"/>
      <c r="HAC28" s="526"/>
      <c r="HAD28" s="526"/>
      <c r="HAE28" s="526"/>
      <c r="HAF28" s="526"/>
      <c r="HAG28" s="526"/>
      <c r="HAH28" s="526"/>
      <c r="HAI28" s="526"/>
      <c r="HAJ28" s="526"/>
      <c r="HAK28" s="526"/>
      <c r="HAL28" s="526"/>
      <c r="HAM28" s="526"/>
      <c r="HAN28" s="526"/>
      <c r="HAO28" s="526"/>
      <c r="HAP28" s="526"/>
      <c r="HAQ28" s="526"/>
      <c r="HAR28" s="526"/>
      <c r="HAS28" s="526"/>
      <c r="HAT28" s="526"/>
      <c r="HAU28" s="526"/>
      <c r="HAV28" s="526"/>
      <c r="HAW28" s="526"/>
      <c r="HAX28" s="526"/>
      <c r="HAY28" s="526"/>
      <c r="HAZ28" s="526"/>
      <c r="HBA28" s="526"/>
      <c r="HBB28" s="526"/>
      <c r="HBC28" s="526"/>
      <c r="HBD28" s="526"/>
      <c r="HBE28" s="526"/>
      <c r="HBF28" s="526"/>
      <c r="HBG28" s="526"/>
      <c r="HBH28" s="526"/>
      <c r="HBI28" s="526"/>
      <c r="HBJ28" s="526"/>
      <c r="HBK28" s="526"/>
      <c r="HBL28" s="526"/>
      <c r="HBM28" s="526"/>
      <c r="HBN28" s="526"/>
      <c r="HBO28" s="526"/>
      <c r="HBP28" s="526"/>
      <c r="HBQ28" s="526"/>
      <c r="HBR28" s="526"/>
      <c r="HBS28" s="526"/>
      <c r="HBT28" s="526"/>
      <c r="HBU28" s="526"/>
      <c r="HBV28" s="526"/>
      <c r="HBW28" s="526"/>
      <c r="HBX28" s="526"/>
      <c r="HBY28" s="526"/>
      <c r="HBZ28" s="526"/>
      <c r="HCA28" s="526"/>
      <c r="HCB28" s="526"/>
      <c r="HCC28" s="526"/>
      <c r="HCD28" s="526"/>
      <c r="HCE28" s="526"/>
      <c r="HCF28" s="526"/>
      <c r="HCG28" s="526"/>
      <c r="HCH28" s="526"/>
      <c r="HCI28" s="526"/>
      <c r="HCJ28" s="526"/>
      <c r="HCK28" s="526"/>
      <c r="HCL28" s="526"/>
      <c r="HCM28" s="526"/>
      <c r="HCN28" s="526"/>
      <c r="HCO28" s="526"/>
      <c r="HCP28" s="526"/>
      <c r="HCQ28" s="526"/>
      <c r="HCR28" s="526"/>
      <c r="HCS28" s="526"/>
      <c r="HCT28" s="526"/>
      <c r="HCU28" s="526"/>
      <c r="HCV28" s="526"/>
      <c r="HCW28" s="526"/>
      <c r="HCX28" s="526"/>
      <c r="HCY28" s="526"/>
      <c r="HCZ28" s="526"/>
      <c r="HDA28" s="526"/>
      <c r="HDB28" s="526"/>
      <c r="HDC28" s="526"/>
      <c r="HDD28" s="526"/>
      <c r="HDE28" s="526"/>
      <c r="HDF28" s="526"/>
      <c r="HDG28" s="526"/>
      <c r="HDH28" s="526"/>
      <c r="HDI28" s="526"/>
      <c r="HDJ28" s="526"/>
      <c r="HDK28" s="526"/>
      <c r="HDL28" s="526"/>
      <c r="HDM28" s="526"/>
      <c r="HDN28" s="526"/>
      <c r="HDO28" s="526"/>
      <c r="HDP28" s="526"/>
      <c r="HDQ28" s="526"/>
      <c r="HDR28" s="526"/>
      <c r="HDS28" s="526"/>
      <c r="HDT28" s="526"/>
      <c r="HDU28" s="526"/>
      <c r="HDV28" s="526"/>
      <c r="HDW28" s="526"/>
      <c r="HDX28" s="526"/>
      <c r="HDY28" s="526"/>
      <c r="HDZ28" s="526"/>
      <c r="HEA28" s="526"/>
      <c r="HEB28" s="526"/>
      <c r="HEC28" s="526"/>
      <c r="HED28" s="526"/>
      <c r="HEE28" s="526"/>
      <c r="HEF28" s="526"/>
      <c r="HEG28" s="526"/>
      <c r="HEH28" s="526"/>
      <c r="HEI28" s="526"/>
      <c r="HEJ28" s="526"/>
      <c r="HEK28" s="526"/>
      <c r="HEL28" s="526"/>
      <c r="HEM28" s="526"/>
      <c r="HEN28" s="526"/>
      <c r="HEO28" s="526"/>
      <c r="HEP28" s="526"/>
      <c r="HEQ28" s="526"/>
      <c r="HER28" s="526"/>
      <c r="HES28" s="526"/>
      <c r="HET28" s="526"/>
      <c r="HEU28" s="526"/>
      <c r="HEV28" s="526"/>
      <c r="HEW28" s="526"/>
      <c r="HEX28" s="526"/>
      <c r="HEY28" s="526"/>
      <c r="HEZ28" s="526"/>
      <c r="HFA28" s="526"/>
      <c r="HFB28" s="526"/>
      <c r="HFC28" s="526"/>
      <c r="HFD28" s="526"/>
      <c r="HFE28" s="526"/>
      <c r="HFF28" s="526"/>
      <c r="HFG28" s="526"/>
      <c r="HFH28" s="526"/>
      <c r="HFI28" s="526"/>
      <c r="HFJ28" s="526"/>
      <c r="HFK28" s="526"/>
      <c r="HFL28" s="526"/>
      <c r="HFM28" s="526"/>
      <c r="HFN28" s="526"/>
      <c r="HFO28" s="526"/>
      <c r="HFP28" s="526"/>
      <c r="HFQ28" s="526"/>
      <c r="HFR28" s="526"/>
      <c r="HFS28" s="526"/>
      <c r="HFT28" s="526"/>
      <c r="HFU28" s="526"/>
      <c r="HFV28" s="526"/>
      <c r="HFW28" s="526"/>
      <c r="HFX28" s="526"/>
      <c r="HFY28" s="526"/>
      <c r="HFZ28" s="526"/>
      <c r="HGA28" s="526"/>
      <c r="HGB28" s="526"/>
      <c r="HGC28" s="526"/>
      <c r="HGD28" s="526"/>
      <c r="HGE28" s="526"/>
      <c r="HGF28" s="526"/>
      <c r="HGG28" s="526"/>
      <c r="HGH28" s="526"/>
      <c r="HGI28" s="526"/>
      <c r="HGJ28" s="526"/>
      <c r="HGK28" s="526"/>
      <c r="HGL28" s="526"/>
      <c r="HGM28" s="526"/>
      <c r="HGN28" s="526"/>
      <c r="HGO28" s="526"/>
      <c r="HGP28" s="526"/>
      <c r="HGQ28" s="526"/>
      <c r="HGR28" s="526"/>
      <c r="HGS28" s="526"/>
      <c r="HGT28" s="526"/>
      <c r="HGU28" s="526"/>
      <c r="HGV28" s="526"/>
      <c r="HGW28" s="526"/>
      <c r="HGX28" s="526"/>
      <c r="HGY28" s="526"/>
      <c r="HGZ28" s="526"/>
      <c r="HHA28" s="526"/>
      <c r="HHB28" s="526"/>
      <c r="HHC28" s="526"/>
      <c r="HHD28" s="526"/>
      <c r="HHE28" s="526"/>
      <c r="HHF28" s="526"/>
      <c r="HHG28" s="526"/>
      <c r="HHH28" s="526"/>
      <c r="HHI28" s="526"/>
      <c r="HHJ28" s="526"/>
      <c r="HHK28" s="526"/>
      <c r="HHL28" s="526"/>
      <c r="HHM28" s="526"/>
      <c r="HHN28" s="526"/>
      <c r="HHO28" s="526"/>
      <c r="HHP28" s="526"/>
      <c r="HHQ28" s="526"/>
      <c r="HHR28" s="526"/>
      <c r="HHS28" s="526"/>
      <c r="HHT28" s="526"/>
      <c r="HHU28" s="526"/>
      <c r="HHV28" s="526"/>
      <c r="HHW28" s="526"/>
      <c r="HHX28" s="526"/>
      <c r="HHY28" s="526"/>
      <c r="HHZ28" s="526"/>
      <c r="HIA28" s="526"/>
      <c r="HIB28" s="526"/>
      <c r="HIC28" s="526"/>
      <c r="HID28" s="526"/>
      <c r="HIE28" s="526"/>
      <c r="HIF28" s="526"/>
      <c r="HIG28" s="526"/>
      <c r="HIH28" s="526"/>
      <c r="HII28" s="526"/>
      <c r="HIJ28" s="526"/>
      <c r="HIK28" s="526"/>
      <c r="HIL28" s="526"/>
      <c r="HIM28" s="526"/>
      <c r="HIN28" s="526"/>
      <c r="HIO28" s="526"/>
      <c r="HIP28" s="526"/>
      <c r="HIQ28" s="526"/>
      <c r="HIR28" s="526"/>
      <c r="HIS28" s="526"/>
      <c r="HIT28" s="526"/>
      <c r="HIU28" s="526"/>
      <c r="HIV28" s="526"/>
      <c r="HIW28" s="526"/>
      <c r="HIX28" s="526"/>
      <c r="HIY28" s="526"/>
      <c r="HIZ28" s="526"/>
      <c r="HJA28" s="526"/>
      <c r="HJB28" s="526"/>
      <c r="HJC28" s="526"/>
      <c r="HJD28" s="526"/>
      <c r="HJE28" s="526"/>
      <c r="HJF28" s="526"/>
      <c r="HJG28" s="526"/>
      <c r="HJH28" s="526"/>
      <c r="HJI28" s="526"/>
      <c r="HJJ28" s="526"/>
      <c r="HJK28" s="526"/>
      <c r="HJL28" s="526"/>
      <c r="HJM28" s="526"/>
      <c r="HJN28" s="526"/>
      <c r="HJO28" s="526"/>
      <c r="HJP28" s="526"/>
      <c r="HJQ28" s="526"/>
      <c r="HJR28" s="526"/>
      <c r="HJS28" s="526"/>
      <c r="HJT28" s="526"/>
      <c r="HJU28" s="526"/>
      <c r="HJV28" s="526"/>
      <c r="HJW28" s="526"/>
      <c r="HJX28" s="526"/>
      <c r="HJY28" s="526"/>
      <c r="HJZ28" s="526"/>
      <c r="HKA28" s="526"/>
      <c r="HKB28" s="526"/>
      <c r="HKC28" s="526"/>
      <c r="HKD28" s="526"/>
      <c r="HKE28" s="526"/>
      <c r="HKF28" s="526"/>
      <c r="HKG28" s="526"/>
      <c r="HKH28" s="526"/>
      <c r="HKI28" s="526"/>
      <c r="HKJ28" s="526"/>
      <c r="HKK28" s="526"/>
      <c r="HKL28" s="526"/>
      <c r="HKM28" s="526"/>
      <c r="HKN28" s="526"/>
      <c r="HKO28" s="526"/>
      <c r="HKP28" s="526"/>
      <c r="HKQ28" s="526"/>
      <c r="HKR28" s="526"/>
      <c r="HKS28" s="526"/>
      <c r="HKT28" s="526"/>
      <c r="HKU28" s="526"/>
      <c r="HKV28" s="526"/>
      <c r="HKW28" s="526"/>
      <c r="HKX28" s="526"/>
      <c r="HKY28" s="526"/>
      <c r="HKZ28" s="526"/>
      <c r="HLA28" s="526"/>
      <c r="HLB28" s="526"/>
      <c r="HLC28" s="526"/>
      <c r="HLD28" s="526"/>
      <c r="HLE28" s="526"/>
      <c r="HLF28" s="526"/>
      <c r="HLG28" s="526"/>
      <c r="HLH28" s="526"/>
      <c r="HLI28" s="526"/>
      <c r="HLJ28" s="526"/>
      <c r="HLK28" s="526"/>
      <c r="HLL28" s="526"/>
      <c r="HLM28" s="526"/>
      <c r="HLN28" s="526"/>
      <c r="HLO28" s="526"/>
      <c r="HLP28" s="526"/>
      <c r="HLQ28" s="526"/>
      <c r="HLR28" s="526"/>
      <c r="HLS28" s="526"/>
      <c r="HLT28" s="526"/>
      <c r="HLU28" s="526"/>
      <c r="HLV28" s="526"/>
      <c r="HLW28" s="526"/>
      <c r="HLX28" s="526"/>
      <c r="HLY28" s="526"/>
      <c r="HLZ28" s="526"/>
      <c r="HMA28" s="526"/>
      <c r="HMB28" s="526"/>
      <c r="HMC28" s="526"/>
      <c r="HMD28" s="526"/>
      <c r="HME28" s="526"/>
      <c r="HMF28" s="526"/>
      <c r="HMG28" s="526"/>
      <c r="HMH28" s="526"/>
      <c r="HMI28" s="526"/>
      <c r="HMJ28" s="526"/>
      <c r="HMK28" s="526"/>
      <c r="HML28" s="526"/>
      <c r="HMM28" s="526"/>
      <c r="HMN28" s="526"/>
      <c r="HMO28" s="526"/>
      <c r="HMP28" s="526"/>
      <c r="HMQ28" s="526"/>
      <c r="HMR28" s="526"/>
      <c r="HMS28" s="526"/>
      <c r="HMT28" s="526"/>
      <c r="HMU28" s="526"/>
      <c r="HMV28" s="526"/>
      <c r="HMW28" s="526"/>
      <c r="HMX28" s="526"/>
      <c r="HMY28" s="526"/>
      <c r="HMZ28" s="526"/>
      <c r="HNA28" s="526"/>
      <c r="HNB28" s="526"/>
      <c r="HNC28" s="526"/>
      <c r="HND28" s="526"/>
      <c r="HNE28" s="526"/>
      <c r="HNF28" s="526"/>
      <c r="HNG28" s="526"/>
      <c r="HNH28" s="526"/>
      <c r="HNI28" s="526"/>
      <c r="HNJ28" s="526"/>
      <c r="HNK28" s="526"/>
      <c r="HNL28" s="526"/>
      <c r="HNM28" s="526"/>
      <c r="HNN28" s="526"/>
      <c r="HNO28" s="526"/>
      <c r="HNP28" s="526"/>
      <c r="HNQ28" s="526"/>
      <c r="HNR28" s="526"/>
      <c r="HNS28" s="526"/>
      <c r="HNT28" s="526"/>
      <c r="HNU28" s="526"/>
      <c r="HNV28" s="526"/>
      <c r="HNW28" s="526"/>
      <c r="HNX28" s="526"/>
      <c r="HNY28" s="526"/>
      <c r="HNZ28" s="526"/>
      <c r="HOA28" s="526"/>
      <c r="HOB28" s="526"/>
      <c r="HOC28" s="526"/>
      <c r="HOD28" s="526"/>
      <c r="HOE28" s="526"/>
      <c r="HOF28" s="526"/>
      <c r="HOG28" s="526"/>
      <c r="HOH28" s="526"/>
      <c r="HOI28" s="526"/>
      <c r="HOJ28" s="526"/>
      <c r="HOK28" s="526"/>
      <c r="HOL28" s="526"/>
      <c r="HOM28" s="526"/>
      <c r="HON28" s="526"/>
      <c r="HOO28" s="526"/>
      <c r="HOP28" s="526"/>
      <c r="HOQ28" s="526"/>
      <c r="HOR28" s="526"/>
      <c r="HOS28" s="526"/>
      <c r="HOT28" s="526"/>
      <c r="HOU28" s="526"/>
      <c r="HOV28" s="526"/>
      <c r="HOW28" s="526"/>
      <c r="HOX28" s="526"/>
      <c r="HOY28" s="526"/>
      <c r="HOZ28" s="526"/>
      <c r="HPA28" s="526"/>
      <c r="HPB28" s="526"/>
      <c r="HPC28" s="526"/>
      <c r="HPD28" s="526"/>
      <c r="HPE28" s="526"/>
      <c r="HPF28" s="526"/>
      <c r="HPG28" s="526"/>
      <c r="HPH28" s="526"/>
      <c r="HPI28" s="526"/>
      <c r="HPJ28" s="526"/>
      <c r="HPK28" s="526"/>
      <c r="HPL28" s="526"/>
      <c r="HPM28" s="526"/>
      <c r="HPN28" s="526"/>
      <c r="HPO28" s="526"/>
      <c r="HPP28" s="526"/>
      <c r="HPQ28" s="526"/>
      <c r="HPR28" s="526"/>
      <c r="HPS28" s="526"/>
      <c r="HPT28" s="526"/>
      <c r="HPU28" s="526"/>
      <c r="HPV28" s="526"/>
      <c r="HPW28" s="526"/>
      <c r="HPX28" s="526"/>
      <c r="HPY28" s="526"/>
      <c r="HPZ28" s="526"/>
      <c r="HQA28" s="526"/>
      <c r="HQB28" s="526"/>
      <c r="HQC28" s="526"/>
      <c r="HQD28" s="526"/>
      <c r="HQE28" s="526"/>
      <c r="HQF28" s="526"/>
      <c r="HQG28" s="526"/>
      <c r="HQH28" s="526"/>
      <c r="HQI28" s="526"/>
      <c r="HQJ28" s="526"/>
      <c r="HQK28" s="526"/>
      <c r="HQL28" s="526"/>
      <c r="HQM28" s="526"/>
      <c r="HQN28" s="526"/>
      <c r="HQO28" s="526"/>
      <c r="HQP28" s="526"/>
      <c r="HQQ28" s="526"/>
      <c r="HQR28" s="526"/>
      <c r="HQS28" s="526"/>
      <c r="HQT28" s="526"/>
      <c r="HQU28" s="526"/>
      <c r="HQV28" s="526"/>
      <c r="HQW28" s="526"/>
      <c r="HQX28" s="526"/>
      <c r="HQY28" s="526"/>
      <c r="HQZ28" s="526"/>
      <c r="HRA28" s="526"/>
      <c r="HRB28" s="526"/>
      <c r="HRC28" s="526"/>
      <c r="HRD28" s="526"/>
      <c r="HRE28" s="526"/>
      <c r="HRF28" s="526"/>
      <c r="HRG28" s="526"/>
      <c r="HRH28" s="526"/>
      <c r="HRI28" s="526"/>
      <c r="HRJ28" s="526"/>
      <c r="HRK28" s="526"/>
      <c r="HRL28" s="526"/>
      <c r="HRM28" s="526"/>
      <c r="HRN28" s="526"/>
      <c r="HRO28" s="526"/>
      <c r="HRP28" s="526"/>
      <c r="HRQ28" s="526"/>
      <c r="HRR28" s="526"/>
      <c r="HRS28" s="526"/>
      <c r="HRT28" s="526"/>
      <c r="HRU28" s="526"/>
      <c r="HRV28" s="526"/>
      <c r="HRW28" s="526"/>
      <c r="HRX28" s="526"/>
      <c r="HRY28" s="526"/>
      <c r="HRZ28" s="526"/>
      <c r="HSA28" s="526"/>
      <c r="HSB28" s="526"/>
      <c r="HSC28" s="526"/>
      <c r="HSD28" s="526"/>
      <c r="HSE28" s="526"/>
      <c r="HSF28" s="526"/>
      <c r="HSG28" s="526"/>
      <c r="HSH28" s="526"/>
      <c r="HSI28" s="526"/>
      <c r="HSJ28" s="526"/>
      <c r="HSK28" s="526"/>
      <c r="HSL28" s="526"/>
      <c r="HSM28" s="526"/>
      <c r="HSN28" s="526"/>
      <c r="HSO28" s="526"/>
      <c r="HSP28" s="526"/>
      <c r="HSQ28" s="526"/>
      <c r="HSR28" s="526"/>
      <c r="HSS28" s="526"/>
      <c r="HST28" s="526"/>
      <c r="HSU28" s="526"/>
      <c r="HSV28" s="526"/>
      <c r="HSW28" s="526"/>
      <c r="HSX28" s="526"/>
      <c r="HSY28" s="526"/>
      <c r="HSZ28" s="526"/>
      <c r="HTA28" s="526"/>
      <c r="HTB28" s="526"/>
      <c r="HTC28" s="526"/>
      <c r="HTD28" s="526"/>
      <c r="HTE28" s="526"/>
      <c r="HTF28" s="526"/>
      <c r="HTG28" s="526"/>
      <c r="HTH28" s="526"/>
      <c r="HTI28" s="526"/>
      <c r="HTJ28" s="526"/>
      <c r="HTK28" s="526"/>
      <c r="HTL28" s="526"/>
      <c r="HTM28" s="526"/>
      <c r="HTN28" s="526"/>
      <c r="HTO28" s="526"/>
      <c r="HTP28" s="526"/>
      <c r="HTQ28" s="526"/>
      <c r="HTR28" s="526"/>
      <c r="HTS28" s="526"/>
      <c r="HTT28" s="526"/>
      <c r="HTU28" s="526"/>
      <c r="HTV28" s="526"/>
      <c r="HTW28" s="526"/>
      <c r="HTX28" s="526"/>
      <c r="HTY28" s="526"/>
      <c r="HTZ28" s="526"/>
      <c r="HUA28" s="526"/>
      <c r="HUB28" s="526"/>
      <c r="HUC28" s="526"/>
      <c r="HUD28" s="526"/>
      <c r="HUE28" s="526"/>
      <c r="HUF28" s="526"/>
      <c r="HUG28" s="526"/>
      <c r="HUH28" s="526"/>
      <c r="HUI28" s="526"/>
      <c r="HUJ28" s="526"/>
      <c r="HUK28" s="526"/>
      <c r="HUL28" s="526"/>
      <c r="HUM28" s="526"/>
      <c r="HUN28" s="526"/>
      <c r="HUO28" s="526"/>
      <c r="HUP28" s="526"/>
      <c r="HUQ28" s="526"/>
      <c r="HUR28" s="526"/>
      <c r="HUS28" s="526"/>
      <c r="HUT28" s="526"/>
      <c r="HUU28" s="526"/>
      <c r="HUV28" s="526"/>
      <c r="HUW28" s="526"/>
      <c r="HUX28" s="526"/>
      <c r="HUY28" s="526"/>
      <c r="HUZ28" s="526"/>
      <c r="HVA28" s="526"/>
      <c r="HVB28" s="526"/>
      <c r="HVC28" s="526"/>
      <c r="HVD28" s="526"/>
      <c r="HVE28" s="526"/>
      <c r="HVF28" s="526"/>
      <c r="HVG28" s="526"/>
      <c r="HVH28" s="526"/>
      <c r="HVI28" s="526"/>
      <c r="HVJ28" s="526"/>
      <c r="HVK28" s="526"/>
      <c r="HVL28" s="526"/>
      <c r="HVM28" s="526"/>
      <c r="HVN28" s="526"/>
      <c r="HVO28" s="526"/>
      <c r="HVP28" s="526"/>
      <c r="HVQ28" s="526"/>
      <c r="HVR28" s="526"/>
      <c r="HVS28" s="526"/>
      <c r="HVT28" s="526"/>
      <c r="HVU28" s="526"/>
      <c r="HVV28" s="526"/>
      <c r="HVW28" s="526"/>
      <c r="HVX28" s="526"/>
      <c r="HVY28" s="526"/>
      <c r="HVZ28" s="526"/>
      <c r="HWA28" s="526"/>
      <c r="HWB28" s="526"/>
      <c r="HWC28" s="526"/>
      <c r="HWD28" s="526"/>
      <c r="HWE28" s="526"/>
      <c r="HWF28" s="526"/>
      <c r="HWG28" s="526"/>
      <c r="HWH28" s="526"/>
      <c r="HWI28" s="526"/>
      <c r="HWJ28" s="526"/>
      <c r="HWK28" s="526"/>
      <c r="HWL28" s="526"/>
      <c r="HWM28" s="526"/>
      <c r="HWN28" s="526"/>
      <c r="HWO28" s="526"/>
      <c r="HWP28" s="526"/>
      <c r="HWQ28" s="526"/>
      <c r="HWR28" s="526"/>
      <c r="HWS28" s="526"/>
      <c r="HWT28" s="526"/>
      <c r="HWU28" s="526"/>
      <c r="HWV28" s="526"/>
      <c r="HWW28" s="526"/>
      <c r="HWX28" s="526"/>
      <c r="HWY28" s="526"/>
      <c r="HWZ28" s="526"/>
      <c r="HXA28" s="526"/>
      <c r="HXB28" s="526"/>
      <c r="HXC28" s="526"/>
      <c r="HXD28" s="526"/>
      <c r="HXE28" s="526"/>
      <c r="HXF28" s="526"/>
      <c r="HXG28" s="526"/>
      <c r="HXH28" s="526"/>
      <c r="HXI28" s="526"/>
      <c r="HXJ28" s="526"/>
      <c r="HXK28" s="526"/>
      <c r="HXL28" s="526"/>
      <c r="HXM28" s="526"/>
      <c r="HXN28" s="526"/>
      <c r="HXO28" s="526"/>
      <c r="HXP28" s="526"/>
      <c r="HXQ28" s="526"/>
      <c r="HXR28" s="526"/>
      <c r="HXS28" s="526"/>
      <c r="HXT28" s="526"/>
      <c r="HXU28" s="526"/>
      <c r="HXV28" s="526"/>
      <c r="HXW28" s="526"/>
      <c r="HXX28" s="526"/>
      <c r="HXY28" s="526"/>
      <c r="HXZ28" s="526"/>
      <c r="HYA28" s="526"/>
      <c r="HYB28" s="526"/>
      <c r="HYC28" s="526"/>
      <c r="HYD28" s="526"/>
      <c r="HYE28" s="526"/>
      <c r="HYF28" s="526"/>
      <c r="HYG28" s="526"/>
      <c r="HYH28" s="526"/>
      <c r="HYI28" s="526"/>
      <c r="HYJ28" s="526"/>
      <c r="HYK28" s="526"/>
      <c r="HYL28" s="526"/>
      <c r="HYM28" s="526"/>
      <c r="HYN28" s="526"/>
      <c r="HYO28" s="526"/>
      <c r="HYP28" s="526"/>
      <c r="HYQ28" s="526"/>
      <c r="HYR28" s="526"/>
      <c r="HYS28" s="526"/>
      <c r="HYT28" s="526"/>
      <c r="HYU28" s="526"/>
      <c r="HYV28" s="526"/>
      <c r="HYW28" s="526"/>
      <c r="HYX28" s="526"/>
      <c r="HYY28" s="526"/>
      <c r="HYZ28" s="526"/>
      <c r="HZA28" s="526"/>
      <c r="HZB28" s="526"/>
      <c r="HZC28" s="526"/>
      <c r="HZD28" s="526"/>
      <c r="HZE28" s="526"/>
      <c r="HZF28" s="526"/>
      <c r="HZG28" s="526"/>
      <c r="HZH28" s="526"/>
      <c r="HZI28" s="526"/>
      <c r="HZJ28" s="526"/>
      <c r="HZK28" s="526"/>
      <c r="HZL28" s="526"/>
      <c r="HZM28" s="526"/>
      <c r="HZN28" s="526"/>
      <c r="HZO28" s="526"/>
      <c r="HZP28" s="526"/>
      <c r="HZQ28" s="526"/>
      <c r="HZR28" s="526"/>
      <c r="HZS28" s="526"/>
      <c r="HZT28" s="526"/>
      <c r="HZU28" s="526"/>
      <c r="HZV28" s="526"/>
      <c r="HZW28" s="526"/>
      <c r="HZX28" s="526"/>
      <c r="HZY28" s="526"/>
      <c r="HZZ28" s="526"/>
      <c r="IAA28" s="526"/>
      <c r="IAB28" s="526"/>
      <c r="IAC28" s="526"/>
      <c r="IAD28" s="526"/>
      <c r="IAE28" s="526"/>
      <c r="IAF28" s="526"/>
      <c r="IAG28" s="526"/>
      <c r="IAH28" s="526"/>
      <c r="IAI28" s="526"/>
      <c r="IAJ28" s="526"/>
      <c r="IAK28" s="526"/>
      <c r="IAL28" s="526"/>
      <c r="IAM28" s="526"/>
      <c r="IAN28" s="526"/>
      <c r="IAO28" s="526"/>
      <c r="IAP28" s="526"/>
      <c r="IAQ28" s="526"/>
      <c r="IAR28" s="526"/>
      <c r="IAS28" s="526"/>
      <c r="IAT28" s="526"/>
      <c r="IAU28" s="526"/>
      <c r="IAV28" s="526"/>
      <c r="IAW28" s="526"/>
      <c r="IAX28" s="526"/>
      <c r="IAY28" s="526"/>
      <c r="IAZ28" s="526"/>
      <c r="IBA28" s="526"/>
      <c r="IBB28" s="526"/>
      <c r="IBC28" s="526"/>
      <c r="IBD28" s="526"/>
      <c r="IBE28" s="526"/>
      <c r="IBF28" s="526"/>
      <c r="IBG28" s="526"/>
      <c r="IBH28" s="526"/>
      <c r="IBI28" s="526"/>
      <c r="IBJ28" s="526"/>
      <c r="IBK28" s="526"/>
      <c r="IBL28" s="526"/>
      <c r="IBM28" s="526"/>
      <c r="IBN28" s="526"/>
      <c r="IBO28" s="526"/>
      <c r="IBP28" s="526"/>
      <c r="IBQ28" s="526"/>
      <c r="IBR28" s="526"/>
      <c r="IBS28" s="526"/>
      <c r="IBT28" s="526"/>
      <c r="IBU28" s="526"/>
      <c r="IBV28" s="526"/>
      <c r="IBW28" s="526"/>
      <c r="IBX28" s="526"/>
      <c r="IBY28" s="526"/>
      <c r="IBZ28" s="526"/>
      <c r="ICA28" s="526"/>
      <c r="ICB28" s="526"/>
      <c r="ICC28" s="526"/>
      <c r="ICD28" s="526"/>
      <c r="ICE28" s="526"/>
      <c r="ICF28" s="526"/>
      <c r="ICG28" s="526"/>
      <c r="ICH28" s="526"/>
      <c r="ICI28" s="526"/>
      <c r="ICJ28" s="526"/>
      <c r="ICK28" s="526"/>
      <c r="ICL28" s="526"/>
      <c r="ICM28" s="526"/>
      <c r="ICN28" s="526"/>
      <c r="ICO28" s="526"/>
      <c r="ICP28" s="526"/>
      <c r="ICQ28" s="526"/>
      <c r="ICR28" s="526"/>
      <c r="ICS28" s="526"/>
      <c r="ICT28" s="526"/>
      <c r="ICU28" s="526"/>
      <c r="ICV28" s="526"/>
      <c r="ICW28" s="526"/>
      <c r="ICX28" s="526"/>
      <c r="ICY28" s="526"/>
      <c r="ICZ28" s="526"/>
      <c r="IDA28" s="526"/>
      <c r="IDB28" s="526"/>
      <c r="IDC28" s="526"/>
      <c r="IDD28" s="526"/>
      <c r="IDE28" s="526"/>
      <c r="IDF28" s="526"/>
      <c r="IDG28" s="526"/>
      <c r="IDH28" s="526"/>
      <c r="IDI28" s="526"/>
      <c r="IDJ28" s="526"/>
      <c r="IDK28" s="526"/>
      <c r="IDL28" s="526"/>
      <c r="IDM28" s="526"/>
      <c r="IDN28" s="526"/>
      <c r="IDO28" s="526"/>
      <c r="IDP28" s="526"/>
      <c r="IDQ28" s="526"/>
      <c r="IDR28" s="526"/>
      <c r="IDS28" s="526"/>
      <c r="IDT28" s="526"/>
      <c r="IDU28" s="526"/>
      <c r="IDV28" s="526"/>
      <c r="IDW28" s="526"/>
      <c r="IDX28" s="526"/>
      <c r="IDY28" s="526"/>
      <c r="IDZ28" s="526"/>
      <c r="IEA28" s="526"/>
      <c r="IEB28" s="526"/>
      <c r="IEC28" s="526"/>
      <c r="IED28" s="526"/>
      <c r="IEE28" s="526"/>
      <c r="IEF28" s="526"/>
      <c r="IEG28" s="526"/>
      <c r="IEH28" s="526"/>
      <c r="IEI28" s="526"/>
      <c r="IEJ28" s="526"/>
      <c r="IEK28" s="526"/>
      <c r="IEL28" s="526"/>
      <c r="IEM28" s="526"/>
      <c r="IEN28" s="526"/>
      <c r="IEO28" s="526"/>
      <c r="IEP28" s="526"/>
      <c r="IEQ28" s="526"/>
      <c r="IER28" s="526"/>
      <c r="IES28" s="526"/>
      <c r="IET28" s="526"/>
      <c r="IEU28" s="526"/>
      <c r="IEV28" s="526"/>
      <c r="IEW28" s="526"/>
      <c r="IEX28" s="526"/>
      <c r="IEY28" s="526"/>
      <c r="IEZ28" s="526"/>
      <c r="IFA28" s="526"/>
      <c r="IFB28" s="526"/>
      <c r="IFC28" s="526"/>
      <c r="IFD28" s="526"/>
      <c r="IFE28" s="526"/>
      <c r="IFF28" s="526"/>
      <c r="IFG28" s="526"/>
      <c r="IFH28" s="526"/>
      <c r="IFI28" s="526"/>
      <c r="IFJ28" s="526"/>
      <c r="IFK28" s="526"/>
      <c r="IFL28" s="526"/>
      <c r="IFM28" s="526"/>
      <c r="IFN28" s="526"/>
      <c r="IFO28" s="526"/>
      <c r="IFP28" s="526"/>
      <c r="IFQ28" s="526"/>
      <c r="IFR28" s="526"/>
      <c r="IFS28" s="526"/>
      <c r="IFT28" s="526"/>
      <c r="IFU28" s="526"/>
      <c r="IFV28" s="526"/>
      <c r="IFW28" s="526"/>
      <c r="IFX28" s="526"/>
      <c r="IFY28" s="526"/>
      <c r="IFZ28" s="526"/>
      <c r="IGA28" s="526"/>
      <c r="IGB28" s="526"/>
      <c r="IGC28" s="526"/>
      <c r="IGD28" s="526"/>
      <c r="IGE28" s="526"/>
      <c r="IGF28" s="526"/>
      <c r="IGG28" s="526"/>
      <c r="IGH28" s="526"/>
      <c r="IGI28" s="526"/>
      <c r="IGJ28" s="526"/>
      <c r="IGK28" s="526"/>
      <c r="IGL28" s="526"/>
      <c r="IGM28" s="526"/>
      <c r="IGN28" s="526"/>
      <c r="IGO28" s="526"/>
      <c r="IGP28" s="526"/>
      <c r="IGQ28" s="526"/>
      <c r="IGR28" s="526"/>
      <c r="IGS28" s="526"/>
      <c r="IGT28" s="526"/>
      <c r="IGU28" s="526"/>
      <c r="IGV28" s="526"/>
      <c r="IGW28" s="526"/>
      <c r="IGX28" s="526"/>
      <c r="IGY28" s="526"/>
      <c r="IGZ28" s="526"/>
      <c r="IHA28" s="526"/>
      <c r="IHB28" s="526"/>
      <c r="IHC28" s="526"/>
      <c r="IHD28" s="526"/>
      <c r="IHE28" s="526"/>
      <c r="IHF28" s="526"/>
      <c r="IHG28" s="526"/>
      <c r="IHH28" s="526"/>
      <c r="IHI28" s="526"/>
      <c r="IHJ28" s="526"/>
      <c r="IHK28" s="526"/>
      <c r="IHL28" s="526"/>
      <c r="IHM28" s="526"/>
      <c r="IHN28" s="526"/>
      <c r="IHO28" s="526"/>
      <c r="IHP28" s="526"/>
      <c r="IHQ28" s="526"/>
      <c r="IHR28" s="526"/>
      <c r="IHS28" s="526"/>
      <c r="IHT28" s="526"/>
      <c r="IHU28" s="526"/>
      <c r="IHV28" s="526"/>
      <c r="IHW28" s="526"/>
      <c r="IHX28" s="526"/>
      <c r="IHY28" s="526"/>
      <c r="IHZ28" s="526"/>
      <c r="IIA28" s="526"/>
      <c r="IIB28" s="526"/>
      <c r="IIC28" s="526"/>
      <c r="IID28" s="526"/>
      <c r="IIE28" s="526"/>
      <c r="IIF28" s="526"/>
      <c r="IIG28" s="526"/>
      <c r="IIH28" s="526"/>
      <c r="III28" s="526"/>
      <c r="IIJ28" s="526"/>
      <c r="IIK28" s="526"/>
      <c r="IIL28" s="526"/>
      <c r="IIM28" s="526"/>
      <c r="IIN28" s="526"/>
      <c r="IIO28" s="526"/>
      <c r="IIP28" s="526"/>
      <c r="IIQ28" s="526"/>
      <c r="IIR28" s="526"/>
      <c r="IIS28" s="526"/>
      <c r="IIT28" s="526"/>
      <c r="IIU28" s="526"/>
      <c r="IIV28" s="526"/>
      <c r="IIW28" s="526"/>
      <c r="IIX28" s="526"/>
      <c r="IIY28" s="526"/>
      <c r="IIZ28" s="526"/>
      <c r="IJA28" s="526"/>
      <c r="IJB28" s="526"/>
      <c r="IJC28" s="526"/>
      <c r="IJD28" s="526"/>
      <c r="IJE28" s="526"/>
      <c r="IJF28" s="526"/>
      <c r="IJG28" s="526"/>
      <c r="IJH28" s="526"/>
      <c r="IJI28" s="526"/>
      <c r="IJJ28" s="526"/>
      <c r="IJK28" s="526"/>
      <c r="IJL28" s="526"/>
      <c r="IJM28" s="526"/>
      <c r="IJN28" s="526"/>
      <c r="IJO28" s="526"/>
      <c r="IJP28" s="526"/>
      <c r="IJQ28" s="526"/>
      <c r="IJR28" s="526"/>
      <c r="IJS28" s="526"/>
      <c r="IJT28" s="526"/>
      <c r="IJU28" s="526"/>
      <c r="IJV28" s="526"/>
      <c r="IJW28" s="526"/>
      <c r="IJX28" s="526"/>
      <c r="IJY28" s="526"/>
      <c r="IJZ28" s="526"/>
      <c r="IKA28" s="526"/>
      <c r="IKB28" s="526"/>
      <c r="IKC28" s="526"/>
      <c r="IKD28" s="526"/>
      <c r="IKE28" s="526"/>
      <c r="IKF28" s="526"/>
      <c r="IKG28" s="526"/>
      <c r="IKH28" s="526"/>
      <c r="IKI28" s="526"/>
      <c r="IKJ28" s="526"/>
      <c r="IKK28" s="526"/>
      <c r="IKL28" s="526"/>
      <c r="IKM28" s="526"/>
      <c r="IKN28" s="526"/>
      <c r="IKO28" s="526"/>
      <c r="IKP28" s="526"/>
      <c r="IKQ28" s="526"/>
      <c r="IKR28" s="526"/>
      <c r="IKS28" s="526"/>
      <c r="IKT28" s="526"/>
      <c r="IKU28" s="526"/>
      <c r="IKV28" s="526"/>
      <c r="IKW28" s="526"/>
      <c r="IKX28" s="526"/>
      <c r="IKY28" s="526"/>
      <c r="IKZ28" s="526"/>
      <c r="ILA28" s="526"/>
      <c r="ILB28" s="526"/>
      <c r="ILC28" s="526"/>
      <c r="ILD28" s="526"/>
      <c r="ILE28" s="526"/>
      <c r="ILF28" s="526"/>
      <c r="ILG28" s="526"/>
      <c r="ILH28" s="526"/>
      <c r="ILI28" s="526"/>
      <c r="ILJ28" s="526"/>
      <c r="ILK28" s="526"/>
      <c r="ILL28" s="526"/>
      <c r="ILM28" s="526"/>
      <c r="ILN28" s="526"/>
      <c r="ILO28" s="526"/>
      <c r="ILP28" s="526"/>
      <c r="ILQ28" s="526"/>
      <c r="ILR28" s="526"/>
      <c r="ILS28" s="526"/>
      <c r="ILT28" s="526"/>
      <c r="ILU28" s="526"/>
      <c r="ILV28" s="526"/>
      <c r="ILW28" s="526"/>
      <c r="ILX28" s="526"/>
      <c r="ILY28" s="526"/>
      <c r="ILZ28" s="526"/>
      <c r="IMA28" s="526"/>
      <c r="IMB28" s="526"/>
      <c r="IMC28" s="526"/>
      <c r="IMD28" s="526"/>
      <c r="IME28" s="526"/>
      <c r="IMF28" s="526"/>
      <c r="IMG28" s="526"/>
      <c r="IMH28" s="526"/>
      <c r="IMI28" s="526"/>
      <c r="IMJ28" s="526"/>
      <c r="IMK28" s="526"/>
      <c r="IML28" s="526"/>
      <c r="IMM28" s="526"/>
      <c r="IMN28" s="526"/>
      <c r="IMO28" s="526"/>
      <c r="IMP28" s="526"/>
      <c r="IMQ28" s="526"/>
      <c r="IMR28" s="526"/>
      <c r="IMS28" s="526"/>
      <c r="IMT28" s="526"/>
      <c r="IMU28" s="526"/>
      <c r="IMV28" s="526"/>
      <c r="IMW28" s="526"/>
      <c r="IMX28" s="526"/>
      <c r="IMY28" s="526"/>
      <c r="IMZ28" s="526"/>
      <c r="INA28" s="526"/>
      <c r="INB28" s="526"/>
      <c r="INC28" s="526"/>
      <c r="IND28" s="526"/>
      <c r="INE28" s="526"/>
      <c r="INF28" s="526"/>
      <c r="ING28" s="526"/>
      <c r="INH28" s="526"/>
      <c r="INI28" s="526"/>
      <c r="INJ28" s="526"/>
      <c r="INK28" s="526"/>
      <c r="INL28" s="526"/>
      <c r="INM28" s="526"/>
      <c r="INN28" s="526"/>
      <c r="INO28" s="526"/>
      <c r="INP28" s="526"/>
      <c r="INQ28" s="526"/>
      <c r="INR28" s="526"/>
      <c r="INS28" s="526"/>
      <c r="INT28" s="526"/>
      <c r="INU28" s="526"/>
      <c r="INV28" s="526"/>
      <c r="INW28" s="526"/>
      <c r="INX28" s="526"/>
      <c r="INY28" s="526"/>
      <c r="INZ28" s="526"/>
      <c r="IOA28" s="526"/>
      <c r="IOB28" s="526"/>
      <c r="IOC28" s="526"/>
      <c r="IOD28" s="526"/>
      <c r="IOE28" s="526"/>
      <c r="IOF28" s="526"/>
      <c r="IOG28" s="526"/>
      <c r="IOH28" s="526"/>
      <c r="IOI28" s="526"/>
      <c r="IOJ28" s="526"/>
      <c r="IOK28" s="526"/>
      <c r="IOL28" s="526"/>
      <c r="IOM28" s="526"/>
      <c r="ION28" s="526"/>
      <c r="IOO28" s="526"/>
      <c r="IOP28" s="526"/>
      <c r="IOQ28" s="526"/>
      <c r="IOR28" s="526"/>
      <c r="IOS28" s="526"/>
      <c r="IOT28" s="526"/>
      <c r="IOU28" s="526"/>
      <c r="IOV28" s="526"/>
      <c r="IOW28" s="526"/>
      <c r="IOX28" s="526"/>
      <c r="IOY28" s="526"/>
      <c r="IOZ28" s="526"/>
      <c r="IPA28" s="526"/>
      <c r="IPB28" s="526"/>
      <c r="IPC28" s="526"/>
      <c r="IPD28" s="526"/>
      <c r="IPE28" s="526"/>
      <c r="IPF28" s="526"/>
      <c r="IPG28" s="526"/>
      <c r="IPH28" s="526"/>
      <c r="IPI28" s="526"/>
      <c r="IPJ28" s="526"/>
      <c r="IPK28" s="526"/>
      <c r="IPL28" s="526"/>
      <c r="IPM28" s="526"/>
      <c r="IPN28" s="526"/>
      <c r="IPO28" s="526"/>
      <c r="IPP28" s="526"/>
      <c r="IPQ28" s="526"/>
      <c r="IPR28" s="526"/>
      <c r="IPS28" s="526"/>
      <c r="IPT28" s="526"/>
      <c r="IPU28" s="526"/>
      <c r="IPV28" s="526"/>
      <c r="IPW28" s="526"/>
      <c r="IPX28" s="526"/>
      <c r="IPY28" s="526"/>
      <c r="IPZ28" s="526"/>
      <c r="IQA28" s="526"/>
      <c r="IQB28" s="526"/>
      <c r="IQC28" s="526"/>
      <c r="IQD28" s="526"/>
      <c r="IQE28" s="526"/>
      <c r="IQF28" s="526"/>
      <c r="IQG28" s="526"/>
      <c r="IQH28" s="526"/>
      <c r="IQI28" s="526"/>
      <c r="IQJ28" s="526"/>
      <c r="IQK28" s="526"/>
      <c r="IQL28" s="526"/>
      <c r="IQM28" s="526"/>
      <c r="IQN28" s="526"/>
      <c r="IQO28" s="526"/>
      <c r="IQP28" s="526"/>
      <c r="IQQ28" s="526"/>
      <c r="IQR28" s="526"/>
      <c r="IQS28" s="526"/>
      <c r="IQT28" s="526"/>
      <c r="IQU28" s="526"/>
      <c r="IQV28" s="526"/>
      <c r="IQW28" s="526"/>
      <c r="IQX28" s="526"/>
      <c r="IQY28" s="526"/>
      <c r="IQZ28" s="526"/>
      <c r="IRA28" s="526"/>
      <c r="IRB28" s="526"/>
      <c r="IRC28" s="526"/>
      <c r="IRD28" s="526"/>
      <c r="IRE28" s="526"/>
      <c r="IRF28" s="526"/>
      <c r="IRG28" s="526"/>
      <c r="IRH28" s="526"/>
      <c r="IRI28" s="526"/>
      <c r="IRJ28" s="526"/>
      <c r="IRK28" s="526"/>
      <c r="IRL28" s="526"/>
      <c r="IRM28" s="526"/>
      <c r="IRN28" s="526"/>
      <c r="IRO28" s="526"/>
      <c r="IRP28" s="526"/>
      <c r="IRQ28" s="526"/>
      <c r="IRR28" s="526"/>
      <c r="IRS28" s="526"/>
      <c r="IRT28" s="526"/>
      <c r="IRU28" s="526"/>
      <c r="IRV28" s="526"/>
      <c r="IRW28" s="526"/>
      <c r="IRX28" s="526"/>
      <c r="IRY28" s="526"/>
      <c r="IRZ28" s="526"/>
      <c r="ISA28" s="526"/>
      <c r="ISB28" s="526"/>
      <c r="ISC28" s="526"/>
      <c r="ISD28" s="526"/>
      <c r="ISE28" s="526"/>
      <c r="ISF28" s="526"/>
      <c r="ISG28" s="526"/>
      <c r="ISH28" s="526"/>
      <c r="ISI28" s="526"/>
      <c r="ISJ28" s="526"/>
      <c r="ISK28" s="526"/>
      <c r="ISL28" s="526"/>
      <c r="ISM28" s="526"/>
      <c r="ISN28" s="526"/>
      <c r="ISO28" s="526"/>
      <c r="ISP28" s="526"/>
      <c r="ISQ28" s="526"/>
      <c r="ISR28" s="526"/>
      <c r="ISS28" s="526"/>
      <c r="IST28" s="526"/>
      <c r="ISU28" s="526"/>
      <c r="ISV28" s="526"/>
      <c r="ISW28" s="526"/>
      <c r="ISX28" s="526"/>
      <c r="ISY28" s="526"/>
      <c r="ISZ28" s="526"/>
      <c r="ITA28" s="526"/>
      <c r="ITB28" s="526"/>
      <c r="ITC28" s="526"/>
      <c r="ITD28" s="526"/>
      <c r="ITE28" s="526"/>
      <c r="ITF28" s="526"/>
      <c r="ITG28" s="526"/>
      <c r="ITH28" s="526"/>
      <c r="ITI28" s="526"/>
      <c r="ITJ28" s="526"/>
      <c r="ITK28" s="526"/>
      <c r="ITL28" s="526"/>
      <c r="ITM28" s="526"/>
      <c r="ITN28" s="526"/>
      <c r="ITO28" s="526"/>
      <c r="ITP28" s="526"/>
      <c r="ITQ28" s="526"/>
      <c r="ITR28" s="526"/>
      <c r="ITS28" s="526"/>
      <c r="ITT28" s="526"/>
      <c r="ITU28" s="526"/>
      <c r="ITV28" s="526"/>
      <c r="ITW28" s="526"/>
      <c r="ITX28" s="526"/>
      <c r="ITY28" s="526"/>
      <c r="ITZ28" s="526"/>
      <c r="IUA28" s="526"/>
      <c r="IUB28" s="526"/>
      <c r="IUC28" s="526"/>
      <c r="IUD28" s="526"/>
      <c r="IUE28" s="526"/>
      <c r="IUF28" s="526"/>
      <c r="IUG28" s="526"/>
      <c r="IUH28" s="526"/>
      <c r="IUI28" s="526"/>
      <c r="IUJ28" s="526"/>
      <c r="IUK28" s="526"/>
      <c r="IUL28" s="526"/>
      <c r="IUM28" s="526"/>
      <c r="IUN28" s="526"/>
      <c r="IUO28" s="526"/>
      <c r="IUP28" s="526"/>
      <c r="IUQ28" s="526"/>
      <c r="IUR28" s="526"/>
      <c r="IUS28" s="526"/>
      <c r="IUT28" s="526"/>
      <c r="IUU28" s="526"/>
      <c r="IUV28" s="526"/>
      <c r="IUW28" s="526"/>
      <c r="IUX28" s="526"/>
      <c r="IUY28" s="526"/>
      <c r="IUZ28" s="526"/>
      <c r="IVA28" s="526"/>
      <c r="IVB28" s="526"/>
      <c r="IVC28" s="526"/>
      <c r="IVD28" s="526"/>
      <c r="IVE28" s="526"/>
      <c r="IVF28" s="526"/>
      <c r="IVG28" s="526"/>
      <c r="IVH28" s="526"/>
      <c r="IVI28" s="526"/>
      <c r="IVJ28" s="526"/>
      <c r="IVK28" s="526"/>
      <c r="IVL28" s="526"/>
      <c r="IVM28" s="526"/>
      <c r="IVN28" s="526"/>
      <c r="IVO28" s="526"/>
      <c r="IVP28" s="526"/>
      <c r="IVQ28" s="526"/>
      <c r="IVR28" s="526"/>
      <c r="IVS28" s="526"/>
      <c r="IVT28" s="526"/>
      <c r="IVU28" s="526"/>
      <c r="IVV28" s="526"/>
      <c r="IVW28" s="526"/>
      <c r="IVX28" s="526"/>
      <c r="IVY28" s="526"/>
      <c r="IVZ28" s="526"/>
      <c r="IWA28" s="526"/>
      <c r="IWB28" s="526"/>
      <c r="IWC28" s="526"/>
      <c r="IWD28" s="526"/>
      <c r="IWE28" s="526"/>
      <c r="IWF28" s="526"/>
      <c r="IWG28" s="526"/>
      <c r="IWH28" s="526"/>
      <c r="IWI28" s="526"/>
      <c r="IWJ28" s="526"/>
      <c r="IWK28" s="526"/>
      <c r="IWL28" s="526"/>
      <c r="IWM28" s="526"/>
      <c r="IWN28" s="526"/>
      <c r="IWO28" s="526"/>
      <c r="IWP28" s="526"/>
      <c r="IWQ28" s="526"/>
      <c r="IWR28" s="526"/>
      <c r="IWS28" s="526"/>
      <c r="IWT28" s="526"/>
      <c r="IWU28" s="526"/>
      <c r="IWV28" s="526"/>
      <c r="IWW28" s="526"/>
      <c r="IWX28" s="526"/>
      <c r="IWY28" s="526"/>
      <c r="IWZ28" s="526"/>
      <c r="IXA28" s="526"/>
      <c r="IXB28" s="526"/>
      <c r="IXC28" s="526"/>
      <c r="IXD28" s="526"/>
      <c r="IXE28" s="526"/>
      <c r="IXF28" s="526"/>
      <c r="IXG28" s="526"/>
      <c r="IXH28" s="526"/>
      <c r="IXI28" s="526"/>
      <c r="IXJ28" s="526"/>
      <c r="IXK28" s="526"/>
      <c r="IXL28" s="526"/>
      <c r="IXM28" s="526"/>
      <c r="IXN28" s="526"/>
      <c r="IXO28" s="526"/>
      <c r="IXP28" s="526"/>
      <c r="IXQ28" s="526"/>
      <c r="IXR28" s="526"/>
      <c r="IXS28" s="526"/>
      <c r="IXT28" s="526"/>
      <c r="IXU28" s="526"/>
      <c r="IXV28" s="526"/>
      <c r="IXW28" s="526"/>
      <c r="IXX28" s="526"/>
      <c r="IXY28" s="526"/>
      <c r="IXZ28" s="526"/>
      <c r="IYA28" s="526"/>
      <c r="IYB28" s="526"/>
      <c r="IYC28" s="526"/>
      <c r="IYD28" s="526"/>
      <c r="IYE28" s="526"/>
      <c r="IYF28" s="526"/>
      <c r="IYG28" s="526"/>
      <c r="IYH28" s="526"/>
      <c r="IYI28" s="526"/>
      <c r="IYJ28" s="526"/>
      <c r="IYK28" s="526"/>
      <c r="IYL28" s="526"/>
      <c r="IYM28" s="526"/>
      <c r="IYN28" s="526"/>
      <c r="IYO28" s="526"/>
      <c r="IYP28" s="526"/>
      <c r="IYQ28" s="526"/>
      <c r="IYR28" s="526"/>
      <c r="IYS28" s="526"/>
      <c r="IYT28" s="526"/>
      <c r="IYU28" s="526"/>
      <c r="IYV28" s="526"/>
      <c r="IYW28" s="526"/>
      <c r="IYX28" s="526"/>
      <c r="IYY28" s="526"/>
      <c r="IYZ28" s="526"/>
      <c r="IZA28" s="526"/>
      <c r="IZB28" s="526"/>
      <c r="IZC28" s="526"/>
      <c r="IZD28" s="526"/>
      <c r="IZE28" s="526"/>
      <c r="IZF28" s="526"/>
      <c r="IZG28" s="526"/>
      <c r="IZH28" s="526"/>
      <c r="IZI28" s="526"/>
      <c r="IZJ28" s="526"/>
      <c r="IZK28" s="526"/>
      <c r="IZL28" s="526"/>
      <c r="IZM28" s="526"/>
      <c r="IZN28" s="526"/>
      <c r="IZO28" s="526"/>
      <c r="IZP28" s="526"/>
      <c r="IZQ28" s="526"/>
      <c r="IZR28" s="526"/>
      <c r="IZS28" s="526"/>
      <c r="IZT28" s="526"/>
      <c r="IZU28" s="526"/>
      <c r="IZV28" s="526"/>
      <c r="IZW28" s="526"/>
      <c r="IZX28" s="526"/>
      <c r="IZY28" s="526"/>
      <c r="IZZ28" s="526"/>
      <c r="JAA28" s="526"/>
      <c r="JAB28" s="526"/>
      <c r="JAC28" s="526"/>
      <c r="JAD28" s="526"/>
      <c r="JAE28" s="526"/>
      <c r="JAF28" s="526"/>
      <c r="JAG28" s="526"/>
      <c r="JAH28" s="526"/>
      <c r="JAI28" s="526"/>
      <c r="JAJ28" s="526"/>
      <c r="JAK28" s="526"/>
      <c r="JAL28" s="526"/>
      <c r="JAM28" s="526"/>
      <c r="JAN28" s="526"/>
      <c r="JAO28" s="526"/>
      <c r="JAP28" s="526"/>
      <c r="JAQ28" s="526"/>
      <c r="JAR28" s="526"/>
      <c r="JAS28" s="526"/>
      <c r="JAT28" s="526"/>
      <c r="JAU28" s="526"/>
      <c r="JAV28" s="526"/>
      <c r="JAW28" s="526"/>
      <c r="JAX28" s="526"/>
      <c r="JAY28" s="526"/>
      <c r="JAZ28" s="526"/>
      <c r="JBA28" s="526"/>
      <c r="JBB28" s="526"/>
      <c r="JBC28" s="526"/>
      <c r="JBD28" s="526"/>
      <c r="JBE28" s="526"/>
      <c r="JBF28" s="526"/>
      <c r="JBG28" s="526"/>
      <c r="JBH28" s="526"/>
      <c r="JBI28" s="526"/>
      <c r="JBJ28" s="526"/>
      <c r="JBK28" s="526"/>
      <c r="JBL28" s="526"/>
      <c r="JBM28" s="526"/>
      <c r="JBN28" s="526"/>
      <c r="JBO28" s="526"/>
      <c r="JBP28" s="526"/>
      <c r="JBQ28" s="526"/>
      <c r="JBR28" s="526"/>
      <c r="JBS28" s="526"/>
      <c r="JBT28" s="526"/>
      <c r="JBU28" s="526"/>
      <c r="JBV28" s="526"/>
      <c r="JBW28" s="526"/>
      <c r="JBX28" s="526"/>
      <c r="JBY28" s="526"/>
      <c r="JBZ28" s="526"/>
      <c r="JCA28" s="526"/>
      <c r="JCB28" s="526"/>
      <c r="JCC28" s="526"/>
      <c r="JCD28" s="526"/>
      <c r="JCE28" s="526"/>
      <c r="JCF28" s="526"/>
      <c r="JCG28" s="526"/>
      <c r="JCH28" s="526"/>
      <c r="JCI28" s="526"/>
      <c r="JCJ28" s="526"/>
      <c r="JCK28" s="526"/>
      <c r="JCL28" s="526"/>
      <c r="JCM28" s="526"/>
      <c r="JCN28" s="526"/>
      <c r="JCO28" s="526"/>
      <c r="JCP28" s="526"/>
      <c r="JCQ28" s="526"/>
      <c r="JCR28" s="526"/>
      <c r="JCS28" s="526"/>
      <c r="JCT28" s="526"/>
      <c r="JCU28" s="526"/>
      <c r="JCV28" s="526"/>
      <c r="JCW28" s="526"/>
      <c r="JCX28" s="526"/>
      <c r="JCY28" s="526"/>
      <c r="JCZ28" s="526"/>
      <c r="JDA28" s="526"/>
      <c r="JDB28" s="526"/>
      <c r="JDC28" s="526"/>
      <c r="JDD28" s="526"/>
      <c r="JDE28" s="526"/>
      <c r="JDF28" s="526"/>
      <c r="JDG28" s="526"/>
      <c r="JDH28" s="526"/>
      <c r="JDI28" s="526"/>
      <c r="JDJ28" s="526"/>
      <c r="JDK28" s="526"/>
      <c r="JDL28" s="526"/>
      <c r="JDM28" s="526"/>
      <c r="JDN28" s="526"/>
      <c r="JDO28" s="526"/>
      <c r="JDP28" s="526"/>
      <c r="JDQ28" s="526"/>
      <c r="JDR28" s="526"/>
      <c r="JDS28" s="526"/>
      <c r="JDT28" s="526"/>
      <c r="JDU28" s="526"/>
      <c r="JDV28" s="526"/>
      <c r="JDW28" s="526"/>
      <c r="JDX28" s="526"/>
      <c r="JDY28" s="526"/>
      <c r="JDZ28" s="526"/>
      <c r="JEA28" s="526"/>
      <c r="JEB28" s="526"/>
      <c r="JEC28" s="526"/>
      <c r="JED28" s="526"/>
      <c r="JEE28" s="526"/>
      <c r="JEF28" s="526"/>
      <c r="JEG28" s="526"/>
      <c r="JEH28" s="526"/>
      <c r="JEI28" s="526"/>
      <c r="JEJ28" s="526"/>
      <c r="JEK28" s="526"/>
      <c r="JEL28" s="526"/>
      <c r="JEM28" s="526"/>
      <c r="JEN28" s="526"/>
      <c r="JEO28" s="526"/>
      <c r="JEP28" s="526"/>
      <c r="JEQ28" s="526"/>
      <c r="JER28" s="526"/>
      <c r="JES28" s="526"/>
      <c r="JET28" s="526"/>
      <c r="JEU28" s="526"/>
      <c r="JEV28" s="526"/>
      <c r="JEW28" s="526"/>
      <c r="JEX28" s="526"/>
      <c r="JEY28" s="526"/>
      <c r="JEZ28" s="526"/>
      <c r="JFA28" s="526"/>
      <c r="JFB28" s="526"/>
      <c r="JFC28" s="526"/>
      <c r="JFD28" s="526"/>
      <c r="JFE28" s="526"/>
      <c r="JFF28" s="526"/>
      <c r="JFG28" s="526"/>
      <c r="JFH28" s="526"/>
      <c r="JFI28" s="526"/>
      <c r="JFJ28" s="526"/>
      <c r="JFK28" s="526"/>
      <c r="JFL28" s="526"/>
      <c r="JFM28" s="526"/>
      <c r="JFN28" s="526"/>
      <c r="JFO28" s="526"/>
      <c r="JFP28" s="526"/>
      <c r="JFQ28" s="526"/>
      <c r="JFR28" s="526"/>
      <c r="JFS28" s="526"/>
      <c r="JFT28" s="526"/>
      <c r="JFU28" s="526"/>
      <c r="JFV28" s="526"/>
      <c r="JFW28" s="526"/>
      <c r="JFX28" s="526"/>
      <c r="JFY28" s="526"/>
      <c r="JFZ28" s="526"/>
      <c r="JGA28" s="526"/>
      <c r="JGB28" s="526"/>
      <c r="JGC28" s="526"/>
      <c r="JGD28" s="526"/>
      <c r="JGE28" s="526"/>
      <c r="JGF28" s="526"/>
      <c r="JGG28" s="526"/>
      <c r="JGH28" s="526"/>
      <c r="JGI28" s="526"/>
      <c r="JGJ28" s="526"/>
      <c r="JGK28" s="526"/>
      <c r="JGL28" s="526"/>
      <c r="JGM28" s="526"/>
      <c r="JGN28" s="526"/>
      <c r="JGO28" s="526"/>
      <c r="JGP28" s="526"/>
      <c r="JGQ28" s="526"/>
      <c r="JGR28" s="526"/>
      <c r="JGS28" s="526"/>
      <c r="JGT28" s="526"/>
      <c r="JGU28" s="526"/>
      <c r="JGV28" s="526"/>
      <c r="JGW28" s="526"/>
      <c r="JGX28" s="526"/>
      <c r="JGY28" s="526"/>
      <c r="JGZ28" s="526"/>
      <c r="JHA28" s="526"/>
      <c r="JHB28" s="526"/>
      <c r="JHC28" s="526"/>
      <c r="JHD28" s="526"/>
      <c r="JHE28" s="526"/>
      <c r="JHF28" s="526"/>
      <c r="JHG28" s="526"/>
      <c r="JHH28" s="526"/>
      <c r="JHI28" s="526"/>
      <c r="JHJ28" s="526"/>
      <c r="JHK28" s="526"/>
      <c r="JHL28" s="526"/>
      <c r="JHM28" s="526"/>
      <c r="JHN28" s="526"/>
      <c r="JHO28" s="526"/>
      <c r="JHP28" s="526"/>
      <c r="JHQ28" s="526"/>
      <c r="JHR28" s="526"/>
      <c r="JHS28" s="526"/>
      <c r="JHT28" s="526"/>
      <c r="JHU28" s="526"/>
      <c r="JHV28" s="526"/>
      <c r="JHW28" s="526"/>
      <c r="JHX28" s="526"/>
      <c r="JHY28" s="526"/>
      <c r="JHZ28" s="526"/>
      <c r="JIA28" s="526"/>
      <c r="JIB28" s="526"/>
      <c r="JIC28" s="526"/>
      <c r="JID28" s="526"/>
      <c r="JIE28" s="526"/>
      <c r="JIF28" s="526"/>
      <c r="JIG28" s="526"/>
      <c r="JIH28" s="526"/>
      <c r="JII28" s="526"/>
      <c r="JIJ28" s="526"/>
      <c r="JIK28" s="526"/>
      <c r="JIL28" s="526"/>
      <c r="JIM28" s="526"/>
      <c r="JIN28" s="526"/>
      <c r="JIO28" s="526"/>
      <c r="JIP28" s="526"/>
      <c r="JIQ28" s="526"/>
      <c r="JIR28" s="526"/>
      <c r="JIS28" s="526"/>
      <c r="JIT28" s="526"/>
      <c r="JIU28" s="526"/>
      <c r="JIV28" s="526"/>
      <c r="JIW28" s="526"/>
      <c r="JIX28" s="526"/>
      <c r="JIY28" s="526"/>
      <c r="JIZ28" s="526"/>
      <c r="JJA28" s="526"/>
      <c r="JJB28" s="526"/>
      <c r="JJC28" s="526"/>
      <c r="JJD28" s="526"/>
      <c r="JJE28" s="526"/>
      <c r="JJF28" s="526"/>
      <c r="JJG28" s="526"/>
      <c r="JJH28" s="526"/>
      <c r="JJI28" s="526"/>
      <c r="JJJ28" s="526"/>
      <c r="JJK28" s="526"/>
      <c r="JJL28" s="526"/>
      <c r="JJM28" s="526"/>
      <c r="JJN28" s="526"/>
      <c r="JJO28" s="526"/>
      <c r="JJP28" s="526"/>
      <c r="JJQ28" s="526"/>
      <c r="JJR28" s="526"/>
      <c r="JJS28" s="526"/>
      <c r="JJT28" s="526"/>
      <c r="JJU28" s="526"/>
      <c r="JJV28" s="526"/>
      <c r="JJW28" s="526"/>
      <c r="JJX28" s="526"/>
      <c r="JJY28" s="526"/>
      <c r="JJZ28" s="526"/>
      <c r="JKA28" s="526"/>
      <c r="JKB28" s="526"/>
      <c r="JKC28" s="526"/>
      <c r="JKD28" s="526"/>
      <c r="JKE28" s="526"/>
      <c r="JKF28" s="526"/>
      <c r="JKG28" s="526"/>
      <c r="JKH28" s="526"/>
      <c r="JKI28" s="526"/>
      <c r="JKJ28" s="526"/>
      <c r="JKK28" s="526"/>
      <c r="JKL28" s="526"/>
      <c r="JKM28" s="526"/>
      <c r="JKN28" s="526"/>
      <c r="JKO28" s="526"/>
      <c r="JKP28" s="526"/>
      <c r="JKQ28" s="526"/>
      <c r="JKR28" s="526"/>
      <c r="JKS28" s="526"/>
      <c r="JKT28" s="526"/>
      <c r="JKU28" s="526"/>
      <c r="JKV28" s="526"/>
      <c r="JKW28" s="526"/>
      <c r="JKX28" s="526"/>
      <c r="JKY28" s="526"/>
      <c r="JKZ28" s="526"/>
      <c r="JLA28" s="526"/>
      <c r="JLB28" s="526"/>
      <c r="JLC28" s="526"/>
      <c r="JLD28" s="526"/>
      <c r="JLE28" s="526"/>
      <c r="JLF28" s="526"/>
      <c r="JLG28" s="526"/>
      <c r="JLH28" s="526"/>
      <c r="JLI28" s="526"/>
      <c r="JLJ28" s="526"/>
      <c r="JLK28" s="526"/>
      <c r="JLL28" s="526"/>
      <c r="JLM28" s="526"/>
      <c r="JLN28" s="526"/>
      <c r="JLO28" s="526"/>
      <c r="JLP28" s="526"/>
      <c r="JLQ28" s="526"/>
      <c r="JLR28" s="526"/>
      <c r="JLS28" s="526"/>
      <c r="JLT28" s="526"/>
      <c r="JLU28" s="526"/>
      <c r="JLV28" s="526"/>
      <c r="JLW28" s="526"/>
      <c r="JLX28" s="526"/>
      <c r="JLY28" s="526"/>
      <c r="JLZ28" s="526"/>
      <c r="JMA28" s="526"/>
      <c r="JMB28" s="526"/>
      <c r="JMC28" s="526"/>
      <c r="JMD28" s="526"/>
      <c r="JME28" s="526"/>
      <c r="JMF28" s="526"/>
      <c r="JMG28" s="526"/>
      <c r="JMH28" s="526"/>
      <c r="JMI28" s="526"/>
      <c r="JMJ28" s="526"/>
      <c r="JMK28" s="526"/>
      <c r="JML28" s="526"/>
      <c r="JMM28" s="526"/>
      <c r="JMN28" s="526"/>
      <c r="JMO28" s="526"/>
      <c r="JMP28" s="526"/>
      <c r="JMQ28" s="526"/>
      <c r="JMR28" s="526"/>
      <c r="JMS28" s="526"/>
      <c r="JMT28" s="526"/>
      <c r="JMU28" s="526"/>
      <c r="JMV28" s="526"/>
      <c r="JMW28" s="526"/>
      <c r="JMX28" s="526"/>
      <c r="JMY28" s="526"/>
      <c r="JMZ28" s="526"/>
      <c r="JNA28" s="526"/>
      <c r="JNB28" s="526"/>
      <c r="JNC28" s="526"/>
      <c r="JND28" s="526"/>
      <c r="JNE28" s="526"/>
      <c r="JNF28" s="526"/>
      <c r="JNG28" s="526"/>
      <c r="JNH28" s="526"/>
      <c r="JNI28" s="526"/>
      <c r="JNJ28" s="526"/>
      <c r="JNK28" s="526"/>
      <c r="JNL28" s="526"/>
      <c r="JNM28" s="526"/>
      <c r="JNN28" s="526"/>
      <c r="JNO28" s="526"/>
      <c r="JNP28" s="526"/>
      <c r="JNQ28" s="526"/>
      <c r="JNR28" s="526"/>
      <c r="JNS28" s="526"/>
      <c r="JNT28" s="526"/>
      <c r="JNU28" s="526"/>
      <c r="JNV28" s="526"/>
      <c r="JNW28" s="526"/>
      <c r="JNX28" s="526"/>
      <c r="JNY28" s="526"/>
      <c r="JNZ28" s="526"/>
      <c r="JOA28" s="526"/>
      <c r="JOB28" s="526"/>
      <c r="JOC28" s="526"/>
      <c r="JOD28" s="526"/>
      <c r="JOE28" s="526"/>
      <c r="JOF28" s="526"/>
      <c r="JOG28" s="526"/>
      <c r="JOH28" s="526"/>
      <c r="JOI28" s="526"/>
      <c r="JOJ28" s="526"/>
      <c r="JOK28" s="526"/>
      <c r="JOL28" s="526"/>
      <c r="JOM28" s="526"/>
      <c r="JON28" s="526"/>
      <c r="JOO28" s="526"/>
      <c r="JOP28" s="526"/>
      <c r="JOQ28" s="526"/>
      <c r="JOR28" s="526"/>
      <c r="JOS28" s="526"/>
      <c r="JOT28" s="526"/>
      <c r="JOU28" s="526"/>
      <c r="JOV28" s="526"/>
      <c r="JOW28" s="526"/>
      <c r="JOX28" s="526"/>
      <c r="JOY28" s="526"/>
      <c r="JOZ28" s="526"/>
      <c r="JPA28" s="526"/>
      <c r="JPB28" s="526"/>
      <c r="JPC28" s="526"/>
      <c r="JPD28" s="526"/>
      <c r="JPE28" s="526"/>
      <c r="JPF28" s="526"/>
      <c r="JPG28" s="526"/>
      <c r="JPH28" s="526"/>
      <c r="JPI28" s="526"/>
      <c r="JPJ28" s="526"/>
      <c r="JPK28" s="526"/>
      <c r="JPL28" s="526"/>
      <c r="JPM28" s="526"/>
      <c r="JPN28" s="526"/>
      <c r="JPO28" s="526"/>
      <c r="JPP28" s="526"/>
      <c r="JPQ28" s="526"/>
      <c r="JPR28" s="526"/>
      <c r="JPS28" s="526"/>
      <c r="JPT28" s="526"/>
      <c r="JPU28" s="526"/>
      <c r="JPV28" s="526"/>
      <c r="JPW28" s="526"/>
      <c r="JPX28" s="526"/>
      <c r="JPY28" s="526"/>
      <c r="JPZ28" s="526"/>
      <c r="JQA28" s="526"/>
      <c r="JQB28" s="526"/>
      <c r="JQC28" s="526"/>
      <c r="JQD28" s="526"/>
      <c r="JQE28" s="526"/>
      <c r="JQF28" s="526"/>
      <c r="JQG28" s="526"/>
      <c r="JQH28" s="526"/>
      <c r="JQI28" s="526"/>
      <c r="JQJ28" s="526"/>
      <c r="JQK28" s="526"/>
      <c r="JQL28" s="526"/>
      <c r="JQM28" s="526"/>
      <c r="JQN28" s="526"/>
      <c r="JQO28" s="526"/>
      <c r="JQP28" s="526"/>
      <c r="JQQ28" s="526"/>
      <c r="JQR28" s="526"/>
      <c r="JQS28" s="526"/>
      <c r="JQT28" s="526"/>
      <c r="JQU28" s="526"/>
      <c r="JQV28" s="526"/>
      <c r="JQW28" s="526"/>
      <c r="JQX28" s="526"/>
      <c r="JQY28" s="526"/>
      <c r="JQZ28" s="526"/>
      <c r="JRA28" s="526"/>
      <c r="JRB28" s="526"/>
      <c r="JRC28" s="526"/>
      <c r="JRD28" s="526"/>
      <c r="JRE28" s="526"/>
      <c r="JRF28" s="526"/>
      <c r="JRG28" s="526"/>
      <c r="JRH28" s="526"/>
      <c r="JRI28" s="526"/>
      <c r="JRJ28" s="526"/>
      <c r="JRK28" s="526"/>
      <c r="JRL28" s="526"/>
      <c r="JRM28" s="526"/>
      <c r="JRN28" s="526"/>
      <c r="JRO28" s="526"/>
      <c r="JRP28" s="526"/>
      <c r="JRQ28" s="526"/>
      <c r="JRR28" s="526"/>
      <c r="JRS28" s="526"/>
      <c r="JRT28" s="526"/>
      <c r="JRU28" s="526"/>
      <c r="JRV28" s="526"/>
      <c r="JRW28" s="526"/>
      <c r="JRX28" s="526"/>
      <c r="JRY28" s="526"/>
      <c r="JRZ28" s="526"/>
      <c r="JSA28" s="526"/>
      <c r="JSB28" s="526"/>
      <c r="JSC28" s="526"/>
      <c r="JSD28" s="526"/>
      <c r="JSE28" s="526"/>
      <c r="JSF28" s="526"/>
      <c r="JSG28" s="526"/>
      <c r="JSH28" s="526"/>
      <c r="JSI28" s="526"/>
      <c r="JSJ28" s="526"/>
      <c r="JSK28" s="526"/>
      <c r="JSL28" s="526"/>
      <c r="JSM28" s="526"/>
      <c r="JSN28" s="526"/>
      <c r="JSO28" s="526"/>
      <c r="JSP28" s="526"/>
      <c r="JSQ28" s="526"/>
      <c r="JSR28" s="526"/>
      <c r="JSS28" s="526"/>
      <c r="JST28" s="526"/>
      <c r="JSU28" s="526"/>
      <c r="JSV28" s="526"/>
      <c r="JSW28" s="526"/>
      <c r="JSX28" s="526"/>
      <c r="JSY28" s="526"/>
      <c r="JSZ28" s="526"/>
      <c r="JTA28" s="526"/>
      <c r="JTB28" s="526"/>
      <c r="JTC28" s="526"/>
      <c r="JTD28" s="526"/>
      <c r="JTE28" s="526"/>
      <c r="JTF28" s="526"/>
      <c r="JTG28" s="526"/>
      <c r="JTH28" s="526"/>
      <c r="JTI28" s="526"/>
      <c r="JTJ28" s="526"/>
      <c r="JTK28" s="526"/>
      <c r="JTL28" s="526"/>
      <c r="JTM28" s="526"/>
      <c r="JTN28" s="526"/>
      <c r="JTO28" s="526"/>
      <c r="JTP28" s="526"/>
      <c r="JTQ28" s="526"/>
      <c r="JTR28" s="526"/>
      <c r="JTS28" s="526"/>
      <c r="JTT28" s="526"/>
      <c r="JTU28" s="526"/>
      <c r="JTV28" s="526"/>
      <c r="JTW28" s="526"/>
      <c r="JTX28" s="526"/>
      <c r="JTY28" s="526"/>
      <c r="JTZ28" s="526"/>
      <c r="JUA28" s="526"/>
      <c r="JUB28" s="526"/>
      <c r="JUC28" s="526"/>
      <c r="JUD28" s="526"/>
      <c r="JUE28" s="526"/>
      <c r="JUF28" s="526"/>
      <c r="JUG28" s="526"/>
      <c r="JUH28" s="526"/>
      <c r="JUI28" s="526"/>
      <c r="JUJ28" s="526"/>
      <c r="JUK28" s="526"/>
      <c r="JUL28" s="526"/>
      <c r="JUM28" s="526"/>
      <c r="JUN28" s="526"/>
      <c r="JUO28" s="526"/>
      <c r="JUP28" s="526"/>
      <c r="JUQ28" s="526"/>
      <c r="JUR28" s="526"/>
      <c r="JUS28" s="526"/>
      <c r="JUT28" s="526"/>
      <c r="JUU28" s="526"/>
      <c r="JUV28" s="526"/>
      <c r="JUW28" s="526"/>
      <c r="JUX28" s="526"/>
      <c r="JUY28" s="526"/>
      <c r="JUZ28" s="526"/>
      <c r="JVA28" s="526"/>
      <c r="JVB28" s="526"/>
      <c r="JVC28" s="526"/>
      <c r="JVD28" s="526"/>
      <c r="JVE28" s="526"/>
      <c r="JVF28" s="526"/>
      <c r="JVG28" s="526"/>
      <c r="JVH28" s="526"/>
      <c r="JVI28" s="526"/>
      <c r="JVJ28" s="526"/>
      <c r="JVK28" s="526"/>
      <c r="JVL28" s="526"/>
      <c r="JVM28" s="526"/>
      <c r="JVN28" s="526"/>
      <c r="JVO28" s="526"/>
      <c r="JVP28" s="526"/>
      <c r="JVQ28" s="526"/>
      <c r="JVR28" s="526"/>
      <c r="JVS28" s="526"/>
      <c r="JVT28" s="526"/>
      <c r="JVU28" s="526"/>
      <c r="JVV28" s="526"/>
      <c r="JVW28" s="526"/>
      <c r="JVX28" s="526"/>
      <c r="JVY28" s="526"/>
      <c r="JVZ28" s="526"/>
      <c r="JWA28" s="526"/>
      <c r="JWB28" s="526"/>
      <c r="JWC28" s="526"/>
      <c r="JWD28" s="526"/>
      <c r="JWE28" s="526"/>
      <c r="JWF28" s="526"/>
      <c r="JWG28" s="526"/>
      <c r="JWH28" s="526"/>
      <c r="JWI28" s="526"/>
      <c r="JWJ28" s="526"/>
      <c r="JWK28" s="526"/>
      <c r="JWL28" s="526"/>
      <c r="JWM28" s="526"/>
      <c r="JWN28" s="526"/>
      <c r="JWO28" s="526"/>
      <c r="JWP28" s="526"/>
      <c r="JWQ28" s="526"/>
      <c r="JWR28" s="526"/>
      <c r="JWS28" s="526"/>
      <c r="JWT28" s="526"/>
      <c r="JWU28" s="526"/>
      <c r="JWV28" s="526"/>
      <c r="JWW28" s="526"/>
      <c r="JWX28" s="526"/>
      <c r="JWY28" s="526"/>
      <c r="JWZ28" s="526"/>
      <c r="JXA28" s="526"/>
      <c r="JXB28" s="526"/>
      <c r="JXC28" s="526"/>
      <c r="JXD28" s="526"/>
      <c r="JXE28" s="526"/>
      <c r="JXF28" s="526"/>
      <c r="JXG28" s="526"/>
      <c r="JXH28" s="526"/>
      <c r="JXI28" s="526"/>
      <c r="JXJ28" s="526"/>
      <c r="JXK28" s="526"/>
      <c r="JXL28" s="526"/>
      <c r="JXM28" s="526"/>
      <c r="JXN28" s="526"/>
      <c r="JXO28" s="526"/>
      <c r="JXP28" s="526"/>
      <c r="JXQ28" s="526"/>
      <c r="JXR28" s="526"/>
      <c r="JXS28" s="526"/>
      <c r="JXT28" s="526"/>
      <c r="JXU28" s="526"/>
      <c r="JXV28" s="526"/>
      <c r="JXW28" s="526"/>
      <c r="JXX28" s="526"/>
      <c r="JXY28" s="526"/>
      <c r="JXZ28" s="526"/>
      <c r="JYA28" s="526"/>
      <c r="JYB28" s="526"/>
      <c r="JYC28" s="526"/>
      <c r="JYD28" s="526"/>
      <c r="JYE28" s="526"/>
      <c r="JYF28" s="526"/>
      <c r="JYG28" s="526"/>
      <c r="JYH28" s="526"/>
      <c r="JYI28" s="526"/>
      <c r="JYJ28" s="526"/>
      <c r="JYK28" s="526"/>
      <c r="JYL28" s="526"/>
      <c r="JYM28" s="526"/>
      <c r="JYN28" s="526"/>
      <c r="JYO28" s="526"/>
      <c r="JYP28" s="526"/>
      <c r="JYQ28" s="526"/>
      <c r="JYR28" s="526"/>
      <c r="JYS28" s="526"/>
      <c r="JYT28" s="526"/>
      <c r="JYU28" s="526"/>
      <c r="JYV28" s="526"/>
      <c r="JYW28" s="526"/>
      <c r="JYX28" s="526"/>
      <c r="JYY28" s="526"/>
      <c r="JYZ28" s="526"/>
      <c r="JZA28" s="526"/>
      <c r="JZB28" s="526"/>
      <c r="JZC28" s="526"/>
      <c r="JZD28" s="526"/>
      <c r="JZE28" s="526"/>
      <c r="JZF28" s="526"/>
      <c r="JZG28" s="526"/>
      <c r="JZH28" s="526"/>
      <c r="JZI28" s="526"/>
      <c r="JZJ28" s="526"/>
      <c r="JZK28" s="526"/>
      <c r="JZL28" s="526"/>
      <c r="JZM28" s="526"/>
      <c r="JZN28" s="526"/>
      <c r="JZO28" s="526"/>
      <c r="JZP28" s="526"/>
      <c r="JZQ28" s="526"/>
      <c r="JZR28" s="526"/>
      <c r="JZS28" s="526"/>
      <c r="JZT28" s="526"/>
      <c r="JZU28" s="526"/>
      <c r="JZV28" s="526"/>
      <c r="JZW28" s="526"/>
      <c r="JZX28" s="526"/>
      <c r="JZY28" s="526"/>
      <c r="JZZ28" s="526"/>
      <c r="KAA28" s="526"/>
      <c r="KAB28" s="526"/>
      <c r="KAC28" s="526"/>
      <c r="KAD28" s="526"/>
      <c r="KAE28" s="526"/>
      <c r="KAF28" s="526"/>
      <c r="KAG28" s="526"/>
      <c r="KAH28" s="526"/>
      <c r="KAI28" s="526"/>
      <c r="KAJ28" s="526"/>
      <c r="KAK28" s="526"/>
      <c r="KAL28" s="526"/>
      <c r="KAM28" s="526"/>
      <c r="KAN28" s="526"/>
      <c r="KAO28" s="526"/>
      <c r="KAP28" s="526"/>
      <c r="KAQ28" s="526"/>
      <c r="KAR28" s="526"/>
      <c r="KAS28" s="526"/>
      <c r="KAT28" s="526"/>
      <c r="KAU28" s="526"/>
      <c r="KAV28" s="526"/>
      <c r="KAW28" s="526"/>
      <c r="KAX28" s="526"/>
      <c r="KAY28" s="526"/>
      <c r="KAZ28" s="526"/>
      <c r="KBA28" s="526"/>
      <c r="KBB28" s="526"/>
      <c r="KBC28" s="526"/>
      <c r="KBD28" s="526"/>
      <c r="KBE28" s="526"/>
      <c r="KBF28" s="526"/>
      <c r="KBG28" s="526"/>
      <c r="KBH28" s="526"/>
      <c r="KBI28" s="526"/>
      <c r="KBJ28" s="526"/>
      <c r="KBK28" s="526"/>
      <c r="KBL28" s="526"/>
      <c r="KBM28" s="526"/>
      <c r="KBN28" s="526"/>
      <c r="KBO28" s="526"/>
      <c r="KBP28" s="526"/>
      <c r="KBQ28" s="526"/>
      <c r="KBR28" s="526"/>
      <c r="KBS28" s="526"/>
      <c r="KBT28" s="526"/>
      <c r="KBU28" s="526"/>
      <c r="KBV28" s="526"/>
      <c r="KBW28" s="526"/>
      <c r="KBX28" s="526"/>
      <c r="KBY28" s="526"/>
      <c r="KBZ28" s="526"/>
      <c r="KCA28" s="526"/>
      <c r="KCB28" s="526"/>
      <c r="KCC28" s="526"/>
      <c r="KCD28" s="526"/>
      <c r="KCE28" s="526"/>
      <c r="KCF28" s="526"/>
      <c r="KCG28" s="526"/>
      <c r="KCH28" s="526"/>
      <c r="KCI28" s="526"/>
      <c r="KCJ28" s="526"/>
      <c r="KCK28" s="526"/>
      <c r="KCL28" s="526"/>
      <c r="KCM28" s="526"/>
      <c r="KCN28" s="526"/>
      <c r="KCO28" s="526"/>
      <c r="KCP28" s="526"/>
      <c r="KCQ28" s="526"/>
      <c r="KCR28" s="526"/>
      <c r="KCS28" s="526"/>
      <c r="KCT28" s="526"/>
      <c r="KCU28" s="526"/>
      <c r="KCV28" s="526"/>
      <c r="KCW28" s="526"/>
      <c r="KCX28" s="526"/>
      <c r="KCY28" s="526"/>
      <c r="KCZ28" s="526"/>
      <c r="KDA28" s="526"/>
      <c r="KDB28" s="526"/>
      <c r="KDC28" s="526"/>
      <c r="KDD28" s="526"/>
      <c r="KDE28" s="526"/>
      <c r="KDF28" s="526"/>
      <c r="KDG28" s="526"/>
      <c r="KDH28" s="526"/>
      <c r="KDI28" s="526"/>
      <c r="KDJ28" s="526"/>
      <c r="KDK28" s="526"/>
      <c r="KDL28" s="526"/>
      <c r="KDM28" s="526"/>
      <c r="KDN28" s="526"/>
      <c r="KDO28" s="526"/>
      <c r="KDP28" s="526"/>
      <c r="KDQ28" s="526"/>
      <c r="KDR28" s="526"/>
      <c r="KDS28" s="526"/>
      <c r="KDT28" s="526"/>
      <c r="KDU28" s="526"/>
      <c r="KDV28" s="526"/>
      <c r="KDW28" s="526"/>
      <c r="KDX28" s="526"/>
      <c r="KDY28" s="526"/>
      <c r="KDZ28" s="526"/>
      <c r="KEA28" s="526"/>
      <c r="KEB28" s="526"/>
      <c r="KEC28" s="526"/>
      <c r="KED28" s="526"/>
      <c r="KEE28" s="526"/>
      <c r="KEF28" s="526"/>
      <c r="KEG28" s="526"/>
      <c r="KEH28" s="526"/>
      <c r="KEI28" s="526"/>
      <c r="KEJ28" s="526"/>
      <c r="KEK28" s="526"/>
      <c r="KEL28" s="526"/>
      <c r="KEM28" s="526"/>
      <c r="KEN28" s="526"/>
      <c r="KEO28" s="526"/>
      <c r="KEP28" s="526"/>
      <c r="KEQ28" s="526"/>
      <c r="KER28" s="526"/>
      <c r="KES28" s="526"/>
      <c r="KET28" s="526"/>
      <c r="KEU28" s="526"/>
      <c r="KEV28" s="526"/>
      <c r="KEW28" s="526"/>
      <c r="KEX28" s="526"/>
      <c r="KEY28" s="526"/>
      <c r="KEZ28" s="526"/>
      <c r="KFA28" s="526"/>
      <c r="KFB28" s="526"/>
      <c r="KFC28" s="526"/>
      <c r="KFD28" s="526"/>
      <c r="KFE28" s="526"/>
      <c r="KFF28" s="526"/>
      <c r="KFG28" s="526"/>
      <c r="KFH28" s="526"/>
      <c r="KFI28" s="526"/>
      <c r="KFJ28" s="526"/>
      <c r="KFK28" s="526"/>
      <c r="KFL28" s="526"/>
      <c r="KFM28" s="526"/>
      <c r="KFN28" s="526"/>
      <c r="KFO28" s="526"/>
      <c r="KFP28" s="526"/>
      <c r="KFQ28" s="526"/>
      <c r="KFR28" s="526"/>
      <c r="KFS28" s="526"/>
      <c r="KFT28" s="526"/>
      <c r="KFU28" s="526"/>
      <c r="KFV28" s="526"/>
      <c r="KFW28" s="526"/>
      <c r="KFX28" s="526"/>
      <c r="KFY28" s="526"/>
      <c r="KFZ28" s="526"/>
      <c r="KGA28" s="526"/>
      <c r="KGB28" s="526"/>
      <c r="KGC28" s="526"/>
      <c r="KGD28" s="526"/>
      <c r="KGE28" s="526"/>
      <c r="KGF28" s="526"/>
      <c r="KGG28" s="526"/>
      <c r="KGH28" s="526"/>
      <c r="KGI28" s="526"/>
      <c r="KGJ28" s="526"/>
      <c r="KGK28" s="526"/>
      <c r="KGL28" s="526"/>
      <c r="KGM28" s="526"/>
      <c r="KGN28" s="526"/>
      <c r="KGO28" s="526"/>
      <c r="KGP28" s="526"/>
      <c r="KGQ28" s="526"/>
      <c r="KGR28" s="526"/>
      <c r="KGS28" s="526"/>
      <c r="KGT28" s="526"/>
      <c r="KGU28" s="526"/>
      <c r="KGV28" s="526"/>
      <c r="KGW28" s="526"/>
      <c r="KGX28" s="526"/>
      <c r="KGY28" s="526"/>
      <c r="KGZ28" s="526"/>
      <c r="KHA28" s="526"/>
      <c r="KHB28" s="526"/>
      <c r="KHC28" s="526"/>
      <c r="KHD28" s="526"/>
      <c r="KHE28" s="526"/>
      <c r="KHF28" s="526"/>
      <c r="KHG28" s="526"/>
      <c r="KHH28" s="526"/>
      <c r="KHI28" s="526"/>
      <c r="KHJ28" s="526"/>
      <c r="KHK28" s="526"/>
      <c r="KHL28" s="526"/>
      <c r="KHM28" s="526"/>
      <c r="KHN28" s="526"/>
      <c r="KHO28" s="526"/>
      <c r="KHP28" s="526"/>
      <c r="KHQ28" s="526"/>
      <c r="KHR28" s="526"/>
      <c r="KHS28" s="526"/>
      <c r="KHT28" s="526"/>
      <c r="KHU28" s="526"/>
      <c r="KHV28" s="526"/>
      <c r="KHW28" s="526"/>
      <c r="KHX28" s="526"/>
      <c r="KHY28" s="526"/>
      <c r="KHZ28" s="526"/>
      <c r="KIA28" s="526"/>
      <c r="KIB28" s="526"/>
      <c r="KIC28" s="526"/>
      <c r="KID28" s="526"/>
      <c r="KIE28" s="526"/>
      <c r="KIF28" s="526"/>
      <c r="KIG28" s="526"/>
      <c r="KIH28" s="526"/>
      <c r="KII28" s="526"/>
      <c r="KIJ28" s="526"/>
      <c r="KIK28" s="526"/>
      <c r="KIL28" s="526"/>
      <c r="KIM28" s="526"/>
      <c r="KIN28" s="526"/>
      <c r="KIO28" s="526"/>
      <c r="KIP28" s="526"/>
      <c r="KIQ28" s="526"/>
      <c r="KIR28" s="526"/>
      <c r="KIS28" s="526"/>
      <c r="KIT28" s="526"/>
      <c r="KIU28" s="526"/>
      <c r="KIV28" s="526"/>
      <c r="KIW28" s="526"/>
      <c r="KIX28" s="526"/>
      <c r="KIY28" s="526"/>
      <c r="KIZ28" s="526"/>
      <c r="KJA28" s="526"/>
      <c r="KJB28" s="526"/>
      <c r="KJC28" s="526"/>
      <c r="KJD28" s="526"/>
      <c r="KJE28" s="526"/>
      <c r="KJF28" s="526"/>
      <c r="KJG28" s="526"/>
      <c r="KJH28" s="526"/>
      <c r="KJI28" s="526"/>
      <c r="KJJ28" s="526"/>
      <c r="KJK28" s="526"/>
      <c r="KJL28" s="526"/>
      <c r="KJM28" s="526"/>
      <c r="KJN28" s="526"/>
      <c r="KJO28" s="526"/>
      <c r="KJP28" s="526"/>
      <c r="KJQ28" s="526"/>
      <c r="KJR28" s="526"/>
      <c r="KJS28" s="526"/>
      <c r="KJT28" s="526"/>
      <c r="KJU28" s="526"/>
      <c r="KJV28" s="526"/>
      <c r="KJW28" s="526"/>
      <c r="KJX28" s="526"/>
      <c r="KJY28" s="526"/>
      <c r="KJZ28" s="526"/>
      <c r="KKA28" s="526"/>
      <c r="KKB28" s="526"/>
      <c r="KKC28" s="526"/>
      <c r="KKD28" s="526"/>
      <c r="KKE28" s="526"/>
      <c r="KKF28" s="526"/>
      <c r="KKG28" s="526"/>
      <c r="KKH28" s="526"/>
      <c r="KKI28" s="526"/>
      <c r="KKJ28" s="526"/>
      <c r="KKK28" s="526"/>
      <c r="KKL28" s="526"/>
      <c r="KKM28" s="526"/>
      <c r="KKN28" s="526"/>
      <c r="KKO28" s="526"/>
      <c r="KKP28" s="526"/>
      <c r="KKQ28" s="526"/>
      <c r="KKR28" s="526"/>
      <c r="KKS28" s="526"/>
      <c r="KKT28" s="526"/>
      <c r="KKU28" s="526"/>
      <c r="KKV28" s="526"/>
      <c r="KKW28" s="526"/>
      <c r="KKX28" s="526"/>
      <c r="KKY28" s="526"/>
      <c r="KKZ28" s="526"/>
      <c r="KLA28" s="526"/>
      <c r="KLB28" s="526"/>
      <c r="KLC28" s="526"/>
      <c r="KLD28" s="526"/>
      <c r="KLE28" s="526"/>
      <c r="KLF28" s="526"/>
      <c r="KLG28" s="526"/>
      <c r="KLH28" s="526"/>
      <c r="KLI28" s="526"/>
      <c r="KLJ28" s="526"/>
      <c r="KLK28" s="526"/>
      <c r="KLL28" s="526"/>
      <c r="KLM28" s="526"/>
      <c r="KLN28" s="526"/>
      <c r="KLO28" s="526"/>
      <c r="KLP28" s="526"/>
      <c r="KLQ28" s="526"/>
      <c r="KLR28" s="526"/>
      <c r="KLS28" s="526"/>
      <c r="KLT28" s="526"/>
      <c r="KLU28" s="526"/>
      <c r="KLV28" s="526"/>
      <c r="KLW28" s="526"/>
      <c r="KLX28" s="526"/>
      <c r="KLY28" s="526"/>
      <c r="KLZ28" s="526"/>
      <c r="KMA28" s="526"/>
      <c r="KMB28" s="526"/>
      <c r="KMC28" s="526"/>
      <c r="KMD28" s="526"/>
      <c r="KME28" s="526"/>
      <c r="KMF28" s="526"/>
      <c r="KMG28" s="526"/>
      <c r="KMH28" s="526"/>
      <c r="KMI28" s="526"/>
      <c r="KMJ28" s="526"/>
      <c r="KMK28" s="526"/>
      <c r="KML28" s="526"/>
      <c r="KMM28" s="526"/>
      <c r="KMN28" s="526"/>
      <c r="KMO28" s="526"/>
      <c r="KMP28" s="526"/>
      <c r="KMQ28" s="526"/>
      <c r="KMR28" s="526"/>
      <c r="KMS28" s="526"/>
      <c r="KMT28" s="526"/>
      <c r="KMU28" s="526"/>
      <c r="KMV28" s="526"/>
      <c r="KMW28" s="526"/>
      <c r="KMX28" s="526"/>
      <c r="KMY28" s="526"/>
      <c r="KMZ28" s="526"/>
      <c r="KNA28" s="526"/>
      <c r="KNB28" s="526"/>
      <c r="KNC28" s="526"/>
      <c r="KND28" s="526"/>
      <c r="KNE28" s="526"/>
      <c r="KNF28" s="526"/>
      <c r="KNG28" s="526"/>
      <c r="KNH28" s="526"/>
      <c r="KNI28" s="526"/>
      <c r="KNJ28" s="526"/>
      <c r="KNK28" s="526"/>
      <c r="KNL28" s="526"/>
      <c r="KNM28" s="526"/>
      <c r="KNN28" s="526"/>
      <c r="KNO28" s="526"/>
      <c r="KNP28" s="526"/>
      <c r="KNQ28" s="526"/>
      <c r="KNR28" s="526"/>
      <c r="KNS28" s="526"/>
      <c r="KNT28" s="526"/>
      <c r="KNU28" s="526"/>
      <c r="KNV28" s="526"/>
      <c r="KNW28" s="526"/>
      <c r="KNX28" s="526"/>
      <c r="KNY28" s="526"/>
      <c r="KNZ28" s="526"/>
      <c r="KOA28" s="526"/>
      <c r="KOB28" s="526"/>
      <c r="KOC28" s="526"/>
      <c r="KOD28" s="526"/>
      <c r="KOE28" s="526"/>
      <c r="KOF28" s="526"/>
      <c r="KOG28" s="526"/>
      <c r="KOH28" s="526"/>
      <c r="KOI28" s="526"/>
      <c r="KOJ28" s="526"/>
      <c r="KOK28" s="526"/>
      <c r="KOL28" s="526"/>
      <c r="KOM28" s="526"/>
      <c r="KON28" s="526"/>
      <c r="KOO28" s="526"/>
      <c r="KOP28" s="526"/>
      <c r="KOQ28" s="526"/>
      <c r="KOR28" s="526"/>
      <c r="KOS28" s="526"/>
      <c r="KOT28" s="526"/>
      <c r="KOU28" s="526"/>
      <c r="KOV28" s="526"/>
      <c r="KOW28" s="526"/>
      <c r="KOX28" s="526"/>
      <c r="KOY28" s="526"/>
      <c r="KOZ28" s="526"/>
      <c r="KPA28" s="526"/>
      <c r="KPB28" s="526"/>
      <c r="KPC28" s="526"/>
      <c r="KPD28" s="526"/>
      <c r="KPE28" s="526"/>
      <c r="KPF28" s="526"/>
      <c r="KPG28" s="526"/>
      <c r="KPH28" s="526"/>
      <c r="KPI28" s="526"/>
      <c r="KPJ28" s="526"/>
      <c r="KPK28" s="526"/>
      <c r="KPL28" s="526"/>
      <c r="KPM28" s="526"/>
      <c r="KPN28" s="526"/>
      <c r="KPO28" s="526"/>
      <c r="KPP28" s="526"/>
      <c r="KPQ28" s="526"/>
      <c r="KPR28" s="526"/>
      <c r="KPS28" s="526"/>
      <c r="KPT28" s="526"/>
      <c r="KPU28" s="526"/>
      <c r="KPV28" s="526"/>
      <c r="KPW28" s="526"/>
      <c r="KPX28" s="526"/>
      <c r="KPY28" s="526"/>
      <c r="KPZ28" s="526"/>
      <c r="KQA28" s="526"/>
      <c r="KQB28" s="526"/>
      <c r="KQC28" s="526"/>
      <c r="KQD28" s="526"/>
      <c r="KQE28" s="526"/>
      <c r="KQF28" s="526"/>
      <c r="KQG28" s="526"/>
      <c r="KQH28" s="526"/>
      <c r="KQI28" s="526"/>
      <c r="KQJ28" s="526"/>
      <c r="KQK28" s="526"/>
      <c r="KQL28" s="526"/>
      <c r="KQM28" s="526"/>
      <c r="KQN28" s="526"/>
      <c r="KQO28" s="526"/>
      <c r="KQP28" s="526"/>
      <c r="KQQ28" s="526"/>
      <c r="KQR28" s="526"/>
      <c r="KQS28" s="526"/>
      <c r="KQT28" s="526"/>
      <c r="KQU28" s="526"/>
      <c r="KQV28" s="526"/>
      <c r="KQW28" s="526"/>
      <c r="KQX28" s="526"/>
      <c r="KQY28" s="526"/>
      <c r="KQZ28" s="526"/>
      <c r="KRA28" s="526"/>
      <c r="KRB28" s="526"/>
      <c r="KRC28" s="526"/>
      <c r="KRD28" s="526"/>
      <c r="KRE28" s="526"/>
      <c r="KRF28" s="526"/>
      <c r="KRG28" s="526"/>
      <c r="KRH28" s="526"/>
      <c r="KRI28" s="526"/>
      <c r="KRJ28" s="526"/>
      <c r="KRK28" s="526"/>
      <c r="KRL28" s="526"/>
      <c r="KRM28" s="526"/>
      <c r="KRN28" s="526"/>
      <c r="KRO28" s="526"/>
      <c r="KRP28" s="526"/>
      <c r="KRQ28" s="526"/>
      <c r="KRR28" s="526"/>
      <c r="KRS28" s="526"/>
      <c r="KRT28" s="526"/>
      <c r="KRU28" s="526"/>
      <c r="KRV28" s="526"/>
      <c r="KRW28" s="526"/>
      <c r="KRX28" s="526"/>
      <c r="KRY28" s="526"/>
      <c r="KRZ28" s="526"/>
      <c r="KSA28" s="526"/>
      <c r="KSB28" s="526"/>
      <c r="KSC28" s="526"/>
      <c r="KSD28" s="526"/>
      <c r="KSE28" s="526"/>
      <c r="KSF28" s="526"/>
      <c r="KSG28" s="526"/>
      <c r="KSH28" s="526"/>
      <c r="KSI28" s="526"/>
      <c r="KSJ28" s="526"/>
      <c r="KSK28" s="526"/>
      <c r="KSL28" s="526"/>
      <c r="KSM28" s="526"/>
      <c r="KSN28" s="526"/>
      <c r="KSO28" s="526"/>
      <c r="KSP28" s="526"/>
      <c r="KSQ28" s="526"/>
      <c r="KSR28" s="526"/>
      <c r="KSS28" s="526"/>
      <c r="KST28" s="526"/>
      <c r="KSU28" s="526"/>
      <c r="KSV28" s="526"/>
      <c r="KSW28" s="526"/>
      <c r="KSX28" s="526"/>
      <c r="KSY28" s="526"/>
      <c r="KSZ28" s="526"/>
      <c r="KTA28" s="526"/>
      <c r="KTB28" s="526"/>
      <c r="KTC28" s="526"/>
      <c r="KTD28" s="526"/>
      <c r="KTE28" s="526"/>
      <c r="KTF28" s="526"/>
      <c r="KTG28" s="526"/>
      <c r="KTH28" s="526"/>
      <c r="KTI28" s="526"/>
      <c r="KTJ28" s="526"/>
      <c r="KTK28" s="526"/>
      <c r="KTL28" s="526"/>
      <c r="KTM28" s="526"/>
      <c r="KTN28" s="526"/>
      <c r="KTO28" s="526"/>
      <c r="KTP28" s="526"/>
      <c r="KTQ28" s="526"/>
      <c r="KTR28" s="526"/>
      <c r="KTS28" s="526"/>
      <c r="KTT28" s="526"/>
      <c r="KTU28" s="526"/>
      <c r="KTV28" s="526"/>
      <c r="KTW28" s="526"/>
      <c r="KTX28" s="526"/>
      <c r="KTY28" s="526"/>
      <c r="KTZ28" s="526"/>
      <c r="KUA28" s="526"/>
      <c r="KUB28" s="526"/>
      <c r="KUC28" s="526"/>
      <c r="KUD28" s="526"/>
      <c r="KUE28" s="526"/>
      <c r="KUF28" s="526"/>
      <c r="KUG28" s="526"/>
      <c r="KUH28" s="526"/>
      <c r="KUI28" s="526"/>
      <c r="KUJ28" s="526"/>
      <c r="KUK28" s="526"/>
      <c r="KUL28" s="526"/>
      <c r="KUM28" s="526"/>
      <c r="KUN28" s="526"/>
      <c r="KUO28" s="526"/>
      <c r="KUP28" s="526"/>
      <c r="KUQ28" s="526"/>
      <c r="KUR28" s="526"/>
      <c r="KUS28" s="526"/>
      <c r="KUT28" s="526"/>
      <c r="KUU28" s="526"/>
      <c r="KUV28" s="526"/>
      <c r="KUW28" s="526"/>
      <c r="KUX28" s="526"/>
      <c r="KUY28" s="526"/>
      <c r="KUZ28" s="526"/>
      <c r="KVA28" s="526"/>
      <c r="KVB28" s="526"/>
      <c r="KVC28" s="526"/>
      <c r="KVD28" s="526"/>
      <c r="KVE28" s="526"/>
      <c r="KVF28" s="526"/>
      <c r="KVG28" s="526"/>
      <c r="KVH28" s="526"/>
      <c r="KVI28" s="526"/>
      <c r="KVJ28" s="526"/>
      <c r="KVK28" s="526"/>
      <c r="KVL28" s="526"/>
      <c r="KVM28" s="526"/>
      <c r="KVN28" s="526"/>
      <c r="KVO28" s="526"/>
      <c r="KVP28" s="526"/>
      <c r="KVQ28" s="526"/>
      <c r="KVR28" s="526"/>
      <c r="KVS28" s="526"/>
      <c r="KVT28" s="526"/>
      <c r="KVU28" s="526"/>
      <c r="KVV28" s="526"/>
      <c r="KVW28" s="526"/>
      <c r="KVX28" s="526"/>
      <c r="KVY28" s="526"/>
      <c r="KVZ28" s="526"/>
      <c r="KWA28" s="526"/>
      <c r="KWB28" s="526"/>
      <c r="KWC28" s="526"/>
      <c r="KWD28" s="526"/>
      <c r="KWE28" s="526"/>
      <c r="KWF28" s="526"/>
      <c r="KWG28" s="526"/>
      <c r="KWH28" s="526"/>
      <c r="KWI28" s="526"/>
      <c r="KWJ28" s="526"/>
      <c r="KWK28" s="526"/>
      <c r="KWL28" s="526"/>
      <c r="KWM28" s="526"/>
      <c r="KWN28" s="526"/>
      <c r="KWO28" s="526"/>
      <c r="KWP28" s="526"/>
      <c r="KWQ28" s="526"/>
      <c r="KWR28" s="526"/>
      <c r="KWS28" s="526"/>
      <c r="KWT28" s="526"/>
      <c r="KWU28" s="526"/>
      <c r="KWV28" s="526"/>
      <c r="KWW28" s="526"/>
      <c r="KWX28" s="526"/>
      <c r="KWY28" s="526"/>
      <c r="KWZ28" s="526"/>
      <c r="KXA28" s="526"/>
      <c r="KXB28" s="526"/>
      <c r="KXC28" s="526"/>
      <c r="KXD28" s="526"/>
      <c r="KXE28" s="526"/>
      <c r="KXF28" s="526"/>
      <c r="KXG28" s="526"/>
      <c r="KXH28" s="526"/>
      <c r="KXI28" s="526"/>
      <c r="KXJ28" s="526"/>
      <c r="KXK28" s="526"/>
      <c r="KXL28" s="526"/>
      <c r="KXM28" s="526"/>
      <c r="KXN28" s="526"/>
      <c r="KXO28" s="526"/>
      <c r="KXP28" s="526"/>
      <c r="KXQ28" s="526"/>
      <c r="KXR28" s="526"/>
      <c r="KXS28" s="526"/>
      <c r="KXT28" s="526"/>
      <c r="KXU28" s="526"/>
      <c r="KXV28" s="526"/>
      <c r="KXW28" s="526"/>
      <c r="KXX28" s="526"/>
      <c r="KXY28" s="526"/>
      <c r="KXZ28" s="526"/>
      <c r="KYA28" s="526"/>
      <c r="KYB28" s="526"/>
      <c r="KYC28" s="526"/>
      <c r="KYD28" s="526"/>
      <c r="KYE28" s="526"/>
      <c r="KYF28" s="526"/>
      <c r="KYG28" s="526"/>
      <c r="KYH28" s="526"/>
      <c r="KYI28" s="526"/>
      <c r="KYJ28" s="526"/>
      <c r="KYK28" s="526"/>
      <c r="KYL28" s="526"/>
      <c r="KYM28" s="526"/>
      <c r="KYN28" s="526"/>
      <c r="KYO28" s="526"/>
      <c r="KYP28" s="526"/>
      <c r="KYQ28" s="526"/>
      <c r="KYR28" s="526"/>
      <c r="KYS28" s="526"/>
      <c r="KYT28" s="526"/>
      <c r="KYU28" s="526"/>
      <c r="KYV28" s="526"/>
      <c r="KYW28" s="526"/>
      <c r="KYX28" s="526"/>
      <c r="KYY28" s="526"/>
      <c r="KYZ28" s="526"/>
      <c r="KZA28" s="526"/>
      <c r="KZB28" s="526"/>
      <c r="KZC28" s="526"/>
      <c r="KZD28" s="526"/>
      <c r="KZE28" s="526"/>
      <c r="KZF28" s="526"/>
      <c r="KZG28" s="526"/>
      <c r="KZH28" s="526"/>
      <c r="KZI28" s="526"/>
      <c r="KZJ28" s="526"/>
      <c r="KZK28" s="526"/>
      <c r="KZL28" s="526"/>
      <c r="KZM28" s="526"/>
      <c r="KZN28" s="526"/>
      <c r="KZO28" s="526"/>
      <c r="KZP28" s="526"/>
      <c r="KZQ28" s="526"/>
      <c r="KZR28" s="526"/>
      <c r="KZS28" s="526"/>
      <c r="KZT28" s="526"/>
      <c r="KZU28" s="526"/>
      <c r="KZV28" s="526"/>
      <c r="KZW28" s="526"/>
      <c r="KZX28" s="526"/>
      <c r="KZY28" s="526"/>
      <c r="KZZ28" s="526"/>
      <c r="LAA28" s="526"/>
      <c r="LAB28" s="526"/>
      <c r="LAC28" s="526"/>
      <c r="LAD28" s="526"/>
      <c r="LAE28" s="526"/>
      <c r="LAF28" s="526"/>
      <c r="LAG28" s="526"/>
      <c r="LAH28" s="526"/>
      <c r="LAI28" s="526"/>
      <c r="LAJ28" s="526"/>
      <c r="LAK28" s="526"/>
      <c r="LAL28" s="526"/>
      <c r="LAM28" s="526"/>
      <c r="LAN28" s="526"/>
      <c r="LAO28" s="526"/>
      <c r="LAP28" s="526"/>
      <c r="LAQ28" s="526"/>
      <c r="LAR28" s="526"/>
      <c r="LAS28" s="526"/>
      <c r="LAT28" s="526"/>
      <c r="LAU28" s="526"/>
      <c r="LAV28" s="526"/>
      <c r="LAW28" s="526"/>
      <c r="LAX28" s="526"/>
      <c r="LAY28" s="526"/>
      <c r="LAZ28" s="526"/>
      <c r="LBA28" s="526"/>
      <c r="LBB28" s="526"/>
      <c r="LBC28" s="526"/>
      <c r="LBD28" s="526"/>
      <c r="LBE28" s="526"/>
      <c r="LBF28" s="526"/>
      <c r="LBG28" s="526"/>
      <c r="LBH28" s="526"/>
      <c r="LBI28" s="526"/>
      <c r="LBJ28" s="526"/>
      <c r="LBK28" s="526"/>
      <c r="LBL28" s="526"/>
      <c r="LBM28" s="526"/>
      <c r="LBN28" s="526"/>
      <c r="LBO28" s="526"/>
      <c r="LBP28" s="526"/>
      <c r="LBQ28" s="526"/>
      <c r="LBR28" s="526"/>
      <c r="LBS28" s="526"/>
      <c r="LBT28" s="526"/>
      <c r="LBU28" s="526"/>
      <c r="LBV28" s="526"/>
      <c r="LBW28" s="526"/>
      <c r="LBX28" s="526"/>
      <c r="LBY28" s="526"/>
      <c r="LBZ28" s="526"/>
      <c r="LCA28" s="526"/>
      <c r="LCB28" s="526"/>
      <c r="LCC28" s="526"/>
      <c r="LCD28" s="526"/>
      <c r="LCE28" s="526"/>
      <c r="LCF28" s="526"/>
      <c r="LCG28" s="526"/>
      <c r="LCH28" s="526"/>
      <c r="LCI28" s="526"/>
      <c r="LCJ28" s="526"/>
      <c r="LCK28" s="526"/>
      <c r="LCL28" s="526"/>
      <c r="LCM28" s="526"/>
      <c r="LCN28" s="526"/>
      <c r="LCO28" s="526"/>
      <c r="LCP28" s="526"/>
      <c r="LCQ28" s="526"/>
      <c r="LCR28" s="526"/>
      <c r="LCS28" s="526"/>
      <c r="LCT28" s="526"/>
      <c r="LCU28" s="526"/>
      <c r="LCV28" s="526"/>
      <c r="LCW28" s="526"/>
      <c r="LCX28" s="526"/>
      <c r="LCY28" s="526"/>
      <c r="LCZ28" s="526"/>
      <c r="LDA28" s="526"/>
      <c r="LDB28" s="526"/>
      <c r="LDC28" s="526"/>
      <c r="LDD28" s="526"/>
      <c r="LDE28" s="526"/>
      <c r="LDF28" s="526"/>
      <c r="LDG28" s="526"/>
      <c r="LDH28" s="526"/>
      <c r="LDI28" s="526"/>
      <c r="LDJ28" s="526"/>
      <c r="LDK28" s="526"/>
      <c r="LDL28" s="526"/>
      <c r="LDM28" s="526"/>
      <c r="LDN28" s="526"/>
      <c r="LDO28" s="526"/>
      <c r="LDP28" s="526"/>
      <c r="LDQ28" s="526"/>
      <c r="LDR28" s="526"/>
      <c r="LDS28" s="526"/>
      <c r="LDT28" s="526"/>
      <c r="LDU28" s="526"/>
      <c r="LDV28" s="526"/>
      <c r="LDW28" s="526"/>
      <c r="LDX28" s="526"/>
      <c r="LDY28" s="526"/>
      <c r="LDZ28" s="526"/>
      <c r="LEA28" s="526"/>
      <c r="LEB28" s="526"/>
      <c r="LEC28" s="526"/>
      <c r="LED28" s="526"/>
      <c r="LEE28" s="526"/>
      <c r="LEF28" s="526"/>
      <c r="LEG28" s="526"/>
      <c r="LEH28" s="526"/>
      <c r="LEI28" s="526"/>
      <c r="LEJ28" s="526"/>
      <c r="LEK28" s="526"/>
      <c r="LEL28" s="526"/>
      <c r="LEM28" s="526"/>
      <c r="LEN28" s="526"/>
      <c r="LEO28" s="526"/>
      <c r="LEP28" s="526"/>
      <c r="LEQ28" s="526"/>
      <c r="LER28" s="526"/>
      <c r="LES28" s="526"/>
      <c r="LET28" s="526"/>
      <c r="LEU28" s="526"/>
      <c r="LEV28" s="526"/>
      <c r="LEW28" s="526"/>
      <c r="LEX28" s="526"/>
      <c r="LEY28" s="526"/>
      <c r="LEZ28" s="526"/>
      <c r="LFA28" s="526"/>
      <c r="LFB28" s="526"/>
      <c r="LFC28" s="526"/>
      <c r="LFD28" s="526"/>
      <c r="LFE28" s="526"/>
      <c r="LFF28" s="526"/>
      <c r="LFG28" s="526"/>
      <c r="LFH28" s="526"/>
      <c r="LFI28" s="526"/>
      <c r="LFJ28" s="526"/>
      <c r="LFK28" s="526"/>
      <c r="LFL28" s="526"/>
      <c r="LFM28" s="526"/>
      <c r="LFN28" s="526"/>
      <c r="LFO28" s="526"/>
      <c r="LFP28" s="526"/>
      <c r="LFQ28" s="526"/>
      <c r="LFR28" s="526"/>
      <c r="LFS28" s="526"/>
      <c r="LFT28" s="526"/>
      <c r="LFU28" s="526"/>
      <c r="LFV28" s="526"/>
      <c r="LFW28" s="526"/>
      <c r="LFX28" s="526"/>
      <c r="LFY28" s="526"/>
      <c r="LFZ28" s="526"/>
      <c r="LGA28" s="526"/>
      <c r="LGB28" s="526"/>
      <c r="LGC28" s="526"/>
      <c r="LGD28" s="526"/>
      <c r="LGE28" s="526"/>
      <c r="LGF28" s="526"/>
      <c r="LGG28" s="526"/>
      <c r="LGH28" s="526"/>
      <c r="LGI28" s="526"/>
      <c r="LGJ28" s="526"/>
      <c r="LGK28" s="526"/>
      <c r="LGL28" s="526"/>
      <c r="LGM28" s="526"/>
      <c r="LGN28" s="526"/>
      <c r="LGO28" s="526"/>
      <c r="LGP28" s="526"/>
      <c r="LGQ28" s="526"/>
      <c r="LGR28" s="526"/>
      <c r="LGS28" s="526"/>
      <c r="LGT28" s="526"/>
      <c r="LGU28" s="526"/>
      <c r="LGV28" s="526"/>
      <c r="LGW28" s="526"/>
      <c r="LGX28" s="526"/>
      <c r="LGY28" s="526"/>
      <c r="LGZ28" s="526"/>
      <c r="LHA28" s="526"/>
      <c r="LHB28" s="526"/>
      <c r="LHC28" s="526"/>
      <c r="LHD28" s="526"/>
      <c r="LHE28" s="526"/>
      <c r="LHF28" s="526"/>
      <c r="LHG28" s="526"/>
      <c r="LHH28" s="526"/>
      <c r="LHI28" s="526"/>
      <c r="LHJ28" s="526"/>
      <c r="LHK28" s="526"/>
      <c r="LHL28" s="526"/>
      <c r="LHM28" s="526"/>
      <c r="LHN28" s="526"/>
      <c r="LHO28" s="526"/>
      <c r="LHP28" s="526"/>
      <c r="LHQ28" s="526"/>
      <c r="LHR28" s="526"/>
      <c r="LHS28" s="526"/>
      <c r="LHT28" s="526"/>
      <c r="LHU28" s="526"/>
      <c r="LHV28" s="526"/>
      <c r="LHW28" s="526"/>
      <c r="LHX28" s="526"/>
      <c r="LHY28" s="526"/>
      <c r="LHZ28" s="526"/>
      <c r="LIA28" s="526"/>
      <c r="LIB28" s="526"/>
      <c r="LIC28" s="526"/>
      <c r="LID28" s="526"/>
      <c r="LIE28" s="526"/>
      <c r="LIF28" s="526"/>
      <c r="LIG28" s="526"/>
      <c r="LIH28" s="526"/>
      <c r="LII28" s="526"/>
      <c r="LIJ28" s="526"/>
      <c r="LIK28" s="526"/>
      <c r="LIL28" s="526"/>
      <c r="LIM28" s="526"/>
      <c r="LIN28" s="526"/>
      <c r="LIO28" s="526"/>
      <c r="LIP28" s="526"/>
      <c r="LIQ28" s="526"/>
      <c r="LIR28" s="526"/>
      <c r="LIS28" s="526"/>
      <c r="LIT28" s="526"/>
      <c r="LIU28" s="526"/>
      <c r="LIV28" s="526"/>
      <c r="LIW28" s="526"/>
      <c r="LIX28" s="526"/>
      <c r="LIY28" s="526"/>
      <c r="LIZ28" s="526"/>
      <c r="LJA28" s="526"/>
      <c r="LJB28" s="526"/>
      <c r="LJC28" s="526"/>
      <c r="LJD28" s="526"/>
      <c r="LJE28" s="526"/>
      <c r="LJF28" s="526"/>
      <c r="LJG28" s="526"/>
      <c r="LJH28" s="526"/>
      <c r="LJI28" s="526"/>
      <c r="LJJ28" s="526"/>
      <c r="LJK28" s="526"/>
      <c r="LJL28" s="526"/>
      <c r="LJM28" s="526"/>
      <c r="LJN28" s="526"/>
      <c r="LJO28" s="526"/>
      <c r="LJP28" s="526"/>
      <c r="LJQ28" s="526"/>
      <c r="LJR28" s="526"/>
      <c r="LJS28" s="526"/>
      <c r="LJT28" s="526"/>
      <c r="LJU28" s="526"/>
      <c r="LJV28" s="526"/>
      <c r="LJW28" s="526"/>
      <c r="LJX28" s="526"/>
      <c r="LJY28" s="526"/>
      <c r="LJZ28" s="526"/>
      <c r="LKA28" s="526"/>
      <c r="LKB28" s="526"/>
      <c r="LKC28" s="526"/>
      <c r="LKD28" s="526"/>
      <c r="LKE28" s="526"/>
      <c r="LKF28" s="526"/>
      <c r="LKG28" s="526"/>
      <c r="LKH28" s="526"/>
      <c r="LKI28" s="526"/>
      <c r="LKJ28" s="526"/>
      <c r="LKK28" s="526"/>
      <c r="LKL28" s="526"/>
      <c r="LKM28" s="526"/>
      <c r="LKN28" s="526"/>
      <c r="LKO28" s="526"/>
      <c r="LKP28" s="526"/>
      <c r="LKQ28" s="526"/>
      <c r="LKR28" s="526"/>
      <c r="LKS28" s="526"/>
      <c r="LKT28" s="526"/>
      <c r="LKU28" s="526"/>
      <c r="LKV28" s="526"/>
      <c r="LKW28" s="526"/>
      <c r="LKX28" s="526"/>
      <c r="LKY28" s="526"/>
      <c r="LKZ28" s="526"/>
      <c r="LLA28" s="526"/>
      <c r="LLB28" s="526"/>
      <c r="LLC28" s="526"/>
      <c r="LLD28" s="526"/>
      <c r="LLE28" s="526"/>
      <c r="LLF28" s="526"/>
      <c r="LLG28" s="526"/>
      <c r="LLH28" s="526"/>
      <c r="LLI28" s="526"/>
      <c r="LLJ28" s="526"/>
      <c r="LLK28" s="526"/>
      <c r="LLL28" s="526"/>
      <c r="LLM28" s="526"/>
      <c r="LLN28" s="526"/>
      <c r="LLO28" s="526"/>
      <c r="LLP28" s="526"/>
      <c r="LLQ28" s="526"/>
      <c r="LLR28" s="526"/>
      <c r="LLS28" s="526"/>
      <c r="LLT28" s="526"/>
      <c r="LLU28" s="526"/>
      <c r="LLV28" s="526"/>
      <c r="LLW28" s="526"/>
      <c r="LLX28" s="526"/>
      <c r="LLY28" s="526"/>
      <c r="LLZ28" s="526"/>
      <c r="LMA28" s="526"/>
      <c r="LMB28" s="526"/>
      <c r="LMC28" s="526"/>
      <c r="LMD28" s="526"/>
      <c r="LME28" s="526"/>
      <c r="LMF28" s="526"/>
      <c r="LMG28" s="526"/>
      <c r="LMH28" s="526"/>
      <c r="LMI28" s="526"/>
      <c r="LMJ28" s="526"/>
      <c r="LMK28" s="526"/>
      <c r="LML28" s="526"/>
      <c r="LMM28" s="526"/>
      <c r="LMN28" s="526"/>
      <c r="LMO28" s="526"/>
      <c r="LMP28" s="526"/>
      <c r="LMQ28" s="526"/>
      <c r="LMR28" s="526"/>
      <c r="LMS28" s="526"/>
      <c r="LMT28" s="526"/>
      <c r="LMU28" s="526"/>
      <c r="LMV28" s="526"/>
      <c r="LMW28" s="526"/>
      <c r="LMX28" s="526"/>
      <c r="LMY28" s="526"/>
      <c r="LMZ28" s="526"/>
      <c r="LNA28" s="526"/>
      <c r="LNB28" s="526"/>
      <c r="LNC28" s="526"/>
      <c r="LND28" s="526"/>
      <c r="LNE28" s="526"/>
      <c r="LNF28" s="526"/>
      <c r="LNG28" s="526"/>
      <c r="LNH28" s="526"/>
      <c r="LNI28" s="526"/>
      <c r="LNJ28" s="526"/>
      <c r="LNK28" s="526"/>
      <c r="LNL28" s="526"/>
      <c r="LNM28" s="526"/>
      <c r="LNN28" s="526"/>
      <c r="LNO28" s="526"/>
      <c r="LNP28" s="526"/>
      <c r="LNQ28" s="526"/>
      <c r="LNR28" s="526"/>
      <c r="LNS28" s="526"/>
      <c r="LNT28" s="526"/>
      <c r="LNU28" s="526"/>
      <c r="LNV28" s="526"/>
      <c r="LNW28" s="526"/>
      <c r="LNX28" s="526"/>
      <c r="LNY28" s="526"/>
      <c r="LNZ28" s="526"/>
      <c r="LOA28" s="526"/>
      <c r="LOB28" s="526"/>
      <c r="LOC28" s="526"/>
      <c r="LOD28" s="526"/>
      <c r="LOE28" s="526"/>
      <c r="LOF28" s="526"/>
      <c r="LOG28" s="526"/>
      <c r="LOH28" s="526"/>
      <c r="LOI28" s="526"/>
      <c r="LOJ28" s="526"/>
      <c r="LOK28" s="526"/>
      <c r="LOL28" s="526"/>
      <c r="LOM28" s="526"/>
      <c r="LON28" s="526"/>
      <c r="LOO28" s="526"/>
      <c r="LOP28" s="526"/>
      <c r="LOQ28" s="526"/>
      <c r="LOR28" s="526"/>
      <c r="LOS28" s="526"/>
      <c r="LOT28" s="526"/>
      <c r="LOU28" s="526"/>
      <c r="LOV28" s="526"/>
      <c r="LOW28" s="526"/>
      <c r="LOX28" s="526"/>
      <c r="LOY28" s="526"/>
      <c r="LOZ28" s="526"/>
      <c r="LPA28" s="526"/>
      <c r="LPB28" s="526"/>
      <c r="LPC28" s="526"/>
      <c r="LPD28" s="526"/>
      <c r="LPE28" s="526"/>
      <c r="LPF28" s="526"/>
      <c r="LPG28" s="526"/>
      <c r="LPH28" s="526"/>
      <c r="LPI28" s="526"/>
      <c r="LPJ28" s="526"/>
      <c r="LPK28" s="526"/>
      <c r="LPL28" s="526"/>
      <c r="LPM28" s="526"/>
      <c r="LPN28" s="526"/>
      <c r="LPO28" s="526"/>
      <c r="LPP28" s="526"/>
      <c r="LPQ28" s="526"/>
      <c r="LPR28" s="526"/>
      <c r="LPS28" s="526"/>
      <c r="LPT28" s="526"/>
      <c r="LPU28" s="526"/>
      <c r="LPV28" s="526"/>
      <c r="LPW28" s="526"/>
      <c r="LPX28" s="526"/>
      <c r="LPY28" s="526"/>
      <c r="LPZ28" s="526"/>
      <c r="LQA28" s="526"/>
      <c r="LQB28" s="526"/>
      <c r="LQC28" s="526"/>
      <c r="LQD28" s="526"/>
      <c r="LQE28" s="526"/>
      <c r="LQF28" s="526"/>
      <c r="LQG28" s="526"/>
      <c r="LQH28" s="526"/>
      <c r="LQI28" s="526"/>
      <c r="LQJ28" s="526"/>
      <c r="LQK28" s="526"/>
      <c r="LQL28" s="526"/>
      <c r="LQM28" s="526"/>
      <c r="LQN28" s="526"/>
      <c r="LQO28" s="526"/>
      <c r="LQP28" s="526"/>
      <c r="LQQ28" s="526"/>
      <c r="LQR28" s="526"/>
      <c r="LQS28" s="526"/>
      <c r="LQT28" s="526"/>
      <c r="LQU28" s="526"/>
      <c r="LQV28" s="526"/>
      <c r="LQW28" s="526"/>
      <c r="LQX28" s="526"/>
      <c r="LQY28" s="526"/>
      <c r="LQZ28" s="526"/>
      <c r="LRA28" s="526"/>
      <c r="LRB28" s="526"/>
      <c r="LRC28" s="526"/>
      <c r="LRD28" s="526"/>
      <c r="LRE28" s="526"/>
      <c r="LRF28" s="526"/>
      <c r="LRG28" s="526"/>
      <c r="LRH28" s="526"/>
      <c r="LRI28" s="526"/>
      <c r="LRJ28" s="526"/>
      <c r="LRK28" s="526"/>
      <c r="LRL28" s="526"/>
      <c r="LRM28" s="526"/>
      <c r="LRN28" s="526"/>
      <c r="LRO28" s="526"/>
      <c r="LRP28" s="526"/>
      <c r="LRQ28" s="526"/>
      <c r="LRR28" s="526"/>
      <c r="LRS28" s="526"/>
      <c r="LRT28" s="526"/>
      <c r="LRU28" s="526"/>
      <c r="LRV28" s="526"/>
      <c r="LRW28" s="526"/>
      <c r="LRX28" s="526"/>
      <c r="LRY28" s="526"/>
      <c r="LRZ28" s="526"/>
      <c r="LSA28" s="526"/>
      <c r="LSB28" s="526"/>
      <c r="LSC28" s="526"/>
      <c r="LSD28" s="526"/>
      <c r="LSE28" s="526"/>
      <c r="LSF28" s="526"/>
      <c r="LSG28" s="526"/>
      <c r="LSH28" s="526"/>
      <c r="LSI28" s="526"/>
      <c r="LSJ28" s="526"/>
      <c r="LSK28" s="526"/>
      <c r="LSL28" s="526"/>
      <c r="LSM28" s="526"/>
      <c r="LSN28" s="526"/>
      <c r="LSO28" s="526"/>
      <c r="LSP28" s="526"/>
      <c r="LSQ28" s="526"/>
      <c r="LSR28" s="526"/>
      <c r="LSS28" s="526"/>
      <c r="LST28" s="526"/>
      <c r="LSU28" s="526"/>
      <c r="LSV28" s="526"/>
      <c r="LSW28" s="526"/>
      <c r="LSX28" s="526"/>
      <c r="LSY28" s="526"/>
      <c r="LSZ28" s="526"/>
      <c r="LTA28" s="526"/>
      <c r="LTB28" s="526"/>
      <c r="LTC28" s="526"/>
      <c r="LTD28" s="526"/>
      <c r="LTE28" s="526"/>
      <c r="LTF28" s="526"/>
      <c r="LTG28" s="526"/>
      <c r="LTH28" s="526"/>
      <c r="LTI28" s="526"/>
      <c r="LTJ28" s="526"/>
      <c r="LTK28" s="526"/>
      <c r="LTL28" s="526"/>
      <c r="LTM28" s="526"/>
      <c r="LTN28" s="526"/>
      <c r="LTO28" s="526"/>
      <c r="LTP28" s="526"/>
      <c r="LTQ28" s="526"/>
      <c r="LTR28" s="526"/>
      <c r="LTS28" s="526"/>
      <c r="LTT28" s="526"/>
      <c r="LTU28" s="526"/>
      <c r="LTV28" s="526"/>
      <c r="LTW28" s="526"/>
      <c r="LTX28" s="526"/>
      <c r="LTY28" s="526"/>
      <c r="LTZ28" s="526"/>
      <c r="LUA28" s="526"/>
      <c r="LUB28" s="526"/>
      <c r="LUC28" s="526"/>
      <c r="LUD28" s="526"/>
      <c r="LUE28" s="526"/>
      <c r="LUF28" s="526"/>
      <c r="LUG28" s="526"/>
      <c r="LUH28" s="526"/>
      <c r="LUI28" s="526"/>
      <c r="LUJ28" s="526"/>
      <c r="LUK28" s="526"/>
      <c r="LUL28" s="526"/>
      <c r="LUM28" s="526"/>
      <c r="LUN28" s="526"/>
      <c r="LUO28" s="526"/>
      <c r="LUP28" s="526"/>
      <c r="LUQ28" s="526"/>
      <c r="LUR28" s="526"/>
      <c r="LUS28" s="526"/>
      <c r="LUT28" s="526"/>
      <c r="LUU28" s="526"/>
      <c r="LUV28" s="526"/>
      <c r="LUW28" s="526"/>
      <c r="LUX28" s="526"/>
      <c r="LUY28" s="526"/>
      <c r="LUZ28" s="526"/>
      <c r="LVA28" s="526"/>
      <c r="LVB28" s="526"/>
      <c r="LVC28" s="526"/>
      <c r="LVD28" s="526"/>
      <c r="LVE28" s="526"/>
      <c r="LVF28" s="526"/>
      <c r="LVG28" s="526"/>
      <c r="LVH28" s="526"/>
      <c r="LVI28" s="526"/>
      <c r="LVJ28" s="526"/>
      <c r="LVK28" s="526"/>
      <c r="LVL28" s="526"/>
      <c r="LVM28" s="526"/>
      <c r="LVN28" s="526"/>
      <c r="LVO28" s="526"/>
      <c r="LVP28" s="526"/>
      <c r="LVQ28" s="526"/>
      <c r="LVR28" s="526"/>
      <c r="LVS28" s="526"/>
      <c r="LVT28" s="526"/>
      <c r="LVU28" s="526"/>
      <c r="LVV28" s="526"/>
      <c r="LVW28" s="526"/>
      <c r="LVX28" s="526"/>
      <c r="LVY28" s="526"/>
      <c r="LVZ28" s="526"/>
      <c r="LWA28" s="526"/>
      <c r="LWB28" s="526"/>
      <c r="LWC28" s="526"/>
      <c r="LWD28" s="526"/>
      <c r="LWE28" s="526"/>
      <c r="LWF28" s="526"/>
      <c r="LWG28" s="526"/>
      <c r="LWH28" s="526"/>
      <c r="LWI28" s="526"/>
      <c r="LWJ28" s="526"/>
      <c r="LWK28" s="526"/>
      <c r="LWL28" s="526"/>
      <c r="LWM28" s="526"/>
      <c r="LWN28" s="526"/>
      <c r="LWO28" s="526"/>
      <c r="LWP28" s="526"/>
      <c r="LWQ28" s="526"/>
      <c r="LWR28" s="526"/>
      <c r="LWS28" s="526"/>
      <c r="LWT28" s="526"/>
      <c r="LWU28" s="526"/>
      <c r="LWV28" s="526"/>
      <c r="LWW28" s="526"/>
      <c r="LWX28" s="526"/>
      <c r="LWY28" s="526"/>
      <c r="LWZ28" s="526"/>
      <c r="LXA28" s="526"/>
      <c r="LXB28" s="526"/>
      <c r="LXC28" s="526"/>
      <c r="LXD28" s="526"/>
      <c r="LXE28" s="526"/>
      <c r="LXF28" s="526"/>
      <c r="LXG28" s="526"/>
      <c r="LXH28" s="526"/>
      <c r="LXI28" s="526"/>
      <c r="LXJ28" s="526"/>
      <c r="LXK28" s="526"/>
      <c r="LXL28" s="526"/>
      <c r="LXM28" s="526"/>
      <c r="LXN28" s="526"/>
      <c r="LXO28" s="526"/>
      <c r="LXP28" s="526"/>
      <c r="LXQ28" s="526"/>
      <c r="LXR28" s="526"/>
      <c r="LXS28" s="526"/>
      <c r="LXT28" s="526"/>
      <c r="LXU28" s="526"/>
      <c r="LXV28" s="526"/>
      <c r="LXW28" s="526"/>
      <c r="LXX28" s="526"/>
      <c r="LXY28" s="526"/>
      <c r="LXZ28" s="526"/>
      <c r="LYA28" s="526"/>
      <c r="LYB28" s="526"/>
      <c r="LYC28" s="526"/>
      <c r="LYD28" s="526"/>
      <c r="LYE28" s="526"/>
      <c r="LYF28" s="526"/>
      <c r="LYG28" s="526"/>
      <c r="LYH28" s="526"/>
      <c r="LYI28" s="526"/>
      <c r="LYJ28" s="526"/>
      <c r="LYK28" s="526"/>
      <c r="LYL28" s="526"/>
      <c r="LYM28" s="526"/>
      <c r="LYN28" s="526"/>
      <c r="LYO28" s="526"/>
      <c r="LYP28" s="526"/>
      <c r="LYQ28" s="526"/>
      <c r="LYR28" s="526"/>
      <c r="LYS28" s="526"/>
      <c r="LYT28" s="526"/>
      <c r="LYU28" s="526"/>
      <c r="LYV28" s="526"/>
      <c r="LYW28" s="526"/>
      <c r="LYX28" s="526"/>
      <c r="LYY28" s="526"/>
      <c r="LYZ28" s="526"/>
      <c r="LZA28" s="526"/>
      <c r="LZB28" s="526"/>
      <c r="LZC28" s="526"/>
      <c r="LZD28" s="526"/>
      <c r="LZE28" s="526"/>
      <c r="LZF28" s="526"/>
      <c r="LZG28" s="526"/>
      <c r="LZH28" s="526"/>
      <c r="LZI28" s="526"/>
      <c r="LZJ28" s="526"/>
      <c r="LZK28" s="526"/>
      <c r="LZL28" s="526"/>
      <c r="LZM28" s="526"/>
      <c r="LZN28" s="526"/>
      <c r="LZO28" s="526"/>
      <c r="LZP28" s="526"/>
      <c r="LZQ28" s="526"/>
      <c r="LZR28" s="526"/>
      <c r="LZS28" s="526"/>
      <c r="LZT28" s="526"/>
      <c r="LZU28" s="526"/>
      <c r="LZV28" s="526"/>
      <c r="LZW28" s="526"/>
      <c r="LZX28" s="526"/>
      <c r="LZY28" s="526"/>
      <c r="LZZ28" s="526"/>
      <c r="MAA28" s="526"/>
      <c r="MAB28" s="526"/>
      <c r="MAC28" s="526"/>
      <c r="MAD28" s="526"/>
      <c r="MAE28" s="526"/>
      <c r="MAF28" s="526"/>
      <c r="MAG28" s="526"/>
      <c r="MAH28" s="526"/>
      <c r="MAI28" s="526"/>
      <c r="MAJ28" s="526"/>
      <c r="MAK28" s="526"/>
      <c r="MAL28" s="526"/>
      <c r="MAM28" s="526"/>
      <c r="MAN28" s="526"/>
      <c r="MAO28" s="526"/>
      <c r="MAP28" s="526"/>
      <c r="MAQ28" s="526"/>
      <c r="MAR28" s="526"/>
      <c r="MAS28" s="526"/>
      <c r="MAT28" s="526"/>
      <c r="MAU28" s="526"/>
      <c r="MAV28" s="526"/>
      <c r="MAW28" s="526"/>
      <c r="MAX28" s="526"/>
      <c r="MAY28" s="526"/>
      <c r="MAZ28" s="526"/>
      <c r="MBA28" s="526"/>
      <c r="MBB28" s="526"/>
      <c r="MBC28" s="526"/>
      <c r="MBD28" s="526"/>
      <c r="MBE28" s="526"/>
      <c r="MBF28" s="526"/>
      <c r="MBG28" s="526"/>
      <c r="MBH28" s="526"/>
      <c r="MBI28" s="526"/>
      <c r="MBJ28" s="526"/>
      <c r="MBK28" s="526"/>
      <c r="MBL28" s="526"/>
      <c r="MBM28" s="526"/>
      <c r="MBN28" s="526"/>
      <c r="MBO28" s="526"/>
      <c r="MBP28" s="526"/>
      <c r="MBQ28" s="526"/>
      <c r="MBR28" s="526"/>
      <c r="MBS28" s="526"/>
      <c r="MBT28" s="526"/>
      <c r="MBU28" s="526"/>
      <c r="MBV28" s="526"/>
      <c r="MBW28" s="526"/>
      <c r="MBX28" s="526"/>
      <c r="MBY28" s="526"/>
      <c r="MBZ28" s="526"/>
      <c r="MCA28" s="526"/>
      <c r="MCB28" s="526"/>
      <c r="MCC28" s="526"/>
      <c r="MCD28" s="526"/>
      <c r="MCE28" s="526"/>
      <c r="MCF28" s="526"/>
      <c r="MCG28" s="526"/>
      <c r="MCH28" s="526"/>
      <c r="MCI28" s="526"/>
      <c r="MCJ28" s="526"/>
      <c r="MCK28" s="526"/>
      <c r="MCL28" s="526"/>
      <c r="MCM28" s="526"/>
      <c r="MCN28" s="526"/>
      <c r="MCO28" s="526"/>
      <c r="MCP28" s="526"/>
      <c r="MCQ28" s="526"/>
      <c r="MCR28" s="526"/>
      <c r="MCS28" s="526"/>
      <c r="MCT28" s="526"/>
      <c r="MCU28" s="526"/>
      <c r="MCV28" s="526"/>
      <c r="MCW28" s="526"/>
      <c r="MCX28" s="526"/>
      <c r="MCY28" s="526"/>
      <c r="MCZ28" s="526"/>
      <c r="MDA28" s="526"/>
      <c r="MDB28" s="526"/>
      <c r="MDC28" s="526"/>
      <c r="MDD28" s="526"/>
      <c r="MDE28" s="526"/>
      <c r="MDF28" s="526"/>
      <c r="MDG28" s="526"/>
      <c r="MDH28" s="526"/>
      <c r="MDI28" s="526"/>
      <c r="MDJ28" s="526"/>
      <c r="MDK28" s="526"/>
      <c r="MDL28" s="526"/>
      <c r="MDM28" s="526"/>
      <c r="MDN28" s="526"/>
      <c r="MDO28" s="526"/>
      <c r="MDP28" s="526"/>
      <c r="MDQ28" s="526"/>
      <c r="MDR28" s="526"/>
      <c r="MDS28" s="526"/>
      <c r="MDT28" s="526"/>
      <c r="MDU28" s="526"/>
      <c r="MDV28" s="526"/>
      <c r="MDW28" s="526"/>
      <c r="MDX28" s="526"/>
      <c r="MDY28" s="526"/>
      <c r="MDZ28" s="526"/>
      <c r="MEA28" s="526"/>
      <c r="MEB28" s="526"/>
      <c r="MEC28" s="526"/>
      <c r="MED28" s="526"/>
      <c r="MEE28" s="526"/>
      <c r="MEF28" s="526"/>
      <c r="MEG28" s="526"/>
      <c r="MEH28" s="526"/>
      <c r="MEI28" s="526"/>
      <c r="MEJ28" s="526"/>
      <c r="MEK28" s="526"/>
      <c r="MEL28" s="526"/>
      <c r="MEM28" s="526"/>
      <c r="MEN28" s="526"/>
      <c r="MEO28" s="526"/>
      <c r="MEP28" s="526"/>
      <c r="MEQ28" s="526"/>
      <c r="MER28" s="526"/>
      <c r="MES28" s="526"/>
      <c r="MET28" s="526"/>
      <c r="MEU28" s="526"/>
      <c r="MEV28" s="526"/>
      <c r="MEW28" s="526"/>
      <c r="MEX28" s="526"/>
      <c r="MEY28" s="526"/>
      <c r="MEZ28" s="526"/>
      <c r="MFA28" s="526"/>
      <c r="MFB28" s="526"/>
      <c r="MFC28" s="526"/>
      <c r="MFD28" s="526"/>
      <c r="MFE28" s="526"/>
      <c r="MFF28" s="526"/>
      <c r="MFG28" s="526"/>
      <c r="MFH28" s="526"/>
      <c r="MFI28" s="526"/>
      <c r="MFJ28" s="526"/>
      <c r="MFK28" s="526"/>
      <c r="MFL28" s="526"/>
      <c r="MFM28" s="526"/>
      <c r="MFN28" s="526"/>
      <c r="MFO28" s="526"/>
      <c r="MFP28" s="526"/>
      <c r="MFQ28" s="526"/>
      <c r="MFR28" s="526"/>
      <c r="MFS28" s="526"/>
      <c r="MFT28" s="526"/>
      <c r="MFU28" s="526"/>
      <c r="MFV28" s="526"/>
      <c r="MFW28" s="526"/>
      <c r="MFX28" s="526"/>
      <c r="MFY28" s="526"/>
      <c r="MFZ28" s="526"/>
      <c r="MGA28" s="526"/>
      <c r="MGB28" s="526"/>
      <c r="MGC28" s="526"/>
      <c r="MGD28" s="526"/>
      <c r="MGE28" s="526"/>
      <c r="MGF28" s="526"/>
      <c r="MGG28" s="526"/>
      <c r="MGH28" s="526"/>
      <c r="MGI28" s="526"/>
      <c r="MGJ28" s="526"/>
      <c r="MGK28" s="526"/>
      <c r="MGL28" s="526"/>
      <c r="MGM28" s="526"/>
      <c r="MGN28" s="526"/>
      <c r="MGO28" s="526"/>
      <c r="MGP28" s="526"/>
      <c r="MGQ28" s="526"/>
      <c r="MGR28" s="526"/>
      <c r="MGS28" s="526"/>
      <c r="MGT28" s="526"/>
      <c r="MGU28" s="526"/>
      <c r="MGV28" s="526"/>
      <c r="MGW28" s="526"/>
      <c r="MGX28" s="526"/>
      <c r="MGY28" s="526"/>
      <c r="MGZ28" s="526"/>
      <c r="MHA28" s="526"/>
      <c r="MHB28" s="526"/>
      <c r="MHC28" s="526"/>
      <c r="MHD28" s="526"/>
      <c r="MHE28" s="526"/>
      <c r="MHF28" s="526"/>
      <c r="MHG28" s="526"/>
      <c r="MHH28" s="526"/>
      <c r="MHI28" s="526"/>
      <c r="MHJ28" s="526"/>
      <c r="MHK28" s="526"/>
      <c r="MHL28" s="526"/>
      <c r="MHM28" s="526"/>
      <c r="MHN28" s="526"/>
      <c r="MHO28" s="526"/>
      <c r="MHP28" s="526"/>
      <c r="MHQ28" s="526"/>
      <c r="MHR28" s="526"/>
      <c r="MHS28" s="526"/>
      <c r="MHT28" s="526"/>
      <c r="MHU28" s="526"/>
      <c r="MHV28" s="526"/>
      <c r="MHW28" s="526"/>
      <c r="MHX28" s="526"/>
      <c r="MHY28" s="526"/>
      <c r="MHZ28" s="526"/>
      <c r="MIA28" s="526"/>
      <c r="MIB28" s="526"/>
      <c r="MIC28" s="526"/>
      <c r="MID28" s="526"/>
      <c r="MIE28" s="526"/>
      <c r="MIF28" s="526"/>
      <c r="MIG28" s="526"/>
      <c r="MIH28" s="526"/>
      <c r="MII28" s="526"/>
      <c r="MIJ28" s="526"/>
      <c r="MIK28" s="526"/>
      <c r="MIL28" s="526"/>
      <c r="MIM28" s="526"/>
      <c r="MIN28" s="526"/>
      <c r="MIO28" s="526"/>
      <c r="MIP28" s="526"/>
      <c r="MIQ28" s="526"/>
      <c r="MIR28" s="526"/>
      <c r="MIS28" s="526"/>
      <c r="MIT28" s="526"/>
      <c r="MIU28" s="526"/>
      <c r="MIV28" s="526"/>
      <c r="MIW28" s="526"/>
      <c r="MIX28" s="526"/>
      <c r="MIY28" s="526"/>
      <c r="MIZ28" s="526"/>
      <c r="MJA28" s="526"/>
      <c r="MJB28" s="526"/>
      <c r="MJC28" s="526"/>
      <c r="MJD28" s="526"/>
      <c r="MJE28" s="526"/>
      <c r="MJF28" s="526"/>
      <c r="MJG28" s="526"/>
      <c r="MJH28" s="526"/>
      <c r="MJI28" s="526"/>
      <c r="MJJ28" s="526"/>
      <c r="MJK28" s="526"/>
      <c r="MJL28" s="526"/>
      <c r="MJM28" s="526"/>
      <c r="MJN28" s="526"/>
      <c r="MJO28" s="526"/>
      <c r="MJP28" s="526"/>
      <c r="MJQ28" s="526"/>
      <c r="MJR28" s="526"/>
      <c r="MJS28" s="526"/>
      <c r="MJT28" s="526"/>
      <c r="MJU28" s="526"/>
      <c r="MJV28" s="526"/>
      <c r="MJW28" s="526"/>
      <c r="MJX28" s="526"/>
      <c r="MJY28" s="526"/>
      <c r="MJZ28" s="526"/>
      <c r="MKA28" s="526"/>
      <c r="MKB28" s="526"/>
      <c r="MKC28" s="526"/>
      <c r="MKD28" s="526"/>
      <c r="MKE28" s="526"/>
      <c r="MKF28" s="526"/>
      <c r="MKG28" s="526"/>
      <c r="MKH28" s="526"/>
      <c r="MKI28" s="526"/>
      <c r="MKJ28" s="526"/>
      <c r="MKK28" s="526"/>
      <c r="MKL28" s="526"/>
      <c r="MKM28" s="526"/>
      <c r="MKN28" s="526"/>
      <c r="MKO28" s="526"/>
      <c r="MKP28" s="526"/>
      <c r="MKQ28" s="526"/>
      <c r="MKR28" s="526"/>
      <c r="MKS28" s="526"/>
      <c r="MKT28" s="526"/>
      <c r="MKU28" s="526"/>
      <c r="MKV28" s="526"/>
      <c r="MKW28" s="526"/>
      <c r="MKX28" s="526"/>
      <c r="MKY28" s="526"/>
      <c r="MKZ28" s="526"/>
      <c r="MLA28" s="526"/>
      <c r="MLB28" s="526"/>
      <c r="MLC28" s="526"/>
      <c r="MLD28" s="526"/>
      <c r="MLE28" s="526"/>
      <c r="MLF28" s="526"/>
      <c r="MLG28" s="526"/>
      <c r="MLH28" s="526"/>
      <c r="MLI28" s="526"/>
      <c r="MLJ28" s="526"/>
      <c r="MLK28" s="526"/>
      <c r="MLL28" s="526"/>
      <c r="MLM28" s="526"/>
      <c r="MLN28" s="526"/>
      <c r="MLO28" s="526"/>
      <c r="MLP28" s="526"/>
      <c r="MLQ28" s="526"/>
      <c r="MLR28" s="526"/>
      <c r="MLS28" s="526"/>
      <c r="MLT28" s="526"/>
      <c r="MLU28" s="526"/>
      <c r="MLV28" s="526"/>
      <c r="MLW28" s="526"/>
      <c r="MLX28" s="526"/>
      <c r="MLY28" s="526"/>
      <c r="MLZ28" s="526"/>
      <c r="MMA28" s="526"/>
      <c r="MMB28" s="526"/>
      <c r="MMC28" s="526"/>
      <c r="MMD28" s="526"/>
      <c r="MME28" s="526"/>
      <c r="MMF28" s="526"/>
      <c r="MMG28" s="526"/>
      <c r="MMH28" s="526"/>
      <c r="MMI28" s="526"/>
      <c r="MMJ28" s="526"/>
      <c r="MMK28" s="526"/>
      <c r="MML28" s="526"/>
      <c r="MMM28" s="526"/>
      <c r="MMN28" s="526"/>
      <c r="MMO28" s="526"/>
      <c r="MMP28" s="526"/>
      <c r="MMQ28" s="526"/>
      <c r="MMR28" s="526"/>
      <c r="MMS28" s="526"/>
      <c r="MMT28" s="526"/>
      <c r="MMU28" s="526"/>
      <c r="MMV28" s="526"/>
      <c r="MMW28" s="526"/>
      <c r="MMX28" s="526"/>
      <c r="MMY28" s="526"/>
      <c r="MMZ28" s="526"/>
      <c r="MNA28" s="526"/>
      <c r="MNB28" s="526"/>
      <c r="MNC28" s="526"/>
      <c r="MND28" s="526"/>
      <c r="MNE28" s="526"/>
      <c r="MNF28" s="526"/>
      <c r="MNG28" s="526"/>
      <c r="MNH28" s="526"/>
      <c r="MNI28" s="526"/>
      <c r="MNJ28" s="526"/>
      <c r="MNK28" s="526"/>
      <c r="MNL28" s="526"/>
      <c r="MNM28" s="526"/>
      <c r="MNN28" s="526"/>
      <c r="MNO28" s="526"/>
      <c r="MNP28" s="526"/>
      <c r="MNQ28" s="526"/>
      <c r="MNR28" s="526"/>
      <c r="MNS28" s="526"/>
      <c r="MNT28" s="526"/>
      <c r="MNU28" s="526"/>
      <c r="MNV28" s="526"/>
      <c r="MNW28" s="526"/>
      <c r="MNX28" s="526"/>
      <c r="MNY28" s="526"/>
      <c r="MNZ28" s="526"/>
      <c r="MOA28" s="526"/>
      <c r="MOB28" s="526"/>
      <c r="MOC28" s="526"/>
      <c r="MOD28" s="526"/>
      <c r="MOE28" s="526"/>
      <c r="MOF28" s="526"/>
      <c r="MOG28" s="526"/>
      <c r="MOH28" s="526"/>
      <c r="MOI28" s="526"/>
      <c r="MOJ28" s="526"/>
      <c r="MOK28" s="526"/>
      <c r="MOL28" s="526"/>
      <c r="MOM28" s="526"/>
      <c r="MON28" s="526"/>
      <c r="MOO28" s="526"/>
      <c r="MOP28" s="526"/>
      <c r="MOQ28" s="526"/>
      <c r="MOR28" s="526"/>
      <c r="MOS28" s="526"/>
      <c r="MOT28" s="526"/>
      <c r="MOU28" s="526"/>
      <c r="MOV28" s="526"/>
      <c r="MOW28" s="526"/>
      <c r="MOX28" s="526"/>
      <c r="MOY28" s="526"/>
      <c r="MOZ28" s="526"/>
      <c r="MPA28" s="526"/>
      <c r="MPB28" s="526"/>
      <c r="MPC28" s="526"/>
      <c r="MPD28" s="526"/>
      <c r="MPE28" s="526"/>
      <c r="MPF28" s="526"/>
      <c r="MPG28" s="526"/>
      <c r="MPH28" s="526"/>
      <c r="MPI28" s="526"/>
      <c r="MPJ28" s="526"/>
      <c r="MPK28" s="526"/>
      <c r="MPL28" s="526"/>
      <c r="MPM28" s="526"/>
      <c r="MPN28" s="526"/>
      <c r="MPO28" s="526"/>
      <c r="MPP28" s="526"/>
      <c r="MPQ28" s="526"/>
      <c r="MPR28" s="526"/>
      <c r="MPS28" s="526"/>
      <c r="MPT28" s="526"/>
      <c r="MPU28" s="526"/>
      <c r="MPV28" s="526"/>
      <c r="MPW28" s="526"/>
      <c r="MPX28" s="526"/>
      <c r="MPY28" s="526"/>
      <c r="MPZ28" s="526"/>
      <c r="MQA28" s="526"/>
      <c r="MQB28" s="526"/>
      <c r="MQC28" s="526"/>
      <c r="MQD28" s="526"/>
      <c r="MQE28" s="526"/>
      <c r="MQF28" s="526"/>
      <c r="MQG28" s="526"/>
      <c r="MQH28" s="526"/>
      <c r="MQI28" s="526"/>
      <c r="MQJ28" s="526"/>
      <c r="MQK28" s="526"/>
      <c r="MQL28" s="526"/>
      <c r="MQM28" s="526"/>
      <c r="MQN28" s="526"/>
      <c r="MQO28" s="526"/>
      <c r="MQP28" s="526"/>
      <c r="MQQ28" s="526"/>
      <c r="MQR28" s="526"/>
      <c r="MQS28" s="526"/>
      <c r="MQT28" s="526"/>
      <c r="MQU28" s="526"/>
      <c r="MQV28" s="526"/>
      <c r="MQW28" s="526"/>
      <c r="MQX28" s="526"/>
      <c r="MQY28" s="526"/>
      <c r="MQZ28" s="526"/>
      <c r="MRA28" s="526"/>
      <c r="MRB28" s="526"/>
      <c r="MRC28" s="526"/>
      <c r="MRD28" s="526"/>
      <c r="MRE28" s="526"/>
      <c r="MRF28" s="526"/>
      <c r="MRG28" s="526"/>
      <c r="MRH28" s="526"/>
      <c r="MRI28" s="526"/>
      <c r="MRJ28" s="526"/>
      <c r="MRK28" s="526"/>
      <c r="MRL28" s="526"/>
      <c r="MRM28" s="526"/>
      <c r="MRN28" s="526"/>
      <c r="MRO28" s="526"/>
      <c r="MRP28" s="526"/>
      <c r="MRQ28" s="526"/>
      <c r="MRR28" s="526"/>
      <c r="MRS28" s="526"/>
      <c r="MRT28" s="526"/>
      <c r="MRU28" s="526"/>
      <c r="MRV28" s="526"/>
      <c r="MRW28" s="526"/>
      <c r="MRX28" s="526"/>
      <c r="MRY28" s="526"/>
      <c r="MRZ28" s="526"/>
      <c r="MSA28" s="526"/>
      <c r="MSB28" s="526"/>
      <c r="MSC28" s="526"/>
      <c r="MSD28" s="526"/>
      <c r="MSE28" s="526"/>
      <c r="MSF28" s="526"/>
      <c r="MSG28" s="526"/>
      <c r="MSH28" s="526"/>
      <c r="MSI28" s="526"/>
      <c r="MSJ28" s="526"/>
      <c r="MSK28" s="526"/>
      <c r="MSL28" s="526"/>
      <c r="MSM28" s="526"/>
      <c r="MSN28" s="526"/>
      <c r="MSO28" s="526"/>
      <c r="MSP28" s="526"/>
      <c r="MSQ28" s="526"/>
      <c r="MSR28" s="526"/>
      <c r="MSS28" s="526"/>
      <c r="MST28" s="526"/>
      <c r="MSU28" s="526"/>
      <c r="MSV28" s="526"/>
      <c r="MSW28" s="526"/>
      <c r="MSX28" s="526"/>
      <c r="MSY28" s="526"/>
      <c r="MSZ28" s="526"/>
      <c r="MTA28" s="526"/>
      <c r="MTB28" s="526"/>
      <c r="MTC28" s="526"/>
      <c r="MTD28" s="526"/>
      <c r="MTE28" s="526"/>
      <c r="MTF28" s="526"/>
      <c r="MTG28" s="526"/>
      <c r="MTH28" s="526"/>
      <c r="MTI28" s="526"/>
      <c r="MTJ28" s="526"/>
      <c r="MTK28" s="526"/>
      <c r="MTL28" s="526"/>
      <c r="MTM28" s="526"/>
      <c r="MTN28" s="526"/>
      <c r="MTO28" s="526"/>
      <c r="MTP28" s="526"/>
      <c r="MTQ28" s="526"/>
      <c r="MTR28" s="526"/>
      <c r="MTS28" s="526"/>
      <c r="MTT28" s="526"/>
      <c r="MTU28" s="526"/>
      <c r="MTV28" s="526"/>
      <c r="MTW28" s="526"/>
      <c r="MTX28" s="526"/>
      <c r="MTY28" s="526"/>
      <c r="MTZ28" s="526"/>
      <c r="MUA28" s="526"/>
      <c r="MUB28" s="526"/>
      <c r="MUC28" s="526"/>
      <c r="MUD28" s="526"/>
      <c r="MUE28" s="526"/>
      <c r="MUF28" s="526"/>
      <c r="MUG28" s="526"/>
      <c r="MUH28" s="526"/>
      <c r="MUI28" s="526"/>
      <c r="MUJ28" s="526"/>
      <c r="MUK28" s="526"/>
      <c r="MUL28" s="526"/>
      <c r="MUM28" s="526"/>
      <c r="MUN28" s="526"/>
      <c r="MUO28" s="526"/>
      <c r="MUP28" s="526"/>
      <c r="MUQ28" s="526"/>
      <c r="MUR28" s="526"/>
      <c r="MUS28" s="526"/>
      <c r="MUT28" s="526"/>
      <c r="MUU28" s="526"/>
      <c r="MUV28" s="526"/>
      <c r="MUW28" s="526"/>
      <c r="MUX28" s="526"/>
      <c r="MUY28" s="526"/>
      <c r="MUZ28" s="526"/>
      <c r="MVA28" s="526"/>
      <c r="MVB28" s="526"/>
      <c r="MVC28" s="526"/>
      <c r="MVD28" s="526"/>
      <c r="MVE28" s="526"/>
      <c r="MVF28" s="526"/>
      <c r="MVG28" s="526"/>
      <c r="MVH28" s="526"/>
      <c r="MVI28" s="526"/>
      <c r="MVJ28" s="526"/>
      <c r="MVK28" s="526"/>
      <c r="MVL28" s="526"/>
      <c r="MVM28" s="526"/>
      <c r="MVN28" s="526"/>
      <c r="MVO28" s="526"/>
      <c r="MVP28" s="526"/>
      <c r="MVQ28" s="526"/>
      <c r="MVR28" s="526"/>
      <c r="MVS28" s="526"/>
      <c r="MVT28" s="526"/>
      <c r="MVU28" s="526"/>
      <c r="MVV28" s="526"/>
      <c r="MVW28" s="526"/>
      <c r="MVX28" s="526"/>
      <c r="MVY28" s="526"/>
      <c r="MVZ28" s="526"/>
      <c r="MWA28" s="526"/>
      <c r="MWB28" s="526"/>
      <c r="MWC28" s="526"/>
      <c r="MWD28" s="526"/>
      <c r="MWE28" s="526"/>
      <c r="MWF28" s="526"/>
      <c r="MWG28" s="526"/>
      <c r="MWH28" s="526"/>
      <c r="MWI28" s="526"/>
      <c r="MWJ28" s="526"/>
      <c r="MWK28" s="526"/>
      <c r="MWL28" s="526"/>
      <c r="MWM28" s="526"/>
      <c r="MWN28" s="526"/>
      <c r="MWO28" s="526"/>
      <c r="MWP28" s="526"/>
      <c r="MWQ28" s="526"/>
      <c r="MWR28" s="526"/>
      <c r="MWS28" s="526"/>
      <c r="MWT28" s="526"/>
      <c r="MWU28" s="526"/>
      <c r="MWV28" s="526"/>
      <c r="MWW28" s="526"/>
      <c r="MWX28" s="526"/>
      <c r="MWY28" s="526"/>
      <c r="MWZ28" s="526"/>
      <c r="MXA28" s="526"/>
      <c r="MXB28" s="526"/>
      <c r="MXC28" s="526"/>
      <c r="MXD28" s="526"/>
      <c r="MXE28" s="526"/>
      <c r="MXF28" s="526"/>
      <c r="MXG28" s="526"/>
      <c r="MXH28" s="526"/>
      <c r="MXI28" s="526"/>
      <c r="MXJ28" s="526"/>
      <c r="MXK28" s="526"/>
      <c r="MXL28" s="526"/>
      <c r="MXM28" s="526"/>
      <c r="MXN28" s="526"/>
      <c r="MXO28" s="526"/>
      <c r="MXP28" s="526"/>
      <c r="MXQ28" s="526"/>
      <c r="MXR28" s="526"/>
      <c r="MXS28" s="526"/>
      <c r="MXT28" s="526"/>
      <c r="MXU28" s="526"/>
      <c r="MXV28" s="526"/>
      <c r="MXW28" s="526"/>
      <c r="MXX28" s="526"/>
      <c r="MXY28" s="526"/>
      <c r="MXZ28" s="526"/>
      <c r="MYA28" s="526"/>
      <c r="MYB28" s="526"/>
      <c r="MYC28" s="526"/>
      <c r="MYD28" s="526"/>
      <c r="MYE28" s="526"/>
      <c r="MYF28" s="526"/>
      <c r="MYG28" s="526"/>
      <c r="MYH28" s="526"/>
      <c r="MYI28" s="526"/>
      <c r="MYJ28" s="526"/>
      <c r="MYK28" s="526"/>
      <c r="MYL28" s="526"/>
      <c r="MYM28" s="526"/>
      <c r="MYN28" s="526"/>
      <c r="MYO28" s="526"/>
      <c r="MYP28" s="526"/>
      <c r="MYQ28" s="526"/>
      <c r="MYR28" s="526"/>
      <c r="MYS28" s="526"/>
      <c r="MYT28" s="526"/>
      <c r="MYU28" s="526"/>
      <c r="MYV28" s="526"/>
      <c r="MYW28" s="526"/>
      <c r="MYX28" s="526"/>
      <c r="MYY28" s="526"/>
      <c r="MYZ28" s="526"/>
      <c r="MZA28" s="526"/>
      <c r="MZB28" s="526"/>
      <c r="MZC28" s="526"/>
      <c r="MZD28" s="526"/>
      <c r="MZE28" s="526"/>
      <c r="MZF28" s="526"/>
      <c r="MZG28" s="526"/>
      <c r="MZH28" s="526"/>
      <c r="MZI28" s="526"/>
      <c r="MZJ28" s="526"/>
      <c r="MZK28" s="526"/>
      <c r="MZL28" s="526"/>
      <c r="MZM28" s="526"/>
      <c r="MZN28" s="526"/>
      <c r="MZO28" s="526"/>
      <c r="MZP28" s="526"/>
      <c r="MZQ28" s="526"/>
      <c r="MZR28" s="526"/>
      <c r="MZS28" s="526"/>
      <c r="MZT28" s="526"/>
      <c r="MZU28" s="526"/>
      <c r="MZV28" s="526"/>
      <c r="MZW28" s="526"/>
      <c r="MZX28" s="526"/>
      <c r="MZY28" s="526"/>
      <c r="MZZ28" s="526"/>
      <c r="NAA28" s="526"/>
      <c r="NAB28" s="526"/>
      <c r="NAC28" s="526"/>
      <c r="NAD28" s="526"/>
      <c r="NAE28" s="526"/>
      <c r="NAF28" s="526"/>
      <c r="NAG28" s="526"/>
      <c r="NAH28" s="526"/>
      <c r="NAI28" s="526"/>
      <c r="NAJ28" s="526"/>
      <c r="NAK28" s="526"/>
      <c r="NAL28" s="526"/>
      <c r="NAM28" s="526"/>
      <c r="NAN28" s="526"/>
      <c r="NAO28" s="526"/>
      <c r="NAP28" s="526"/>
      <c r="NAQ28" s="526"/>
      <c r="NAR28" s="526"/>
      <c r="NAS28" s="526"/>
      <c r="NAT28" s="526"/>
      <c r="NAU28" s="526"/>
      <c r="NAV28" s="526"/>
      <c r="NAW28" s="526"/>
      <c r="NAX28" s="526"/>
      <c r="NAY28" s="526"/>
      <c r="NAZ28" s="526"/>
      <c r="NBA28" s="526"/>
      <c r="NBB28" s="526"/>
      <c r="NBC28" s="526"/>
      <c r="NBD28" s="526"/>
      <c r="NBE28" s="526"/>
      <c r="NBF28" s="526"/>
      <c r="NBG28" s="526"/>
      <c r="NBH28" s="526"/>
      <c r="NBI28" s="526"/>
      <c r="NBJ28" s="526"/>
      <c r="NBK28" s="526"/>
      <c r="NBL28" s="526"/>
      <c r="NBM28" s="526"/>
      <c r="NBN28" s="526"/>
      <c r="NBO28" s="526"/>
      <c r="NBP28" s="526"/>
      <c r="NBQ28" s="526"/>
      <c r="NBR28" s="526"/>
      <c r="NBS28" s="526"/>
      <c r="NBT28" s="526"/>
      <c r="NBU28" s="526"/>
      <c r="NBV28" s="526"/>
      <c r="NBW28" s="526"/>
      <c r="NBX28" s="526"/>
      <c r="NBY28" s="526"/>
      <c r="NBZ28" s="526"/>
      <c r="NCA28" s="526"/>
      <c r="NCB28" s="526"/>
      <c r="NCC28" s="526"/>
      <c r="NCD28" s="526"/>
      <c r="NCE28" s="526"/>
      <c r="NCF28" s="526"/>
      <c r="NCG28" s="526"/>
      <c r="NCH28" s="526"/>
      <c r="NCI28" s="526"/>
      <c r="NCJ28" s="526"/>
      <c r="NCK28" s="526"/>
      <c r="NCL28" s="526"/>
      <c r="NCM28" s="526"/>
      <c r="NCN28" s="526"/>
      <c r="NCO28" s="526"/>
      <c r="NCP28" s="526"/>
      <c r="NCQ28" s="526"/>
      <c r="NCR28" s="526"/>
      <c r="NCS28" s="526"/>
      <c r="NCT28" s="526"/>
      <c r="NCU28" s="526"/>
      <c r="NCV28" s="526"/>
      <c r="NCW28" s="526"/>
      <c r="NCX28" s="526"/>
      <c r="NCY28" s="526"/>
      <c r="NCZ28" s="526"/>
      <c r="NDA28" s="526"/>
      <c r="NDB28" s="526"/>
      <c r="NDC28" s="526"/>
      <c r="NDD28" s="526"/>
      <c r="NDE28" s="526"/>
      <c r="NDF28" s="526"/>
      <c r="NDG28" s="526"/>
      <c r="NDH28" s="526"/>
      <c r="NDI28" s="526"/>
      <c r="NDJ28" s="526"/>
      <c r="NDK28" s="526"/>
      <c r="NDL28" s="526"/>
      <c r="NDM28" s="526"/>
      <c r="NDN28" s="526"/>
      <c r="NDO28" s="526"/>
      <c r="NDP28" s="526"/>
      <c r="NDQ28" s="526"/>
      <c r="NDR28" s="526"/>
      <c r="NDS28" s="526"/>
      <c r="NDT28" s="526"/>
      <c r="NDU28" s="526"/>
      <c r="NDV28" s="526"/>
      <c r="NDW28" s="526"/>
      <c r="NDX28" s="526"/>
      <c r="NDY28" s="526"/>
      <c r="NDZ28" s="526"/>
      <c r="NEA28" s="526"/>
      <c r="NEB28" s="526"/>
      <c r="NEC28" s="526"/>
      <c r="NED28" s="526"/>
      <c r="NEE28" s="526"/>
      <c r="NEF28" s="526"/>
      <c r="NEG28" s="526"/>
      <c r="NEH28" s="526"/>
      <c r="NEI28" s="526"/>
      <c r="NEJ28" s="526"/>
      <c r="NEK28" s="526"/>
      <c r="NEL28" s="526"/>
      <c r="NEM28" s="526"/>
      <c r="NEN28" s="526"/>
      <c r="NEO28" s="526"/>
      <c r="NEP28" s="526"/>
      <c r="NEQ28" s="526"/>
      <c r="NER28" s="526"/>
      <c r="NES28" s="526"/>
      <c r="NET28" s="526"/>
      <c r="NEU28" s="526"/>
      <c r="NEV28" s="526"/>
      <c r="NEW28" s="526"/>
      <c r="NEX28" s="526"/>
      <c r="NEY28" s="526"/>
      <c r="NEZ28" s="526"/>
      <c r="NFA28" s="526"/>
      <c r="NFB28" s="526"/>
      <c r="NFC28" s="526"/>
      <c r="NFD28" s="526"/>
      <c r="NFE28" s="526"/>
      <c r="NFF28" s="526"/>
      <c r="NFG28" s="526"/>
      <c r="NFH28" s="526"/>
      <c r="NFI28" s="526"/>
      <c r="NFJ28" s="526"/>
      <c r="NFK28" s="526"/>
      <c r="NFL28" s="526"/>
      <c r="NFM28" s="526"/>
      <c r="NFN28" s="526"/>
      <c r="NFO28" s="526"/>
      <c r="NFP28" s="526"/>
      <c r="NFQ28" s="526"/>
      <c r="NFR28" s="526"/>
      <c r="NFS28" s="526"/>
      <c r="NFT28" s="526"/>
      <c r="NFU28" s="526"/>
      <c r="NFV28" s="526"/>
      <c r="NFW28" s="526"/>
      <c r="NFX28" s="526"/>
      <c r="NFY28" s="526"/>
      <c r="NFZ28" s="526"/>
      <c r="NGA28" s="526"/>
      <c r="NGB28" s="526"/>
      <c r="NGC28" s="526"/>
      <c r="NGD28" s="526"/>
      <c r="NGE28" s="526"/>
      <c r="NGF28" s="526"/>
      <c r="NGG28" s="526"/>
      <c r="NGH28" s="526"/>
      <c r="NGI28" s="526"/>
      <c r="NGJ28" s="526"/>
      <c r="NGK28" s="526"/>
      <c r="NGL28" s="526"/>
      <c r="NGM28" s="526"/>
      <c r="NGN28" s="526"/>
      <c r="NGO28" s="526"/>
      <c r="NGP28" s="526"/>
      <c r="NGQ28" s="526"/>
      <c r="NGR28" s="526"/>
      <c r="NGS28" s="526"/>
      <c r="NGT28" s="526"/>
      <c r="NGU28" s="526"/>
      <c r="NGV28" s="526"/>
      <c r="NGW28" s="526"/>
      <c r="NGX28" s="526"/>
      <c r="NGY28" s="526"/>
      <c r="NGZ28" s="526"/>
      <c r="NHA28" s="526"/>
      <c r="NHB28" s="526"/>
      <c r="NHC28" s="526"/>
      <c r="NHD28" s="526"/>
      <c r="NHE28" s="526"/>
      <c r="NHF28" s="526"/>
      <c r="NHG28" s="526"/>
      <c r="NHH28" s="526"/>
      <c r="NHI28" s="526"/>
      <c r="NHJ28" s="526"/>
      <c r="NHK28" s="526"/>
      <c r="NHL28" s="526"/>
      <c r="NHM28" s="526"/>
      <c r="NHN28" s="526"/>
      <c r="NHO28" s="526"/>
      <c r="NHP28" s="526"/>
      <c r="NHQ28" s="526"/>
      <c r="NHR28" s="526"/>
      <c r="NHS28" s="526"/>
      <c r="NHT28" s="526"/>
      <c r="NHU28" s="526"/>
      <c r="NHV28" s="526"/>
      <c r="NHW28" s="526"/>
      <c r="NHX28" s="526"/>
      <c r="NHY28" s="526"/>
      <c r="NHZ28" s="526"/>
      <c r="NIA28" s="526"/>
      <c r="NIB28" s="526"/>
      <c r="NIC28" s="526"/>
      <c r="NID28" s="526"/>
      <c r="NIE28" s="526"/>
      <c r="NIF28" s="526"/>
      <c r="NIG28" s="526"/>
      <c r="NIH28" s="526"/>
      <c r="NII28" s="526"/>
      <c r="NIJ28" s="526"/>
      <c r="NIK28" s="526"/>
      <c r="NIL28" s="526"/>
      <c r="NIM28" s="526"/>
      <c r="NIN28" s="526"/>
      <c r="NIO28" s="526"/>
      <c r="NIP28" s="526"/>
      <c r="NIQ28" s="526"/>
      <c r="NIR28" s="526"/>
      <c r="NIS28" s="526"/>
      <c r="NIT28" s="526"/>
      <c r="NIU28" s="526"/>
      <c r="NIV28" s="526"/>
      <c r="NIW28" s="526"/>
      <c r="NIX28" s="526"/>
      <c r="NIY28" s="526"/>
      <c r="NIZ28" s="526"/>
      <c r="NJA28" s="526"/>
      <c r="NJB28" s="526"/>
      <c r="NJC28" s="526"/>
      <c r="NJD28" s="526"/>
      <c r="NJE28" s="526"/>
      <c r="NJF28" s="526"/>
      <c r="NJG28" s="526"/>
      <c r="NJH28" s="526"/>
      <c r="NJI28" s="526"/>
      <c r="NJJ28" s="526"/>
      <c r="NJK28" s="526"/>
      <c r="NJL28" s="526"/>
      <c r="NJM28" s="526"/>
      <c r="NJN28" s="526"/>
      <c r="NJO28" s="526"/>
      <c r="NJP28" s="526"/>
      <c r="NJQ28" s="526"/>
      <c r="NJR28" s="526"/>
      <c r="NJS28" s="526"/>
      <c r="NJT28" s="526"/>
      <c r="NJU28" s="526"/>
      <c r="NJV28" s="526"/>
      <c r="NJW28" s="526"/>
      <c r="NJX28" s="526"/>
      <c r="NJY28" s="526"/>
      <c r="NJZ28" s="526"/>
      <c r="NKA28" s="526"/>
      <c r="NKB28" s="526"/>
      <c r="NKC28" s="526"/>
      <c r="NKD28" s="526"/>
      <c r="NKE28" s="526"/>
      <c r="NKF28" s="526"/>
      <c r="NKG28" s="526"/>
      <c r="NKH28" s="526"/>
      <c r="NKI28" s="526"/>
      <c r="NKJ28" s="526"/>
      <c r="NKK28" s="526"/>
      <c r="NKL28" s="526"/>
      <c r="NKM28" s="526"/>
      <c r="NKN28" s="526"/>
      <c r="NKO28" s="526"/>
      <c r="NKP28" s="526"/>
      <c r="NKQ28" s="526"/>
      <c r="NKR28" s="526"/>
      <c r="NKS28" s="526"/>
      <c r="NKT28" s="526"/>
      <c r="NKU28" s="526"/>
      <c r="NKV28" s="526"/>
      <c r="NKW28" s="526"/>
      <c r="NKX28" s="526"/>
      <c r="NKY28" s="526"/>
      <c r="NKZ28" s="526"/>
      <c r="NLA28" s="526"/>
      <c r="NLB28" s="526"/>
      <c r="NLC28" s="526"/>
      <c r="NLD28" s="526"/>
      <c r="NLE28" s="526"/>
      <c r="NLF28" s="526"/>
      <c r="NLG28" s="526"/>
      <c r="NLH28" s="526"/>
      <c r="NLI28" s="526"/>
      <c r="NLJ28" s="526"/>
      <c r="NLK28" s="526"/>
      <c r="NLL28" s="526"/>
      <c r="NLM28" s="526"/>
      <c r="NLN28" s="526"/>
      <c r="NLO28" s="526"/>
      <c r="NLP28" s="526"/>
      <c r="NLQ28" s="526"/>
      <c r="NLR28" s="526"/>
      <c r="NLS28" s="526"/>
      <c r="NLT28" s="526"/>
      <c r="NLU28" s="526"/>
      <c r="NLV28" s="526"/>
      <c r="NLW28" s="526"/>
      <c r="NLX28" s="526"/>
      <c r="NLY28" s="526"/>
      <c r="NLZ28" s="526"/>
      <c r="NMA28" s="526"/>
      <c r="NMB28" s="526"/>
      <c r="NMC28" s="526"/>
      <c r="NMD28" s="526"/>
      <c r="NME28" s="526"/>
      <c r="NMF28" s="526"/>
      <c r="NMG28" s="526"/>
      <c r="NMH28" s="526"/>
      <c r="NMI28" s="526"/>
      <c r="NMJ28" s="526"/>
      <c r="NMK28" s="526"/>
      <c r="NML28" s="526"/>
      <c r="NMM28" s="526"/>
      <c r="NMN28" s="526"/>
      <c r="NMO28" s="526"/>
      <c r="NMP28" s="526"/>
      <c r="NMQ28" s="526"/>
      <c r="NMR28" s="526"/>
      <c r="NMS28" s="526"/>
      <c r="NMT28" s="526"/>
      <c r="NMU28" s="526"/>
      <c r="NMV28" s="526"/>
      <c r="NMW28" s="526"/>
      <c r="NMX28" s="526"/>
      <c r="NMY28" s="526"/>
      <c r="NMZ28" s="526"/>
      <c r="NNA28" s="526"/>
      <c r="NNB28" s="526"/>
      <c r="NNC28" s="526"/>
      <c r="NND28" s="526"/>
      <c r="NNE28" s="526"/>
      <c r="NNF28" s="526"/>
      <c r="NNG28" s="526"/>
      <c r="NNH28" s="526"/>
      <c r="NNI28" s="526"/>
      <c r="NNJ28" s="526"/>
      <c r="NNK28" s="526"/>
      <c r="NNL28" s="526"/>
      <c r="NNM28" s="526"/>
      <c r="NNN28" s="526"/>
      <c r="NNO28" s="526"/>
      <c r="NNP28" s="526"/>
      <c r="NNQ28" s="526"/>
      <c r="NNR28" s="526"/>
      <c r="NNS28" s="526"/>
      <c r="NNT28" s="526"/>
      <c r="NNU28" s="526"/>
      <c r="NNV28" s="526"/>
      <c r="NNW28" s="526"/>
      <c r="NNX28" s="526"/>
      <c r="NNY28" s="526"/>
      <c r="NNZ28" s="526"/>
      <c r="NOA28" s="526"/>
      <c r="NOB28" s="526"/>
      <c r="NOC28" s="526"/>
      <c r="NOD28" s="526"/>
      <c r="NOE28" s="526"/>
      <c r="NOF28" s="526"/>
      <c r="NOG28" s="526"/>
      <c r="NOH28" s="526"/>
      <c r="NOI28" s="526"/>
      <c r="NOJ28" s="526"/>
      <c r="NOK28" s="526"/>
      <c r="NOL28" s="526"/>
      <c r="NOM28" s="526"/>
      <c r="NON28" s="526"/>
      <c r="NOO28" s="526"/>
      <c r="NOP28" s="526"/>
      <c r="NOQ28" s="526"/>
      <c r="NOR28" s="526"/>
      <c r="NOS28" s="526"/>
      <c r="NOT28" s="526"/>
      <c r="NOU28" s="526"/>
      <c r="NOV28" s="526"/>
      <c r="NOW28" s="526"/>
      <c r="NOX28" s="526"/>
      <c r="NOY28" s="526"/>
      <c r="NOZ28" s="526"/>
      <c r="NPA28" s="526"/>
      <c r="NPB28" s="526"/>
      <c r="NPC28" s="526"/>
      <c r="NPD28" s="526"/>
      <c r="NPE28" s="526"/>
      <c r="NPF28" s="526"/>
      <c r="NPG28" s="526"/>
      <c r="NPH28" s="526"/>
      <c r="NPI28" s="526"/>
      <c r="NPJ28" s="526"/>
      <c r="NPK28" s="526"/>
      <c r="NPL28" s="526"/>
      <c r="NPM28" s="526"/>
      <c r="NPN28" s="526"/>
      <c r="NPO28" s="526"/>
      <c r="NPP28" s="526"/>
      <c r="NPQ28" s="526"/>
      <c r="NPR28" s="526"/>
      <c r="NPS28" s="526"/>
      <c r="NPT28" s="526"/>
      <c r="NPU28" s="526"/>
      <c r="NPV28" s="526"/>
      <c r="NPW28" s="526"/>
      <c r="NPX28" s="526"/>
      <c r="NPY28" s="526"/>
      <c r="NPZ28" s="526"/>
      <c r="NQA28" s="526"/>
      <c r="NQB28" s="526"/>
      <c r="NQC28" s="526"/>
      <c r="NQD28" s="526"/>
      <c r="NQE28" s="526"/>
      <c r="NQF28" s="526"/>
      <c r="NQG28" s="526"/>
      <c r="NQH28" s="526"/>
      <c r="NQI28" s="526"/>
      <c r="NQJ28" s="526"/>
      <c r="NQK28" s="526"/>
      <c r="NQL28" s="526"/>
      <c r="NQM28" s="526"/>
      <c r="NQN28" s="526"/>
      <c r="NQO28" s="526"/>
      <c r="NQP28" s="526"/>
      <c r="NQQ28" s="526"/>
      <c r="NQR28" s="526"/>
      <c r="NQS28" s="526"/>
      <c r="NQT28" s="526"/>
      <c r="NQU28" s="526"/>
      <c r="NQV28" s="526"/>
      <c r="NQW28" s="526"/>
      <c r="NQX28" s="526"/>
      <c r="NQY28" s="526"/>
      <c r="NQZ28" s="526"/>
      <c r="NRA28" s="526"/>
      <c r="NRB28" s="526"/>
      <c r="NRC28" s="526"/>
      <c r="NRD28" s="526"/>
      <c r="NRE28" s="526"/>
      <c r="NRF28" s="526"/>
      <c r="NRG28" s="526"/>
      <c r="NRH28" s="526"/>
      <c r="NRI28" s="526"/>
      <c r="NRJ28" s="526"/>
      <c r="NRK28" s="526"/>
      <c r="NRL28" s="526"/>
      <c r="NRM28" s="526"/>
      <c r="NRN28" s="526"/>
      <c r="NRO28" s="526"/>
      <c r="NRP28" s="526"/>
      <c r="NRQ28" s="526"/>
      <c r="NRR28" s="526"/>
      <c r="NRS28" s="526"/>
      <c r="NRT28" s="526"/>
      <c r="NRU28" s="526"/>
      <c r="NRV28" s="526"/>
      <c r="NRW28" s="526"/>
      <c r="NRX28" s="526"/>
      <c r="NRY28" s="526"/>
      <c r="NRZ28" s="526"/>
      <c r="NSA28" s="526"/>
      <c r="NSB28" s="526"/>
      <c r="NSC28" s="526"/>
      <c r="NSD28" s="526"/>
      <c r="NSE28" s="526"/>
      <c r="NSF28" s="526"/>
      <c r="NSG28" s="526"/>
      <c r="NSH28" s="526"/>
      <c r="NSI28" s="526"/>
      <c r="NSJ28" s="526"/>
      <c r="NSK28" s="526"/>
      <c r="NSL28" s="526"/>
      <c r="NSM28" s="526"/>
      <c r="NSN28" s="526"/>
      <c r="NSO28" s="526"/>
      <c r="NSP28" s="526"/>
      <c r="NSQ28" s="526"/>
      <c r="NSR28" s="526"/>
      <c r="NSS28" s="526"/>
      <c r="NST28" s="526"/>
      <c r="NSU28" s="526"/>
      <c r="NSV28" s="526"/>
      <c r="NSW28" s="526"/>
      <c r="NSX28" s="526"/>
      <c r="NSY28" s="526"/>
      <c r="NSZ28" s="526"/>
      <c r="NTA28" s="526"/>
      <c r="NTB28" s="526"/>
      <c r="NTC28" s="526"/>
      <c r="NTD28" s="526"/>
      <c r="NTE28" s="526"/>
      <c r="NTF28" s="526"/>
      <c r="NTG28" s="526"/>
      <c r="NTH28" s="526"/>
      <c r="NTI28" s="526"/>
      <c r="NTJ28" s="526"/>
      <c r="NTK28" s="526"/>
      <c r="NTL28" s="526"/>
      <c r="NTM28" s="526"/>
      <c r="NTN28" s="526"/>
      <c r="NTO28" s="526"/>
      <c r="NTP28" s="526"/>
      <c r="NTQ28" s="526"/>
      <c r="NTR28" s="526"/>
      <c r="NTS28" s="526"/>
      <c r="NTT28" s="526"/>
      <c r="NTU28" s="526"/>
      <c r="NTV28" s="526"/>
      <c r="NTW28" s="526"/>
      <c r="NTX28" s="526"/>
      <c r="NTY28" s="526"/>
      <c r="NTZ28" s="526"/>
      <c r="NUA28" s="526"/>
      <c r="NUB28" s="526"/>
      <c r="NUC28" s="526"/>
      <c r="NUD28" s="526"/>
      <c r="NUE28" s="526"/>
      <c r="NUF28" s="526"/>
      <c r="NUG28" s="526"/>
      <c r="NUH28" s="526"/>
      <c r="NUI28" s="526"/>
      <c r="NUJ28" s="526"/>
      <c r="NUK28" s="526"/>
      <c r="NUL28" s="526"/>
      <c r="NUM28" s="526"/>
      <c r="NUN28" s="526"/>
      <c r="NUO28" s="526"/>
      <c r="NUP28" s="526"/>
      <c r="NUQ28" s="526"/>
      <c r="NUR28" s="526"/>
      <c r="NUS28" s="526"/>
      <c r="NUT28" s="526"/>
      <c r="NUU28" s="526"/>
      <c r="NUV28" s="526"/>
      <c r="NUW28" s="526"/>
      <c r="NUX28" s="526"/>
      <c r="NUY28" s="526"/>
      <c r="NUZ28" s="526"/>
      <c r="NVA28" s="526"/>
      <c r="NVB28" s="526"/>
      <c r="NVC28" s="526"/>
      <c r="NVD28" s="526"/>
      <c r="NVE28" s="526"/>
      <c r="NVF28" s="526"/>
      <c r="NVG28" s="526"/>
      <c r="NVH28" s="526"/>
      <c r="NVI28" s="526"/>
      <c r="NVJ28" s="526"/>
      <c r="NVK28" s="526"/>
      <c r="NVL28" s="526"/>
      <c r="NVM28" s="526"/>
      <c r="NVN28" s="526"/>
      <c r="NVO28" s="526"/>
      <c r="NVP28" s="526"/>
      <c r="NVQ28" s="526"/>
      <c r="NVR28" s="526"/>
      <c r="NVS28" s="526"/>
      <c r="NVT28" s="526"/>
      <c r="NVU28" s="526"/>
      <c r="NVV28" s="526"/>
      <c r="NVW28" s="526"/>
      <c r="NVX28" s="526"/>
      <c r="NVY28" s="526"/>
      <c r="NVZ28" s="526"/>
      <c r="NWA28" s="526"/>
      <c r="NWB28" s="526"/>
      <c r="NWC28" s="526"/>
      <c r="NWD28" s="526"/>
      <c r="NWE28" s="526"/>
      <c r="NWF28" s="526"/>
      <c r="NWG28" s="526"/>
      <c r="NWH28" s="526"/>
      <c r="NWI28" s="526"/>
      <c r="NWJ28" s="526"/>
      <c r="NWK28" s="526"/>
      <c r="NWL28" s="526"/>
      <c r="NWM28" s="526"/>
      <c r="NWN28" s="526"/>
      <c r="NWO28" s="526"/>
      <c r="NWP28" s="526"/>
      <c r="NWQ28" s="526"/>
      <c r="NWR28" s="526"/>
      <c r="NWS28" s="526"/>
      <c r="NWT28" s="526"/>
      <c r="NWU28" s="526"/>
      <c r="NWV28" s="526"/>
      <c r="NWW28" s="526"/>
      <c r="NWX28" s="526"/>
      <c r="NWY28" s="526"/>
      <c r="NWZ28" s="526"/>
      <c r="NXA28" s="526"/>
      <c r="NXB28" s="526"/>
      <c r="NXC28" s="526"/>
      <c r="NXD28" s="526"/>
      <c r="NXE28" s="526"/>
      <c r="NXF28" s="526"/>
      <c r="NXG28" s="526"/>
      <c r="NXH28" s="526"/>
      <c r="NXI28" s="526"/>
      <c r="NXJ28" s="526"/>
      <c r="NXK28" s="526"/>
      <c r="NXL28" s="526"/>
      <c r="NXM28" s="526"/>
      <c r="NXN28" s="526"/>
      <c r="NXO28" s="526"/>
      <c r="NXP28" s="526"/>
      <c r="NXQ28" s="526"/>
      <c r="NXR28" s="526"/>
      <c r="NXS28" s="526"/>
      <c r="NXT28" s="526"/>
      <c r="NXU28" s="526"/>
      <c r="NXV28" s="526"/>
      <c r="NXW28" s="526"/>
      <c r="NXX28" s="526"/>
      <c r="NXY28" s="526"/>
      <c r="NXZ28" s="526"/>
      <c r="NYA28" s="526"/>
      <c r="NYB28" s="526"/>
      <c r="NYC28" s="526"/>
      <c r="NYD28" s="526"/>
      <c r="NYE28" s="526"/>
      <c r="NYF28" s="526"/>
      <c r="NYG28" s="526"/>
      <c r="NYH28" s="526"/>
      <c r="NYI28" s="526"/>
      <c r="NYJ28" s="526"/>
      <c r="NYK28" s="526"/>
      <c r="NYL28" s="526"/>
      <c r="NYM28" s="526"/>
      <c r="NYN28" s="526"/>
      <c r="NYO28" s="526"/>
      <c r="NYP28" s="526"/>
      <c r="NYQ28" s="526"/>
      <c r="NYR28" s="526"/>
      <c r="NYS28" s="526"/>
      <c r="NYT28" s="526"/>
      <c r="NYU28" s="526"/>
      <c r="NYV28" s="526"/>
      <c r="NYW28" s="526"/>
      <c r="NYX28" s="526"/>
      <c r="NYY28" s="526"/>
      <c r="NYZ28" s="526"/>
      <c r="NZA28" s="526"/>
      <c r="NZB28" s="526"/>
      <c r="NZC28" s="526"/>
      <c r="NZD28" s="526"/>
      <c r="NZE28" s="526"/>
      <c r="NZF28" s="526"/>
      <c r="NZG28" s="526"/>
      <c r="NZH28" s="526"/>
      <c r="NZI28" s="526"/>
      <c r="NZJ28" s="526"/>
      <c r="NZK28" s="526"/>
      <c r="NZL28" s="526"/>
      <c r="NZM28" s="526"/>
      <c r="NZN28" s="526"/>
      <c r="NZO28" s="526"/>
      <c r="NZP28" s="526"/>
      <c r="NZQ28" s="526"/>
      <c r="NZR28" s="526"/>
      <c r="NZS28" s="526"/>
      <c r="NZT28" s="526"/>
      <c r="NZU28" s="526"/>
      <c r="NZV28" s="526"/>
      <c r="NZW28" s="526"/>
      <c r="NZX28" s="526"/>
      <c r="NZY28" s="526"/>
      <c r="NZZ28" s="526"/>
      <c r="OAA28" s="526"/>
      <c r="OAB28" s="526"/>
      <c r="OAC28" s="526"/>
      <c r="OAD28" s="526"/>
      <c r="OAE28" s="526"/>
      <c r="OAF28" s="526"/>
      <c r="OAG28" s="526"/>
      <c r="OAH28" s="526"/>
      <c r="OAI28" s="526"/>
      <c r="OAJ28" s="526"/>
      <c r="OAK28" s="526"/>
      <c r="OAL28" s="526"/>
      <c r="OAM28" s="526"/>
      <c r="OAN28" s="526"/>
      <c r="OAO28" s="526"/>
      <c r="OAP28" s="526"/>
      <c r="OAQ28" s="526"/>
      <c r="OAR28" s="526"/>
      <c r="OAS28" s="526"/>
      <c r="OAT28" s="526"/>
      <c r="OAU28" s="526"/>
      <c r="OAV28" s="526"/>
      <c r="OAW28" s="526"/>
      <c r="OAX28" s="526"/>
      <c r="OAY28" s="526"/>
      <c r="OAZ28" s="526"/>
      <c r="OBA28" s="526"/>
      <c r="OBB28" s="526"/>
      <c r="OBC28" s="526"/>
      <c r="OBD28" s="526"/>
      <c r="OBE28" s="526"/>
      <c r="OBF28" s="526"/>
      <c r="OBG28" s="526"/>
      <c r="OBH28" s="526"/>
      <c r="OBI28" s="526"/>
      <c r="OBJ28" s="526"/>
      <c r="OBK28" s="526"/>
      <c r="OBL28" s="526"/>
      <c r="OBM28" s="526"/>
      <c r="OBN28" s="526"/>
      <c r="OBO28" s="526"/>
      <c r="OBP28" s="526"/>
      <c r="OBQ28" s="526"/>
      <c r="OBR28" s="526"/>
      <c r="OBS28" s="526"/>
      <c r="OBT28" s="526"/>
      <c r="OBU28" s="526"/>
      <c r="OBV28" s="526"/>
      <c r="OBW28" s="526"/>
      <c r="OBX28" s="526"/>
      <c r="OBY28" s="526"/>
      <c r="OBZ28" s="526"/>
      <c r="OCA28" s="526"/>
      <c r="OCB28" s="526"/>
      <c r="OCC28" s="526"/>
      <c r="OCD28" s="526"/>
      <c r="OCE28" s="526"/>
      <c r="OCF28" s="526"/>
      <c r="OCG28" s="526"/>
      <c r="OCH28" s="526"/>
      <c r="OCI28" s="526"/>
      <c r="OCJ28" s="526"/>
      <c r="OCK28" s="526"/>
      <c r="OCL28" s="526"/>
      <c r="OCM28" s="526"/>
      <c r="OCN28" s="526"/>
      <c r="OCO28" s="526"/>
      <c r="OCP28" s="526"/>
      <c r="OCQ28" s="526"/>
      <c r="OCR28" s="526"/>
      <c r="OCS28" s="526"/>
      <c r="OCT28" s="526"/>
      <c r="OCU28" s="526"/>
      <c r="OCV28" s="526"/>
      <c r="OCW28" s="526"/>
      <c r="OCX28" s="526"/>
      <c r="OCY28" s="526"/>
      <c r="OCZ28" s="526"/>
      <c r="ODA28" s="526"/>
      <c r="ODB28" s="526"/>
      <c r="ODC28" s="526"/>
      <c r="ODD28" s="526"/>
      <c r="ODE28" s="526"/>
      <c r="ODF28" s="526"/>
      <c r="ODG28" s="526"/>
      <c r="ODH28" s="526"/>
      <c r="ODI28" s="526"/>
      <c r="ODJ28" s="526"/>
      <c r="ODK28" s="526"/>
      <c r="ODL28" s="526"/>
      <c r="ODM28" s="526"/>
      <c r="ODN28" s="526"/>
      <c r="ODO28" s="526"/>
      <c r="ODP28" s="526"/>
      <c r="ODQ28" s="526"/>
      <c r="ODR28" s="526"/>
      <c r="ODS28" s="526"/>
      <c r="ODT28" s="526"/>
      <c r="ODU28" s="526"/>
      <c r="ODV28" s="526"/>
      <c r="ODW28" s="526"/>
      <c r="ODX28" s="526"/>
      <c r="ODY28" s="526"/>
      <c r="ODZ28" s="526"/>
      <c r="OEA28" s="526"/>
      <c r="OEB28" s="526"/>
      <c r="OEC28" s="526"/>
      <c r="OED28" s="526"/>
      <c r="OEE28" s="526"/>
      <c r="OEF28" s="526"/>
      <c r="OEG28" s="526"/>
      <c r="OEH28" s="526"/>
      <c r="OEI28" s="526"/>
      <c r="OEJ28" s="526"/>
      <c r="OEK28" s="526"/>
      <c r="OEL28" s="526"/>
      <c r="OEM28" s="526"/>
      <c r="OEN28" s="526"/>
      <c r="OEO28" s="526"/>
      <c r="OEP28" s="526"/>
      <c r="OEQ28" s="526"/>
      <c r="OER28" s="526"/>
      <c r="OES28" s="526"/>
      <c r="OET28" s="526"/>
      <c r="OEU28" s="526"/>
      <c r="OEV28" s="526"/>
      <c r="OEW28" s="526"/>
      <c r="OEX28" s="526"/>
      <c r="OEY28" s="526"/>
      <c r="OEZ28" s="526"/>
      <c r="OFA28" s="526"/>
      <c r="OFB28" s="526"/>
      <c r="OFC28" s="526"/>
      <c r="OFD28" s="526"/>
      <c r="OFE28" s="526"/>
      <c r="OFF28" s="526"/>
      <c r="OFG28" s="526"/>
      <c r="OFH28" s="526"/>
      <c r="OFI28" s="526"/>
      <c r="OFJ28" s="526"/>
      <c r="OFK28" s="526"/>
      <c r="OFL28" s="526"/>
      <c r="OFM28" s="526"/>
      <c r="OFN28" s="526"/>
      <c r="OFO28" s="526"/>
      <c r="OFP28" s="526"/>
      <c r="OFQ28" s="526"/>
      <c r="OFR28" s="526"/>
      <c r="OFS28" s="526"/>
      <c r="OFT28" s="526"/>
      <c r="OFU28" s="526"/>
      <c r="OFV28" s="526"/>
      <c r="OFW28" s="526"/>
      <c r="OFX28" s="526"/>
      <c r="OFY28" s="526"/>
      <c r="OFZ28" s="526"/>
      <c r="OGA28" s="526"/>
      <c r="OGB28" s="526"/>
      <c r="OGC28" s="526"/>
      <c r="OGD28" s="526"/>
      <c r="OGE28" s="526"/>
      <c r="OGF28" s="526"/>
      <c r="OGG28" s="526"/>
      <c r="OGH28" s="526"/>
      <c r="OGI28" s="526"/>
      <c r="OGJ28" s="526"/>
      <c r="OGK28" s="526"/>
      <c r="OGL28" s="526"/>
      <c r="OGM28" s="526"/>
      <c r="OGN28" s="526"/>
      <c r="OGO28" s="526"/>
      <c r="OGP28" s="526"/>
      <c r="OGQ28" s="526"/>
      <c r="OGR28" s="526"/>
      <c r="OGS28" s="526"/>
      <c r="OGT28" s="526"/>
      <c r="OGU28" s="526"/>
      <c r="OGV28" s="526"/>
      <c r="OGW28" s="526"/>
      <c r="OGX28" s="526"/>
      <c r="OGY28" s="526"/>
      <c r="OGZ28" s="526"/>
      <c r="OHA28" s="526"/>
      <c r="OHB28" s="526"/>
      <c r="OHC28" s="526"/>
      <c r="OHD28" s="526"/>
      <c r="OHE28" s="526"/>
      <c r="OHF28" s="526"/>
      <c r="OHG28" s="526"/>
      <c r="OHH28" s="526"/>
      <c r="OHI28" s="526"/>
      <c r="OHJ28" s="526"/>
      <c r="OHK28" s="526"/>
      <c r="OHL28" s="526"/>
      <c r="OHM28" s="526"/>
      <c r="OHN28" s="526"/>
      <c r="OHO28" s="526"/>
      <c r="OHP28" s="526"/>
      <c r="OHQ28" s="526"/>
      <c r="OHR28" s="526"/>
      <c r="OHS28" s="526"/>
      <c r="OHT28" s="526"/>
      <c r="OHU28" s="526"/>
      <c r="OHV28" s="526"/>
      <c r="OHW28" s="526"/>
      <c r="OHX28" s="526"/>
      <c r="OHY28" s="526"/>
      <c r="OHZ28" s="526"/>
      <c r="OIA28" s="526"/>
      <c r="OIB28" s="526"/>
      <c r="OIC28" s="526"/>
      <c r="OID28" s="526"/>
      <c r="OIE28" s="526"/>
      <c r="OIF28" s="526"/>
      <c r="OIG28" s="526"/>
      <c r="OIH28" s="526"/>
      <c r="OII28" s="526"/>
      <c r="OIJ28" s="526"/>
      <c r="OIK28" s="526"/>
      <c r="OIL28" s="526"/>
      <c r="OIM28" s="526"/>
      <c r="OIN28" s="526"/>
      <c r="OIO28" s="526"/>
      <c r="OIP28" s="526"/>
      <c r="OIQ28" s="526"/>
      <c r="OIR28" s="526"/>
      <c r="OIS28" s="526"/>
      <c r="OIT28" s="526"/>
      <c r="OIU28" s="526"/>
      <c r="OIV28" s="526"/>
      <c r="OIW28" s="526"/>
      <c r="OIX28" s="526"/>
      <c r="OIY28" s="526"/>
      <c r="OIZ28" s="526"/>
      <c r="OJA28" s="526"/>
      <c r="OJB28" s="526"/>
      <c r="OJC28" s="526"/>
      <c r="OJD28" s="526"/>
      <c r="OJE28" s="526"/>
      <c r="OJF28" s="526"/>
      <c r="OJG28" s="526"/>
      <c r="OJH28" s="526"/>
      <c r="OJI28" s="526"/>
      <c r="OJJ28" s="526"/>
      <c r="OJK28" s="526"/>
      <c r="OJL28" s="526"/>
      <c r="OJM28" s="526"/>
      <c r="OJN28" s="526"/>
      <c r="OJO28" s="526"/>
      <c r="OJP28" s="526"/>
      <c r="OJQ28" s="526"/>
      <c r="OJR28" s="526"/>
      <c r="OJS28" s="526"/>
      <c r="OJT28" s="526"/>
      <c r="OJU28" s="526"/>
      <c r="OJV28" s="526"/>
      <c r="OJW28" s="526"/>
      <c r="OJX28" s="526"/>
      <c r="OJY28" s="526"/>
      <c r="OJZ28" s="526"/>
      <c r="OKA28" s="526"/>
      <c r="OKB28" s="526"/>
      <c r="OKC28" s="526"/>
      <c r="OKD28" s="526"/>
      <c r="OKE28" s="526"/>
      <c r="OKF28" s="526"/>
      <c r="OKG28" s="526"/>
      <c r="OKH28" s="526"/>
      <c r="OKI28" s="526"/>
      <c r="OKJ28" s="526"/>
      <c r="OKK28" s="526"/>
      <c r="OKL28" s="526"/>
      <c r="OKM28" s="526"/>
      <c r="OKN28" s="526"/>
      <c r="OKO28" s="526"/>
      <c r="OKP28" s="526"/>
      <c r="OKQ28" s="526"/>
      <c r="OKR28" s="526"/>
      <c r="OKS28" s="526"/>
      <c r="OKT28" s="526"/>
      <c r="OKU28" s="526"/>
      <c r="OKV28" s="526"/>
      <c r="OKW28" s="526"/>
      <c r="OKX28" s="526"/>
      <c r="OKY28" s="526"/>
      <c r="OKZ28" s="526"/>
      <c r="OLA28" s="526"/>
      <c r="OLB28" s="526"/>
      <c r="OLC28" s="526"/>
      <c r="OLD28" s="526"/>
      <c r="OLE28" s="526"/>
      <c r="OLF28" s="526"/>
      <c r="OLG28" s="526"/>
      <c r="OLH28" s="526"/>
      <c r="OLI28" s="526"/>
      <c r="OLJ28" s="526"/>
      <c r="OLK28" s="526"/>
      <c r="OLL28" s="526"/>
      <c r="OLM28" s="526"/>
      <c r="OLN28" s="526"/>
      <c r="OLO28" s="526"/>
      <c r="OLP28" s="526"/>
      <c r="OLQ28" s="526"/>
      <c r="OLR28" s="526"/>
      <c r="OLS28" s="526"/>
      <c r="OLT28" s="526"/>
      <c r="OLU28" s="526"/>
      <c r="OLV28" s="526"/>
      <c r="OLW28" s="526"/>
      <c r="OLX28" s="526"/>
      <c r="OLY28" s="526"/>
      <c r="OLZ28" s="526"/>
      <c r="OMA28" s="526"/>
      <c r="OMB28" s="526"/>
      <c r="OMC28" s="526"/>
      <c r="OMD28" s="526"/>
      <c r="OME28" s="526"/>
      <c r="OMF28" s="526"/>
      <c r="OMG28" s="526"/>
      <c r="OMH28" s="526"/>
      <c r="OMI28" s="526"/>
      <c r="OMJ28" s="526"/>
      <c r="OMK28" s="526"/>
      <c r="OML28" s="526"/>
      <c r="OMM28" s="526"/>
      <c r="OMN28" s="526"/>
      <c r="OMO28" s="526"/>
      <c r="OMP28" s="526"/>
      <c r="OMQ28" s="526"/>
      <c r="OMR28" s="526"/>
      <c r="OMS28" s="526"/>
      <c r="OMT28" s="526"/>
      <c r="OMU28" s="526"/>
      <c r="OMV28" s="526"/>
      <c r="OMW28" s="526"/>
      <c r="OMX28" s="526"/>
      <c r="OMY28" s="526"/>
      <c r="OMZ28" s="526"/>
      <c r="ONA28" s="526"/>
      <c r="ONB28" s="526"/>
      <c r="ONC28" s="526"/>
      <c r="OND28" s="526"/>
      <c r="ONE28" s="526"/>
      <c r="ONF28" s="526"/>
      <c r="ONG28" s="526"/>
      <c r="ONH28" s="526"/>
      <c r="ONI28" s="526"/>
      <c r="ONJ28" s="526"/>
      <c r="ONK28" s="526"/>
      <c r="ONL28" s="526"/>
      <c r="ONM28" s="526"/>
      <c r="ONN28" s="526"/>
      <c r="ONO28" s="526"/>
      <c r="ONP28" s="526"/>
      <c r="ONQ28" s="526"/>
      <c r="ONR28" s="526"/>
      <c r="ONS28" s="526"/>
      <c r="ONT28" s="526"/>
      <c r="ONU28" s="526"/>
      <c r="ONV28" s="526"/>
      <c r="ONW28" s="526"/>
      <c r="ONX28" s="526"/>
      <c r="ONY28" s="526"/>
      <c r="ONZ28" s="526"/>
      <c r="OOA28" s="526"/>
      <c r="OOB28" s="526"/>
      <c r="OOC28" s="526"/>
      <c r="OOD28" s="526"/>
      <c r="OOE28" s="526"/>
      <c r="OOF28" s="526"/>
      <c r="OOG28" s="526"/>
      <c r="OOH28" s="526"/>
      <c r="OOI28" s="526"/>
      <c r="OOJ28" s="526"/>
      <c r="OOK28" s="526"/>
      <c r="OOL28" s="526"/>
      <c r="OOM28" s="526"/>
      <c r="OON28" s="526"/>
      <c r="OOO28" s="526"/>
      <c r="OOP28" s="526"/>
      <c r="OOQ28" s="526"/>
      <c r="OOR28" s="526"/>
      <c r="OOS28" s="526"/>
      <c r="OOT28" s="526"/>
      <c r="OOU28" s="526"/>
      <c r="OOV28" s="526"/>
      <c r="OOW28" s="526"/>
      <c r="OOX28" s="526"/>
      <c r="OOY28" s="526"/>
      <c r="OOZ28" s="526"/>
      <c r="OPA28" s="526"/>
      <c r="OPB28" s="526"/>
      <c r="OPC28" s="526"/>
      <c r="OPD28" s="526"/>
      <c r="OPE28" s="526"/>
      <c r="OPF28" s="526"/>
      <c r="OPG28" s="526"/>
      <c r="OPH28" s="526"/>
      <c r="OPI28" s="526"/>
      <c r="OPJ28" s="526"/>
      <c r="OPK28" s="526"/>
      <c r="OPL28" s="526"/>
      <c r="OPM28" s="526"/>
      <c r="OPN28" s="526"/>
      <c r="OPO28" s="526"/>
      <c r="OPP28" s="526"/>
      <c r="OPQ28" s="526"/>
      <c r="OPR28" s="526"/>
      <c r="OPS28" s="526"/>
      <c r="OPT28" s="526"/>
      <c r="OPU28" s="526"/>
      <c r="OPV28" s="526"/>
      <c r="OPW28" s="526"/>
      <c r="OPX28" s="526"/>
      <c r="OPY28" s="526"/>
      <c r="OPZ28" s="526"/>
      <c r="OQA28" s="526"/>
      <c r="OQB28" s="526"/>
      <c r="OQC28" s="526"/>
      <c r="OQD28" s="526"/>
      <c r="OQE28" s="526"/>
      <c r="OQF28" s="526"/>
      <c r="OQG28" s="526"/>
      <c r="OQH28" s="526"/>
      <c r="OQI28" s="526"/>
      <c r="OQJ28" s="526"/>
      <c r="OQK28" s="526"/>
      <c r="OQL28" s="526"/>
      <c r="OQM28" s="526"/>
      <c r="OQN28" s="526"/>
      <c r="OQO28" s="526"/>
      <c r="OQP28" s="526"/>
      <c r="OQQ28" s="526"/>
      <c r="OQR28" s="526"/>
      <c r="OQS28" s="526"/>
      <c r="OQT28" s="526"/>
      <c r="OQU28" s="526"/>
      <c r="OQV28" s="526"/>
      <c r="OQW28" s="526"/>
      <c r="OQX28" s="526"/>
      <c r="OQY28" s="526"/>
      <c r="OQZ28" s="526"/>
      <c r="ORA28" s="526"/>
      <c r="ORB28" s="526"/>
      <c r="ORC28" s="526"/>
      <c r="ORD28" s="526"/>
      <c r="ORE28" s="526"/>
      <c r="ORF28" s="526"/>
      <c r="ORG28" s="526"/>
      <c r="ORH28" s="526"/>
      <c r="ORI28" s="526"/>
      <c r="ORJ28" s="526"/>
      <c r="ORK28" s="526"/>
      <c r="ORL28" s="526"/>
      <c r="ORM28" s="526"/>
      <c r="ORN28" s="526"/>
      <c r="ORO28" s="526"/>
      <c r="ORP28" s="526"/>
      <c r="ORQ28" s="526"/>
      <c r="ORR28" s="526"/>
      <c r="ORS28" s="526"/>
      <c r="ORT28" s="526"/>
      <c r="ORU28" s="526"/>
      <c r="ORV28" s="526"/>
      <c r="ORW28" s="526"/>
      <c r="ORX28" s="526"/>
      <c r="ORY28" s="526"/>
      <c r="ORZ28" s="526"/>
      <c r="OSA28" s="526"/>
      <c r="OSB28" s="526"/>
      <c r="OSC28" s="526"/>
      <c r="OSD28" s="526"/>
      <c r="OSE28" s="526"/>
      <c r="OSF28" s="526"/>
      <c r="OSG28" s="526"/>
      <c r="OSH28" s="526"/>
      <c r="OSI28" s="526"/>
      <c r="OSJ28" s="526"/>
      <c r="OSK28" s="526"/>
      <c r="OSL28" s="526"/>
      <c r="OSM28" s="526"/>
      <c r="OSN28" s="526"/>
      <c r="OSO28" s="526"/>
      <c r="OSP28" s="526"/>
      <c r="OSQ28" s="526"/>
      <c r="OSR28" s="526"/>
      <c r="OSS28" s="526"/>
      <c r="OST28" s="526"/>
      <c r="OSU28" s="526"/>
      <c r="OSV28" s="526"/>
      <c r="OSW28" s="526"/>
      <c r="OSX28" s="526"/>
      <c r="OSY28" s="526"/>
      <c r="OSZ28" s="526"/>
      <c r="OTA28" s="526"/>
      <c r="OTB28" s="526"/>
      <c r="OTC28" s="526"/>
      <c r="OTD28" s="526"/>
      <c r="OTE28" s="526"/>
      <c r="OTF28" s="526"/>
      <c r="OTG28" s="526"/>
      <c r="OTH28" s="526"/>
      <c r="OTI28" s="526"/>
      <c r="OTJ28" s="526"/>
      <c r="OTK28" s="526"/>
      <c r="OTL28" s="526"/>
      <c r="OTM28" s="526"/>
      <c r="OTN28" s="526"/>
      <c r="OTO28" s="526"/>
      <c r="OTP28" s="526"/>
      <c r="OTQ28" s="526"/>
      <c r="OTR28" s="526"/>
      <c r="OTS28" s="526"/>
      <c r="OTT28" s="526"/>
      <c r="OTU28" s="526"/>
      <c r="OTV28" s="526"/>
      <c r="OTW28" s="526"/>
      <c r="OTX28" s="526"/>
      <c r="OTY28" s="526"/>
      <c r="OTZ28" s="526"/>
      <c r="OUA28" s="526"/>
      <c r="OUB28" s="526"/>
      <c r="OUC28" s="526"/>
      <c r="OUD28" s="526"/>
      <c r="OUE28" s="526"/>
      <c r="OUF28" s="526"/>
      <c r="OUG28" s="526"/>
      <c r="OUH28" s="526"/>
      <c r="OUI28" s="526"/>
      <c r="OUJ28" s="526"/>
      <c r="OUK28" s="526"/>
      <c r="OUL28" s="526"/>
      <c r="OUM28" s="526"/>
      <c r="OUN28" s="526"/>
      <c r="OUO28" s="526"/>
      <c r="OUP28" s="526"/>
      <c r="OUQ28" s="526"/>
      <c r="OUR28" s="526"/>
      <c r="OUS28" s="526"/>
      <c r="OUT28" s="526"/>
      <c r="OUU28" s="526"/>
      <c r="OUV28" s="526"/>
      <c r="OUW28" s="526"/>
      <c r="OUX28" s="526"/>
      <c r="OUY28" s="526"/>
      <c r="OUZ28" s="526"/>
      <c r="OVA28" s="526"/>
      <c r="OVB28" s="526"/>
      <c r="OVC28" s="526"/>
      <c r="OVD28" s="526"/>
      <c r="OVE28" s="526"/>
      <c r="OVF28" s="526"/>
      <c r="OVG28" s="526"/>
      <c r="OVH28" s="526"/>
      <c r="OVI28" s="526"/>
      <c r="OVJ28" s="526"/>
      <c r="OVK28" s="526"/>
      <c r="OVL28" s="526"/>
      <c r="OVM28" s="526"/>
      <c r="OVN28" s="526"/>
      <c r="OVO28" s="526"/>
      <c r="OVP28" s="526"/>
      <c r="OVQ28" s="526"/>
      <c r="OVR28" s="526"/>
      <c r="OVS28" s="526"/>
      <c r="OVT28" s="526"/>
      <c r="OVU28" s="526"/>
      <c r="OVV28" s="526"/>
      <c r="OVW28" s="526"/>
      <c r="OVX28" s="526"/>
      <c r="OVY28" s="526"/>
      <c r="OVZ28" s="526"/>
      <c r="OWA28" s="526"/>
      <c r="OWB28" s="526"/>
      <c r="OWC28" s="526"/>
      <c r="OWD28" s="526"/>
      <c r="OWE28" s="526"/>
      <c r="OWF28" s="526"/>
      <c r="OWG28" s="526"/>
      <c r="OWH28" s="526"/>
      <c r="OWI28" s="526"/>
      <c r="OWJ28" s="526"/>
      <c r="OWK28" s="526"/>
      <c r="OWL28" s="526"/>
      <c r="OWM28" s="526"/>
      <c r="OWN28" s="526"/>
      <c r="OWO28" s="526"/>
      <c r="OWP28" s="526"/>
      <c r="OWQ28" s="526"/>
      <c r="OWR28" s="526"/>
      <c r="OWS28" s="526"/>
      <c r="OWT28" s="526"/>
      <c r="OWU28" s="526"/>
      <c r="OWV28" s="526"/>
      <c r="OWW28" s="526"/>
      <c r="OWX28" s="526"/>
      <c r="OWY28" s="526"/>
      <c r="OWZ28" s="526"/>
      <c r="OXA28" s="526"/>
      <c r="OXB28" s="526"/>
      <c r="OXC28" s="526"/>
      <c r="OXD28" s="526"/>
      <c r="OXE28" s="526"/>
      <c r="OXF28" s="526"/>
      <c r="OXG28" s="526"/>
      <c r="OXH28" s="526"/>
      <c r="OXI28" s="526"/>
      <c r="OXJ28" s="526"/>
      <c r="OXK28" s="526"/>
      <c r="OXL28" s="526"/>
      <c r="OXM28" s="526"/>
      <c r="OXN28" s="526"/>
      <c r="OXO28" s="526"/>
      <c r="OXP28" s="526"/>
      <c r="OXQ28" s="526"/>
      <c r="OXR28" s="526"/>
      <c r="OXS28" s="526"/>
      <c r="OXT28" s="526"/>
      <c r="OXU28" s="526"/>
      <c r="OXV28" s="526"/>
      <c r="OXW28" s="526"/>
      <c r="OXX28" s="526"/>
      <c r="OXY28" s="526"/>
      <c r="OXZ28" s="526"/>
      <c r="OYA28" s="526"/>
      <c r="OYB28" s="526"/>
      <c r="OYC28" s="526"/>
      <c r="OYD28" s="526"/>
      <c r="OYE28" s="526"/>
      <c r="OYF28" s="526"/>
      <c r="OYG28" s="526"/>
      <c r="OYH28" s="526"/>
      <c r="OYI28" s="526"/>
      <c r="OYJ28" s="526"/>
      <c r="OYK28" s="526"/>
      <c r="OYL28" s="526"/>
      <c r="OYM28" s="526"/>
      <c r="OYN28" s="526"/>
      <c r="OYO28" s="526"/>
      <c r="OYP28" s="526"/>
      <c r="OYQ28" s="526"/>
      <c r="OYR28" s="526"/>
      <c r="OYS28" s="526"/>
      <c r="OYT28" s="526"/>
      <c r="OYU28" s="526"/>
      <c r="OYV28" s="526"/>
      <c r="OYW28" s="526"/>
      <c r="OYX28" s="526"/>
      <c r="OYY28" s="526"/>
      <c r="OYZ28" s="526"/>
      <c r="OZA28" s="526"/>
      <c r="OZB28" s="526"/>
      <c r="OZC28" s="526"/>
      <c r="OZD28" s="526"/>
      <c r="OZE28" s="526"/>
      <c r="OZF28" s="526"/>
      <c r="OZG28" s="526"/>
      <c r="OZH28" s="526"/>
      <c r="OZI28" s="526"/>
      <c r="OZJ28" s="526"/>
      <c r="OZK28" s="526"/>
      <c r="OZL28" s="526"/>
      <c r="OZM28" s="526"/>
      <c r="OZN28" s="526"/>
      <c r="OZO28" s="526"/>
      <c r="OZP28" s="526"/>
      <c r="OZQ28" s="526"/>
      <c r="OZR28" s="526"/>
      <c r="OZS28" s="526"/>
      <c r="OZT28" s="526"/>
      <c r="OZU28" s="526"/>
      <c r="OZV28" s="526"/>
      <c r="OZW28" s="526"/>
      <c r="OZX28" s="526"/>
      <c r="OZY28" s="526"/>
      <c r="OZZ28" s="526"/>
      <c r="PAA28" s="526"/>
      <c r="PAB28" s="526"/>
      <c r="PAC28" s="526"/>
      <c r="PAD28" s="526"/>
      <c r="PAE28" s="526"/>
      <c r="PAF28" s="526"/>
      <c r="PAG28" s="526"/>
      <c r="PAH28" s="526"/>
      <c r="PAI28" s="526"/>
      <c r="PAJ28" s="526"/>
      <c r="PAK28" s="526"/>
      <c r="PAL28" s="526"/>
      <c r="PAM28" s="526"/>
      <c r="PAN28" s="526"/>
      <c r="PAO28" s="526"/>
      <c r="PAP28" s="526"/>
      <c r="PAQ28" s="526"/>
      <c r="PAR28" s="526"/>
      <c r="PAS28" s="526"/>
      <c r="PAT28" s="526"/>
      <c r="PAU28" s="526"/>
      <c r="PAV28" s="526"/>
      <c r="PAW28" s="526"/>
      <c r="PAX28" s="526"/>
      <c r="PAY28" s="526"/>
      <c r="PAZ28" s="526"/>
      <c r="PBA28" s="526"/>
      <c r="PBB28" s="526"/>
      <c r="PBC28" s="526"/>
      <c r="PBD28" s="526"/>
      <c r="PBE28" s="526"/>
      <c r="PBF28" s="526"/>
      <c r="PBG28" s="526"/>
      <c r="PBH28" s="526"/>
      <c r="PBI28" s="526"/>
      <c r="PBJ28" s="526"/>
      <c r="PBK28" s="526"/>
      <c r="PBL28" s="526"/>
      <c r="PBM28" s="526"/>
      <c r="PBN28" s="526"/>
      <c r="PBO28" s="526"/>
      <c r="PBP28" s="526"/>
      <c r="PBQ28" s="526"/>
      <c r="PBR28" s="526"/>
      <c r="PBS28" s="526"/>
      <c r="PBT28" s="526"/>
      <c r="PBU28" s="526"/>
      <c r="PBV28" s="526"/>
      <c r="PBW28" s="526"/>
      <c r="PBX28" s="526"/>
      <c r="PBY28" s="526"/>
      <c r="PBZ28" s="526"/>
      <c r="PCA28" s="526"/>
      <c r="PCB28" s="526"/>
      <c r="PCC28" s="526"/>
      <c r="PCD28" s="526"/>
      <c r="PCE28" s="526"/>
      <c r="PCF28" s="526"/>
      <c r="PCG28" s="526"/>
      <c r="PCH28" s="526"/>
      <c r="PCI28" s="526"/>
      <c r="PCJ28" s="526"/>
      <c r="PCK28" s="526"/>
      <c r="PCL28" s="526"/>
      <c r="PCM28" s="526"/>
      <c r="PCN28" s="526"/>
      <c r="PCO28" s="526"/>
      <c r="PCP28" s="526"/>
      <c r="PCQ28" s="526"/>
      <c r="PCR28" s="526"/>
      <c r="PCS28" s="526"/>
      <c r="PCT28" s="526"/>
      <c r="PCU28" s="526"/>
      <c r="PCV28" s="526"/>
      <c r="PCW28" s="526"/>
      <c r="PCX28" s="526"/>
      <c r="PCY28" s="526"/>
      <c r="PCZ28" s="526"/>
      <c r="PDA28" s="526"/>
      <c r="PDB28" s="526"/>
      <c r="PDC28" s="526"/>
      <c r="PDD28" s="526"/>
      <c r="PDE28" s="526"/>
      <c r="PDF28" s="526"/>
      <c r="PDG28" s="526"/>
      <c r="PDH28" s="526"/>
      <c r="PDI28" s="526"/>
      <c r="PDJ28" s="526"/>
      <c r="PDK28" s="526"/>
      <c r="PDL28" s="526"/>
      <c r="PDM28" s="526"/>
      <c r="PDN28" s="526"/>
      <c r="PDO28" s="526"/>
      <c r="PDP28" s="526"/>
      <c r="PDQ28" s="526"/>
      <c r="PDR28" s="526"/>
      <c r="PDS28" s="526"/>
      <c r="PDT28" s="526"/>
      <c r="PDU28" s="526"/>
      <c r="PDV28" s="526"/>
      <c r="PDW28" s="526"/>
      <c r="PDX28" s="526"/>
      <c r="PDY28" s="526"/>
      <c r="PDZ28" s="526"/>
      <c r="PEA28" s="526"/>
      <c r="PEB28" s="526"/>
      <c r="PEC28" s="526"/>
      <c r="PED28" s="526"/>
      <c r="PEE28" s="526"/>
      <c r="PEF28" s="526"/>
      <c r="PEG28" s="526"/>
      <c r="PEH28" s="526"/>
      <c r="PEI28" s="526"/>
      <c r="PEJ28" s="526"/>
      <c r="PEK28" s="526"/>
      <c r="PEL28" s="526"/>
      <c r="PEM28" s="526"/>
      <c r="PEN28" s="526"/>
      <c r="PEO28" s="526"/>
      <c r="PEP28" s="526"/>
      <c r="PEQ28" s="526"/>
      <c r="PER28" s="526"/>
      <c r="PES28" s="526"/>
      <c r="PET28" s="526"/>
      <c r="PEU28" s="526"/>
      <c r="PEV28" s="526"/>
      <c r="PEW28" s="526"/>
      <c r="PEX28" s="526"/>
      <c r="PEY28" s="526"/>
      <c r="PEZ28" s="526"/>
      <c r="PFA28" s="526"/>
      <c r="PFB28" s="526"/>
      <c r="PFC28" s="526"/>
      <c r="PFD28" s="526"/>
      <c r="PFE28" s="526"/>
      <c r="PFF28" s="526"/>
      <c r="PFG28" s="526"/>
      <c r="PFH28" s="526"/>
      <c r="PFI28" s="526"/>
      <c r="PFJ28" s="526"/>
      <c r="PFK28" s="526"/>
      <c r="PFL28" s="526"/>
      <c r="PFM28" s="526"/>
      <c r="PFN28" s="526"/>
      <c r="PFO28" s="526"/>
      <c r="PFP28" s="526"/>
      <c r="PFQ28" s="526"/>
      <c r="PFR28" s="526"/>
      <c r="PFS28" s="526"/>
      <c r="PFT28" s="526"/>
      <c r="PFU28" s="526"/>
      <c r="PFV28" s="526"/>
      <c r="PFW28" s="526"/>
      <c r="PFX28" s="526"/>
      <c r="PFY28" s="526"/>
      <c r="PFZ28" s="526"/>
      <c r="PGA28" s="526"/>
      <c r="PGB28" s="526"/>
      <c r="PGC28" s="526"/>
      <c r="PGD28" s="526"/>
      <c r="PGE28" s="526"/>
      <c r="PGF28" s="526"/>
      <c r="PGG28" s="526"/>
      <c r="PGH28" s="526"/>
      <c r="PGI28" s="526"/>
      <c r="PGJ28" s="526"/>
      <c r="PGK28" s="526"/>
      <c r="PGL28" s="526"/>
      <c r="PGM28" s="526"/>
      <c r="PGN28" s="526"/>
      <c r="PGO28" s="526"/>
      <c r="PGP28" s="526"/>
      <c r="PGQ28" s="526"/>
      <c r="PGR28" s="526"/>
      <c r="PGS28" s="526"/>
      <c r="PGT28" s="526"/>
      <c r="PGU28" s="526"/>
      <c r="PGV28" s="526"/>
      <c r="PGW28" s="526"/>
      <c r="PGX28" s="526"/>
      <c r="PGY28" s="526"/>
      <c r="PGZ28" s="526"/>
      <c r="PHA28" s="526"/>
      <c r="PHB28" s="526"/>
      <c r="PHC28" s="526"/>
      <c r="PHD28" s="526"/>
      <c r="PHE28" s="526"/>
      <c r="PHF28" s="526"/>
      <c r="PHG28" s="526"/>
      <c r="PHH28" s="526"/>
      <c r="PHI28" s="526"/>
      <c r="PHJ28" s="526"/>
      <c r="PHK28" s="526"/>
      <c r="PHL28" s="526"/>
      <c r="PHM28" s="526"/>
      <c r="PHN28" s="526"/>
      <c r="PHO28" s="526"/>
      <c r="PHP28" s="526"/>
      <c r="PHQ28" s="526"/>
      <c r="PHR28" s="526"/>
      <c r="PHS28" s="526"/>
      <c r="PHT28" s="526"/>
      <c r="PHU28" s="526"/>
      <c r="PHV28" s="526"/>
      <c r="PHW28" s="526"/>
      <c r="PHX28" s="526"/>
      <c r="PHY28" s="526"/>
      <c r="PHZ28" s="526"/>
      <c r="PIA28" s="526"/>
      <c r="PIB28" s="526"/>
      <c r="PIC28" s="526"/>
      <c r="PID28" s="526"/>
      <c r="PIE28" s="526"/>
      <c r="PIF28" s="526"/>
      <c r="PIG28" s="526"/>
      <c r="PIH28" s="526"/>
      <c r="PII28" s="526"/>
      <c r="PIJ28" s="526"/>
      <c r="PIK28" s="526"/>
      <c r="PIL28" s="526"/>
      <c r="PIM28" s="526"/>
      <c r="PIN28" s="526"/>
      <c r="PIO28" s="526"/>
      <c r="PIP28" s="526"/>
      <c r="PIQ28" s="526"/>
      <c r="PIR28" s="526"/>
      <c r="PIS28" s="526"/>
      <c r="PIT28" s="526"/>
      <c r="PIU28" s="526"/>
      <c r="PIV28" s="526"/>
      <c r="PIW28" s="526"/>
      <c r="PIX28" s="526"/>
      <c r="PIY28" s="526"/>
      <c r="PIZ28" s="526"/>
      <c r="PJA28" s="526"/>
      <c r="PJB28" s="526"/>
      <c r="PJC28" s="526"/>
      <c r="PJD28" s="526"/>
      <c r="PJE28" s="526"/>
      <c r="PJF28" s="526"/>
      <c r="PJG28" s="526"/>
      <c r="PJH28" s="526"/>
      <c r="PJI28" s="526"/>
      <c r="PJJ28" s="526"/>
      <c r="PJK28" s="526"/>
      <c r="PJL28" s="526"/>
      <c r="PJM28" s="526"/>
      <c r="PJN28" s="526"/>
      <c r="PJO28" s="526"/>
      <c r="PJP28" s="526"/>
      <c r="PJQ28" s="526"/>
      <c r="PJR28" s="526"/>
      <c r="PJS28" s="526"/>
      <c r="PJT28" s="526"/>
      <c r="PJU28" s="526"/>
      <c r="PJV28" s="526"/>
      <c r="PJW28" s="526"/>
      <c r="PJX28" s="526"/>
      <c r="PJY28" s="526"/>
      <c r="PJZ28" s="526"/>
      <c r="PKA28" s="526"/>
      <c r="PKB28" s="526"/>
      <c r="PKC28" s="526"/>
      <c r="PKD28" s="526"/>
      <c r="PKE28" s="526"/>
      <c r="PKF28" s="526"/>
      <c r="PKG28" s="526"/>
      <c r="PKH28" s="526"/>
      <c r="PKI28" s="526"/>
      <c r="PKJ28" s="526"/>
      <c r="PKK28" s="526"/>
      <c r="PKL28" s="526"/>
      <c r="PKM28" s="526"/>
      <c r="PKN28" s="526"/>
      <c r="PKO28" s="526"/>
      <c r="PKP28" s="526"/>
      <c r="PKQ28" s="526"/>
      <c r="PKR28" s="526"/>
      <c r="PKS28" s="526"/>
      <c r="PKT28" s="526"/>
      <c r="PKU28" s="526"/>
      <c r="PKV28" s="526"/>
      <c r="PKW28" s="526"/>
      <c r="PKX28" s="526"/>
      <c r="PKY28" s="526"/>
      <c r="PKZ28" s="526"/>
      <c r="PLA28" s="526"/>
      <c r="PLB28" s="526"/>
      <c r="PLC28" s="526"/>
      <c r="PLD28" s="526"/>
      <c r="PLE28" s="526"/>
      <c r="PLF28" s="526"/>
      <c r="PLG28" s="526"/>
      <c r="PLH28" s="526"/>
      <c r="PLI28" s="526"/>
      <c r="PLJ28" s="526"/>
      <c r="PLK28" s="526"/>
      <c r="PLL28" s="526"/>
      <c r="PLM28" s="526"/>
      <c r="PLN28" s="526"/>
      <c r="PLO28" s="526"/>
      <c r="PLP28" s="526"/>
      <c r="PLQ28" s="526"/>
      <c r="PLR28" s="526"/>
      <c r="PLS28" s="526"/>
      <c r="PLT28" s="526"/>
      <c r="PLU28" s="526"/>
      <c r="PLV28" s="526"/>
      <c r="PLW28" s="526"/>
      <c r="PLX28" s="526"/>
      <c r="PLY28" s="526"/>
      <c r="PLZ28" s="526"/>
      <c r="PMA28" s="526"/>
      <c r="PMB28" s="526"/>
      <c r="PMC28" s="526"/>
      <c r="PMD28" s="526"/>
      <c r="PME28" s="526"/>
      <c r="PMF28" s="526"/>
      <c r="PMG28" s="526"/>
      <c r="PMH28" s="526"/>
      <c r="PMI28" s="526"/>
      <c r="PMJ28" s="526"/>
      <c r="PMK28" s="526"/>
      <c r="PML28" s="526"/>
      <c r="PMM28" s="526"/>
      <c r="PMN28" s="526"/>
      <c r="PMO28" s="526"/>
      <c r="PMP28" s="526"/>
      <c r="PMQ28" s="526"/>
      <c r="PMR28" s="526"/>
      <c r="PMS28" s="526"/>
      <c r="PMT28" s="526"/>
      <c r="PMU28" s="526"/>
      <c r="PMV28" s="526"/>
      <c r="PMW28" s="526"/>
      <c r="PMX28" s="526"/>
      <c r="PMY28" s="526"/>
      <c r="PMZ28" s="526"/>
      <c r="PNA28" s="526"/>
      <c r="PNB28" s="526"/>
      <c r="PNC28" s="526"/>
      <c r="PND28" s="526"/>
      <c r="PNE28" s="526"/>
      <c r="PNF28" s="526"/>
      <c r="PNG28" s="526"/>
      <c r="PNH28" s="526"/>
      <c r="PNI28" s="526"/>
      <c r="PNJ28" s="526"/>
      <c r="PNK28" s="526"/>
      <c r="PNL28" s="526"/>
      <c r="PNM28" s="526"/>
      <c r="PNN28" s="526"/>
      <c r="PNO28" s="526"/>
      <c r="PNP28" s="526"/>
      <c r="PNQ28" s="526"/>
      <c r="PNR28" s="526"/>
      <c r="PNS28" s="526"/>
      <c r="PNT28" s="526"/>
      <c r="PNU28" s="526"/>
      <c r="PNV28" s="526"/>
      <c r="PNW28" s="526"/>
      <c r="PNX28" s="526"/>
      <c r="PNY28" s="526"/>
      <c r="PNZ28" s="526"/>
      <c r="POA28" s="526"/>
      <c r="POB28" s="526"/>
      <c r="POC28" s="526"/>
      <c r="POD28" s="526"/>
      <c r="POE28" s="526"/>
      <c r="POF28" s="526"/>
      <c r="POG28" s="526"/>
      <c r="POH28" s="526"/>
      <c r="POI28" s="526"/>
      <c r="POJ28" s="526"/>
      <c r="POK28" s="526"/>
      <c r="POL28" s="526"/>
      <c r="POM28" s="526"/>
      <c r="PON28" s="526"/>
      <c r="POO28" s="526"/>
      <c r="POP28" s="526"/>
      <c r="POQ28" s="526"/>
      <c r="POR28" s="526"/>
      <c r="POS28" s="526"/>
      <c r="POT28" s="526"/>
      <c r="POU28" s="526"/>
      <c r="POV28" s="526"/>
      <c r="POW28" s="526"/>
      <c r="POX28" s="526"/>
      <c r="POY28" s="526"/>
      <c r="POZ28" s="526"/>
      <c r="PPA28" s="526"/>
      <c r="PPB28" s="526"/>
      <c r="PPC28" s="526"/>
      <c r="PPD28" s="526"/>
      <c r="PPE28" s="526"/>
      <c r="PPF28" s="526"/>
      <c r="PPG28" s="526"/>
      <c r="PPH28" s="526"/>
      <c r="PPI28" s="526"/>
      <c r="PPJ28" s="526"/>
      <c r="PPK28" s="526"/>
      <c r="PPL28" s="526"/>
      <c r="PPM28" s="526"/>
      <c r="PPN28" s="526"/>
      <c r="PPO28" s="526"/>
      <c r="PPP28" s="526"/>
      <c r="PPQ28" s="526"/>
      <c r="PPR28" s="526"/>
      <c r="PPS28" s="526"/>
      <c r="PPT28" s="526"/>
      <c r="PPU28" s="526"/>
      <c r="PPV28" s="526"/>
      <c r="PPW28" s="526"/>
      <c r="PPX28" s="526"/>
      <c r="PPY28" s="526"/>
      <c r="PPZ28" s="526"/>
      <c r="PQA28" s="526"/>
      <c r="PQB28" s="526"/>
      <c r="PQC28" s="526"/>
      <c r="PQD28" s="526"/>
      <c r="PQE28" s="526"/>
      <c r="PQF28" s="526"/>
      <c r="PQG28" s="526"/>
      <c r="PQH28" s="526"/>
      <c r="PQI28" s="526"/>
      <c r="PQJ28" s="526"/>
      <c r="PQK28" s="526"/>
      <c r="PQL28" s="526"/>
      <c r="PQM28" s="526"/>
      <c r="PQN28" s="526"/>
      <c r="PQO28" s="526"/>
      <c r="PQP28" s="526"/>
      <c r="PQQ28" s="526"/>
      <c r="PQR28" s="526"/>
      <c r="PQS28" s="526"/>
      <c r="PQT28" s="526"/>
      <c r="PQU28" s="526"/>
      <c r="PQV28" s="526"/>
      <c r="PQW28" s="526"/>
      <c r="PQX28" s="526"/>
      <c r="PQY28" s="526"/>
      <c r="PQZ28" s="526"/>
      <c r="PRA28" s="526"/>
      <c r="PRB28" s="526"/>
      <c r="PRC28" s="526"/>
      <c r="PRD28" s="526"/>
      <c r="PRE28" s="526"/>
      <c r="PRF28" s="526"/>
      <c r="PRG28" s="526"/>
      <c r="PRH28" s="526"/>
      <c r="PRI28" s="526"/>
      <c r="PRJ28" s="526"/>
      <c r="PRK28" s="526"/>
      <c r="PRL28" s="526"/>
      <c r="PRM28" s="526"/>
      <c r="PRN28" s="526"/>
      <c r="PRO28" s="526"/>
      <c r="PRP28" s="526"/>
      <c r="PRQ28" s="526"/>
      <c r="PRR28" s="526"/>
      <c r="PRS28" s="526"/>
      <c r="PRT28" s="526"/>
      <c r="PRU28" s="526"/>
      <c r="PRV28" s="526"/>
      <c r="PRW28" s="526"/>
      <c r="PRX28" s="526"/>
      <c r="PRY28" s="526"/>
      <c r="PRZ28" s="526"/>
      <c r="PSA28" s="526"/>
      <c r="PSB28" s="526"/>
      <c r="PSC28" s="526"/>
      <c r="PSD28" s="526"/>
      <c r="PSE28" s="526"/>
      <c r="PSF28" s="526"/>
      <c r="PSG28" s="526"/>
      <c r="PSH28" s="526"/>
      <c r="PSI28" s="526"/>
      <c r="PSJ28" s="526"/>
      <c r="PSK28" s="526"/>
      <c r="PSL28" s="526"/>
      <c r="PSM28" s="526"/>
      <c r="PSN28" s="526"/>
      <c r="PSO28" s="526"/>
      <c r="PSP28" s="526"/>
      <c r="PSQ28" s="526"/>
      <c r="PSR28" s="526"/>
      <c r="PSS28" s="526"/>
      <c r="PST28" s="526"/>
      <c r="PSU28" s="526"/>
      <c r="PSV28" s="526"/>
      <c r="PSW28" s="526"/>
      <c r="PSX28" s="526"/>
      <c r="PSY28" s="526"/>
      <c r="PSZ28" s="526"/>
      <c r="PTA28" s="526"/>
      <c r="PTB28" s="526"/>
      <c r="PTC28" s="526"/>
      <c r="PTD28" s="526"/>
      <c r="PTE28" s="526"/>
      <c r="PTF28" s="526"/>
      <c r="PTG28" s="526"/>
      <c r="PTH28" s="526"/>
      <c r="PTI28" s="526"/>
      <c r="PTJ28" s="526"/>
      <c r="PTK28" s="526"/>
      <c r="PTL28" s="526"/>
      <c r="PTM28" s="526"/>
      <c r="PTN28" s="526"/>
      <c r="PTO28" s="526"/>
      <c r="PTP28" s="526"/>
      <c r="PTQ28" s="526"/>
      <c r="PTR28" s="526"/>
      <c r="PTS28" s="526"/>
      <c r="PTT28" s="526"/>
      <c r="PTU28" s="526"/>
      <c r="PTV28" s="526"/>
      <c r="PTW28" s="526"/>
      <c r="PTX28" s="526"/>
      <c r="PTY28" s="526"/>
      <c r="PTZ28" s="526"/>
      <c r="PUA28" s="526"/>
      <c r="PUB28" s="526"/>
      <c r="PUC28" s="526"/>
      <c r="PUD28" s="526"/>
      <c r="PUE28" s="526"/>
      <c r="PUF28" s="526"/>
      <c r="PUG28" s="526"/>
      <c r="PUH28" s="526"/>
      <c r="PUI28" s="526"/>
      <c r="PUJ28" s="526"/>
      <c r="PUK28" s="526"/>
      <c r="PUL28" s="526"/>
      <c r="PUM28" s="526"/>
      <c r="PUN28" s="526"/>
      <c r="PUO28" s="526"/>
      <c r="PUP28" s="526"/>
      <c r="PUQ28" s="526"/>
      <c r="PUR28" s="526"/>
      <c r="PUS28" s="526"/>
      <c r="PUT28" s="526"/>
      <c r="PUU28" s="526"/>
      <c r="PUV28" s="526"/>
      <c r="PUW28" s="526"/>
      <c r="PUX28" s="526"/>
      <c r="PUY28" s="526"/>
      <c r="PUZ28" s="526"/>
      <c r="PVA28" s="526"/>
      <c r="PVB28" s="526"/>
      <c r="PVC28" s="526"/>
      <c r="PVD28" s="526"/>
      <c r="PVE28" s="526"/>
      <c r="PVF28" s="526"/>
      <c r="PVG28" s="526"/>
      <c r="PVH28" s="526"/>
      <c r="PVI28" s="526"/>
      <c r="PVJ28" s="526"/>
      <c r="PVK28" s="526"/>
      <c r="PVL28" s="526"/>
      <c r="PVM28" s="526"/>
      <c r="PVN28" s="526"/>
      <c r="PVO28" s="526"/>
      <c r="PVP28" s="526"/>
      <c r="PVQ28" s="526"/>
      <c r="PVR28" s="526"/>
      <c r="PVS28" s="526"/>
      <c r="PVT28" s="526"/>
      <c r="PVU28" s="526"/>
      <c r="PVV28" s="526"/>
      <c r="PVW28" s="526"/>
      <c r="PVX28" s="526"/>
      <c r="PVY28" s="526"/>
      <c r="PVZ28" s="526"/>
      <c r="PWA28" s="526"/>
      <c r="PWB28" s="526"/>
      <c r="PWC28" s="526"/>
      <c r="PWD28" s="526"/>
      <c r="PWE28" s="526"/>
      <c r="PWF28" s="526"/>
      <c r="PWG28" s="526"/>
      <c r="PWH28" s="526"/>
      <c r="PWI28" s="526"/>
      <c r="PWJ28" s="526"/>
      <c r="PWK28" s="526"/>
      <c r="PWL28" s="526"/>
      <c r="PWM28" s="526"/>
      <c r="PWN28" s="526"/>
      <c r="PWO28" s="526"/>
      <c r="PWP28" s="526"/>
      <c r="PWQ28" s="526"/>
      <c r="PWR28" s="526"/>
      <c r="PWS28" s="526"/>
      <c r="PWT28" s="526"/>
      <c r="PWU28" s="526"/>
      <c r="PWV28" s="526"/>
      <c r="PWW28" s="526"/>
      <c r="PWX28" s="526"/>
      <c r="PWY28" s="526"/>
      <c r="PWZ28" s="526"/>
      <c r="PXA28" s="526"/>
      <c r="PXB28" s="526"/>
      <c r="PXC28" s="526"/>
      <c r="PXD28" s="526"/>
      <c r="PXE28" s="526"/>
      <c r="PXF28" s="526"/>
      <c r="PXG28" s="526"/>
      <c r="PXH28" s="526"/>
      <c r="PXI28" s="526"/>
      <c r="PXJ28" s="526"/>
      <c r="PXK28" s="526"/>
      <c r="PXL28" s="526"/>
      <c r="PXM28" s="526"/>
      <c r="PXN28" s="526"/>
      <c r="PXO28" s="526"/>
      <c r="PXP28" s="526"/>
      <c r="PXQ28" s="526"/>
      <c r="PXR28" s="526"/>
      <c r="PXS28" s="526"/>
      <c r="PXT28" s="526"/>
      <c r="PXU28" s="526"/>
      <c r="PXV28" s="526"/>
      <c r="PXW28" s="526"/>
      <c r="PXX28" s="526"/>
      <c r="PXY28" s="526"/>
      <c r="PXZ28" s="526"/>
      <c r="PYA28" s="526"/>
      <c r="PYB28" s="526"/>
      <c r="PYC28" s="526"/>
      <c r="PYD28" s="526"/>
      <c r="PYE28" s="526"/>
      <c r="PYF28" s="526"/>
      <c r="PYG28" s="526"/>
      <c r="PYH28" s="526"/>
      <c r="PYI28" s="526"/>
      <c r="PYJ28" s="526"/>
      <c r="PYK28" s="526"/>
      <c r="PYL28" s="526"/>
      <c r="PYM28" s="526"/>
      <c r="PYN28" s="526"/>
      <c r="PYO28" s="526"/>
      <c r="PYP28" s="526"/>
      <c r="PYQ28" s="526"/>
      <c r="PYR28" s="526"/>
      <c r="PYS28" s="526"/>
      <c r="PYT28" s="526"/>
      <c r="PYU28" s="526"/>
      <c r="PYV28" s="526"/>
      <c r="PYW28" s="526"/>
      <c r="PYX28" s="526"/>
      <c r="PYY28" s="526"/>
      <c r="PYZ28" s="526"/>
      <c r="PZA28" s="526"/>
      <c r="PZB28" s="526"/>
      <c r="PZC28" s="526"/>
      <c r="PZD28" s="526"/>
      <c r="PZE28" s="526"/>
      <c r="PZF28" s="526"/>
      <c r="PZG28" s="526"/>
      <c r="PZH28" s="526"/>
      <c r="PZI28" s="526"/>
      <c r="PZJ28" s="526"/>
      <c r="PZK28" s="526"/>
      <c r="PZL28" s="526"/>
      <c r="PZM28" s="526"/>
      <c r="PZN28" s="526"/>
      <c r="PZO28" s="526"/>
      <c r="PZP28" s="526"/>
      <c r="PZQ28" s="526"/>
      <c r="PZR28" s="526"/>
      <c r="PZS28" s="526"/>
      <c r="PZT28" s="526"/>
      <c r="PZU28" s="526"/>
      <c r="PZV28" s="526"/>
      <c r="PZW28" s="526"/>
      <c r="PZX28" s="526"/>
      <c r="PZY28" s="526"/>
      <c r="PZZ28" s="526"/>
      <c r="QAA28" s="526"/>
      <c r="QAB28" s="526"/>
      <c r="QAC28" s="526"/>
      <c r="QAD28" s="526"/>
      <c r="QAE28" s="526"/>
      <c r="QAF28" s="526"/>
      <c r="QAG28" s="526"/>
      <c r="QAH28" s="526"/>
      <c r="QAI28" s="526"/>
      <c r="QAJ28" s="526"/>
      <c r="QAK28" s="526"/>
      <c r="QAL28" s="526"/>
      <c r="QAM28" s="526"/>
      <c r="QAN28" s="526"/>
      <c r="QAO28" s="526"/>
      <c r="QAP28" s="526"/>
      <c r="QAQ28" s="526"/>
      <c r="QAR28" s="526"/>
      <c r="QAS28" s="526"/>
      <c r="QAT28" s="526"/>
      <c r="QAU28" s="526"/>
      <c r="QAV28" s="526"/>
      <c r="QAW28" s="526"/>
      <c r="QAX28" s="526"/>
      <c r="QAY28" s="526"/>
      <c r="QAZ28" s="526"/>
      <c r="QBA28" s="526"/>
      <c r="QBB28" s="526"/>
      <c r="QBC28" s="526"/>
      <c r="QBD28" s="526"/>
      <c r="QBE28" s="526"/>
      <c r="QBF28" s="526"/>
      <c r="QBG28" s="526"/>
      <c r="QBH28" s="526"/>
      <c r="QBI28" s="526"/>
      <c r="QBJ28" s="526"/>
      <c r="QBK28" s="526"/>
      <c r="QBL28" s="526"/>
      <c r="QBM28" s="526"/>
      <c r="QBN28" s="526"/>
      <c r="QBO28" s="526"/>
      <c r="QBP28" s="526"/>
      <c r="QBQ28" s="526"/>
      <c r="QBR28" s="526"/>
      <c r="QBS28" s="526"/>
      <c r="QBT28" s="526"/>
      <c r="QBU28" s="526"/>
      <c r="QBV28" s="526"/>
      <c r="QBW28" s="526"/>
      <c r="QBX28" s="526"/>
      <c r="QBY28" s="526"/>
      <c r="QBZ28" s="526"/>
      <c r="QCA28" s="526"/>
      <c r="QCB28" s="526"/>
      <c r="QCC28" s="526"/>
      <c r="QCD28" s="526"/>
      <c r="QCE28" s="526"/>
      <c r="QCF28" s="526"/>
      <c r="QCG28" s="526"/>
      <c r="QCH28" s="526"/>
      <c r="QCI28" s="526"/>
      <c r="QCJ28" s="526"/>
      <c r="QCK28" s="526"/>
      <c r="QCL28" s="526"/>
      <c r="QCM28" s="526"/>
      <c r="QCN28" s="526"/>
      <c r="QCO28" s="526"/>
      <c r="QCP28" s="526"/>
      <c r="QCQ28" s="526"/>
      <c r="QCR28" s="526"/>
      <c r="QCS28" s="526"/>
      <c r="QCT28" s="526"/>
      <c r="QCU28" s="526"/>
      <c r="QCV28" s="526"/>
      <c r="QCW28" s="526"/>
      <c r="QCX28" s="526"/>
      <c r="QCY28" s="526"/>
      <c r="QCZ28" s="526"/>
      <c r="QDA28" s="526"/>
      <c r="QDB28" s="526"/>
      <c r="QDC28" s="526"/>
      <c r="QDD28" s="526"/>
      <c r="QDE28" s="526"/>
      <c r="QDF28" s="526"/>
      <c r="QDG28" s="526"/>
      <c r="QDH28" s="526"/>
      <c r="QDI28" s="526"/>
      <c r="QDJ28" s="526"/>
      <c r="QDK28" s="526"/>
      <c r="QDL28" s="526"/>
      <c r="QDM28" s="526"/>
      <c r="QDN28" s="526"/>
      <c r="QDO28" s="526"/>
      <c r="QDP28" s="526"/>
      <c r="QDQ28" s="526"/>
      <c r="QDR28" s="526"/>
      <c r="QDS28" s="526"/>
      <c r="QDT28" s="526"/>
      <c r="QDU28" s="526"/>
      <c r="QDV28" s="526"/>
      <c r="QDW28" s="526"/>
      <c r="QDX28" s="526"/>
      <c r="QDY28" s="526"/>
      <c r="QDZ28" s="526"/>
      <c r="QEA28" s="526"/>
      <c r="QEB28" s="526"/>
      <c r="QEC28" s="526"/>
      <c r="QED28" s="526"/>
      <c r="QEE28" s="526"/>
      <c r="QEF28" s="526"/>
      <c r="QEG28" s="526"/>
      <c r="QEH28" s="526"/>
      <c r="QEI28" s="526"/>
      <c r="QEJ28" s="526"/>
      <c r="QEK28" s="526"/>
      <c r="QEL28" s="526"/>
      <c r="QEM28" s="526"/>
      <c r="QEN28" s="526"/>
      <c r="QEO28" s="526"/>
      <c r="QEP28" s="526"/>
      <c r="QEQ28" s="526"/>
      <c r="QER28" s="526"/>
      <c r="QES28" s="526"/>
      <c r="QET28" s="526"/>
      <c r="QEU28" s="526"/>
      <c r="QEV28" s="526"/>
      <c r="QEW28" s="526"/>
      <c r="QEX28" s="526"/>
      <c r="QEY28" s="526"/>
      <c r="QEZ28" s="526"/>
      <c r="QFA28" s="526"/>
      <c r="QFB28" s="526"/>
      <c r="QFC28" s="526"/>
      <c r="QFD28" s="526"/>
      <c r="QFE28" s="526"/>
      <c r="QFF28" s="526"/>
      <c r="QFG28" s="526"/>
      <c r="QFH28" s="526"/>
      <c r="QFI28" s="526"/>
      <c r="QFJ28" s="526"/>
      <c r="QFK28" s="526"/>
      <c r="QFL28" s="526"/>
      <c r="QFM28" s="526"/>
      <c r="QFN28" s="526"/>
      <c r="QFO28" s="526"/>
      <c r="QFP28" s="526"/>
      <c r="QFQ28" s="526"/>
      <c r="QFR28" s="526"/>
      <c r="QFS28" s="526"/>
      <c r="QFT28" s="526"/>
      <c r="QFU28" s="526"/>
      <c r="QFV28" s="526"/>
      <c r="QFW28" s="526"/>
      <c r="QFX28" s="526"/>
      <c r="QFY28" s="526"/>
      <c r="QFZ28" s="526"/>
      <c r="QGA28" s="526"/>
      <c r="QGB28" s="526"/>
      <c r="QGC28" s="526"/>
      <c r="QGD28" s="526"/>
      <c r="QGE28" s="526"/>
      <c r="QGF28" s="526"/>
      <c r="QGG28" s="526"/>
      <c r="QGH28" s="526"/>
      <c r="QGI28" s="526"/>
      <c r="QGJ28" s="526"/>
      <c r="QGK28" s="526"/>
      <c r="QGL28" s="526"/>
      <c r="QGM28" s="526"/>
      <c r="QGN28" s="526"/>
      <c r="QGO28" s="526"/>
      <c r="QGP28" s="526"/>
      <c r="QGQ28" s="526"/>
      <c r="QGR28" s="526"/>
      <c r="QGS28" s="526"/>
      <c r="QGT28" s="526"/>
      <c r="QGU28" s="526"/>
      <c r="QGV28" s="526"/>
      <c r="QGW28" s="526"/>
      <c r="QGX28" s="526"/>
      <c r="QGY28" s="526"/>
      <c r="QGZ28" s="526"/>
      <c r="QHA28" s="526"/>
      <c r="QHB28" s="526"/>
      <c r="QHC28" s="526"/>
      <c r="QHD28" s="526"/>
      <c r="QHE28" s="526"/>
      <c r="QHF28" s="526"/>
      <c r="QHG28" s="526"/>
      <c r="QHH28" s="526"/>
      <c r="QHI28" s="526"/>
      <c r="QHJ28" s="526"/>
      <c r="QHK28" s="526"/>
      <c r="QHL28" s="526"/>
      <c r="QHM28" s="526"/>
      <c r="QHN28" s="526"/>
      <c r="QHO28" s="526"/>
      <c r="QHP28" s="526"/>
      <c r="QHQ28" s="526"/>
      <c r="QHR28" s="526"/>
      <c r="QHS28" s="526"/>
      <c r="QHT28" s="526"/>
      <c r="QHU28" s="526"/>
      <c r="QHV28" s="526"/>
      <c r="QHW28" s="526"/>
      <c r="QHX28" s="526"/>
      <c r="QHY28" s="526"/>
      <c r="QHZ28" s="526"/>
      <c r="QIA28" s="526"/>
      <c r="QIB28" s="526"/>
      <c r="QIC28" s="526"/>
      <c r="QID28" s="526"/>
      <c r="QIE28" s="526"/>
      <c r="QIF28" s="526"/>
      <c r="QIG28" s="526"/>
      <c r="QIH28" s="526"/>
      <c r="QII28" s="526"/>
      <c r="QIJ28" s="526"/>
      <c r="QIK28" s="526"/>
      <c r="QIL28" s="526"/>
      <c r="QIM28" s="526"/>
      <c r="QIN28" s="526"/>
      <c r="QIO28" s="526"/>
      <c r="QIP28" s="526"/>
      <c r="QIQ28" s="526"/>
      <c r="QIR28" s="526"/>
      <c r="QIS28" s="526"/>
      <c r="QIT28" s="526"/>
      <c r="QIU28" s="526"/>
      <c r="QIV28" s="526"/>
      <c r="QIW28" s="526"/>
      <c r="QIX28" s="526"/>
      <c r="QIY28" s="526"/>
      <c r="QIZ28" s="526"/>
      <c r="QJA28" s="526"/>
      <c r="QJB28" s="526"/>
      <c r="QJC28" s="526"/>
      <c r="QJD28" s="526"/>
      <c r="QJE28" s="526"/>
      <c r="QJF28" s="526"/>
      <c r="QJG28" s="526"/>
      <c r="QJH28" s="526"/>
      <c r="QJI28" s="526"/>
      <c r="QJJ28" s="526"/>
      <c r="QJK28" s="526"/>
      <c r="QJL28" s="526"/>
      <c r="QJM28" s="526"/>
      <c r="QJN28" s="526"/>
      <c r="QJO28" s="526"/>
      <c r="QJP28" s="526"/>
      <c r="QJQ28" s="526"/>
      <c r="QJR28" s="526"/>
      <c r="QJS28" s="526"/>
      <c r="QJT28" s="526"/>
      <c r="QJU28" s="526"/>
      <c r="QJV28" s="526"/>
      <c r="QJW28" s="526"/>
      <c r="QJX28" s="526"/>
      <c r="QJY28" s="526"/>
      <c r="QJZ28" s="526"/>
      <c r="QKA28" s="526"/>
      <c r="QKB28" s="526"/>
      <c r="QKC28" s="526"/>
      <c r="QKD28" s="526"/>
      <c r="QKE28" s="526"/>
      <c r="QKF28" s="526"/>
      <c r="QKG28" s="526"/>
      <c r="QKH28" s="526"/>
      <c r="QKI28" s="526"/>
      <c r="QKJ28" s="526"/>
      <c r="QKK28" s="526"/>
      <c r="QKL28" s="526"/>
      <c r="QKM28" s="526"/>
      <c r="QKN28" s="526"/>
      <c r="QKO28" s="526"/>
      <c r="QKP28" s="526"/>
      <c r="QKQ28" s="526"/>
      <c r="QKR28" s="526"/>
      <c r="QKS28" s="526"/>
      <c r="QKT28" s="526"/>
      <c r="QKU28" s="526"/>
      <c r="QKV28" s="526"/>
      <c r="QKW28" s="526"/>
      <c r="QKX28" s="526"/>
      <c r="QKY28" s="526"/>
      <c r="QKZ28" s="526"/>
      <c r="QLA28" s="526"/>
      <c r="QLB28" s="526"/>
      <c r="QLC28" s="526"/>
      <c r="QLD28" s="526"/>
      <c r="QLE28" s="526"/>
      <c r="QLF28" s="526"/>
      <c r="QLG28" s="526"/>
      <c r="QLH28" s="526"/>
      <c r="QLI28" s="526"/>
      <c r="QLJ28" s="526"/>
      <c r="QLK28" s="526"/>
      <c r="QLL28" s="526"/>
      <c r="QLM28" s="526"/>
      <c r="QLN28" s="526"/>
      <c r="QLO28" s="526"/>
      <c r="QLP28" s="526"/>
      <c r="QLQ28" s="526"/>
      <c r="QLR28" s="526"/>
      <c r="QLS28" s="526"/>
      <c r="QLT28" s="526"/>
      <c r="QLU28" s="526"/>
      <c r="QLV28" s="526"/>
      <c r="QLW28" s="526"/>
      <c r="QLX28" s="526"/>
      <c r="QLY28" s="526"/>
      <c r="QLZ28" s="526"/>
      <c r="QMA28" s="526"/>
      <c r="QMB28" s="526"/>
      <c r="QMC28" s="526"/>
      <c r="QMD28" s="526"/>
      <c r="QME28" s="526"/>
      <c r="QMF28" s="526"/>
      <c r="QMG28" s="526"/>
      <c r="QMH28" s="526"/>
      <c r="QMI28" s="526"/>
      <c r="QMJ28" s="526"/>
      <c r="QMK28" s="526"/>
      <c r="QML28" s="526"/>
      <c r="QMM28" s="526"/>
      <c r="QMN28" s="526"/>
      <c r="QMO28" s="526"/>
      <c r="QMP28" s="526"/>
      <c r="QMQ28" s="526"/>
      <c r="QMR28" s="526"/>
      <c r="QMS28" s="526"/>
      <c r="QMT28" s="526"/>
      <c r="QMU28" s="526"/>
      <c r="QMV28" s="526"/>
      <c r="QMW28" s="526"/>
      <c r="QMX28" s="526"/>
      <c r="QMY28" s="526"/>
      <c r="QMZ28" s="526"/>
      <c r="QNA28" s="526"/>
      <c r="QNB28" s="526"/>
      <c r="QNC28" s="526"/>
      <c r="QND28" s="526"/>
      <c r="QNE28" s="526"/>
      <c r="QNF28" s="526"/>
      <c r="QNG28" s="526"/>
      <c r="QNH28" s="526"/>
      <c r="QNI28" s="526"/>
      <c r="QNJ28" s="526"/>
      <c r="QNK28" s="526"/>
      <c r="QNL28" s="526"/>
      <c r="QNM28" s="526"/>
      <c r="QNN28" s="526"/>
      <c r="QNO28" s="526"/>
      <c r="QNP28" s="526"/>
      <c r="QNQ28" s="526"/>
      <c r="QNR28" s="526"/>
      <c r="QNS28" s="526"/>
      <c r="QNT28" s="526"/>
      <c r="QNU28" s="526"/>
      <c r="QNV28" s="526"/>
      <c r="QNW28" s="526"/>
      <c r="QNX28" s="526"/>
      <c r="QNY28" s="526"/>
      <c r="QNZ28" s="526"/>
      <c r="QOA28" s="526"/>
      <c r="QOB28" s="526"/>
      <c r="QOC28" s="526"/>
      <c r="QOD28" s="526"/>
      <c r="QOE28" s="526"/>
      <c r="QOF28" s="526"/>
      <c r="QOG28" s="526"/>
      <c r="QOH28" s="526"/>
      <c r="QOI28" s="526"/>
      <c r="QOJ28" s="526"/>
      <c r="QOK28" s="526"/>
      <c r="QOL28" s="526"/>
      <c r="QOM28" s="526"/>
      <c r="QON28" s="526"/>
      <c r="QOO28" s="526"/>
      <c r="QOP28" s="526"/>
      <c r="QOQ28" s="526"/>
      <c r="QOR28" s="526"/>
      <c r="QOS28" s="526"/>
      <c r="QOT28" s="526"/>
      <c r="QOU28" s="526"/>
      <c r="QOV28" s="526"/>
      <c r="QOW28" s="526"/>
      <c r="QOX28" s="526"/>
      <c r="QOY28" s="526"/>
      <c r="QOZ28" s="526"/>
      <c r="QPA28" s="526"/>
      <c r="QPB28" s="526"/>
      <c r="QPC28" s="526"/>
      <c r="QPD28" s="526"/>
      <c r="QPE28" s="526"/>
      <c r="QPF28" s="526"/>
      <c r="QPG28" s="526"/>
      <c r="QPH28" s="526"/>
      <c r="QPI28" s="526"/>
      <c r="QPJ28" s="526"/>
      <c r="QPK28" s="526"/>
      <c r="QPL28" s="526"/>
      <c r="QPM28" s="526"/>
      <c r="QPN28" s="526"/>
      <c r="QPO28" s="526"/>
      <c r="QPP28" s="526"/>
      <c r="QPQ28" s="526"/>
      <c r="QPR28" s="526"/>
      <c r="QPS28" s="526"/>
      <c r="QPT28" s="526"/>
      <c r="QPU28" s="526"/>
      <c r="QPV28" s="526"/>
      <c r="QPW28" s="526"/>
      <c r="QPX28" s="526"/>
      <c r="QPY28" s="526"/>
      <c r="QPZ28" s="526"/>
      <c r="QQA28" s="526"/>
      <c r="QQB28" s="526"/>
      <c r="QQC28" s="526"/>
      <c r="QQD28" s="526"/>
      <c r="QQE28" s="526"/>
      <c r="QQF28" s="526"/>
      <c r="QQG28" s="526"/>
      <c r="QQH28" s="526"/>
      <c r="QQI28" s="526"/>
      <c r="QQJ28" s="526"/>
      <c r="QQK28" s="526"/>
      <c r="QQL28" s="526"/>
      <c r="QQM28" s="526"/>
      <c r="QQN28" s="526"/>
      <c r="QQO28" s="526"/>
      <c r="QQP28" s="526"/>
      <c r="QQQ28" s="526"/>
      <c r="QQR28" s="526"/>
      <c r="QQS28" s="526"/>
      <c r="QQT28" s="526"/>
      <c r="QQU28" s="526"/>
      <c r="QQV28" s="526"/>
      <c r="QQW28" s="526"/>
      <c r="QQX28" s="526"/>
      <c r="QQY28" s="526"/>
      <c r="QQZ28" s="526"/>
      <c r="QRA28" s="526"/>
      <c r="QRB28" s="526"/>
      <c r="QRC28" s="526"/>
      <c r="QRD28" s="526"/>
      <c r="QRE28" s="526"/>
      <c r="QRF28" s="526"/>
      <c r="QRG28" s="526"/>
      <c r="QRH28" s="526"/>
      <c r="QRI28" s="526"/>
      <c r="QRJ28" s="526"/>
      <c r="QRK28" s="526"/>
      <c r="QRL28" s="526"/>
      <c r="QRM28" s="526"/>
      <c r="QRN28" s="526"/>
      <c r="QRO28" s="526"/>
      <c r="QRP28" s="526"/>
      <c r="QRQ28" s="526"/>
      <c r="QRR28" s="526"/>
      <c r="QRS28" s="526"/>
      <c r="QRT28" s="526"/>
      <c r="QRU28" s="526"/>
      <c r="QRV28" s="526"/>
      <c r="QRW28" s="526"/>
      <c r="QRX28" s="526"/>
      <c r="QRY28" s="526"/>
      <c r="QRZ28" s="526"/>
      <c r="QSA28" s="526"/>
      <c r="QSB28" s="526"/>
      <c r="QSC28" s="526"/>
      <c r="QSD28" s="526"/>
      <c r="QSE28" s="526"/>
      <c r="QSF28" s="526"/>
      <c r="QSG28" s="526"/>
      <c r="QSH28" s="526"/>
      <c r="QSI28" s="526"/>
      <c r="QSJ28" s="526"/>
      <c r="QSK28" s="526"/>
      <c r="QSL28" s="526"/>
      <c r="QSM28" s="526"/>
      <c r="QSN28" s="526"/>
      <c r="QSO28" s="526"/>
      <c r="QSP28" s="526"/>
      <c r="QSQ28" s="526"/>
      <c r="QSR28" s="526"/>
      <c r="QSS28" s="526"/>
      <c r="QST28" s="526"/>
      <c r="QSU28" s="526"/>
      <c r="QSV28" s="526"/>
      <c r="QSW28" s="526"/>
      <c r="QSX28" s="526"/>
      <c r="QSY28" s="526"/>
      <c r="QSZ28" s="526"/>
      <c r="QTA28" s="526"/>
      <c r="QTB28" s="526"/>
      <c r="QTC28" s="526"/>
      <c r="QTD28" s="526"/>
      <c r="QTE28" s="526"/>
      <c r="QTF28" s="526"/>
      <c r="QTG28" s="526"/>
      <c r="QTH28" s="526"/>
      <c r="QTI28" s="526"/>
      <c r="QTJ28" s="526"/>
      <c r="QTK28" s="526"/>
      <c r="QTL28" s="526"/>
      <c r="QTM28" s="526"/>
      <c r="QTN28" s="526"/>
      <c r="QTO28" s="526"/>
      <c r="QTP28" s="526"/>
      <c r="QTQ28" s="526"/>
      <c r="QTR28" s="526"/>
      <c r="QTS28" s="526"/>
      <c r="QTT28" s="526"/>
      <c r="QTU28" s="526"/>
      <c r="QTV28" s="526"/>
      <c r="QTW28" s="526"/>
      <c r="QTX28" s="526"/>
      <c r="QTY28" s="526"/>
      <c r="QTZ28" s="526"/>
      <c r="QUA28" s="526"/>
      <c r="QUB28" s="526"/>
      <c r="QUC28" s="526"/>
      <c r="QUD28" s="526"/>
      <c r="QUE28" s="526"/>
      <c r="QUF28" s="526"/>
      <c r="QUG28" s="526"/>
      <c r="QUH28" s="526"/>
      <c r="QUI28" s="526"/>
      <c r="QUJ28" s="526"/>
      <c r="QUK28" s="526"/>
      <c r="QUL28" s="526"/>
      <c r="QUM28" s="526"/>
      <c r="QUN28" s="526"/>
      <c r="QUO28" s="526"/>
      <c r="QUP28" s="526"/>
      <c r="QUQ28" s="526"/>
      <c r="QUR28" s="526"/>
      <c r="QUS28" s="526"/>
      <c r="QUT28" s="526"/>
      <c r="QUU28" s="526"/>
      <c r="QUV28" s="526"/>
      <c r="QUW28" s="526"/>
      <c r="QUX28" s="526"/>
      <c r="QUY28" s="526"/>
      <c r="QUZ28" s="526"/>
      <c r="QVA28" s="526"/>
      <c r="QVB28" s="526"/>
      <c r="QVC28" s="526"/>
      <c r="QVD28" s="526"/>
      <c r="QVE28" s="526"/>
      <c r="QVF28" s="526"/>
      <c r="QVG28" s="526"/>
      <c r="QVH28" s="526"/>
      <c r="QVI28" s="526"/>
      <c r="QVJ28" s="526"/>
      <c r="QVK28" s="526"/>
      <c r="QVL28" s="526"/>
      <c r="QVM28" s="526"/>
      <c r="QVN28" s="526"/>
      <c r="QVO28" s="526"/>
      <c r="QVP28" s="526"/>
      <c r="QVQ28" s="526"/>
      <c r="QVR28" s="526"/>
      <c r="QVS28" s="526"/>
      <c r="QVT28" s="526"/>
      <c r="QVU28" s="526"/>
      <c r="QVV28" s="526"/>
      <c r="QVW28" s="526"/>
      <c r="QVX28" s="526"/>
      <c r="QVY28" s="526"/>
      <c r="QVZ28" s="526"/>
      <c r="QWA28" s="526"/>
      <c r="QWB28" s="526"/>
      <c r="QWC28" s="526"/>
      <c r="QWD28" s="526"/>
      <c r="QWE28" s="526"/>
      <c r="QWF28" s="526"/>
      <c r="QWG28" s="526"/>
      <c r="QWH28" s="526"/>
      <c r="QWI28" s="526"/>
      <c r="QWJ28" s="526"/>
      <c r="QWK28" s="526"/>
      <c r="QWL28" s="526"/>
      <c r="QWM28" s="526"/>
      <c r="QWN28" s="526"/>
      <c r="QWO28" s="526"/>
      <c r="QWP28" s="526"/>
      <c r="QWQ28" s="526"/>
      <c r="QWR28" s="526"/>
      <c r="QWS28" s="526"/>
      <c r="QWT28" s="526"/>
      <c r="QWU28" s="526"/>
      <c r="QWV28" s="526"/>
      <c r="QWW28" s="526"/>
      <c r="QWX28" s="526"/>
      <c r="QWY28" s="526"/>
      <c r="QWZ28" s="526"/>
      <c r="QXA28" s="526"/>
      <c r="QXB28" s="526"/>
      <c r="QXC28" s="526"/>
      <c r="QXD28" s="526"/>
      <c r="QXE28" s="526"/>
      <c r="QXF28" s="526"/>
      <c r="QXG28" s="526"/>
      <c r="QXH28" s="526"/>
      <c r="QXI28" s="526"/>
      <c r="QXJ28" s="526"/>
      <c r="QXK28" s="526"/>
      <c r="QXL28" s="526"/>
      <c r="QXM28" s="526"/>
      <c r="QXN28" s="526"/>
      <c r="QXO28" s="526"/>
      <c r="QXP28" s="526"/>
      <c r="QXQ28" s="526"/>
      <c r="QXR28" s="526"/>
      <c r="QXS28" s="526"/>
      <c r="QXT28" s="526"/>
      <c r="QXU28" s="526"/>
      <c r="QXV28" s="526"/>
      <c r="QXW28" s="526"/>
      <c r="QXX28" s="526"/>
      <c r="QXY28" s="526"/>
      <c r="QXZ28" s="526"/>
      <c r="QYA28" s="526"/>
      <c r="QYB28" s="526"/>
      <c r="QYC28" s="526"/>
      <c r="QYD28" s="526"/>
      <c r="QYE28" s="526"/>
      <c r="QYF28" s="526"/>
      <c r="QYG28" s="526"/>
      <c r="QYH28" s="526"/>
      <c r="QYI28" s="526"/>
      <c r="QYJ28" s="526"/>
      <c r="QYK28" s="526"/>
      <c r="QYL28" s="526"/>
      <c r="QYM28" s="526"/>
      <c r="QYN28" s="526"/>
      <c r="QYO28" s="526"/>
      <c r="QYP28" s="526"/>
      <c r="QYQ28" s="526"/>
      <c r="QYR28" s="526"/>
      <c r="QYS28" s="526"/>
      <c r="QYT28" s="526"/>
      <c r="QYU28" s="526"/>
      <c r="QYV28" s="526"/>
      <c r="QYW28" s="526"/>
      <c r="QYX28" s="526"/>
      <c r="QYY28" s="526"/>
      <c r="QYZ28" s="526"/>
      <c r="QZA28" s="526"/>
      <c r="QZB28" s="526"/>
      <c r="QZC28" s="526"/>
      <c r="QZD28" s="526"/>
      <c r="QZE28" s="526"/>
      <c r="QZF28" s="526"/>
      <c r="QZG28" s="526"/>
      <c r="QZH28" s="526"/>
      <c r="QZI28" s="526"/>
      <c r="QZJ28" s="526"/>
      <c r="QZK28" s="526"/>
      <c r="QZL28" s="526"/>
      <c r="QZM28" s="526"/>
      <c r="QZN28" s="526"/>
      <c r="QZO28" s="526"/>
      <c r="QZP28" s="526"/>
      <c r="QZQ28" s="526"/>
      <c r="QZR28" s="526"/>
      <c r="QZS28" s="526"/>
      <c r="QZT28" s="526"/>
      <c r="QZU28" s="526"/>
      <c r="QZV28" s="526"/>
      <c r="QZW28" s="526"/>
      <c r="QZX28" s="526"/>
      <c r="QZY28" s="526"/>
      <c r="QZZ28" s="526"/>
      <c r="RAA28" s="526"/>
      <c r="RAB28" s="526"/>
      <c r="RAC28" s="526"/>
      <c r="RAD28" s="526"/>
      <c r="RAE28" s="526"/>
      <c r="RAF28" s="526"/>
      <c r="RAG28" s="526"/>
      <c r="RAH28" s="526"/>
      <c r="RAI28" s="526"/>
      <c r="RAJ28" s="526"/>
      <c r="RAK28" s="526"/>
      <c r="RAL28" s="526"/>
      <c r="RAM28" s="526"/>
      <c r="RAN28" s="526"/>
      <c r="RAO28" s="526"/>
      <c r="RAP28" s="526"/>
      <c r="RAQ28" s="526"/>
      <c r="RAR28" s="526"/>
      <c r="RAS28" s="526"/>
      <c r="RAT28" s="526"/>
      <c r="RAU28" s="526"/>
      <c r="RAV28" s="526"/>
      <c r="RAW28" s="526"/>
      <c r="RAX28" s="526"/>
      <c r="RAY28" s="526"/>
      <c r="RAZ28" s="526"/>
      <c r="RBA28" s="526"/>
      <c r="RBB28" s="526"/>
      <c r="RBC28" s="526"/>
      <c r="RBD28" s="526"/>
      <c r="RBE28" s="526"/>
      <c r="RBF28" s="526"/>
      <c r="RBG28" s="526"/>
      <c r="RBH28" s="526"/>
      <c r="RBI28" s="526"/>
      <c r="RBJ28" s="526"/>
      <c r="RBK28" s="526"/>
      <c r="RBL28" s="526"/>
      <c r="RBM28" s="526"/>
      <c r="RBN28" s="526"/>
      <c r="RBO28" s="526"/>
      <c r="RBP28" s="526"/>
      <c r="RBQ28" s="526"/>
      <c r="RBR28" s="526"/>
      <c r="RBS28" s="526"/>
      <c r="RBT28" s="526"/>
      <c r="RBU28" s="526"/>
      <c r="RBV28" s="526"/>
      <c r="RBW28" s="526"/>
      <c r="RBX28" s="526"/>
      <c r="RBY28" s="526"/>
      <c r="RBZ28" s="526"/>
      <c r="RCA28" s="526"/>
      <c r="RCB28" s="526"/>
      <c r="RCC28" s="526"/>
      <c r="RCD28" s="526"/>
      <c r="RCE28" s="526"/>
      <c r="RCF28" s="526"/>
      <c r="RCG28" s="526"/>
      <c r="RCH28" s="526"/>
      <c r="RCI28" s="526"/>
      <c r="RCJ28" s="526"/>
      <c r="RCK28" s="526"/>
      <c r="RCL28" s="526"/>
      <c r="RCM28" s="526"/>
      <c r="RCN28" s="526"/>
      <c r="RCO28" s="526"/>
      <c r="RCP28" s="526"/>
      <c r="RCQ28" s="526"/>
      <c r="RCR28" s="526"/>
      <c r="RCS28" s="526"/>
      <c r="RCT28" s="526"/>
      <c r="RCU28" s="526"/>
      <c r="RCV28" s="526"/>
      <c r="RCW28" s="526"/>
      <c r="RCX28" s="526"/>
      <c r="RCY28" s="526"/>
      <c r="RCZ28" s="526"/>
      <c r="RDA28" s="526"/>
      <c r="RDB28" s="526"/>
      <c r="RDC28" s="526"/>
      <c r="RDD28" s="526"/>
      <c r="RDE28" s="526"/>
      <c r="RDF28" s="526"/>
      <c r="RDG28" s="526"/>
      <c r="RDH28" s="526"/>
      <c r="RDI28" s="526"/>
      <c r="RDJ28" s="526"/>
      <c r="RDK28" s="526"/>
      <c r="RDL28" s="526"/>
      <c r="RDM28" s="526"/>
      <c r="RDN28" s="526"/>
      <c r="RDO28" s="526"/>
      <c r="RDP28" s="526"/>
      <c r="RDQ28" s="526"/>
      <c r="RDR28" s="526"/>
      <c r="RDS28" s="526"/>
      <c r="RDT28" s="526"/>
      <c r="RDU28" s="526"/>
      <c r="RDV28" s="526"/>
      <c r="RDW28" s="526"/>
      <c r="RDX28" s="526"/>
      <c r="RDY28" s="526"/>
      <c r="RDZ28" s="526"/>
      <c r="REA28" s="526"/>
      <c r="REB28" s="526"/>
      <c r="REC28" s="526"/>
      <c r="RED28" s="526"/>
      <c r="REE28" s="526"/>
      <c r="REF28" s="526"/>
      <c r="REG28" s="526"/>
      <c r="REH28" s="526"/>
      <c r="REI28" s="526"/>
      <c r="REJ28" s="526"/>
      <c r="REK28" s="526"/>
      <c r="REL28" s="526"/>
      <c r="REM28" s="526"/>
      <c r="REN28" s="526"/>
      <c r="REO28" s="526"/>
      <c r="REP28" s="526"/>
      <c r="REQ28" s="526"/>
      <c r="RER28" s="526"/>
      <c r="RES28" s="526"/>
      <c r="RET28" s="526"/>
      <c r="REU28" s="526"/>
      <c r="REV28" s="526"/>
      <c r="REW28" s="526"/>
      <c r="REX28" s="526"/>
      <c r="REY28" s="526"/>
      <c r="REZ28" s="526"/>
      <c r="RFA28" s="526"/>
      <c r="RFB28" s="526"/>
      <c r="RFC28" s="526"/>
      <c r="RFD28" s="526"/>
      <c r="RFE28" s="526"/>
      <c r="RFF28" s="526"/>
      <c r="RFG28" s="526"/>
      <c r="RFH28" s="526"/>
      <c r="RFI28" s="526"/>
      <c r="RFJ28" s="526"/>
      <c r="RFK28" s="526"/>
      <c r="RFL28" s="526"/>
      <c r="RFM28" s="526"/>
      <c r="RFN28" s="526"/>
      <c r="RFO28" s="526"/>
      <c r="RFP28" s="526"/>
      <c r="RFQ28" s="526"/>
      <c r="RFR28" s="526"/>
      <c r="RFS28" s="526"/>
      <c r="RFT28" s="526"/>
      <c r="RFU28" s="526"/>
      <c r="RFV28" s="526"/>
      <c r="RFW28" s="526"/>
      <c r="RFX28" s="526"/>
      <c r="RFY28" s="526"/>
      <c r="RFZ28" s="526"/>
      <c r="RGA28" s="526"/>
      <c r="RGB28" s="526"/>
      <c r="RGC28" s="526"/>
      <c r="RGD28" s="526"/>
      <c r="RGE28" s="526"/>
      <c r="RGF28" s="526"/>
      <c r="RGG28" s="526"/>
      <c r="RGH28" s="526"/>
      <c r="RGI28" s="526"/>
      <c r="RGJ28" s="526"/>
      <c r="RGK28" s="526"/>
      <c r="RGL28" s="526"/>
      <c r="RGM28" s="526"/>
      <c r="RGN28" s="526"/>
      <c r="RGO28" s="526"/>
      <c r="RGP28" s="526"/>
      <c r="RGQ28" s="526"/>
      <c r="RGR28" s="526"/>
      <c r="RGS28" s="526"/>
      <c r="RGT28" s="526"/>
      <c r="RGU28" s="526"/>
      <c r="RGV28" s="526"/>
      <c r="RGW28" s="526"/>
      <c r="RGX28" s="526"/>
      <c r="RGY28" s="526"/>
      <c r="RGZ28" s="526"/>
      <c r="RHA28" s="526"/>
      <c r="RHB28" s="526"/>
      <c r="RHC28" s="526"/>
      <c r="RHD28" s="526"/>
      <c r="RHE28" s="526"/>
      <c r="RHF28" s="526"/>
      <c r="RHG28" s="526"/>
      <c r="RHH28" s="526"/>
      <c r="RHI28" s="526"/>
      <c r="RHJ28" s="526"/>
      <c r="RHK28" s="526"/>
      <c r="RHL28" s="526"/>
      <c r="RHM28" s="526"/>
      <c r="RHN28" s="526"/>
      <c r="RHO28" s="526"/>
      <c r="RHP28" s="526"/>
      <c r="RHQ28" s="526"/>
      <c r="RHR28" s="526"/>
      <c r="RHS28" s="526"/>
      <c r="RHT28" s="526"/>
      <c r="RHU28" s="526"/>
      <c r="RHV28" s="526"/>
      <c r="RHW28" s="526"/>
      <c r="RHX28" s="526"/>
      <c r="RHY28" s="526"/>
      <c r="RHZ28" s="526"/>
      <c r="RIA28" s="526"/>
      <c r="RIB28" s="526"/>
      <c r="RIC28" s="526"/>
      <c r="RID28" s="526"/>
      <c r="RIE28" s="526"/>
      <c r="RIF28" s="526"/>
      <c r="RIG28" s="526"/>
      <c r="RIH28" s="526"/>
      <c r="RII28" s="526"/>
      <c r="RIJ28" s="526"/>
      <c r="RIK28" s="526"/>
      <c r="RIL28" s="526"/>
      <c r="RIM28" s="526"/>
      <c r="RIN28" s="526"/>
      <c r="RIO28" s="526"/>
      <c r="RIP28" s="526"/>
      <c r="RIQ28" s="526"/>
      <c r="RIR28" s="526"/>
      <c r="RIS28" s="526"/>
      <c r="RIT28" s="526"/>
      <c r="RIU28" s="526"/>
      <c r="RIV28" s="526"/>
      <c r="RIW28" s="526"/>
      <c r="RIX28" s="526"/>
      <c r="RIY28" s="526"/>
      <c r="RIZ28" s="526"/>
      <c r="RJA28" s="526"/>
      <c r="RJB28" s="526"/>
      <c r="RJC28" s="526"/>
      <c r="RJD28" s="526"/>
      <c r="RJE28" s="526"/>
      <c r="RJF28" s="526"/>
      <c r="RJG28" s="526"/>
      <c r="RJH28" s="526"/>
      <c r="RJI28" s="526"/>
      <c r="RJJ28" s="526"/>
      <c r="RJK28" s="526"/>
      <c r="RJL28" s="526"/>
      <c r="RJM28" s="526"/>
      <c r="RJN28" s="526"/>
      <c r="RJO28" s="526"/>
      <c r="RJP28" s="526"/>
      <c r="RJQ28" s="526"/>
      <c r="RJR28" s="526"/>
      <c r="RJS28" s="526"/>
      <c r="RJT28" s="526"/>
      <c r="RJU28" s="526"/>
      <c r="RJV28" s="526"/>
      <c r="RJW28" s="526"/>
      <c r="RJX28" s="526"/>
      <c r="RJY28" s="526"/>
      <c r="RJZ28" s="526"/>
      <c r="RKA28" s="526"/>
      <c r="RKB28" s="526"/>
      <c r="RKC28" s="526"/>
      <c r="RKD28" s="526"/>
      <c r="RKE28" s="526"/>
      <c r="RKF28" s="526"/>
      <c r="RKG28" s="526"/>
      <c r="RKH28" s="526"/>
      <c r="RKI28" s="526"/>
      <c r="RKJ28" s="526"/>
      <c r="RKK28" s="526"/>
      <c r="RKL28" s="526"/>
      <c r="RKM28" s="526"/>
      <c r="RKN28" s="526"/>
      <c r="RKO28" s="526"/>
      <c r="RKP28" s="526"/>
      <c r="RKQ28" s="526"/>
      <c r="RKR28" s="526"/>
      <c r="RKS28" s="526"/>
      <c r="RKT28" s="526"/>
      <c r="RKU28" s="526"/>
      <c r="RKV28" s="526"/>
      <c r="RKW28" s="526"/>
      <c r="RKX28" s="526"/>
      <c r="RKY28" s="526"/>
      <c r="RKZ28" s="526"/>
      <c r="RLA28" s="526"/>
      <c r="RLB28" s="526"/>
      <c r="RLC28" s="526"/>
      <c r="RLD28" s="526"/>
      <c r="RLE28" s="526"/>
      <c r="RLF28" s="526"/>
      <c r="RLG28" s="526"/>
      <c r="RLH28" s="526"/>
      <c r="RLI28" s="526"/>
      <c r="RLJ28" s="526"/>
      <c r="RLK28" s="526"/>
      <c r="RLL28" s="526"/>
      <c r="RLM28" s="526"/>
      <c r="RLN28" s="526"/>
      <c r="RLO28" s="526"/>
      <c r="RLP28" s="526"/>
      <c r="RLQ28" s="526"/>
      <c r="RLR28" s="526"/>
      <c r="RLS28" s="526"/>
      <c r="RLT28" s="526"/>
      <c r="RLU28" s="526"/>
      <c r="RLV28" s="526"/>
      <c r="RLW28" s="526"/>
      <c r="RLX28" s="526"/>
      <c r="RLY28" s="526"/>
      <c r="RLZ28" s="526"/>
      <c r="RMA28" s="526"/>
      <c r="RMB28" s="526"/>
      <c r="RMC28" s="526"/>
      <c r="RMD28" s="526"/>
      <c r="RME28" s="526"/>
      <c r="RMF28" s="526"/>
      <c r="RMG28" s="526"/>
      <c r="RMH28" s="526"/>
      <c r="RMI28" s="526"/>
      <c r="RMJ28" s="526"/>
      <c r="RMK28" s="526"/>
      <c r="RML28" s="526"/>
      <c r="RMM28" s="526"/>
      <c r="RMN28" s="526"/>
      <c r="RMO28" s="526"/>
      <c r="RMP28" s="526"/>
      <c r="RMQ28" s="526"/>
      <c r="RMR28" s="526"/>
      <c r="RMS28" s="526"/>
      <c r="RMT28" s="526"/>
      <c r="RMU28" s="526"/>
      <c r="RMV28" s="526"/>
      <c r="RMW28" s="526"/>
      <c r="RMX28" s="526"/>
      <c r="RMY28" s="526"/>
      <c r="RMZ28" s="526"/>
      <c r="RNA28" s="526"/>
      <c r="RNB28" s="526"/>
      <c r="RNC28" s="526"/>
      <c r="RND28" s="526"/>
      <c r="RNE28" s="526"/>
      <c r="RNF28" s="526"/>
      <c r="RNG28" s="526"/>
      <c r="RNH28" s="526"/>
      <c r="RNI28" s="526"/>
      <c r="RNJ28" s="526"/>
      <c r="RNK28" s="526"/>
      <c r="RNL28" s="526"/>
      <c r="RNM28" s="526"/>
      <c r="RNN28" s="526"/>
      <c r="RNO28" s="526"/>
      <c r="RNP28" s="526"/>
      <c r="RNQ28" s="526"/>
      <c r="RNR28" s="526"/>
      <c r="RNS28" s="526"/>
      <c r="RNT28" s="526"/>
      <c r="RNU28" s="526"/>
      <c r="RNV28" s="526"/>
      <c r="RNW28" s="526"/>
      <c r="RNX28" s="526"/>
      <c r="RNY28" s="526"/>
      <c r="RNZ28" s="526"/>
      <c r="ROA28" s="526"/>
      <c r="ROB28" s="526"/>
      <c r="ROC28" s="526"/>
      <c r="ROD28" s="526"/>
      <c r="ROE28" s="526"/>
      <c r="ROF28" s="526"/>
      <c r="ROG28" s="526"/>
      <c r="ROH28" s="526"/>
      <c r="ROI28" s="526"/>
      <c r="ROJ28" s="526"/>
      <c r="ROK28" s="526"/>
      <c r="ROL28" s="526"/>
      <c r="ROM28" s="526"/>
      <c r="RON28" s="526"/>
      <c r="ROO28" s="526"/>
      <c r="ROP28" s="526"/>
      <c r="ROQ28" s="526"/>
      <c r="ROR28" s="526"/>
      <c r="ROS28" s="526"/>
      <c r="ROT28" s="526"/>
      <c r="ROU28" s="526"/>
      <c r="ROV28" s="526"/>
      <c r="ROW28" s="526"/>
      <c r="ROX28" s="526"/>
      <c r="ROY28" s="526"/>
      <c r="ROZ28" s="526"/>
      <c r="RPA28" s="526"/>
      <c r="RPB28" s="526"/>
      <c r="RPC28" s="526"/>
      <c r="RPD28" s="526"/>
      <c r="RPE28" s="526"/>
      <c r="RPF28" s="526"/>
      <c r="RPG28" s="526"/>
      <c r="RPH28" s="526"/>
      <c r="RPI28" s="526"/>
      <c r="RPJ28" s="526"/>
      <c r="RPK28" s="526"/>
      <c r="RPL28" s="526"/>
      <c r="RPM28" s="526"/>
      <c r="RPN28" s="526"/>
      <c r="RPO28" s="526"/>
      <c r="RPP28" s="526"/>
      <c r="RPQ28" s="526"/>
      <c r="RPR28" s="526"/>
      <c r="RPS28" s="526"/>
      <c r="RPT28" s="526"/>
      <c r="RPU28" s="526"/>
      <c r="RPV28" s="526"/>
      <c r="RPW28" s="526"/>
      <c r="RPX28" s="526"/>
      <c r="RPY28" s="526"/>
      <c r="RPZ28" s="526"/>
      <c r="RQA28" s="526"/>
      <c r="RQB28" s="526"/>
      <c r="RQC28" s="526"/>
      <c r="RQD28" s="526"/>
      <c r="RQE28" s="526"/>
      <c r="RQF28" s="526"/>
      <c r="RQG28" s="526"/>
      <c r="RQH28" s="526"/>
      <c r="RQI28" s="526"/>
      <c r="RQJ28" s="526"/>
      <c r="RQK28" s="526"/>
      <c r="RQL28" s="526"/>
      <c r="RQM28" s="526"/>
      <c r="RQN28" s="526"/>
      <c r="RQO28" s="526"/>
      <c r="RQP28" s="526"/>
      <c r="RQQ28" s="526"/>
      <c r="RQR28" s="526"/>
      <c r="RQS28" s="526"/>
      <c r="RQT28" s="526"/>
      <c r="RQU28" s="526"/>
      <c r="RQV28" s="526"/>
      <c r="RQW28" s="526"/>
      <c r="RQX28" s="526"/>
      <c r="RQY28" s="526"/>
      <c r="RQZ28" s="526"/>
      <c r="RRA28" s="526"/>
      <c r="RRB28" s="526"/>
      <c r="RRC28" s="526"/>
      <c r="RRD28" s="526"/>
      <c r="RRE28" s="526"/>
      <c r="RRF28" s="526"/>
      <c r="RRG28" s="526"/>
      <c r="RRH28" s="526"/>
      <c r="RRI28" s="526"/>
      <c r="RRJ28" s="526"/>
      <c r="RRK28" s="526"/>
      <c r="RRL28" s="526"/>
      <c r="RRM28" s="526"/>
      <c r="RRN28" s="526"/>
      <c r="RRO28" s="526"/>
      <c r="RRP28" s="526"/>
      <c r="RRQ28" s="526"/>
      <c r="RRR28" s="526"/>
      <c r="RRS28" s="526"/>
      <c r="RRT28" s="526"/>
      <c r="RRU28" s="526"/>
      <c r="RRV28" s="526"/>
      <c r="RRW28" s="526"/>
      <c r="RRX28" s="526"/>
      <c r="RRY28" s="526"/>
      <c r="RRZ28" s="526"/>
      <c r="RSA28" s="526"/>
      <c r="RSB28" s="526"/>
      <c r="RSC28" s="526"/>
      <c r="RSD28" s="526"/>
      <c r="RSE28" s="526"/>
      <c r="RSF28" s="526"/>
      <c r="RSG28" s="526"/>
      <c r="RSH28" s="526"/>
      <c r="RSI28" s="526"/>
      <c r="RSJ28" s="526"/>
      <c r="RSK28" s="526"/>
      <c r="RSL28" s="526"/>
      <c r="RSM28" s="526"/>
      <c r="RSN28" s="526"/>
      <c r="RSO28" s="526"/>
      <c r="RSP28" s="526"/>
      <c r="RSQ28" s="526"/>
      <c r="RSR28" s="526"/>
      <c r="RSS28" s="526"/>
      <c r="RST28" s="526"/>
      <c r="RSU28" s="526"/>
      <c r="RSV28" s="526"/>
      <c r="RSW28" s="526"/>
      <c r="RSX28" s="526"/>
      <c r="RSY28" s="526"/>
      <c r="RSZ28" s="526"/>
      <c r="RTA28" s="526"/>
      <c r="RTB28" s="526"/>
      <c r="RTC28" s="526"/>
      <c r="RTD28" s="526"/>
      <c r="RTE28" s="526"/>
      <c r="RTF28" s="526"/>
      <c r="RTG28" s="526"/>
      <c r="RTH28" s="526"/>
      <c r="RTI28" s="526"/>
      <c r="RTJ28" s="526"/>
      <c r="RTK28" s="526"/>
      <c r="RTL28" s="526"/>
      <c r="RTM28" s="526"/>
      <c r="RTN28" s="526"/>
      <c r="RTO28" s="526"/>
      <c r="RTP28" s="526"/>
      <c r="RTQ28" s="526"/>
      <c r="RTR28" s="526"/>
      <c r="RTS28" s="526"/>
      <c r="RTT28" s="526"/>
      <c r="RTU28" s="526"/>
      <c r="RTV28" s="526"/>
      <c r="RTW28" s="526"/>
      <c r="RTX28" s="526"/>
      <c r="RTY28" s="526"/>
      <c r="RTZ28" s="526"/>
      <c r="RUA28" s="526"/>
      <c r="RUB28" s="526"/>
      <c r="RUC28" s="526"/>
      <c r="RUD28" s="526"/>
      <c r="RUE28" s="526"/>
      <c r="RUF28" s="526"/>
      <c r="RUG28" s="526"/>
      <c r="RUH28" s="526"/>
      <c r="RUI28" s="526"/>
      <c r="RUJ28" s="526"/>
      <c r="RUK28" s="526"/>
      <c r="RUL28" s="526"/>
      <c r="RUM28" s="526"/>
      <c r="RUN28" s="526"/>
      <c r="RUO28" s="526"/>
      <c r="RUP28" s="526"/>
      <c r="RUQ28" s="526"/>
      <c r="RUR28" s="526"/>
      <c r="RUS28" s="526"/>
      <c r="RUT28" s="526"/>
      <c r="RUU28" s="526"/>
      <c r="RUV28" s="526"/>
      <c r="RUW28" s="526"/>
      <c r="RUX28" s="526"/>
      <c r="RUY28" s="526"/>
      <c r="RUZ28" s="526"/>
      <c r="RVA28" s="526"/>
      <c r="RVB28" s="526"/>
      <c r="RVC28" s="526"/>
      <c r="RVD28" s="526"/>
      <c r="RVE28" s="526"/>
      <c r="RVF28" s="526"/>
      <c r="RVG28" s="526"/>
      <c r="RVH28" s="526"/>
      <c r="RVI28" s="526"/>
      <c r="RVJ28" s="526"/>
      <c r="RVK28" s="526"/>
      <c r="RVL28" s="526"/>
      <c r="RVM28" s="526"/>
      <c r="RVN28" s="526"/>
      <c r="RVO28" s="526"/>
      <c r="RVP28" s="526"/>
      <c r="RVQ28" s="526"/>
      <c r="RVR28" s="526"/>
      <c r="RVS28" s="526"/>
      <c r="RVT28" s="526"/>
      <c r="RVU28" s="526"/>
      <c r="RVV28" s="526"/>
      <c r="RVW28" s="526"/>
      <c r="RVX28" s="526"/>
      <c r="RVY28" s="526"/>
      <c r="RVZ28" s="526"/>
      <c r="RWA28" s="526"/>
      <c r="RWB28" s="526"/>
      <c r="RWC28" s="526"/>
      <c r="RWD28" s="526"/>
      <c r="RWE28" s="526"/>
      <c r="RWF28" s="526"/>
      <c r="RWG28" s="526"/>
      <c r="RWH28" s="526"/>
      <c r="RWI28" s="526"/>
      <c r="RWJ28" s="526"/>
      <c r="RWK28" s="526"/>
      <c r="RWL28" s="526"/>
      <c r="RWM28" s="526"/>
      <c r="RWN28" s="526"/>
      <c r="RWO28" s="526"/>
      <c r="RWP28" s="526"/>
      <c r="RWQ28" s="526"/>
      <c r="RWR28" s="526"/>
      <c r="RWS28" s="526"/>
      <c r="RWT28" s="526"/>
      <c r="RWU28" s="526"/>
      <c r="RWV28" s="526"/>
      <c r="RWW28" s="526"/>
      <c r="RWX28" s="526"/>
      <c r="RWY28" s="526"/>
      <c r="RWZ28" s="526"/>
      <c r="RXA28" s="526"/>
      <c r="RXB28" s="526"/>
      <c r="RXC28" s="526"/>
      <c r="RXD28" s="526"/>
      <c r="RXE28" s="526"/>
      <c r="RXF28" s="526"/>
      <c r="RXG28" s="526"/>
      <c r="RXH28" s="526"/>
      <c r="RXI28" s="526"/>
      <c r="RXJ28" s="526"/>
      <c r="RXK28" s="526"/>
      <c r="RXL28" s="526"/>
      <c r="RXM28" s="526"/>
      <c r="RXN28" s="526"/>
      <c r="RXO28" s="526"/>
      <c r="RXP28" s="526"/>
      <c r="RXQ28" s="526"/>
      <c r="RXR28" s="526"/>
      <c r="RXS28" s="526"/>
      <c r="RXT28" s="526"/>
      <c r="RXU28" s="526"/>
      <c r="RXV28" s="526"/>
      <c r="RXW28" s="526"/>
      <c r="RXX28" s="526"/>
      <c r="RXY28" s="526"/>
      <c r="RXZ28" s="526"/>
      <c r="RYA28" s="526"/>
      <c r="RYB28" s="526"/>
      <c r="RYC28" s="526"/>
      <c r="RYD28" s="526"/>
      <c r="RYE28" s="526"/>
      <c r="RYF28" s="526"/>
      <c r="RYG28" s="526"/>
      <c r="RYH28" s="526"/>
      <c r="RYI28" s="526"/>
      <c r="RYJ28" s="526"/>
      <c r="RYK28" s="526"/>
      <c r="RYL28" s="526"/>
      <c r="RYM28" s="526"/>
      <c r="RYN28" s="526"/>
      <c r="RYO28" s="526"/>
      <c r="RYP28" s="526"/>
      <c r="RYQ28" s="526"/>
      <c r="RYR28" s="526"/>
      <c r="RYS28" s="526"/>
      <c r="RYT28" s="526"/>
      <c r="RYU28" s="526"/>
      <c r="RYV28" s="526"/>
      <c r="RYW28" s="526"/>
      <c r="RYX28" s="526"/>
      <c r="RYY28" s="526"/>
      <c r="RYZ28" s="526"/>
      <c r="RZA28" s="526"/>
      <c r="RZB28" s="526"/>
      <c r="RZC28" s="526"/>
      <c r="RZD28" s="526"/>
      <c r="RZE28" s="526"/>
      <c r="RZF28" s="526"/>
      <c r="RZG28" s="526"/>
      <c r="RZH28" s="526"/>
      <c r="RZI28" s="526"/>
      <c r="RZJ28" s="526"/>
      <c r="RZK28" s="526"/>
      <c r="RZL28" s="526"/>
      <c r="RZM28" s="526"/>
      <c r="RZN28" s="526"/>
      <c r="RZO28" s="526"/>
      <c r="RZP28" s="526"/>
      <c r="RZQ28" s="526"/>
      <c r="RZR28" s="526"/>
      <c r="RZS28" s="526"/>
      <c r="RZT28" s="526"/>
      <c r="RZU28" s="526"/>
      <c r="RZV28" s="526"/>
      <c r="RZW28" s="526"/>
      <c r="RZX28" s="526"/>
      <c r="RZY28" s="526"/>
      <c r="RZZ28" s="526"/>
      <c r="SAA28" s="526"/>
      <c r="SAB28" s="526"/>
      <c r="SAC28" s="526"/>
      <c r="SAD28" s="526"/>
      <c r="SAE28" s="526"/>
      <c r="SAF28" s="526"/>
      <c r="SAG28" s="526"/>
      <c r="SAH28" s="526"/>
      <c r="SAI28" s="526"/>
      <c r="SAJ28" s="526"/>
      <c r="SAK28" s="526"/>
      <c r="SAL28" s="526"/>
      <c r="SAM28" s="526"/>
      <c r="SAN28" s="526"/>
      <c r="SAO28" s="526"/>
      <c r="SAP28" s="526"/>
      <c r="SAQ28" s="526"/>
      <c r="SAR28" s="526"/>
      <c r="SAS28" s="526"/>
      <c r="SAT28" s="526"/>
      <c r="SAU28" s="526"/>
      <c r="SAV28" s="526"/>
      <c r="SAW28" s="526"/>
      <c r="SAX28" s="526"/>
      <c r="SAY28" s="526"/>
      <c r="SAZ28" s="526"/>
      <c r="SBA28" s="526"/>
      <c r="SBB28" s="526"/>
      <c r="SBC28" s="526"/>
      <c r="SBD28" s="526"/>
      <c r="SBE28" s="526"/>
      <c r="SBF28" s="526"/>
      <c r="SBG28" s="526"/>
      <c r="SBH28" s="526"/>
      <c r="SBI28" s="526"/>
      <c r="SBJ28" s="526"/>
      <c r="SBK28" s="526"/>
      <c r="SBL28" s="526"/>
      <c r="SBM28" s="526"/>
      <c r="SBN28" s="526"/>
      <c r="SBO28" s="526"/>
      <c r="SBP28" s="526"/>
      <c r="SBQ28" s="526"/>
      <c r="SBR28" s="526"/>
      <c r="SBS28" s="526"/>
      <c r="SBT28" s="526"/>
      <c r="SBU28" s="526"/>
      <c r="SBV28" s="526"/>
      <c r="SBW28" s="526"/>
      <c r="SBX28" s="526"/>
      <c r="SBY28" s="526"/>
      <c r="SBZ28" s="526"/>
      <c r="SCA28" s="526"/>
      <c r="SCB28" s="526"/>
      <c r="SCC28" s="526"/>
      <c r="SCD28" s="526"/>
      <c r="SCE28" s="526"/>
      <c r="SCF28" s="526"/>
      <c r="SCG28" s="526"/>
      <c r="SCH28" s="526"/>
      <c r="SCI28" s="526"/>
      <c r="SCJ28" s="526"/>
      <c r="SCK28" s="526"/>
      <c r="SCL28" s="526"/>
      <c r="SCM28" s="526"/>
      <c r="SCN28" s="526"/>
      <c r="SCO28" s="526"/>
      <c r="SCP28" s="526"/>
      <c r="SCQ28" s="526"/>
      <c r="SCR28" s="526"/>
      <c r="SCS28" s="526"/>
      <c r="SCT28" s="526"/>
      <c r="SCU28" s="526"/>
      <c r="SCV28" s="526"/>
      <c r="SCW28" s="526"/>
      <c r="SCX28" s="526"/>
      <c r="SCY28" s="526"/>
      <c r="SCZ28" s="526"/>
      <c r="SDA28" s="526"/>
      <c r="SDB28" s="526"/>
      <c r="SDC28" s="526"/>
      <c r="SDD28" s="526"/>
      <c r="SDE28" s="526"/>
      <c r="SDF28" s="526"/>
      <c r="SDG28" s="526"/>
      <c r="SDH28" s="526"/>
      <c r="SDI28" s="526"/>
      <c r="SDJ28" s="526"/>
      <c r="SDK28" s="526"/>
      <c r="SDL28" s="526"/>
      <c r="SDM28" s="526"/>
      <c r="SDN28" s="526"/>
      <c r="SDO28" s="526"/>
      <c r="SDP28" s="526"/>
      <c r="SDQ28" s="526"/>
      <c r="SDR28" s="526"/>
      <c r="SDS28" s="526"/>
      <c r="SDT28" s="526"/>
      <c r="SDU28" s="526"/>
      <c r="SDV28" s="526"/>
      <c r="SDW28" s="526"/>
      <c r="SDX28" s="526"/>
      <c r="SDY28" s="526"/>
      <c r="SDZ28" s="526"/>
      <c r="SEA28" s="526"/>
      <c r="SEB28" s="526"/>
      <c r="SEC28" s="526"/>
      <c r="SED28" s="526"/>
      <c r="SEE28" s="526"/>
      <c r="SEF28" s="526"/>
      <c r="SEG28" s="526"/>
      <c r="SEH28" s="526"/>
      <c r="SEI28" s="526"/>
      <c r="SEJ28" s="526"/>
      <c r="SEK28" s="526"/>
      <c r="SEL28" s="526"/>
      <c r="SEM28" s="526"/>
      <c r="SEN28" s="526"/>
      <c r="SEO28" s="526"/>
      <c r="SEP28" s="526"/>
      <c r="SEQ28" s="526"/>
      <c r="SER28" s="526"/>
      <c r="SES28" s="526"/>
      <c r="SET28" s="526"/>
      <c r="SEU28" s="526"/>
      <c r="SEV28" s="526"/>
      <c r="SEW28" s="526"/>
      <c r="SEX28" s="526"/>
      <c r="SEY28" s="526"/>
      <c r="SEZ28" s="526"/>
      <c r="SFA28" s="526"/>
      <c r="SFB28" s="526"/>
      <c r="SFC28" s="526"/>
      <c r="SFD28" s="526"/>
      <c r="SFE28" s="526"/>
      <c r="SFF28" s="526"/>
      <c r="SFG28" s="526"/>
      <c r="SFH28" s="526"/>
      <c r="SFI28" s="526"/>
      <c r="SFJ28" s="526"/>
      <c r="SFK28" s="526"/>
      <c r="SFL28" s="526"/>
      <c r="SFM28" s="526"/>
      <c r="SFN28" s="526"/>
      <c r="SFO28" s="526"/>
      <c r="SFP28" s="526"/>
      <c r="SFQ28" s="526"/>
      <c r="SFR28" s="526"/>
      <c r="SFS28" s="526"/>
      <c r="SFT28" s="526"/>
      <c r="SFU28" s="526"/>
      <c r="SFV28" s="526"/>
      <c r="SFW28" s="526"/>
      <c r="SFX28" s="526"/>
      <c r="SFY28" s="526"/>
      <c r="SFZ28" s="526"/>
      <c r="SGA28" s="526"/>
      <c r="SGB28" s="526"/>
      <c r="SGC28" s="526"/>
      <c r="SGD28" s="526"/>
      <c r="SGE28" s="526"/>
      <c r="SGF28" s="526"/>
      <c r="SGG28" s="526"/>
      <c r="SGH28" s="526"/>
      <c r="SGI28" s="526"/>
      <c r="SGJ28" s="526"/>
      <c r="SGK28" s="526"/>
      <c r="SGL28" s="526"/>
      <c r="SGM28" s="526"/>
      <c r="SGN28" s="526"/>
      <c r="SGO28" s="526"/>
      <c r="SGP28" s="526"/>
      <c r="SGQ28" s="526"/>
      <c r="SGR28" s="526"/>
      <c r="SGS28" s="526"/>
      <c r="SGT28" s="526"/>
      <c r="SGU28" s="526"/>
      <c r="SGV28" s="526"/>
      <c r="SGW28" s="526"/>
      <c r="SGX28" s="526"/>
      <c r="SGY28" s="526"/>
      <c r="SGZ28" s="526"/>
      <c r="SHA28" s="526"/>
      <c r="SHB28" s="526"/>
      <c r="SHC28" s="526"/>
      <c r="SHD28" s="526"/>
      <c r="SHE28" s="526"/>
      <c r="SHF28" s="526"/>
      <c r="SHG28" s="526"/>
      <c r="SHH28" s="526"/>
      <c r="SHI28" s="526"/>
      <c r="SHJ28" s="526"/>
      <c r="SHK28" s="526"/>
      <c r="SHL28" s="526"/>
      <c r="SHM28" s="526"/>
      <c r="SHN28" s="526"/>
      <c r="SHO28" s="526"/>
      <c r="SHP28" s="526"/>
      <c r="SHQ28" s="526"/>
      <c r="SHR28" s="526"/>
      <c r="SHS28" s="526"/>
      <c r="SHT28" s="526"/>
      <c r="SHU28" s="526"/>
      <c r="SHV28" s="526"/>
      <c r="SHW28" s="526"/>
      <c r="SHX28" s="526"/>
      <c r="SHY28" s="526"/>
      <c r="SHZ28" s="526"/>
      <c r="SIA28" s="526"/>
      <c r="SIB28" s="526"/>
      <c r="SIC28" s="526"/>
      <c r="SID28" s="526"/>
      <c r="SIE28" s="526"/>
      <c r="SIF28" s="526"/>
      <c r="SIG28" s="526"/>
      <c r="SIH28" s="526"/>
      <c r="SII28" s="526"/>
      <c r="SIJ28" s="526"/>
      <c r="SIK28" s="526"/>
      <c r="SIL28" s="526"/>
      <c r="SIM28" s="526"/>
      <c r="SIN28" s="526"/>
      <c r="SIO28" s="526"/>
      <c r="SIP28" s="526"/>
      <c r="SIQ28" s="526"/>
      <c r="SIR28" s="526"/>
      <c r="SIS28" s="526"/>
      <c r="SIT28" s="526"/>
      <c r="SIU28" s="526"/>
      <c r="SIV28" s="526"/>
      <c r="SIW28" s="526"/>
      <c r="SIX28" s="526"/>
      <c r="SIY28" s="526"/>
      <c r="SIZ28" s="526"/>
      <c r="SJA28" s="526"/>
      <c r="SJB28" s="526"/>
      <c r="SJC28" s="526"/>
      <c r="SJD28" s="526"/>
      <c r="SJE28" s="526"/>
      <c r="SJF28" s="526"/>
      <c r="SJG28" s="526"/>
      <c r="SJH28" s="526"/>
      <c r="SJI28" s="526"/>
      <c r="SJJ28" s="526"/>
      <c r="SJK28" s="526"/>
      <c r="SJL28" s="526"/>
      <c r="SJM28" s="526"/>
      <c r="SJN28" s="526"/>
      <c r="SJO28" s="526"/>
      <c r="SJP28" s="526"/>
      <c r="SJQ28" s="526"/>
      <c r="SJR28" s="526"/>
      <c r="SJS28" s="526"/>
      <c r="SJT28" s="526"/>
      <c r="SJU28" s="526"/>
      <c r="SJV28" s="526"/>
      <c r="SJW28" s="526"/>
      <c r="SJX28" s="526"/>
      <c r="SJY28" s="526"/>
      <c r="SJZ28" s="526"/>
      <c r="SKA28" s="526"/>
      <c r="SKB28" s="526"/>
      <c r="SKC28" s="526"/>
      <c r="SKD28" s="526"/>
      <c r="SKE28" s="526"/>
      <c r="SKF28" s="526"/>
      <c r="SKG28" s="526"/>
      <c r="SKH28" s="526"/>
      <c r="SKI28" s="526"/>
      <c r="SKJ28" s="526"/>
      <c r="SKK28" s="526"/>
      <c r="SKL28" s="526"/>
      <c r="SKM28" s="526"/>
      <c r="SKN28" s="526"/>
      <c r="SKO28" s="526"/>
      <c r="SKP28" s="526"/>
      <c r="SKQ28" s="526"/>
      <c r="SKR28" s="526"/>
      <c r="SKS28" s="526"/>
      <c r="SKT28" s="526"/>
      <c r="SKU28" s="526"/>
      <c r="SKV28" s="526"/>
      <c r="SKW28" s="526"/>
      <c r="SKX28" s="526"/>
      <c r="SKY28" s="526"/>
      <c r="SKZ28" s="526"/>
      <c r="SLA28" s="526"/>
      <c r="SLB28" s="526"/>
      <c r="SLC28" s="526"/>
      <c r="SLD28" s="526"/>
      <c r="SLE28" s="526"/>
      <c r="SLF28" s="526"/>
      <c r="SLG28" s="526"/>
      <c r="SLH28" s="526"/>
      <c r="SLI28" s="526"/>
      <c r="SLJ28" s="526"/>
      <c r="SLK28" s="526"/>
      <c r="SLL28" s="526"/>
      <c r="SLM28" s="526"/>
      <c r="SLN28" s="526"/>
      <c r="SLO28" s="526"/>
      <c r="SLP28" s="526"/>
      <c r="SLQ28" s="526"/>
      <c r="SLR28" s="526"/>
      <c r="SLS28" s="526"/>
      <c r="SLT28" s="526"/>
      <c r="SLU28" s="526"/>
      <c r="SLV28" s="526"/>
      <c r="SLW28" s="526"/>
      <c r="SLX28" s="526"/>
      <c r="SLY28" s="526"/>
      <c r="SLZ28" s="526"/>
      <c r="SMA28" s="526"/>
      <c r="SMB28" s="526"/>
      <c r="SMC28" s="526"/>
      <c r="SMD28" s="526"/>
      <c r="SME28" s="526"/>
      <c r="SMF28" s="526"/>
      <c r="SMG28" s="526"/>
      <c r="SMH28" s="526"/>
      <c r="SMI28" s="526"/>
      <c r="SMJ28" s="526"/>
      <c r="SMK28" s="526"/>
      <c r="SML28" s="526"/>
      <c r="SMM28" s="526"/>
      <c r="SMN28" s="526"/>
      <c r="SMO28" s="526"/>
      <c r="SMP28" s="526"/>
      <c r="SMQ28" s="526"/>
      <c r="SMR28" s="526"/>
      <c r="SMS28" s="526"/>
      <c r="SMT28" s="526"/>
      <c r="SMU28" s="526"/>
      <c r="SMV28" s="526"/>
      <c r="SMW28" s="526"/>
      <c r="SMX28" s="526"/>
      <c r="SMY28" s="526"/>
      <c r="SMZ28" s="526"/>
      <c r="SNA28" s="526"/>
      <c r="SNB28" s="526"/>
      <c r="SNC28" s="526"/>
      <c r="SND28" s="526"/>
      <c r="SNE28" s="526"/>
      <c r="SNF28" s="526"/>
      <c r="SNG28" s="526"/>
      <c r="SNH28" s="526"/>
      <c r="SNI28" s="526"/>
      <c r="SNJ28" s="526"/>
      <c r="SNK28" s="526"/>
      <c r="SNL28" s="526"/>
      <c r="SNM28" s="526"/>
      <c r="SNN28" s="526"/>
      <c r="SNO28" s="526"/>
      <c r="SNP28" s="526"/>
      <c r="SNQ28" s="526"/>
      <c r="SNR28" s="526"/>
      <c r="SNS28" s="526"/>
      <c r="SNT28" s="526"/>
      <c r="SNU28" s="526"/>
      <c r="SNV28" s="526"/>
      <c r="SNW28" s="526"/>
      <c r="SNX28" s="526"/>
      <c r="SNY28" s="526"/>
      <c r="SNZ28" s="526"/>
      <c r="SOA28" s="526"/>
      <c r="SOB28" s="526"/>
      <c r="SOC28" s="526"/>
      <c r="SOD28" s="526"/>
      <c r="SOE28" s="526"/>
      <c r="SOF28" s="526"/>
      <c r="SOG28" s="526"/>
      <c r="SOH28" s="526"/>
      <c r="SOI28" s="526"/>
      <c r="SOJ28" s="526"/>
      <c r="SOK28" s="526"/>
      <c r="SOL28" s="526"/>
      <c r="SOM28" s="526"/>
      <c r="SON28" s="526"/>
      <c r="SOO28" s="526"/>
      <c r="SOP28" s="526"/>
      <c r="SOQ28" s="526"/>
      <c r="SOR28" s="526"/>
      <c r="SOS28" s="526"/>
      <c r="SOT28" s="526"/>
      <c r="SOU28" s="526"/>
      <c r="SOV28" s="526"/>
      <c r="SOW28" s="526"/>
      <c r="SOX28" s="526"/>
      <c r="SOY28" s="526"/>
      <c r="SOZ28" s="526"/>
      <c r="SPA28" s="526"/>
      <c r="SPB28" s="526"/>
      <c r="SPC28" s="526"/>
      <c r="SPD28" s="526"/>
      <c r="SPE28" s="526"/>
      <c r="SPF28" s="526"/>
      <c r="SPG28" s="526"/>
      <c r="SPH28" s="526"/>
      <c r="SPI28" s="526"/>
      <c r="SPJ28" s="526"/>
      <c r="SPK28" s="526"/>
      <c r="SPL28" s="526"/>
      <c r="SPM28" s="526"/>
      <c r="SPN28" s="526"/>
      <c r="SPO28" s="526"/>
      <c r="SPP28" s="526"/>
      <c r="SPQ28" s="526"/>
      <c r="SPR28" s="526"/>
      <c r="SPS28" s="526"/>
      <c r="SPT28" s="526"/>
      <c r="SPU28" s="526"/>
      <c r="SPV28" s="526"/>
      <c r="SPW28" s="526"/>
      <c r="SPX28" s="526"/>
      <c r="SPY28" s="526"/>
      <c r="SPZ28" s="526"/>
      <c r="SQA28" s="526"/>
      <c r="SQB28" s="526"/>
      <c r="SQC28" s="526"/>
      <c r="SQD28" s="526"/>
      <c r="SQE28" s="526"/>
      <c r="SQF28" s="526"/>
      <c r="SQG28" s="526"/>
      <c r="SQH28" s="526"/>
      <c r="SQI28" s="526"/>
      <c r="SQJ28" s="526"/>
      <c r="SQK28" s="526"/>
      <c r="SQL28" s="526"/>
      <c r="SQM28" s="526"/>
      <c r="SQN28" s="526"/>
      <c r="SQO28" s="526"/>
      <c r="SQP28" s="526"/>
      <c r="SQQ28" s="526"/>
      <c r="SQR28" s="526"/>
      <c r="SQS28" s="526"/>
      <c r="SQT28" s="526"/>
      <c r="SQU28" s="526"/>
      <c r="SQV28" s="526"/>
      <c r="SQW28" s="526"/>
      <c r="SQX28" s="526"/>
      <c r="SQY28" s="526"/>
      <c r="SQZ28" s="526"/>
      <c r="SRA28" s="526"/>
      <c r="SRB28" s="526"/>
      <c r="SRC28" s="526"/>
      <c r="SRD28" s="526"/>
      <c r="SRE28" s="526"/>
      <c r="SRF28" s="526"/>
      <c r="SRG28" s="526"/>
      <c r="SRH28" s="526"/>
      <c r="SRI28" s="526"/>
      <c r="SRJ28" s="526"/>
      <c r="SRK28" s="526"/>
      <c r="SRL28" s="526"/>
      <c r="SRM28" s="526"/>
      <c r="SRN28" s="526"/>
      <c r="SRO28" s="526"/>
      <c r="SRP28" s="526"/>
      <c r="SRQ28" s="526"/>
      <c r="SRR28" s="526"/>
      <c r="SRS28" s="526"/>
      <c r="SRT28" s="526"/>
      <c r="SRU28" s="526"/>
      <c r="SRV28" s="526"/>
      <c r="SRW28" s="526"/>
      <c r="SRX28" s="526"/>
      <c r="SRY28" s="526"/>
      <c r="SRZ28" s="526"/>
      <c r="SSA28" s="526"/>
      <c r="SSB28" s="526"/>
      <c r="SSC28" s="526"/>
      <c r="SSD28" s="526"/>
      <c r="SSE28" s="526"/>
      <c r="SSF28" s="526"/>
      <c r="SSG28" s="526"/>
      <c r="SSH28" s="526"/>
      <c r="SSI28" s="526"/>
      <c r="SSJ28" s="526"/>
      <c r="SSK28" s="526"/>
      <c r="SSL28" s="526"/>
      <c r="SSM28" s="526"/>
      <c r="SSN28" s="526"/>
      <c r="SSO28" s="526"/>
      <c r="SSP28" s="526"/>
      <c r="SSQ28" s="526"/>
      <c r="SSR28" s="526"/>
      <c r="SSS28" s="526"/>
      <c r="SST28" s="526"/>
      <c r="SSU28" s="526"/>
      <c r="SSV28" s="526"/>
      <c r="SSW28" s="526"/>
      <c r="SSX28" s="526"/>
      <c r="SSY28" s="526"/>
      <c r="SSZ28" s="526"/>
      <c r="STA28" s="526"/>
      <c r="STB28" s="526"/>
      <c r="STC28" s="526"/>
      <c r="STD28" s="526"/>
      <c r="STE28" s="526"/>
      <c r="STF28" s="526"/>
      <c r="STG28" s="526"/>
      <c r="STH28" s="526"/>
      <c r="STI28" s="526"/>
      <c r="STJ28" s="526"/>
      <c r="STK28" s="526"/>
      <c r="STL28" s="526"/>
      <c r="STM28" s="526"/>
      <c r="STN28" s="526"/>
      <c r="STO28" s="526"/>
      <c r="STP28" s="526"/>
      <c r="STQ28" s="526"/>
      <c r="STR28" s="526"/>
      <c r="STS28" s="526"/>
      <c r="STT28" s="526"/>
      <c r="STU28" s="526"/>
      <c r="STV28" s="526"/>
      <c r="STW28" s="526"/>
      <c r="STX28" s="526"/>
      <c r="STY28" s="526"/>
      <c r="STZ28" s="526"/>
      <c r="SUA28" s="526"/>
      <c r="SUB28" s="526"/>
      <c r="SUC28" s="526"/>
      <c r="SUD28" s="526"/>
      <c r="SUE28" s="526"/>
      <c r="SUF28" s="526"/>
      <c r="SUG28" s="526"/>
      <c r="SUH28" s="526"/>
      <c r="SUI28" s="526"/>
      <c r="SUJ28" s="526"/>
      <c r="SUK28" s="526"/>
      <c r="SUL28" s="526"/>
      <c r="SUM28" s="526"/>
      <c r="SUN28" s="526"/>
      <c r="SUO28" s="526"/>
      <c r="SUP28" s="526"/>
      <c r="SUQ28" s="526"/>
      <c r="SUR28" s="526"/>
      <c r="SUS28" s="526"/>
      <c r="SUT28" s="526"/>
      <c r="SUU28" s="526"/>
      <c r="SUV28" s="526"/>
      <c r="SUW28" s="526"/>
      <c r="SUX28" s="526"/>
      <c r="SUY28" s="526"/>
      <c r="SUZ28" s="526"/>
      <c r="SVA28" s="526"/>
      <c r="SVB28" s="526"/>
      <c r="SVC28" s="526"/>
      <c r="SVD28" s="526"/>
      <c r="SVE28" s="526"/>
      <c r="SVF28" s="526"/>
      <c r="SVG28" s="526"/>
      <c r="SVH28" s="526"/>
      <c r="SVI28" s="526"/>
      <c r="SVJ28" s="526"/>
      <c r="SVK28" s="526"/>
      <c r="SVL28" s="526"/>
      <c r="SVM28" s="526"/>
      <c r="SVN28" s="526"/>
      <c r="SVO28" s="526"/>
      <c r="SVP28" s="526"/>
      <c r="SVQ28" s="526"/>
      <c r="SVR28" s="526"/>
      <c r="SVS28" s="526"/>
      <c r="SVT28" s="526"/>
      <c r="SVU28" s="526"/>
      <c r="SVV28" s="526"/>
      <c r="SVW28" s="526"/>
      <c r="SVX28" s="526"/>
      <c r="SVY28" s="526"/>
      <c r="SVZ28" s="526"/>
      <c r="SWA28" s="526"/>
      <c r="SWB28" s="526"/>
      <c r="SWC28" s="526"/>
      <c r="SWD28" s="526"/>
      <c r="SWE28" s="526"/>
      <c r="SWF28" s="526"/>
      <c r="SWG28" s="526"/>
      <c r="SWH28" s="526"/>
      <c r="SWI28" s="526"/>
      <c r="SWJ28" s="526"/>
      <c r="SWK28" s="526"/>
      <c r="SWL28" s="526"/>
      <c r="SWM28" s="526"/>
      <c r="SWN28" s="526"/>
      <c r="SWO28" s="526"/>
      <c r="SWP28" s="526"/>
      <c r="SWQ28" s="526"/>
      <c r="SWR28" s="526"/>
      <c r="SWS28" s="526"/>
      <c r="SWT28" s="526"/>
      <c r="SWU28" s="526"/>
      <c r="SWV28" s="526"/>
      <c r="SWW28" s="526"/>
      <c r="SWX28" s="526"/>
      <c r="SWY28" s="526"/>
      <c r="SWZ28" s="526"/>
      <c r="SXA28" s="526"/>
      <c r="SXB28" s="526"/>
      <c r="SXC28" s="526"/>
      <c r="SXD28" s="526"/>
      <c r="SXE28" s="526"/>
      <c r="SXF28" s="526"/>
      <c r="SXG28" s="526"/>
      <c r="SXH28" s="526"/>
      <c r="SXI28" s="526"/>
      <c r="SXJ28" s="526"/>
      <c r="SXK28" s="526"/>
      <c r="SXL28" s="526"/>
      <c r="SXM28" s="526"/>
      <c r="SXN28" s="526"/>
      <c r="SXO28" s="526"/>
      <c r="SXP28" s="526"/>
      <c r="SXQ28" s="526"/>
      <c r="SXR28" s="526"/>
      <c r="SXS28" s="526"/>
      <c r="SXT28" s="526"/>
      <c r="SXU28" s="526"/>
      <c r="SXV28" s="526"/>
      <c r="SXW28" s="526"/>
      <c r="SXX28" s="526"/>
      <c r="SXY28" s="526"/>
      <c r="SXZ28" s="526"/>
      <c r="SYA28" s="526"/>
      <c r="SYB28" s="526"/>
      <c r="SYC28" s="526"/>
      <c r="SYD28" s="526"/>
      <c r="SYE28" s="526"/>
      <c r="SYF28" s="526"/>
      <c r="SYG28" s="526"/>
      <c r="SYH28" s="526"/>
      <c r="SYI28" s="526"/>
      <c r="SYJ28" s="526"/>
      <c r="SYK28" s="526"/>
      <c r="SYL28" s="526"/>
      <c r="SYM28" s="526"/>
      <c r="SYN28" s="526"/>
      <c r="SYO28" s="526"/>
      <c r="SYP28" s="526"/>
      <c r="SYQ28" s="526"/>
      <c r="SYR28" s="526"/>
      <c r="SYS28" s="526"/>
      <c r="SYT28" s="526"/>
      <c r="SYU28" s="526"/>
      <c r="SYV28" s="526"/>
      <c r="SYW28" s="526"/>
      <c r="SYX28" s="526"/>
      <c r="SYY28" s="526"/>
      <c r="SYZ28" s="526"/>
      <c r="SZA28" s="526"/>
      <c r="SZB28" s="526"/>
      <c r="SZC28" s="526"/>
      <c r="SZD28" s="526"/>
      <c r="SZE28" s="526"/>
      <c r="SZF28" s="526"/>
      <c r="SZG28" s="526"/>
      <c r="SZH28" s="526"/>
      <c r="SZI28" s="526"/>
      <c r="SZJ28" s="526"/>
      <c r="SZK28" s="526"/>
      <c r="SZL28" s="526"/>
      <c r="SZM28" s="526"/>
      <c r="SZN28" s="526"/>
      <c r="SZO28" s="526"/>
      <c r="SZP28" s="526"/>
      <c r="SZQ28" s="526"/>
      <c r="SZR28" s="526"/>
      <c r="SZS28" s="526"/>
      <c r="SZT28" s="526"/>
      <c r="SZU28" s="526"/>
      <c r="SZV28" s="526"/>
      <c r="SZW28" s="526"/>
      <c r="SZX28" s="526"/>
      <c r="SZY28" s="526"/>
      <c r="SZZ28" s="526"/>
      <c r="TAA28" s="526"/>
      <c r="TAB28" s="526"/>
      <c r="TAC28" s="526"/>
      <c r="TAD28" s="526"/>
      <c r="TAE28" s="526"/>
      <c r="TAF28" s="526"/>
      <c r="TAG28" s="526"/>
      <c r="TAH28" s="526"/>
      <c r="TAI28" s="526"/>
      <c r="TAJ28" s="526"/>
      <c r="TAK28" s="526"/>
      <c r="TAL28" s="526"/>
      <c r="TAM28" s="526"/>
      <c r="TAN28" s="526"/>
      <c r="TAO28" s="526"/>
      <c r="TAP28" s="526"/>
      <c r="TAQ28" s="526"/>
      <c r="TAR28" s="526"/>
      <c r="TAS28" s="526"/>
      <c r="TAT28" s="526"/>
      <c r="TAU28" s="526"/>
      <c r="TAV28" s="526"/>
      <c r="TAW28" s="526"/>
      <c r="TAX28" s="526"/>
      <c r="TAY28" s="526"/>
      <c r="TAZ28" s="526"/>
      <c r="TBA28" s="526"/>
      <c r="TBB28" s="526"/>
      <c r="TBC28" s="526"/>
      <c r="TBD28" s="526"/>
      <c r="TBE28" s="526"/>
      <c r="TBF28" s="526"/>
      <c r="TBG28" s="526"/>
      <c r="TBH28" s="526"/>
      <c r="TBI28" s="526"/>
      <c r="TBJ28" s="526"/>
      <c r="TBK28" s="526"/>
      <c r="TBL28" s="526"/>
      <c r="TBM28" s="526"/>
      <c r="TBN28" s="526"/>
      <c r="TBO28" s="526"/>
      <c r="TBP28" s="526"/>
      <c r="TBQ28" s="526"/>
      <c r="TBR28" s="526"/>
      <c r="TBS28" s="526"/>
      <c r="TBT28" s="526"/>
      <c r="TBU28" s="526"/>
      <c r="TBV28" s="526"/>
      <c r="TBW28" s="526"/>
      <c r="TBX28" s="526"/>
      <c r="TBY28" s="526"/>
      <c r="TBZ28" s="526"/>
      <c r="TCA28" s="526"/>
      <c r="TCB28" s="526"/>
      <c r="TCC28" s="526"/>
      <c r="TCD28" s="526"/>
      <c r="TCE28" s="526"/>
      <c r="TCF28" s="526"/>
      <c r="TCG28" s="526"/>
      <c r="TCH28" s="526"/>
      <c r="TCI28" s="526"/>
      <c r="TCJ28" s="526"/>
      <c r="TCK28" s="526"/>
      <c r="TCL28" s="526"/>
      <c r="TCM28" s="526"/>
      <c r="TCN28" s="526"/>
      <c r="TCO28" s="526"/>
      <c r="TCP28" s="526"/>
      <c r="TCQ28" s="526"/>
      <c r="TCR28" s="526"/>
      <c r="TCS28" s="526"/>
      <c r="TCT28" s="526"/>
      <c r="TCU28" s="526"/>
      <c r="TCV28" s="526"/>
      <c r="TCW28" s="526"/>
      <c r="TCX28" s="526"/>
      <c r="TCY28" s="526"/>
      <c r="TCZ28" s="526"/>
      <c r="TDA28" s="526"/>
      <c r="TDB28" s="526"/>
      <c r="TDC28" s="526"/>
      <c r="TDD28" s="526"/>
      <c r="TDE28" s="526"/>
      <c r="TDF28" s="526"/>
      <c r="TDG28" s="526"/>
      <c r="TDH28" s="526"/>
      <c r="TDI28" s="526"/>
      <c r="TDJ28" s="526"/>
      <c r="TDK28" s="526"/>
      <c r="TDL28" s="526"/>
      <c r="TDM28" s="526"/>
      <c r="TDN28" s="526"/>
      <c r="TDO28" s="526"/>
      <c r="TDP28" s="526"/>
      <c r="TDQ28" s="526"/>
      <c r="TDR28" s="526"/>
      <c r="TDS28" s="526"/>
      <c r="TDT28" s="526"/>
      <c r="TDU28" s="526"/>
      <c r="TDV28" s="526"/>
      <c r="TDW28" s="526"/>
      <c r="TDX28" s="526"/>
      <c r="TDY28" s="526"/>
      <c r="TDZ28" s="526"/>
      <c r="TEA28" s="526"/>
      <c r="TEB28" s="526"/>
      <c r="TEC28" s="526"/>
      <c r="TED28" s="526"/>
      <c r="TEE28" s="526"/>
      <c r="TEF28" s="526"/>
      <c r="TEG28" s="526"/>
      <c r="TEH28" s="526"/>
      <c r="TEI28" s="526"/>
      <c r="TEJ28" s="526"/>
      <c r="TEK28" s="526"/>
      <c r="TEL28" s="526"/>
      <c r="TEM28" s="526"/>
      <c r="TEN28" s="526"/>
      <c r="TEO28" s="526"/>
      <c r="TEP28" s="526"/>
      <c r="TEQ28" s="526"/>
      <c r="TER28" s="526"/>
      <c r="TES28" s="526"/>
      <c r="TET28" s="526"/>
      <c r="TEU28" s="526"/>
      <c r="TEV28" s="526"/>
      <c r="TEW28" s="526"/>
      <c r="TEX28" s="526"/>
      <c r="TEY28" s="526"/>
      <c r="TEZ28" s="526"/>
      <c r="TFA28" s="526"/>
      <c r="TFB28" s="526"/>
      <c r="TFC28" s="526"/>
      <c r="TFD28" s="526"/>
      <c r="TFE28" s="526"/>
      <c r="TFF28" s="526"/>
      <c r="TFG28" s="526"/>
      <c r="TFH28" s="526"/>
      <c r="TFI28" s="526"/>
      <c r="TFJ28" s="526"/>
      <c r="TFK28" s="526"/>
      <c r="TFL28" s="526"/>
      <c r="TFM28" s="526"/>
      <c r="TFN28" s="526"/>
      <c r="TFO28" s="526"/>
      <c r="TFP28" s="526"/>
      <c r="TFQ28" s="526"/>
      <c r="TFR28" s="526"/>
      <c r="TFS28" s="526"/>
      <c r="TFT28" s="526"/>
      <c r="TFU28" s="526"/>
      <c r="TFV28" s="526"/>
      <c r="TFW28" s="526"/>
      <c r="TFX28" s="526"/>
      <c r="TFY28" s="526"/>
      <c r="TFZ28" s="526"/>
      <c r="TGA28" s="526"/>
      <c r="TGB28" s="526"/>
      <c r="TGC28" s="526"/>
      <c r="TGD28" s="526"/>
      <c r="TGE28" s="526"/>
      <c r="TGF28" s="526"/>
      <c r="TGG28" s="526"/>
      <c r="TGH28" s="526"/>
      <c r="TGI28" s="526"/>
      <c r="TGJ28" s="526"/>
      <c r="TGK28" s="526"/>
      <c r="TGL28" s="526"/>
      <c r="TGM28" s="526"/>
      <c r="TGN28" s="526"/>
      <c r="TGO28" s="526"/>
      <c r="TGP28" s="526"/>
      <c r="TGQ28" s="526"/>
      <c r="TGR28" s="526"/>
      <c r="TGS28" s="526"/>
      <c r="TGT28" s="526"/>
      <c r="TGU28" s="526"/>
      <c r="TGV28" s="526"/>
      <c r="TGW28" s="526"/>
      <c r="TGX28" s="526"/>
      <c r="TGY28" s="526"/>
      <c r="TGZ28" s="526"/>
      <c r="THA28" s="526"/>
      <c r="THB28" s="526"/>
      <c r="THC28" s="526"/>
      <c r="THD28" s="526"/>
      <c r="THE28" s="526"/>
      <c r="THF28" s="526"/>
      <c r="THG28" s="526"/>
      <c r="THH28" s="526"/>
      <c r="THI28" s="526"/>
      <c r="THJ28" s="526"/>
      <c r="THK28" s="526"/>
      <c r="THL28" s="526"/>
      <c r="THM28" s="526"/>
      <c r="THN28" s="526"/>
      <c r="THO28" s="526"/>
      <c r="THP28" s="526"/>
      <c r="THQ28" s="526"/>
      <c r="THR28" s="526"/>
      <c r="THS28" s="526"/>
      <c r="THT28" s="526"/>
      <c r="THU28" s="526"/>
      <c r="THV28" s="526"/>
      <c r="THW28" s="526"/>
      <c r="THX28" s="526"/>
      <c r="THY28" s="526"/>
      <c r="THZ28" s="526"/>
      <c r="TIA28" s="526"/>
      <c r="TIB28" s="526"/>
      <c r="TIC28" s="526"/>
      <c r="TID28" s="526"/>
      <c r="TIE28" s="526"/>
      <c r="TIF28" s="526"/>
      <c r="TIG28" s="526"/>
      <c r="TIH28" s="526"/>
      <c r="TII28" s="526"/>
      <c r="TIJ28" s="526"/>
      <c r="TIK28" s="526"/>
      <c r="TIL28" s="526"/>
      <c r="TIM28" s="526"/>
      <c r="TIN28" s="526"/>
      <c r="TIO28" s="526"/>
      <c r="TIP28" s="526"/>
      <c r="TIQ28" s="526"/>
      <c r="TIR28" s="526"/>
      <c r="TIS28" s="526"/>
      <c r="TIT28" s="526"/>
      <c r="TIU28" s="526"/>
      <c r="TIV28" s="526"/>
      <c r="TIW28" s="526"/>
      <c r="TIX28" s="526"/>
      <c r="TIY28" s="526"/>
      <c r="TIZ28" s="526"/>
      <c r="TJA28" s="526"/>
      <c r="TJB28" s="526"/>
      <c r="TJC28" s="526"/>
      <c r="TJD28" s="526"/>
      <c r="TJE28" s="526"/>
      <c r="TJF28" s="526"/>
      <c r="TJG28" s="526"/>
      <c r="TJH28" s="526"/>
      <c r="TJI28" s="526"/>
      <c r="TJJ28" s="526"/>
      <c r="TJK28" s="526"/>
      <c r="TJL28" s="526"/>
      <c r="TJM28" s="526"/>
      <c r="TJN28" s="526"/>
      <c r="TJO28" s="526"/>
      <c r="TJP28" s="526"/>
      <c r="TJQ28" s="526"/>
      <c r="TJR28" s="526"/>
      <c r="TJS28" s="526"/>
      <c r="TJT28" s="526"/>
      <c r="TJU28" s="526"/>
      <c r="TJV28" s="526"/>
      <c r="TJW28" s="526"/>
      <c r="TJX28" s="526"/>
      <c r="TJY28" s="526"/>
      <c r="TJZ28" s="526"/>
      <c r="TKA28" s="526"/>
      <c r="TKB28" s="526"/>
      <c r="TKC28" s="526"/>
      <c r="TKD28" s="526"/>
      <c r="TKE28" s="526"/>
      <c r="TKF28" s="526"/>
      <c r="TKG28" s="526"/>
      <c r="TKH28" s="526"/>
      <c r="TKI28" s="526"/>
      <c r="TKJ28" s="526"/>
      <c r="TKK28" s="526"/>
      <c r="TKL28" s="526"/>
      <c r="TKM28" s="526"/>
      <c r="TKN28" s="526"/>
      <c r="TKO28" s="526"/>
      <c r="TKP28" s="526"/>
      <c r="TKQ28" s="526"/>
      <c r="TKR28" s="526"/>
      <c r="TKS28" s="526"/>
      <c r="TKT28" s="526"/>
      <c r="TKU28" s="526"/>
      <c r="TKV28" s="526"/>
      <c r="TKW28" s="526"/>
      <c r="TKX28" s="526"/>
      <c r="TKY28" s="526"/>
      <c r="TKZ28" s="526"/>
      <c r="TLA28" s="526"/>
      <c r="TLB28" s="526"/>
      <c r="TLC28" s="526"/>
      <c r="TLD28" s="526"/>
      <c r="TLE28" s="526"/>
      <c r="TLF28" s="526"/>
      <c r="TLG28" s="526"/>
      <c r="TLH28" s="526"/>
      <c r="TLI28" s="526"/>
      <c r="TLJ28" s="526"/>
      <c r="TLK28" s="526"/>
      <c r="TLL28" s="526"/>
      <c r="TLM28" s="526"/>
      <c r="TLN28" s="526"/>
      <c r="TLO28" s="526"/>
      <c r="TLP28" s="526"/>
      <c r="TLQ28" s="526"/>
      <c r="TLR28" s="526"/>
      <c r="TLS28" s="526"/>
      <c r="TLT28" s="526"/>
      <c r="TLU28" s="526"/>
      <c r="TLV28" s="526"/>
      <c r="TLW28" s="526"/>
      <c r="TLX28" s="526"/>
      <c r="TLY28" s="526"/>
      <c r="TLZ28" s="526"/>
      <c r="TMA28" s="526"/>
      <c r="TMB28" s="526"/>
      <c r="TMC28" s="526"/>
      <c r="TMD28" s="526"/>
      <c r="TME28" s="526"/>
      <c r="TMF28" s="526"/>
      <c r="TMG28" s="526"/>
      <c r="TMH28" s="526"/>
      <c r="TMI28" s="526"/>
      <c r="TMJ28" s="526"/>
      <c r="TMK28" s="526"/>
      <c r="TML28" s="526"/>
      <c r="TMM28" s="526"/>
      <c r="TMN28" s="526"/>
      <c r="TMO28" s="526"/>
      <c r="TMP28" s="526"/>
      <c r="TMQ28" s="526"/>
      <c r="TMR28" s="526"/>
      <c r="TMS28" s="526"/>
      <c r="TMT28" s="526"/>
      <c r="TMU28" s="526"/>
      <c r="TMV28" s="526"/>
      <c r="TMW28" s="526"/>
      <c r="TMX28" s="526"/>
      <c r="TMY28" s="526"/>
      <c r="TMZ28" s="526"/>
      <c r="TNA28" s="526"/>
      <c r="TNB28" s="526"/>
      <c r="TNC28" s="526"/>
      <c r="TND28" s="526"/>
      <c r="TNE28" s="526"/>
      <c r="TNF28" s="526"/>
      <c r="TNG28" s="526"/>
      <c r="TNH28" s="526"/>
      <c r="TNI28" s="526"/>
      <c r="TNJ28" s="526"/>
      <c r="TNK28" s="526"/>
      <c r="TNL28" s="526"/>
      <c r="TNM28" s="526"/>
      <c r="TNN28" s="526"/>
      <c r="TNO28" s="526"/>
      <c r="TNP28" s="526"/>
      <c r="TNQ28" s="526"/>
      <c r="TNR28" s="526"/>
      <c r="TNS28" s="526"/>
      <c r="TNT28" s="526"/>
      <c r="TNU28" s="526"/>
      <c r="TNV28" s="526"/>
      <c r="TNW28" s="526"/>
      <c r="TNX28" s="526"/>
      <c r="TNY28" s="526"/>
      <c r="TNZ28" s="526"/>
      <c r="TOA28" s="526"/>
      <c r="TOB28" s="526"/>
      <c r="TOC28" s="526"/>
      <c r="TOD28" s="526"/>
      <c r="TOE28" s="526"/>
      <c r="TOF28" s="526"/>
      <c r="TOG28" s="526"/>
      <c r="TOH28" s="526"/>
      <c r="TOI28" s="526"/>
      <c r="TOJ28" s="526"/>
      <c r="TOK28" s="526"/>
      <c r="TOL28" s="526"/>
      <c r="TOM28" s="526"/>
      <c r="TON28" s="526"/>
      <c r="TOO28" s="526"/>
      <c r="TOP28" s="526"/>
      <c r="TOQ28" s="526"/>
      <c r="TOR28" s="526"/>
      <c r="TOS28" s="526"/>
      <c r="TOT28" s="526"/>
      <c r="TOU28" s="526"/>
      <c r="TOV28" s="526"/>
      <c r="TOW28" s="526"/>
      <c r="TOX28" s="526"/>
      <c r="TOY28" s="526"/>
      <c r="TOZ28" s="526"/>
      <c r="TPA28" s="526"/>
      <c r="TPB28" s="526"/>
      <c r="TPC28" s="526"/>
      <c r="TPD28" s="526"/>
      <c r="TPE28" s="526"/>
      <c r="TPF28" s="526"/>
      <c r="TPG28" s="526"/>
      <c r="TPH28" s="526"/>
      <c r="TPI28" s="526"/>
      <c r="TPJ28" s="526"/>
      <c r="TPK28" s="526"/>
      <c r="TPL28" s="526"/>
      <c r="TPM28" s="526"/>
      <c r="TPN28" s="526"/>
      <c r="TPO28" s="526"/>
      <c r="TPP28" s="526"/>
      <c r="TPQ28" s="526"/>
      <c r="TPR28" s="526"/>
      <c r="TPS28" s="526"/>
      <c r="TPT28" s="526"/>
      <c r="TPU28" s="526"/>
      <c r="TPV28" s="526"/>
      <c r="TPW28" s="526"/>
      <c r="TPX28" s="526"/>
      <c r="TPY28" s="526"/>
      <c r="TPZ28" s="526"/>
      <c r="TQA28" s="526"/>
      <c r="TQB28" s="526"/>
      <c r="TQC28" s="526"/>
      <c r="TQD28" s="526"/>
      <c r="TQE28" s="526"/>
      <c r="TQF28" s="526"/>
      <c r="TQG28" s="526"/>
      <c r="TQH28" s="526"/>
      <c r="TQI28" s="526"/>
      <c r="TQJ28" s="526"/>
      <c r="TQK28" s="526"/>
      <c r="TQL28" s="526"/>
      <c r="TQM28" s="526"/>
      <c r="TQN28" s="526"/>
      <c r="TQO28" s="526"/>
      <c r="TQP28" s="526"/>
      <c r="TQQ28" s="526"/>
      <c r="TQR28" s="526"/>
      <c r="TQS28" s="526"/>
      <c r="TQT28" s="526"/>
      <c r="TQU28" s="526"/>
      <c r="TQV28" s="526"/>
      <c r="TQW28" s="526"/>
      <c r="TQX28" s="526"/>
      <c r="TQY28" s="526"/>
      <c r="TQZ28" s="526"/>
      <c r="TRA28" s="526"/>
      <c r="TRB28" s="526"/>
      <c r="TRC28" s="526"/>
      <c r="TRD28" s="526"/>
      <c r="TRE28" s="526"/>
      <c r="TRF28" s="526"/>
      <c r="TRG28" s="526"/>
      <c r="TRH28" s="526"/>
      <c r="TRI28" s="526"/>
      <c r="TRJ28" s="526"/>
      <c r="TRK28" s="526"/>
      <c r="TRL28" s="526"/>
      <c r="TRM28" s="526"/>
      <c r="TRN28" s="526"/>
      <c r="TRO28" s="526"/>
      <c r="TRP28" s="526"/>
      <c r="TRQ28" s="526"/>
      <c r="TRR28" s="526"/>
      <c r="TRS28" s="526"/>
      <c r="TRT28" s="526"/>
      <c r="TRU28" s="526"/>
      <c r="TRV28" s="526"/>
      <c r="TRW28" s="526"/>
      <c r="TRX28" s="526"/>
      <c r="TRY28" s="526"/>
      <c r="TRZ28" s="526"/>
      <c r="TSA28" s="526"/>
      <c r="TSB28" s="526"/>
      <c r="TSC28" s="526"/>
      <c r="TSD28" s="526"/>
      <c r="TSE28" s="526"/>
      <c r="TSF28" s="526"/>
      <c r="TSG28" s="526"/>
      <c r="TSH28" s="526"/>
      <c r="TSI28" s="526"/>
      <c r="TSJ28" s="526"/>
      <c r="TSK28" s="526"/>
      <c r="TSL28" s="526"/>
      <c r="TSM28" s="526"/>
      <c r="TSN28" s="526"/>
      <c r="TSO28" s="526"/>
      <c r="TSP28" s="526"/>
      <c r="TSQ28" s="526"/>
      <c r="TSR28" s="526"/>
      <c r="TSS28" s="526"/>
      <c r="TST28" s="526"/>
      <c r="TSU28" s="526"/>
      <c r="TSV28" s="526"/>
      <c r="TSW28" s="526"/>
      <c r="TSX28" s="526"/>
      <c r="TSY28" s="526"/>
      <c r="TSZ28" s="526"/>
      <c r="TTA28" s="526"/>
      <c r="TTB28" s="526"/>
      <c r="TTC28" s="526"/>
      <c r="TTD28" s="526"/>
      <c r="TTE28" s="526"/>
      <c r="TTF28" s="526"/>
      <c r="TTG28" s="526"/>
      <c r="TTH28" s="526"/>
      <c r="TTI28" s="526"/>
      <c r="TTJ28" s="526"/>
      <c r="TTK28" s="526"/>
      <c r="TTL28" s="526"/>
      <c r="TTM28" s="526"/>
      <c r="TTN28" s="526"/>
      <c r="TTO28" s="526"/>
      <c r="TTP28" s="526"/>
      <c r="TTQ28" s="526"/>
      <c r="TTR28" s="526"/>
      <c r="TTS28" s="526"/>
      <c r="TTT28" s="526"/>
      <c r="TTU28" s="526"/>
      <c r="TTV28" s="526"/>
      <c r="TTW28" s="526"/>
      <c r="TTX28" s="526"/>
      <c r="TTY28" s="526"/>
      <c r="TTZ28" s="526"/>
      <c r="TUA28" s="526"/>
      <c r="TUB28" s="526"/>
      <c r="TUC28" s="526"/>
      <c r="TUD28" s="526"/>
      <c r="TUE28" s="526"/>
      <c r="TUF28" s="526"/>
      <c r="TUG28" s="526"/>
      <c r="TUH28" s="526"/>
      <c r="TUI28" s="526"/>
      <c r="TUJ28" s="526"/>
      <c r="TUK28" s="526"/>
      <c r="TUL28" s="526"/>
      <c r="TUM28" s="526"/>
      <c r="TUN28" s="526"/>
      <c r="TUO28" s="526"/>
      <c r="TUP28" s="526"/>
      <c r="TUQ28" s="526"/>
      <c r="TUR28" s="526"/>
      <c r="TUS28" s="526"/>
      <c r="TUT28" s="526"/>
      <c r="TUU28" s="526"/>
      <c r="TUV28" s="526"/>
      <c r="TUW28" s="526"/>
      <c r="TUX28" s="526"/>
      <c r="TUY28" s="526"/>
      <c r="TUZ28" s="526"/>
      <c r="TVA28" s="526"/>
      <c r="TVB28" s="526"/>
      <c r="TVC28" s="526"/>
      <c r="TVD28" s="526"/>
      <c r="TVE28" s="526"/>
      <c r="TVF28" s="526"/>
      <c r="TVG28" s="526"/>
      <c r="TVH28" s="526"/>
      <c r="TVI28" s="526"/>
      <c r="TVJ28" s="526"/>
      <c r="TVK28" s="526"/>
      <c r="TVL28" s="526"/>
      <c r="TVM28" s="526"/>
      <c r="TVN28" s="526"/>
      <c r="TVO28" s="526"/>
      <c r="TVP28" s="526"/>
      <c r="TVQ28" s="526"/>
      <c r="TVR28" s="526"/>
      <c r="TVS28" s="526"/>
      <c r="TVT28" s="526"/>
      <c r="TVU28" s="526"/>
      <c r="TVV28" s="526"/>
      <c r="TVW28" s="526"/>
      <c r="TVX28" s="526"/>
      <c r="TVY28" s="526"/>
      <c r="TVZ28" s="526"/>
      <c r="TWA28" s="526"/>
      <c r="TWB28" s="526"/>
      <c r="TWC28" s="526"/>
      <c r="TWD28" s="526"/>
      <c r="TWE28" s="526"/>
      <c r="TWF28" s="526"/>
      <c r="TWG28" s="526"/>
      <c r="TWH28" s="526"/>
      <c r="TWI28" s="526"/>
      <c r="TWJ28" s="526"/>
      <c r="TWK28" s="526"/>
      <c r="TWL28" s="526"/>
      <c r="TWM28" s="526"/>
      <c r="TWN28" s="526"/>
      <c r="TWO28" s="526"/>
      <c r="TWP28" s="526"/>
      <c r="TWQ28" s="526"/>
      <c r="TWR28" s="526"/>
      <c r="TWS28" s="526"/>
      <c r="TWT28" s="526"/>
      <c r="TWU28" s="526"/>
      <c r="TWV28" s="526"/>
      <c r="TWW28" s="526"/>
      <c r="TWX28" s="526"/>
      <c r="TWY28" s="526"/>
      <c r="TWZ28" s="526"/>
      <c r="TXA28" s="526"/>
      <c r="TXB28" s="526"/>
      <c r="TXC28" s="526"/>
      <c r="TXD28" s="526"/>
      <c r="TXE28" s="526"/>
      <c r="TXF28" s="526"/>
      <c r="TXG28" s="526"/>
      <c r="TXH28" s="526"/>
      <c r="TXI28" s="526"/>
      <c r="TXJ28" s="526"/>
      <c r="TXK28" s="526"/>
      <c r="TXL28" s="526"/>
      <c r="TXM28" s="526"/>
      <c r="TXN28" s="526"/>
      <c r="TXO28" s="526"/>
      <c r="TXP28" s="526"/>
      <c r="TXQ28" s="526"/>
      <c r="TXR28" s="526"/>
      <c r="TXS28" s="526"/>
      <c r="TXT28" s="526"/>
      <c r="TXU28" s="526"/>
      <c r="TXV28" s="526"/>
      <c r="TXW28" s="526"/>
      <c r="TXX28" s="526"/>
      <c r="TXY28" s="526"/>
      <c r="TXZ28" s="526"/>
      <c r="TYA28" s="526"/>
      <c r="TYB28" s="526"/>
      <c r="TYC28" s="526"/>
      <c r="TYD28" s="526"/>
      <c r="TYE28" s="526"/>
      <c r="TYF28" s="526"/>
      <c r="TYG28" s="526"/>
      <c r="TYH28" s="526"/>
      <c r="TYI28" s="526"/>
      <c r="TYJ28" s="526"/>
      <c r="TYK28" s="526"/>
      <c r="TYL28" s="526"/>
      <c r="TYM28" s="526"/>
      <c r="TYN28" s="526"/>
      <c r="TYO28" s="526"/>
      <c r="TYP28" s="526"/>
      <c r="TYQ28" s="526"/>
      <c r="TYR28" s="526"/>
      <c r="TYS28" s="526"/>
      <c r="TYT28" s="526"/>
      <c r="TYU28" s="526"/>
      <c r="TYV28" s="526"/>
      <c r="TYW28" s="526"/>
      <c r="TYX28" s="526"/>
      <c r="TYY28" s="526"/>
      <c r="TYZ28" s="526"/>
      <c r="TZA28" s="526"/>
      <c r="TZB28" s="526"/>
      <c r="TZC28" s="526"/>
      <c r="TZD28" s="526"/>
      <c r="TZE28" s="526"/>
      <c r="TZF28" s="526"/>
      <c r="TZG28" s="526"/>
      <c r="TZH28" s="526"/>
      <c r="TZI28" s="526"/>
      <c r="TZJ28" s="526"/>
      <c r="TZK28" s="526"/>
      <c r="TZL28" s="526"/>
      <c r="TZM28" s="526"/>
      <c r="TZN28" s="526"/>
      <c r="TZO28" s="526"/>
      <c r="TZP28" s="526"/>
      <c r="TZQ28" s="526"/>
      <c r="TZR28" s="526"/>
      <c r="TZS28" s="526"/>
      <c r="TZT28" s="526"/>
      <c r="TZU28" s="526"/>
      <c r="TZV28" s="526"/>
      <c r="TZW28" s="526"/>
      <c r="TZX28" s="526"/>
      <c r="TZY28" s="526"/>
      <c r="TZZ28" s="526"/>
      <c r="UAA28" s="526"/>
      <c r="UAB28" s="526"/>
      <c r="UAC28" s="526"/>
      <c r="UAD28" s="526"/>
      <c r="UAE28" s="526"/>
      <c r="UAF28" s="526"/>
      <c r="UAG28" s="526"/>
      <c r="UAH28" s="526"/>
      <c r="UAI28" s="526"/>
      <c r="UAJ28" s="526"/>
      <c r="UAK28" s="526"/>
      <c r="UAL28" s="526"/>
      <c r="UAM28" s="526"/>
      <c r="UAN28" s="526"/>
      <c r="UAO28" s="526"/>
      <c r="UAP28" s="526"/>
      <c r="UAQ28" s="526"/>
      <c r="UAR28" s="526"/>
      <c r="UAS28" s="526"/>
      <c r="UAT28" s="526"/>
      <c r="UAU28" s="526"/>
      <c r="UAV28" s="526"/>
      <c r="UAW28" s="526"/>
      <c r="UAX28" s="526"/>
      <c r="UAY28" s="526"/>
      <c r="UAZ28" s="526"/>
      <c r="UBA28" s="526"/>
      <c r="UBB28" s="526"/>
      <c r="UBC28" s="526"/>
      <c r="UBD28" s="526"/>
      <c r="UBE28" s="526"/>
      <c r="UBF28" s="526"/>
      <c r="UBG28" s="526"/>
      <c r="UBH28" s="526"/>
      <c r="UBI28" s="526"/>
      <c r="UBJ28" s="526"/>
      <c r="UBK28" s="526"/>
      <c r="UBL28" s="526"/>
      <c r="UBM28" s="526"/>
      <c r="UBN28" s="526"/>
      <c r="UBO28" s="526"/>
      <c r="UBP28" s="526"/>
      <c r="UBQ28" s="526"/>
      <c r="UBR28" s="526"/>
      <c r="UBS28" s="526"/>
      <c r="UBT28" s="526"/>
      <c r="UBU28" s="526"/>
      <c r="UBV28" s="526"/>
      <c r="UBW28" s="526"/>
      <c r="UBX28" s="526"/>
      <c r="UBY28" s="526"/>
      <c r="UBZ28" s="526"/>
      <c r="UCA28" s="526"/>
      <c r="UCB28" s="526"/>
      <c r="UCC28" s="526"/>
      <c r="UCD28" s="526"/>
      <c r="UCE28" s="526"/>
      <c r="UCF28" s="526"/>
      <c r="UCG28" s="526"/>
      <c r="UCH28" s="526"/>
      <c r="UCI28" s="526"/>
      <c r="UCJ28" s="526"/>
      <c r="UCK28" s="526"/>
      <c r="UCL28" s="526"/>
      <c r="UCM28" s="526"/>
      <c r="UCN28" s="526"/>
      <c r="UCO28" s="526"/>
      <c r="UCP28" s="526"/>
      <c r="UCQ28" s="526"/>
      <c r="UCR28" s="526"/>
      <c r="UCS28" s="526"/>
      <c r="UCT28" s="526"/>
      <c r="UCU28" s="526"/>
      <c r="UCV28" s="526"/>
      <c r="UCW28" s="526"/>
      <c r="UCX28" s="526"/>
      <c r="UCY28" s="526"/>
      <c r="UCZ28" s="526"/>
      <c r="UDA28" s="526"/>
      <c r="UDB28" s="526"/>
      <c r="UDC28" s="526"/>
      <c r="UDD28" s="526"/>
      <c r="UDE28" s="526"/>
      <c r="UDF28" s="526"/>
      <c r="UDG28" s="526"/>
      <c r="UDH28" s="526"/>
      <c r="UDI28" s="526"/>
      <c r="UDJ28" s="526"/>
      <c r="UDK28" s="526"/>
      <c r="UDL28" s="526"/>
      <c r="UDM28" s="526"/>
      <c r="UDN28" s="526"/>
      <c r="UDO28" s="526"/>
      <c r="UDP28" s="526"/>
      <c r="UDQ28" s="526"/>
      <c r="UDR28" s="526"/>
      <c r="UDS28" s="526"/>
      <c r="UDT28" s="526"/>
      <c r="UDU28" s="526"/>
      <c r="UDV28" s="526"/>
      <c r="UDW28" s="526"/>
      <c r="UDX28" s="526"/>
      <c r="UDY28" s="526"/>
      <c r="UDZ28" s="526"/>
      <c r="UEA28" s="526"/>
      <c r="UEB28" s="526"/>
      <c r="UEC28" s="526"/>
      <c r="UED28" s="526"/>
      <c r="UEE28" s="526"/>
      <c r="UEF28" s="526"/>
      <c r="UEG28" s="526"/>
      <c r="UEH28" s="526"/>
      <c r="UEI28" s="526"/>
      <c r="UEJ28" s="526"/>
      <c r="UEK28" s="526"/>
      <c r="UEL28" s="526"/>
      <c r="UEM28" s="526"/>
      <c r="UEN28" s="526"/>
      <c r="UEO28" s="526"/>
      <c r="UEP28" s="526"/>
      <c r="UEQ28" s="526"/>
      <c r="UER28" s="526"/>
      <c r="UES28" s="526"/>
      <c r="UET28" s="526"/>
      <c r="UEU28" s="526"/>
      <c r="UEV28" s="526"/>
      <c r="UEW28" s="526"/>
      <c r="UEX28" s="526"/>
      <c r="UEY28" s="526"/>
      <c r="UEZ28" s="526"/>
      <c r="UFA28" s="526"/>
      <c r="UFB28" s="526"/>
      <c r="UFC28" s="526"/>
      <c r="UFD28" s="526"/>
      <c r="UFE28" s="526"/>
      <c r="UFF28" s="526"/>
      <c r="UFG28" s="526"/>
      <c r="UFH28" s="526"/>
      <c r="UFI28" s="526"/>
      <c r="UFJ28" s="526"/>
      <c r="UFK28" s="526"/>
      <c r="UFL28" s="526"/>
      <c r="UFM28" s="526"/>
      <c r="UFN28" s="526"/>
      <c r="UFO28" s="526"/>
      <c r="UFP28" s="526"/>
      <c r="UFQ28" s="526"/>
      <c r="UFR28" s="526"/>
      <c r="UFS28" s="526"/>
      <c r="UFT28" s="526"/>
      <c r="UFU28" s="526"/>
      <c r="UFV28" s="526"/>
      <c r="UFW28" s="526"/>
      <c r="UFX28" s="526"/>
      <c r="UFY28" s="526"/>
      <c r="UFZ28" s="526"/>
      <c r="UGA28" s="526"/>
      <c r="UGB28" s="526"/>
      <c r="UGC28" s="526"/>
      <c r="UGD28" s="526"/>
      <c r="UGE28" s="526"/>
      <c r="UGF28" s="526"/>
      <c r="UGG28" s="526"/>
      <c r="UGH28" s="526"/>
      <c r="UGI28" s="526"/>
      <c r="UGJ28" s="526"/>
      <c r="UGK28" s="526"/>
      <c r="UGL28" s="526"/>
      <c r="UGM28" s="526"/>
      <c r="UGN28" s="526"/>
      <c r="UGO28" s="526"/>
      <c r="UGP28" s="526"/>
      <c r="UGQ28" s="526"/>
      <c r="UGR28" s="526"/>
      <c r="UGS28" s="526"/>
      <c r="UGT28" s="526"/>
      <c r="UGU28" s="526"/>
      <c r="UGV28" s="526"/>
      <c r="UGW28" s="526"/>
      <c r="UGX28" s="526"/>
      <c r="UGY28" s="526"/>
      <c r="UGZ28" s="526"/>
      <c r="UHA28" s="526"/>
      <c r="UHB28" s="526"/>
      <c r="UHC28" s="526"/>
      <c r="UHD28" s="526"/>
      <c r="UHE28" s="526"/>
      <c r="UHF28" s="526"/>
      <c r="UHG28" s="526"/>
      <c r="UHH28" s="526"/>
      <c r="UHI28" s="526"/>
      <c r="UHJ28" s="526"/>
      <c r="UHK28" s="526"/>
      <c r="UHL28" s="526"/>
      <c r="UHM28" s="526"/>
      <c r="UHN28" s="526"/>
      <c r="UHO28" s="526"/>
      <c r="UHP28" s="526"/>
      <c r="UHQ28" s="526"/>
      <c r="UHR28" s="526"/>
      <c r="UHS28" s="526"/>
      <c r="UHT28" s="526"/>
      <c r="UHU28" s="526"/>
      <c r="UHV28" s="526"/>
      <c r="UHW28" s="526"/>
      <c r="UHX28" s="526"/>
      <c r="UHY28" s="526"/>
      <c r="UHZ28" s="526"/>
      <c r="UIA28" s="526"/>
      <c r="UIB28" s="526"/>
      <c r="UIC28" s="526"/>
      <c r="UID28" s="526"/>
      <c r="UIE28" s="526"/>
      <c r="UIF28" s="526"/>
      <c r="UIG28" s="526"/>
      <c r="UIH28" s="526"/>
      <c r="UII28" s="526"/>
      <c r="UIJ28" s="526"/>
      <c r="UIK28" s="526"/>
      <c r="UIL28" s="526"/>
      <c r="UIM28" s="526"/>
      <c r="UIN28" s="526"/>
      <c r="UIO28" s="526"/>
      <c r="UIP28" s="526"/>
      <c r="UIQ28" s="526"/>
      <c r="UIR28" s="526"/>
      <c r="UIS28" s="526"/>
      <c r="UIT28" s="526"/>
      <c r="UIU28" s="526"/>
      <c r="UIV28" s="526"/>
      <c r="UIW28" s="526"/>
      <c r="UIX28" s="526"/>
      <c r="UIY28" s="526"/>
      <c r="UIZ28" s="526"/>
      <c r="UJA28" s="526"/>
      <c r="UJB28" s="526"/>
      <c r="UJC28" s="526"/>
      <c r="UJD28" s="526"/>
      <c r="UJE28" s="526"/>
      <c r="UJF28" s="526"/>
      <c r="UJG28" s="526"/>
      <c r="UJH28" s="526"/>
      <c r="UJI28" s="526"/>
      <c r="UJJ28" s="526"/>
      <c r="UJK28" s="526"/>
      <c r="UJL28" s="526"/>
      <c r="UJM28" s="526"/>
      <c r="UJN28" s="526"/>
      <c r="UJO28" s="526"/>
      <c r="UJP28" s="526"/>
      <c r="UJQ28" s="526"/>
      <c r="UJR28" s="526"/>
      <c r="UJS28" s="526"/>
      <c r="UJT28" s="526"/>
      <c r="UJU28" s="526"/>
      <c r="UJV28" s="526"/>
      <c r="UJW28" s="526"/>
      <c r="UJX28" s="526"/>
      <c r="UJY28" s="526"/>
      <c r="UJZ28" s="526"/>
      <c r="UKA28" s="526"/>
      <c r="UKB28" s="526"/>
      <c r="UKC28" s="526"/>
      <c r="UKD28" s="526"/>
      <c r="UKE28" s="526"/>
      <c r="UKF28" s="526"/>
      <c r="UKG28" s="526"/>
      <c r="UKH28" s="526"/>
      <c r="UKI28" s="526"/>
      <c r="UKJ28" s="526"/>
      <c r="UKK28" s="526"/>
      <c r="UKL28" s="526"/>
      <c r="UKM28" s="526"/>
      <c r="UKN28" s="526"/>
      <c r="UKO28" s="526"/>
      <c r="UKP28" s="526"/>
      <c r="UKQ28" s="526"/>
      <c r="UKR28" s="526"/>
      <c r="UKS28" s="526"/>
      <c r="UKT28" s="526"/>
      <c r="UKU28" s="526"/>
      <c r="UKV28" s="526"/>
      <c r="UKW28" s="526"/>
      <c r="UKX28" s="526"/>
      <c r="UKY28" s="526"/>
      <c r="UKZ28" s="526"/>
      <c r="ULA28" s="526"/>
      <c r="ULB28" s="526"/>
      <c r="ULC28" s="526"/>
      <c r="ULD28" s="526"/>
      <c r="ULE28" s="526"/>
      <c r="ULF28" s="526"/>
      <c r="ULG28" s="526"/>
      <c r="ULH28" s="526"/>
      <c r="ULI28" s="526"/>
      <c r="ULJ28" s="526"/>
      <c r="ULK28" s="526"/>
      <c r="ULL28" s="526"/>
      <c r="ULM28" s="526"/>
      <c r="ULN28" s="526"/>
      <c r="ULO28" s="526"/>
      <c r="ULP28" s="526"/>
      <c r="ULQ28" s="526"/>
      <c r="ULR28" s="526"/>
      <c r="ULS28" s="526"/>
      <c r="ULT28" s="526"/>
      <c r="ULU28" s="526"/>
      <c r="ULV28" s="526"/>
      <c r="ULW28" s="526"/>
      <c r="ULX28" s="526"/>
      <c r="ULY28" s="526"/>
      <c r="ULZ28" s="526"/>
      <c r="UMA28" s="526"/>
      <c r="UMB28" s="526"/>
      <c r="UMC28" s="526"/>
      <c r="UMD28" s="526"/>
      <c r="UME28" s="526"/>
      <c r="UMF28" s="526"/>
      <c r="UMG28" s="526"/>
      <c r="UMH28" s="526"/>
      <c r="UMI28" s="526"/>
      <c r="UMJ28" s="526"/>
      <c r="UMK28" s="526"/>
      <c r="UML28" s="526"/>
      <c r="UMM28" s="526"/>
      <c r="UMN28" s="526"/>
      <c r="UMO28" s="526"/>
      <c r="UMP28" s="526"/>
      <c r="UMQ28" s="526"/>
      <c r="UMR28" s="526"/>
      <c r="UMS28" s="526"/>
      <c r="UMT28" s="526"/>
      <c r="UMU28" s="526"/>
      <c r="UMV28" s="526"/>
      <c r="UMW28" s="526"/>
      <c r="UMX28" s="526"/>
      <c r="UMY28" s="526"/>
      <c r="UMZ28" s="526"/>
      <c r="UNA28" s="526"/>
      <c r="UNB28" s="526"/>
      <c r="UNC28" s="526"/>
      <c r="UND28" s="526"/>
      <c r="UNE28" s="526"/>
      <c r="UNF28" s="526"/>
      <c r="UNG28" s="526"/>
      <c r="UNH28" s="526"/>
      <c r="UNI28" s="526"/>
      <c r="UNJ28" s="526"/>
      <c r="UNK28" s="526"/>
      <c r="UNL28" s="526"/>
      <c r="UNM28" s="526"/>
      <c r="UNN28" s="526"/>
      <c r="UNO28" s="526"/>
      <c r="UNP28" s="526"/>
      <c r="UNQ28" s="526"/>
      <c r="UNR28" s="526"/>
      <c r="UNS28" s="526"/>
      <c r="UNT28" s="526"/>
      <c r="UNU28" s="526"/>
      <c r="UNV28" s="526"/>
      <c r="UNW28" s="526"/>
      <c r="UNX28" s="526"/>
      <c r="UNY28" s="526"/>
      <c r="UNZ28" s="526"/>
      <c r="UOA28" s="526"/>
      <c r="UOB28" s="526"/>
      <c r="UOC28" s="526"/>
      <c r="UOD28" s="526"/>
      <c r="UOE28" s="526"/>
      <c r="UOF28" s="526"/>
      <c r="UOG28" s="526"/>
      <c r="UOH28" s="526"/>
      <c r="UOI28" s="526"/>
      <c r="UOJ28" s="526"/>
      <c r="UOK28" s="526"/>
      <c r="UOL28" s="526"/>
      <c r="UOM28" s="526"/>
      <c r="UON28" s="526"/>
      <c r="UOO28" s="526"/>
      <c r="UOP28" s="526"/>
      <c r="UOQ28" s="526"/>
      <c r="UOR28" s="526"/>
      <c r="UOS28" s="526"/>
      <c r="UOT28" s="526"/>
      <c r="UOU28" s="526"/>
      <c r="UOV28" s="526"/>
      <c r="UOW28" s="526"/>
      <c r="UOX28" s="526"/>
      <c r="UOY28" s="526"/>
      <c r="UOZ28" s="526"/>
      <c r="UPA28" s="526"/>
      <c r="UPB28" s="526"/>
      <c r="UPC28" s="526"/>
      <c r="UPD28" s="526"/>
      <c r="UPE28" s="526"/>
      <c r="UPF28" s="526"/>
      <c r="UPG28" s="526"/>
      <c r="UPH28" s="526"/>
      <c r="UPI28" s="526"/>
      <c r="UPJ28" s="526"/>
      <c r="UPK28" s="526"/>
      <c r="UPL28" s="526"/>
      <c r="UPM28" s="526"/>
      <c r="UPN28" s="526"/>
      <c r="UPO28" s="526"/>
      <c r="UPP28" s="526"/>
      <c r="UPQ28" s="526"/>
      <c r="UPR28" s="526"/>
      <c r="UPS28" s="526"/>
      <c r="UPT28" s="526"/>
      <c r="UPU28" s="526"/>
      <c r="UPV28" s="526"/>
      <c r="UPW28" s="526"/>
      <c r="UPX28" s="526"/>
      <c r="UPY28" s="526"/>
      <c r="UPZ28" s="526"/>
      <c r="UQA28" s="526"/>
      <c r="UQB28" s="526"/>
      <c r="UQC28" s="526"/>
      <c r="UQD28" s="526"/>
      <c r="UQE28" s="526"/>
      <c r="UQF28" s="526"/>
      <c r="UQG28" s="526"/>
      <c r="UQH28" s="526"/>
      <c r="UQI28" s="526"/>
      <c r="UQJ28" s="526"/>
      <c r="UQK28" s="526"/>
      <c r="UQL28" s="526"/>
      <c r="UQM28" s="526"/>
      <c r="UQN28" s="526"/>
      <c r="UQO28" s="526"/>
      <c r="UQP28" s="526"/>
      <c r="UQQ28" s="526"/>
      <c r="UQR28" s="526"/>
      <c r="UQS28" s="526"/>
      <c r="UQT28" s="526"/>
      <c r="UQU28" s="526"/>
      <c r="UQV28" s="526"/>
      <c r="UQW28" s="526"/>
      <c r="UQX28" s="526"/>
      <c r="UQY28" s="526"/>
      <c r="UQZ28" s="526"/>
      <c r="URA28" s="526"/>
      <c r="URB28" s="526"/>
      <c r="URC28" s="526"/>
      <c r="URD28" s="526"/>
      <c r="URE28" s="526"/>
      <c r="URF28" s="526"/>
      <c r="URG28" s="526"/>
      <c r="URH28" s="526"/>
      <c r="URI28" s="526"/>
      <c r="URJ28" s="526"/>
      <c r="URK28" s="526"/>
      <c r="URL28" s="526"/>
      <c r="URM28" s="526"/>
      <c r="URN28" s="526"/>
      <c r="URO28" s="526"/>
      <c r="URP28" s="526"/>
      <c r="URQ28" s="526"/>
      <c r="URR28" s="526"/>
      <c r="URS28" s="526"/>
      <c r="URT28" s="526"/>
      <c r="URU28" s="526"/>
      <c r="URV28" s="526"/>
      <c r="URW28" s="526"/>
      <c r="URX28" s="526"/>
      <c r="URY28" s="526"/>
      <c r="URZ28" s="526"/>
      <c r="USA28" s="526"/>
      <c r="USB28" s="526"/>
      <c r="USC28" s="526"/>
      <c r="USD28" s="526"/>
      <c r="USE28" s="526"/>
      <c r="USF28" s="526"/>
      <c r="USG28" s="526"/>
      <c r="USH28" s="526"/>
      <c r="USI28" s="526"/>
      <c r="USJ28" s="526"/>
      <c r="USK28" s="526"/>
      <c r="USL28" s="526"/>
      <c r="USM28" s="526"/>
      <c r="USN28" s="526"/>
      <c r="USO28" s="526"/>
      <c r="USP28" s="526"/>
      <c r="USQ28" s="526"/>
      <c r="USR28" s="526"/>
      <c r="USS28" s="526"/>
      <c r="UST28" s="526"/>
      <c r="USU28" s="526"/>
      <c r="USV28" s="526"/>
      <c r="USW28" s="526"/>
      <c r="USX28" s="526"/>
      <c r="USY28" s="526"/>
      <c r="USZ28" s="526"/>
      <c r="UTA28" s="526"/>
      <c r="UTB28" s="526"/>
      <c r="UTC28" s="526"/>
      <c r="UTD28" s="526"/>
      <c r="UTE28" s="526"/>
      <c r="UTF28" s="526"/>
      <c r="UTG28" s="526"/>
      <c r="UTH28" s="526"/>
      <c r="UTI28" s="526"/>
      <c r="UTJ28" s="526"/>
      <c r="UTK28" s="526"/>
      <c r="UTL28" s="526"/>
      <c r="UTM28" s="526"/>
      <c r="UTN28" s="526"/>
      <c r="UTO28" s="526"/>
      <c r="UTP28" s="526"/>
      <c r="UTQ28" s="526"/>
      <c r="UTR28" s="526"/>
      <c r="UTS28" s="526"/>
      <c r="UTT28" s="526"/>
      <c r="UTU28" s="526"/>
      <c r="UTV28" s="526"/>
      <c r="UTW28" s="526"/>
      <c r="UTX28" s="526"/>
      <c r="UTY28" s="526"/>
      <c r="UTZ28" s="526"/>
      <c r="UUA28" s="526"/>
      <c r="UUB28" s="526"/>
      <c r="UUC28" s="526"/>
      <c r="UUD28" s="526"/>
      <c r="UUE28" s="526"/>
      <c r="UUF28" s="526"/>
      <c r="UUG28" s="526"/>
      <c r="UUH28" s="526"/>
      <c r="UUI28" s="526"/>
      <c r="UUJ28" s="526"/>
      <c r="UUK28" s="526"/>
      <c r="UUL28" s="526"/>
      <c r="UUM28" s="526"/>
      <c r="UUN28" s="526"/>
      <c r="UUO28" s="526"/>
      <c r="UUP28" s="526"/>
      <c r="UUQ28" s="526"/>
      <c r="UUR28" s="526"/>
      <c r="UUS28" s="526"/>
      <c r="UUT28" s="526"/>
      <c r="UUU28" s="526"/>
      <c r="UUV28" s="526"/>
      <c r="UUW28" s="526"/>
      <c r="UUX28" s="526"/>
      <c r="UUY28" s="526"/>
      <c r="UUZ28" s="526"/>
      <c r="UVA28" s="526"/>
      <c r="UVB28" s="526"/>
      <c r="UVC28" s="526"/>
      <c r="UVD28" s="526"/>
      <c r="UVE28" s="526"/>
      <c r="UVF28" s="526"/>
      <c r="UVG28" s="526"/>
      <c r="UVH28" s="526"/>
      <c r="UVI28" s="526"/>
      <c r="UVJ28" s="526"/>
      <c r="UVK28" s="526"/>
      <c r="UVL28" s="526"/>
      <c r="UVM28" s="526"/>
      <c r="UVN28" s="526"/>
      <c r="UVO28" s="526"/>
      <c r="UVP28" s="526"/>
      <c r="UVQ28" s="526"/>
      <c r="UVR28" s="526"/>
      <c r="UVS28" s="526"/>
      <c r="UVT28" s="526"/>
      <c r="UVU28" s="526"/>
      <c r="UVV28" s="526"/>
      <c r="UVW28" s="526"/>
      <c r="UVX28" s="526"/>
      <c r="UVY28" s="526"/>
      <c r="UVZ28" s="526"/>
      <c r="UWA28" s="526"/>
      <c r="UWB28" s="526"/>
      <c r="UWC28" s="526"/>
      <c r="UWD28" s="526"/>
      <c r="UWE28" s="526"/>
      <c r="UWF28" s="526"/>
      <c r="UWG28" s="526"/>
      <c r="UWH28" s="526"/>
      <c r="UWI28" s="526"/>
      <c r="UWJ28" s="526"/>
      <c r="UWK28" s="526"/>
      <c r="UWL28" s="526"/>
      <c r="UWM28" s="526"/>
      <c r="UWN28" s="526"/>
      <c r="UWO28" s="526"/>
      <c r="UWP28" s="526"/>
      <c r="UWQ28" s="526"/>
      <c r="UWR28" s="526"/>
      <c r="UWS28" s="526"/>
      <c r="UWT28" s="526"/>
      <c r="UWU28" s="526"/>
      <c r="UWV28" s="526"/>
      <c r="UWW28" s="526"/>
      <c r="UWX28" s="526"/>
      <c r="UWY28" s="526"/>
      <c r="UWZ28" s="526"/>
      <c r="UXA28" s="526"/>
      <c r="UXB28" s="526"/>
      <c r="UXC28" s="526"/>
      <c r="UXD28" s="526"/>
      <c r="UXE28" s="526"/>
      <c r="UXF28" s="526"/>
      <c r="UXG28" s="526"/>
      <c r="UXH28" s="526"/>
      <c r="UXI28" s="526"/>
      <c r="UXJ28" s="526"/>
      <c r="UXK28" s="526"/>
      <c r="UXL28" s="526"/>
      <c r="UXM28" s="526"/>
      <c r="UXN28" s="526"/>
      <c r="UXO28" s="526"/>
      <c r="UXP28" s="526"/>
      <c r="UXQ28" s="526"/>
      <c r="UXR28" s="526"/>
      <c r="UXS28" s="526"/>
      <c r="UXT28" s="526"/>
      <c r="UXU28" s="526"/>
      <c r="UXV28" s="526"/>
      <c r="UXW28" s="526"/>
      <c r="UXX28" s="526"/>
      <c r="UXY28" s="526"/>
      <c r="UXZ28" s="526"/>
      <c r="UYA28" s="526"/>
      <c r="UYB28" s="526"/>
      <c r="UYC28" s="526"/>
      <c r="UYD28" s="526"/>
      <c r="UYE28" s="526"/>
      <c r="UYF28" s="526"/>
      <c r="UYG28" s="526"/>
      <c r="UYH28" s="526"/>
      <c r="UYI28" s="526"/>
      <c r="UYJ28" s="526"/>
      <c r="UYK28" s="526"/>
      <c r="UYL28" s="526"/>
      <c r="UYM28" s="526"/>
      <c r="UYN28" s="526"/>
      <c r="UYO28" s="526"/>
      <c r="UYP28" s="526"/>
      <c r="UYQ28" s="526"/>
      <c r="UYR28" s="526"/>
      <c r="UYS28" s="526"/>
      <c r="UYT28" s="526"/>
      <c r="UYU28" s="526"/>
      <c r="UYV28" s="526"/>
      <c r="UYW28" s="526"/>
      <c r="UYX28" s="526"/>
      <c r="UYY28" s="526"/>
      <c r="UYZ28" s="526"/>
      <c r="UZA28" s="526"/>
      <c r="UZB28" s="526"/>
      <c r="UZC28" s="526"/>
      <c r="UZD28" s="526"/>
      <c r="UZE28" s="526"/>
      <c r="UZF28" s="526"/>
      <c r="UZG28" s="526"/>
      <c r="UZH28" s="526"/>
      <c r="UZI28" s="526"/>
      <c r="UZJ28" s="526"/>
      <c r="UZK28" s="526"/>
      <c r="UZL28" s="526"/>
      <c r="UZM28" s="526"/>
      <c r="UZN28" s="526"/>
      <c r="UZO28" s="526"/>
      <c r="UZP28" s="526"/>
      <c r="UZQ28" s="526"/>
      <c r="UZR28" s="526"/>
      <c r="UZS28" s="526"/>
      <c r="UZT28" s="526"/>
      <c r="UZU28" s="526"/>
      <c r="UZV28" s="526"/>
      <c r="UZW28" s="526"/>
      <c r="UZX28" s="526"/>
      <c r="UZY28" s="526"/>
      <c r="UZZ28" s="526"/>
      <c r="VAA28" s="526"/>
      <c r="VAB28" s="526"/>
      <c r="VAC28" s="526"/>
      <c r="VAD28" s="526"/>
      <c r="VAE28" s="526"/>
      <c r="VAF28" s="526"/>
      <c r="VAG28" s="526"/>
      <c r="VAH28" s="526"/>
      <c r="VAI28" s="526"/>
      <c r="VAJ28" s="526"/>
      <c r="VAK28" s="526"/>
      <c r="VAL28" s="526"/>
      <c r="VAM28" s="526"/>
      <c r="VAN28" s="526"/>
      <c r="VAO28" s="526"/>
      <c r="VAP28" s="526"/>
      <c r="VAQ28" s="526"/>
      <c r="VAR28" s="526"/>
      <c r="VAS28" s="526"/>
      <c r="VAT28" s="526"/>
      <c r="VAU28" s="526"/>
      <c r="VAV28" s="526"/>
      <c r="VAW28" s="526"/>
      <c r="VAX28" s="526"/>
      <c r="VAY28" s="526"/>
      <c r="VAZ28" s="526"/>
      <c r="VBA28" s="526"/>
      <c r="VBB28" s="526"/>
      <c r="VBC28" s="526"/>
      <c r="VBD28" s="526"/>
      <c r="VBE28" s="526"/>
      <c r="VBF28" s="526"/>
      <c r="VBG28" s="526"/>
      <c r="VBH28" s="526"/>
      <c r="VBI28" s="526"/>
      <c r="VBJ28" s="526"/>
      <c r="VBK28" s="526"/>
      <c r="VBL28" s="526"/>
      <c r="VBM28" s="526"/>
      <c r="VBN28" s="526"/>
      <c r="VBO28" s="526"/>
      <c r="VBP28" s="526"/>
      <c r="VBQ28" s="526"/>
      <c r="VBR28" s="526"/>
      <c r="VBS28" s="526"/>
      <c r="VBT28" s="526"/>
      <c r="VBU28" s="526"/>
      <c r="VBV28" s="526"/>
      <c r="VBW28" s="526"/>
      <c r="VBX28" s="526"/>
      <c r="VBY28" s="526"/>
      <c r="VBZ28" s="526"/>
      <c r="VCA28" s="526"/>
      <c r="VCB28" s="526"/>
      <c r="VCC28" s="526"/>
      <c r="VCD28" s="526"/>
      <c r="VCE28" s="526"/>
      <c r="VCF28" s="526"/>
      <c r="VCG28" s="526"/>
      <c r="VCH28" s="526"/>
      <c r="VCI28" s="526"/>
      <c r="VCJ28" s="526"/>
      <c r="VCK28" s="526"/>
      <c r="VCL28" s="526"/>
      <c r="VCM28" s="526"/>
      <c r="VCN28" s="526"/>
      <c r="VCO28" s="526"/>
      <c r="VCP28" s="526"/>
      <c r="VCQ28" s="526"/>
      <c r="VCR28" s="526"/>
      <c r="VCS28" s="526"/>
      <c r="VCT28" s="526"/>
      <c r="VCU28" s="526"/>
      <c r="VCV28" s="526"/>
      <c r="VCW28" s="526"/>
      <c r="VCX28" s="526"/>
      <c r="VCY28" s="526"/>
      <c r="VCZ28" s="526"/>
      <c r="VDA28" s="526"/>
      <c r="VDB28" s="526"/>
      <c r="VDC28" s="526"/>
      <c r="VDD28" s="526"/>
      <c r="VDE28" s="526"/>
      <c r="VDF28" s="526"/>
      <c r="VDG28" s="526"/>
      <c r="VDH28" s="526"/>
      <c r="VDI28" s="526"/>
      <c r="VDJ28" s="526"/>
      <c r="VDK28" s="526"/>
      <c r="VDL28" s="526"/>
      <c r="VDM28" s="526"/>
      <c r="VDN28" s="526"/>
      <c r="VDO28" s="526"/>
      <c r="VDP28" s="526"/>
      <c r="VDQ28" s="526"/>
      <c r="VDR28" s="526"/>
      <c r="VDS28" s="526"/>
      <c r="VDT28" s="526"/>
      <c r="VDU28" s="526"/>
      <c r="VDV28" s="526"/>
      <c r="VDW28" s="526"/>
      <c r="VDX28" s="526"/>
      <c r="VDY28" s="526"/>
      <c r="VDZ28" s="526"/>
      <c r="VEA28" s="526"/>
      <c r="VEB28" s="526"/>
      <c r="VEC28" s="526"/>
      <c r="VED28" s="526"/>
      <c r="VEE28" s="526"/>
      <c r="VEF28" s="526"/>
      <c r="VEG28" s="526"/>
      <c r="VEH28" s="526"/>
      <c r="VEI28" s="526"/>
      <c r="VEJ28" s="526"/>
      <c r="VEK28" s="526"/>
      <c r="VEL28" s="526"/>
      <c r="VEM28" s="526"/>
      <c r="VEN28" s="526"/>
      <c r="VEO28" s="526"/>
      <c r="VEP28" s="526"/>
      <c r="VEQ28" s="526"/>
      <c r="VER28" s="526"/>
      <c r="VES28" s="526"/>
      <c r="VET28" s="526"/>
      <c r="VEU28" s="526"/>
      <c r="VEV28" s="526"/>
      <c r="VEW28" s="526"/>
      <c r="VEX28" s="526"/>
      <c r="VEY28" s="526"/>
      <c r="VEZ28" s="526"/>
      <c r="VFA28" s="526"/>
      <c r="VFB28" s="526"/>
      <c r="VFC28" s="526"/>
      <c r="VFD28" s="526"/>
      <c r="VFE28" s="526"/>
      <c r="VFF28" s="526"/>
      <c r="VFG28" s="526"/>
      <c r="VFH28" s="526"/>
      <c r="VFI28" s="526"/>
      <c r="VFJ28" s="526"/>
      <c r="VFK28" s="526"/>
      <c r="VFL28" s="526"/>
      <c r="VFM28" s="526"/>
      <c r="VFN28" s="526"/>
      <c r="VFO28" s="526"/>
      <c r="VFP28" s="526"/>
      <c r="VFQ28" s="526"/>
      <c r="VFR28" s="526"/>
      <c r="VFS28" s="526"/>
      <c r="VFT28" s="526"/>
      <c r="VFU28" s="526"/>
      <c r="VFV28" s="526"/>
      <c r="VFW28" s="526"/>
      <c r="VFX28" s="526"/>
      <c r="VFY28" s="526"/>
      <c r="VFZ28" s="526"/>
      <c r="VGA28" s="526"/>
      <c r="VGB28" s="526"/>
      <c r="VGC28" s="526"/>
      <c r="VGD28" s="526"/>
      <c r="VGE28" s="526"/>
      <c r="VGF28" s="526"/>
      <c r="VGG28" s="526"/>
      <c r="VGH28" s="526"/>
      <c r="VGI28" s="526"/>
      <c r="VGJ28" s="526"/>
      <c r="VGK28" s="526"/>
      <c r="VGL28" s="526"/>
      <c r="VGM28" s="526"/>
      <c r="VGN28" s="526"/>
      <c r="VGO28" s="526"/>
      <c r="VGP28" s="526"/>
      <c r="VGQ28" s="526"/>
      <c r="VGR28" s="526"/>
      <c r="VGS28" s="526"/>
      <c r="VGT28" s="526"/>
      <c r="VGU28" s="526"/>
      <c r="VGV28" s="526"/>
      <c r="VGW28" s="526"/>
      <c r="VGX28" s="526"/>
      <c r="VGY28" s="526"/>
      <c r="VGZ28" s="526"/>
      <c r="VHA28" s="526"/>
      <c r="VHB28" s="526"/>
      <c r="VHC28" s="526"/>
      <c r="VHD28" s="526"/>
      <c r="VHE28" s="526"/>
      <c r="VHF28" s="526"/>
      <c r="VHG28" s="526"/>
      <c r="VHH28" s="526"/>
      <c r="VHI28" s="526"/>
      <c r="VHJ28" s="526"/>
      <c r="VHK28" s="526"/>
      <c r="VHL28" s="526"/>
      <c r="VHM28" s="526"/>
      <c r="VHN28" s="526"/>
      <c r="VHO28" s="526"/>
      <c r="VHP28" s="526"/>
      <c r="VHQ28" s="526"/>
      <c r="VHR28" s="526"/>
      <c r="VHS28" s="526"/>
      <c r="VHT28" s="526"/>
      <c r="VHU28" s="526"/>
      <c r="VHV28" s="526"/>
      <c r="VHW28" s="526"/>
      <c r="VHX28" s="526"/>
      <c r="VHY28" s="526"/>
      <c r="VHZ28" s="526"/>
      <c r="VIA28" s="526"/>
      <c r="VIB28" s="526"/>
      <c r="VIC28" s="526"/>
      <c r="VID28" s="526"/>
      <c r="VIE28" s="526"/>
      <c r="VIF28" s="526"/>
      <c r="VIG28" s="526"/>
      <c r="VIH28" s="526"/>
      <c r="VII28" s="526"/>
      <c r="VIJ28" s="526"/>
      <c r="VIK28" s="526"/>
      <c r="VIL28" s="526"/>
      <c r="VIM28" s="526"/>
      <c r="VIN28" s="526"/>
      <c r="VIO28" s="526"/>
      <c r="VIP28" s="526"/>
      <c r="VIQ28" s="526"/>
      <c r="VIR28" s="526"/>
      <c r="VIS28" s="526"/>
      <c r="VIT28" s="526"/>
      <c r="VIU28" s="526"/>
      <c r="VIV28" s="526"/>
      <c r="VIW28" s="526"/>
      <c r="VIX28" s="526"/>
      <c r="VIY28" s="526"/>
      <c r="VIZ28" s="526"/>
      <c r="VJA28" s="526"/>
      <c r="VJB28" s="526"/>
      <c r="VJC28" s="526"/>
      <c r="VJD28" s="526"/>
      <c r="VJE28" s="526"/>
      <c r="VJF28" s="526"/>
      <c r="VJG28" s="526"/>
      <c r="VJH28" s="526"/>
      <c r="VJI28" s="526"/>
      <c r="VJJ28" s="526"/>
      <c r="VJK28" s="526"/>
      <c r="VJL28" s="526"/>
      <c r="VJM28" s="526"/>
      <c r="VJN28" s="526"/>
      <c r="VJO28" s="526"/>
      <c r="VJP28" s="526"/>
      <c r="VJQ28" s="526"/>
      <c r="VJR28" s="526"/>
      <c r="VJS28" s="526"/>
      <c r="VJT28" s="526"/>
      <c r="VJU28" s="526"/>
      <c r="VJV28" s="526"/>
      <c r="VJW28" s="526"/>
      <c r="VJX28" s="526"/>
      <c r="VJY28" s="526"/>
      <c r="VJZ28" s="526"/>
      <c r="VKA28" s="526"/>
      <c r="VKB28" s="526"/>
      <c r="VKC28" s="526"/>
      <c r="VKD28" s="526"/>
      <c r="VKE28" s="526"/>
      <c r="VKF28" s="526"/>
      <c r="VKG28" s="526"/>
      <c r="VKH28" s="526"/>
      <c r="VKI28" s="526"/>
      <c r="VKJ28" s="526"/>
      <c r="VKK28" s="526"/>
      <c r="VKL28" s="526"/>
      <c r="VKM28" s="526"/>
      <c r="VKN28" s="526"/>
      <c r="VKO28" s="526"/>
      <c r="VKP28" s="526"/>
      <c r="VKQ28" s="526"/>
      <c r="VKR28" s="526"/>
      <c r="VKS28" s="526"/>
      <c r="VKT28" s="526"/>
      <c r="VKU28" s="526"/>
      <c r="VKV28" s="526"/>
      <c r="VKW28" s="526"/>
      <c r="VKX28" s="526"/>
      <c r="VKY28" s="526"/>
      <c r="VKZ28" s="526"/>
      <c r="VLA28" s="526"/>
      <c r="VLB28" s="526"/>
      <c r="VLC28" s="526"/>
      <c r="VLD28" s="526"/>
      <c r="VLE28" s="526"/>
      <c r="VLF28" s="526"/>
      <c r="VLG28" s="526"/>
      <c r="VLH28" s="526"/>
      <c r="VLI28" s="526"/>
      <c r="VLJ28" s="526"/>
      <c r="VLK28" s="526"/>
      <c r="VLL28" s="526"/>
      <c r="VLM28" s="526"/>
      <c r="VLN28" s="526"/>
      <c r="VLO28" s="526"/>
      <c r="VLP28" s="526"/>
      <c r="VLQ28" s="526"/>
      <c r="VLR28" s="526"/>
      <c r="VLS28" s="526"/>
      <c r="VLT28" s="526"/>
      <c r="VLU28" s="526"/>
      <c r="VLV28" s="526"/>
      <c r="VLW28" s="526"/>
      <c r="VLX28" s="526"/>
      <c r="VLY28" s="526"/>
      <c r="VLZ28" s="526"/>
      <c r="VMA28" s="526"/>
      <c r="VMB28" s="526"/>
      <c r="VMC28" s="526"/>
      <c r="VMD28" s="526"/>
      <c r="VME28" s="526"/>
      <c r="VMF28" s="526"/>
      <c r="VMG28" s="526"/>
      <c r="VMH28" s="526"/>
      <c r="VMI28" s="526"/>
      <c r="VMJ28" s="526"/>
      <c r="VMK28" s="526"/>
      <c r="VML28" s="526"/>
      <c r="VMM28" s="526"/>
      <c r="VMN28" s="526"/>
      <c r="VMO28" s="526"/>
      <c r="VMP28" s="526"/>
      <c r="VMQ28" s="526"/>
      <c r="VMR28" s="526"/>
      <c r="VMS28" s="526"/>
      <c r="VMT28" s="526"/>
      <c r="VMU28" s="526"/>
      <c r="VMV28" s="526"/>
      <c r="VMW28" s="526"/>
      <c r="VMX28" s="526"/>
      <c r="VMY28" s="526"/>
      <c r="VMZ28" s="526"/>
      <c r="VNA28" s="526"/>
      <c r="VNB28" s="526"/>
      <c r="VNC28" s="526"/>
      <c r="VND28" s="526"/>
      <c r="VNE28" s="526"/>
      <c r="VNF28" s="526"/>
      <c r="VNG28" s="526"/>
      <c r="VNH28" s="526"/>
      <c r="VNI28" s="526"/>
      <c r="VNJ28" s="526"/>
      <c r="VNK28" s="526"/>
      <c r="VNL28" s="526"/>
      <c r="VNM28" s="526"/>
      <c r="VNN28" s="526"/>
      <c r="VNO28" s="526"/>
      <c r="VNP28" s="526"/>
      <c r="VNQ28" s="526"/>
      <c r="VNR28" s="526"/>
      <c r="VNS28" s="526"/>
      <c r="VNT28" s="526"/>
      <c r="VNU28" s="526"/>
      <c r="VNV28" s="526"/>
      <c r="VNW28" s="526"/>
      <c r="VNX28" s="526"/>
      <c r="VNY28" s="526"/>
      <c r="VNZ28" s="526"/>
      <c r="VOA28" s="526"/>
      <c r="VOB28" s="526"/>
      <c r="VOC28" s="526"/>
      <c r="VOD28" s="526"/>
      <c r="VOE28" s="526"/>
      <c r="VOF28" s="526"/>
      <c r="VOG28" s="526"/>
      <c r="VOH28" s="526"/>
      <c r="VOI28" s="526"/>
      <c r="VOJ28" s="526"/>
      <c r="VOK28" s="526"/>
      <c r="VOL28" s="526"/>
      <c r="VOM28" s="526"/>
      <c r="VON28" s="526"/>
      <c r="VOO28" s="526"/>
      <c r="VOP28" s="526"/>
      <c r="VOQ28" s="526"/>
      <c r="VOR28" s="526"/>
      <c r="VOS28" s="526"/>
      <c r="VOT28" s="526"/>
      <c r="VOU28" s="526"/>
      <c r="VOV28" s="526"/>
      <c r="VOW28" s="526"/>
      <c r="VOX28" s="526"/>
      <c r="VOY28" s="526"/>
      <c r="VOZ28" s="526"/>
      <c r="VPA28" s="526"/>
      <c r="VPB28" s="526"/>
      <c r="VPC28" s="526"/>
      <c r="VPD28" s="526"/>
      <c r="VPE28" s="526"/>
      <c r="VPF28" s="526"/>
      <c r="VPG28" s="526"/>
      <c r="VPH28" s="526"/>
      <c r="VPI28" s="526"/>
      <c r="VPJ28" s="526"/>
      <c r="VPK28" s="526"/>
      <c r="VPL28" s="526"/>
      <c r="VPM28" s="526"/>
      <c r="VPN28" s="526"/>
      <c r="VPO28" s="526"/>
      <c r="VPP28" s="526"/>
      <c r="VPQ28" s="526"/>
      <c r="VPR28" s="526"/>
      <c r="VPS28" s="526"/>
      <c r="VPT28" s="526"/>
      <c r="VPU28" s="526"/>
      <c r="VPV28" s="526"/>
      <c r="VPW28" s="526"/>
      <c r="VPX28" s="526"/>
      <c r="VPY28" s="526"/>
      <c r="VPZ28" s="526"/>
      <c r="VQA28" s="526"/>
      <c r="VQB28" s="526"/>
      <c r="VQC28" s="526"/>
      <c r="VQD28" s="526"/>
      <c r="VQE28" s="526"/>
      <c r="VQF28" s="526"/>
      <c r="VQG28" s="526"/>
      <c r="VQH28" s="526"/>
      <c r="VQI28" s="526"/>
      <c r="VQJ28" s="526"/>
      <c r="VQK28" s="526"/>
      <c r="VQL28" s="526"/>
      <c r="VQM28" s="526"/>
      <c r="VQN28" s="526"/>
      <c r="VQO28" s="526"/>
      <c r="VQP28" s="526"/>
      <c r="VQQ28" s="526"/>
      <c r="VQR28" s="526"/>
      <c r="VQS28" s="526"/>
      <c r="VQT28" s="526"/>
      <c r="VQU28" s="526"/>
      <c r="VQV28" s="526"/>
      <c r="VQW28" s="526"/>
      <c r="VQX28" s="526"/>
      <c r="VQY28" s="526"/>
      <c r="VQZ28" s="526"/>
      <c r="VRA28" s="526"/>
      <c r="VRB28" s="526"/>
      <c r="VRC28" s="526"/>
      <c r="VRD28" s="526"/>
      <c r="VRE28" s="526"/>
      <c r="VRF28" s="526"/>
      <c r="VRG28" s="526"/>
      <c r="VRH28" s="526"/>
      <c r="VRI28" s="526"/>
      <c r="VRJ28" s="526"/>
      <c r="VRK28" s="526"/>
      <c r="VRL28" s="526"/>
      <c r="VRM28" s="526"/>
      <c r="VRN28" s="526"/>
      <c r="VRO28" s="526"/>
      <c r="VRP28" s="526"/>
      <c r="VRQ28" s="526"/>
      <c r="VRR28" s="526"/>
      <c r="VRS28" s="526"/>
      <c r="VRT28" s="526"/>
      <c r="VRU28" s="526"/>
      <c r="VRV28" s="526"/>
      <c r="VRW28" s="526"/>
      <c r="VRX28" s="526"/>
      <c r="VRY28" s="526"/>
      <c r="VRZ28" s="526"/>
      <c r="VSA28" s="526"/>
      <c r="VSB28" s="526"/>
      <c r="VSC28" s="526"/>
      <c r="VSD28" s="526"/>
      <c r="VSE28" s="526"/>
      <c r="VSF28" s="526"/>
      <c r="VSG28" s="526"/>
      <c r="VSH28" s="526"/>
      <c r="VSI28" s="526"/>
      <c r="VSJ28" s="526"/>
      <c r="VSK28" s="526"/>
      <c r="VSL28" s="526"/>
      <c r="VSM28" s="526"/>
      <c r="VSN28" s="526"/>
      <c r="VSO28" s="526"/>
      <c r="VSP28" s="526"/>
      <c r="VSQ28" s="526"/>
      <c r="VSR28" s="526"/>
      <c r="VSS28" s="526"/>
      <c r="VST28" s="526"/>
      <c r="VSU28" s="526"/>
      <c r="VSV28" s="526"/>
      <c r="VSW28" s="526"/>
      <c r="VSX28" s="526"/>
      <c r="VSY28" s="526"/>
      <c r="VSZ28" s="526"/>
      <c r="VTA28" s="526"/>
      <c r="VTB28" s="526"/>
      <c r="VTC28" s="526"/>
      <c r="VTD28" s="526"/>
      <c r="VTE28" s="526"/>
      <c r="VTF28" s="526"/>
      <c r="VTG28" s="526"/>
      <c r="VTH28" s="526"/>
      <c r="VTI28" s="526"/>
      <c r="VTJ28" s="526"/>
      <c r="VTK28" s="526"/>
      <c r="VTL28" s="526"/>
      <c r="VTM28" s="526"/>
      <c r="VTN28" s="526"/>
      <c r="VTO28" s="526"/>
      <c r="VTP28" s="526"/>
      <c r="VTQ28" s="526"/>
      <c r="VTR28" s="526"/>
      <c r="VTS28" s="526"/>
      <c r="VTT28" s="526"/>
      <c r="VTU28" s="526"/>
      <c r="VTV28" s="526"/>
      <c r="VTW28" s="526"/>
      <c r="VTX28" s="526"/>
      <c r="VTY28" s="526"/>
      <c r="VTZ28" s="526"/>
      <c r="VUA28" s="526"/>
      <c r="VUB28" s="526"/>
      <c r="VUC28" s="526"/>
      <c r="VUD28" s="526"/>
      <c r="VUE28" s="526"/>
      <c r="VUF28" s="526"/>
      <c r="VUG28" s="526"/>
      <c r="VUH28" s="526"/>
      <c r="VUI28" s="526"/>
      <c r="VUJ28" s="526"/>
      <c r="VUK28" s="526"/>
      <c r="VUL28" s="526"/>
      <c r="VUM28" s="526"/>
      <c r="VUN28" s="526"/>
      <c r="VUO28" s="526"/>
      <c r="VUP28" s="526"/>
      <c r="VUQ28" s="526"/>
      <c r="VUR28" s="526"/>
      <c r="VUS28" s="526"/>
      <c r="VUT28" s="526"/>
      <c r="VUU28" s="526"/>
      <c r="VUV28" s="526"/>
      <c r="VUW28" s="526"/>
      <c r="VUX28" s="526"/>
      <c r="VUY28" s="526"/>
      <c r="VUZ28" s="526"/>
      <c r="VVA28" s="526"/>
      <c r="VVB28" s="526"/>
      <c r="VVC28" s="526"/>
      <c r="VVD28" s="526"/>
      <c r="VVE28" s="526"/>
      <c r="VVF28" s="526"/>
      <c r="VVG28" s="526"/>
      <c r="VVH28" s="526"/>
      <c r="VVI28" s="526"/>
      <c r="VVJ28" s="526"/>
      <c r="VVK28" s="526"/>
      <c r="VVL28" s="526"/>
      <c r="VVM28" s="526"/>
      <c r="VVN28" s="526"/>
      <c r="VVO28" s="526"/>
      <c r="VVP28" s="526"/>
      <c r="VVQ28" s="526"/>
      <c r="VVR28" s="526"/>
      <c r="VVS28" s="526"/>
      <c r="VVT28" s="526"/>
      <c r="VVU28" s="526"/>
      <c r="VVV28" s="526"/>
      <c r="VVW28" s="526"/>
      <c r="VVX28" s="526"/>
      <c r="VVY28" s="526"/>
      <c r="VVZ28" s="526"/>
      <c r="VWA28" s="526"/>
      <c r="VWB28" s="526"/>
      <c r="VWC28" s="526"/>
      <c r="VWD28" s="526"/>
      <c r="VWE28" s="526"/>
      <c r="VWF28" s="526"/>
      <c r="VWG28" s="526"/>
      <c r="VWH28" s="526"/>
      <c r="VWI28" s="526"/>
      <c r="VWJ28" s="526"/>
      <c r="VWK28" s="526"/>
      <c r="VWL28" s="526"/>
      <c r="VWM28" s="526"/>
      <c r="VWN28" s="526"/>
      <c r="VWO28" s="526"/>
      <c r="VWP28" s="526"/>
      <c r="VWQ28" s="526"/>
      <c r="VWR28" s="526"/>
      <c r="VWS28" s="526"/>
      <c r="VWT28" s="526"/>
      <c r="VWU28" s="526"/>
      <c r="VWV28" s="526"/>
      <c r="VWW28" s="526"/>
      <c r="VWX28" s="526"/>
      <c r="VWY28" s="526"/>
      <c r="VWZ28" s="526"/>
      <c r="VXA28" s="526"/>
      <c r="VXB28" s="526"/>
      <c r="VXC28" s="526"/>
      <c r="VXD28" s="526"/>
      <c r="VXE28" s="526"/>
      <c r="VXF28" s="526"/>
      <c r="VXG28" s="526"/>
      <c r="VXH28" s="526"/>
      <c r="VXI28" s="526"/>
      <c r="VXJ28" s="526"/>
      <c r="VXK28" s="526"/>
      <c r="VXL28" s="526"/>
      <c r="VXM28" s="526"/>
      <c r="VXN28" s="526"/>
      <c r="VXO28" s="526"/>
      <c r="VXP28" s="526"/>
      <c r="VXQ28" s="526"/>
      <c r="VXR28" s="526"/>
      <c r="VXS28" s="526"/>
      <c r="VXT28" s="526"/>
      <c r="VXU28" s="526"/>
      <c r="VXV28" s="526"/>
      <c r="VXW28" s="526"/>
      <c r="VXX28" s="526"/>
      <c r="VXY28" s="526"/>
      <c r="VXZ28" s="526"/>
      <c r="VYA28" s="526"/>
      <c r="VYB28" s="526"/>
      <c r="VYC28" s="526"/>
      <c r="VYD28" s="526"/>
      <c r="VYE28" s="526"/>
      <c r="VYF28" s="526"/>
      <c r="VYG28" s="526"/>
      <c r="VYH28" s="526"/>
      <c r="VYI28" s="526"/>
      <c r="VYJ28" s="526"/>
      <c r="VYK28" s="526"/>
      <c r="VYL28" s="526"/>
      <c r="VYM28" s="526"/>
      <c r="VYN28" s="526"/>
      <c r="VYO28" s="526"/>
      <c r="VYP28" s="526"/>
      <c r="VYQ28" s="526"/>
      <c r="VYR28" s="526"/>
      <c r="VYS28" s="526"/>
      <c r="VYT28" s="526"/>
      <c r="VYU28" s="526"/>
      <c r="VYV28" s="526"/>
      <c r="VYW28" s="526"/>
      <c r="VYX28" s="526"/>
      <c r="VYY28" s="526"/>
      <c r="VYZ28" s="526"/>
      <c r="VZA28" s="526"/>
      <c r="VZB28" s="526"/>
      <c r="VZC28" s="526"/>
      <c r="VZD28" s="526"/>
      <c r="VZE28" s="526"/>
      <c r="VZF28" s="526"/>
      <c r="VZG28" s="526"/>
      <c r="VZH28" s="526"/>
      <c r="VZI28" s="526"/>
      <c r="VZJ28" s="526"/>
      <c r="VZK28" s="526"/>
      <c r="VZL28" s="526"/>
      <c r="VZM28" s="526"/>
      <c r="VZN28" s="526"/>
      <c r="VZO28" s="526"/>
      <c r="VZP28" s="526"/>
      <c r="VZQ28" s="526"/>
      <c r="VZR28" s="526"/>
      <c r="VZS28" s="526"/>
      <c r="VZT28" s="526"/>
      <c r="VZU28" s="526"/>
      <c r="VZV28" s="526"/>
      <c r="VZW28" s="526"/>
      <c r="VZX28" s="526"/>
      <c r="VZY28" s="526"/>
      <c r="VZZ28" s="526"/>
      <c r="WAA28" s="526"/>
      <c r="WAB28" s="526"/>
      <c r="WAC28" s="526"/>
      <c r="WAD28" s="526"/>
      <c r="WAE28" s="526"/>
      <c r="WAF28" s="526"/>
      <c r="WAG28" s="526"/>
      <c r="WAH28" s="526"/>
      <c r="WAI28" s="526"/>
      <c r="WAJ28" s="526"/>
      <c r="WAK28" s="526"/>
      <c r="WAL28" s="526"/>
      <c r="WAM28" s="526"/>
      <c r="WAN28" s="526"/>
      <c r="WAO28" s="526"/>
      <c r="WAP28" s="526"/>
      <c r="WAQ28" s="526"/>
      <c r="WAR28" s="526"/>
      <c r="WAS28" s="526"/>
      <c r="WAT28" s="526"/>
      <c r="WAU28" s="526"/>
      <c r="WAV28" s="526"/>
      <c r="WAW28" s="526"/>
      <c r="WAX28" s="526"/>
      <c r="WAY28" s="526"/>
      <c r="WAZ28" s="526"/>
      <c r="WBA28" s="526"/>
      <c r="WBB28" s="526"/>
      <c r="WBC28" s="526"/>
      <c r="WBD28" s="526"/>
      <c r="WBE28" s="526"/>
      <c r="WBF28" s="526"/>
      <c r="WBG28" s="526"/>
      <c r="WBH28" s="526"/>
      <c r="WBI28" s="526"/>
      <c r="WBJ28" s="526"/>
      <c r="WBK28" s="526"/>
      <c r="WBL28" s="526"/>
      <c r="WBM28" s="526"/>
      <c r="WBN28" s="526"/>
      <c r="WBO28" s="526"/>
      <c r="WBP28" s="526"/>
      <c r="WBQ28" s="526"/>
      <c r="WBR28" s="526"/>
      <c r="WBS28" s="526"/>
      <c r="WBT28" s="526"/>
      <c r="WBU28" s="526"/>
      <c r="WBV28" s="526"/>
      <c r="WBW28" s="526"/>
      <c r="WBX28" s="526"/>
      <c r="WBY28" s="526"/>
      <c r="WBZ28" s="526"/>
      <c r="WCA28" s="526"/>
      <c r="WCB28" s="526"/>
      <c r="WCC28" s="526"/>
      <c r="WCD28" s="526"/>
      <c r="WCE28" s="526"/>
      <c r="WCF28" s="526"/>
      <c r="WCG28" s="526"/>
      <c r="WCH28" s="526"/>
      <c r="WCI28" s="526"/>
      <c r="WCJ28" s="526"/>
      <c r="WCK28" s="526"/>
      <c r="WCL28" s="526"/>
      <c r="WCM28" s="526"/>
      <c r="WCN28" s="526"/>
      <c r="WCO28" s="526"/>
      <c r="WCP28" s="526"/>
      <c r="WCQ28" s="526"/>
      <c r="WCR28" s="526"/>
      <c r="WCS28" s="526"/>
      <c r="WCT28" s="526"/>
      <c r="WCU28" s="526"/>
      <c r="WCV28" s="526"/>
      <c r="WCW28" s="526"/>
      <c r="WCX28" s="526"/>
      <c r="WCY28" s="526"/>
      <c r="WCZ28" s="526"/>
      <c r="WDA28" s="526"/>
      <c r="WDB28" s="526"/>
      <c r="WDC28" s="526"/>
      <c r="WDD28" s="526"/>
      <c r="WDE28" s="526"/>
      <c r="WDF28" s="526"/>
      <c r="WDG28" s="526"/>
      <c r="WDH28" s="526"/>
      <c r="WDI28" s="526"/>
      <c r="WDJ28" s="526"/>
      <c r="WDK28" s="526"/>
      <c r="WDL28" s="526"/>
      <c r="WDM28" s="526"/>
      <c r="WDN28" s="526"/>
      <c r="WDO28" s="526"/>
      <c r="WDP28" s="526"/>
      <c r="WDQ28" s="526"/>
      <c r="WDR28" s="526"/>
      <c r="WDS28" s="526"/>
      <c r="WDT28" s="526"/>
      <c r="WDU28" s="526"/>
      <c r="WDV28" s="526"/>
      <c r="WDW28" s="526"/>
      <c r="WDX28" s="526"/>
      <c r="WDY28" s="526"/>
      <c r="WDZ28" s="526"/>
      <c r="WEA28" s="526"/>
      <c r="WEB28" s="526"/>
      <c r="WEC28" s="526"/>
      <c r="WED28" s="526"/>
      <c r="WEE28" s="526"/>
      <c r="WEF28" s="526"/>
      <c r="WEG28" s="526"/>
      <c r="WEH28" s="526"/>
      <c r="WEI28" s="526"/>
      <c r="WEJ28" s="526"/>
      <c r="WEK28" s="526"/>
      <c r="WEL28" s="526"/>
      <c r="WEM28" s="526"/>
      <c r="WEN28" s="526"/>
      <c r="WEO28" s="526"/>
      <c r="WEP28" s="526"/>
      <c r="WEQ28" s="526"/>
      <c r="WER28" s="526"/>
      <c r="WES28" s="526"/>
      <c r="WET28" s="526"/>
      <c r="WEU28" s="526"/>
      <c r="WEV28" s="526"/>
      <c r="WEW28" s="526"/>
      <c r="WEX28" s="526"/>
      <c r="WEY28" s="526"/>
      <c r="WEZ28" s="526"/>
      <c r="WFA28" s="526"/>
      <c r="WFB28" s="526"/>
      <c r="WFC28" s="526"/>
      <c r="WFD28" s="526"/>
      <c r="WFE28" s="526"/>
      <c r="WFF28" s="526"/>
      <c r="WFG28" s="526"/>
      <c r="WFH28" s="526"/>
      <c r="WFI28" s="526"/>
      <c r="WFJ28" s="526"/>
      <c r="WFK28" s="526"/>
      <c r="WFL28" s="526"/>
      <c r="WFM28" s="526"/>
      <c r="WFN28" s="526"/>
      <c r="WFO28" s="526"/>
      <c r="WFP28" s="526"/>
      <c r="WFQ28" s="526"/>
      <c r="WFR28" s="526"/>
      <c r="WFS28" s="526"/>
      <c r="WFT28" s="526"/>
      <c r="WFU28" s="526"/>
      <c r="WFV28" s="526"/>
      <c r="WFW28" s="526"/>
      <c r="WFX28" s="526"/>
      <c r="WFY28" s="526"/>
      <c r="WFZ28" s="526"/>
      <c r="WGA28" s="526"/>
      <c r="WGB28" s="526"/>
      <c r="WGC28" s="526"/>
      <c r="WGD28" s="526"/>
      <c r="WGE28" s="526"/>
      <c r="WGF28" s="526"/>
      <c r="WGG28" s="526"/>
      <c r="WGH28" s="526"/>
      <c r="WGI28" s="526"/>
      <c r="WGJ28" s="526"/>
      <c r="WGK28" s="526"/>
      <c r="WGL28" s="526"/>
      <c r="WGM28" s="526"/>
      <c r="WGN28" s="526"/>
      <c r="WGO28" s="526"/>
      <c r="WGP28" s="526"/>
      <c r="WGQ28" s="526"/>
      <c r="WGR28" s="526"/>
      <c r="WGS28" s="526"/>
      <c r="WGT28" s="526"/>
      <c r="WGU28" s="526"/>
      <c r="WGV28" s="526"/>
      <c r="WGW28" s="526"/>
      <c r="WGX28" s="526"/>
      <c r="WGY28" s="526"/>
      <c r="WGZ28" s="526"/>
      <c r="WHA28" s="526"/>
      <c r="WHB28" s="526"/>
      <c r="WHC28" s="526"/>
      <c r="WHD28" s="526"/>
      <c r="WHE28" s="526"/>
      <c r="WHF28" s="526"/>
      <c r="WHG28" s="526"/>
      <c r="WHH28" s="526"/>
      <c r="WHI28" s="526"/>
      <c r="WHJ28" s="526"/>
      <c r="WHK28" s="526"/>
      <c r="WHL28" s="526"/>
      <c r="WHM28" s="526"/>
      <c r="WHN28" s="526"/>
      <c r="WHO28" s="526"/>
      <c r="WHP28" s="526"/>
      <c r="WHQ28" s="526"/>
      <c r="WHR28" s="526"/>
      <c r="WHS28" s="526"/>
      <c r="WHT28" s="526"/>
      <c r="WHU28" s="526"/>
      <c r="WHV28" s="526"/>
      <c r="WHW28" s="526"/>
      <c r="WHX28" s="526"/>
      <c r="WHY28" s="526"/>
      <c r="WHZ28" s="526"/>
      <c r="WIA28" s="526"/>
      <c r="WIB28" s="526"/>
      <c r="WIC28" s="526"/>
      <c r="WID28" s="526"/>
      <c r="WIE28" s="526"/>
      <c r="WIF28" s="526"/>
      <c r="WIG28" s="526"/>
      <c r="WIH28" s="526"/>
      <c r="WII28" s="526"/>
      <c r="WIJ28" s="526"/>
      <c r="WIK28" s="526"/>
      <c r="WIL28" s="526"/>
      <c r="WIM28" s="526"/>
      <c r="WIN28" s="526"/>
      <c r="WIO28" s="526"/>
      <c r="WIP28" s="526"/>
      <c r="WIQ28" s="526"/>
      <c r="WIR28" s="526"/>
      <c r="WIS28" s="526"/>
      <c r="WIT28" s="526"/>
      <c r="WIU28" s="526"/>
      <c r="WIV28" s="526"/>
      <c r="WIW28" s="526"/>
      <c r="WIX28" s="526"/>
      <c r="WIY28" s="526"/>
      <c r="WIZ28" s="526"/>
      <c r="WJA28" s="526"/>
      <c r="WJB28" s="526"/>
      <c r="WJC28" s="526"/>
      <c r="WJD28" s="526"/>
      <c r="WJE28" s="526"/>
      <c r="WJF28" s="526"/>
      <c r="WJG28" s="526"/>
      <c r="WJH28" s="526"/>
      <c r="WJI28" s="526"/>
      <c r="WJJ28" s="526"/>
      <c r="WJK28" s="526"/>
      <c r="WJL28" s="526"/>
      <c r="WJM28" s="526"/>
      <c r="WJN28" s="526"/>
      <c r="WJO28" s="526"/>
      <c r="WJP28" s="526"/>
      <c r="WJQ28" s="526"/>
      <c r="WJR28" s="526"/>
      <c r="WJS28" s="526"/>
      <c r="WJT28" s="526"/>
      <c r="WJU28" s="526"/>
      <c r="WJV28" s="526"/>
      <c r="WJW28" s="526"/>
      <c r="WJX28" s="526"/>
      <c r="WJY28" s="526"/>
      <c r="WJZ28" s="526"/>
      <c r="WKA28" s="526"/>
      <c r="WKB28" s="526"/>
      <c r="WKC28" s="526"/>
      <c r="WKD28" s="526"/>
      <c r="WKE28" s="526"/>
      <c r="WKF28" s="526"/>
      <c r="WKG28" s="526"/>
      <c r="WKH28" s="526"/>
      <c r="WKI28" s="526"/>
      <c r="WKJ28" s="526"/>
      <c r="WKK28" s="526"/>
      <c r="WKL28" s="526"/>
      <c r="WKM28" s="526"/>
      <c r="WKN28" s="526"/>
      <c r="WKO28" s="526"/>
      <c r="WKP28" s="526"/>
      <c r="WKQ28" s="526"/>
      <c r="WKR28" s="526"/>
      <c r="WKS28" s="526"/>
      <c r="WKT28" s="526"/>
      <c r="WKU28" s="526"/>
      <c r="WKV28" s="526"/>
      <c r="WKW28" s="526"/>
      <c r="WKX28" s="526"/>
      <c r="WKY28" s="526"/>
      <c r="WKZ28" s="526"/>
      <c r="WLA28" s="526"/>
      <c r="WLB28" s="526"/>
      <c r="WLC28" s="526"/>
      <c r="WLD28" s="526"/>
      <c r="WLE28" s="526"/>
      <c r="WLF28" s="526"/>
      <c r="WLG28" s="526"/>
      <c r="WLH28" s="526"/>
      <c r="WLI28" s="526"/>
      <c r="WLJ28" s="526"/>
      <c r="WLK28" s="526"/>
      <c r="WLL28" s="526"/>
      <c r="WLM28" s="526"/>
      <c r="WLN28" s="526"/>
      <c r="WLO28" s="526"/>
      <c r="WLP28" s="526"/>
      <c r="WLQ28" s="526"/>
      <c r="WLR28" s="526"/>
      <c r="WLS28" s="526"/>
      <c r="WLT28" s="526"/>
      <c r="WLU28" s="526"/>
      <c r="WLV28" s="526"/>
      <c r="WLW28" s="526"/>
      <c r="WLX28" s="526"/>
      <c r="WLY28" s="526"/>
      <c r="WLZ28" s="526"/>
      <c r="WMA28" s="526"/>
      <c r="WMB28" s="526"/>
      <c r="WMC28" s="526"/>
      <c r="WMD28" s="526"/>
      <c r="WME28" s="526"/>
      <c r="WMF28" s="526"/>
      <c r="WMG28" s="526"/>
      <c r="WMH28" s="526"/>
      <c r="WMI28" s="526"/>
      <c r="WMJ28" s="526"/>
      <c r="WMK28" s="526"/>
      <c r="WML28" s="526"/>
      <c r="WMM28" s="526"/>
      <c r="WMN28" s="526"/>
      <c r="WMO28" s="526"/>
      <c r="WMP28" s="526"/>
      <c r="WMQ28" s="526"/>
      <c r="WMR28" s="526"/>
      <c r="WMS28" s="526"/>
      <c r="WMT28" s="526"/>
      <c r="WMU28" s="526"/>
      <c r="WMV28" s="526"/>
      <c r="WMW28" s="526"/>
      <c r="WMX28" s="526"/>
      <c r="WMY28" s="526"/>
      <c r="WMZ28" s="526"/>
      <c r="WNA28" s="526"/>
      <c r="WNB28" s="526"/>
      <c r="WNC28" s="526"/>
      <c r="WND28" s="526"/>
      <c r="WNE28" s="526"/>
      <c r="WNF28" s="526"/>
      <c r="WNG28" s="526"/>
      <c r="WNH28" s="526"/>
      <c r="WNI28" s="526"/>
      <c r="WNJ28" s="526"/>
      <c r="WNK28" s="526"/>
      <c r="WNL28" s="526"/>
      <c r="WNM28" s="526"/>
      <c r="WNN28" s="526"/>
      <c r="WNO28" s="526"/>
      <c r="WNP28" s="526"/>
      <c r="WNQ28" s="526"/>
      <c r="WNR28" s="526"/>
      <c r="WNS28" s="526"/>
      <c r="WNT28" s="526"/>
      <c r="WNU28" s="526"/>
      <c r="WNV28" s="526"/>
      <c r="WNW28" s="526"/>
      <c r="WNX28" s="526"/>
      <c r="WNY28" s="526"/>
      <c r="WNZ28" s="526"/>
      <c r="WOA28" s="526"/>
      <c r="WOB28" s="526"/>
      <c r="WOC28" s="526"/>
      <c r="WOD28" s="526"/>
      <c r="WOE28" s="526"/>
      <c r="WOF28" s="526"/>
      <c r="WOG28" s="526"/>
      <c r="WOH28" s="526"/>
      <c r="WOI28" s="526"/>
      <c r="WOJ28" s="526"/>
      <c r="WOK28" s="526"/>
      <c r="WOL28" s="526"/>
      <c r="WOM28" s="526"/>
      <c r="WON28" s="526"/>
      <c r="WOO28" s="526"/>
      <c r="WOP28" s="526"/>
      <c r="WOQ28" s="526"/>
      <c r="WOR28" s="526"/>
      <c r="WOS28" s="526"/>
      <c r="WOT28" s="526"/>
      <c r="WOU28" s="526"/>
      <c r="WOV28" s="526"/>
      <c r="WOW28" s="526"/>
      <c r="WOX28" s="526"/>
      <c r="WOY28" s="526"/>
      <c r="WOZ28" s="526"/>
      <c r="WPA28" s="526"/>
      <c r="WPB28" s="526"/>
      <c r="WPC28" s="526"/>
      <c r="WPD28" s="526"/>
      <c r="WPE28" s="526"/>
      <c r="WPF28" s="526"/>
      <c r="WPG28" s="526"/>
      <c r="WPH28" s="526"/>
      <c r="WPI28" s="526"/>
      <c r="WPJ28" s="526"/>
      <c r="WPK28" s="526"/>
      <c r="WPL28" s="526"/>
      <c r="WPM28" s="526"/>
      <c r="WPN28" s="526"/>
      <c r="WPO28" s="526"/>
      <c r="WPP28" s="526"/>
      <c r="WPQ28" s="526"/>
      <c r="WPR28" s="526"/>
      <c r="WPS28" s="526"/>
      <c r="WPT28" s="526"/>
      <c r="WPU28" s="526"/>
      <c r="WPV28" s="526"/>
      <c r="WPW28" s="526"/>
      <c r="WPX28" s="526"/>
      <c r="WPY28" s="526"/>
      <c r="WPZ28" s="526"/>
      <c r="WQA28" s="526"/>
      <c r="WQB28" s="526"/>
      <c r="WQC28" s="526"/>
      <c r="WQD28" s="526"/>
      <c r="WQE28" s="526"/>
      <c r="WQF28" s="526"/>
      <c r="WQG28" s="526"/>
      <c r="WQH28" s="526"/>
      <c r="WQI28" s="526"/>
      <c r="WQJ28" s="526"/>
      <c r="WQK28" s="526"/>
      <c r="WQL28" s="526"/>
      <c r="WQM28" s="526"/>
      <c r="WQN28" s="526"/>
      <c r="WQO28" s="526"/>
      <c r="WQP28" s="526"/>
      <c r="WQQ28" s="526"/>
      <c r="WQR28" s="526"/>
      <c r="WQS28" s="526"/>
      <c r="WQT28" s="526"/>
      <c r="WQU28" s="526"/>
      <c r="WQV28" s="526"/>
      <c r="WQW28" s="526"/>
      <c r="WQX28" s="526"/>
      <c r="WQY28" s="526"/>
      <c r="WQZ28" s="526"/>
      <c r="WRA28" s="526"/>
      <c r="WRB28" s="526"/>
      <c r="WRC28" s="526"/>
      <c r="WRD28" s="526"/>
      <c r="WRE28" s="526"/>
      <c r="WRF28" s="526"/>
      <c r="WRG28" s="526"/>
      <c r="WRH28" s="526"/>
      <c r="WRI28" s="526"/>
      <c r="WRJ28" s="526"/>
      <c r="WRK28" s="526"/>
      <c r="WRL28" s="526"/>
      <c r="WRM28" s="526"/>
      <c r="WRN28" s="526"/>
      <c r="WRO28" s="526"/>
      <c r="WRP28" s="526"/>
      <c r="WRQ28" s="526"/>
      <c r="WRR28" s="526"/>
      <c r="WRS28" s="526"/>
      <c r="WRT28" s="526"/>
      <c r="WRU28" s="526"/>
      <c r="WRV28" s="526"/>
      <c r="WRW28" s="526"/>
      <c r="WRX28" s="526"/>
      <c r="WRY28" s="526"/>
      <c r="WRZ28" s="526"/>
      <c r="WSA28" s="526"/>
      <c r="WSB28" s="526"/>
      <c r="WSC28" s="526"/>
      <c r="WSD28" s="526"/>
      <c r="WSE28" s="526"/>
      <c r="WSF28" s="526"/>
      <c r="WSG28" s="526"/>
      <c r="WSH28" s="526"/>
      <c r="WSI28" s="526"/>
      <c r="WSJ28" s="526"/>
      <c r="WSK28" s="526"/>
      <c r="WSL28" s="526"/>
      <c r="WSM28" s="526"/>
      <c r="WSN28" s="526"/>
      <c r="WSO28" s="526"/>
      <c r="WSP28" s="526"/>
      <c r="WSQ28" s="526"/>
      <c r="WSR28" s="526"/>
      <c r="WSS28" s="526"/>
      <c r="WST28" s="526"/>
      <c r="WSU28" s="526"/>
      <c r="WSV28" s="526"/>
      <c r="WSW28" s="526"/>
      <c r="WSX28" s="526"/>
      <c r="WSY28" s="526"/>
      <c r="WSZ28" s="526"/>
      <c r="WTA28" s="526"/>
      <c r="WTB28" s="526"/>
      <c r="WTC28" s="526"/>
      <c r="WTD28" s="526"/>
      <c r="WTE28" s="526"/>
      <c r="WTF28" s="526"/>
      <c r="WTG28" s="526"/>
      <c r="WTH28" s="526"/>
      <c r="WTI28" s="526"/>
      <c r="WTJ28" s="526"/>
      <c r="WTK28" s="526"/>
      <c r="WTL28" s="526"/>
      <c r="WTM28" s="526"/>
      <c r="WTN28" s="526"/>
      <c r="WTO28" s="526"/>
      <c r="WTP28" s="526"/>
      <c r="WTQ28" s="526"/>
      <c r="WTR28" s="526"/>
      <c r="WTS28" s="526"/>
      <c r="WTT28" s="526"/>
      <c r="WTU28" s="526"/>
      <c r="WTV28" s="526"/>
      <c r="WTW28" s="526"/>
      <c r="WTX28" s="526"/>
      <c r="WTY28" s="526"/>
      <c r="WTZ28" s="526"/>
      <c r="WUA28" s="526"/>
      <c r="WUB28" s="526"/>
      <c r="WUC28" s="526"/>
      <c r="WUD28" s="526"/>
      <c r="WUE28" s="526"/>
      <c r="WUF28" s="526"/>
      <c r="WUG28" s="526"/>
      <c r="WUH28" s="526"/>
      <c r="WUI28" s="526"/>
      <c r="WUJ28" s="526"/>
      <c r="WUK28" s="526"/>
      <c r="WUL28" s="526"/>
      <c r="WUM28" s="526"/>
      <c r="WUN28" s="526"/>
      <c r="WUO28" s="526"/>
      <c r="WUP28" s="526"/>
      <c r="WUQ28" s="526"/>
      <c r="WUR28" s="526"/>
      <c r="WUS28" s="526"/>
      <c r="WUT28" s="526"/>
      <c r="WUU28" s="526"/>
      <c r="WUV28" s="526"/>
      <c r="WUW28" s="526"/>
      <c r="WUX28" s="526"/>
      <c r="WUY28" s="526"/>
      <c r="WUZ28" s="526"/>
      <c r="WVA28" s="526"/>
      <c r="WVB28" s="526"/>
      <c r="WVC28" s="526"/>
      <c r="WVD28" s="526"/>
      <c r="WVE28" s="526"/>
      <c r="WVF28" s="526"/>
      <c r="WVG28" s="526"/>
      <c r="WVH28" s="526"/>
      <c r="WVI28" s="526"/>
      <c r="WVJ28" s="526"/>
      <c r="WVK28" s="526"/>
      <c r="WVL28" s="526"/>
      <c r="WVM28" s="526"/>
      <c r="WVN28" s="526"/>
      <c r="WVO28" s="526"/>
      <c r="WVP28" s="526"/>
      <c r="WVQ28" s="526"/>
      <c r="WVR28" s="526"/>
      <c r="WVS28" s="526"/>
      <c r="WVT28" s="526"/>
      <c r="WVU28" s="526"/>
      <c r="WVV28" s="526"/>
      <c r="WVW28" s="526"/>
      <c r="WVX28" s="526"/>
      <c r="WVY28" s="526"/>
      <c r="WVZ28" s="526"/>
      <c r="WWA28" s="526"/>
      <c r="WWB28" s="526"/>
      <c r="WWC28" s="526"/>
      <c r="WWD28" s="526"/>
      <c r="WWE28" s="526"/>
      <c r="WWF28" s="526"/>
      <c r="WWG28" s="526"/>
      <c r="WWH28" s="526"/>
      <c r="WWI28" s="526"/>
      <c r="WWJ28" s="526"/>
      <c r="WWK28" s="526"/>
      <c r="WWL28" s="526"/>
      <c r="WWM28" s="526"/>
      <c r="WWN28" s="526"/>
      <c r="WWO28" s="526"/>
      <c r="WWP28" s="526"/>
      <c r="WWQ28" s="526"/>
      <c r="WWR28" s="526"/>
      <c r="WWS28" s="526"/>
      <c r="WWT28" s="526"/>
      <c r="WWU28" s="526"/>
      <c r="WWV28" s="526"/>
      <c r="WWW28" s="526"/>
      <c r="WWX28" s="526"/>
      <c r="WWY28" s="526"/>
      <c r="WWZ28" s="526"/>
      <c r="WXA28" s="526"/>
      <c r="WXB28" s="526"/>
      <c r="WXC28" s="526"/>
      <c r="WXD28" s="526"/>
      <c r="WXE28" s="526"/>
      <c r="WXF28" s="526"/>
      <c r="WXG28" s="526"/>
      <c r="WXH28" s="526"/>
      <c r="WXI28" s="526"/>
      <c r="WXJ28" s="526"/>
      <c r="WXK28" s="526"/>
      <c r="WXL28" s="526"/>
      <c r="WXM28" s="526"/>
      <c r="WXN28" s="526"/>
      <c r="WXO28" s="526"/>
      <c r="WXP28" s="526"/>
      <c r="WXQ28" s="526"/>
      <c r="WXR28" s="526"/>
      <c r="WXS28" s="526"/>
      <c r="WXT28" s="526"/>
      <c r="WXU28" s="526"/>
      <c r="WXV28" s="526"/>
      <c r="WXW28" s="526"/>
      <c r="WXX28" s="526"/>
      <c r="WXY28" s="526"/>
      <c r="WXZ28" s="526"/>
      <c r="WYA28" s="526"/>
      <c r="WYB28" s="526"/>
      <c r="WYC28" s="526"/>
      <c r="WYD28" s="526"/>
      <c r="WYE28" s="526"/>
      <c r="WYF28" s="526"/>
      <c r="WYG28" s="526"/>
      <c r="WYH28" s="526"/>
      <c r="WYI28" s="526"/>
      <c r="WYJ28" s="526"/>
      <c r="WYK28" s="526"/>
      <c r="WYL28" s="526"/>
      <c r="WYM28" s="526"/>
      <c r="WYN28" s="526"/>
      <c r="WYO28" s="526"/>
      <c r="WYP28" s="526"/>
      <c r="WYQ28" s="526"/>
      <c r="WYR28" s="526"/>
      <c r="WYS28" s="526"/>
      <c r="WYT28" s="526"/>
      <c r="WYU28" s="526"/>
      <c r="WYV28" s="526"/>
      <c r="WYW28" s="526"/>
      <c r="WYX28" s="526"/>
      <c r="WYY28" s="526"/>
      <c r="WYZ28" s="526"/>
      <c r="WZA28" s="526"/>
      <c r="WZB28" s="526"/>
      <c r="WZC28" s="526"/>
      <c r="WZD28" s="526"/>
      <c r="WZE28" s="526"/>
      <c r="WZF28" s="526"/>
      <c r="WZG28" s="526"/>
      <c r="WZH28" s="526"/>
      <c r="WZI28" s="526"/>
      <c r="WZJ28" s="526"/>
      <c r="WZK28" s="526"/>
      <c r="WZL28" s="526"/>
      <c r="WZM28" s="526"/>
      <c r="WZN28" s="526"/>
      <c r="WZO28" s="526"/>
      <c r="WZP28" s="526"/>
      <c r="WZQ28" s="526"/>
      <c r="WZR28" s="526"/>
      <c r="WZS28" s="526"/>
      <c r="WZT28" s="526"/>
      <c r="WZU28" s="526"/>
      <c r="WZV28" s="526"/>
      <c r="WZW28" s="526"/>
      <c r="WZX28" s="526"/>
      <c r="WZY28" s="526"/>
      <c r="WZZ28" s="526"/>
      <c r="XAA28" s="526"/>
      <c r="XAB28" s="526"/>
      <c r="XAC28" s="526"/>
      <c r="XAD28" s="526"/>
      <c r="XAE28" s="526"/>
      <c r="XAF28" s="526"/>
      <c r="XAG28" s="526"/>
      <c r="XAH28" s="526"/>
      <c r="XAI28" s="526"/>
      <c r="XAJ28" s="526"/>
      <c r="XAK28" s="526"/>
      <c r="XAL28" s="526"/>
      <c r="XAM28" s="526"/>
      <c r="XAN28" s="526"/>
      <c r="XAO28" s="526"/>
      <c r="XAP28" s="526"/>
      <c r="XAQ28" s="526"/>
      <c r="XAR28" s="526"/>
      <c r="XAS28" s="526"/>
      <c r="XAT28" s="526"/>
      <c r="XAU28" s="526"/>
      <c r="XAV28" s="526"/>
      <c r="XAW28" s="526"/>
      <c r="XAX28" s="526"/>
      <c r="XAY28" s="526"/>
      <c r="XAZ28" s="526"/>
      <c r="XBA28" s="526"/>
      <c r="XBB28" s="526"/>
      <c r="XBC28" s="526"/>
      <c r="XBD28" s="526"/>
      <c r="XBE28" s="526"/>
      <c r="XBF28" s="526"/>
      <c r="XBG28" s="526"/>
      <c r="XBH28" s="526"/>
      <c r="XBI28" s="526"/>
      <c r="XBJ28" s="526"/>
      <c r="XBK28" s="526"/>
      <c r="XBL28" s="526"/>
      <c r="XBM28" s="526"/>
      <c r="XBN28" s="526"/>
      <c r="XBO28" s="526"/>
      <c r="XBP28" s="526"/>
      <c r="XBQ28" s="526"/>
      <c r="XBR28" s="526"/>
      <c r="XBS28" s="526"/>
      <c r="XBT28" s="526"/>
      <c r="XBU28" s="526"/>
      <c r="XBV28" s="526"/>
      <c r="XBW28" s="526"/>
      <c r="XBX28" s="526"/>
      <c r="XBY28" s="526"/>
      <c r="XBZ28" s="526"/>
      <c r="XCA28" s="526"/>
      <c r="XCB28" s="526"/>
      <c r="XCC28" s="526"/>
      <c r="XCD28" s="526"/>
      <c r="XCE28" s="526"/>
      <c r="XCF28" s="526"/>
      <c r="XCG28" s="526"/>
      <c r="XCH28" s="526"/>
      <c r="XCI28" s="526"/>
      <c r="XCJ28" s="526"/>
      <c r="XCK28" s="526"/>
      <c r="XCL28" s="526"/>
      <c r="XCM28" s="526"/>
      <c r="XCN28" s="526"/>
      <c r="XCO28" s="526"/>
      <c r="XCP28" s="526"/>
      <c r="XCQ28" s="526"/>
      <c r="XCR28" s="526"/>
      <c r="XCS28" s="526"/>
      <c r="XCT28" s="526"/>
      <c r="XCU28" s="526"/>
      <c r="XCV28" s="526"/>
      <c r="XCW28" s="526"/>
      <c r="XCX28" s="526"/>
      <c r="XCY28" s="526"/>
      <c r="XCZ28" s="526"/>
      <c r="XDA28" s="526"/>
      <c r="XDB28" s="526"/>
      <c r="XDC28" s="526"/>
      <c r="XDD28" s="526"/>
      <c r="XDE28" s="526"/>
      <c r="XDF28" s="526"/>
      <c r="XDG28" s="526"/>
      <c r="XDH28" s="526"/>
      <c r="XDI28" s="526"/>
      <c r="XDJ28" s="526"/>
      <c r="XDK28" s="526"/>
      <c r="XDL28" s="526"/>
      <c r="XDM28" s="526"/>
      <c r="XDN28" s="526"/>
      <c r="XDO28" s="526"/>
      <c r="XDP28" s="526"/>
      <c r="XDQ28" s="526"/>
      <c r="XDR28" s="526"/>
      <c r="XDS28" s="526"/>
      <c r="XDT28" s="526"/>
      <c r="XDU28" s="526"/>
      <c r="XDV28" s="526"/>
      <c r="XDW28" s="526"/>
      <c r="XDX28" s="526"/>
      <c r="XDY28" s="526"/>
      <c r="XDZ28" s="526"/>
      <c r="XEA28" s="526"/>
      <c r="XEB28" s="526"/>
      <c r="XEC28" s="526"/>
      <c r="XED28" s="526"/>
      <c r="XEE28" s="526"/>
      <c r="XEF28" s="526"/>
      <c r="XEG28" s="526"/>
      <c r="XEH28" s="526"/>
      <c r="XEI28" s="526"/>
      <c r="XEJ28" s="526"/>
      <c r="XEK28" s="526"/>
      <c r="XEL28" s="526"/>
      <c r="XEM28" s="526"/>
      <c r="XEN28" s="526"/>
      <c r="XEO28" s="526"/>
      <c r="XEP28" s="526"/>
      <c r="XEQ28" s="526"/>
      <c r="XER28" s="526"/>
      <c r="XES28" s="526"/>
      <c r="XET28" s="526"/>
      <c r="XEU28" s="526"/>
      <c r="XEV28" s="526"/>
      <c r="XEW28" s="526"/>
      <c r="XEX28" s="526"/>
      <c r="XEY28" s="526"/>
      <c r="XEZ28" s="526"/>
      <c r="XFA28" s="526"/>
      <c r="XFB28" s="526"/>
    </row>
    <row r="29" spans="1:16382" s="794" customFormat="1" ht="18.95" customHeight="1">
      <c r="A29" s="1599"/>
      <c r="B29" s="1600" t="s">
        <v>2354</v>
      </c>
      <c r="C29" s="1601"/>
      <c r="D29" s="1601"/>
      <c r="E29" s="1601"/>
      <c r="F29" s="1601"/>
      <c r="G29" s="1601"/>
      <c r="H29" s="1601"/>
      <c r="I29" s="1602">
        <v>23712</v>
      </c>
      <c r="J29" s="1603"/>
      <c r="K29" s="544"/>
      <c r="L29" s="544"/>
      <c r="M29" s="544"/>
      <c r="N29" s="544"/>
    </row>
    <row r="30" spans="1:16382" s="794" customFormat="1" ht="18.95" customHeight="1">
      <c r="A30" s="1599"/>
      <c r="B30" s="1604" t="s">
        <v>1417</v>
      </c>
      <c r="C30" s="1605" t="s">
        <v>1591</v>
      </c>
      <c r="D30" s="1605"/>
      <c r="E30" s="1605"/>
      <c r="F30" s="1605"/>
      <c r="G30" s="1605"/>
      <c r="H30" s="1605"/>
      <c r="I30" s="1602">
        <v>0</v>
      </c>
      <c r="J30" s="1603"/>
      <c r="K30" s="544"/>
      <c r="L30" s="544"/>
      <c r="M30" s="544"/>
      <c r="N30" s="544"/>
    </row>
    <row r="31" spans="1:16382" s="794" customFormat="1" ht="18.95" customHeight="1">
      <c r="A31" s="1599"/>
      <c r="B31" s="1604" t="s">
        <v>1416</v>
      </c>
      <c r="C31" s="1605" t="s">
        <v>2656</v>
      </c>
      <c r="D31" s="1605"/>
      <c r="E31" s="1605"/>
      <c r="F31" s="1605"/>
      <c r="G31" s="1605"/>
      <c r="H31" s="1605"/>
      <c r="I31" s="1602">
        <v>60</v>
      </c>
      <c r="J31" s="1603"/>
      <c r="K31" s="544"/>
      <c r="L31" s="544"/>
      <c r="M31" s="544"/>
      <c r="N31" s="544"/>
    </row>
    <row r="32" spans="1:16382" s="794" customFormat="1" ht="18.95" customHeight="1">
      <c r="A32" s="1599"/>
      <c r="B32" s="1604" t="s">
        <v>1388</v>
      </c>
      <c r="C32" s="1605" t="s">
        <v>2214</v>
      </c>
      <c r="D32" s="1605"/>
      <c r="E32" s="1605"/>
      <c r="F32" s="1605"/>
      <c r="G32" s="1605"/>
      <c r="H32" s="1605"/>
      <c r="I32" s="1602">
        <v>0</v>
      </c>
      <c r="J32" s="1603"/>
      <c r="K32" s="544"/>
      <c r="L32" s="544"/>
      <c r="M32" s="544"/>
      <c r="N32" s="544"/>
    </row>
    <row r="33" spans="1:14" s="794" customFormat="1" ht="18.95" customHeight="1">
      <c r="A33" s="1599"/>
      <c r="B33" s="1604" t="s">
        <v>1170</v>
      </c>
      <c r="C33" s="1605" t="s">
        <v>2216</v>
      </c>
      <c r="D33" s="1605"/>
      <c r="E33" s="1605"/>
      <c r="F33" s="1605"/>
      <c r="G33" s="1605"/>
      <c r="H33" s="1605"/>
      <c r="I33" s="1602">
        <v>0</v>
      </c>
      <c r="J33" s="1603"/>
      <c r="K33" s="544"/>
      <c r="L33" s="544"/>
      <c r="M33" s="544"/>
      <c r="N33" s="544"/>
    </row>
    <row r="34" spans="1:14" s="794" customFormat="1" ht="18.95" customHeight="1">
      <c r="A34" s="1599"/>
      <c r="B34" s="1604" t="s">
        <v>1406</v>
      </c>
      <c r="C34" s="1605" t="s">
        <v>2234</v>
      </c>
      <c r="D34" s="1605"/>
      <c r="E34" s="1605"/>
      <c r="F34" s="1605"/>
      <c r="G34" s="1605"/>
      <c r="H34" s="1605"/>
      <c r="I34" s="1602">
        <v>0</v>
      </c>
      <c r="J34" s="1603"/>
      <c r="K34" s="544"/>
      <c r="L34" s="795"/>
      <c r="M34" s="544"/>
      <c r="N34" s="544"/>
    </row>
    <row r="35" spans="1:14" s="794" customFormat="1" ht="18.95" customHeight="1">
      <c r="A35" s="1599"/>
      <c r="B35" s="1604" t="s">
        <v>586</v>
      </c>
      <c r="C35" s="1605" t="s">
        <v>2175</v>
      </c>
      <c r="D35" s="1605"/>
      <c r="E35" s="1605"/>
      <c r="F35" s="1605"/>
      <c r="G35" s="1605"/>
      <c r="H35" s="1605"/>
      <c r="I35" s="1602">
        <v>393</v>
      </c>
      <c r="J35" s="1603"/>
      <c r="K35" s="544"/>
      <c r="L35" s="544"/>
      <c r="M35" s="544"/>
      <c r="N35" s="544"/>
    </row>
    <row r="36" spans="1:14" s="794" customFormat="1" ht="18.95" customHeight="1">
      <c r="A36" s="1599"/>
      <c r="B36" s="1604" t="s">
        <v>579</v>
      </c>
      <c r="C36" s="1605" t="s">
        <v>2834</v>
      </c>
      <c r="D36" s="1605"/>
      <c r="E36" s="1605"/>
      <c r="F36" s="1605"/>
      <c r="G36" s="1605"/>
      <c r="H36" s="1605"/>
      <c r="I36" s="1602">
        <v>635</v>
      </c>
      <c r="J36" s="1603"/>
      <c r="K36" s="544"/>
      <c r="L36" s="544"/>
      <c r="M36" s="544"/>
      <c r="N36" s="544"/>
    </row>
    <row r="37" spans="1:14" s="794" customFormat="1" ht="18.95" customHeight="1">
      <c r="A37" s="1599"/>
      <c r="B37" s="1604" t="s">
        <v>717</v>
      </c>
      <c r="C37" s="1605" t="s">
        <v>2192</v>
      </c>
      <c r="D37" s="1605"/>
      <c r="E37" s="1605"/>
      <c r="F37" s="1605"/>
      <c r="G37" s="1605"/>
      <c r="H37" s="1605"/>
      <c r="I37" s="1602">
        <v>0</v>
      </c>
      <c r="J37" s="1603"/>
      <c r="K37" s="544"/>
      <c r="L37" s="544"/>
      <c r="M37" s="544"/>
      <c r="N37" s="544"/>
    </row>
    <row r="38" spans="1:14" s="794" customFormat="1" ht="18.95" customHeight="1">
      <c r="A38" s="1599"/>
      <c r="B38" s="1604" t="s">
        <v>727</v>
      </c>
      <c r="C38" s="1605" t="s">
        <v>2835</v>
      </c>
      <c r="D38" s="1605"/>
      <c r="E38" s="1605"/>
      <c r="F38" s="1605"/>
      <c r="G38" s="1605"/>
      <c r="H38" s="1605"/>
      <c r="I38" s="1602">
        <v>794</v>
      </c>
      <c r="J38" s="1603"/>
      <c r="K38" s="544"/>
      <c r="L38" s="544"/>
      <c r="M38" s="544"/>
      <c r="N38" s="544"/>
    </row>
    <row r="39" spans="1:14" s="794" customFormat="1" ht="18.95" customHeight="1">
      <c r="A39" s="1599"/>
      <c r="B39" s="1604" t="s">
        <v>578</v>
      </c>
      <c r="C39" s="1605" t="s">
        <v>2653</v>
      </c>
      <c r="D39" s="1605"/>
      <c r="E39" s="1605"/>
      <c r="F39" s="1605"/>
      <c r="G39" s="1605"/>
      <c r="H39" s="1605"/>
      <c r="I39" s="1602">
        <v>0</v>
      </c>
      <c r="J39" s="1603"/>
      <c r="K39" s="544"/>
      <c r="L39" s="544"/>
      <c r="M39" s="544"/>
      <c r="N39" s="544"/>
    </row>
    <row r="40" spans="1:14" s="794" customFormat="1" ht="18.95" customHeight="1">
      <c r="A40" s="1599"/>
      <c r="B40" s="1604" t="s">
        <v>1377</v>
      </c>
      <c r="C40" s="1605" t="s">
        <v>2203</v>
      </c>
      <c r="D40" s="1605"/>
      <c r="E40" s="1605"/>
      <c r="F40" s="1605"/>
      <c r="G40" s="1605"/>
      <c r="H40" s="1605"/>
      <c r="I40" s="1602">
        <v>398</v>
      </c>
      <c r="J40" s="1603"/>
      <c r="K40" s="544"/>
      <c r="L40" s="544"/>
      <c r="M40" s="544"/>
      <c r="N40" s="544"/>
    </row>
    <row r="41" spans="1:14" s="794" customFormat="1" ht="18.95" customHeight="1">
      <c r="A41" s="1599"/>
      <c r="B41" s="1604" t="s">
        <v>582</v>
      </c>
      <c r="C41" s="1605" t="s">
        <v>2836</v>
      </c>
      <c r="D41" s="1605"/>
      <c r="E41" s="1605"/>
      <c r="F41" s="1605"/>
      <c r="G41" s="1605"/>
      <c r="H41" s="1605"/>
      <c r="I41" s="1602">
        <v>0</v>
      </c>
      <c r="J41" s="1603"/>
      <c r="K41" s="544"/>
      <c r="L41" s="544"/>
      <c r="M41" s="544"/>
      <c r="N41" s="544"/>
    </row>
    <row r="42" spans="1:14" s="794" customFormat="1" ht="18.95" customHeight="1">
      <c r="A42" s="1599"/>
      <c r="B42" s="1604" t="s">
        <v>1395</v>
      </c>
      <c r="C42" s="1605" t="s">
        <v>2222</v>
      </c>
      <c r="D42" s="1605"/>
      <c r="E42" s="1605"/>
      <c r="F42" s="1605"/>
      <c r="G42" s="1605"/>
      <c r="H42" s="1605"/>
      <c r="I42" s="1602">
        <v>4350</v>
      </c>
      <c r="J42" s="1603"/>
      <c r="K42" s="544"/>
      <c r="L42" s="544"/>
      <c r="M42" s="544"/>
      <c r="N42" s="544"/>
    </row>
    <row r="43" spans="1:14" s="794" customFormat="1" ht="18.95" customHeight="1">
      <c r="A43" s="1599"/>
      <c r="B43" s="1604" t="s">
        <v>2837</v>
      </c>
      <c r="C43" s="1605" t="s">
        <v>1155</v>
      </c>
      <c r="D43" s="1605"/>
      <c r="E43" s="1605"/>
      <c r="F43" s="1605"/>
      <c r="G43" s="1605"/>
      <c r="H43" s="1605"/>
      <c r="I43" s="1602">
        <v>3246</v>
      </c>
      <c r="J43" s="1603"/>
      <c r="K43" s="544"/>
      <c r="L43" s="544"/>
      <c r="M43" s="544"/>
      <c r="N43" s="544"/>
    </row>
    <row r="44" spans="1:14" s="794" customFormat="1" ht="18.95" customHeight="1">
      <c r="A44" s="1599"/>
      <c r="B44" s="1604" t="s">
        <v>1488</v>
      </c>
      <c r="C44" s="1605" t="s">
        <v>2838</v>
      </c>
      <c r="D44" s="1605"/>
      <c r="E44" s="1605"/>
      <c r="F44" s="1605"/>
      <c r="G44" s="1605"/>
      <c r="H44" s="1605"/>
      <c r="I44" s="1602">
        <v>175</v>
      </c>
      <c r="J44" s="1603"/>
      <c r="K44" s="544"/>
      <c r="L44" s="544"/>
      <c r="M44" s="544"/>
      <c r="N44" s="544"/>
    </row>
    <row r="45" spans="1:14" s="794" customFormat="1" ht="18.95" customHeight="1">
      <c r="A45" s="1599"/>
      <c r="B45" s="1604" t="s">
        <v>799</v>
      </c>
      <c r="C45" s="1605" t="s">
        <v>2839</v>
      </c>
      <c r="D45" s="1605"/>
      <c r="E45" s="1605"/>
      <c r="F45" s="1605"/>
      <c r="G45" s="1605"/>
      <c r="H45" s="1605"/>
      <c r="I45" s="1602">
        <v>359</v>
      </c>
      <c r="J45" s="1603"/>
      <c r="K45" s="544"/>
      <c r="L45" s="544"/>
      <c r="M45" s="544"/>
      <c r="N45" s="544"/>
    </row>
    <row r="46" spans="1:14" s="794" customFormat="1" ht="18.95" customHeight="1">
      <c r="A46" s="1599"/>
      <c r="B46" s="1604" t="s">
        <v>1490</v>
      </c>
      <c r="C46" s="1605" t="s">
        <v>2323</v>
      </c>
      <c r="D46" s="1605"/>
      <c r="E46" s="1605"/>
      <c r="F46" s="1605"/>
      <c r="G46" s="1605"/>
      <c r="H46" s="1605"/>
      <c r="I46" s="1602">
        <v>51</v>
      </c>
      <c r="J46" s="1603"/>
      <c r="K46" s="544"/>
      <c r="L46" s="544"/>
      <c r="M46" s="544"/>
      <c r="N46" s="544"/>
    </row>
    <row r="47" spans="1:14" s="794" customFormat="1" ht="18.95" customHeight="1">
      <c r="A47" s="1599"/>
      <c r="B47" s="1604" t="s">
        <v>1491</v>
      </c>
      <c r="C47" s="1605" t="s">
        <v>2324</v>
      </c>
      <c r="D47" s="1605"/>
      <c r="E47" s="1605"/>
      <c r="F47" s="1605"/>
      <c r="G47" s="1605"/>
      <c r="H47" s="1605"/>
      <c r="I47" s="1602">
        <v>51</v>
      </c>
      <c r="J47" s="1603"/>
      <c r="K47" s="544"/>
      <c r="L47" s="544"/>
      <c r="M47" s="544"/>
      <c r="N47" s="544"/>
    </row>
    <row r="48" spans="1:14" s="794" customFormat="1" ht="18.95" customHeight="1">
      <c r="A48" s="1599"/>
      <c r="B48" s="1604" t="s">
        <v>1492</v>
      </c>
      <c r="C48" s="1605" t="s">
        <v>2325</v>
      </c>
      <c r="D48" s="1605"/>
      <c r="E48" s="1605"/>
      <c r="F48" s="1605"/>
      <c r="G48" s="1605"/>
      <c r="H48" s="1605"/>
      <c r="I48" s="1602">
        <v>51</v>
      </c>
      <c r="J48" s="1603"/>
      <c r="K48" s="544"/>
      <c r="L48" s="544"/>
      <c r="M48" s="544"/>
      <c r="N48" s="544"/>
    </row>
    <row r="49" spans="1:16382" s="794" customFormat="1" ht="18.95" customHeight="1">
      <c r="A49" s="1599"/>
      <c r="B49" s="1604" t="s">
        <v>1493</v>
      </c>
      <c r="C49" s="1605" t="s">
        <v>2326</v>
      </c>
      <c r="D49" s="1605"/>
      <c r="E49" s="1605"/>
      <c r="F49" s="1605"/>
      <c r="G49" s="1605"/>
      <c r="H49" s="1605"/>
      <c r="I49" s="1602">
        <v>51</v>
      </c>
      <c r="J49" s="1603"/>
      <c r="K49" s="544"/>
      <c r="L49" s="544"/>
      <c r="M49" s="544"/>
      <c r="N49" s="544"/>
    </row>
    <row r="50" spans="1:16382" s="794" customFormat="1" ht="18.95" customHeight="1">
      <c r="A50" s="1599"/>
      <c r="B50" s="1604" t="s">
        <v>1494</v>
      </c>
      <c r="C50" s="1605" t="s">
        <v>2327</v>
      </c>
      <c r="D50" s="1605"/>
      <c r="E50" s="1605"/>
      <c r="F50" s="1605"/>
      <c r="G50" s="1605"/>
      <c r="H50" s="1605"/>
      <c r="I50" s="1602">
        <v>51</v>
      </c>
      <c r="J50" s="1603"/>
      <c r="K50" s="544"/>
      <c r="L50" s="544"/>
      <c r="M50" s="544"/>
      <c r="N50" s="544"/>
    </row>
    <row r="51" spans="1:16382" s="794" customFormat="1" ht="18.95" customHeight="1">
      <c r="A51" s="1599"/>
      <c r="B51" s="1604" t="s">
        <v>1495</v>
      </c>
      <c r="C51" s="1605" t="s">
        <v>2328</v>
      </c>
      <c r="D51" s="1605"/>
      <c r="E51" s="1605"/>
      <c r="F51" s="1605"/>
      <c r="G51" s="1605"/>
      <c r="H51" s="1605"/>
      <c r="I51" s="1602">
        <v>51</v>
      </c>
      <c r="J51" s="1603"/>
      <c r="K51" s="544"/>
      <c r="L51" s="544"/>
      <c r="M51" s="544"/>
      <c r="N51" s="544"/>
    </row>
    <row r="52" spans="1:16382" s="794" customFormat="1" ht="18.95" customHeight="1">
      <c r="A52" s="1599"/>
      <c r="B52" s="1604" t="s">
        <v>1448</v>
      </c>
      <c r="C52" s="1605" t="s">
        <v>1573</v>
      </c>
      <c r="D52" s="1605"/>
      <c r="E52" s="1605"/>
      <c r="F52" s="1605"/>
      <c r="G52" s="1605"/>
      <c r="H52" s="1605"/>
      <c r="I52" s="1602">
        <v>0</v>
      </c>
      <c r="J52" s="1603"/>
      <c r="K52" s="544"/>
      <c r="L52" s="544"/>
      <c r="M52" s="544"/>
      <c r="N52" s="544"/>
    </row>
    <row r="53" spans="1:16382" customFormat="1" ht="18.95" customHeight="1">
      <c r="A53" s="1599"/>
      <c r="B53" s="1604" t="s">
        <v>1447</v>
      </c>
      <c r="C53" s="1605" t="s">
        <v>2275</v>
      </c>
      <c r="D53" s="1605"/>
      <c r="E53" s="1605"/>
      <c r="F53" s="1605"/>
      <c r="G53" s="1605"/>
      <c r="H53" s="1605"/>
      <c r="I53" s="1602">
        <v>406</v>
      </c>
      <c r="J53" s="1603"/>
      <c r="K53" s="529"/>
      <c r="L53" s="529"/>
      <c r="M53" s="529"/>
      <c r="N53" s="529"/>
      <c r="O53" s="526"/>
      <c r="P53" s="526"/>
      <c r="Q53" s="526"/>
      <c r="R53" s="526"/>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AQ53" s="526"/>
      <c r="AR53" s="526"/>
      <c r="AS53" s="526"/>
      <c r="AT53" s="526"/>
      <c r="AU53" s="526"/>
      <c r="AV53" s="526"/>
      <c r="AW53" s="526"/>
      <c r="AX53" s="526"/>
      <c r="AY53" s="526"/>
      <c r="AZ53" s="526"/>
      <c r="BA53" s="526"/>
      <c r="BB53" s="526"/>
      <c r="BC53" s="526"/>
      <c r="BD53" s="526"/>
      <c r="BE53" s="526"/>
      <c r="BF53" s="526"/>
      <c r="BG53" s="526"/>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6"/>
      <c r="DC53" s="526"/>
      <c r="DD53" s="526"/>
      <c r="DE53" s="526"/>
      <c r="DF53" s="526"/>
      <c r="DG53" s="526"/>
      <c r="DH53" s="526"/>
      <c r="DI53" s="526"/>
      <c r="DJ53" s="526"/>
      <c r="DK53" s="526"/>
      <c r="DL53" s="526"/>
      <c r="DM53" s="526"/>
      <c r="DN53" s="526"/>
      <c r="DO53" s="526"/>
      <c r="DP53" s="526"/>
      <c r="DQ53" s="526"/>
      <c r="DR53" s="526"/>
      <c r="DS53" s="526"/>
      <c r="DT53" s="526"/>
      <c r="DU53" s="526"/>
      <c r="DV53" s="526"/>
      <c r="DW53" s="526"/>
      <c r="DX53" s="526"/>
      <c r="DY53" s="526"/>
      <c r="DZ53" s="526"/>
      <c r="EA53" s="526"/>
      <c r="EB53" s="526"/>
      <c r="EC53" s="526"/>
      <c r="ED53" s="526"/>
      <c r="EE53" s="526"/>
      <c r="EF53" s="526"/>
      <c r="EG53" s="526"/>
      <c r="EH53" s="526"/>
      <c r="EI53" s="526"/>
      <c r="EJ53" s="526"/>
      <c r="EK53" s="526"/>
      <c r="EL53" s="526"/>
      <c r="EM53" s="526"/>
      <c r="EN53" s="526"/>
      <c r="EO53" s="526"/>
      <c r="EP53" s="526"/>
      <c r="EQ53" s="526"/>
      <c r="ER53" s="526"/>
      <c r="ES53" s="526"/>
      <c r="ET53" s="526"/>
      <c r="EU53" s="526"/>
      <c r="EV53" s="526"/>
      <c r="EW53" s="526"/>
      <c r="EX53" s="526"/>
      <c r="EY53" s="526"/>
      <c r="EZ53" s="526"/>
      <c r="FA53" s="526"/>
      <c r="FB53" s="526"/>
      <c r="FC53" s="526"/>
      <c r="FD53" s="526"/>
      <c r="FE53" s="526"/>
      <c r="FF53" s="526"/>
      <c r="FG53" s="526"/>
      <c r="FH53" s="526"/>
      <c r="FI53" s="526"/>
      <c r="FJ53" s="526"/>
      <c r="FK53" s="526"/>
      <c r="FL53" s="526"/>
      <c r="FM53" s="526"/>
      <c r="FN53" s="526"/>
      <c r="FO53" s="526"/>
      <c r="FP53" s="526"/>
      <c r="FQ53" s="526"/>
      <c r="FR53" s="526"/>
      <c r="FS53" s="526"/>
      <c r="FT53" s="526"/>
      <c r="FU53" s="526"/>
      <c r="FV53" s="526"/>
      <c r="FW53" s="526"/>
      <c r="FX53" s="526"/>
      <c r="FY53" s="526"/>
      <c r="FZ53" s="526"/>
      <c r="GA53" s="526"/>
      <c r="GB53" s="526"/>
      <c r="GC53" s="526"/>
      <c r="GD53" s="526"/>
      <c r="GE53" s="526"/>
      <c r="GF53" s="526"/>
      <c r="GG53" s="526"/>
      <c r="GH53" s="526"/>
      <c r="GI53" s="526"/>
      <c r="GJ53" s="526"/>
      <c r="GK53" s="526"/>
      <c r="GL53" s="526"/>
      <c r="GM53" s="526"/>
      <c r="GN53" s="526"/>
      <c r="GO53" s="526"/>
      <c r="GP53" s="526"/>
      <c r="GQ53" s="526"/>
      <c r="GR53" s="526"/>
      <c r="GS53" s="526"/>
      <c r="GT53" s="526"/>
      <c r="GU53" s="526"/>
      <c r="GV53" s="526"/>
      <c r="GW53" s="526"/>
      <c r="GX53" s="526"/>
      <c r="GY53" s="526"/>
      <c r="GZ53" s="526"/>
      <c r="HA53" s="526"/>
      <c r="HB53" s="526"/>
      <c r="HC53" s="526"/>
      <c r="HD53" s="526"/>
      <c r="HE53" s="526"/>
      <c r="HF53" s="526"/>
      <c r="HG53" s="526"/>
      <c r="HH53" s="526"/>
      <c r="HI53" s="526"/>
      <c r="HJ53" s="526"/>
      <c r="HK53" s="526"/>
      <c r="HL53" s="526"/>
      <c r="HM53" s="526"/>
      <c r="HN53" s="526"/>
      <c r="HO53" s="526"/>
      <c r="HP53" s="526"/>
      <c r="HQ53" s="526"/>
      <c r="HR53" s="526"/>
      <c r="HS53" s="526"/>
      <c r="HT53" s="526"/>
      <c r="HU53" s="526"/>
      <c r="HV53" s="526"/>
      <c r="HW53" s="526"/>
      <c r="HX53" s="526"/>
      <c r="HY53" s="526"/>
      <c r="HZ53" s="526"/>
      <c r="IA53" s="526"/>
      <c r="IB53" s="526"/>
      <c r="IC53" s="526"/>
      <c r="ID53" s="526"/>
      <c r="IE53" s="526"/>
      <c r="IF53" s="526"/>
      <c r="IG53" s="526"/>
      <c r="IH53" s="526"/>
      <c r="II53" s="526"/>
      <c r="IJ53" s="526"/>
      <c r="IK53" s="526"/>
      <c r="IL53" s="526"/>
      <c r="IM53" s="526"/>
      <c r="IN53" s="526"/>
      <c r="IO53" s="526"/>
      <c r="IP53" s="526"/>
      <c r="IQ53" s="526"/>
      <c r="IR53" s="526"/>
      <c r="IS53" s="526"/>
      <c r="IT53" s="526"/>
      <c r="IU53" s="526"/>
      <c r="IV53" s="526"/>
      <c r="IW53" s="526"/>
      <c r="IX53" s="526"/>
      <c r="IY53" s="526"/>
      <c r="IZ53" s="526"/>
      <c r="JA53" s="526"/>
      <c r="JB53" s="526"/>
      <c r="JC53" s="526"/>
      <c r="JD53" s="526"/>
      <c r="JE53" s="526"/>
      <c r="JF53" s="526"/>
      <c r="JG53" s="526"/>
      <c r="JH53" s="526"/>
      <c r="JI53" s="526"/>
      <c r="JJ53" s="526"/>
      <c r="JK53" s="526"/>
      <c r="JL53" s="526"/>
      <c r="JM53" s="526"/>
      <c r="JN53" s="526"/>
      <c r="JO53" s="526"/>
      <c r="JP53" s="526"/>
      <c r="JQ53" s="526"/>
      <c r="JR53" s="526"/>
      <c r="JS53" s="526"/>
      <c r="JT53" s="526"/>
      <c r="JU53" s="526"/>
      <c r="JV53" s="526"/>
      <c r="JW53" s="526"/>
      <c r="JX53" s="526"/>
      <c r="JY53" s="526"/>
      <c r="JZ53" s="526"/>
      <c r="KA53" s="526"/>
      <c r="KB53" s="526"/>
      <c r="KC53" s="526"/>
      <c r="KD53" s="526"/>
      <c r="KE53" s="526"/>
      <c r="KF53" s="526"/>
      <c r="KG53" s="526"/>
      <c r="KH53" s="526"/>
      <c r="KI53" s="526"/>
      <c r="KJ53" s="526"/>
      <c r="KK53" s="526"/>
      <c r="KL53" s="526"/>
      <c r="KM53" s="526"/>
      <c r="KN53" s="526"/>
      <c r="KO53" s="526"/>
      <c r="KP53" s="526"/>
      <c r="KQ53" s="526"/>
      <c r="KR53" s="526"/>
      <c r="KS53" s="526"/>
      <c r="KT53" s="526"/>
      <c r="KU53" s="526"/>
      <c r="KV53" s="526"/>
      <c r="KW53" s="526"/>
      <c r="KX53" s="526"/>
      <c r="KY53" s="526"/>
      <c r="KZ53" s="526"/>
      <c r="LA53" s="526"/>
      <c r="LB53" s="526"/>
      <c r="LC53" s="526"/>
      <c r="LD53" s="526"/>
      <c r="LE53" s="526"/>
      <c r="LF53" s="526"/>
      <c r="LG53" s="526"/>
      <c r="LH53" s="526"/>
      <c r="LI53" s="526"/>
      <c r="LJ53" s="526"/>
      <c r="LK53" s="526"/>
      <c r="LL53" s="526"/>
      <c r="LM53" s="526"/>
      <c r="LN53" s="526"/>
      <c r="LO53" s="526"/>
      <c r="LP53" s="526"/>
      <c r="LQ53" s="526"/>
      <c r="LR53" s="526"/>
      <c r="LS53" s="526"/>
      <c r="LT53" s="526"/>
      <c r="LU53" s="526"/>
      <c r="LV53" s="526"/>
      <c r="LW53" s="526"/>
      <c r="LX53" s="526"/>
      <c r="LY53" s="526"/>
      <c r="LZ53" s="526"/>
      <c r="MA53" s="526"/>
      <c r="MB53" s="526"/>
      <c r="MC53" s="526"/>
      <c r="MD53" s="526"/>
      <c r="ME53" s="526"/>
      <c r="MF53" s="526"/>
      <c r="MG53" s="526"/>
      <c r="MH53" s="526"/>
      <c r="MI53" s="526"/>
      <c r="MJ53" s="526"/>
      <c r="MK53" s="526"/>
      <c r="ML53" s="526"/>
      <c r="MM53" s="526"/>
      <c r="MN53" s="526"/>
      <c r="MO53" s="526"/>
      <c r="MP53" s="526"/>
      <c r="MQ53" s="526"/>
      <c r="MR53" s="526"/>
      <c r="MS53" s="526"/>
      <c r="MT53" s="526"/>
      <c r="MU53" s="526"/>
      <c r="MV53" s="526"/>
      <c r="MW53" s="526"/>
      <c r="MX53" s="526"/>
      <c r="MY53" s="526"/>
      <c r="MZ53" s="526"/>
      <c r="NA53" s="526"/>
      <c r="NB53" s="526"/>
      <c r="NC53" s="526"/>
      <c r="ND53" s="526"/>
      <c r="NE53" s="526"/>
      <c r="NF53" s="526"/>
      <c r="NG53" s="526"/>
      <c r="NH53" s="526"/>
      <c r="NI53" s="526"/>
      <c r="NJ53" s="526"/>
      <c r="NK53" s="526"/>
      <c r="NL53" s="526"/>
      <c r="NM53" s="526"/>
      <c r="NN53" s="526"/>
      <c r="NO53" s="526"/>
      <c r="NP53" s="526"/>
      <c r="NQ53" s="526"/>
      <c r="NR53" s="526"/>
      <c r="NS53" s="526"/>
      <c r="NT53" s="526"/>
      <c r="NU53" s="526"/>
      <c r="NV53" s="526"/>
      <c r="NW53" s="526"/>
      <c r="NX53" s="526"/>
      <c r="NY53" s="526"/>
      <c r="NZ53" s="526"/>
      <c r="OA53" s="526"/>
      <c r="OB53" s="526"/>
      <c r="OC53" s="526"/>
      <c r="OD53" s="526"/>
      <c r="OE53" s="526"/>
      <c r="OF53" s="526"/>
      <c r="OG53" s="526"/>
      <c r="OH53" s="526"/>
      <c r="OI53" s="526"/>
      <c r="OJ53" s="526"/>
      <c r="OK53" s="526"/>
      <c r="OL53" s="526"/>
      <c r="OM53" s="526"/>
      <c r="ON53" s="526"/>
      <c r="OO53" s="526"/>
      <c r="OP53" s="526"/>
      <c r="OQ53" s="526"/>
      <c r="OR53" s="526"/>
      <c r="OS53" s="526"/>
      <c r="OT53" s="526"/>
      <c r="OU53" s="526"/>
      <c r="OV53" s="526"/>
      <c r="OW53" s="526"/>
      <c r="OX53" s="526"/>
      <c r="OY53" s="526"/>
      <c r="OZ53" s="526"/>
      <c r="PA53" s="526"/>
      <c r="PB53" s="526"/>
      <c r="PC53" s="526"/>
      <c r="PD53" s="526"/>
      <c r="PE53" s="526"/>
      <c r="PF53" s="526"/>
      <c r="PG53" s="526"/>
      <c r="PH53" s="526"/>
      <c r="PI53" s="526"/>
      <c r="PJ53" s="526"/>
      <c r="PK53" s="526"/>
      <c r="PL53" s="526"/>
      <c r="PM53" s="526"/>
      <c r="PN53" s="526"/>
      <c r="PO53" s="526"/>
      <c r="PP53" s="526"/>
      <c r="PQ53" s="526"/>
      <c r="PR53" s="526"/>
      <c r="PS53" s="526"/>
      <c r="PT53" s="526"/>
      <c r="PU53" s="526"/>
      <c r="PV53" s="526"/>
      <c r="PW53" s="526"/>
      <c r="PX53" s="526"/>
      <c r="PY53" s="526"/>
      <c r="PZ53" s="526"/>
      <c r="QA53" s="526"/>
      <c r="QB53" s="526"/>
      <c r="QC53" s="526"/>
      <c r="QD53" s="526"/>
      <c r="QE53" s="526"/>
      <c r="QF53" s="526"/>
      <c r="QG53" s="526"/>
      <c r="QH53" s="526"/>
      <c r="QI53" s="526"/>
      <c r="QJ53" s="526"/>
      <c r="QK53" s="526"/>
      <c r="QL53" s="526"/>
      <c r="QM53" s="526"/>
      <c r="QN53" s="526"/>
      <c r="QO53" s="526"/>
      <c r="QP53" s="526"/>
      <c r="QQ53" s="526"/>
      <c r="QR53" s="526"/>
      <c r="QS53" s="526"/>
      <c r="QT53" s="526"/>
      <c r="QU53" s="526"/>
      <c r="QV53" s="526"/>
      <c r="QW53" s="526"/>
      <c r="QX53" s="526"/>
      <c r="QY53" s="526"/>
      <c r="QZ53" s="526"/>
      <c r="RA53" s="526"/>
      <c r="RB53" s="526"/>
      <c r="RC53" s="526"/>
      <c r="RD53" s="526"/>
      <c r="RE53" s="526"/>
      <c r="RF53" s="526"/>
      <c r="RG53" s="526"/>
      <c r="RH53" s="526"/>
      <c r="RI53" s="526"/>
      <c r="RJ53" s="526"/>
      <c r="RK53" s="526"/>
      <c r="RL53" s="526"/>
      <c r="RM53" s="526"/>
      <c r="RN53" s="526"/>
      <c r="RO53" s="526"/>
      <c r="RP53" s="526"/>
      <c r="RQ53" s="526"/>
      <c r="RR53" s="526"/>
      <c r="RS53" s="526"/>
      <c r="RT53" s="526"/>
      <c r="RU53" s="526"/>
      <c r="RV53" s="526"/>
      <c r="RW53" s="526"/>
      <c r="RX53" s="526"/>
      <c r="RY53" s="526"/>
      <c r="RZ53" s="526"/>
      <c r="SA53" s="526"/>
      <c r="SB53" s="526"/>
      <c r="SC53" s="526"/>
      <c r="SD53" s="526"/>
      <c r="SE53" s="526"/>
      <c r="SF53" s="526"/>
      <c r="SG53" s="526"/>
      <c r="SH53" s="526"/>
      <c r="SI53" s="526"/>
      <c r="SJ53" s="526"/>
      <c r="SK53" s="526"/>
      <c r="SL53" s="526"/>
      <c r="SM53" s="526"/>
      <c r="SN53" s="526"/>
      <c r="SO53" s="526"/>
      <c r="SP53" s="526"/>
      <c r="SQ53" s="526"/>
      <c r="SR53" s="526"/>
      <c r="SS53" s="526"/>
      <c r="ST53" s="526"/>
      <c r="SU53" s="526"/>
      <c r="SV53" s="526"/>
      <c r="SW53" s="526"/>
      <c r="SX53" s="526"/>
      <c r="SY53" s="526"/>
      <c r="SZ53" s="526"/>
      <c r="TA53" s="526"/>
      <c r="TB53" s="526"/>
      <c r="TC53" s="526"/>
      <c r="TD53" s="526"/>
      <c r="TE53" s="526"/>
      <c r="TF53" s="526"/>
      <c r="TG53" s="526"/>
      <c r="TH53" s="526"/>
      <c r="TI53" s="526"/>
      <c r="TJ53" s="526"/>
      <c r="TK53" s="526"/>
      <c r="TL53" s="526"/>
      <c r="TM53" s="526"/>
      <c r="TN53" s="526"/>
      <c r="TO53" s="526"/>
      <c r="TP53" s="526"/>
      <c r="TQ53" s="526"/>
      <c r="TR53" s="526"/>
      <c r="TS53" s="526"/>
      <c r="TT53" s="526"/>
      <c r="TU53" s="526"/>
      <c r="TV53" s="526"/>
      <c r="TW53" s="526"/>
      <c r="TX53" s="526"/>
      <c r="TY53" s="526"/>
      <c r="TZ53" s="526"/>
      <c r="UA53" s="526"/>
      <c r="UB53" s="526"/>
      <c r="UC53" s="526"/>
      <c r="UD53" s="526"/>
      <c r="UE53" s="526"/>
      <c r="UF53" s="526"/>
      <c r="UG53" s="526"/>
      <c r="UH53" s="526"/>
      <c r="UI53" s="526"/>
      <c r="UJ53" s="526"/>
      <c r="UK53" s="526"/>
      <c r="UL53" s="526"/>
      <c r="UM53" s="526"/>
      <c r="UN53" s="526"/>
      <c r="UO53" s="526"/>
      <c r="UP53" s="526"/>
      <c r="UQ53" s="526"/>
      <c r="UR53" s="526"/>
      <c r="US53" s="526"/>
      <c r="UT53" s="526"/>
      <c r="UU53" s="526"/>
      <c r="UV53" s="526"/>
      <c r="UW53" s="526"/>
      <c r="UX53" s="526"/>
      <c r="UY53" s="526"/>
      <c r="UZ53" s="526"/>
      <c r="VA53" s="526"/>
      <c r="VB53" s="526"/>
      <c r="VC53" s="526"/>
      <c r="VD53" s="526"/>
      <c r="VE53" s="526"/>
      <c r="VF53" s="526"/>
      <c r="VG53" s="526"/>
      <c r="VH53" s="526"/>
      <c r="VI53" s="526"/>
      <c r="VJ53" s="526"/>
      <c r="VK53" s="526"/>
      <c r="VL53" s="526"/>
      <c r="VM53" s="526"/>
      <c r="VN53" s="526"/>
      <c r="VO53" s="526"/>
      <c r="VP53" s="526"/>
      <c r="VQ53" s="526"/>
      <c r="VR53" s="526"/>
      <c r="VS53" s="526"/>
      <c r="VT53" s="526"/>
      <c r="VU53" s="526"/>
      <c r="VV53" s="526"/>
      <c r="VW53" s="526"/>
      <c r="VX53" s="526"/>
      <c r="VY53" s="526"/>
      <c r="VZ53" s="526"/>
      <c r="WA53" s="526"/>
      <c r="WB53" s="526"/>
      <c r="WC53" s="526"/>
      <c r="WD53" s="526"/>
      <c r="WE53" s="526"/>
      <c r="WF53" s="526"/>
      <c r="WG53" s="526"/>
      <c r="WH53" s="526"/>
      <c r="WI53" s="526"/>
      <c r="WJ53" s="526"/>
      <c r="WK53" s="526"/>
      <c r="WL53" s="526"/>
      <c r="WM53" s="526"/>
      <c r="WN53" s="526"/>
      <c r="WO53" s="526"/>
      <c r="WP53" s="526"/>
      <c r="WQ53" s="526"/>
      <c r="WR53" s="526"/>
      <c r="WS53" s="526"/>
      <c r="WT53" s="526"/>
      <c r="WU53" s="526"/>
      <c r="WV53" s="526"/>
      <c r="WW53" s="526"/>
      <c r="WX53" s="526"/>
      <c r="WY53" s="526"/>
      <c r="WZ53" s="526"/>
      <c r="XA53" s="526"/>
      <c r="XB53" s="526"/>
      <c r="XC53" s="526"/>
      <c r="XD53" s="526"/>
      <c r="XE53" s="526"/>
      <c r="XF53" s="526"/>
      <c r="XG53" s="526"/>
      <c r="XH53" s="526"/>
      <c r="XI53" s="526"/>
      <c r="XJ53" s="526"/>
      <c r="XK53" s="526"/>
      <c r="XL53" s="526"/>
      <c r="XM53" s="526"/>
      <c r="XN53" s="526"/>
      <c r="XO53" s="526"/>
      <c r="XP53" s="526"/>
      <c r="XQ53" s="526"/>
      <c r="XR53" s="526"/>
      <c r="XS53" s="526"/>
      <c r="XT53" s="526"/>
      <c r="XU53" s="526"/>
      <c r="XV53" s="526"/>
      <c r="XW53" s="526"/>
      <c r="XX53" s="526"/>
      <c r="XY53" s="526"/>
      <c r="XZ53" s="526"/>
      <c r="YA53" s="526"/>
      <c r="YB53" s="526"/>
      <c r="YC53" s="526"/>
      <c r="YD53" s="526"/>
      <c r="YE53" s="526"/>
      <c r="YF53" s="526"/>
      <c r="YG53" s="526"/>
      <c r="YH53" s="526"/>
      <c r="YI53" s="526"/>
      <c r="YJ53" s="526"/>
      <c r="YK53" s="526"/>
      <c r="YL53" s="526"/>
      <c r="YM53" s="526"/>
      <c r="YN53" s="526"/>
      <c r="YO53" s="526"/>
      <c r="YP53" s="526"/>
      <c r="YQ53" s="526"/>
      <c r="YR53" s="526"/>
      <c r="YS53" s="526"/>
      <c r="YT53" s="526"/>
      <c r="YU53" s="526"/>
      <c r="YV53" s="526"/>
      <c r="YW53" s="526"/>
      <c r="YX53" s="526"/>
      <c r="YY53" s="526"/>
      <c r="YZ53" s="526"/>
      <c r="ZA53" s="526"/>
      <c r="ZB53" s="526"/>
      <c r="ZC53" s="526"/>
      <c r="ZD53" s="526"/>
      <c r="ZE53" s="526"/>
      <c r="ZF53" s="526"/>
      <c r="ZG53" s="526"/>
      <c r="ZH53" s="526"/>
      <c r="ZI53" s="526"/>
      <c r="ZJ53" s="526"/>
      <c r="ZK53" s="526"/>
      <c r="ZL53" s="526"/>
      <c r="ZM53" s="526"/>
      <c r="ZN53" s="526"/>
      <c r="ZO53" s="526"/>
      <c r="ZP53" s="526"/>
      <c r="ZQ53" s="526"/>
      <c r="ZR53" s="526"/>
      <c r="ZS53" s="526"/>
      <c r="ZT53" s="526"/>
      <c r="ZU53" s="526"/>
      <c r="ZV53" s="526"/>
      <c r="ZW53" s="526"/>
      <c r="ZX53" s="526"/>
      <c r="ZY53" s="526"/>
      <c r="ZZ53" s="526"/>
      <c r="AAA53" s="526"/>
      <c r="AAB53" s="526"/>
      <c r="AAC53" s="526"/>
      <c r="AAD53" s="526"/>
      <c r="AAE53" s="526"/>
      <c r="AAF53" s="526"/>
      <c r="AAG53" s="526"/>
      <c r="AAH53" s="526"/>
      <c r="AAI53" s="526"/>
      <c r="AAJ53" s="526"/>
      <c r="AAK53" s="526"/>
      <c r="AAL53" s="526"/>
      <c r="AAM53" s="526"/>
      <c r="AAN53" s="526"/>
      <c r="AAO53" s="526"/>
      <c r="AAP53" s="526"/>
      <c r="AAQ53" s="526"/>
      <c r="AAR53" s="526"/>
      <c r="AAS53" s="526"/>
      <c r="AAT53" s="526"/>
      <c r="AAU53" s="526"/>
      <c r="AAV53" s="526"/>
      <c r="AAW53" s="526"/>
      <c r="AAX53" s="526"/>
      <c r="AAY53" s="526"/>
      <c r="AAZ53" s="526"/>
      <c r="ABA53" s="526"/>
      <c r="ABB53" s="526"/>
      <c r="ABC53" s="526"/>
      <c r="ABD53" s="526"/>
      <c r="ABE53" s="526"/>
      <c r="ABF53" s="526"/>
      <c r="ABG53" s="526"/>
      <c r="ABH53" s="526"/>
      <c r="ABI53" s="526"/>
      <c r="ABJ53" s="526"/>
      <c r="ABK53" s="526"/>
      <c r="ABL53" s="526"/>
      <c r="ABM53" s="526"/>
      <c r="ABN53" s="526"/>
      <c r="ABO53" s="526"/>
      <c r="ABP53" s="526"/>
      <c r="ABQ53" s="526"/>
      <c r="ABR53" s="526"/>
      <c r="ABS53" s="526"/>
      <c r="ABT53" s="526"/>
      <c r="ABU53" s="526"/>
      <c r="ABV53" s="526"/>
      <c r="ABW53" s="526"/>
      <c r="ABX53" s="526"/>
      <c r="ABY53" s="526"/>
      <c r="ABZ53" s="526"/>
      <c r="ACA53" s="526"/>
      <c r="ACB53" s="526"/>
      <c r="ACC53" s="526"/>
      <c r="ACD53" s="526"/>
      <c r="ACE53" s="526"/>
      <c r="ACF53" s="526"/>
      <c r="ACG53" s="526"/>
      <c r="ACH53" s="526"/>
      <c r="ACI53" s="526"/>
      <c r="ACJ53" s="526"/>
      <c r="ACK53" s="526"/>
      <c r="ACL53" s="526"/>
      <c r="ACM53" s="526"/>
      <c r="ACN53" s="526"/>
      <c r="ACO53" s="526"/>
      <c r="ACP53" s="526"/>
      <c r="ACQ53" s="526"/>
      <c r="ACR53" s="526"/>
      <c r="ACS53" s="526"/>
      <c r="ACT53" s="526"/>
      <c r="ACU53" s="526"/>
      <c r="ACV53" s="526"/>
      <c r="ACW53" s="526"/>
      <c r="ACX53" s="526"/>
      <c r="ACY53" s="526"/>
      <c r="ACZ53" s="526"/>
      <c r="ADA53" s="526"/>
      <c r="ADB53" s="526"/>
      <c r="ADC53" s="526"/>
      <c r="ADD53" s="526"/>
      <c r="ADE53" s="526"/>
      <c r="ADF53" s="526"/>
      <c r="ADG53" s="526"/>
      <c r="ADH53" s="526"/>
      <c r="ADI53" s="526"/>
      <c r="ADJ53" s="526"/>
      <c r="ADK53" s="526"/>
      <c r="ADL53" s="526"/>
      <c r="ADM53" s="526"/>
      <c r="ADN53" s="526"/>
      <c r="ADO53" s="526"/>
      <c r="ADP53" s="526"/>
      <c r="ADQ53" s="526"/>
      <c r="ADR53" s="526"/>
      <c r="ADS53" s="526"/>
      <c r="ADT53" s="526"/>
      <c r="ADU53" s="526"/>
      <c r="ADV53" s="526"/>
      <c r="ADW53" s="526"/>
      <c r="ADX53" s="526"/>
      <c r="ADY53" s="526"/>
      <c r="ADZ53" s="526"/>
      <c r="AEA53" s="526"/>
      <c r="AEB53" s="526"/>
      <c r="AEC53" s="526"/>
      <c r="AED53" s="526"/>
      <c r="AEE53" s="526"/>
      <c r="AEF53" s="526"/>
      <c r="AEG53" s="526"/>
      <c r="AEH53" s="526"/>
      <c r="AEI53" s="526"/>
      <c r="AEJ53" s="526"/>
      <c r="AEK53" s="526"/>
      <c r="AEL53" s="526"/>
      <c r="AEM53" s="526"/>
      <c r="AEN53" s="526"/>
      <c r="AEO53" s="526"/>
      <c r="AEP53" s="526"/>
      <c r="AEQ53" s="526"/>
      <c r="AER53" s="526"/>
      <c r="AES53" s="526"/>
      <c r="AET53" s="526"/>
      <c r="AEU53" s="526"/>
      <c r="AEV53" s="526"/>
      <c r="AEW53" s="526"/>
      <c r="AEX53" s="526"/>
      <c r="AEY53" s="526"/>
      <c r="AEZ53" s="526"/>
      <c r="AFA53" s="526"/>
      <c r="AFB53" s="526"/>
      <c r="AFC53" s="526"/>
      <c r="AFD53" s="526"/>
      <c r="AFE53" s="526"/>
      <c r="AFF53" s="526"/>
      <c r="AFG53" s="526"/>
      <c r="AFH53" s="526"/>
      <c r="AFI53" s="526"/>
      <c r="AFJ53" s="526"/>
      <c r="AFK53" s="526"/>
      <c r="AFL53" s="526"/>
      <c r="AFM53" s="526"/>
      <c r="AFN53" s="526"/>
      <c r="AFO53" s="526"/>
      <c r="AFP53" s="526"/>
      <c r="AFQ53" s="526"/>
      <c r="AFR53" s="526"/>
      <c r="AFS53" s="526"/>
      <c r="AFT53" s="526"/>
      <c r="AFU53" s="526"/>
      <c r="AFV53" s="526"/>
      <c r="AFW53" s="526"/>
      <c r="AFX53" s="526"/>
      <c r="AFY53" s="526"/>
      <c r="AFZ53" s="526"/>
      <c r="AGA53" s="526"/>
      <c r="AGB53" s="526"/>
      <c r="AGC53" s="526"/>
      <c r="AGD53" s="526"/>
      <c r="AGE53" s="526"/>
      <c r="AGF53" s="526"/>
      <c r="AGG53" s="526"/>
      <c r="AGH53" s="526"/>
      <c r="AGI53" s="526"/>
      <c r="AGJ53" s="526"/>
      <c r="AGK53" s="526"/>
      <c r="AGL53" s="526"/>
      <c r="AGM53" s="526"/>
      <c r="AGN53" s="526"/>
      <c r="AGO53" s="526"/>
      <c r="AGP53" s="526"/>
      <c r="AGQ53" s="526"/>
      <c r="AGR53" s="526"/>
      <c r="AGS53" s="526"/>
      <c r="AGT53" s="526"/>
      <c r="AGU53" s="526"/>
      <c r="AGV53" s="526"/>
      <c r="AGW53" s="526"/>
      <c r="AGX53" s="526"/>
      <c r="AGY53" s="526"/>
      <c r="AGZ53" s="526"/>
      <c r="AHA53" s="526"/>
      <c r="AHB53" s="526"/>
      <c r="AHC53" s="526"/>
      <c r="AHD53" s="526"/>
      <c r="AHE53" s="526"/>
      <c r="AHF53" s="526"/>
      <c r="AHG53" s="526"/>
      <c r="AHH53" s="526"/>
      <c r="AHI53" s="526"/>
      <c r="AHJ53" s="526"/>
      <c r="AHK53" s="526"/>
      <c r="AHL53" s="526"/>
      <c r="AHM53" s="526"/>
      <c r="AHN53" s="526"/>
      <c r="AHO53" s="526"/>
      <c r="AHP53" s="526"/>
      <c r="AHQ53" s="526"/>
      <c r="AHR53" s="526"/>
      <c r="AHS53" s="526"/>
      <c r="AHT53" s="526"/>
      <c r="AHU53" s="526"/>
      <c r="AHV53" s="526"/>
      <c r="AHW53" s="526"/>
      <c r="AHX53" s="526"/>
      <c r="AHY53" s="526"/>
      <c r="AHZ53" s="526"/>
      <c r="AIA53" s="526"/>
      <c r="AIB53" s="526"/>
      <c r="AIC53" s="526"/>
      <c r="AID53" s="526"/>
      <c r="AIE53" s="526"/>
      <c r="AIF53" s="526"/>
      <c r="AIG53" s="526"/>
      <c r="AIH53" s="526"/>
      <c r="AII53" s="526"/>
      <c r="AIJ53" s="526"/>
      <c r="AIK53" s="526"/>
      <c r="AIL53" s="526"/>
      <c r="AIM53" s="526"/>
      <c r="AIN53" s="526"/>
      <c r="AIO53" s="526"/>
      <c r="AIP53" s="526"/>
      <c r="AIQ53" s="526"/>
      <c r="AIR53" s="526"/>
      <c r="AIS53" s="526"/>
      <c r="AIT53" s="526"/>
      <c r="AIU53" s="526"/>
      <c r="AIV53" s="526"/>
      <c r="AIW53" s="526"/>
      <c r="AIX53" s="526"/>
      <c r="AIY53" s="526"/>
      <c r="AIZ53" s="526"/>
      <c r="AJA53" s="526"/>
      <c r="AJB53" s="526"/>
      <c r="AJC53" s="526"/>
      <c r="AJD53" s="526"/>
      <c r="AJE53" s="526"/>
      <c r="AJF53" s="526"/>
      <c r="AJG53" s="526"/>
      <c r="AJH53" s="526"/>
      <c r="AJI53" s="526"/>
      <c r="AJJ53" s="526"/>
      <c r="AJK53" s="526"/>
      <c r="AJL53" s="526"/>
      <c r="AJM53" s="526"/>
      <c r="AJN53" s="526"/>
      <c r="AJO53" s="526"/>
      <c r="AJP53" s="526"/>
      <c r="AJQ53" s="526"/>
      <c r="AJR53" s="526"/>
      <c r="AJS53" s="526"/>
      <c r="AJT53" s="526"/>
      <c r="AJU53" s="526"/>
      <c r="AJV53" s="526"/>
      <c r="AJW53" s="526"/>
      <c r="AJX53" s="526"/>
      <c r="AJY53" s="526"/>
      <c r="AJZ53" s="526"/>
      <c r="AKA53" s="526"/>
      <c r="AKB53" s="526"/>
      <c r="AKC53" s="526"/>
      <c r="AKD53" s="526"/>
      <c r="AKE53" s="526"/>
      <c r="AKF53" s="526"/>
      <c r="AKG53" s="526"/>
      <c r="AKH53" s="526"/>
      <c r="AKI53" s="526"/>
      <c r="AKJ53" s="526"/>
      <c r="AKK53" s="526"/>
      <c r="AKL53" s="526"/>
      <c r="AKM53" s="526"/>
      <c r="AKN53" s="526"/>
      <c r="AKO53" s="526"/>
      <c r="AKP53" s="526"/>
      <c r="AKQ53" s="526"/>
      <c r="AKR53" s="526"/>
      <c r="AKS53" s="526"/>
      <c r="AKT53" s="526"/>
      <c r="AKU53" s="526"/>
      <c r="AKV53" s="526"/>
      <c r="AKW53" s="526"/>
      <c r="AKX53" s="526"/>
      <c r="AKY53" s="526"/>
      <c r="AKZ53" s="526"/>
      <c r="ALA53" s="526"/>
      <c r="ALB53" s="526"/>
      <c r="ALC53" s="526"/>
      <c r="ALD53" s="526"/>
      <c r="ALE53" s="526"/>
      <c r="ALF53" s="526"/>
      <c r="ALG53" s="526"/>
      <c r="ALH53" s="526"/>
      <c r="ALI53" s="526"/>
      <c r="ALJ53" s="526"/>
      <c r="ALK53" s="526"/>
      <c r="ALL53" s="526"/>
      <c r="ALM53" s="526"/>
      <c r="ALN53" s="526"/>
      <c r="ALO53" s="526"/>
      <c r="ALP53" s="526"/>
      <c r="ALQ53" s="526"/>
      <c r="ALR53" s="526"/>
      <c r="ALS53" s="526"/>
      <c r="ALT53" s="526"/>
      <c r="ALU53" s="526"/>
      <c r="ALV53" s="526"/>
      <c r="ALW53" s="526"/>
      <c r="ALX53" s="526"/>
      <c r="ALY53" s="526"/>
      <c r="ALZ53" s="526"/>
      <c r="AMA53" s="526"/>
      <c r="AMB53" s="526"/>
      <c r="AMC53" s="526"/>
      <c r="AMD53" s="526"/>
      <c r="AME53" s="526"/>
      <c r="AMF53" s="526"/>
      <c r="AMG53" s="526"/>
      <c r="AMH53" s="526"/>
      <c r="AMI53" s="526"/>
      <c r="AMJ53" s="526"/>
      <c r="AMK53" s="526"/>
      <c r="AML53" s="526"/>
      <c r="AMM53" s="526"/>
      <c r="AMN53" s="526"/>
      <c r="AMO53" s="526"/>
      <c r="AMP53" s="526"/>
      <c r="AMQ53" s="526"/>
      <c r="AMR53" s="526"/>
      <c r="AMS53" s="526"/>
      <c r="AMT53" s="526"/>
      <c r="AMU53" s="526"/>
      <c r="AMV53" s="526"/>
      <c r="AMW53" s="526"/>
      <c r="AMX53" s="526"/>
      <c r="AMY53" s="526"/>
      <c r="AMZ53" s="526"/>
      <c r="ANA53" s="526"/>
      <c r="ANB53" s="526"/>
      <c r="ANC53" s="526"/>
      <c r="AND53" s="526"/>
      <c r="ANE53" s="526"/>
      <c r="ANF53" s="526"/>
      <c r="ANG53" s="526"/>
      <c r="ANH53" s="526"/>
      <c r="ANI53" s="526"/>
      <c r="ANJ53" s="526"/>
      <c r="ANK53" s="526"/>
      <c r="ANL53" s="526"/>
      <c r="ANM53" s="526"/>
      <c r="ANN53" s="526"/>
      <c r="ANO53" s="526"/>
      <c r="ANP53" s="526"/>
      <c r="ANQ53" s="526"/>
      <c r="ANR53" s="526"/>
      <c r="ANS53" s="526"/>
      <c r="ANT53" s="526"/>
      <c r="ANU53" s="526"/>
      <c r="ANV53" s="526"/>
      <c r="ANW53" s="526"/>
      <c r="ANX53" s="526"/>
      <c r="ANY53" s="526"/>
      <c r="ANZ53" s="526"/>
      <c r="AOA53" s="526"/>
      <c r="AOB53" s="526"/>
      <c r="AOC53" s="526"/>
      <c r="AOD53" s="526"/>
      <c r="AOE53" s="526"/>
      <c r="AOF53" s="526"/>
      <c r="AOG53" s="526"/>
      <c r="AOH53" s="526"/>
      <c r="AOI53" s="526"/>
      <c r="AOJ53" s="526"/>
      <c r="AOK53" s="526"/>
      <c r="AOL53" s="526"/>
      <c r="AOM53" s="526"/>
      <c r="AON53" s="526"/>
      <c r="AOO53" s="526"/>
      <c r="AOP53" s="526"/>
      <c r="AOQ53" s="526"/>
      <c r="AOR53" s="526"/>
      <c r="AOS53" s="526"/>
      <c r="AOT53" s="526"/>
      <c r="AOU53" s="526"/>
      <c r="AOV53" s="526"/>
      <c r="AOW53" s="526"/>
      <c r="AOX53" s="526"/>
      <c r="AOY53" s="526"/>
      <c r="AOZ53" s="526"/>
      <c r="APA53" s="526"/>
      <c r="APB53" s="526"/>
      <c r="APC53" s="526"/>
      <c r="APD53" s="526"/>
      <c r="APE53" s="526"/>
      <c r="APF53" s="526"/>
      <c r="APG53" s="526"/>
      <c r="APH53" s="526"/>
      <c r="API53" s="526"/>
      <c r="APJ53" s="526"/>
      <c r="APK53" s="526"/>
      <c r="APL53" s="526"/>
      <c r="APM53" s="526"/>
      <c r="APN53" s="526"/>
      <c r="APO53" s="526"/>
      <c r="APP53" s="526"/>
      <c r="APQ53" s="526"/>
      <c r="APR53" s="526"/>
      <c r="APS53" s="526"/>
      <c r="APT53" s="526"/>
      <c r="APU53" s="526"/>
      <c r="APV53" s="526"/>
      <c r="APW53" s="526"/>
      <c r="APX53" s="526"/>
      <c r="APY53" s="526"/>
      <c r="APZ53" s="526"/>
      <c r="AQA53" s="526"/>
      <c r="AQB53" s="526"/>
      <c r="AQC53" s="526"/>
      <c r="AQD53" s="526"/>
      <c r="AQE53" s="526"/>
      <c r="AQF53" s="526"/>
      <c r="AQG53" s="526"/>
      <c r="AQH53" s="526"/>
      <c r="AQI53" s="526"/>
      <c r="AQJ53" s="526"/>
      <c r="AQK53" s="526"/>
      <c r="AQL53" s="526"/>
      <c r="AQM53" s="526"/>
      <c r="AQN53" s="526"/>
      <c r="AQO53" s="526"/>
      <c r="AQP53" s="526"/>
      <c r="AQQ53" s="526"/>
      <c r="AQR53" s="526"/>
      <c r="AQS53" s="526"/>
      <c r="AQT53" s="526"/>
      <c r="AQU53" s="526"/>
      <c r="AQV53" s="526"/>
      <c r="AQW53" s="526"/>
      <c r="AQX53" s="526"/>
      <c r="AQY53" s="526"/>
      <c r="AQZ53" s="526"/>
      <c r="ARA53" s="526"/>
      <c r="ARB53" s="526"/>
      <c r="ARC53" s="526"/>
      <c r="ARD53" s="526"/>
      <c r="ARE53" s="526"/>
      <c r="ARF53" s="526"/>
      <c r="ARG53" s="526"/>
      <c r="ARH53" s="526"/>
      <c r="ARI53" s="526"/>
      <c r="ARJ53" s="526"/>
      <c r="ARK53" s="526"/>
      <c r="ARL53" s="526"/>
      <c r="ARM53" s="526"/>
      <c r="ARN53" s="526"/>
      <c r="ARO53" s="526"/>
      <c r="ARP53" s="526"/>
      <c r="ARQ53" s="526"/>
      <c r="ARR53" s="526"/>
      <c r="ARS53" s="526"/>
      <c r="ART53" s="526"/>
      <c r="ARU53" s="526"/>
      <c r="ARV53" s="526"/>
      <c r="ARW53" s="526"/>
      <c r="ARX53" s="526"/>
      <c r="ARY53" s="526"/>
      <c r="ARZ53" s="526"/>
      <c r="ASA53" s="526"/>
      <c r="ASB53" s="526"/>
      <c r="ASC53" s="526"/>
      <c r="ASD53" s="526"/>
      <c r="ASE53" s="526"/>
      <c r="ASF53" s="526"/>
      <c r="ASG53" s="526"/>
      <c r="ASH53" s="526"/>
      <c r="ASI53" s="526"/>
      <c r="ASJ53" s="526"/>
      <c r="ASK53" s="526"/>
      <c r="ASL53" s="526"/>
      <c r="ASM53" s="526"/>
      <c r="ASN53" s="526"/>
      <c r="ASO53" s="526"/>
      <c r="ASP53" s="526"/>
      <c r="ASQ53" s="526"/>
      <c r="ASR53" s="526"/>
      <c r="ASS53" s="526"/>
      <c r="AST53" s="526"/>
      <c r="ASU53" s="526"/>
      <c r="ASV53" s="526"/>
      <c r="ASW53" s="526"/>
      <c r="ASX53" s="526"/>
      <c r="ASY53" s="526"/>
      <c r="ASZ53" s="526"/>
      <c r="ATA53" s="526"/>
      <c r="ATB53" s="526"/>
      <c r="ATC53" s="526"/>
      <c r="ATD53" s="526"/>
      <c r="ATE53" s="526"/>
      <c r="ATF53" s="526"/>
      <c r="ATG53" s="526"/>
      <c r="ATH53" s="526"/>
      <c r="ATI53" s="526"/>
      <c r="ATJ53" s="526"/>
      <c r="ATK53" s="526"/>
      <c r="ATL53" s="526"/>
      <c r="ATM53" s="526"/>
      <c r="ATN53" s="526"/>
      <c r="ATO53" s="526"/>
      <c r="ATP53" s="526"/>
      <c r="ATQ53" s="526"/>
      <c r="ATR53" s="526"/>
      <c r="ATS53" s="526"/>
      <c r="ATT53" s="526"/>
      <c r="ATU53" s="526"/>
      <c r="ATV53" s="526"/>
      <c r="ATW53" s="526"/>
      <c r="ATX53" s="526"/>
      <c r="ATY53" s="526"/>
      <c r="ATZ53" s="526"/>
      <c r="AUA53" s="526"/>
      <c r="AUB53" s="526"/>
      <c r="AUC53" s="526"/>
      <c r="AUD53" s="526"/>
      <c r="AUE53" s="526"/>
      <c r="AUF53" s="526"/>
      <c r="AUG53" s="526"/>
      <c r="AUH53" s="526"/>
      <c r="AUI53" s="526"/>
      <c r="AUJ53" s="526"/>
      <c r="AUK53" s="526"/>
      <c r="AUL53" s="526"/>
      <c r="AUM53" s="526"/>
      <c r="AUN53" s="526"/>
      <c r="AUO53" s="526"/>
      <c r="AUP53" s="526"/>
      <c r="AUQ53" s="526"/>
      <c r="AUR53" s="526"/>
      <c r="AUS53" s="526"/>
      <c r="AUT53" s="526"/>
      <c r="AUU53" s="526"/>
      <c r="AUV53" s="526"/>
      <c r="AUW53" s="526"/>
      <c r="AUX53" s="526"/>
      <c r="AUY53" s="526"/>
      <c r="AUZ53" s="526"/>
      <c r="AVA53" s="526"/>
      <c r="AVB53" s="526"/>
      <c r="AVC53" s="526"/>
      <c r="AVD53" s="526"/>
      <c r="AVE53" s="526"/>
      <c r="AVF53" s="526"/>
      <c r="AVG53" s="526"/>
      <c r="AVH53" s="526"/>
      <c r="AVI53" s="526"/>
      <c r="AVJ53" s="526"/>
      <c r="AVK53" s="526"/>
      <c r="AVL53" s="526"/>
      <c r="AVM53" s="526"/>
      <c r="AVN53" s="526"/>
      <c r="AVO53" s="526"/>
      <c r="AVP53" s="526"/>
      <c r="AVQ53" s="526"/>
      <c r="AVR53" s="526"/>
      <c r="AVS53" s="526"/>
      <c r="AVT53" s="526"/>
      <c r="AVU53" s="526"/>
      <c r="AVV53" s="526"/>
      <c r="AVW53" s="526"/>
      <c r="AVX53" s="526"/>
      <c r="AVY53" s="526"/>
      <c r="AVZ53" s="526"/>
      <c r="AWA53" s="526"/>
      <c r="AWB53" s="526"/>
      <c r="AWC53" s="526"/>
      <c r="AWD53" s="526"/>
      <c r="AWE53" s="526"/>
      <c r="AWF53" s="526"/>
      <c r="AWG53" s="526"/>
      <c r="AWH53" s="526"/>
      <c r="AWI53" s="526"/>
      <c r="AWJ53" s="526"/>
      <c r="AWK53" s="526"/>
      <c r="AWL53" s="526"/>
      <c r="AWM53" s="526"/>
      <c r="AWN53" s="526"/>
      <c r="AWO53" s="526"/>
      <c r="AWP53" s="526"/>
      <c r="AWQ53" s="526"/>
      <c r="AWR53" s="526"/>
      <c r="AWS53" s="526"/>
      <c r="AWT53" s="526"/>
      <c r="AWU53" s="526"/>
      <c r="AWV53" s="526"/>
      <c r="AWW53" s="526"/>
      <c r="AWX53" s="526"/>
      <c r="AWY53" s="526"/>
      <c r="AWZ53" s="526"/>
      <c r="AXA53" s="526"/>
      <c r="AXB53" s="526"/>
      <c r="AXC53" s="526"/>
      <c r="AXD53" s="526"/>
      <c r="AXE53" s="526"/>
      <c r="AXF53" s="526"/>
      <c r="AXG53" s="526"/>
      <c r="AXH53" s="526"/>
      <c r="AXI53" s="526"/>
      <c r="AXJ53" s="526"/>
      <c r="AXK53" s="526"/>
      <c r="AXL53" s="526"/>
      <c r="AXM53" s="526"/>
      <c r="AXN53" s="526"/>
      <c r="AXO53" s="526"/>
      <c r="AXP53" s="526"/>
      <c r="AXQ53" s="526"/>
      <c r="AXR53" s="526"/>
      <c r="AXS53" s="526"/>
      <c r="AXT53" s="526"/>
      <c r="AXU53" s="526"/>
      <c r="AXV53" s="526"/>
      <c r="AXW53" s="526"/>
      <c r="AXX53" s="526"/>
      <c r="AXY53" s="526"/>
      <c r="AXZ53" s="526"/>
      <c r="AYA53" s="526"/>
      <c r="AYB53" s="526"/>
      <c r="AYC53" s="526"/>
      <c r="AYD53" s="526"/>
      <c r="AYE53" s="526"/>
      <c r="AYF53" s="526"/>
      <c r="AYG53" s="526"/>
      <c r="AYH53" s="526"/>
      <c r="AYI53" s="526"/>
      <c r="AYJ53" s="526"/>
      <c r="AYK53" s="526"/>
      <c r="AYL53" s="526"/>
      <c r="AYM53" s="526"/>
      <c r="AYN53" s="526"/>
      <c r="AYO53" s="526"/>
      <c r="AYP53" s="526"/>
      <c r="AYQ53" s="526"/>
      <c r="AYR53" s="526"/>
      <c r="AYS53" s="526"/>
      <c r="AYT53" s="526"/>
      <c r="AYU53" s="526"/>
      <c r="AYV53" s="526"/>
      <c r="AYW53" s="526"/>
      <c r="AYX53" s="526"/>
      <c r="AYY53" s="526"/>
      <c r="AYZ53" s="526"/>
      <c r="AZA53" s="526"/>
      <c r="AZB53" s="526"/>
      <c r="AZC53" s="526"/>
      <c r="AZD53" s="526"/>
      <c r="AZE53" s="526"/>
      <c r="AZF53" s="526"/>
      <c r="AZG53" s="526"/>
      <c r="AZH53" s="526"/>
      <c r="AZI53" s="526"/>
      <c r="AZJ53" s="526"/>
      <c r="AZK53" s="526"/>
      <c r="AZL53" s="526"/>
      <c r="AZM53" s="526"/>
      <c r="AZN53" s="526"/>
      <c r="AZO53" s="526"/>
      <c r="AZP53" s="526"/>
      <c r="AZQ53" s="526"/>
      <c r="AZR53" s="526"/>
      <c r="AZS53" s="526"/>
      <c r="AZT53" s="526"/>
      <c r="AZU53" s="526"/>
      <c r="AZV53" s="526"/>
      <c r="AZW53" s="526"/>
      <c r="AZX53" s="526"/>
      <c r="AZY53" s="526"/>
      <c r="AZZ53" s="526"/>
      <c r="BAA53" s="526"/>
      <c r="BAB53" s="526"/>
      <c r="BAC53" s="526"/>
      <c r="BAD53" s="526"/>
      <c r="BAE53" s="526"/>
      <c r="BAF53" s="526"/>
      <c r="BAG53" s="526"/>
      <c r="BAH53" s="526"/>
      <c r="BAI53" s="526"/>
      <c r="BAJ53" s="526"/>
      <c r="BAK53" s="526"/>
      <c r="BAL53" s="526"/>
      <c r="BAM53" s="526"/>
      <c r="BAN53" s="526"/>
      <c r="BAO53" s="526"/>
      <c r="BAP53" s="526"/>
      <c r="BAQ53" s="526"/>
      <c r="BAR53" s="526"/>
      <c r="BAS53" s="526"/>
      <c r="BAT53" s="526"/>
      <c r="BAU53" s="526"/>
      <c r="BAV53" s="526"/>
      <c r="BAW53" s="526"/>
      <c r="BAX53" s="526"/>
      <c r="BAY53" s="526"/>
      <c r="BAZ53" s="526"/>
      <c r="BBA53" s="526"/>
      <c r="BBB53" s="526"/>
      <c r="BBC53" s="526"/>
      <c r="BBD53" s="526"/>
      <c r="BBE53" s="526"/>
      <c r="BBF53" s="526"/>
      <c r="BBG53" s="526"/>
      <c r="BBH53" s="526"/>
      <c r="BBI53" s="526"/>
      <c r="BBJ53" s="526"/>
      <c r="BBK53" s="526"/>
      <c r="BBL53" s="526"/>
      <c r="BBM53" s="526"/>
      <c r="BBN53" s="526"/>
      <c r="BBO53" s="526"/>
      <c r="BBP53" s="526"/>
      <c r="BBQ53" s="526"/>
      <c r="BBR53" s="526"/>
      <c r="BBS53" s="526"/>
      <c r="BBT53" s="526"/>
      <c r="BBU53" s="526"/>
      <c r="BBV53" s="526"/>
      <c r="BBW53" s="526"/>
      <c r="BBX53" s="526"/>
      <c r="BBY53" s="526"/>
      <c r="BBZ53" s="526"/>
      <c r="BCA53" s="526"/>
      <c r="BCB53" s="526"/>
      <c r="BCC53" s="526"/>
      <c r="BCD53" s="526"/>
      <c r="BCE53" s="526"/>
      <c r="BCF53" s="526"/>
      <c r="BCG53" s="526"/>
      <c r="BCH53" s="526"/>
      <c r="BCI53" s="526"/>
      <c r="BCJ53" s="526"/>
      <c r="BCK53" s="526"/>
      <c r="BCL53" s="526"/>
      <c r="BCM53" s="526"/>
      <c r="BCN53" s="526"/>
      <c r="BCO53" s="526"/>
      <c r="BCP53" s="526"/>
      <c r="BCQ53" s="526"/>
      <c r="BCR53" s="526"/>
      <c r="BCS53" s="526"/>
      <c r="BCT53" s="526"/>
      <c r="BCU53" s="526"/>
      <c r="BCV53" s="526"/>
      <c r="BCW53" s="526"/>
      <c r="BCX53" s="526"/>
      <c r="BCY53" s="526"/>
      <c r="BCZ53" s="526"/>
      <c r="BDA53" s="526"/>
      <c r="BDB53" s="526"/>
      <c r="BDC53" s="526"/>
      <c r="BDD53" s="526"/>
      <c r="BDE53" s="526"/>
      <c r="BDF53" s="526"/>
      <c r="BDG53" s="526"/>
      <c r="BDH53" s="526"/>
      <c r="BDI53" s="526"/>
      <c r="BDJ53" s="526"/>
      <c r="BDK53" s="526"/>
      <c r="BDL53" s="526"/>
      <c r="BDM53" s="526"/>
      <c r="BDN53" s="526"/>
      <c r="BDO53" s="526"/>
      <c r="BDP53" s="526"/>
      <c r="BDQ53" s="526"/>
      <c r="BDR53" s="526"/>
      <c r="BDS53" s="526"/>
      <c r="BDT53" s="526"/>
      <c r="BDU53" s="526"/>
      <c r="BDV53" s="526"/>
      <c r="BDW53" s="526"/>
      <c r="BDX53" s="526"/>
      <c r="BDY53" s="526"/>
      <c r="BDZ53" s="526"/>
      <c r="BEA53" s="526"/>
      <c r="BEB53" s="526"/>
      <c r="BEC53" s="526"/>
      <c r="BED53" s="526"/>
      <c r="BEE53" s="526"/>
      <c r="BEF53" s="526"/>
      <c r="BEG53" s="526"/>
      <c r="BEH53" s="526"/>
      <c r="BEI53" s="526"/>
      <c r="BEJ53" s="526"/>
      <c r="BEK53" s="526"/>
      <c r="BEL53" s="526"/>
      <c r="BEM53" s="526"/>
      <c r="BEN53" s="526"/>
      <c r="BEO53" s="526"/>
      <c r="BEP53" s="526"/>
      <c r="BEQ53" s="526"/>
      <c r="BER53" s="526"/>
      <c r="BES53" s="526"/>
      <c r="BET53" s="526"/>
      <c r="BEU53" s="526"/>
      <c r="BEV53" s="526"/>
      <c r="BEW53" s="526"/>
      <c r="BEX53" s="526"/>
      <c r="BEY53" s="526"/>
      <c r="BEZ53" s="526"/>
      <c r="BFA53" s="526"/>
      <c r="BFB53" s="526"/>
      <c r="BFC53" s="526"/>
      <c r="BFD53" s="526"/>
      <c r="BFE53" s="526"/>
      <c r="BFF53" s="526"/>
      <c r="BFG53" s="526"/>
      <c r="BFH53" s="526"/>
      <c r="BFI53" s="526"/>
      <c r="BFJ53" s="526"/>
      <c r="BFK53" s="526"/>
      <c r="BFL53" s="526"/>
      <c r="BFM53" s="526"/>
      <c r="BFN53" s="526"/>
      <c r="BFO53" s="526"/>
      <c r="BFP53" s="526"/>
      <c r="BFQ53" s="526"/>
      <c r="BFR53" s="526"/>
      <c r="BFS53" s="526"/>
      <c r="BFT53" s="526"/>
      <c r="BFU53" s="526"/>
      <c r="BFV53" s="526"/>
      <c r="BFW53" s="526"/>
      <c r="BFX53" s="526"/>
      <c r="BFY53" s="526"/>
      <c r="BFZ53" s="526"/>
      <c r="BGA53" s="526"/>
      <c r="BGB53" s="526"/>
      <c r="BGC53" s="526"/>
      <c r="BGD53" s="526"/>
      <c r="BGE53" s="526"/>
      <c r="BGF53" s="526"/>
      <c r="BGG53" s="526"/>
      <c r="BGH53" s="526"/>
      <c r="BGI53" s="526"/>
      <c r="BGJ53" s="526"/>
      <c r="BGK53" s="526"/>
      <c r="BGL53" s="526"/>
      <c r="BGM53" s="526"/>
      <c r="BGN53" s="526"/>
      <c r="BGO53" s="526"/>
      <c r="BGP53" s="526"/>
      <c r="BGQ53" s="526"/>
      <c r="BGR53" s="526"/>
      <c r="BGS53" s="526"/>
      <c r="BGT53" s="526"/>
      <c r="BGU53" s="526"/>
      <c r="BGV53" s="526"/>
      <c r="BGW53" s="526"/>
      <c r="BGX53" s="526"/>
      <c r="BGY53" s="526"/>
      <c r="BGZ53" s="526"/>
      <c r="BHA53" s="526"/>
      <c r="BHB53" s="526"/>
      <c r="BHC53" s="526"/>
      <c r="BHD53" s="526"/>
      <c r="BHE53" s="526"/>
      <c r="BHF53" s="526"/>
      <c r="BHG53" s="526"/>
      <c r="BHH53" s="526"/>
      <c r="BHI53" s="526"/>
      <c r="BHJ53" s="526"/>
      <c r="BHK53" s="526"/>
      <c r="BHL53" s="526"/>
      <c r="BHM53" s="526"/>
      <c r="BHN53" s="526"/>
      <c r="BHO53" s="526"/>
      <c r="BHP53" s="526"/>
      <c r="BHQ53" s="526"/>
      <c r="BHR53" s="526"/>
      <c r="BHS53" s="526"/>
      <c r="BHT53" s="526"/>
      <c r="BHU53" s="526"/>
      <c r="BHV53" s="526"/>
      <c r="BHW53" s="526"/>
      <c r="BHX53" s="526"/>
      <c r="BHY53" s="526"/>
      <c r="BHZ53" s="526"/>
      <c r="BIA53" s="526"/>
      <c r="BIB53" s="526"/>
      <c r="BIC53" s="526"/>
      <c r="BID53" s="526"/>
      <c r="BIE53" s="526"/>
      <c r="BIF53" s="526"/>
      <c r="BIG53" s="526"/>
      <c r="BIH53" s="526"/>
      <c r="BII53" s="526"/>
      <c r="BIJ53" s="526"/>
      <c r="BIK53" s="526"/>
      <c r="BIL53" s="526"/>
      <c r="BIM53" s="526"/>
      <c r="BIN53" s="526"/>
      <c r="BIO53" s="526"/>
      <c r="BIP53" s="526"/>
      <c r="BIQ53" s="526"/>
      <c r="BIR53" s="526"/>
      <c r="BIS53" s="526"/>
      <c r="BIT53" s="526"/>
      <c r="BIU53" s="526"/>
      <c r="BIV53" s="526"/>
      <c r="BIW53" s="526"/>
      <c r="BIX53" s="526"/>
      <c r="BIY53" s="526"/>
      <c r="BIZ53" s="526"/>
      <c r="BJA53" s="526"/>
      <c r="BJB53" s="526"/>
      <c r="BJC53" s="526"/>
      <c r="BJD53" s="526"/>
      <c r="BJE53" s="526"/>
      <c r="BJF53" s="526"/>
      <c r="BJG53" s="526"/>
      <c r="BJH53" s="526"/>
      <c r="BJI53" s="526"/>
      <c r="BJJ53" s="526"/>
      <c r="BJK53" s="526"/>
      <c r="BJL53" s="526"/>
      <c r="BJM53" s="526"/>
      <c r="BJN53" s="526"/>
      <c r="BJO53" s="526"/>
      <c r="BJP53" s="526"/>
      <c r="BJQ53" s="526"/>
      <c r="BJR53" s="526"/>
      <c r="BJS53" s="526"/>
      <c r="BJT53" s="526"/>
      <c r="BJU53" s="526"/>
      <c r="BJV53" s="526"/>
      <c r="BJW53" s="526"/>
      <c r="BJX53" s="526"/>
      <c r="BJY53" s="526"/>
      <c r="BJZ53" s="526"/>
      <c r="BKA53" s="526"/>
      <c r="BKB53" s="526"/>
      <c r="BKC53" s="526"/>
      <c r="BKD53" s="526"/>
      <c r="BKE53" s="526"/>
      <c r="BKF53" s="526"/>
      <c r="BKG53" s="526"/>
      <c r="BKH53" s="526"/>
      <c r="BKI53" s="526"/>
      <c r="BKJ53" s="526"/>
      <c r="BKK53" s="526"/>
      <c r="BKL53" s="526"/>
      <c r="BKM53" s="526"/>
      <c r="BKN53" s="526"/>
      <c r="BKO53" s="526"/>
      <c r="BKP53" s="526"/>
      <c r="BKQ53" s="526"/>
      <c r="BKR53" s="526"/>
      <c r="BKS53" s="526"/>
      <c r="BKT53" s="526"/>
      <c r="BKU53" s="526"/>
      <c r="BKV53" s="526"/>
      <c r="BKW53" s="526"/>
      <c r="BKX53" s="526"/>
      <c r="BKY53" s="526"/>
      <c r="BKZ53" s="526"/>
      <c r="BLA53" s="526"/>
      <c r="BLB53" s="526"/>
      <c r="BLC53" s="526"/>
      <c r="BLD53" s="526"/>
      <c r="BLE53" s="526"/>
      <c r="BLF53" s="526"/>
      <c r="BLG53" s="526"/>
      <c r="BLH53" s="526"/>
      <c r="BLI53" s="526"/>
      <c r="BLJ53" s="526"/>
      <c r="BLK53" s="526"/>
      <c r="BLL53" s="526"/>
      <c r="BLM53" s="526"/>
      <c r="BLN53" s="526"/>
      <c r="BLO53" s="526"/>
      <c r="BLP53" s="526"/>
      <c r="BLQ53" s="526"/>
      <c r="BLR53" s="526"/>
      <c r="BLS53" s="526"/>
      <c r="BLT53" s="526"/>
      <c r="BLU53" s="526"/>
      <c r="BLV53" s="526"/>
      <c r="BLW53" s="526"/>
      <c r="BLX53" s="526"/>
      <c r="BLY53" s="526"/>
      <c r="BLZ53" s="526"/>
      <c r="BMA53" s="526"/>
      <c r="BMB53" s="526"/>
      <c r="BMC53" s="526"/>
      <c r="BMD53" s="526"/>
      <c r="BME53" s="526"/>
      <c r="BMF53" s="526"/>
      <c r="BMG53" s="526"/>
      <c r="BMH53" s="526"/>
      <c r="BMI53" s="526"/>
      <c r="BMJ53" s="526"/>
      <c r="BMK53" s="526"/>
      <c r="BML53" s="526"/>
      <c r="BMM53" s="526"/>
      <c r="BMN53" s="526"/>
      <c r="BMO53" s="526"/>
      <c r="BMP53" s="526"/>
      <c r="BMQ53" s="526"/>
      <c r="BMR53" s="526"/>
      <c r="BMS53" s="526"/>
      <c r="BMT53" s="526"/>
      <c r="BMU53" s="526"/>
      <c r="BMV53" s="526"/>
      <c r="BMW53" s="526"/>
      <c r="BMX53" s="526"/>
      <c r="BMY53" s="526"/>
      <c r="BMZ53" s="526"/>
      <c r="BNA53" s="526"/>
      <c r="BNB53" s="526"/>
      <c r="BNC53" s="526"/>
      <c r="BND53" s="526"/>
      <c r="BNE53" s="526"/>
      <c r="BNF53" s="526"/>
      <c r="BNG53" s="526"/>
      <c r="BNH53" s="526"/>
      <c r="BNI53" s="526"/>
      <c r="BNJ53" s="526"/>
      <c r="BNK53" s="526"/>
      <c r="BNL53" s="526"/>
      <c r="BNM53" s="526"/>
      <c r="BNN53" s="526"/>
      <c r="BNO53" s="526"/>
      <c r="BNP53" s="526"/>
      <c r="BNQ53" s="526"/>
      <c r="BNR53" s="526"/>
      <c r="BNS53" s="526"/>
      <c r="BNT53" s="526"/>
      <c r="BNU53" s="526"/>
      <c r="BNV53" s="526"/>
      <c r="BNW53" s="526"/>
      <c r="BNX53" s="526"/>
      <c r="BNY53" s="526"/>
      <c r="BNZ53" s="526"/>
      <c r="BOA53" s="526"/>
      <c r="BOB53" s="526"/>
      <c r="BOC53" s="526"/>
      <c r="BOD53" s="526"/>
      <c r="BOE53" s="526"/>
      <c r="BOF53" s="526"/>
      <c r="BOG53" s="526"/>
      <c r="BOH53" s="526"/>
      <c r="BOI53" s="526"/>
      <c r="BOJ53" s="526"/>
      <c r="BOK53" s="526"/>
      <c r="BOL53" s="526"/>
      <c r="BOM53" s="526"/>
      <c r="BON53" s="526"/>
      <c r="BOO53" s="526"/>
      <c r="BOP53" s="526"/>
      <c r="BOQ53" s="526"/>
      <c r="BOR53" s="526"/>
      <c r="BOS53" s="526"/>
      <c r="BOT53" s="526"/>
      <c r="BOU53" s="526"/>
      <c r="BOV53" s="526"/>
      <c r="BOW53" s="526"/>
      <c r="BOX53" s="526"/>
      <c r="BOY53" s="526"/>
      <c r="BOZ53" s="526"/>
      <c r="BPA53" s="526"/>
      <c r="BPB53" s="526"/>
      <c r="BPC53" s="526"/>
      <c r="BPD53" s="526"/>
      <c r="BPE53" s="526"/>
      <c r="BPF53" s="526"/>
      <c r="BPG53" s="526"/>
      <c r="BPH53" s="526"/>
      <c r="BPI53" s="526"/>
      <c r="BPJ53" s="526"/>
      <c r="BPK53" s="526"/>
      <c r="BPL53" s="526"/>
      <c r="BPM53" s="526"/>
      <c r="BPN53" s="526"/>
      <c r="BPO53" s="526"/>
      <c r="BPP53" s="526"/>
      <c r="BPQ53" s="526"/>
      <c r="BPR53" s="526"/>
      <c r="BPS53" s="526"/>
      <c r="BPT53" s="526"/>
      <c r="BPU53" s="526"/>
      <c r="BPV53" s="526"/>
      <c r="BPW53" s="526"/>
      <c r="BPX53" s="526"/>
      <c r="BPY53" s="526"/>
      <c r="BPZ53" s="526"/>
      <c r="BQA53" s="526"/>
      <c r="BQB53" s="526"/>
      <c r="BQC53" s="526"/>
      <c r="BQD53" s="526"/>
      <c r="BQE53" s="526"/>
      <c r="BQF53" s="526"/>
      <c r="BQG53" s="526"/>
      <c r="BQH53" s="526"/>
      <c r="BQI53" s="526"/>
      <c r="BQJ53" s="526"/>
      <c r="BQK53" s="526"/>
      <c r="BQL53" s="526"/>
      <c r="BQM53" s="526"/>
      <c r="BQN53" s="526"/>
      <c r="BQO53" s="526"/>
      <c r="BQP53" s="526"/>
      <c r="BQQ53" s="526"/>
      <c r="BQR53" s="526"/>
      <c r="BQS53" s="526"/>
      <c r="BQT53" s="526"/>
      <c r="BQU53" s="526"/>
      <c r="BQV53" s="526"/>
      <c r="BQW53" s="526"/>
      <c r="BQX53" s="526"/>
      <c r="BQY53" s="526"/>
      <c r="BQZ53" s="526"/>
      <c r="BRA53" s="526"/>
      <c r="BRB53" s="526"/>
      <c r="BRC53" s="526"/>
      <c r="BRD53" s="526"/>
      <c r="BRE53" s="526"/>
      <c r="BRF53" s="526"/>
      <c r="BRG53" s="526"/>
      <c r="BRH53" s="526"/>
      <c r="BRI53" s="526"/>
      <c r="BRJ53" s="526"/>
      <c r="BRK53" s="526"/>
      <c r="BRL53" s="526"/>
      <c r="BRM53" s="526"/>
      <c r="BRN53" s="526"/>
      <c r="BRO53" s="526"/>
      <c r="BRP53" s="526"/>
      <c r="BRQ53" s="526"/>
      <c r="BRR53" s="526"/>
      <c r="BRS53" s="526"/>
      <c r="BRT53" s="526"/>
      <c r="BRU53" s="526"/>
      <c r="BRV53" s="526"/>
      <c r="BRW53" s="526"/>
      <c r="BRX53" s="526"/>
      <c r="BRY53" s="526"/>
      <c r="BRZ53" s="526"/>
      <c r="BSA53" s="526"/>
      <c r="BSB53" s="526"/>
      <c r="BSC53" s="526"/>
      <c r="BSD53" s="526"/>
      <c r="BSE53" s="526"/>
      <c r="BSF53" s="526"/>
      <c r="BSG53" s="526"/>
      <c r="BSH53" s="526"/>
      <c r="BSI53" s="526"/>
      <c r="BSJ53" s="526"/>
      <c r="BSK53" s="526"/>
      <c r="BSL53" s="526"/>
      <c r="BSM53" s="526"/>
      <c r="BSN53" s="526"/>
      <c r="BSO53" s="526"/>
      <c r="BSP53" s="526"/>
      <c r="BSQ53" s="526"/>
      <c r="BSR53" s="526"/>
      <c r="BSS53" s="526"/>
      <c r="BST53" s="526"/>
      <c r="BSU53" s="526"/>
      <c r="BSV53" s="526"/>
      <c r="BSW53" s="526"/>
      <c r="BSX53" s="526"/>
      <c r="BSY53" s="526"/>
      <c r="BSZ53" s="526"/>
      <c r="BTA53" s="526"/>
      <c r="BTB53" s="526"/>
      <c r="BTC53" s="526"/>
      <c r="BTD53" s="526"/>
      <c r="BTE53" s="526"/>
      <c r="BTF53" s="526"/>
      <c r="BTG53" s="526"/>
      <c r="BTH53" s="526"/>
      <c r="BTI53" s="526"/>
      <c r="BTJ53" s="526"/>
      <c r="BTK53" s="526"/>
      <c r="BTL53" s="526"/>
      <c r="BTM53" s="526"/>
      <c r="BTN53" s="526"/>
      <c r="BTO53" s="526"/>
      <c r="BTP53" s="526"/>
      <c r="BTQ53" s="526"/>
      <c r="BTR53" s="526"/>
      <c r="BTS53" s="526"/>
      <c r="BTT53" s="526"/>
      <c r="BTU53" s="526"/>
      <c r="BTV53" s="526"/>
      <c r="BTW53" s="526"/>
      <c r="BTX53" s="526"/>
      <c r="BTY53" s="526"/>
      <c r="BTZ53" s="526"/>
      <c r="BUA53" s="526"/>
      <c r="BUB53" s="526"/>
      <c r="BUC53" s="526"/>
      <c r="BUD53" s="526"/>
      <c r="BUE53" s="526"/>
      <c r="BUF53" s="526"/>
      <c r="BUG53" s="526"/>
      <c r="BUH53" s="526"/>
      <c r="BUI53" s="526"/>
      <c r="BUJ53" s="526"/>
      <c r="BUK53" s="526"/>
      <c r="BUL53" s="526"/>
      <c r="BUM53" s="526"/>
      <c r="BUN53" s="526"/>
      <c r="BUO53" s="526"/>
      <c r="BUP53" s="526"/>
      <c r="BUQ53" s="526"/>
      <c r="BUR53" s="526"/>
      <c r="BUS53" s="526"/>
      <c r="BUT53" s="526"/>
      <c r="BUU53" s="526"/>
      <c r="BUV53" s="526"/>
      <c r="BUW53" s="526"/>
      <c r="BUX53" s="526"/>
      <c r="BUY53" s="526"/>
      <c r="BUZ53" s="526"/>
      <c r="BVA53" s="526"/>
      <c r="BVB53" s="526"/>
      <c r="BVC53" s="526"/>
      <c r="BVD53" s="526"/>
      <c r="BVE53" s="526"/>
      <c r="BVF53" s="526"/>
      <c r="BVG53" s="526"/>
      <c r="BVH53" s="526"/>
      <c r="BVI53" s="526"/>
      <c r="BVJ53" s="526"/>
      <c r="BVK53" s="526"/>
      <c r="BVL53" s="526"/>
      <c r="BVM53" s="526"/>
      <c r="BVN53" s="526"/>
      <c r="BVO53" s="526"/>
      <c r="BVP53" s="526"/>
      <c r="BVQ53" s="526"/>
      <c r="BVR53" s="526"/>
      <c r="BVS53" s="526"/>
      <c r="BVT53" s="526"/>
      <c r="BVU53" s="526"/>
      <c r="BVV53" s="526"/>
      <c r="BVW53" s="526"/>
      <c r="BVX53" s="526"/>
      <c r="BVY53" s="526"/>
      <c r="BVZ53" s="526"/>
      <c r="BWA53" s="526"/>
      <c r="BWB53" s="526"/>
      <c r="BWC53" s="526"/>
      <c r="BWD53" s="526"/>
      <c r="BWE53" s="526"/>
      <c r="BWF53" s="526"/>
      <c r="BWG53" s="526"/>
      <c r="BWH53" s="526"/>
      <c r="BWI53" s="526"/>
      <c r="BWJ53" s="526"/>
      <c r="BWK53" s="526"/>
      <c r="BWL53" s="526"/>
      <c r="BWM53" s="526"/>
      <c r="BWN53" s="526"/>
      <c r="BWO53" s="526"/>
      <c r="BWP53" s="526"/>
      <c r="BWQ53" s="526"/>
      <c r="BWR53" s="526"/>
      <c r="BWS53" s="526"/>
      <c r="BWT53" s="526"/>
      <c r="BWU53" s="526"/>
      <c r="BWV53" s="526"/>
      <c r="BWW53" s="526"/>
      <c r="BWX53" s="526"/>
      <c r="BWY53" s="526"/>
      <c r="BWZ53" s="526"/>
      <c r="BXA53" s="526"/>
      <c r="BXB53" s="526"/>
      <c r="BXC53" s="526"/>
      <c r="BXD53" s="526"/>
      <c r="BXE53" s="526"/>
      <c r="BXF53" s="526"/>
      <c r="BXG53" s="526"/>
      <c r="BXH53" s="526"/>
      <c r="BXI53" s="526"/>
      <c r="BXJ53" s="526"/>
      <c r="BXK53" s="526"/>
      <c r="BXL53" s="526"/>
      <c r="BXM53" s="526"/>
      <c r="BXN53" s="526"/>
      <c r="BXO53" s="526"/>
      <c r="BXP53" s="526"/>
      <c r="BXQ53" s="526"/>
      <c r="BXR53" s="526"/>
      <c r="BXS53" s="526"/>
      <c r="BXT53" s="526"/>
      <c r="BXU53" s="526"/>
      <c r="BXV53" s="526"/>
      <c r="BXW53" s="526"/>
      <c r="BXX53" s="526"/>
      <c r="BXY53" s="526"/>
      <c r="BXZ53" s="526"/>
      <c r="BYA53" s="526"/>
      <c r="BYB53" s="526"/>
      <c r="BYC53" s="526"/>
      <c r="BYD53" s="526"/>
      <c r="BYE53" s="526"/>
      <c r="BYF53" s="526"/>
      <c r="BYG53" s="526"/>
      <c r="BYH53" s="526"/>
      <c r="BYI53" s="526"/>
      <c r="BYJ53" s="526"/>
      <c r="BYK53" s="526"/>
      <c r="BYL53" s="526"/>
      <c r="BYM53" s="526"/>
      <c r="BYN53" s="526"/>
      <c r="BYO53" s="526"/>
      <c r="BYP53" s="526"/>
      <c r="BYQ53" s="526"/>
      <c r="BYR53" s="526"/>
      <c r="BYS53" s="526"/>
      <c r="BYT53" s="526"/>
      <c r="BYU53" s="526"/>
      <c r="BYV53" s="526"/>
      <c r="BYW53" s="526"/>
      <c r="BYX53" s="526"/>
      <c r="BYY53" s="526"/>
      <c r="BYZ53" s="526"/>
      <c r="BZA53" s="526"/>
      <c r="BZB53" s="526"/>
      <c r="BZC53" s="526"/>
      <c r="BZD53" s="526"/>
      <c r="BZE53" s="526"/>
      <c r="BZF53" s="526"/>
      <c r="BZG53" s="526"/>
      <c r="BZH53" s="526"/>
      <c r="BZI53" s="526"/>
      <c r="BZJ53" s="526"/>
      <c r="BZK53" s="526"/>
      <c r="BZL53" s="526"/>
      <c r="BZM53" s="526"/>
      <c r="BZN53" s="526"/>
      <c r="BZO53" s="526"/>
      <c r="BZP53" s="526"/>
      <c r="BZQ53" s="526"/>
      <c r="BZR53" s="526"/>
      <c r="BZS53" s="526"/>
      <c r="BZT53" s="526"/>
      <c r="BZU53" s="526"/>
      <c r="BZV53" s="526"/>
      <c r="BZW53" s="526"/>
      <c r="BZX53" s="526"/>
      <c r="BZY53" s="526"/>
      <c r="BZZ53" s="526"/>
      <c r="CAA53" s="526"/>
      <c r="CAB53" s="526"/>
      <c r="CAC53" s="526"/>
      <c r="CAD53" s="526"/>
      <c r="CAE53" s="526"/>
      <c r="CAF53" s="526"/>
      <c r="CAG53" s="526"/>
      <c r="CAH53" s="526"/>
      <c r="CAI53" s="526"/>
      <c r="CAJ53" s="526"/>
      <c r="CAK53" s="526"/>
      <c r="CAL53" s="526"/>
      <c r="CAM53" s="526"/>
      <c r="CAN53" s="526"/>
      <c r="CAO53" s="526"/>
      <c r="CAP53" s="526"/>
      <c r="CAQ53" s="526"/>
      <c r="CAR53" s="526"/>
      <c r="CAS53" s="526"/>
      <c r="CAT53" s="526"/>
      <c r="CAU53" s="526"/>
      <c r="CAV53" s="526"/>
      <c r="CAW53" s="526"/>
      <c r="CAX53" s="526"/>
      <c r="CAY53" s="526"/>
      <c r="CAZ53" s="526"/>
      <c r="CBA53" s="526"/>
      <c r="CBB53" s="526"/>
      <c r="CBC53" s="526"/>
      <c r="CBD53" s="526"/>
      <c r="CBE53" s="526"/>
      <c r="CBF53" s="526"/>
      <c r="CBG53" s="526"/>
      <c r="CBH53" s="526"/>
      <c r="CBI53" s="526"/>
      <c r="CBJ53" s="526"/>
      <c r="CBK53" s="526"/>
      <c r="CBL53" s="526"/>
      <c r="CBM53" s="526"/>
      <c r="CBN53" s="526"/>
      <c r="CBO53" s="526"/>
      <c r="CBP53" s="526"/>
      <c r="CBQ53" s="526"/>
      <c r="CBR53" s="526"/>
      <c r="CBS53" s="526"/>
      <c r="CBT53" s="526"/>
      <c r="CBU53" s="526"/>
      <c r="CBV53" s="526"/>
      <c r="CBW53" s="526"/>
      <c r="CBX53" s="526"/>
      <c r="CBY53" s="526"/>
      <c r="CBZ53" s="526"/>
      <c r="CCA53" s="526"/>
      <c r="CCB53" s="526"/>
      <c r="CCC53" s="526"/>
      <c r="CCD53" s="526"/>
      <c r="CCE53" s="526"/>
      <c r="CCF53" s="526"/>
      <c r="CCG53" s="526"/>
      <c r="CCH53" s="526"/>
      <c r="CCI53" s="526"/>
      <c r="CCJ53" s="526"/>
      <c r="CCK53" s="526"/>
      <c r="CCL53" s="526"/>
      <c r="CCM53" s="526"/>
      <c r="CCN53" s="526"/>
      <c r="CCO53" s="526"/>
      <c r="CCP53" s="526"/>
      <c r="CCQ53" s="526"/>
      <c r="CCR53" s="526"/>
      <c r="CCS53" s="526"/>
      <c r="CCT53" s="526"/>
      <c r="CCU53" s="526"/>
      <c r="CCV53" s="526"/>
      <c r="CCW53" s="526"/>
      <c r="CCX53" s="526"/>
      <c r="CCY53" s="526"/>
      <c r="CCZ53" s="526"/>
      <c r="CDA53" s="526"/>
      <c r="CDB53" s="526"/>
      <c r="CDC53" s="526"/>
      <c r="CDD53" s="526"/>
      <c r="CDE53" s="526"/>
      <c r="CDF53" s="526"/>
      <c r="CDG53" s="526"/>
      <c r="CDH53" s="526"/>
      <c r="CDI53" s="526"/>
      <c r="CDJ53" s="526"/>
      <c r="CDK53" s="526"/>
      <c r="CDL53" s="526"/>
      <c r="CDM53" s="526"/>
      <c r="CDN53" s="526"/>
      <c r="CDO53" s="526"/>
      <c r="CDP53" s="526"/>
      <c r="CDQ53" s="526"/>
      <c r="CDR53" s="526"/>
      <c r="CDS53" s="526"/>
      <c r="CDT53" s="526"/>
      <c r="CDU53" s="526"/>
      <c r="CDV53" s="526"/>
      <c r="CDW53" s="526"/>
      <c r="CDX53" s="526"/>
      <c r="CDY53" s="526"/>
      <c r="CDZ53" s="526"/>
      <c r="CEA53" s="526"/>
      <c r="CEB53" s="526"/>
      <c r="CEC53" s="526"/>
      <c r="CED53" s="526"/>
      <c r="CEE53" s="526"/>
      <c r="CEF53" s="526"/>
      <c r="CEG53" s="526"/>
      <c r="CEH53" s="526"/>
      <c r="CEI53" s="526"/>
      <c r="CEJ53" s="526"/>
      <c r="CEK53" s="526"/>
      <c r="CEL53" s="526"/>
      <c r="CEM53" s="526"/>
      <c r="CEN53" s="526"/>
      <c r="CEO53" s="526"/>
      <c r="CEP53" s="526"/>
      <c r="CEQ53" s="526"/>
      <c r="CER53" s="526"/>
      <c r="CES53" s="526"/>
      <c r="CET53" s="526"/>
      <c r="CEU53" s="526"/>
      <c r="CEV53" s="526"/>
      <c r="CEW53" s="526"/>
      <c r="CEX53" s="526"/>
      <c r="CEY53" s="526"/>
      <c r="CEZ53" s="526"/>
      <c r="CFA53" s="526"/>
      <c r="CFB53" s="526"/>
      <c r="CFC53" s="526"/>
      <c r="CFD53" s="526"/>
      <c r="CFE53" s="526"/>
      <c r="CFF53" s="526"/>
      <c r="CFG53" s="526"/>
      <c r="CFH53" s="526"/>
      <c r="CFI53" s="526"/>
      <c r="CFJ53" s="526"/>
      <c r="CFK53" s="526"/>
      <c r="CFL53" s="526"/>
      <c r="CFM53" s="526"/>
      <c r="CFN53" s="526"/>
      <c r="CFO53" s="526"/>
      <c r="CFP53" s="526"/>
      <c r="CFQ53" s="526"/>
      <c r="CFR53" s="526"/>
      <c r="CFS53" s="526"/>
      <c r="CFT53" s="526"/>
      <c r="CFU53" s="526"/>
      <c r="CFV53" s="526"/>
      <c r="CFW53" s="526"/>
      <c r="CFX53" s="526"/>
      <c r="CFY53" s="526"/>
      <c r="CFZ53" s="526"/>
      <c r="CGA53" s="526"/>
      <c r="CGB53" s="526"/>
      <c r="CGC53" s="526"/>
      <c r="CGD53" s="526"/>
      <c r="CGE53" s="526"/>
      <c r="CGF53" s="526"/>
      <c r="CGG53" s="526"/>
      <c r="CGH53" s="526"/>
      <c r="CGI53" s="526"/>
      <c r="CGJ53" s="526"/>
      <c r="CGK53" s="526"/>
      <c r="CGL53" s="526"/>
      <c r="CGM53" s="526"/>
      <c r="CGN53" s="526"/>
      <c r="CGO53" s="526"/>
      <c r="CGP53" s="526"/>
      <c r="CGQ53" s="526"/>
      <c r="CGR53" s="526"/>
      <c r="CGS53" s="526"/>
      <c r="CGT53" s="526"/>
      <c r="CGU53" s="526"/>
      <c r="CGV53" s="526"/>
      <c r="CGW53" s="526"/>
      <c r="CGX53" s="526"/>
      <c r="CGY53" s="526"/>
      <c r="CGZ53" s="526"/>
      <c r="CHA53" s="526"/>
      <c r="CHB53" s="526"/>
      <c r="CHC53" s="526"/>
      <c r="CHD53" s="526"/>
      <c r="CHE53" s="526"/>
      <c r="CHF53" s="526"/>
      <c r="CHG53" s="526"/>
      <c r="CHH53" s="526"/>
      <c r="CHI53" s="526"/>
      <c r="CHJ53" s="526"/>
      <c r="CHK53" s="526"/>
      <c r="CHL53" s="526"/>
      <c r="CHM53" s="526"/>
      <c r="CHN53" s="526"/>
      <c r="CHO53" s="526"/>
      <c r="CHP53" s="526"/>
      <c r="CHQ53" s="526"/>
      <c r="CHR53" s="526"/>
      <c r="CHS53" s="526"/>
      <c r="CHT53" s="526"/>
      <c r="CHU53" s="526"/>
      <c r="CHV53" s="526"/>
      <c r="CHW53" s="526"/>
      <c r="CHX53" s="526"/>
      <c r="CHY53" s="526"/>
      <c r="CHZ53" s="526"/>
      <c r="CIA53" s="526"/>
      <c r="CIB53" s="526"/>
      <c r="CIC53" s="526"/>
      <c r="CID53" s="526"/>
      <c r="CIE53" s="526"/>
      <c r="CIF53" s="526"/>
      <c r="CIG53" s="526"/>
      <c r="CIH53" s="526"/>
      <c r="CII53" s="526"/>
      <c r="CIJ53" s="526"/>
      <c r="CIK53" s="526"/>
      <c r="CIL53" s="526"/>
      <c r="CIM53" s="526"/>
      <c r="CIN53" s="526"/>
      <c r="CIO53" s="526"/>
      <c r="CIP53" s="526"/>
      <c r="CIQ53" s="526"/>
      <c r="CIR53" s="526"/>
      <c r="CIS53" s="526"/>
      <c r="CIT53" s="526"/>
      <c r="CIU53" s="526"/>
      <c r="CIV53" s="526"/>
      <c r="CIW53" s="526"/>
      <c r="CIX53" s="526"/>
      <c r="CIY53" s="526"/>
      <c r="CIZ53" s="526"/>
      <c r="CJA53" s="526"/>
      <c r="CJB53" s="526"/>
      <c r="CJC53" s="526"/>
      <c r="CJD53" s="526"/>
      <c r="CJE53" s="526"/>
      <c r="CJF53" s="526"/>
      <c r="CJG53" s="526"/>
      <c r="CJH53" s="526"/>
      <c r="CJI53" s="526"/>
      <c r="CJJ53" s="526"/>
      <c r="CJK53" s="526"/>
      <c r="CJL53" s="526"/>
      <c r="CJM53" s="526"/>
      <c r="CJN53" s="526"/>
      <c r="CJO53" s="526"/>
      <c r="CJP53" s="526"/>
      <c r="CJQ53" s="526"/>
      <c r="CJR53" s="526"/>
      <c r="CJS53" s="526"/>
      <c r="CJT53" s="526"/>
      <c r="CJU53" s="526"/>
      <c r="CJV53" s="526"/>
      <c r="CJW53" s="526"/>
      <c r="CJX53" s="526"/>
      <c r="CJY53" s="526"/>
      <c r="CJZ53" s="526"/>
      <c r="CKA53" s="526"/>
      <c r="CKB53" s="526"/>
      <c r="CKC53" s="526"/>
      <c r="CKD53" s="526"/>
      <c r="CKE53" s="526"/>
      <c r="CKF53" s="526"/>
      <c r="CKG53" s="526"/>
      <c r="CKH53" s="526"/>
      <c r="CKI53" s="526"/>
      <c r="CKJ53" s="526"/>
      <c r="CKK53" s="526"/>
      <c r="CKL53" s="526"/>
      <c r="CKM53" s="526"/>
      <c r="CKN53" s="526"/>
      <c r="CKO53" s="526"/>
      <c r="CKP53" s="526"/>
      <c r="CKQ53" s="526"/>
      <c r="CKR53" s="526"/>
      <c r="CKS53" s="526"/>
      <c r="CKT53" s="526"/>
      <c r="CKU53" s="526"/>
      <c r="CKV53" s="526"/>
      <c r="CKW53" s="526"/>
      <c r="CKX53" s="526"/>
      <c r="CKY53" s="526"/>
      <c r="CKZ53" s="526"/>
      <c r="CLA53" s="526"/>
      <c r="CLB53" s="526"/>
      <c r="CLC53" s="526"/>
      <c r="CLD53" s="526"/>
      <c r="CLE53" s="526"/>
      <c r="CLF53" s="526"/>
      <c r="CLG53" s="526"/>
      <c r="CLH53" s="526"/>
      <c r="CLI53" s="526"/>
      <c r="CLJ53" s="526"/>
      <c r="CLK53" s="526"/>
      <c r="CLL53" s="526"/>
      <c r="CLM53" s="526"/>
      <c r="CLN53" s="526"/>
      <c r="CLO53" s="526"/>
      <c r="CLP53" s="526"/>
      <c r="CLQ53" s="526"/>
      <c r="CLR53" s="526"/>
      <c r="CLS53" s="526"/>
      <c r="CLT53" s="526"/>
      <c r="CLU53" s="526"/>
      <c r="CLV53" s="526"/>
      <c r="CLW53" s="526"/>
      <c r="CLX53" s="526"/>
      <c r="CLY53" s="526"/>
      <c r="CLZ53" s="526"/>
      <c r="CMA53" s="526"/>
      <c r="CMB53" s="526"/>
      <c r="CMC53" s="526"/>
      <c r="CMD53" s="526"/>
      <c r="CME53" s="526"/>
      <c r="CMF53" s="526"/>
      <c r="CMG53" s="526"/>
      <c r="CMH53" s="526"/>
      <c r="CMI53" s="526"/>
      <c r="CMJ53" s="526"/>
      <c r="CMK53" s="526"/>
      <c r="CML53" s="526"/>
      <c r="CMM53" s="526"/>
      <c r="CMN53" s="526"/>
      <c r="CMO53" s="526"/>
      <c r="CMP53" s="526"/>
      <c r="CMQ53" s="526"/>
      <c r="CMR53" s="526"/>
      <c r="CMS53" s="526"/>
      <c r="CMT53" s="526"/>
      <c r="CMU53" s="526"/>
      <c r="CMV53" s="526"/>
      <c r="CMW53" s="526"/>
      <c r="CMX53" s="526"/>
      <c r="CMY53" s="526"/>
      <c r="CMZ53" s="526"/>
      <c r="CNA53" s="526"/>
      <c r="CNB53" s="526"/>
      <c r="CNC53" s="526"/>
      <c r="CND53" s="526"/>
      <c r="CNE53" s="526"/>
      <c r="CNF53" s="526"/>
      <c r="CNG53" s="526"/>
      <c r="CNH53" s="526"/>
      <c r="CNI53" s="526"/>
      <c r="CNJ53" s="526"/>
      <c r="CNK53" s="526"/>
      <c r="CNL53" s="526"/>
      <c r="CNM53" s="526"/>
      <c r="CNN53" s="526"/>
      <c r="CNO53" s="526"/>
      <c r="CNP53" s="526"/>
      <c r="CNQ53" s="526"/>
      <c r="CNR53" s="526"/>
      <c r="CNS53" s="526"/>
      <c r="CNT53" s="526"/>
      <c r="CNU53" s="526"/>
      <c r="CNV53" s="526"/>
      <c r="CNW53" s="526"/>
      <c r="CNX53" s="526"/>
      <c r="CNY53" s="526"/>
      <c r="CNZ53" s="526"/>
      <c r="COA53" s="526"/>
      <c r="COB53" s="526"/>
      <c r="COC53" s="526"/>
      <c r="COD53" s="526"/>
      <c r="COE53" s="526"/>
      <c r="COF53" s="526"/>
      <c r="COG53" s="526"/>
      <c r="COH53" s="526"/>
      <c r="COI53" s="526"/>
      <c r="COJ53" s="526"/>
      <c r="COK53" s="526"/>
      <c r="COL53" s="526"/>
      <c r="COM53" s="526"/>
      <c r="CON53" s="526"/>
      <c r="COO53" s="526"/>
      <c r="COP53" s="526"/>
      <c r="COQ53" s="526"/>
      <c r="COR53" s="526"/>
      <c r="COS53" s="526"/>
      <c r="COT53" s="526"/>
      <c r="COU53" s="526"/>
      <c r="COV53" s="526"/>
      <c r="COW53" s="526"/>
      <c r="COX53" s="526"/>
      <c r="COY53" s="526"/>
      <c r="COZ53" s="526"/>
      <c r="CPA53" s="526"/>
      <c r="CPB53" s="526"/>
      <c r="CPC53" s="526"/>
      <c r="CPD53" s="526"/>
      <c r="CPE53" s="526"/>
      <c r="CPF53" s="526"/>
      <c r="CPG53" s="526"/>
      <c r="CPH53" s="526"/>
      <c r="CPI53" s="526"/>
      <c r="CPJ53" s="526"/>
      <c r="CPK53" s="526"/>
      <c r="CPL53" s="526"/>
      <c r="CPM53" s="526"/>
      <c r="CPN53" s="526"/>
      <c r="CPO53" s="526"/>
      <c r="CPP53" s="526"/>
      <c r="CPQ53" s="526"/>
      <c r="CPR53" s="526"/>
      <c r="CPS53" s="526"/>
      <c r="CPT53" s="526"/>
      <c r="CPU53" s="526"/>
      <c r="CPV53" s="526"/>
      <c r="CPW53" s="526"/>
      <c r="CPX53" s="526"/>
      <c r="CPY53" s="526"/>
      <c r="CPZ53" s="526"/>
      <c r="CQA53" s="526"/>
      <c r="CQB53" s="526"/>
      <c r="CQC53" s="526"/>
      <c r="CQD53" s="526"/>
      <c r="CQE53" s="526"/>
      <c r="CQF53" s="526"/>
      <c r="CQG53" s="526"/>
      <c r="CQH53" s="526"/>
      <c r="CQI53" s="526"/>
      <c r="CQJ53" s="526"/>
      <c r="CQK53" s="526"/>
      <c r="CQL53" s="526"/>
      <c r="CQM53" s="526"/>
      <c r="CQN53" s="526"/>
      <c r="CQO53" s="526"/>
      <c r="CQP53" s="526"/>
      <c r="CQQ53" s="526"/>
      <c r="CQR53" s="526"/>
      <c r="CQS53" s="526"/>
      <c r="CQT53" s="526"/>
      <c r="CQU53" s="526"/>
      <c r="CQV53" s="526"/>
      <c r="CQW53" s="526"/>
      <c r="CQX53" s="526"/>
      <c r="CQY53" s="526"/>
      <c r="CQZ53" s="526"/>
      <c r="CRA53" s="526"/>
      <c r="CRB53" s="526"/>
      <c r="CRC53" s="526"/>
      <c r="CRD53" s="526"/>
      <c r="CRE53" s="526"/>
      <c r="CRF53" s="526"/>
      <c r="CRG53" s="526"/>
      <c r="CRH53" s="526"/>
      <c r="CRI53" s="526"/>
      <c r="CRJ53" s="526"/>
      <c r="CRK53" s="526"/>
      <c r="CRL53" s="526"/>
      <c r="CRM53" s="526"/>
      <c r="CRN53" s="526"/>
      <c r="CRO53" s="526"/>
      <c r="CRP53" s="526"/>
      <c r="CRQ53" s="526"/>
      <c r="CRR53" s="526"/>
      <c r="CRS53" s="526"/>
      <c r="CRT53" s="526"/>
      <c r="CRU53" s="526"/>
      <c r="CRV53" s="526"/>
      <c r="CRW53" s="526"/>
      <c r="CRX53" s="526"/>
      <c r="CRY53" s="526"/>
      <c r="CRZ53" s="526"/>
      <c r="CSA53" s="526"/>
      <c r="CSB53" s="526"/>
      <c r="CSC53" s="526"/>
      <c r="CSD53" s="526"/>
      <c r="CSE53" s="526"/>
      <c r="CSF53" s="526"/>
      <c r="CSG53" s="526"/>
      <c r="CSH53" s="526"/>
      <c r="CSI53" s="526"/>
      <c r="CSJ53" s="526"/>
      <c r="CSK53" s="526"/>
      <c r="CSL53" s="526"/>
      <c r="CSM53" s="526"/>
      <c r="CSN53" s="526"/>
      <c r="CSO53" s="526"/>
      <c r="CSP53" s="526"/>
      <c r="CSQ53" s="526"/>
      <c r="CSR53" s="526"/>
      <c r="CSS53" s="526"/>
      <c r="CST53" s="526"/>
      <c r="CSU53" s="526"/>
      <c r="CSV53" s="526"/>
      <c r="CSW53" s="526"/>
      <c r="CSX53" s="526"/>
      <c r="CSY53" s="526"/>
      <c r="CSZ53" s="526"/>
      <c r="CTA53" s="526"/>
      <c r="CTB53" s="526"/>
      <c r="CTC53" s="526"/>
      <c r="CTD53" s="526"/>
      <c r="CTE53" s="526"/>
      <c r="CTF53" s="526"/>
      <c r="CTG53" s="526"/>
      <c r="CTH53" s="526"/>
      <c r="CTI53" s="526"/>
      <c r="CTJ53" s="526"/>
      <c r="CTK53" s="526"/>
      <c r="CTL53" s="526"/>
      <c r="CTM53" s="526"/>
      <c r="CTN53" s="526"/>
      <c r="CTO53" s="526"/>
      <c r="CTP53" s="526"/>
      <c r="CTQ53" s="526"/>
      <c r="CTR53" s="526"/>
      <c r="CTS53" s="526"/>
      <c r="CTT53" s="526"/>
      <c r="CTU53" s="526"/>
      <c r="CTV53" s="526"/>
      <c r="CTW53" s="526"/>
      <c r="CTX53" s="526"/>
      <c r="CTY53" s="526"/>
      <c r="CTZ53" s="526"/>
      <c r="CUA53" s="526"/>
      <c r="CUB53" s="526"/>
      <c r="CUC53" s="526"/>
      <c r="CUD53" s="526"/>
      <c r="CUE53" s="526"/>
      <c r="CUF53" s="526"/>
      <c r="CUG53" s="526"/>
      <c r="CUH53" s="526"/>
      <c r="CUI53" s="526"/>
      <c r="CUJ53" s="526"/>
      <c r="CUK53" s="526"/>
      <c r="CUL53" s="526"/>
      <c r="CUM53" s="526"/>
      <c r="CUN53" s="526"/>
      <c r="CUO53" s="526"/>
      <c r="CUP53" s="526"/>
      <c r="CUQ53" s="526"/>
      <c r="CUR53" s="526"/>
      <c r="CUS53" s="526"/>
      <c r="CUT53" s="526"/>
      <c r="CUU53" s="526"/>
      <c r="CUV53" s="526"/>
      <c r="CUW53" s="526"/>
      <c r="CUX53" s="526"/>
      <c r="CUY53" s="526"/>
      <c r="CUZ53" s="526"/>
      <c r="CVA53" s="526"/>
      <c r="CVB53" s="526"/>
      <c r="CVC53" s="526"/>
      <c r="CVD53" s="526"/>
      <c r="CVE53" s="526"/>
      <c r="CVF53" s="526"/>
      <c r="CVG53" s="526"/>
      <c r="CVH53" s="526"/>
      <c r="CVI53" s="526"/>
      <c r="CVJ53" s="526"/>
      <c r="CVK53" s="526"/>
      <c r="CVL53" s="526"/>
      <c r="CVM53" s="526"/>
      <c r="CVN53" s="526"/>
      <c r="CVO53" s="526"/>
      <c r="CVP53" s="526"/>
      <c r="CVQ53" s="526"/>
      <c r="CVR53" s="526"/>
      <c r="CVS53" s="526"/>
      <c r="CVT53" s="526"/>
      <c r="CVU53" s="526"/>
      <c r="CVV53" s="526"/>
      <c r="CVW53" s="526"/>
      <c r="CVX53" s="526"/>
      <c r="CVY53" s="526"/>
      <c r="CVZ53" s="526"/>
      <c r="CWA53" s="526"/>
      <c r="CWB53" s="526"/>
      <c r="CWC53" s="526"/>
      <c r="CWD53" s="526"/>
      <c r="CWE53" s="526"/>
      <c r="CWF53" s="526"/>
      <c r="CWG53" s="526"/>
      <c r="CWH53" s="526"/>
      <c r="CWI53" s="526"/>
      <c r="CWJ53" s="526"/>
      <c r="CWK53" s="526"/>
      <c r="CWL53" s="526"/>
      <c r="CWM53" s="526"/>
      <c r="CWN53" s="526"/>
      <c r="CWO53" s="526"/>
      <c r="CWP53" s="526"/>
      <c r="CWQ53" s="526"/>
      <c r="CWR53" s="526"/>
      <c r="CWS53" s="526"/>
      <c r="CWT53" s="526"/>
      <c r="CWU53" s="526"/>
      <c r="CWV53" s="526"/>
      <c r="CWW53" s="526"/>
      <c r="CWX53" s="526"/>
      <c r="CWY53" s="526"/>
      <c r="CWZ53" s="526"/>
      <c r="CXA53" s="526"/>
      <c r="CXB53" s="526"/>
      <c r="CXC53" s="526"/>
      <c r="CXD53" s="526"/>
      <c r="CXE53" s="526"/>
      <c r="CXF53" s="526"/>
      <c r="CXG53" s="526"/>
      <c r="CXH53" s="526"/>
      <c r="CXI53" s="526"/>
      <c r="CXJ53" s="526"/>
      <c r="CXK53" s="526"/>
      <c r="CXL53" s="526"/>
      <c r="CXM53" s="526"/>
      <c r="CXN53" s="526"/>
      <c r="CXO53" s="526"/>
      <c r="CXP53" s="526"/>
      <c r="CXQ53" s="526"/>
      <c r="CXR53" s="526"/>
      <c r="CXS53" s="526"/>
      <c r="CXT53" s="526"/>
      <c r="CXU53" s="526"/>
      <c r="CXV53" s="526"/>
      <c r="CXW53" s="526"/>
      <c r="CXX53" s="526"/>
      <c r="CXY53" s="526"/>
      <c r="CXZ53" s="526"/>
      <c r="CYA53" s="526"/>
      <c r="CYB53" s="526"/>
      <c r="CYC53" s="526"/>
      <c r="CYD53" s="526"/>
      <c r="CYE53" s="526"/>
      <c r="CYF53" s="526"/>
      <c r="CYG53" s="526"/>
      <c r="CYH53" s="526"/>
      <c r="CYI53" s="526"/>
      <c r="CYJ53" s="526"/>
      <c r="CYK53" s="526"/>
      <c r="CYL53" s="526"/>
      <c r="CYM53" s="526"/>
      <c r="CYN53" s="526"/>
      <c r="CYO53" s="526"/>
      <c r="CYP53" s="526"/>
      <c r="CYQ53" s="526"/>
      <c r="CYR53" s="526"/>
      <c r="CYS53" s="526"/>
      <c r="CYT53" s="526"/>
      <c r="CYU53" s="526"/>
      <c r="CYV53" s="526"/>
      <c r="CYW53" s="526"/>
      <c r="CYX53" s="526"/>
      <c r="CYY53" s="526"/>
      <c r="CYZ53" s="526"/>
      <c r="CZA53" s="526"/>
      <c r="CZB53" s="526"/>
      <c r="CZC53" s="526"/>
      <c r="CZD53" s="526"/>
      <c r="CZE53" s="526"/>
      <c r="CZF53" s="526"/>
      <c r="CZG53" s="526"/>
      <c r="CZH53" s="526"/>
      <c r="CZI53" s="526"/>
      <c r="CZJ53" s="526"/>
      <c r="CZK53" s="526"/>
      <c r="CZL53" s="526"/>
      <c r="CZM53" s="526"/>
      <c r="CZN53" s="526"/>
      <c r="CZO53" s="526"/>
      <c r="CZP53" s="526"/>
      <c r="CZQ53" s="526"/>
      <c r="CZR53" s="526"/>
      <c r="CZS53" s="526"/>
      <c r="CZT53" s="526"/>
      <c r="CZU53" s="526"/>
      <c r="CZV53" s="526"/>
      <c r="CZW53" s="526"/>
      <c r="CZX53" s="526"/>
      <c r="CZY53" s="526"/>
      <c r="CZZ53" s="526"/>
      <c r="DAA53" s="526"/>
      <c r="DAB53" s="526"/>
      <c r="DAC53" s="526"/>
      <c r="DAD53" s="526"/>
      <c r="DAE53" s="526"/>
      <c r="DAF53" s="526"/>
      <c r="DAG53" s="526"/>
      <c r="DAH53" s="526"/>
      <c r="DAI53" s="526"/>
      <c r="DAJ53" s="526"/>
      <c r="DAK53" s="526"/>
      <c r="DAL53" s="526"/>
      <c r="DAM53" s="526"/>
      <c r="DAN53" s="526"/>
      <c r="DAO53" s="526"/>
      <c r="DAP53" s="526"/>
      <c r="DAQ53" s="526"/>
      <c r="DAR53" s="526"/>
      <c r="DAS53" s="526"/>
      <c r="DAT53" s="526"/>
      <c r="DAU53" s="526"/>
      <c r="DAV53" s="526"/>
      <c r="DAW53" s="526"/>
      <c r="DAX53" s="526"/>
      <c r="DAY53" s="526"/>
      <c r="DAZ53" s="526"/>
      <c r="DBA53" s="526"/>
      <c r="DBB53" s="526"/>
      <c r="DBC53" s="526"/>
      <c r="DBD53" s="526"/>
      <c r="DBE53" s="526"/>
      <c r="DBF53" s="526"/>
      <c r="DBG53" s="526"/>
      <c r="DBH53" s="526"/>
      <c r="DBI53" s="526"/>
      <c r="DBJ53" s="526"/>
      <c r="DBK53" s="526"/>
      <c r="DBL53" s="526"/>
      <c r="DBM53" s="526"/>
      <c r="DBN53" s="526"/>
      <c r="DBO53" s="526"/>
      <c r="DBP53" s="526"/>
      <c r="DBQ53" s="526"/>
      <c r="DBR53" s="526"/>
      <c r="DBS53" s="526"/>
      <c r="DBT53" s="526"/>
      <c r="DBU53" s="526"/>
      <c r="DBV53" s="526"/>
      <c r="DBW53" s="526"/>
      <c r="DBX53" s="526"/>
      <c r="DBY53" s="526"/>
      <c r="DBZ53" s="526"/>
      <c r="DCA53" s="526"/>
      <c r="DCB53" s="526"/>
      <c r="DCC53" s="526"/>
      <c r="DCD53" s="526"/>
      <c r="DCE53" s="526"/>
      <c r="DCF53" s="526"/>
      <c r="DCG53" s="526"/>
      <c r="DCH53" s="526"/>
      <c r="DCI53" s="526"/>
      <c r="DCJ53" s="526"/>
      <c r="DCK53" s="526"/>
      <c r="DCL53" s="526"/>
      <c r="DCM53" s="526"/>
      <c r="DCN53" s="526"/>
      <c r="DCO53" s="526"/>
      <c r="DCP53" s="526"/>
      <c r="DCQ53" s="526"/>
      <c r="DCR53" s="526"/>
      <c r="DCS53" s="526"/>
      <c r="DCT53" s="526"/>
      <c r="DCU53" s="526"/>
      <c r="DCV53" s="526"/>
      <c r="DCW53" s="526"/>
      <c r="DCX53" s="526"/>
      <c r="DCY53" s="526"/>
      <c r="DCZ53" s="526"/>
      <c r="DDA53" s="526"/>
      <c r="DDB53" s="526"/>
      <c r="DDC53" s="526"/>
      <c r="DDD53" s="526"/>
      <c r="DDE53" s="526"/>
      <c r="DDF53" s="526"/>
      <c r="DDG53" s="526"/>
      <c r="DDH53" s="526"/>
      <c r="DDI53" s="526"/>
      <c r="DDJ53" s="526"/>
      <c r="DDK53" s="526"/>
      <c r="DDL53" s="526"/>
      <c r="DDM53" s="526"/>
      <c r="DDN53" s="526"/>
      <c r="DDO53" s="526"/>
      <c r="DDP53" s="526"/>
      <c r="DDQ53" s="526"/>
      <c r="DDR53" s="526"/>
      <c r="DDS53" s="526"/>
      <c r="DDT53" s="526"/>
      <c r="DDU53" s="526"/>
      <c r="DDV53" s="526"/>
      <c r="DDW53" s="526"/>
      <c r="DDX53" s="526"/>
      <c r="DDY53" s="526"/>
      <c r="DDZ53" s="526"/>
      <c r="DEA53" s="526"/>
      <c r="DEB53" s="526"/>
      <c r="DEC53" s="526"/>
      <c r="DED53" s="526"/>
      <c r="DEE53" s="526"/>
      <c r="DEF53" s="526"/>
      <c r="DEG53" s="526"/>
      <c r="DEH53" s="526"/>
      <c r="DEI53" s="526"/>
      <c r="DEJ53" s="526"/>
      <c r="DEK53" s="526"/>
      <c r="DEL53" s="526"/>
      <c r="DEM53" s="526"/>
      <c r="DEN53" s="526"/>
      <c r="DEO53" s="526"/>
      <c r="DEP53" s="526"/>
      <c r="DEQ53" s="526"/>
      <c r="DER53" s="526"/>
      <c r="DES53" s="526"/>
      <c r="DET53" s="526"/>
      <c r="DEU53" s="526"/>
      <c r="DEV53" s="526"/>
      <c r="DEW53" s="526"/>
      <c r="DEX53" s="526"/>
      <c r="DEY53" s="526"/>
      <c r="DEZ53" s="526"/>
      <c r="DFA53" s="526"/>
      <c r="DFB53" s="526"/>
      <c r="DFC53" s="526"/>
      <c r="DFD53" s="526"/>
      <c r="DFE53" s="526"/>
      <c r="DFF53" s="526"/>
      <c r="DFG53" s="526"/>
      <c r="DFH53" s="526"/>
      <c r="DFI53" s="526"/>
      <c r="DFJ53" s="526"/>
      <c r="DFK53" s="526"/>
      <c r="DFL53" s="526"/>
      <c r="DFM53" s="526"/>
      <c r="DFN53" s="526"/>
      <c r="DFO53" s="526"/>
      <c r="DFP53" s="526"/>
      <c r="DFQ53" s="526"/>
      <c r="DFR53" s="526"/>
      <c r="DFS53" s="526"/>
      <c r="DFT53" s="526"/>
      <c r="DFU53" s="526"/>
      <c r="DFV53" s="526"/>
      <c r="DFW53" s="526"/>
      <c r="DFX53" s="526"/>
      <c r="DFY53" s="526"/>
      <c r="DFZ53" s="526"/>
      <c r="DGA53" s="526"/>
      <c r="DGB53" s="526"/>
      <c r="DGC53" s="526"/>
      <c r="DGD53" s="526"/>
      <c r="DGE53" s="526"/>
      <c r="DGF53" s="526"/>
      <c r="DGG53" s="526"/>
      <c r="DGH53" s="526"/>
      <c r="DGI53" s="526"/>
      <c r="DGJ53" s="526"/>
      <c r="DGK53" s="526"/>
      <c r="DGL53" s="526"/>
      <c r="DGM53" s="526"/>
      <c r="DGN53" s="526"/>
      <c r="DGO53" s="526"/>
      <c r="DGP53" s="526"/>
      <c r="DGQ53" s="526"/>
      <c r="DGR53" s="526"/>
      <c r="DGS53" s="526"/>
      <c r="DGT53" s="526"/>
      <c r="DGU53" s="526"/>
      <c r="DGV53" s="526"/>
      <c r="DGW53" s="526"/>
      <c r="DGX53" s="526"/>
      <c r="DGY53" s="526"/>
      <c r="DGZ53" s="526"/>
      <c r="DHA53" s="526"/>
      <c r="DHB53" s="526"/>
      <c r="DHC53" s="526"/>
      <c r="DHD53" s="526"/>
      <c r="DHE53" s="526"/>
      <c r="DHF53" s="526"/>
      <c r="DHG53" s="526"/>
      <c r="DHH53" s="526"/>
      <c r="DHI53" s="526"/>
      <c r="DHJ53" s="526"/>
      <c r="DHK53" s="526"/>
      <c r="DHL53" s="526"/>
      <c r="DHM53" s="526"/>
      <c r="DHN53" s="526"/>
      <c r="DHO53" s="526"/>
      <c r="DHP53" s="526"/>
      <c r="DHQ53" s="526"/>
      <c r="DHR53" s="526"/>
      <c r="DHS53" s="526"/>
      <c r="DHT53" s="526"/>
      <c r="DHU53" s="526"/>
      <c r="DHV53" s="526"/>
      <c r="DHW53" s="526"/>
      <c r="DHX53" s="526"/>
      <c r="DHY53" s="526"/>
      <c r="DHZ53" s="526"/>
      <c r="DIA53" s="526"/>
      <c r="DIB53" s="526"/>
      <c r="DIC53" s="526"/>
      <c r="DID53" s="526"/>
      <c r="DIE53" s="526"/>
      <c r="DIF53" s="526"/>
      <c r="DIG53" s="526"/>
      <c r="DIH53" s="526"/>
      <c r="DII53" s="526"/>
      <c r="DIJ53" s="526"/>
      <c r="DIK53" s="526"/>
      <c r="DIL53" s="526"/>
      <c r="DIM53" s="526"/>
      <c r="DIN53" s="526"/>
      <c r="DIO53" s="526"/>
      <c r="DIP53" s="526"/>
      <c r="DIQ53" s="526"/>
      <c r="DIR53" s="526"/>
      <c r="DIS53" s="526"/>
      <c r="DIT53" s="526"/>
      <c r="DIU53" s="526"/>
      <c r="DIV53" s="526"/>
      <c r="DIW53" s="526"/>
      <c r="DIX53" s="526"/>
      <c r="DIY53" s="526"/>
      <c r="DIZ53" s="526"/>
      <c r="DJA53" s="526"/>
      <c r="DJB53" s="526"/>
      <c r="DJC53" s="526"/>
      <c r="DJD53" s="526"/>
      <c r="DJE53" s="526"/>
      <c r="DJF53" s="526"/>
      <c r="DJG53" s="526"/>
      <c r="DJH53" s="526"/>
      <c r="DJI53" s="526"/>
      <c r="DJJ53" s="526"/>
      <c r="DJK53" s="526"/>
      <c r="DJL53" s="526"/>
      <c r="DJM53" s="526"/>
      <c r="DJN53" s="526"/>
      <c r="DJO53" s="526"/>
      <c r="DJP53" s="526"/>
      <c r="DJQ53" s="526"/>
      <c r="DJR53" s="526"/>
      <c r="DJS53" s="526"/>
      <c r="DJT53" s="526"/>
      <c r="DJU53" s="526"/>
      <c r="DJV53" s="526"/>
      <c r="DJW53" s="526"/>
      <c r="DJX53" s="526"/>
      <c r="DJY53" s="526"/>
      <c r="DJZ53" s="526"/>
      <c r="DKA53" s="526"/>
      <c r="DKB53" s="526"/>
      <c r="DKC53" s="526"/>
      <c r="DKD53" s="526"/>
      <c r="DKE53" s="526"/>
      <c r="DKF53" s="526"/>
      <c r="DKG53" s="526"/>
      <c r="DKH53" s="526"/>
      <c r="DKI53" s="526"/>
      <c r="DKJ53" s="526"/>
      <c r="DKK53" s="526"/>
      <c r="DKL53" s="526"/>
      <c r="DKM53" s="526"/>
      <c r="DKN53" s="526"/>
      <c r="DKO53" s="526"/>
      <c r="DKP53" s="526"/>
      <c r="DKQ53" s="526"/>
      <c r="DKR53" s="526"/>
      <c r="DKS53" s="526"/>
      <c r="DKT53" s="526"/>
      <c r="DKU53" s="526"/>
      <c r="DKV53" s="526"/>
      <c r="DKW53" s="526"/>
      <c r="DKX53" s="526"/>
      <c r="DKY53" s="526"/>
      <c r="DKZ53" s="526"/>
      <c r="DLA53" s="526"/>
      <c r="DLB53" s="526"/>
      <c r="DLC53" s="526"/>
      <c r="DLD53" s="526"/>
      <c r="DLE53" s="526"/>
      <c r="DLF53" s="526"/>
      <c r="DLG53" s="526"/>
      <c r="DLH53" s="526"/>
      <c r="DLI53" s="526"/>
      <c r="DLJ53" s="526"/>
      <c r="DLK53" s="526"/>
      <c r="DLL53" s="526"/>
      <c r="DLM53" s="526"/>
      <c r="DLN53" s="526"/>
      <c r="DLO53" s="526"/>
      <c r="DLP53" s="526"/>
      <c r="DLQ53" s="526"/>
      <c r="DLR53" s="526"/>
      <c r="DLS53" s="526"/>
      <c r="DLT53" s="526"/>
      <c r="DLU53" s="526"/>
      <c r="DLV53" s="526"/>
      <c r="DLW53" s="526"/>
      <c r="DLX53" s="526"/>
      <c r="DLY53" s="526"/>
      <c r="DLZ53" s="526"/>
      <c r="DMA53" s="526"/>
      <c r="DMB53" s="526"/>
      <c r="DMC53" s="526"/>
      <c r="DMD53" s="526"/>
      <c r="DME53" s="526"/>
      <c r="DMF53" s="526"/>
      <c r="DMG53" s="526"/>
      <c r="DMH53" s="526"/>
      <c r="DMI53" s="526"/>
      <c r="DMJ53" s="526"/>
      <c r="DMK53" s="526"/>
      <c r="DML53" s="526"/>
      <c r="DMM53" s="526"/>
      <c r="DMN53" s="526"/>
      <c r="DMO53" s="526"/>
      <c r="DMP53" s="526"/>
      <c r="DMQ53" s="526"/>
      <c r="DMR53" s="526"/>
      <c r="DMS53" s="526"/>
      <c r="DMT53" s="526"/>
      <c r="DMU53" s="526"/>
      <c r="DMV53" s="526"/>
      <c r="DMW53" s="526"/>
      <c r="DMX53" s="526"/>
      <c r="DMY53" s="526"/>
      <c r="DMZ53" s="526"/>
      <c r="DNA53" s="526"/>
      <c r="DNB53" s="526"/>
      <c r="DNC53" s="526"/>
      <c r="DND53" s="526"/>
      <c r="DNE53" s="526"/>
      <c r="DNF53" s="526"/>
      <c r="DNG53" s="526"/>
      <c r="DNH53" s="526"/>
      <c r="DNI53" s="526"/>
      <c r="DNJ53" s="526"/>
      <c r="DNK53" s="526"/>
      <c r="DNL53" s="526"/>
      <c r="DNM53" s="526"/>
      <c r="DNN53" s="526"/>
      <c r="DNO53" s="526"/>
      <c r="DNP53" s="526"/>
      <c r="DNQ53" s="526"/>
      <c r="DNR53" s="526"/>
      <c r="DNS53" s="526"/>
      <c r="DNT53" s="526"/>
      <c r="DNU53" s="526"/>
      <c r="DNV53" s="526"/>
      <c r="DNW53" s="526"/>
      <c r="DNX53" s="526"/>
      <c r="DNY53" s="526"/>
      <c r="DNZ53" s="526"/>
      <c r="DOA53" s="526"/>
      <c r="DOB53" s="526"/>
      <c r="DOC53" s="526"/>
      <c r="DOD53" s="526"/>
      <c r="DOE53" s="526"/>
      <c r="DOF53" s="526"/>
      <c r="DOG53" s="526"/>
      <c r="DOH53" s="526"/>
      <c r="DOI53" s="526"/>
      <c r="DOJ53" s="526"/>
      <c r="DOK53" s="526"/>
      <c r="DOL53" s="526"/>
      <c r="DOM53" s="526"/>
      <c r="DON53" s="526"/>
      <c r="DOO53" s="526"/>
      <c r="DOP53" s="526"/>
      <c r="DOQ53" s="526"/>
      <c r="DOR53" s="526"/>
      <c r="DOS53" s="526"/>
      <c r="DOT53" s="526"/>
      <c r="DOU53" s="526"/>
      <c r="DOV53" s="526"/>
      <c r="DOW53" s="526"/>
      <c r="DOX53" s="526"/>
      <c r="DOY53" s="526"/>
      <c r="DOZ53" s="526"/>
      <c r="DPA53" s="526"/>
      <c r="DPB53" s="526"/>
      <c r="DPC53" s="526"/>
      <c r="DPD53" s="526"/>
      <c r="DPE53" s="526"/>
      <c r="DPF53" s="526"/>
      <c r="DPG53" s="526"/>
      <c r="DPH53" s="526"/>
      <c r="DPI53" s="526"/>
      <c r="DPJ53" s="526"/>
      <c r="DPK53" s="526"/>
      <c r="DPL53" s="526"/>
      <c r="DPM53" s="526"/>
      <c r="DPN53" s="526"/>
      <c r="DPO53" s="526"/>
      <c r="DPP53" s="526"/>
      <c r="DPQ53" s="526"/>
      <c r="DPR53" s="526"/>
      <c r="DPS53" s="526"/>
      <c r="DPT53" s="526"/>
      <c r="DPU53" s="526"/>
      <c r="DPV53" s="526"/>
      <c r="DPW53" s="526"/>
      <c r="DPX53" s="526"/>
      <c r="DPY53" s="526"/>
      <c r="DPZ53" s="526"/>
      <c r="DQA53" s="526"/>
      <c r="DQB53" s="526"/>
      <c r="DQC53" s="526"/>
      <c r="DQD53" s="526"/>
      <c r="DQE53" s="526"/>
      <c r="DQF53" s="526"/>
      <c r="DQG53" s="526"/>
      <c r="DQH53" s="526"/>
      <c r="DQI53" s="526"/>
      <c r="DQJ53" s="526"/>
      <c r="DQK53" s="526"/>
      <c r="DQL53" s="526"/>
      <c r="DQM53" s="526"/>
      <c r="DQN53" s="526"/>
      <c r="DQO53" s="526"/>
      <c r="DQP53" s="526"/>
      <c r="DQQ53" s="526"/>
      <c r="DQR53" s="526"/>
      <c r="DQS53" s="526"/>
      <c r="DQT53" s="526"/>
      <c r="DQU53" s="526"/>
      <c r="DQV53" s="526"/>
      <c r="DQW53" s="526"/>
      <c r="DQX53" s="526"/>
      <c r="DQY53" s="526"/>
      <c r="DQZ53" s="526"/>
      <c r="DRA53" s="526"/>
      <c r="DRB53" s="526"/>
      <c r="DRC53" s="526"/>
      <c r="DRD53" s="526"/>
      <c r="DRE53" s="526"/>
      <c r="DRF53" s="526"/>
      <c r="DRG53" s="526"/>
      <c r="DRH53" s="526"/>
      <c r="DRI53" s="526"/>
      <c r="DRJ53" s="526"/>
      <c r="DRK53" s="526"/>
      <c r="DRL53" s="526"/>
      <c r="DRM53" s="526"/>
      <c r="DRN53" s="526"/>
      <c r="DRO53" s="526"/>
      <c r="DRP53" s="526"/>
      <c r="DRQ53" s="526"/>
      <c r="DRR53" s="526"/>
      <c r="DRS53" s="526"/>
      <c r="DRT53" s="526"/>
      <c r="DRU53" s="526"/>
      <c r="DRV53" s="526"/>
      <c r="DRW53" s="526"/>
      <c r="DRX53" s="526"/>
      <c r="DRY53" s="526"/>
      <c r="DRZ53" s="526"/>
      <c r="DSA53" s="526"/>
      <c r="DSB53" s="526"/>
      <c r="DSC53" s="526"/>
      <c r="DSD53" s="526"/>
      <c r="DSE53" s="526"/>
      <c r="DSF53" s="526"/>
      <c r="DSG53" s="526"/>
      <c r="DSH53" s="526"/>
      <c r="DSI53" s="526"/>
      <c r="DSJ53" s="526"/>
      <c r="DSK53" s="526"/>
      <c r="DSL53" s="526"/>
      <c r="DSM53" s="526"/>
      <c r="DSN53" s="526"/>
      <c r="DSO53" s="526"/>
      <c r="DSP53" s="526"/>
      <c r="DSQ53" s="526"/>
      <c r="DSR53" s="526"/>
      <c r="DSS53" s="526"/>
      <c r="DST53" s="526"/>
      <c r="DSU53" s="526"/>
      <c r="DSV53" s="526"/>
      <c r="DSW53" s="526"/>
      <c r="DSX53" s="526"/>
      <c r="DSY53" s="526"/>
      <c r="DSZ53" s="526"/>
      <c r="DTA53" s="526"/>
      <c r="DTB53" s="526"/>
      <c r="DTC53" s="526"/>
      <c r="DTD53" s="526"/>
      <c r="DTE53" s="526"/>
      <c r="DTF53" s="526"/>
      <c r="DTG53" s="526"/>
      <c r="DTH53" s="526"/>
      <c r="DTI53" s="526"/>
      <c r="DTJ53" s="526"/>
      <c r="DTK53" s="526"/>
      <c r="DTL53" s="526"/>
      <c r="DTM53" s="526"/>
      <c r="DTN53" s="526"/>
      <c r="DTO53" s="526"/>
      <c r="DTP53" s="526"/>
      <c r="DTQ53" s="526"/>
      <c r="DTR53" s="526"/>
      <c r="DTS53" s="526"/>
      <c r="DTT53" s="526"/>
      <c r="DTU53" s="526"/>
      <c r="DTV53" s="526"/>
      <c r="DTW53" s="526"/>
      <c r="DTX53" s="526"/>
      <c r="DTY53" s="526"/>
      <c r="DTZ53" s="526"/>
      <c r="DUA53" s="526"/>
      <c r="DUB53" s="526"/>
      <c r="DUC53" s="526"/>
      <c r="DUD53" s="526"/>
      <c r="DUE53" s="526"/>
      <c r="DUF53" s="526"/>
      <c r="DUG53" s="526"/>
      <c r="DUH53" s="526"/>
      <c r="DUI53" s="526"/>
      <c r="DUJ53" s="526"/>
      <c r="DUK53" s="526"/>
      <c r="DUL53" s="526"/>
      <c r="DUM53" s="526"/>
      <c r="DUN53" s="526"/>
      <c r="DUO53" s="526"/>
      <c r="DUP53" s="526"/>
      <c r="DUQ53" s="526"/>
      <c r="DUR53" s="526"/>
      <c r="DUS53" s="526"/>
      <c r="DUT53" s="526"/>
      <c r="DUU53" s="526"/>
      <c r="DUV53" s="526"/>
      <c r="DUW53" s="526"/>
      <c r="DUX53" s="526"/>
      <c r="DUY53" s="526"/>
      <c r="DUZ53" s="526"/>
      <c r="DVA53" s="526"/>
      <c r="DVB53" s="526"/>
      <c r="DVC53" s="526"/>
      <c r="DVD53" s="526"/>
      <c r="DVE53" s="526"/>
      <c r="DVF53" s="526"/>
      <c r="DVG53" s="526"/>
      <c r="DVH53" s="526"/>
      <c r="DVI53" s="526"/>
      <c r="DVJ53" s="526"/>
      <c r="DVK53" s="526"/>
      <c r="DVL53" s="526"/>
      <c r="DVM53" s="526"/>
      <c r="DVN53" s="526"/>
      <c r="DVO53" s="526"/>
      <c r="DVP53" s="526"/>
      <c r="DVQ53" s="526"/>
      <c r="DVR53" s="526"/>
      <c r="DVS53" s="526"/>
      <c r="DVT53" s="526"/>
      <c r="DVU53" s="526"/>
      <c r="DVV53" s="526"/>
      <c r="DVW53" s="526"/>
      <c r="DVX53" s="526"/>
      <c r="DVY53" s="526"/>
      <c r="DVZ53" s="526"/>
      <c r="DWA53" s="526"/>
      <c r="DWB53" s="526"/>
      <c r="DWC53" s="526"/>
      <c r="DWD53" s="526"/>
      <c r="DWE53" s="526"/>
      <c r="DWF53" s="526"/>
      <c r="DWG53" s="526"/>
      <c r="DWH53" s="526"/>
      <c r="DWI53" s="526"/>
      <c r="DWJ53" s="526"/>
      <c r="DWK53" s="526"/>
      <c r="DWL53" s="526"/>
      <c r="DWM53" s="526"/>
      <c r="DWN53" s="526"/>
      <c r="DWO53" s="526"/>
      <c r="DWP53" s="526"/>
      <c r="DWQ53" s="526"/>
      <c r="DWR53" s="526"/>
      <c r="DWS53" s="526"/>
      <c r="DWT53" s="526"/>
      <c r="DWU53" s="526"/>
      <c r="DWV53" s="526"/>
      <c r="DWW53" s="526"/>
      <c r="DWX53" s="526"/>
      <c r="DWY53" s="526"/>
      <c r="DWZ53" s="526"/>
      <c r="DXA53" s="526"/>
      <c r="DXB53" s="526"/>
      <c r="DXC53" s="526"/>
      <c r="DXD53" s="526"/>
      <c r="DXE53" s="526"/>
      <c r="DXF53" s="526"/>
      <c r="DXG53" s="526"/>
      <c r="DXH53" s="526"/>
      <c r="DXI53" s="526"/>
      <c r="DXJ53" s="526"/>
      <c r="DXK53" s="526"/>
      <c r="DXL53" s="526"/>
      <c r="DXM53" s="526"/>
      <c r="DXN53" s="526"/>
      <c r="DXO53" s="526"/>
      <c r="DXP53" s="526"/>
      <c r="DXQ53" s="526"/>
      <c r="DXR53" s="526"/>
      <c r="DXS53" s="526"/>
      <c r="DXT53" s="526"/>
      <c r="DXU53" s="526"/>
      <c r="DXV53" s="526"/>
      <c r="DXW53" s="526"/>
      <c r="DXX53" s="526"/>
      <c r="DXY53" s="526"/>
      <c r="DXZ53" s="526"/>
      <c r="DYA53" s="526"/>
      <c r="DYB53" s="526"/>
      <c r="DYC53" s="526"/>
      <c r="DYD53" s="526"/>
      <c r="DYE53" s="526"/>
      <c r="DYF53" s="526"/>
      <c r="DYG53" s="526"/>
      <c r="DYH53" s="526"/>
      <c r="DYI53" s="526"/>
      <c r="DYJ53" s="526"/>
      <c r="DYK53" s="526"/>
      <c r="DYL53" s="526"/>
      <c r="DYM53" s="526"/>
      <c r="DYN53" s="526"/>
      <c r="DYO53" s="526"/>
      <c r="DYP53" s="526"/>
      <c r="DYQ53" s="526"/>
      <c r="DYR53" s="526"/>
      <c r="DYS53" s="526"/>
      <c r="DYT53" s="526"/>
      <c r="DYU53" s="526"/>
      <c r="DYV53" s="526"/>
      <c r="DYW53" s="526"/>
      <c r="DYX53" s="526"/>
      <c r="DYY53" s="526"/>
      <c r="DYZ53" s="526"/>
      <c r="DZA53" s="526"/>
      <c r="DZB53" s="526"/>
      <c r="DZC53" s="526"/>
      <c r="DZD53" s="526"/>
      <c r="DZE53" s="526"/>
      <c r="DZF53" s="526"/>
      <c r="DZG53" s="526"/>
      <c r="DZH53" s="526"/>
      <c r="DZI53" s="526"/>
      <c r="DZJ53" s="526"/>
      <c r="DZK53" s="526"/>
      <c r="DZL53" s="526"/>
      <c r="DZM53" s="526"/>
      <c r="DZN53" s="526"/>
      <c r="DZO53" s="526"/>
      <c r="DZP53" s="526"/>
      <c r="DZQ53" s="526"/>
      <c r="DZR53" s="526"/>
      <c r="DZS53" s="526"/>
      <c r="DZT53" s="526"/>
      <c r="DZU53" s="526"/>
      <c r="DZV53" s="526"/>
      <c r="DZW53" s="526"/>
      <c r="DZX53" s="526"/>
      <c r="DZY53" s="526"/>
      <c r="DZZ53" s="526"/>
      <c r="EAA53" s="526"/>
      <c r="EAB53" s="526"/>
      <c r="EAC53" s="526"/>
      <c r="EAD53" s="526"/>
      <c r="EAE53" s="526"/>
      <c r="EAF53" s="526"/>
      <c r="EAG53" s="526"/>
      <c r="EAH53" s="526"/>
      <c r="EAI53" s="526"/>
      <c r="EAJ53" s="526"/>
      <c r="EAK53" s="526"/>
      <c r="EAL53" s="526"/>
      <c r="EAM53" s="526"/>
      <c r="EAN53" s="526"/>
      <c r="EAO53" s="526"/>
      <c r="EAP53" s="526"/>
      <c r="EAQ53" s="526"/>
      <c r="EAR53" s="526"/>
      <c r="EAS53" s="526"/>
      <c r="EAT53" s="526"/>
      <c r="EAU53" s="526"/>
      <c r="EAV53" s="526"/>
      <c r="EAW53" s="526"/>
      <c r="EAX53" s="526"/>
      <c r="EAY53" s="526"/>
      <c r="EAZ53" s="526"/>
      <c r="EBA53" s="526"/>
      <c r="EBB53" s="526"/>
      <c r="EBC53" s="526"/>
      <c r="EBD53" s="526"/>
      <c r="EBE53" s="526"/>
      <c r="EBF53" s="526"/>
      <c r="EBG53" s="526"/>
      <c r="EBH53" s="526"/>
      <c r="EBI53" s="526"/>
      <c r="EBJ53" s="526"/>
      <c r="EBK53" s="526"/>
      <c r="EBL53" s="526"/>
      <c r="EBM53" s="526"/>
      <c r="EBN53" s="526"/>
      <c r="EBO53" s="526"/>
      <c r="EBP53" s="526"/>
      <c r="EBQ53" s="526"/>
      <c r="EBR53" s="526"/>
      <c r="EBS53" s="526"/>
      <c r="EBT53" s="526"/>
      <c r="EBU53" s="526"/>
      <c r="EBV53" s="526"/>
      <c r="EBW53" s="526"/>
      <c r="EBX53" s="526"/>
      <c r="EBY53" s="526"/>
      <c r="EBZ53" s="526"/>
      <c r="ECA53" s="526"/>
      <c r="ECB53" s="526"/>
      <c r="ECC53" s="526"/>
      <c r="ECD53" s="526"/>
      <c r="ECE53" s="526"/>
      <c r="ECF53" s="526"/>
      <c r="ECG53" s="526"/>
      <c r="ECH53" s="526"/>
      <c r="ECI53" s="526"/>
      <c r="ECJ53" s="526"/>
      <c r="ECK53" s="526"/>
      <c r="ECL53" s="526"/>
      <c r="ECM53" s="526"/>
      <c r="ECN53" s="526"/>
      <c r="ECO53" s="526"/>
      <c r="ECP53" s="526"/>
      <c r="ECQ53" s="526"/>
      <c r="ECR53" s="526"/>
      <c r="ECS53" s="526"/>
      <c r="ECT53" s="526"/>
      <c r="ECU53" s="526"/>
      <c r="ECV53" s="526"/>
      <c r="ECW53" s="526"/>
      <c r="ECX53" s="526"/>
      <c r="ECY53" s="526"/>
      <c r="ECZ53" s="526"/>
      <c r="EDA53" s="526"/>
      <c r="EDB53" s="526"/>
      <c r="EDC53" s="526"/>
      <c r="EDD53" s="526"/>
      <c r="EDE53" s="526"/>
      <c r="EDF53" s="526"/>
      <c r="EDG53" s="526"/>
      <c r="EDH53" s="526"/>
      <c r="EDI53" s="526"/>
      <c r="EDJ53" s="526"/>
      <c r="EDK53" s="526"/>
      <c r="EDL53" s="526"/>
      <c r="EDM53" s="526"/>
      <c r="EDN53" s="526"/>
      <c r="EDO53" s="526"/>
      <c r="EDP53" s="526"/>
      <c r="EDQ53" s="526"/>
      <c r="EDR53" s="526"/>
      <c r="EDS53" s="526"/>
      <c r="EDT53" s="526"/>
      <c r="EDU53" s="526"/>
      <c r="EDV53" s="526"/>
      <c r="EDW53" s="526"/>
      <c r="EDX53" s="526"/>
      <c r="EDY53" s="526"/>
      <c r="EDZ53" s="526"/>
      <c r="EEA53" s="526"/>
      <c r="EEB53" s="526"/>
      <c r="EEC53" s="526"/>
      <c r="EED53" s="526"/>
      <c r="EEE53" s="526"/>
      <c r="EEF53" s="526"/>
      <c r="EEG53" s="526"/>
      <c r="EEH53" s="526"/>
      <c r="EEI53" s="526"/>
      <c r="EEJ53" s="526"/>
      <c r="EEK53" s="526"/>
      <c r="EEL53" s="526"/>
      <c r="EEM53" s="526"/>
      <c r="EEN53" s="526"/>
      <c r="EEO53" s="526"/>
      <c r="EEP53" s="526"/>
      <c r="EEQ53" s="526"/>
      <c r="EER53" s="526"/>
      <c r="EES53" s="526"/>
      <c r="EET53" s="526"/>
      <c r="EEU53" s="526"/>
      <c r="EEV53" s="526"/>
      <c r="EEW53" s="526"/>
      <c r="EEX53" s="526"/>
      <c r="EEY53" s="526"/>
      <c r="EEZ53" s="526"/>
      <c r="EFA53" s="526"/>
      <c r="EFB53" s="526"/>
      <c r="EFC53" s="526"/>
      <c r="EFD53" s="526"/>
      <c r="EFE53" s="526"/>
      <c r="EFF53" s="526"/>
      <c r="EFG53" s="526"/>
      <c r="EFH53" s="526"/>
      <c r="EFI53" s="526"/>
      <c r="EFJ53" s="526"/>
      <c r="EFK53" s="526"/>
      <c r="EFL53" s="526"/>
      <c r="EFM53" s="526"/>
      <c r="EFN53" s="526"/>
      <c r="EFO53" s="526"/>
      <c r="EFP53" s="526"/>
      <c r="EFQ53" s="526"/>
      <c r="EFR53" s="526"/>
      <c r="EFS53" s="526"/>
      <c r="EFT53" s="526"/>
      <c r="EFU53" s="526"/>
      <c r="EFV53" s="526"/>
      <c r="EFW53" s="526"/>
      <c r="EFX53" s="526"/>
      <c r="EFY53" s="526"/>
      <c r="EFZ53" s="526"/>
      <c r="EGA53" s="526"/>
      <c r="EGB53" s="526"/>
      <c r="EGC53" s="526"/>
      <c r="EGD53" s="526"/>
      <c r="EGE53" s="526"/>
      <c r="EGF53" s="526"/>
      <c r="EGG53" s="526"/>
      <c r="EGH53" s="526"/>
      <c r="EGI53" s="526"/>
      <c r="EGJ53" s="526"/>
      <c r="EGK53" s="526"/>
      <c r="EGL53" s="526"/>
      <c r="EGM53" s="526"/>
      <c r="EGN53" s="526"/>
      <c r="EGO53" s="526"/>
      <c r="EGP53" s="526"/>
      <c r="EGQ53" s="526"/>
      <c r="EGR53" s="526"/>
      <c r="EGS53" s="526"/>
      <c r="EGT53" s="526"/>
      <c r="EGU53" s="526"/>
      <c r="EGV53" s="526"/>
      <c r="EGW53" s="526"/>
      <c r="EGX53" s="526"/>
      <c r="EGY53" s="526"/>
      <c r="EGZ53" s="526"/>
      <c r="EHA53" s="526"/>
      <c r="EHB53" s="526"/>
      <c r="EHC53" s="526"/>
      <c r="EHD53" s="526"/>
      <c r="EHE53" s="526"/>
      <c r="EHF53" s="526"/>
      <c r="EHG53" s="526"/>
      <c r="EHH53" s="526"/>
      <c r="EHI53" s="526"/>
      <c r="EHJ53" s="526"/>
      <c r="EHK53" s="526"/>
      <c r="EHL53" s="526"/>
      <c r="EHM53" s="526"/>
      <c r="EHN53" s="526"/>
      <c r="EHO53" s="526"/>
      <c r="EHP53" s="526"/>
      <c r="EHQ53" s="526"/>
      <c r="EHR53" s="526"/>
      <c r="EHS53" s="526"/>
      <c r="EHT53" s="526"/>
      <c r="EHU53" s="526"/>
      <c r="EHV53" s="526"/>
      <c r="EHW53" s="526"/>
      <c r="EHX53" s="526"/>
      <c r="EHY53" s="526"/>
      <c r="EHZ53" s="526"/>
      <c r="EIA53" s="526"/>
      <c r="EIB53" s="526"/>
      <c r="EIC53" s="526"/>
      <c r="EID53" s="526"/>
      <c r="EIE53" s="526"/>
      <c r="EIF53" s="526"/>
      <c r="EIG53" s="526"/>
      <c r="EIH53" s="526"/>
      <c r="EII53" s="526"/>
      <c r="EIJ53" s="526"/>
      <c r="EIK53" s="526"/>
      <c r="EIL53" s="526"/>
      <c r="EIM53" s="526"/>
      <c r="EIN53" s="526"/>
      <c r="EIO53" s="526"/>
      <c r="EIP53" s="526"/>
      <c r="EIQ53" s="526"/>
      <c r="EIR53" s="526"/>
      <c r="EIS53" s="526"/>
      <c r="EIT53" s="526"/>
      <c r="EIU53" s="526"/>
      <c r="EIV53" s="526"/>
      <c r="EIW53" s="526"/>
      <c r="EIX53" s="526"/>
      <c r="EIY53" s="526"/>
      <c r="EIZ53" s="526"/>
      <c r="EJA53" s="526"/>
      <c r="EJB53" s="526"/>
      <c r="EJC53" s="526"/>
      <c r="EJD53" s="526"/>
      <c r="EJE53" s="526"/>
      <c r="EJF53" s="526"/>
      <c r="EJG53" s="526"/>
      <c r="EJH53" s="526"/>
      <c r="EJI53" s="526"/>
      <c r="EJJ53" s="526"/>
      <c r="EJK53" s="526"/>
      <c r="EJL53" s="526"/>
      <c r="EJM53" s="526"/>
      <c r="EJN53" s="526"/>
      <c r="EJO53" s="526"/>
      <c r="EJP53" s="526"/>
      <c r="EJQ53" s="526"/>
      <c r="EJR53" s="526"/>
      <c r="EJS53" s="526"/>
      <c r="EJT53" s="526"/>
      <c r="EJU53" s="526"/>
      <c r="EJV53" s="526"/>
      <c r="EJW53" s="526"/>
      <c r="EJX53" s="526"/>
      <c r="EJY53" s="526"/>
      <c r="EJZ53" s="526"/>
      <c r="EKA53" s="526"/>
      <c r="EKB53" s="526"/>
      <c r="EKC53" s="526"/>
      <c r="EKD53" s="526"/>
      <c r="EKE53" s="526"/>
      <c r="EKF53" s="526"/>
      <c r="EKG53" s="526"/>
      <c r="EKH53" s="526"/>
      <c r="EKI53" s="526"/>
      <c r="EKJ53" s="526"/>
      <c r="EKK53" s="526"/>
      <c r="EKL53" s="526"/>
      <c r="EKM53" s="526"/>
      <c r="EKN53" s="526"/>
      <c r="EKO53" s="526"/>
      <c r="EKP53" s="526"/>
      <c r="EKQ53" s="526"/>
      <c r="EKR53" s="526"/>
      <c r="EKS53" s="526"/>
      <c r="EKT53" s="526"/>
      <c r="EKU53" s="526"/>
      <c r="EKV53" s="526"/>
      <c r="EKW53" s="526"/>
      <c r="EKX53" s="526"/>
      <c r="EKY53" s="526"/>
      <c r="EKZ53" s="526"/>
      <c r="ELA53" s="526"/>
      <c r="ELB53" s="526"/>
      <c r="ELC53" s="526"/>
      <c r="ELD53" s="526"/>
      <c r="ELE53" s="526"/>
      <c r="ELF53" s="526"/>
      <c r="ELG53" s="526"/>
      <c r="ELH53" s="526"/>
      <c r="ELI53" s="526"/>
      <c r="ELJ53" s="526"/>
      <c r="ELK53" s="526"/>
      <c r="ELL53" s="526"/>
      <c r="ELM53" s="526"/>
      <c r="ELN53" s="526"/>
      <c r="ELO53" s="526"/>
      <c r="ELP53" s="526"/>
      <c r="ELQ53" s="526"/>
      <c r="ELR53" s="526"/>
      <c r="ELS53" s="526"/>
      <c r="ELT53" s="526"/>
      <c r="ELU53" s="526"/>
      <c r="ELV53" s="526"/>
      <c r="ELW53" s="526"/>
      <c r="ELX53" s="526"/>
      <c r="ELY53" s="526"/>
      <c r="ELZ53" s="526"/>
      <c r="EMA53" s="526"/>
      <c r="EMB53" s="526"/>
      <c r="EMC53" s="526"/>
      <c r="EMD53" s="526"/>
      <c r="EME53" s="526"/>
      <c r="EMF53" s="526"/>
      <c r="EMG53" s="526"/>
      <c r="EMH53" s="526"/>
      <c r="EMI53" s="526"/>
      <c r="EMJ53" s="526"/>
      <c r="EMK53" s="526"/>
      <c r="EML53" s="526"/>
      <c r="EMM53" s="526"/>
      <c r="EMN53" s="526"/>
      <c r="EMO53" s="526"/>
      <c r="EMP53" s="526"/>
      <c r="EMQ53" s="526"/>
      <c r="EMR53" s="526"/>
      <c r="EMS53" s="526"/>
      <c r="EMT53" s="526"/>
      <c r="EMU53" s="526"/>
      <c r="EMV53" s="526"/>
      <c r="EMW53" s="526"/>
      <c r="EMX53" s="526"/>
      <c r="EMY53" s="526"/>
      <c r="EMZ53" s="526"/>
      <c r="ENA53" s="526"/>
      <c r="ENB53" s="526"/>
      <c r="ENC53" s="526"/>
      <c r="END53" s="526"/>
      <c r="ENE53" s="526"/>
      <c r="ENF53" s="526"/>
      <c r="ENG53" s="526"/>
      <c r="ENH53" s="526"/>
      <c r="ENI53" s="526"/>
      <c r="ENJ53" s="526"/>
      <c r="ENK53" s="526"/>
      <c r="ENL53" s="526"/>
      <c r="ENM53" s="526"/>
      <c r="ENN53" s="526"/>
      <c r="ENO53" s="526"/>
      <c r="ENP53" s="526"/>
      <c r="ENQ53" s="526"/>
      <c r="ENR53" s="526"/>
      <c r="ENS53" s="526"/>
      <c r="ENT53" s="526"/>
      <c r="ENU53" s="526"/>
      <c r="ENV53" s="526"/>
      <c r="ENW53" s="526"/>
      <c r="ENX53" s="526"/>
      <c r="ENY53" s="526"/>
      <c r="ENZ53" s="526"/>
      <c r="EOA53" s="526"/>
      <c r="EOB53" s="526"/>
      <c r="EOC53" s="526"/>
      <c r="EOD53" s="526"/>
      <c r="EOE53" s="526"/>
      <c r="EOF53" s="526"/>
      <c r="EOG53" s="526"/>
      <c r="EOH53" s="526"/>
      <c r="EOI53" s="526"/>
      <c r="EOJ53" s="526"/>
      <c r="EOK53" s="526"/>
      <c r="EOL53" s="526"/>
      <c r="EOM53" s="526"/>
      <c r="EON53" s="526"/>
      <c r="EOO53" s="526"/>
      <c r="EOP53" s="526"/>
      <c r="EOQ53" s="526"/>
      <c r="EOR53" s="526"/>
      <c r="EOS53" s="526"/>
      <c r="EOT53" s="526"/>
      <c r="EOU53" s="526"/>
      <c r="EOV53" s="526"/>
      <c r="EOW53" s="526"/>
      <c r="EOX53" s="526"/>
      <c r="EOY53" s="526"/>
      <c r="EOZ53" s="526"/>
      <c r="EPA53" s="526"/>
      <c r="EPB53" s="526"/>
      <c r="EPC53" s="526"/>
      <c r="EPD53" s="526"/>
      <c r="EPE53" s="526"/>
      <c r="EPF53" s="526"/>
      <c r="EPG53" s="526"/>
      <c r="EPH53" s="526"/>
      <c r="EPI53" s="526"/>
      <c r="EPJ53" s="526"/>
      <c r="EPK53" s="526"/>
      <c r="EPL53" s="526"/>
      <c r="EPM53" s="526"/>
      <c r="EPN53" s="526"/>
      <c r="EPO53" s="526"/>
      <c r="EPP53" s="526"/>
      <c r="EPQ53" s="526"/>
      <c r="EPR53" s="526"/>
      <c r="EPS53" s="526"/>
      <c r="EPT53" s="526"/>
      <c r="EPU53" s="526"/>
      <c r="EPV53" s="526"/>
      <c r="EPW53" s="526"/>
      <c r="EPX53" s="526"/>
      <c r="EPY53" s="526"/>
      <c r="EPZ53" s="526"/>
      <c r="EQA53" s="526"/>
      <c r="EQB53" s="526"/>
      <c r="EQC53" s="526"/>
      <c r="EQD53" s="526"/>
      <c r="EQE53" s="526"/>
      <c r="EQF53" s="526"/>
      <c r="EQG53" s="526"/>
      <c r="EQH53" s="526"/>
      <c r="EQI53" s="526"/>
      <c r="EQJ53" s="526"/>
      <c r="EQK53" s="526"/>
      <c r="EQL53" s="526"/>
      <c r="EQM53" s="526"/>
      <c r="EQN53" s="526"/>
      <c r="EQO53" s="526"/>
      <c r="EQP53" s="526"/>
      <c r="EQQ53" s="526"/>
      <c r="EQR53" s="526"/>
      <c r="EQS53" s="526"/>
      <c r="EQT53" s="526"/>
      <c r="EQU53" s="526"/>
      <c r="EQV53" s="526"/>
      <c r="EQW53" s="526"/>
      <c r="EQX53" s="526"/>
      <c r="EQY53" s="526"/>
      <c r="EQZ53" s="526"/>
      <c r="ERA53" s="526"/>
      <c r="ERB53" s="526"/>
      <c r="ERC53" s="526"/>
      <c r="ERD53" s="526"/>
      <c r="ERE53" s="526"/>
      <c r="ERF53" s="526"/>
      <c r="ERG53" s="526"/>
      <c r="ERH53" s="526"/>
      <c r="ERI53" s="526"/>
      <c r="ERJ53" s="526"/>
      <c r="ERK53" s="526"/>
      <c r="ERL53" s="526"/>
      <c r="ERM53" s="526"/>
      <c r="ERN53" s="526"/>
      <c r="ERO53" s="526"/>
      <c r="ERP53" s="526"/>
      <c r="ERQ53" s="526"/>
      <c r="ERR53" s="526"/>
      <c r="ERS53" s="526"/>
      <c r="ERT53" s="526"/>
      <c r="ERU53" s="526"/>
      <c r="ERV53" s="526"/>
      <c r="ERW53" s="526"/>
      <c r="ERX53" s="526"/>
      <c r="ERY53" s="526"/>
      <c r="ERZ53" s="526"/>
      <c r="ESA53" s="526"/>
      <c r="ESB53" s="526"/>
      <c r="ESC53" s="526"/>
      <c r="ESD53" s="526"/>
      <c r="ESE53" s="526"/>
      <c r="ESF53" s="526"/>
      <c r="ESG53" s="526"/>
      <c r="ESH53" s="526"/>
      <c r="ESI53" s="526"/>
      <c r="ESJ53" s="526"/>
      <c r="ESK53" s="526"/>
      <c r="ESL53" s="526"/>
      <c r="ESM53" s="526"/>
      <c r="ESN53" s="526"/>
      <c r="ESO53" s="526"/>
      <c r="ESP53" s="526"/>
      <c r="ESQ53" s="526"/>
      <c r="ESR53" s="526"/>
      <c r="ESS53" s="526"/>
      <c r="EST53" s="526"/>
      <c r="ESU53" s="526"/>
      <c r="ESV53" s="526"/>
      <c r="ESW53" s="526"/>
      <c r="ESX53" s="526"/>
      <c r="ESY53" s="526"/>
      <c r="ESZ53" s="526"/>
      <c r="ETA53" s="526"/>
      <c r="ETB53" s="526"/>
      <c r="ETC53" s="526"/>
      <c r="ETD53" s="526"/>
      <c r="ETE53" s="526"/>
      <c r="ETF53" s="526"/>
      <c r="ETG53" s="526"/>
      <c r="ETH53" s="526"/>
      <c r="ETI53" s="526"/>
      <c r="ETJ53" s="526"/>
      <c r="ETK53" s="526"/>
      <c r="ETL53" s="526"/>
      <c r="ETM53" s="526"/>
      <c r="ETN53" s="526"/>
      <c r="ETO53" s="526"/>
      <c r="ETP53" s="526"/>
      <c r="ETQ53" s="526"/>
      <c r="ETR53" s="526"/>
      <c r="ETS53" s="526"/>
      <c r="ETT53" s="526"/>
      <c r="ETU53" s="526"/>
      <c r="ETV53" s="526"/>
      <c r="ETW53" s="526"/>
      <c r="ETX53" s="526"/>
      <c r="ETY53" s="526"/>
      <c r="ETZ53" s="526"/>
      <c r="EUA53" s="526"/>
      <c r="EUB53" s="526"/>
      <c r="EUC53" s="526"/>
      <c r="EUD53" s="526"/>
      <c r="EUE53" s="526"/>
      <c r="EUF53" s="526"/>
      <c r="EUG53" s="526"/>
      <c r="EUH53" s="526"/>
      <c r="EUI53" s="526"/>
      <c r="EUJ53" s="526"/>
      <c r="EUK53" s="526"/>
      <c r="EUL53" s="526"/>
      <c r="EUM53" s="526"/>
      <c r="EUN53" s="526"/>
      <c r="EUO53" s="526"/>
      <c r="EUP53" s="526"/>
      <c r="EUQ53" s="526"/>
      <c r="EUR53" s="526"/>
      <c r="EUS53" s="526"/>
      <c r="EUT53" s="526"/>
      <c r="EUU53" s="526"/>
      <c r="EUV53" s="526"/>
      <c r="EUW53" s="526"/>
      <c r="EUX53" s="526"/>
      <c r="EUY53" s="526"/>
      <c r="EUZ53" s="526"/>
      <c r="EVA53" s="526"/>
      <c r="EVB53" s="526"/>
      <c r="EVC53" s="526"/>
      <c r="EVD53" s="526"/>
      <c r="EVE53" s="526"/>
      <c r="EVF53" s="526"/>
      <c r="EVG53" s="526"/>
      <c r="EVH53" s="526"/>
      <c r="EVI53" s="526"/>
      <c r="EVJ53" s="526"/>
      <c r="EVK53" s="526"/>
      <c r="EVL53" s="526"/>
      <c r="EVM53" s="526"/>
      <c r="EVN53" s="526"/>
      <c r="EVO53" s="526"/>
      <c r="EVP53" s="526"/>
      <c r="EVQ53" s="526"/>
      <c r="EVR53" s="526"/>
      <c r="EVS53" s="526"/>
      <c r="EVT53" s="526"/>
      <c r="EVU53" s="526"/>
      <c r="EVV53" s="526"/>
      <c r="EVW53" s="526"/>
      <c r="EVX53" s="526"/>
      <c r="EVY53" s="526"/>
      <c r="EVZ53" s="526"/>
      <c r="EWA53" s="526"/>
      <c r="EWB53" s="526"/>
      <c r="EWC53" s="526"/>
      <c r="EWD53" s="526"/>
      <c r="EWE53" s="526"/>
      <c r="EWF53" s="526"/>
      <c r="EWG53" s="526"/>
      <c r="EWH53" s="526"/>
      <c r="EWI53" s="526"/>
      <c r="EWJ53" s="526"/>
      <c r="EWK53" s="526"/>
      <c r="EWL53" s="526"/>
      <c r="EWM53" s="526"/>
      <c r="EWN53" s="526"/>
      <c r="EWO53" s="526"/>
      <c r="EWP53" s="526"/>
      <c r="EWQ53" s="526"/>
      <c r="EWR53" s="526"/>
      <c r="EWS53" s="526"/>
      <c r="EWT53" s="526"/>
      <c r="EWU53" s="526"/>
      <c r="EWV53" s="526"/>
      <c r="EWW53" s="526"/>
      <c r="EWX53" s="526"/>
      <c r="EWY53" s="526"/>
      <c r="EWZ53" s="526"/>
      <c r="EXA53" s="526"/>
      <c r="EXB53" s="526"/>
      <c r="EXC53" s="526"/>
      <c r="EXD53" s="526"/>
      <c r="EXE53" s="526"/>
      <c r="EXF53" s="526"/>
      <c r="EXG53" s="526"/>
      <c r="EXH53" s="526"/>
      <c r="EXI53" s="526"/>
      <c r="EXJ53" s="526"/>
      <c r="EXK53" s="526"/>
      <c r="EXL53" s="526"/>
      <c r="EXM53" s="526"/>
      <c r="EXN53" s="526"/>
      <c r="EXO53" s="526"/>
      <c r="EXP53" s="526"/>
      <c r="EXQ53" s="526"/>
      <c r="EXR53" s="526"/>
      <c r="EXS53" s="526"/>
      <c r="EXT53" s="526"/>
      <c r="EXU53" s="526"/>
      <c r="EXV53" s="526"/>
      <c r="EXW53" s="526"/>
      <c r="EXX53" s="526"/>
      <c r="EXY53" s="526"/>
      <c r="EXZ53" s="526"/>
      <c r="EYA53" s="526"/>
      <c r="EYB53" s="526"/>
      <c r="EYC53" s="526"/>
      <c r="EYD53" s="526"/>
      <c r="EYE53" s="526"/>
      <c r="EYF53" s="526"/>
      <c r="EYG53" s="526"/>
      <c r="EYH53" s="526"/>
      <c r="EYI53" s="526"/>
      <c r="EYJ53" s="526"/>
      <c r="EYK53" s="526"/>
      <c r="EYL53" s="526"/>
      <c r="EYM53" s="526"/>
      <c r="EYN53" s="526"/>
      <c r="EYO53" s="526"/>
      <c r="EYP53" s="526"/>
      <c r="EYQ53" s="526"/>
      <c r="EYR53" s="526"/>
      <c r="EYS53" s="526"/>
      <c r="EYT53" s="526"/>
      <c r="EYU53" s="526"/>
      <c r="EYV53" s="526"/>
      <c r="EYW53" s="526"/>
      <c r="EYX53" s="526"/>
      <c r="EYY53" s="526"/>
      <c r="EYZ53" s="526"/>
      <c r="EZA53" s="526"/>
      <c r="EZB53" s="526"/>
      <c r="EZC53" s="526"/>
      <c r="EZD53" s="526"/>
      <c r="EZE53" s="526"/>
      <c r="EZF53" s="526"/>
      <c r="EZG53" s="526"/>
      <c r="EZH53" s="526"/>
      <c r="EZI53" s="526"/>
      <c r="EZJ53" s="526"/>
      <c r="EZK53" s="526"/>
      <c r="EZL53" s="526"/>
      <c r="EZM53" s="526"/>
      <c r="EZN53" s="526"/>
      <c r="EZO53" s="526"/>
      <c r="EZP53" s="526"/>
      <c r="EZQ53" s="526"/>
      <c r="EZR53" s="526"/>
      <c r="EZS53" s="526"/>
      <c r="EZT53" s="526"/>
      <c r="EZU53" s="526"/>
      <c r="EZV53" s="526"/>
      <c r="EZW53" s="526"/>
      <c r="EZX53" s="526"/>
      <c r="EZY53" s="526"/>
      <c r="EZZ53" s="526"/>
      <c r="FAA53" s="526"/>
      <c r="FAB53" s="526"/>
      <c r="FAC53" s="526"/>
      <c r="FAD53" s="526"/>
      <c r="FAE53" s="526"/>
      <c r="FAF53" s="526"/>
      <c r="FAG53" s="526"/>
      <c r="FAH53" s="526"/>
      <c r="FAI53" s="526"/>
      <c r="FAJ53" s="526"/>
      <c r="FAK53" s="526"/>
      <c r="FAL53" s="526"/>
      <c r="FAM53" s="526"/>
      <c r="FAN53" s="526"/>
      <c r="FAO53" s="526"/>
      <c r="FAP53" s="526"/>
      <c r="FAQ53" s="526"/>
      <c r="FAR53" s="526"/>
      <c r="FAS53" s="526"/>
      <c r="FAT53" s="526"/>
      <c r="FAU53" s="526"/>
      <c r="FAV53" s="526"/>
      <c r="FAW53" s="526"/>
      <c r="FAX53" s="526"/>
      <c r="FAY53" s="526"/>
      <c r="FAZ53" s="526"/>
      <c r="FBA53" s="526"/>
      <c r="FBB53" s="526"/>
      <c r="FBC53" s="526"/>
      <c r="FBD53" s="526"/>
      <c r="FBE53" s="526"/>
      <c r="FBF53" s="526"/>
      <c r="FBG53" s="526"/>
      <c r="FBH53" s="526"/>
      <c r="FBI53" s="526"/>
      <c r="FBJ53" s="526"/>
      <c r="FBK53" s="526"/>
      <c r="FBL53" s="526"/>
      <c r="FBM53" s="526"/>
      <c r="FBN53" s="526"/>
      <c r="FBO53" s="526"/>
      <c r="FBP53" s="526"/>
      <c r="FBQ53" s="526"/>
      <c r="FBR53" s="526"/>
      <c r="FBS53" s="526"/>
      <c r="FBT53" s="526"/>
      <c r="FBU53" s="526"/>
      <c r="FBV53" s="526"/>
      <c r="FBW53" s="526"/>
      <c r="FBX53" s="526"/>
      <c r="FBY53" s="526"/>
      <c r="FBZ53" s="526"/>
      <c r="FCA53" s="526"/>
      <c r="FCB53" s="526"/>
      <c r="FCC53" s="526"/>
      <c r="FCD53" s="526"/>
      <c r="FCE53" s="526"/>
      <c r="FCF53" s="526"/>
      <c r="FCG53" s="526"/>
      <c r="FCH53" s="526"/>
      <c r="FCI53" s="526"/>
      <c r="FCJ53" s="526"/>
      <c r="FCK53" s="526"/>
      <c r="FCL53" s="526"/>
      <c r="FCM53" s="526"/>
      <c r="FCN53" s="526"/>
      <c r="FCO53" s="526"/>
      <c r="FCP53" s="526"/>
      <c r="FCQ53" s="526"/>
      <c r="FCR53" s="526"/>
      <c r="FCS53" s="526"/>
      <c r="FCT53" s="526"/>
      <c r="FCU53" s="526"/>
      <c r="FCV53" s="526"/>
      <c r="FCW53" s="526"/>
      <c r="FCX53" s="526"/>
      <c r="FCY53" s="526"/>
      <c r="FCZ53" s="526"/>
      <c r="FDA53" s="526"/>
      <c r="FDB53" s="526"/>
      <c r="FDC53" s="526"/>
      <c r="FDD53" s="526"/>
      <c r="FDE53" s="526"/>
      <c r="FDF53" s="526"/>
      <c r="FDG53" s="526"/>
      <c r="FDH53" s="526"/>
      <c r="FDI53" s="526"/>
      <c r="FDJ53" s="526"/>
      <c r="FDK53" s="526"/>
      <c r="FDL53" s="526"/>
      <c r="FDM53" s="526"/>
      <c r="FDN53" s="526"/>
      <c r="FDO53" s="526"/>
      <c r="FDP53" s="526"/>
      <c r="FDQ53" s="526"/>
      <c r="FDR53" s="526"/>
      <c r="FDS53" s="526"/>
      <c r="FDT53" s="526"/>
      <c r="FDU53" s="526"/>
      <c r="FDV53" s="526"/>
      <c r="FDW53" s="526"/>
      <c r="FDX53" s="526"/>
      <c r="FDY53" s="526"/>
      <c r="FDZ53" s="526"/>
      <c r="FEA53" s="526"/>
      <c r="FEB53" s="526"/>
      <c r="FEC53" s="526"/>
      <c r="FED53" s="526"/>
      <c r="FEE53" s="526"/>
      <c r="FEF53" s="526"/>
      <c r="FEG53" s="526"/>
      <c r="FEH53" s="526"/>
      <c r="FEI53" s="526"/>
      <c r="FEJ53" s="526"/>
      <c r="FEK53" s="526"/>
      <c r="FEL53" s="526"/>
      <c r="FEM53" s="526"/>
      <c r="FEN53" s="526"/>
      <c r="FEO53" s="526"/>
      <c r="FEP53" s="526"/>
      <c r="FEQ53" s="526"/>
      <c r="FER53" s="526"/>
      <c r="FES53" s="526"/>
      <c r="FET53" s="526"/>
      <c r="FEU53" s="526"/>
      <c r="FEV53" s="526"/>
      <c r="FEW53" s="526"/>
      <c r="FEX53" s="526"/>
      <c r="FEY53" s="526"/>
      <c r="FEZ53" s="526"/>
      <c r="FFA53" s="526"/>
      <c r="FFB53" s="526"/>
      <c r="FFC53" s="526"/>
      <c r="FFD53" s="526"/>
      <c r="FFE53" s="526"/>
      <c r="FFF53" s="526"/>
      <c r="FFG53" s="526"/>
      <c r="FFH53" s="526"/>
      <c r="FFI53" s="526"/>
      <c r="FFJ53" s="526"/>
      <c r="FFK53" s="526"/>
      <c r="FFL53" s="526"/>
      <c r="FFM53" s="526"/>
      <c r="FFN53" s="526"/>
      <c r="FFO53" s="526"/>
      <c r="FFP53" s="526"/>
      <c r="FFQ53" s="526"/>
      <c r="FFR53" s="526"/>
      <c r="FFS53" s="526"/>
      <c r="FFT53" s="526"/>
      <c r="FFU53" s="526"/>
      <c r="FFV53" s="526"/>
      <c r="FFW53" s="526"/>
      <c r="FFX53" s="526"/>
      <c r="FFY53" s="526"/>
      <c r="FFZ53" s="526"/>
      <c r="FGA53" s="526"/>
      <c r="FGB53" s="526"/>
      <c r="FGC53" s="526"/>
      <c r="FGD53" s="526"/>
      <c r="FGE53" s="526"/>
      <c r="FGF53" s="526"/>
      <c r="FGG53" s="526"/>
      <c r="FGH53" s="526"/>
      <c r="FGI53" s="526"/>
      <c r="FGJ53" s="526"/>
      <c r="FGK53" s="526"/>
      <c r="FGL53" s="526"/>
      <c r="FGM53" s="526"/>
      <c r="FGN53" s="526"/>
      <c r="FGO53" s="526"/>
      <c r="FGP53" s="526"/>
      <c r="FGQ53" s="526"/>
      <c r="FGR53" s="526"/>
      <c r="FGS53" s="526"/>
      <c r="FGT53" s="526"/>
      <c r="FGU53" s="526"/>
      <c r="FGV53" s="526"/>
      <c r="FGW53" s="526"/>
      <c r="FGX53" s="526"/>
      <c r="FGY53" s="526"/>
      <c r="FGZ53" s="526"/>
      <c r="FHA53" s="526"/>
      <c r="FHB53" s="526"/>
      <c r="FHC53" s="526"/>
      <c r="FHD53" s="526"/>
      <c r="FHE53" s="526"/>
      <c r="FHF53" s="526"/>
      <c r="FHG53" s="526"/>
      <c r="FHH53" s="526"/>
      <c r="FHI53" s="526"/>
      <c r="FHJ53" s="526"/>
      <c r="FHK53" s="526"/>
      <c r="FHL53" s="526"/>
      <c r="FHM53" s="526"/>
      <c r="FHN53" s="526"/>
      <c r="FHO53" s="526"/>
      <c r="FHP53" s="526"/>
      <c r="FHQ53" s="526"/>
      <c r="FHR53" s="526"/>
      <c r="FHS53" s="526"/>
      <c r="FHT53" s="526"/>
      <c r="FHU53" s="526"/>
      <c r="FHV53" s="526"/>
      <c r="FHW53" s="526"/>
      <c r="FHX53" s="526"/>
      <c r="FHY53" s="526"/>
      <c r="FHZ53" s="526"/>
      <c r="FIA53" s="526"/>
      <c r="FIB53" s="526"/>
      <c r="FIC53" s="526"/>
      <c r="FID53" s="526"/>
      <c r="FIE53" s="526"/>
      <c r="FIF53" s="526"/>
      <c r="FIG53" s="526"/>
      <c r="FIH53" s="526"/>
      <c r="FII53" s="526"/>
      <c r="FIJ53" s="526"/>
      <c r="FIK53" s="526"/>
      <c r="FIL53" s="526"/>
      <c r="FIM53" s="526"/>
      <c r="FIN53" s="526"/>
      <c r="FIO53" s="526"/>
      <c r="FIP53" s="526"/>
      <c r="FIQ53" s="526"/>
      <c r="FIR53" s="526"/>
      <c r="FIS53" s="526"/>
      <c r="FIT53" s="526"/>
      <c r="FIU53" s="526"/>
      <c r="FIV53" s="526"/>
      <c r="FIW53" s="526"/>
      <c r="FIX53" s="526"/>
      <c r="FIY53" s="526"/>
      <c r="FIZ53" s="526"/>
      <c r="FJA53" s="526"/>
      <c r="FJB53" s="526"/>
      <c r="FJC53" s="526"/>
      <c r="FJD53" s="526"/>
      <c r="FJE53" s="526"/>
      <c r="FJF53" s="526"/>
      <c r="FJG53" s="526"/>
      <c r="FJH53" s="526"/>
      <c r="FJI53" s="526"/>
      <c r="FJJ53" s="526"/>
      <c r="FJK53" s="526"/>
      <c r="FJL53" s="526"/>
      <c r="FJM53" s="526"/>
      <c r="FJN53" s="526"/>
      <c r="FJO53" s="526"/>
      <c r="FJP53" s="526"/>
      <c r="FJQ53" s="526"/>
      <c r="FJR53" s="526"/>
      <c r="FJS53" s="526"/>
      <c r="FJT53" s="526"/>
      <c r="FJU53" s="526"/>
      <c r="FJV53" s="526"/>
      <c r="FJW53" s="526"/>
      <c r="FJX53" s="526"/>
      <c r="FJY53" s="526"/>
      <c r="FJZ53" s="526"/>
      <c r="FKA53" s="526"/>
      <c r="FKB53" s="526"/>
      <c r="FKC53" s="526"/>
      <c r="FKD53" s="526"/>
      <c r="FKE53" s="526"/>
      <c r="FKF53" s="526"/>
      <c r="FKG53" s="526"/>
      <c r="FKH53" s="526"/>
      <c r="FKI53" s="526"/>
      <c r="FKJ53" s="526"/>
      <c r="FKK53" s="526"/>
      <c r="FKL53" s="526"/>
      <c r="FKM53" s="526"/>
      <c r="FKN53" s="526"/>
      <c r="FKO53" s="526"/>
      <c r="FKP53" s="526"/>
      <c r="FKQ53" s="526"/>
      <c r="FKR53" s="526"/>
      <c r="FKS53" s="526"/>
      <c r="FKT53" s="526"/>
      <c r="FKU53" s="526"/>
      <c r="FKV53" s="526"/>
      <c r="FKW53" s="526"/>
      <c r="FKX53" s="526"/>
      <c r="FKY53" s="526"/>
      <c r="FKZ53" s="526"/>
      <c r="FLA53" s="526"/>
      <c r="FLB53" s="526"/>
      <c r="FLC53" s="526"/>
      <c r="FLD53" s="526"/>
      <c r="FLE53" s="526"/>
      <c r="FLF53" s="526"/>
      <c r="FLG53" s="526"/>
      <c r="FLH53" s="526"/>
      <c r="FLI53" s="526"/>
      <c r="FLJ53" s="526"/>
      <c r="FLK53" s="526"/>
      <c r="FLL53" s="526"/>
      <c r="FLM53" s="526"/>
      <c r="FLN53" s="526"/>
      <c r="FLO53" s="526"/>
      <c r="FLP53" s="526"/>
      <c r="FLQ53" s="526"/>
      <c r="FLR53" s="526"/>
      <c r="FLS53" s="526"/>
      <c r="FLT53" s="526"/>
      <c r="FLU53" s="526"/>
      <c r="FLV53" s="526"/>
      <c r="FLW53" s="526"/>
      <c r="FLX53" s="526"/>
      <c r="FLY53" s="526"/>
      <c r="FLZ53" s="526"/>
      <c r="FMA53" s="526"/>
      <c r="FMB53" s="526"/>
      <c r="FMC53" s="526"/>
      <c r="FMD53" s="526"/>
      <c r="FME53" s="526"/>
      <c r="FMF53" s="526"/>
      <c r="FMG53" s="526"/>
      <c r="FMH53" s="526"/>
      <c r="FMI53" s="526"/>
      <c r="FMJ53" s="526"/>
      <c r="FMK53" s="526"/>
      <c r="FML53" s="526"/>
      <c r="FMM53" s="526"/>
      <c r="FMN53" s="526"/>
      <c r="FMO53" s="526"/>
      <c r="FMP53" s="526"/>
      <c r="FMQ53" s="526"/>
      <c r="FMR53" s="526"/>
      <c r="FMS53" s="526"/>
      <c r="FMT53" s="526"/>
      <c r="FMU53" s="526"/>
      <c r="FMV53" s="526"/>
      <c r="FMW53" s="526"/>
      <c r="FMX53" s="526"/>
      <c r="FMY53" s="526"/>
      <c r="FMZ53" s="526"/>
      <c r="FNA53" s="526"/>
      <c r="FNB53" s="526"/>
      <c r="FNC53" s="526"/>
      <c r="FND53" s="526"/>
      <c r="FNE53" s="526"/>
      <c r="FNF53" s="526"/>
      <c r="FNG53" s="526"/>
      <c r="FNH53" s="526"/>
      <c r="FNI53" s="526"/>
      <c r="FNJ53" s="526"/>
      <c r="FNK53" s="526"/>
      <c r="FNL53" s="526"/>
      <c r="FNM53" s="526"/>
      <c r="FNN53" s="526"/>
      <c r="FNO53" s="526"/>
      <c r="FNP53" s="526"/>
      <c r="FNQ53" s="526"/>
      <c r="FNR53" s="526"/>
      <c r="FNS53" s="526"/>
      <c r="FNT53" s="526"/>
      <c r="FNU53" s="526"/>
      <c r="FNV53" s="526"/>
      <c r="FNW53" s="526"/>
      <c r="FNX53" s="526"/>
      <c r="FNY53" s="526"/>
      <c r="FNZ53" s="526"/>
      <c r="FOA53" s="526"/>
      <c r="FOB53" s="526"/>
      <c r="FOC53" s="526"/>
      <c r="FOD53" s="526"/>
      <c r="FOE53" s="526"/>
      <c r="FOF53" s="526"/>
      <c r="FOG53" s="526"/>
      <c r="FOH53" s="526"/>
      <c r="FOI53" s="526"/>
      <c r="FOJ53" s="526"/>
      <c r="FOK53" s="526"/>
      <c r="FOL53" s="526"/>
      <c r="FOM53" s="526"/>
      <c r="FON53" s="526"/>
      <c r="FOO53" s="526"/>
      <c r="FOP53" s="526"/>
      <c r="FOQ53" s="526"/>
      <c r="FOR53" s="526"/>
      <c r="FOS53" s="526"/>
      <c r="FOT53" s="526"/>
      <c r="FOU53" s="526"/>
      <c r="FOV53" s="526"/>
      <c r="FOW53" s="526"/>
      <c r="FOX53" s="526"/>
      <c r="FOY53" s="526"/>
      <c r="FOZ53" s="526"/>
      <c r="FPA53" s="526"/>
      <c r="FPB53" s="526"/>
      <c r="FPC53" s="526"/>
      <c r="FPD53" s="526"/>
      <c r="FPE53" s="526"/>
      <c r="FPF53" s="526"/>
      <c r="FPG53" s="526"/>
      <c r="FPH53" s="526"/>
      <c r="FPI53" s="526"/>
      <c r="FPJ53" s="526"/>
      <c r="FPK53" s="526"/>
      <c r="FPL53" s="526"/>
      <c r="FPM53" s="526"/>
      <c r="FPN53" s="526"/>
      <c r="FPO53" s="526"/>
      <c r="FPP53" s="526"/>
      <c r="FPQ53" s="526"/>
      <c r="FPR53" s="526"/>
      <c r="FPS53" s="526"/>
      <c r="FPT53" s="526"/>
      <c r="FPU53" s="526"/>
      <c r="FPV53" s="526"/>
      <c r="FPW53" s="526"/>
      <c r="FPX53" s="526"/>
      <c r="FPY53" s="526"/>
      <c r="FPZ53" s="526"/>
      <c r="FQA53" s="526"/>
      <c r="FQB53" s="526"/>
      <c r="FQC53" s="526"/>
      <c r="FQD53" s="526"/>
      <c r="FQE53" s="526"/>
      <c r="FQF53" s="526"/>
      <c r="FQG53" s="526"/>
      <c r="FQH53" s="526"/>
      <c r="FQI53" s="526"/>
      <c r="FQJ53" s="526"/>
      <c r="FQK53" s="526"/>
      <c r="FQL53" s="526"/>
      <c r="FQM53" s="526"/>
      <c r="FQN53" s="526"/>
      <c r="FQO53" s="526"/>
      <c r="FQP53" s="526"/>
      <c r="FQQ53" s="526"/>
      <c r="FQR53" s="526"/>
      <c r="FQS53" s="526"/>
      <c r="FQT53" s="526"/>
      <c r="FQU53" s="526"/>
      <c r="FQV53" s="526"/>
      <c r="FQW53" s="526"/>
      <c r="FQX53" s="526"/>
      <c r="FQY53" s="526"/>
      <c r="FQZ53" s="526"/>
      <c r="FRA53" s="526"/>
      <c r="FRB53" s="526"/>
      <c r="FRC53" s="526"/>
      <c r="FRD53" s="526"/>
      <c r="FRE53" s="526"/>
      <c r="FRF53" s="526"/>
      <c r="FRG53" s="526"/>
      <c r="FRH53" s="526"/>
      <c r="FRI53" s="526"/>
      <c r="FRJ53" s="526"/>
      <c r="FRK53" s="526"/>
      <c r="FRL53" s="526"/>
      <c r="FRM53" s="526"/>
      <c r="FRN53" s="526"/>
      <c r="FRO53" s="526"/>
      <c r="FRP53" s="526"/>
      <c r="FRQ53" s="526"/>
      <c r="FRR53" s="526"/>
      <c r="FRS53" s="526"/>
      <c r="FRT53" s="526"/>
      <c r="FRU53" s="526"/>
      <c r="FRV53" s="526"/>
      <c r="FRW53" s="526"/>
      <c r="FRX53" s="526"/>
      <c r="FRY53" s="526"/>
      <c r="FRZ53" s="526"/>
      <c r="FSA53" s="526"/>
      <c r="FSB53" s="526"/>
      <c r="FSC53" s="526"/>
      <c r="FSD53" s="526"/>
      <c r="FSE53" s="526"/>
      <c r="FSF53" s="526"/>
      <c r="FSG53" s="526"/>
      <c r="FSH53" s="526"/>
      <c r="FSI53" s="526"/>
      <c r="FSJ53" s="526"/>
      <c r="FSK53" s="526"/>
      <c r="FSL53" s="526"/>
      <c r="FSM53" s="526"/>
      <c r="FSN53" s="526"/>
      <c r="FSO53" s="526"/>
      <c r="FSP53" s="526"/>
      <c r="FSQ53" s="526"/>
      <c r="FSR53" s="526"/>
      <c r="FSS53" s="526"/>
      <c r="FST53" s="526"/>
      <c r="FSU53" s="526"/>
      <c r="FSV53" s="526"/>
      <c r="FSW53" s="526"/>
      <c r="FSX53" s="526"/>
      <c r="FSY53" s="526"/>
      <c r="FSZ53" s="526"/>
      <c r="FTA53" s="526"/>
      <c r="FTB53" s="526"/>
      <c r="FTC53" s="526"/>
      <c r="FTD53" s="526"/>
      <c r="FTE53" s="526"/>
      <c r="FTF53" s="526"/>
      <c r="FTG53" s="526"/>
      <c r="FTH53" s="526"/>
      <c r="FTI53" s="526"/>
      <c r="FTJ53" s="526"/>
      <c r="FTK53" s="526"/>
      <c r="FTL53" s="526"/>
      <c r="FTM53" s="526"/>
      <c r="FTN53" s="526"/>
      <c r="FTO53" s="526"/>
      <c r="FTP53" s="526"/>
      <c r="FTQ53" s="526"/>
      <c r="FTR53" s="526"/>
      <c r="FTS53" s="526"/>
      <c r="FTT53" s="526"/>
      <c r="FTU53" s="526"/>
      <c r="FTV53" s="526"/>
      <c r="FTW53" s="526"/>
      <c r="FTX53" s="526"/>
      <c r="FTY53" s="526"/>
      <c r="FTZ53" s="526"/>
      <c r="FUA53" s="526"/>
      <c r="FUB53" s="526"/>
      <c r="FUC53" s="526"/>
      <c r="FUD53" s="526"/>
      <c r="FUE53" s="526"/>
      <c r="FUF53" s="526"/>
      <c r="FUG53" s="526"/>
      <c r="FUH53" s="526"/>
      <c r="FUI53" s="526"/>
      <c r="FUJ53" s="526"/>
      <c r="FUK53" s="526"/>
      <c r="FUL53" s="526"/>
      <c r="FUM53" s="526"/>
      <c r="FUN53" s="526"/>
      <c r="FUO53" s="526"/>
      <c r="FUP53" s="526"/>
      <c r="FUQ53" s="526"/>
      <c r="FUR53" s="526"/>
      <c r="FUS53" s="526"/>
      <c r="FUT53" s="526"/>
      <c r="FUU53" s="526"/>
      <c r="FUV53" s="526"/>
      <c r="FUW53" s="526"/>
      <c r="FUX53" s="526"/>
      <c r="FUY53" s="526"/>
      <c r="FUZ53" s="526"/>
      <c r="FVA53" s="526"/>
      <c r="FVB53" s="526"/>
      <c r="FVC53" s="526"/>
      <c r="FVD53" s="526"/>
      <c r="FVE53" s="526"/>
      <c r="FVF53" s="526"/>
      <c r="FVG53" s="526"/>
      <c r="FVH53" s="526"/>
      <c r="FVI53" s="526"/>
      <c r="FVJ53" s="526"/>
      <c r="FVK53" s="526"/>
      <c r="FVL53" s="526"/>
      <c r="FVM53" s="526"/>
      <c r="FVN53" s="526"/>
      <c r="FVO53" s="526"/>
      <c r="FVP53" s="526"/>
      <c r="FVQ53" s="526"/>
      <c r="FVR53" s="526"/>
      <c r="FVS53" s="526"/>
      <c r="FVT53" s="526"/>
      <c r="FVU53" s="526"/>
      <c r="FVV53" s="526"/>
      <c r="FVW53" s="526"/>
      <c r="FVX53" s="526"/>
      <c r="FVY53" s="526"/>
      <c r="FVZ53" s="526"/>
      <c r="FWA53" s="526"/>
      <c r="FWB53" s="526"/>
      <c r="FWC53" s="526"/>
      <c r="FWD53" s="526"/>
      <c r="FWE53" s="526"/>
      <c r="FWF53" s="526"/>
      <c r="FWG53" s="526"/>
      <c r="FWH53" s="526"/>
      <c r="FWI53" s="526"/>
      <c r="FWJ53" s="526"/>
      <c r="FWK53" s="526"/>
      <c r="FWL53" s="526"/>
      <c r="FWM53" s="526"/>
      <c r="FWN53" s="526"/>
      <c r="FWO53" s="526"/>
      <c r="FWP53" s="526"/>
      <c r="FWQ53" s="526"/>
      <c r="FWR53" s="526"/>
      <c r="FWS53" s="526"/>
      <c r="FWT53" s="526"/>
      <c r="FWU53" s="526"/>
      <c r="FWV53" s="526"/>
      <c r="FWW53" s="526"/>
      <c r="FWX53" s="526"/>
      <c r="FWY53" s="526"/>
      <c r="FWZ53" s="526"/>
      <c r="FXA53" s="526"/>
      <c r="FXB53" s="526"/>
      <c r="FXC53" s="526"/>
      <c r="FXD53" s="526"/>
      <c r="FXE53" s="526"/>
      <c r="FXF53" s="526"/>
      <c r="FXG53" s="526"/>
      <c r="FXH53" s="526"/>
      <c r="FXI53" s="526"/>
      <c r="FXJ53" s="526"/>
      <c r="FXK53" s="526"/>
      <c r="FXL53" s="526"/>
      <c r="FXM53" s="526"/>
      <c r="FXN53" s="526"/>
      <c r="FXO53" s="526"/>
      <c r="FXP53" s="526"/>
      <c r="FXQ53" s="526"/>
      <c r="FXR53" s="526"/>
      <c r="FXS53" s="526"/>
      <c r="FXT53" s="526"/>
      <c r="FXU53" s="526"/>
      <c r="FXV53" s="526"/>
      <c r="FXW53" s="526"/>
      <c r="FXX53" s="526"/>
      <c r="FXY53" s="526"/>
      <c r="FXZ53" s="526"/>
      <c r="FYA53" s="526"/>
      <c r="FYB53" s="526"/>
      <c r="FYC53" s="526"/>
      <c r="FYD53" s="526"/>
      <c r="FYE53" s="526"/>
      <c r="FYF53" s="526"/>
      <c r="FYG53" s="526"/>
      <c r="FYH53" s="526"/>
      <c r="FYI53" s="526"/>
      <c r="FYJ53" s="526"/>
      <c r="FYK53" s="526"/>
      <c r="FYL53" s="526"/>
      <c r="FYM53" s="526"/>
      <c r="FYN53" s="526"/>
      <c r="FYO53" s="526"/>
      <c r="FYP53" s="526"/>
      <c r="FYQ53" s="526"/>
      <c r="FYR53" s="526"/>
      <c r="FYS53" s="526"/>
      <c r="FYT53" s="526"/>
      <c r="FYU53" s="526"/>
      <c r="FYV53" s="526"/>
      <c r="FYW53" s="526"/>
      <c r="FYX53" s="526"/>
      <c r="FYY53" s="526"/>
      <c r="FYZ53" s="526"/>
      <c r="FZA53" s="526"/>
      <c r="FZB53" s="526"/>
      <c r="FZC53" s="526"/>
      <c r="FZD53" s="526"/>
      <c r="FZE53" s="526"/>
      <c r="FZF53" s="526"/>
      <c r="FZG53" s="526"/>
      <c r="FZH53" s="526"/>
      <c r="FZI53" s="526"/>
      <c r="FZJ53" s="526"/>
      <c r="FZK53" s="526"/>
      <c r="FZL53" s="526"/>
      <c r="FZM53" s="526"/>
      <c r="FZN53" s="526"/>
      <c r="FZO53" s="526"/>
      <c r="FZP53" s="526"/>
      <c r="FZQ53" s="526"/>
      <c r="FZR53" s="526"/>
      <c r="FZS53" s="526"/>
      <c r="FZT53" s="526"/>
      <c r="FZU53" s="526"/>
      <c r="FZV53" s="526"/>
      <c r="FZW53" s="526"/>
      <c r="FZX53" s="526"/>
      <c r="FZY53" s="526"/>
      <c r="FZZ53" s="526"/>
      <c r="GAA53" s="526"/>
      <c r="GAB53" s="526"/>
      <c r="GAC53" s="526"/>
      <c r="GAD53" s="526"/>
      <c r="GAE53" s="526"/>
      <c r="GAF53" s="526"/>
      <c r="GAG53" s="526"/>
      <c r="GAH53" s="526"/>
      <c r="GAI53" s="526"/>
      <c r="GAJ53" s="526"/>
      <c r="GAK53" s="526"/>
      <c r="GAL53" s="526"/>
      <c r="GAM53" s="526"/>
      <c r="GAN53" s="526"/>
      <c r="GAO53" s="526"/>
      <c r="GAP53" s="526"/>
      <c r="GAQ53" s="526"/>
      <c r="GAR53" s="526"/>
      <c r="GAS53" s="526"/>
      <c r="GAT53" s="526"/>
      <c r="GAU53" s="526"/>
      <c r="GAV53" s="526"/>
      <c r="GAW53" s="526"/>
      <c r="GAX53" s="526"/>
      <c r="GAY53" s="526"/>
      <c r="GAZ53" s="526"/>
      <c r="GBA53" s="526"/>
      <c r="GBB53" s="526"/>
      <c r="GBC53" s="526"/>
      <c r="GBD53" s="526"/>
      <c r="GBE53" s="526"/>
      <c r="GBF53" s="526"/>
      <c r="GBG53" s="526"/>
      <c r="GBH53" s="526"/>
      <c r="GBI53" s="526"/>
      <c r="GBJ53" s="526"/>
      <c r="GBK53" s="526"/>
      <c r="GBL53" s="526"/>
      <c r="GBM53" s="526"/>
      <c r="GBN53" s="526"/>
      <c r="GBO53" s="526"/>
      <c r="GBP53" s="526"/>
      <c r="GBQ53" s="526"/>
      <c r="GBR53" s="526"/>
      <c r="GBS53" s="526"/>
      <c r="GBT53" s="526"/>
      <c r="GBU53" s="526"/>
      <c r="GBV53" s="526"/>
      <c r="GBW53" s="526"/>
      <c r="GBX53" s="526"/>
      <c r="GBY53" s="526"/>
      <c r="GBZ53" s="526"/>
      <c r="GCA53" s="526"/>
      <c r="GCB53" s="526"/>
      <c r="GCC53" s="526"/>
      <c r="GCD53" s="526"/>
      <c r="GCE53" s="526"/>
      <c r="GCF53" s="526"/>
      <c r="GCG53" s="526"/>
      <c r="GCH53" s="526"/>
      <c r="GCI53" s="526"/>
      <c r="GCJ53" s="526"/>
      <c r="GCK53" s="526"/>
      <c r="GCL53" s="526"/>
      <c r="GCM53" s="526"/>
      <c r="GCN53" s="526"/>
      <c r="GCO53" s="526"/>
      <c r="GCP53" s="526"/>
      <c r="GCQ53" s="526"/>
      <c r="GCR53" s="526"/>
      <c r="GCS53" s="526"/>
      <c r="GCT53" s="526"/>
      <c r="GCU53" s="526"/>
      <c r="GCV53" s="526"/>
      <c r="GCW53" s="526"/>
      <c r="GCX53" s="526"/>
      <c r="GCY53" s="526"/>
      <c r="GCZ53" s="526"/>
      <c r="GDA53" s="526"/>
      <c r="GDB53" s="526"/>
      <c r="GDC53" s="526"/>
      <c r="GDD53" s="526"/>
      <c r="GDE53" s="526"/>
      <c r="GDF53" s="526"/>
      <c r="GDG53" s="526"/>
      <c r="GDH53" s="526"/>
      <c r="GDI53" s="526"/>
      <c r="GDJ53" s="526"/>
      <c r="GDK53" s="526"/>
      <c r="GDL53" s="526"/>
      <c r="GDM53" s="526"/>
      <c r="GDN53" s="526"/>
      <c r="GDO53" s="526"/>
      <c r="GDP53" s="526"/>
      <c r="GDQ53" s="526"/>
      <c r="GDR53" s="526"/>
      <c r="GDS53" s="526"/>
      <c r="GDT53" s="526"/>
      <c r="GDU53" s="526"/>
      <c r="GDV53" s="526"/>
      <c r="GDW53" s="526"/>
      <c r="GDX53" s="526"/>
      <c r="GDY53" s="526"/>
      <c r="GDZ53" s="526"/>
      <c r="GEA53" s="526"/>
      <c r="GEB53" s="526"/>
      <c r="GEC53" s="526"/>
      <c r="GED53" s="526"/>
      <c r="GEE53" s="526"/>
      <c r="GEF53" s="526"/>
      <c r="GEG53" s="526"/>
      <c r="GEH53" s="526"/>
      <c r="GEI53" s="526"/>
      <c r="GEJ53" s="526"/>
      <c r="GEK53" s="526"/>
      <c r="GEL53" s="526"/>
      <c r="GEM53" s="526"/>
      <c r="GEN53" s="526"/>
      <c r="GEO53" s="526"/>
      <c r="GEP53" s="526"/>
      <c r="GEQ53" s="526"/>
      <c r="GER53" s="526"/>
      <c r="GES53" s="526"/>
      <c r="GET53" s="526"/>
      <c r="GEU53" s="526"/>
      <c r="GEV53" s="526"/>
      <c r="GEW53" s="526"/>
      <c r="GEX53" s="526"/>
      <c r="GEY53" s="526"/>
      <c r="GEZ53" s="526"/>
      <c r="GFA53" s="526"/>
      <c r="GFB53" s="526"/>
      <c r="GFC53" s="526"/>
      <c r="GFD53" s="526"/>
      <c r="GFE53" s="526"/>
      <c r="GFF53" s="526"/>
      <c r="GFG53" s="526"/>
      <c r="GFH53" s="526"/>
      <c r="GFI53" s="526"/>
      <c r="GFJ53" s="526"/>
      <c r="GFK53" s="526"/>
      <c r="GFL53" s="526"/>
      <c r="GFM53" s="526"/>
      <c r="GFN53" s="526"/>
      <c r="GFO53" s="526"/>
      <c r="GFP53" s="526"/>
      <c r="GFQ53" s="526"/>
      <c r="GFR53" s="526"/>
      <c r="GFS53" s="526"/>
      <c r="GFT53" s="526"/>
      <c r="GFU53" s="526"/>
      <c r="GFV53" s="526"/>
      <c r="GFW53" s="526"/>
      <c r="GFX53" s="526"/>
      <c r="GFY53" s="526"/>
      <c r="GFZ53" s="526"/>
      <c r="GGA53" s="526"/>
      <c r="GGB53" s="526"/>
      <c r="GGC53" s="526"/>
      <c r="GGD53" s="526"/>
      <c r="GGE53" s="526"/>
      <c r="GGF53" s="526"/>
      <c r="GGG53" s="526"/>
      <c r="GGH53" s="526"/>
      <c r="GGI53" s="526"/>
      <c r="GGJ53" s="526"/>
      <c r="GGK53" s="526"/>
      <c r="GGL53" s="526"/>
      <c r="GGM53" s="526"/>
      <c r="GGN53" s="526"/>
      <c r="GGO53" s="526"/>
      <c r="GGP53" s="526"/>
      <c r="GGQ53" s="526"/>
      <c r="GGR53" s="526"/>
      <c r="GGS53" s="526"/>
      <c r="GGT53" s="526"/>
      <c r="GGU53" s="526"/>
      <c r="GGV53" s="526"/>
      <c r="GGW53" s="526"/>
      <c r="GGX53" s="526"/>
      <c r="GGY53" s="526"/>
      <c r="GGZ53" s="526"/>
      <c r="GHA53" s="526"/>
      <c r="GHB53" s="526"/>
      <c r="GHC53" s="526"/>
      <c r="GHD53" s="526"/>
      <c r="GHE53" s="526"/>
      <c r="GHF53" s="526"/>
      <c r="GHG53" s="526"/>
      <c r="GHH53" s="526"/>
      <c r="GHI53" s="526"/>
      <c r="GHJ53" s="526"/>
      <c r="GHK53" s="526"/>
      <c r="GHL53" s="526"/>
      <c r="GHM53" s="526"/>
      <c r="GHN53" s="526"/>
      <c r="GHO53" s="526"/>
      <c r="GHP53" s="526"/>
      <c r="GHQ53" s="526"/>
      <c r="GHR53" s="526"/>
      <c r="GHS53" s="526"/>
      <c r="GHT53" s="526"/>
      <c r="GHU53" s="526"/>
      <c r="GHV53" s="526"/>
      <c r="GHW53" s="526"/>
      <c r="GHX53" s="526"/>
      <c r="GHY53" s="526"/>
      <c r="GHZ53" s="526"/>
      <c r="GIA53" s="526"/>
      <c r="GIB53" s="526"/>
      <c r="GIC53" s="526"/>
      <c r="GID53" s="526"/>
      <c r="GIE53" s="526"/>
      <c r="GIF53" s="526"/>
      <c r="GIG53" s="526"/>
      <c r="GIH53" s="526"/>
      <c r="GII53" s="526"/>
      <c r="GIJ53" s="526"/>
      <c r="GIK53" s="526"/>
      <c r="GIL53" s="526"/>
      <c r="GIM53" s="526"/>
      <c r="GIN53" s="526"/>
      <c r="GIO53" s="526"/>
      <c r="GIP53" s="526"/>
      <c r="GIQ53" s="526"/>
      <c r="GIR53" s="526"/>
      <c r="GIS53" s="526"/>
      <c r="GIT53" s="526"/>
      <c r="GIU53" s="526"/>
      <c r="GIV53" s="526"/>
      <c r="GIW53" s="526"/>
      <c r="GIX53" s="526"/>
      <c r="GIY53" s="526"/>
      <c r="GIZ53" s="526"/>
      <c r="GJA53" s="526"/>
      <c r="GJB53" s="526"/>
      <c r="GJC53" s="526"/>
      <c r="GJD53" s="526"/>
      <c r="GJE53" s="526"/>
      <c r="GJF53" s="526"/>
      <c r="GJG53" s="526"/>
      <c r="GJH53" s="526"/>
      <c r="GJI53" s="526"/>
      <c r="GJJ53" s="526"/>
      <c r="GJK53" s="526"/>
      <c r="GJL53" s="526"/>
      <c r="GJM53" s="526"/>
      <c r="GJN53" s="526"/>
      <c r="GJO53" s="526"/>
      <c r="GJP53" s="526"/>
      <c r="GJQ53" s="526"/>
      <c r="GJR53" s="526"/>
      <c r="GJS53" s="526"/>
      <c r="GJT53" s="526"/>
      <c r="GJU53" s="526"/>
      <c r="GJV53" s="526"/>
      <c r="GJW53" s="526"/>
      <c r="GJX53" s="526"/>
      <c r="GJY53" s="526"/>
      <c r="GJZ53" s="526"/>
      <c r="GKA53" s="526"/>
      <c r="GKB53" s="526"/>
      <c r="GKC53" s="526"/>
      <c r="GKD53" s="526"/>
      <c r="GKE53" s="526"/>
      <c r="GKF53" s="526"/>
      <c r="GKG53" s="526"/>
      <c r="GKH53" s="526"/>
      <c r="GKI53" s="526"/>
      <c r="GKJ53" s="526"/>
      <c r="GKK53" s="526"/>
      <c r="GKL53" s="526"/>
      <c r="GKM53" s="526"/>
      <c r="GKN53" s="526"/>
      <c r="GKO53" s="526"/>
      <c r="GKP53" s="526"/>
      <c r="GKQ53" s="526"/>
      <c r="GKR53" s="526"/>
      <c r="GKS53" s="526"/>
      <c r="GKT53" s="526"/>
      <c r="GKU53" s="526"/>
      <c r="GKV53" s="526"/>
      <c r="GKW53" s="526"/>
      <c r="GKX53" s="526"/>
      <c r="GKY53" s="526"/>
      <c r="GKZ53" s="526"/>
      <c r="GLA53" s="526"/>
      <c r="GLB53" s="526"/>
      <c r="GLC53" s="526"/>
      <c r="GLD53" s="526"/>
      <c r="GLE53" s="526"/>
      <c r="GLF53" s="526"/>
      <c r="GLG53" s="526"/>
      <c r="GLH53" s="526"/>
      <c r="GLI53" s="526"/>
      <c r="GLJ53" s="526"/>
      <c r="GLK53" s="526"/>
      <c r="GLL53" s="526"/>
      <c r="GLM53" s="526"/>
      <c r="GLN53" s="526"/>
      <c r="GLO53" s="526"/>
      <c r="GLP53" s="526"/>
      <c r="GLQ53" s="526"/>
      <c r="GLR53" s="526"/>
      <c r="GLS53" s="526"/>
      <c r="GLT53" s="526"/>
      <c r="GLU53" s="526"/>
      <c r="GLV53" s="526"/>
      <c r="GLW53" s="526"/>
      <c r="GLX53" s="526"/>
      <c r="GLY53" s="526"/>
      <c r="GLZ53" s="526"/>
      <c r="GMA53" s="526"/>
      <c r="GMB53" s="526"/>
      <c r="GMC53" s="526"/>
      <c r="GMD53" s="526"/>
      <c r="GME53" s="526"/>
      <c r="GMF53" s="526"/>
      <c r="GMG53" s="526"/>
      <c r="GMH53" s="526"/>
      <c r="GMI53" s="526"/>
      <c r="GMJ53" s="526"/>
      <c r="GMK53" s="526"/>
      <c r="GML53" s="526"/>
      <c r="GMM53" s="526"/>
      <c r="GMN53" s="526"/>
      <c r="GMO53" s="526"/>
      <c r="GMP53" s="526"/>
      <c r="GMQ53" s="526"/>
      <c r="GMR53" s="526"/>
      <c r="GMS53" s="526"/>
      <c r="GMT53" s="526"/>
      <c r="GMU53" s="526"/>
      <c r="GMV53" s="526"/>
      <c r="GMW53" s="526"/>
      <c r="GMX53" s="526"/>
      <c r="GMY53" s="526"/>
      <c r="GMZ53" s="526"/>
      <c r="GNA53" s="526"/>
      <c r="GNB53" s="526"/>
      <c r="GNC53" s="526"/>
      <c r="GND53" s="526"/>
      <c r="GNE53" s="526"/>
      <c r="GNF53" s="526"/>
      <c r="GNG53" s="526"/>
      <c r="GNH53" s="526"/>
      <c r="GNI53" s="526"/>
      <c r="GNJ53" s="526"/>
      <c r="GNK53" s="526"/>
      <c r="GNL53" s="526"/>
      <c r="GNM53" s="526"/>
      <c r="GNN53" s="526"/>
      <c r="GNO53" s="526"/>
      <c r="GNP53" s="526"/>
      <c r="GNQ53" s="526"/>
      <c r="GNR53" s="526"/>
      <c r="GNS53" s="526"/>
      <c r="GNT53" s="526"/>
      <c r="GNU53" s="526"/>
      <c r="GNV53" s="526"/>
      <c r="GNW53" s="526"/>
      <c r="GNX53" s="526"/>
      <c r="GNY53" s="526"/>
      <c r="GNZ53" s="526"/>
      <c r="GOA53" s="526"/>
      <c r="GOB53" s="526"/>
      <c r="GOC53" s="526"/>
      <c r="GOD53" s="526"/>
      <c r="GOE53" s="526"/>
      <c r="GOF53" s="526"/>
      <c r="GOG53" s="526"/>
      <c r="GOH53" s="526"/>
      <c r="GOI53" s="526"/>
      <c r="GOJ53" s="526"/>
      <c r="GOK53" s="526"/>
      <c r="GOL53" s="526"/>
      <c r="GOM53" s="526"/>
      <c r="GON53" s="526"/>
      <c r="GOO53" s="526"/>
      <c r="GOP53" s="526"/>
      <c r="GOQ53" s="526"/>
      <c r="GOR53" s="526"/>
      <c r="GOS53" s="526"/>
      <c r="GOT53" s="526"/>
      <c r="GOU53" s="526"/>
      <c r="GOV53" s="526"/>
      <c r="GOW53" s="526"/>
      <c r="GOX53" s="526"/>
      <c r="GOY53" s="526"/>
      <c r="GOZ53" s="526"/>
      <c r="GPA53" s="526"/>
      <c r="GPB53" s="526"/>
      <c r="GPC53" s="526"/>
      <c r="GPD53" s="526"/>
      <c r="GPE53" s="526"/>
      <c r="GPF53" s="526"/>
      <c r="GPG53" s="526"/>
      <c r="GPH53" s="526"/>
      <c r="GPI53" s="526"/>
      <c r="GPJ53" s="526"/>
      <c r="GPK53" s="526"/>
      <c r="GPL53" s="526"/>
      <c r="GPM53" s="526"/>
      <c r="GPN53" s="526"/>
      <c r="GPO53" s="526"/>
      <c r="GPP53" s="526"/>
      <c r="GPQ53" s="526"/>
      <c r="GPR53" s="526"/>
      <c r="GPS53" s="526"/>
      <c r="GPT53" s="526"/>
      <c r="GPU53" s="526"/>
      <c r="GPV53" s="526"/>
      <c r="GPW53" s="526"/>
      <c r="GPX53" s="526"/>
      <c r="GPY53" s="526"/>
      <c r="GPZ53" s="526"/>
      <c r="GQA53" s="526"/>
      <c r="GQB53" s="526"/>
      <c r="GQC53" s="526"/>
      <c r="GQD53" s="526"/>
      <c r="GQE53" s="526"/>
      <c r="GQF53" s="526"/>
      <c r="GQG53" s="526"/>
      <c r="GQH53" s="526"/>
      <c r="GQI53" s="526"/>
      <c r="GQJ53" s="526"/>
      <c r="GQK53" s="526"/>
      <c r="GQL53" s="526"/>
      <c r="GQM53" s="526"/>
      <c r="GQN53" s="526"/>
      <c r="GQO53" s="526"/>
      <c r="GQP53" s="526"/>
      <c r="GQQ53" s="526"/>
      <c r="GQR53" s="526"/>
      <c r="GQS53" s="526"/>
      <c r="GQT53" s="526"/>
      <c r="GQU53" s="526"/>
      <c r="GQV53" s="526"/>
      <c r="GQW53" s="526"/>
      <c r="GQX53" s="526"/>
      <c r="GQY53" s="526"/>
      <c r="GQZ53" s="526"/>
      <c r="GRA53" s="526"/>
      <c r="GRB53" s="526"/>
      <c r="GRC53" s="526"/>
      <c r="GRD53" s="526"/>
      <c r="GRE53" s="526"/>
      <c r="GRF53" s="526"/>
      <c r="GRG53" s="526"/>
      <c r="GRH53" s="526"/>
      <c r="GRI53" s="526"/>
      <c r="GRJ53" s="526"/>
      <c r="GRK53" s="526"/>
      <c r="GRL53" s="526"/>
      <c r="GRM53" s="526"/>
      <c r="GRN53" s="526"/>
      <c r="GRO53" s="526"/>
      <c r="GRP53" s="526"/>
      <c r="GRQ53" s="526"/>
      <c r="GRR53" s="526"/>
      <c r="GRS53" s="526"/>
      <c r="GRT53" s="526"/>
      <c r="GRU53" s="526"/>
      <c r="GRV53" s="526"/>
      <c r="GRW53" s="526"/>
      <c r="GRX53" s="526"/>
      <c r="GRY53" s="526"/>
      <c r="GRZ53" s="526"/>
      <c r="GSA53" s="526"/>
      <c r="GSB53" s="526"/>
      <c r="GSC53" s="526"/>
      <c r="GSD53" s="526"/>
      <c r="GSE53" s="526"/>
      <c r="GSF53" s="526"/>
      <c r="GSG53" s="526"/>
      <c r="GSH53" s="526"/>
      <c r="GSI53" s="526"/>
      <c r="GSJ53" s="526"/>
      <c r="GSK53" s="526"/>
      <c r="GSL53" s="526"/>
      <c r="GSM53" s="526"/>
      <c r="GSN53" s="526"/>
      <c r="GSO53" s="526"/>
      <c r="GSP53" s="526"/>
      <c r="GSQ53" s="526"/>
      <c r="GSR53" s="526"/>
      <c r="GSS53" s="526"/>
      <c r="GST53" s="526"/>
      <c r="GSU53" s="526"/>
      <c r="GSV53" s="526"/>
      <c r="GSW53" s="526"/>
      <c r="GSX53" s="526"/>
      <c r="GSY53" s="526"/>
      <c r="GSZ53" s="526"/>
      <c r="GTA53" s="526"/>
      <c r="GTB53" s="526"/>
      <c r="GTC53" s="526"/>
      <c r="GTD53" s="526"/>
      <c r="GTE53" s="526"/>
      <c r="GTF53" s="526"/>
      <c r="GTG53" s="526"/>
      <c r="GTH53" s="526"/>
      <c r="GTI53" s="526"/>
      <c r="GTJ53" s="526"/>
      <c r="GTK53" s="526"/>
      <c r="GTL53" s="526"/>
      <c r="GTM53" s="526"/>
      <c r="GTN53" s="526"/>
      <c r="GTO53" s="526"/>
      <c r="GTP53" s="526"/>
      <c r="GTQ53" s="526"/>
      <c r="GTR53" s="526"/>
      <c r="GTS53" s="526"/>
      <c r="GTT53" s="526"/>
      <c r="GTU53" s="526"/>
      <c r="GTV53" s="526"/>
      <c r="GTW53" s="526"/>
      <c r="GTX53" s="526"/>
      <c r="GTY53" s="526"/>
      <c r="GTZ53" s="526"/>
      <c r="GUA53" s="526"/>
      <c r="GUB53" s="526"/>
      <c r="GUC53" s="526"/>
      <c r="GUD53" s="526"/>
      <c r="GUE53" s="526"/>
      <c r="GUF53" s="526"/>
      <c r="GUG53" s="526"/>
      <c r="GUH53" s="526"/>
      <c r="GUI53" s="526"/>
      <c r="GUJ53" s="526"/>
      <c r="GUK53" s="526"/>
      <c r="GUL53" s="526"/>
      <c r="GUM53" s="526"/>
      <c r="GUN53" s="526"/>
      <c r="GUO53" s="526"/>
      <c r="GUP53" s="526"/>
      <c r="GUQ53" s="526"/>
      <c r="GUR53" s="526"/>
      <c r="GUS53" s="526"/>
      <c r="GUT53" s="526"/>
      <c r="GUU53" s="526"/>
      <c r="GUV53" s="526"/>
      <c r="GUW53" s="526"/>
      <c r="GUX53" s="526"/>
      <c r="GUY53" s="526"/>
      <c r="GUZ53" s="526"/>
      <c r="GVA53" s="526"/>
      <c r="GVB53" s="526"/>
      <c r="GVC53" s="526"/>
      <c r="GVD53" s="526"/>
      <c r="GVE53" s="526"/>
      <c r="GVF53" s="526"/>
      <c r="GVG53" s="526"/>
      <c r="GVH53" s="526"/>
      <c r="GVI53" s="526"/>
      <c r="GVJ53" s="526"/>
      <c r="GVK53" s="526"/>
      <c r="GVL53" s="526"/>
      <c r="GVM53" s="526"/>
      <c r="GVN53" s="526"/>
      <c r="GVO53" s="526"/>
      <c r="GVP53" s="526"/>
      <c r="GVQ53" s="526"/>
      <c r="GVR53" s="526"/>
      <c r="GVS53" s="526"/>
      <c r="GVT53" s="526"/>
      <c r="GVU53" s="526"/>
      <c r="GVV53" s="526"/>
      <c r="GVW53" s="526"/>
      <c r="GVX53" s="526"/>
      <c r="GVY53" s="526"/>
      <c r="GVZ53" s="526"/>
      <c r="GWA53" s="526"/>
      <c r="GWB53" s="526"/>
      <c r="GWC53" s="526"/>
      <c r="GWD53" s="526"/>
      <c r="GWE53" s="526"/>
      <c r="GWF53" s="526"/>
      <c r="GWG53" s="526"/>
      <c r="GWH53" s="526"/>
      <c r="GWI53" s="526"/>
      <c r="GWJ53" s="526"/>
      <c r="GWK53" s="526"/>
      <c r="GWL53" s="526"/>
      <c r="GWM53" s="526"/>
      <c r="GWN53" s="526"/>
      <c r="GWO53" s="526"/>
      <c r="GWP53" s="526"/>
      <c r="GWQ53" s="526"/>
      <c r="GWR53" s="526"/>
      <c r="GWS53" s="526"/>
      <c r="GWT53" s="526"/>
      <c r="GWU53" s="526"/>
      <c r="GWV53" s="526"/>
      <c r="GWW53" s="526"/>
      <c r="GWX53" s="526"/>
      <c r="GWY53" s="526"/>
      <c r="GWZ53" s="526"/>
      <c r="GXA53" s="526"/>
      <c r="GXB53" s="526"/>
      <c r="GXC53" s="526"/>
      <c r="GXD53" s="526"/>
      <c r="GXE53" s="526"/>
      <c r="GXF53" s="526"/>
      <c r="GXG53" s="526"/>
      <c r="GXH53" s="526"/>
      <c r="GXI53" s="526"/>
      <c r="GXJ53" s="526"/>
      <c r="GXK53" s="526"/>
      <c r="GXL53" s="526"/>
      <c r="GXM53" s="526"/>
      <c r="GXN53" s="526"/>
      <c r="GXO53" s="526"/>
      <c r="GXP53" s="526"/>
      <c r="GXQ53" s="526"/>
      <c r="GXR53" s="526"/>
      <c r="GXS53" s="526"/>
      <c r="GXT53" s="526"/>
      <c r="GXU53" s="526"/>
      <c r="GXV53" s="526"/>
      <c r="GXW53" s="526"/>
      <c r="GXX53" s="526"/>
      <c r="GXY53" s="526"/>
      <c r="GXZ53" s="526"/>
      <c r="GYA53" s="526"/>
      <c r="GYB53" s="526"/>
      <c r="GYC53" s="526"/>
      <c r="GYD53" s="526"/>
      <c r="GYE53" s="526"/>
      <c r="GYF53" s="526"/>
      <c r="GYG53" s="526"/>
      <c r="GYH53" s="526"/>
      <c r="GYI53" s="526"/>
      <c r="GYJ53" s="526"/>
      <c r="GYK53" s="526"/>
      <c r="GYL53" s="526"/>
      <c r="GYM53" s="526"/>
      <c r="GYN53" s="526"/>
      <c r="GYO53" s="526"/>
      <c r="GYP53" s="526"/>
      <c r="GYQ53" s="526"/>
      <c r="GYR53" s="526"/>
      <c r="GYS53" s="526"/>
      <c r="GYT53" s="526"/>
      <c r="GYU53" s="526"/>
      <c r="GYV53" s="526"/>
      <c r="GYW53" s="526"/>
      <c r="GYX53" s="526"/>
      <c r="GYY53" s="526"/>
      <c r="GYZ53" s="526"/>
      <c r="GZA53" s="526"/>
      <c r="GZB53" s="526"/>
      <c r="GZC53" s="526"/>
      <c r="GZD53" s="526"/>
      <c r="GZE53" s="526"/>
      <c r="GZF53" s="526"/>
      <c r="GZG53" s="526"/>
      <c r="GZH53" s="526"/>
      <c r="GZI53" s="526"/>
      <c r="GZJ53" s="526"/>
      <c r="GZK53" s="526"/>
      <c r="GZL53" s="526"/>
      <c r="GZM53" s="526"/>
      <c r="GZN53" s="526"/>
      <c r="GZO53" s="526"/>
      <c r="GZP53" s="526"/>
      <c r="GZQ53" s="526"/>
      <c r="GZR53" s="526"/>
      <c r="GZS53" s="526"/>
      <c r="GZT53" s="526"/>
      <c r="GZU53" s="526"/>
      <c r="GZV53" s="526"/>
      <c r="GZW53" s="526"/>
      <c r="GZX53" s="526"/>
      <c r="GZY53" s="526"/>
      <c r="GZZ53" s="526"/>
      <c r="HAA53" s="526"/>
      <c r="HAB53" s="526"/>
      <c r="HAC53" s="526"/>
      <c r="HAD53" s="526"/>
      <c r="HAE53" s="526"/>
      <c r="HAF53" s="526"/>
      <c r="HAG53" s="526"/>
      <c r="HAH53" s="526"/>
      <c r="HAI53" s="526"/>
      <c r="HAJ53" s="526"/>
      <c r="HAK53" s="526"/>
      <c r="HAL53" s="526"/>
      <c r="HAM53" s="526"/>
      <c r="HAN53" s="526"/>
      <c r="HAO53" s="526"/>
      <c r="HAP53" s="526"/>
      <c r="HAQ53" s="526"/>
      <c r="HAR53" s="526"/>
      <c r="HAS53" s="526"/>
      <c r="HAT53" s="526"/>
      <c r="HAU53" s="526"/>
      <c r="HAV53" s="526"/>
      <c r="HAW53" s="526"/>
      <c r="HAX53" s="526"/>
      <c r="HAY53" s="526"/>
      <c r="HAZ53" s="526"/>
      <c r="HBA53" s="526"/>
      <c r="HBB53" s="526"/>
      <c r="HBC53" s="526"/>
      <c r="HBD53" s="526"/>
      <c r="HBE53" s="526"/>
      <c r="HBF53" s="526"/>
      <c r="HBG53" s="526"/>
      <c r="HBH53" s="526"/>
      <c r="HBI53" s="526"/>
      <c r="HBJ53" s="526"/>
      <c r="HBK53" s="526"/>
      <c r="HBL53" s="526"/>
      <c r="HBM53" s="526"/>
      <c r="HBN53" s="526"/>
      <c r="HBO53" s="526"/>
      <c r="HBP53" s="526"/>
      <c r="HBQ53" s="526"/>
      <c r="HBR53" s="526"/>
      <c r="HBS53" s="526"/>
      <c r="HBT53" s="526"/>
      <c r="HBU53" s="526"/>
      <c r="HBV53" s="526"/>
      <c r="HBW53" s="526"/>
      <c r="HBX53" s="526"/>
      <c r="HBY53" s="526"/>
      <c r="HBZ53" s="526"/>
      <c r="HCA53" s="526"/>
      <c r="HCB53" s="526"/>
      <c r="HCC53" s="526"/>
      <c r="HCD53" s="526"/>
      <c r="HCE53" s="526"/>
      <c r="HCF53" s="526"/>
      <c r="HCG53" s="526"/>
      <c r="HCH53" s="526"/>
      <c r="HCI53" s="526"/>
      <c r="HCJ53" s="526"/>
      <c r="HCK53" s="526"/>
      <c r="HCL53" s="526"/>
      <c r="HCM53" s="526"/>
      <c r="HCN53" s="526"/>
      <c r="HCO53" s="526"/>
      <c r="HCP53" s="526"/>
      <c r="HCQ53" s="526"/>
      <c r="HCR53" s="526"/>
      <c r="HCS53" s="526"/>
      <c r="HCT53" s="526"/>
      <c r="HCU53" s="526"/>
      <c r="HCV53" s="526"/>
      <c r="HCW53" s="526"/>
      <c r="HCX53" s="526"/>
      <c r="HCY53" s="526"/>
      <c r="HCZ53" s="526"/>
      <c r="HDA53" s="526"/>
      <c r="HDB53" s="526"/>
      <c r="HDC53" s="526"/>
      <c r="HDD53" s="526"/>
      <c r="HDE53" s="526"/>
      <c r="HDF53" s="526"/>
      <c r="HDG53" s="526"/>
      <c r="HDH53" s="526"/>
      <c r="HDI53" s="526"/>
      <c r="HDJ53" s="526"/>
      <c r="HDK53" s="526"/>
      <c r="HDL53" s="526"/>
      <c r="HDM53" s="526"/>
      <c r="HDN53" s="526"/>
      <c r="HDO53" s="526"/>
      <c r="HDP53" s="526"/>
      <c r="HDQ53" s="526"/>
      <c r="HDR53" s="526"/>
      <c r="HDS53" s="526"/>
      <c r="HDT53" s="526"/>
      <c r="HDU53" s="526"/>
      <c r="HDV53" s="526"/>
      <c r="HDW53" s="526"/>
      <c r="HDX53" s="526"/>
      <c r="HDY53" s="526"/>
      <c r="HDZ53" s="526"/>
      <c r="HEA53" s="526"/>
      <c r="HEB53" s="526"/>
      <c r="HEC53" s="526"/>
      <c r="HED53" s="526"/>
      <c r="HEE53" s="526"/>
      <c r="HEF53" s="526"/>
      <c r="HEG53" s="526"/>
      <c r="HEH53" s="526"/>
      <c r="HEI53" s="526"/>
      <c r="HEJ53" s="526"/>
      <c r="HEK53" s="526"/>
      <c r="HEL53" s="526"/>
      <c r="HEM53" s="526"/>
      <c r="HEN53" s="526"/>
      <c r="HEO53" s="526"/>
      <c r="HEP53" s="526"/>
      <c r="HEQ53" s="526"/>
      <c r="HER53" s="526"/>
      <c r="HES53" s="526"/>
      <c r="HET53" s="526"/>
      <c r="HEU53" s="526"/>
      <c r="HEV53" s="526"/>
      <c r="HEW53" s="526"/>
      <c r="HEX53" s="526"/>
      <c r="HEY53" s="526"/>
      <c r="HEZ53" s="526"/>
      <c r="HFA53" s="526"/>
      <c r="HFB53" s="526"/>
      <c r="HFC53" s="526"/>
      <c r="HFD53" s="526"/>
      <c r="HFE53" s="526"/>
      <c r="HFF53" s="526"/>
      <c r="HFG53" s="526"/>
      <c r="HFH53" s="526"/>
      <c r="HFI53" s="526"/>
      <c r="HFJ53" s="526"/>
      <c r="HFK53" s="526"/>
      <c r="HFL53" s="526"/>
      <c r="HFM53" s="526"/>
      <c r="HFN53" s="526"/>
      <c r="HFO53" s="526"/>
      <c r="HFP53" s="526"/>
      <c r="HFQ53" s="526"/>
      <c r="HFR53" s="526"/>
      <c r="HFS53" s="526"/>
      <c r="HFT53" s="526"/>
      <c r="HFU53" s="526"/>
      <c r="HFV53" s="526"/>
      <c r="HFW53" s="526"/>
      <c r="HFX53" s="526"/>
      <c r="HFY53" s="526"/>
      <c r="HFZ53" s="526"/>
      <c r="HGA53" s="526"/>
      <c r="HGB53" s="526"/>
      <c r="HGC53" s="526"/>
      <c r="HGD53" s="526"/>
      <c r="HGE53" s="526"/>
      <c r="HGF53" s="526"/>
      <c r="HGG53" s="526"/>
      <c r="HGH53" s="526"/>
      <c r="HGI53" s="526"/>
      <c r="HGJ53" s="526"/>
      <c r="HGK53" s="526"/>
      <c r="HGL53" s="526"/>
      <c r="HGM53" s="526"/>
      <c r="HGN53" s="526"/>
      <c r="HGO53" s="526"/>
      <c r="HGP53" s="526"/>
      <c r="HGQ53" s="526"/>
      <c r="HGR53" s="526"/>
      <c r="HGS53" s="526"/>
      <c r="HGT53" s="526"/>
      <c r="HGU53" s="526"/>
      <c r="HGV53" s="526"/>
      <c r="HGW53" s="526"/>
      <c r="HGX53" s="526"/>
      <c r="HGY53" s="526"/>
      <c r="HGZ53" s="526"/>
      <c r="HHA53" s="526"/>
      <c r="HHB53" s="526"/>
      <c r="HHC53" s="526"/>
      <c r="HHD53" s="526"/>
      <c r="HHE53" s="526"/>
      <c r="HHF53" s="526"/>
      <c r="HHG53" s="526"/>
      <c r="HHH53" s="526"/>
      <c r="HHI53" s="526"/>
      <c r="HHJ53" s="526"/>
      <c r="HHK53" s="526"/>
      <c r="HHL53" s="526"/>
      <c r="HHM53" s="526"/>
      <c r="HHN53" s="526"/>
      <c r="HHO53" s="526"/>
      <c r="HHP53" s="526"/>
      <c r="HHQ53" s="526"/>
      <c r="HHR53" s="526"/>
      <c r="HHS53" s="526"/>
      <c r="HHT53" s="526"/>
      <c r="HHU53" s="526"/>
      <c r="HHV53" s="526"/>
      <c r="HHW53" s="526"/>
      <c r="HHX53" s="526"/>
      <c r="HHY53" s="526"/>
      <c r="HHZ53" s="526"/>
      <c r="HIA53" s="526"/>
      <c r="HIB53" s="526"/>
      <c r="HIC53" s="526"/>
      <c r="HID53" s="526"/>
      <c r="HIE53" s="526"/>
      <c r="HIF53" s="526"/>
      <c r="HIG53" s="526"/>
      <c r="HIH53" s="526"/>
      <c r="HII53" s="526"/>
      <c r="HIJ53" s="526"/>
      <c r="HIK53" s="526"/>
      <c r="HIL53" s="526"/>
      <c r="HIM53" s="526"/>
      <c r="HIN53" s="526"/>
      <c r="HIO53" s="526"/>
      <c r="HIP53" s="526"/>
      <c r="HIQ53" s="526"/>
      <c r="HIR53" s="526"/>
      <c r="HIS53" s="526"/>
      <c r="HIT53" s="526"/>
      <c r="HIU53" s="526"/>
      <c r="HIV53" s="526"/>
      <c r="HIW53" s="526"/>
      <c r="HIX53" s="526"/>
      <c r="HIY53" s="526"/>
      <c r="HIZ53" s="526"/>
      <c r="HJA53" s="526"/>
      <c r="HJB53" s="526"/>
      <c r="HJC53" s="526"/>
      <c r="HJD53" s="526"/>
      <c r="HJE53" s="526"/>
      <c r="HJF53" s="526"/>
      <c r="HJG53" s="526"/>
      <c r="HJH53" s="526"/>
      <c r="HJI53" s="526"/>
      <c r="HJJ53" s="526"/>
      <c r="HJK53" s="526"/>
      <c r="HJL53" s="526"/>
      <c r="HJM53" s="526"/>
      <c r="HJN53" s="526"/>
      <c r="HJO53" s="526"/>
      <c r="HJP53" s="526"/>
      <c r="HJQ53" s="526"/>
      <c r="HJR53" s="526"/>
      <c r="HJS53" s="526"/>
      <c r="HJT53" s="526"/>
      <c r="HJU53" s="526"/>
      <c r="HJV53" s="526"/>
      <c r="HJW53" s="526"/>
      <c r="HJX53" s="526"/>
      <c r="HJY53" s="526"/>
      <c r="HJZ53" s="526"/>
      <c r="HKA53" s="526"/>
      <c r="HKB53" s="526"/>
      <c r="HKC53" s="526"/>
      <c r="HKD53" s="526"/>
      <c r="HKE53" s="526"/>
      <c r="HKF53" s="526"/>
      <c r="HKG53" s="526"/>
      <c r="HKH53" s="526"/>
      <c r="HKI53" s="526"/>
      <c r="HKJ53" s="526"/>
      <c r="HKK53" s="526"/>
      <c r="HKL53" s="526"/>
      <c r="HKM53" s="526"/>
      <c r="HKN53" s="526"/>
      <c r="HKO53" s="526"/>
      <c r="HKP53" s="526"/>
      <c r="HKQ53" s="526"/>
      <c r="HKR53" s="526"/>
      <c r="HKS53" s="526"/>
      <c r="HKT53" s="526"/>
      <c r="HKU53" s="526"/>
      <c r="HKV53" s="526"/>
      <c r="HKW53" s="526"/>
      <c r="HKX53" s="526"/>
      <c r="HKY53" s="526"/>
      <c r="HKZ53" s="526"/>
      <c r="HLA53" s="526"/>
      <c r="HLB53" s="526"/>
      <c r="HLC53" s="526"/>
      <c r="HLD53" s="526"/>
      <c r="HLE53" s="526"/>
      <c r="HLF53" s="526"/>
      <c r="HLG53" s="526"/>
      <c r="HLH53" s="526"/>
      <c r="HLI53" s="526"/>
      <c r="HLJ53" s="526"/>
      <c r="HLK53" s="526"/>
      <c r="HLL53" s="526"/>
      <c r="HLM53" s="526"/>
      <c r="HLN53" s="526"/>
      <c r="HLO53" s="526"/>
      <c r="HLP53" s="526"/>
      <c r="HLQ53" s="526"/>
      <c r="HLR53" s="526"/>
      <c r="HLS53" s="526"/>
      <c r="HLT53" s="526"/>
      <c r="HLU53" s="526"/>
      <c r="HLV53" s="526"/>
      <c r="HLW53" s="526"/>
      <c r="HLX53" s="526"/>
      <c r="HLY53" s="526"/>
      <c r="HLZ53" s="526"/>
      <c r="HMA53" s="526"/>
      <c r="HMB53" s="526"/>
      <c r="HMC53" s="526"/>
      <c r="HMD53" s="526"/>
      <c r="HME53" s="526"/>
      <c r="HMF53" s="526"/>
      <c r="HMG53" s="526"/>
      <c r="HMH53" s="526"/>
      <c r="HMI53" s="526"/>
      <c r="HMJ53" s="526"/>
      <c r="HMK53" s="526"/>
      <c r="HML53" s="526"/>
      <c r="HMM53" s="526"/>
      <c r="HMN53" s="526"/>
      <c r="HMO53" s="526"/>
      <c r="HMP53" s="526"/>
      <c r="HMQ53" s="526"/>
      <c r="HMR53" s="526"/>
      <c r="HMS53" s="526"/>
      <c r="HMT53" s="526"/>
      <c r="HMU53" s="526"/>
      <c r="HMV53" s="526"/>
      <c r="HMW53" s="526"/>
      <c r="HMX53" s="526"/>
      <c r="HMY53" s="526"/>
      <c r="HMZ53" s="526"/>
      <c r="HNA53" s="526"/>
      <c r="HNB53" s="526"/>
      <c r="HNC53" s="526"/>
      <c r="HND53" s="526"/>
      <c r="HNE53" s="526"/>
      <c r="HNF53" s="526"/>
      <c r="HNG53" s="526"/>
      <c r="HNH53" s="526"/>
      <c r="HNI53" s="526"/>
      <c r="HNJ53" s="526"/>
      <c r="HNK53" s="526"/>
      <c r="HNL53" s="526"/>
      <c r="HNM53" s="526"/>
      <c r="HNN53" s="526"/>
      <c r="HNO53" s="526"/>
      <c r="HNP53" s="526"/>
      <c r="HNQ53" s="526"/>
      <c r="HNR53" s="526"/>
      <c r="HNS53" s="526"/>
      <c r="HNT53" s="526"/>
      <c r="HNU53" s="526"/>
      <c r="HNV53" s="526"/>
      <c r="HNW53" s="526"/>
      <c r="HNX53" s="526"/>
      <c r="HNY53" s="526"/>
      <c r="HNZ53" s="526"/>
      <c r="HOA53" s="526"/>
      <c r="HOB53" s="526"/>
      <c r="HOC53" s="526"/>
      <c r="HOD53" s="526"/>
      <c r="HOE53" s="526"/>
      <c r="HOF53" s="526"/>
      <c r="HOG53" s="526"/>
      <c r="HOH53" s="526"/>
      <c r="HOI53" s="526"/>
      <c r="HOJ53" s="526"/>
      <c r="HOK53" s="526"/>
      <c r="HOL53" s="526"/>
      <c r="HOM53" s="526"/>
      <c r="HON53" s="526"/>
      <c r="HOO53" s="526"/>
      <c r="HOP53" s="526"/>
      <c r="HOQ53" s="526"/>
      <c r="HOR53" s="526"/>
      <c r="HOS53" s="526"/>
      <c r="HOT53" s="526"/>
      <c r="HOU53" s="526"/>
      <c r="HOV53" s="526"/>
      <c r="HOW53" s="526"/>
      <c r="HOX53" s="526"/>
      <c r="HOY53" s="526"/>
      <c r="HOZ53" s="526"/>
      <c r="HPA53" s="526"/>
      <c r="HPB53" s="526"/>
      <c r="HPC53" s="526"/>
      <c r="HPD53" s="526"/>
      <c r="HPE53" s="526"/>
      <c r="HPF53" s="526"/>
      <c r="HPG53" s="526"/>
      <c r="HPH53" s="526"/>
      <c r="HPI53" s="526"/>
      <c r="HPJ53" s="526"/>
      <c r="HPK53" s="526"/>
      <c r="HPL53" s="526"/>
      <c r="HPM53" s="526"/>
      <c r="HPN53" s="526"/>
      <c r="HPO53" s="526"/>
      <c r="HPP53" s="526"/>
      <c r="HPQ53" s="526"/>
      <c r="HPR53" s="526"/>
      <c r="HPS53" s="526"/>
      <c r="HPT53" s="526"/>
      <c r="HPU53" s="526"/>
      <c r="HPV53" s="526"/>
      <c r="HPW53" s="526"/>
      <c r="HPX53" s="526"/>
      <c r="HPY53" s="526"/>
      <c r="HPZ53" s="526"/>
      <c r="HQA53" s="526"/>
      <c r="HQB53" s="526"/>
      <c r="HQC53" s="526"/>
      <c r="HQD53" s="526"/>
      <c r="HQE53" s="526"/>
      <c r="HQF53" s="526"/>
      <c r="HQG53" s="526"/>
      <c r="HQH53" s="526"/>
      <c r="HQI53" s="526"/>
      <c r="HQJ53" s="526"/>
      <c r="HQK53" s="526"/>
      <c r="HQL53" s="526"/>
      <c r="HQM53" s="526"/>
      <c r="HQN53" s="526"/>
      <c r="HQO53" s="526"/>
      <c r="HQP53" s="526"/>
      <c r="HQQ53" s="526"/>
      <c r="HQR53" s="526"/>
      <c r="HQS53" s="526"/>
      <c r="HQT53" s="526"/>
      <c r="HQU53" s="526"/>
      <c r="HQV53" s="526"/>
      <c r="HQW53" s="526"/>
      <c r="HQX53" s="526"/>
      <c r="HQY53" s="526"/>
      <c r="HQZ53" s="526"/>
      <c r="HRA53" s="526"/>
      <c r="HRB53" s="526"/>
      <c r="HRC53" s="526"/>
      <c r="HRD53" s="526"/>
      <c r="HRE53" s="526"/>
      <c r="HRF53" s="526"/>
      <c r="HRG53" s="526"/>
      <c r="HRH53" s="526"/>
      <c r="HRI53" s="526"/>
      <c r="HRJ53" s="526"/>
      <c r="HRK53" s="526"/>
      <c r="HRL53" s="526"/>
      <c r="HRM53" s="526"/>
      <c r="HRN53" s="526"/>
      <c r="HRO53" s="526"/>
      <c r="HRP53" s="526"/>
      <c r="HRQ53" s="526"/>
      <c r="HRR53" s="526"/>
      <c r="HRS53" s="526"/>
      <c r="HRT53" s="526"/>
      <c r="HRU53" s="526"/>
      <c r="HRV53" s="526"/>
      <c r="HRW53" s="526"/>
      <c r="HRX53" s="526"/>
      <c r="HRY53" s="526"/>
      <c r="HRZ53" s="526"/>
      <c r="HSA53" s="526"/>
      <c r="HSB53" s="526"/>
      <c r="HSC53" s="526"/>
      <c r="HSD53" s="526"/>
      <c r="HSE53" s="526"/>
      <c r="HSF53" s="526"/>
      <c r="HSG53" s="526"/>
      <c r="HSH53" s="526"/>
      <c r="HSI53" s="526"/>
      <c r="HSJ53" s="526"/>
      <c r="HSK53" s="526"/>
      <c r="HSL53" s="526"/>
      <c r="HSM53" s="526"/>
      <c r="HSN53" s="526"/>
      <c r="HSO53" s="526"/>
      <c r="HSP53" s="526"/>
      <c r="HSQ53" s="526"/>
      <c r="HSR53" s="526"/>
      <c r="HSS53" s="526"/>
      <c r="HST53" s="526"/>
      <c r="HSU53" s="526"/>
      <c r="HSV53" s="526"/>
      <c r="HSW53" s="526"/>
      <c r="HSX53" s="526"/>
      <c r="HSY53" s="526"/>
      <c r="HSZ53" s="526"/>
      <c r="HTA53" s="526"/>
      <c r="HTB53" s="526"/>
      <c r="HTC53" s="526"/>
      <c r="HTD53" s="526"/>
      <c r="HTE53" s="526"/>
      <c r="HTF53" s="526"/>
      <c r="HTG53" s="526"/>
      <c r="HTH53" s="526"/>
      <c r="HTI53" s="526"/>
      <c r="HTJ53" s="526"/>
      <c r="HTK53" s="526"/>
      <c r="HTL53" s="526"/>
      <c r="HTM53" s="526"/>
      <c r="HTN53" s="526"/>
      <c r="HTO53" s="526"/>
      <c r="HTP53" s="526"/>
      <c r="HTQ53" s="526"/>
      <c r="HTR53" s="526"/>
      <c r="HTS53" s="526"/>
      <c r="HTT53" s="526"/>
      <c r="HTU53" s="526"/>
      <c r="HTV53" s="526"/>
      <c r="HTW53" s="526"/>
      <c r="HTX53" s="526"/>
      <c r="HTY53" s="526"/>
      <c r="HTZ53" s="526"/>
      <c r="HUA53" s="526"/>
      <c r="HUB53" s="526"/>
      <c r="HUC53" s="526"/>
      <c r="HUD53" s="526"/>
      <c r="HUE53" s="526"/>
      <c r="HUF53" s="526"/>
      <c r="HUG53" s="526"/>
      <c r="HUH53" s="526"/>
      <c r="HUI53" s="526"/>
      <c r="HUJ53" s="526"/>
      <c r="HUK53" s="526"/>
      <c r="HUL53" s="526"/>
      <c r="HUM53" s="526"/>
      <c r="HUN53" s="526"/>
      <c r="HUO53" s="526"/>
      <c r="HUP53" s="526"/>
      <c r="HUQ53" s="526"/>
      <c r="HUR53" s="526"/>
      <c r="HUS53" s="526"/>
      <c r="HUT53" s="526"/>
      <c r="HUU53" s="526"/>
      <c r="HUV53" s="526"/>
      <c r="HUW53" s="526"/>
      <c r="HUX53" s="526"/>
      <c r="HUY53" s="526"/>
      <c r="HUZ53" s="526"/>
      <c r="HVA53" s="526"/>
      <c r="HVB53" s="526"/>
      <c r="HVC53" s="526"/>
      <c r="HVD53" s="526"/>
      <c r="HVE53" s="526"/>
      <c r="HVF53" s="526"/>
      <c r="HVG53" s="526"/>
      <c r="HVH53" s="526"/>
      <c r="HVI53" s="526"/>
      <c r="HVJ53" s="526"/>
      <c r="HVK53" s="526"/>
      <c r="HVL53" s="526"/>
      <c r="HVM53" s="526"/>
      <c r="HVN53" s="526"/>
      <c r="HVO53" s="526"/>
      <c r="HVP53" s="526"/>
      <c r="HVQ53" s="526"/>
      <c r="HVR53" s="526"/>
      <c r="HVS53" s="526"/>
      <c r="HVT53" s="526"/>
      <c r="HVU53" s="526"/>
      <c r="HVV53" s="526"/>
      <c r="HVW53" s="526"/>
      <c r="HVX53" s="526"/>
      <c r="HVY53" s="526"/>
      <c r="HVZ53" s="526"/>
      <c r="HWA53" s="526"/>
      <c r="HWB53" s="526"/>
      <c r="HWC53" s="526"/>
      <c r="HWD53" s="526"/>
      <c r="HWE53" s="526"/>
      <c r="HWF53" s="526"/>
      <c r="HWG53" s="526"/>
      <c r="HWH53" s="526"/>
      <c r="HWI53" s="526"/>
      <c r="HWJ53" s="526"/>
      <c r="HWK53" s="526"/>
      <c r="HWL53" s="526"/>
      <c r="HWM53" s="526"/>
      <c r="HWN53" s="526"/>
      <c r="HWO53" s="526"/>
      <c r="HWP53" s="526"/>
      <c r="HWQ53" s="526"/>
      <c r="HWR53" s="526"/>
      <c r="HWS53" s="526"/>
      <c r="HWT53" s="526"/>
      <c r="HWU53" s="526"/>
      <c r="HWV53" s="526"/>
      <c r="HWW53" s="526"/>
      <c r="HWX53" s="526"/>
      <c r="HWY53" s="526"/>
      <c r="HWZ53" s="526"/>
      <c r="HXA53" s="526"/>
      <c r="HXB53" s="526"/>
      <c r="HXC53" s="526"/>
      <c r="HXD53" s="526"/>
      <c r="HXE53" s="526"/>
      <c r="HXF53" s="526"/>
      <c r="HXG53" s="526"/>
      <c r="HXH53" s="526"/>
      <c r="HXI53" s="526"/>
      <c r="HXJ53" s="526"/>
      <c r="HXK53" s="526"/>
      <c r="HXL53" s="526"/>
      <c r="HXM53" s="526"/>
      <c r="HXN53" s="526"/>
      <c r="HXO53" s="526"/>
      <c r="HXP53" s="526"/>
      <c r="HXQ53" s="526"/>
      <c r="HXR53" s="526"/>
      <c r="HXS53" s="526"/>
      <c r="HXT53" s="526"/>
      <c r="HXU53" s="526"/>
      <c r="HXV53" s="526"/>
      <c r="HXW53" s="526"/>
      <c r="HXX53" s="526"/>
      <c r="HXY53" s="526"/>
      <c r="HXZ53" s="526"/>
      <c r="HYA53" s="526"/>
      <c r="HYB53" s="526"/>
      <c r="HYC53" s="526"/>
      <c r="HYD53" s="526"/>
      <c r="HYE53" s="526"/>
      <c r="HYF53" s="526"/>
      <c r="HYG53" s="526"/>
      <c r="HYH53" s="526"/>
      <c r="HYI53" s="526"/>
      <c r="HYJ53" s="526"/>
      <c r="HYK53" s="526"/>
      <c r="HYL53" s="526"/>
      <c r="HYM53" s="526"/>
      <c r="HYN53" s="526"/>
      <c r="HYO53" s="526"/>
      <c r="HYP53" s="526"/>
      <c r="HYQ53" s="526"/>
      <c r="HYR53" s="526"/>
      <c r="HYS53" s="526"/>
      <c r="HYT53" s="526"/>
      <c r="HYU53" s="526"/>
      <c r="HYV53" s="526"/>
      <c r="HYW53" s="526"/>
      <c r="HYX53" s="526"/>
      <c r="HYY53" s="526"/>
      <c r="HYZ53" s="526"/>
      <c r="HZA53" s="526"/>
      <c r="HZB53" s="526"/>
      <c r="HZC53" s="526"/>
      <c r="HZD53" s="526"/>
      <c r="HZE53" s="526"/>
      <c r="HZF53" s="526"/>
      <c r="HZG53" s="526"/>
      <c r="HZH53" s="526"/>
      <c r="HZI53" s="526"/>
      <c r="HZJ53" s="526"/>
      <c r="HZK53" s="526"/>
      <c r="HZL53" s="526"/>
      <c r="HZM53" s="526"/>
      <c r="HZN53" s="526"/>
      <c r="HZO53" s="526"/>
      <c r="HZP53" s="526"/>
      <c r="HZQ53" s="526"/>
      <c r="HZR53" s="526"/>
      <c r="HZS53" s="526"/>
      <c r="HZT53" s="526"/>
      <c r="HZU53" s="526"/>
      <c r="HZV53" s="526"/>
      <c r="HZW53" s="526"/>
      <c r="HZX53" s="526"/>
      <c r="HZY53" s="526"/>
      <c r="HZZ53" s="526"/>
      <c r="IAA53" s="526"/>
      <c r="IAB53" s="526"/>
      <c r="IAC53" s="526"/>
      <c r="IAD53" s="526"/>
      <c r="IAE53" s="526"/>
      <c r="IAF53" s="526"/>
      <c r="IAG53" s="526"/>
      <c r="IAH53" s="526"/>
      <c r="IAI53" s="526"/>
      <c r="IAJ53" s="526"/>
      <c r="IAK53" s="526"/>
      <c r="IAL53" s="526"/>
      <c r="IAM53" s="526"/>
      <c r="IAN53" s="526"/>
      <c r="IAO53" s="526"/>
      <c r="IAP53" s="526"/>
      <c r="IAQ53" s="526"/>
      <c r="IAR53" s="526"/>
      <c r="IAS53" s="526"/>
      <c r="IAT53" s="526"/>
      <c r="IAU53" s="526"/>
      <c r="IAV53" s="526"/>
      <c r="IAW53" s="526"/>
      <c r="IAX53" s="526"/>
      <c r="IAY53" s="526"/>
      <c r="IAZ53" s="526"/>
      <c r="IBA53" s="526"/>
      <c r="IBB53" s="526"/>
      <c r="IBC53" s="526"/>
      <c r="IBD53" s="526"/>
      <c r="IBE53" s="526"/>
      <c r="IBF53" s="526"/>
      <c r="IBG53" s="526"/>
      <c r="IBH53" s="526"/>
      <c r="IBI53" s="526"/>
      <c r="IBJ53" s="526"/>
      <c r="IBK53" s="526"/>
      <c r="IBL53" s="526"/>
      <c r="IBM53" s="526"/>
      <c r="IBN53" s="526"/>
      <c r="IBO53" s="526"/>
      <c r="IBP53" s="526"/>
      <c r="IBQ53" s="526"/>
      <c r="IBR53" s="526"/>
      <c r="IBS53" s="526"/>
      <c r="IBT53" s="526"/>
      <c r="IBU53" s="526"/>
      <c r="IBV53" s="526"/>
      <c r="IBW53" s="526"/>
      <c r="IBX53" s="526"/>
      <c r="IBY53" s="526"/>
      <c r="IBZ53" s="526"/>
      <c r="ICA53" s="526"/>
      <c r="ICB53" s="526"/>
      <c r="ICC53" s="526"/>
      <c r="ICD53" s="526"/>
      <c r="ICE53" s="526"/>
      <c r="ICF53" s="526"/>
      <c r="ICG53" s="526"/>
      <c r="ICH53" s="526"/>
      <c r="ICI53" s="526"/>
      <c r="ICJ53" s="526"/>
      <c r="ICK53" s="526"/>
      <c r="ICL53" s="526"/>
      <c r="ICM53" s="526"/>
      <c r="ICN53" s="526"/>
      <c r="ICO53" s="526"/>
      <c r="ICP53" s="526"/>
      <c r="ICQ53" s="526"/>
      <c r="ICR53" s="526"/>
      <c r="ICS53" s="526"/>
      <c r="ICT53" s="526"/>
      <c r="ICU53" s="526"/>
      <c r="ICV53" s="526"/>
      <c r="ICW53" s="526"/>
      <c r="ICX53" s="526"/>
      <c r="ICY53" s="526"/>
      <c r="ICZ53" s="526"/>
      <c r="IDA53" s="526"/>
      <c r="IDB53" s="526"/>
      <c r="IDC53" s="526"/>
      <c r="IDD53" s="526"/>
      <c r="IDE53" s="526"/>
      <c r="IDF53" s="526"/>
      <c r="IDG53" s="526"/>
      <c r="IDH53" s="526"/>
      <c r="IDI53" s="526"/>
      <c r="IDJ53" s="526"/>
      <c r="IDK53" s="526"/>
      <c r="IDL53" s="526"/>
      <c r="IDM53" s="526"/>
      <c r="IDN53" s="526"/>
      <c r="IDO53" s="526"/>
      <c r="IDP53" s="526"/>
      <c r="IDQ53" s="526"/>
      <c r="IDR53" s="526"/>
      <c r="IDS53" s="526"/>
      <c r="IDT53" s="526"/>
      <c r="IDU53" s="526"/>
      <c r="IDV53" s="526"/>
      <c r="IDW53" s="526"/>
      <c r="IDX53" s="526"/>
      <c r="IDY53" s="526"/>
      <c r="IDZ53" s="526"/>
      <c r="IEA53" s="526"/>
      <c r="IEB53" s="526"/>
      <c r="IEC53" s="526"/>
      <c r="IED53" s="526"/>
      <c r="IEE53" s="526"/>
      <c r="IEF53" s="526"/>
      <c r="IEG53" s="526"/>
      <c r="IEH53" s="526"/>
      <c r="IEI53" s="526"/>
      <c r="IEJ53" s="526"/>
      <c r="IEK53" s="526"/>
      <c r="IEL53" s="526"/>
      <c r="IEM53" s="526"/>
      <c r="IEN53" s="526"/>
      <c r="IEO53" s="526"/>
      <c r="IEP53" s="526"/>
      <c r="IEQ53" s="526"/>
      <c r="IER53" s="526"/>
      <c r="IES53" s="526"/>
      <c r="IET53" s="526"/>
      <c r="IEU53" s="526"/>
      <c r="IEV53" s="526"/>
      <c r="IEW53" s="526"/>
      <c r="IEX53" s="526"/>
      <c r="IEY53" s="526"/>
      <c r="IEZ53" s="526"/>
      <c r="IFA53" s="526"/>
      <c r="IFB53" s="526"/>
      <c r="IFC53" s="526"/>
      <c r="IFD53" s="526"/>
      <c r="IFE53" s="526"/>
      <c r="IFF53" s="526"/>
      <c r="IFG53" s="526"/>
      <c r="IFH53" s="526"/>
      <c r="IFI53" s="526"/>
      <c r="IFJ53" s="526"/>
      <c r="IFK53" s="526"/>
      <c r="IFL53" s="526"/>
      <c r="IFM53" s="526"/>
      <c r="IFN53" s="526"/>
      <c r="IFO53" s="526"/>
      <c r="IFP53" s="526"/>
      <c r="IFQ53" s="526"/>
      <c r="IFR53" s="526"/>
      <c r="IFS53" s="526"/>
      <c r="IFT53" s="526"/>
      <c r="IFU53" s="526"/>
      <c r="IFV53" s="526"/>
      <c r="IFW53" s="526"/>
      <c r="IFX53" s="526"/>
      <c r="IFY53" s="526"/>
      <c r="IFZ53" s="526"/>
      <c r="IGA53" s="526"/>
      <c r="IGB53" s="526"/>
      <c r="IGC53" s="526"/>
      <c r="IGD53" s="526"/>
      <c r="IGE53" s="526"/>
      <c r="IGF53" s="526"/>
      <c r="IGG53" s="526"/>
      <c r="IGH53" s="526"/>
      <c r="IGI53" s="526"/>
      <c r="IGJ53" s="526"/>
      <c r="IGK53" s="526"/>
      <c r="IGL53" s="526"/>
      <c r="IGM53" s="526"/>
      <c r="IGN53" s="526"/>
      <c r="IGO53" s="526"/>
      <c r="IGP53" s="526"/>
      <c r="IGQ53" s="526"/>
      <c r="IGR53" s="526"/>
      <c r="IGS53" s="526"/>
      <c r="IGT53" s="526"/>
      <c r="IGU53" s="526"/>
      <c r="IGV53" s="526"/>
      <c r="IGW53" s="526"/>
      <c r="IGX53" s="526"/>
      <c r="IGY53" s="526"/>
      <c r="IGZ53" s="526"/>
      <c r="IHA53" s="526"/>
      <c r="IHB53" s="526"/>
      <c r="IHC53" s="526"/>
      <c r="IHD53" s="526"/>
      <c r="IHE53" s="526"/>
      <c r="IHF53" s="526"/>
      <c r="IHG53" s="526"/>
      <c r="IHH53" s="526"/>
      <c r="IHI53" s="526"/>
      <c r="IHJ53" s="526"/>
      <c r="IHK53" s="526"/>
      <c r="IHL53" s="526"/>
      <c r="IHM53" s="526"/>
      <c r="IHN53" s="526"/>
      <c r="IHO53" s="526"/>
      <c r="IHP53" s="526"/>
      <c r="IHQ53" s="526"/>
      <c r="IHR53" s="526"/>
      <c r="IHS53" s="526"/>
      <c r="IHT53" s="526"/>
      <c r="IHU53" s="526"/>
      <c r="IHV53" s="526"/>
      <c r="IHW53" s="526"/>
      <c r="IHX53" s="526"/>
      <c r="IHY53" s="526"/>
      <c r="IHZ53" s="526"/>
      <c r="IIA53" s="526"/>
      <c r="IIB53" s="526"/>
      <c r="IIC53" s="526"/>
      <c r="IID53" s="526"/>
      <c r="IIE53" s="526"/>
      <c r="IIF53" s="526"/>
      <c r="IIG53" s="526"/>
      <c r="IIH53" s="526"/>
      <c r="III53" s="526"/>
      <c r="IIJ53" s="526"/>
      <c r="IIK53" s="526"/>
      <c r="IIL53" s="526"/>
      <c r="IIM53" s="526"/>
      <c r="IIN53" s="526"/>
      <c r="IIO53" s="526"/>
      <c r="IIP53" s="526"/>
      <c r="IIQ53" s="526"/>
      <c r="IIR53" s="526"/>
      <c r="IIS53" s="526"/>
      <c r="IIT53" s="526"/>
      <c r="IIU53" s="526"/>
      <c r="IIV53" s="526"/>
      <c r="IIW53" s="526"/>
      <c r="IIX53" s="526"/>
      <c r="IIY53" s="526"/>
      <c r="IIZ53" s="526"/>
      <c r="IJA53" s="526"/>
      <c r="IJB53" s="526"/>
      <c r="IJC53" s="526"/>
      <c r="IJD53" s="526"/>
      <c r="IJE53" s="526"/>
      <c r="IJF53" s="526"/>
      <c r="IJG53" s="526"/>
      <c r="IJH53" s="526"/>
      <c r="IJI53" s="526"/>
      <c r="IJJ53" s="526"/>
      <c r="IJK53" s="526"/>
      <c r="IJL53" s="526"/>
      <c r="IJM53" s="526"/>
      <c r="IJN53" s="526"/>
      <c r="IJO53" s="526"/>
      <c r="IJP53" s="526"/>
      <c r="IJQ53" s="526"/>
      <c r="IJR53" s="526"/>
      <c r="IJS53" s="526"/>
      <c r="IJT53" s="526"/>
      <c r="IJU53" s="526"/>
      <c r="IJV53" s="526"/>
      <c r="IJW53" s="526"/>
      <c r="IJX53" s="526"/>
      <c r="IJY53" s="526"/>
      <c r="IJZ53" s="526"/>
      <c r="IKA53" s="526"/>
      <c r="IKB53" s="526"/>
      <c r="IKC53" s="526"/>
      <c r="IKD53" s="526"/>
      <c r="IKE53" s="526"/>
      <c r="IKF53" s="526"/>
      <c r="IKG53" s="526"/>
      <c r="IKH53" s="526"/>
      <c r="IKI53" s="526"/>
      <c r="IKJ53" s="526"/>
      <c r="IKK53" s="526"/>
      <c r="IKL53" s="526"/>
      <c r="IKM53" s="526"/>
      <c r="IKN53" s="526"/>
      <c r="IKO53" s="526"/>
      <c r="IKP53" s="526"/>
      <c r="IKQ53" s="526"/>
      <c r="IKR53" s="526"/>
      <c r="IKS53" s="526"/>
      <c r="IKT53" s="526"/>
      <c r="IKU53" s="526"/>
      <c r="IKV53" s="526"/>
      <c r="IKW53" s="526"/>
      <c r="IKX53" s="526"/>
      <c r="IKY53" s="526"/>
      <c r="IKZ53" s="526"/>
      <c r="ILA53" s="526"/>
      <c r="ILB53" s="526"/>
      <c r="ILC53" s="526"/>
      <c r="ILD53" s="526"/>
      <c r="ILE53" s="526"/>
      <c r="ILF53" s="526"/>
      <c r="ILG53" s="526"/>
      <c r="ILH53" s="526"/>
      <c r="ILI53" s="526"/>
      <c r="ILJ53" s="526"/>
      <c r="ILK53" s="526"/>
      <c r="ILL53" s="526"/>
      <c r="ILM53" s="526"/>
      <c r="ILN53" s="526"/>
      <c r="ILO53" s="526"/>
      <c r="ILP53" s="526"/>
      <c r="ILQ53" s="526"/>
      <c r="ILR53" s="526"/>
      <c r="ILS53" s="526"/>
      <c r="ILT53" s="526"/>
      <c r="ILU53" s="526"/>
      <c r="ILV53" s="526"/>
      <c r="ILW53" s="526"/>
      <c r="ILX53" s="526"/>
      <c r="ILY53" s="526"/>
      <c r="ILZ53" s="526"/>
      <c r="IMA53" s="526"/>
      <c r="IMB53" s="526"/>
      <c r="IMC53" s="526"/>
      <c r="IMD53" s="526"/>
      <c r="IME53" s="526"/>
      <c r="IMF53" s="526"/>
      <c r="IMG53" s="526"/>
      <c r="IMH53" s="526"/>
      <c r="IMI53" s="526"/>
      <c r="IMJ53" s="526"/>
      <c r="IMK53" s="526"/>
      <c r="IML53" s="526"/>
      <c r="IMM53" s="526"/>
      <c r="IMN53" s="526"/>
      <c r="IMO53" s="526"/>
      <c r="IMP53" s="526"/>
      <c r="IMQ53" s="526"/>
      <c r="IMR53" s="526"/>
      <c r="IMS53" s="526"/>
      <c r="IMT53" s="526"/>
      <c r="IMU53" s="526"/>
      <c r="IMV53" s="526"/>
      <c r="IMW53" s="526"/>
      <c r="IMX53" s="526"/>
      <c r="IMY53" s="526"/>
      <c r="IMZ53" s="526"/>
      <c r="INA53" s="526"/>
      <c r="INB53" s="526"/>
      <c r="INC53" s="526"/>
      <c r="IND53" s="526"/>
      <c r="INE53" s="526"/>
      <c r="INF53" s="526"/>
      <c r="ING53" s="526"/>
      <c r="INH53" s="526"/>
      <c r="INI53" s="526"/>
      <c r="INJ53" s="526"/>
      <c r="INK53" s="526"/>
      <c r="INL53" s="526"/>
      <c r="INM53" s="526"/>
      <c r="INN53" s="526"/>
      <c r="INO53" s="526"/>
      <c r="INP53" s="526"/>
      <c r="INQ53" s="526"/>
      <c r="INR53" s="526"/>
      <c r="INS53" s="526"/>
      <c r="INT53" s="526"/>
      <c r="INU53" s="526"/>
      <c r="INV53" s="526"/>
      <c r="INW53" s="526"/>
      <c r="INX53" s="526"/>
      <c r="INY53" s="526"/>
      <c r="INZ53" s="526"/>
      <c r="IOA53" s="526"/>
      <c r="IOB53" s="526"/>
      <c r="IOC53" s="526"/>
      <c r="IOD53" s="526"/>
      <c r="IOE53" s="526"/>
      <c r="IOF53" s="526"/>
      <c r="IOG53" s="526"/>
      <c r="IOH53" s="526"/>
      <c r="IOI53" s="526"/>
      <c r="IOJ53" s="526"/>
      <c r="IOK53" s="526"/>
      <c r="IOL53" s="526"/>
      <c r="IOM53" s="526"/>
      <c r="ION53" s="526"/>
      <c r="IOO53" s="526"/>
      <c r="IOP53" s="526"/>
      <c r="IOQ53" s="526"/>
      <c r="IOR53" s="526"/>
      <c r="IOS53" s="526"/>
      <c r="IOT53" s="526"/>
      <c r="IOU53" s="526"/>
      <c r="IOV53" s="526"/>
      <c r="IOW53" s="526"/>
      <c r="IOX53" s="526"/>
      <c r="IOY53" s="526"/>
      <c r="IOZ53" s="526"/>
      <c r="IPA53" s="526"/>
      <c r="IPB53" s="526"/>
      <c r="IPC53" s="526"/>
      <c r="IPD53" s="526"/>
      <c r="IPE53" s="526"/>
      <c r="IPF53" s="526"/>
      <c r="IPG53" s="526"/>
      <c r="IPH53" s="526"/>
      <c r="IPI53" s="526"/>
      <c r="IPJ53" s="526"/>
      <c r="IPK53" s="526"/>
      <c r="IPL53" s="526"/>
      <c r="IPM53" s="526"/>
      <c r="IPN53" s="526"/>
      <c r="IPO53" s="526"/>
      <c r="IPP53" s="526"/>
      <c r="IPQ53" s="526"/>
      <c r="IPR53" s="526"/>
      <c r="IPS53" s="526"/>
      <c r="IPT53" s="526"/>
      <c r="IPU53" s="526"/>
      <c r="IPV53" s="526"/>
      <c r="IPW53" s="526"/>
      <c r="IPX53" s="526"/>
      <c r="IPY53" s="526"/>
      <c r="IPZ53" s="526"/>
      <c r="IQA53" s="526"/>
      <c r="IQB53" s="526"/>
      <c r="IQC53" s="526"/>
      <c r="IQD53" s="526"/>
      <c r="IQE53" s="526"/>
      <c r="IQF53" s="526"/>
      <c r="IQG53" s="526"/>
      <c r="IQH53" s="526"/>
      <c r="IQI53" s="526"/>
      <c r="IQJ53" s="526"/>
      <c r="IQK53" s="526"/>
      <c r="IQL53" s="526"/>
      <c r="IQM53" s="526"/>
      <c r="IQN53" s="526"/>
      <c r="IQO53" s="526"/>
      <c r="IQP53" s="526"/>
      <c r="IQQ53" s="526"/>
      <c r="IQR53" s="526"/>
      <c r="IQS53" s="526"/>
      <c r="IQT53" s="526"/>
      <c r="IQU53" s="526"/>
      <c r="IQV53" s="526"/>
      <c r="IQW53" s="526"/>
      <c r="IQX53" s="526"/>
      <c r="IQY53" s="526"/>
      <c r="IQZ53" s="526"/>
      <c r="IRA53" s="526"/>
      <c r="IRB53" s="526"/>
      <c r="IRC53" s="526"/>
      <c r="IRD53" s="526"/>
      <c r="IRE53" s="526"/>
      <c r="IRF53" s="526"/>
      <c r="IRG53" s="526"/>
      <c r="IRH53" s="526"/>
      <c r="IRI53" s="526"/>
      <c r="IRJ53" s="526"/>
      <c r="IRK53" s="526"/>
      <c r="IRL53" s="526"/>
      <c r="IRM53" s="526"/>
      <c r="IRN53" s="526"/>
      <c r="IRO53" s="526"/>
      <c r="IRP53" s="526"/>
      <c r="IRQ53" s="526"/>
      <c r="IRR53" s="526"/>
      <c r="IRS53" s="526"/>
      <c r="IRT53" s="526"/>
      <c r="IRU53" s="526"/>
      <c r="IRV53" s="526"/>
      <c r="IRW53" s="526"/>
      <c r="IRX53" s="526"/>
      <c r="IRY53" s="526"/>
      <c r="IRZ53" s="526"/>
      <c r="ISA53" s="526"/>
      <c r="ISB53" s="526"/>
      <c r="ISC53" s="526"/>
      <c r="ISD53" s="526"/>
      <c r="ISE53" s="526"/>
      <c r="ISF53" s="526"/>
      <c r="ISG53" s="526"/>
      <c r="ISH53" s="526"/>
      <c r="ISI53" s="526"/>
      <c r="ISJ53" s="526"/>
      <c r="ISK53" s="526"/>
      <c r="ISL53" s="526"/>
      <c r="ISM53" s="526"/>
      <c r="ISN53" s="526"/>
      <c r="ISO53" s="526"/>
      <c r="ISP53" s="526"/>
      <c r="ISQ53" s="526"/>
      <c r="ISR53" s="526"/>
      <c r="ISS53" s="526"/>
      <c r="IST53" s="526"/>
      <c r="ISU53" s="526"/>
      <c r="ISV53" s="526"/>
      <c r="ISW53" s="526"/>
      <c r="ISX53" s="526"/>
      <c r="ISY53" s="526"/>
      <c r="ISZ53" s="526"/>
      <c r="ITA53" s="526"/>
      <c r="ITB53" s="526"/>
      <c r="ITC53" s="526"/>
      <c r="ITD53" s="526"/>
      <c r="ITE53" s="526"/>
      <c r="ITF53" s="526"/>
      <c r="ITG53" s="526"/>
      <c r="ITH53" s="526"/>
      <c r="ITI53" s="526"/>
      <c r="ITJ53" s="526"/>
      <c r="ITK53" s="526"/>
      <c r="ITL53" s="526"/>
      <c r="ITM53" s="526"/>
      <c r="ITN53" s="526"/>
      <c r="ITO53" s="526"/>
      <c r="ITP53" s="526"/>
      <c r="ITQ53" s="526"/>
      <c r="ITR53" s="526"/>
      <c r="ITS53" s="526"/>
      <c r="ITT53" s="526"/>
      <c r="ITU53" s="526"/>
      <c r="ITV53" s="526"/>
      <c r="ITW53" s="526"/>
      <c r="ITX53" s="526"/>
      <c r="ITY53" s="526"/>
      <c r="ITZ53" s="526"/>
      <c r="IUA53" s="526"/>
      <c r="IUB53" s="526"/>
      <c r="IUC53" s="526"/>
      <c r="IUD53" s="526"/>
      <c r="IUE53" s="526"/>
      <c r="IUF53" s="526"/>
      <c r="IUG53" s="526"/>
      <c r="IUH53" s="526"/>
      <c r="IUI53" s="526"/>
      <c r="IUJ53" s="526"/>
      <c r="IUK53" s="526"/>
      <c r="IUL53" s="526"/>
      <c r="IUM53" s="526"/>
      <c r="IUN53" s="526"/>
      <c r="IUO53" s="526"/>
      <c r="IUP53" s="526"/>
      <c r="IUQ53" s="526"/>
      <c r="IUR53" s="526"/>
      <c r="IUS53" s="526"/>
      <c r="IUT53" s="526"/>
      <c r="IUU53" s="526"/>
      <c r="IUV53" s="526"/>
      <c r="IUW53" s="526"/>
      <c r="IUX53" s="526"/>
      <c r="IUY53" s="526"/>
      <c r="IUZ53" s="526"/>
      <c r="IVA53" s="526"/>
      <c r="IVB53" s="526"/>
      <c r="IVC53" s="526"/>
      <c r="IVD53" s="526"/>
      <c r="IVE53" s="526"/>
      <c r="IVF53" s="526"/>
      <c r="IVG53" s="526"/>
      <c r="IVH53" s="526"/>
      <c r="IVI53" s="526"/>
      <c r="IVJ53" s="526"/>
      <c r="IVK53" s="526"/>
      <c r="IVL53" s="526"/>
      <c r="IVM53" s="526"/>
      <c r="IVN53" s="526"/>
      <c r="IVO53" s="526"/>
      <c r="IVP53" s="526"/>
      <c r="IVQ53" s="526"/>
      <c r="IVR53" s="526"/>
      <c r="IVS53" s="526"/>
      <c r="IVT53" s="526"/>
      <c r="IVU53" s="526"/>
      <c r="IVV53" s="526"/>
      <c r="IVW53" s="526"/>
      <c r="IVX53" s="526"/>
      <c r="IVY53" s="526"/>
      <c r="IVZ53" s="526"/>
      <c r="IWA53" s="526"/>
      <c r="IWB53" s="526"/>
      <c r="IWC53" s="526"/>
      <c r="IWD53" s="526"/>
      <c r="IWE53" s="526"/>
      <c r="IWF53" s="526"/>
      <c r="IWG53" s="526"/>
      <c r="IWH53" s="526"/>
      <c r="IWI53" s="526"/>
      <c r="IWJ53" s="526"/>
      <c r="IWK53" s="526"/>
      <c r="IWL53" s="526"/>
      <c r="IWM53" s="526"/>
      <c r="IWN53" s="526"/>
      <c r="IWO53" s="526"/>
      <c r="IWP53" s="526"/>
      <c r="IWQ53" s="526"/>
      <c r="IWR53" s="526"/>
      <c r="IWS53" s="526"/>
      <c r="IWT53" s="526"/>
      <c r="IWU53" s="526"/>
      <c r="IWV53" s="526"/>
      <c r="IWW53" s="526"/>
      <c r="IWX53" s="526"/>
      <c r="IWY53" s="526"/>
      <c r="IWZ53" s="526"/>
      <c r="IXA53" s="526"/>
      <c r="IXB53" s="526"/>
      <c r="IXC53" s="526"/>
      <c r="IXD53" s="526"/>
      <c r="IXE53" s="526"/>
      <c r="IXF53" s="526"/>
      <c r="IXG53" s="526"/>
      <c r="IXH53" s="526"/>
      <c r="IXI53" s="526"/>
      <c r="IXJ53" s="526"/>
      <c r="IXK53" s="526"/>
      <c r="IXL53" s="526"/>
      <c r="IXM53" s="526"/>
      <c r="IXN53" s="526"/>
      <c r="IXO53" s="526"/>
      <c r="IXP53" s="526"/>
      <c r="IXQ53" s="526"/>
      <c r="IXR53" s="526"/>
      <c r="IXS53" s="526"/>
      <c r="IXT53" s="526"/>
      <c r="IXU53" s="526"/>
      <c r="IXV53" s="526"/>
      <c r="IXW53" s="526"/>
      <c r="IXX53" s="526"/>
      <c r="IXY53" s="526"/>
      <c r="IXZ53" s="526"/>
      <c r="IYA53" s="526"/>
      <c r="IYB53" s="526"/>
      <c r="IYC53" s="526"/>
      <c r="IYD53" s="526"/>
      <c r="IYE53" s="526"/>
      <c r="IYF53" s="526"/>
      <c r="IYG53" s="526"/>
      <c r="IYH53" s="526"/>
      <c r="IYI53" s="526"/>
      <c r="IYJ53" s="526"/>
      <c r="IYK53" s="526"/>
      <c r="IYL53" s="526"/>
      <c r="IYM53" s="526"/>
      <c r="IYN53" s="526"/>
      <c r="IYO53" s="526"/>
      <c r="IYP53" s="526"/>
      <c r="IYQ53" s="526"/>
      <c r="IYR53" s="526"/>
      <c r="IYS53" s="526"/>
      <c r="IYT53" s="526"/>
      <c r="IYU53" s="526"/>
      <c r="IYV53" s="526"/>
      <c r="IYW53" s="526"/>
      <c r="IYX53" s="526"/>
      <c r="IYY53" s="526"/>
      <c r="IYZ53" s="526"/>
      <c r="IZA53" s="526"/>
      <c r="IZB53" s="526"/>
      <c r="IZC53" s="526"/>
      <c r="IZD53" s="526"/>
      <c r="IZE53" s="526"/>
      <c r="IZF53" s="526"/>
      <c r="IZG53" s="526"/>
      <c r="IZH53" s="526"/>
      <c r="IZI53" s="526"/>
      <c r="IZJ53" s="526"/>
      <c r="IZK53" s="526"/>
      <c r="IZL53" s="526"/>
      <c r="IZM53" s="526"/>
      <c r="IZN53" s="526"/>
      <c r="IZO53" s="526"/>
      <c r="IZP53" s="526"/>
      <c r="IZQ53" s="526"/>
      <c r="IZR53" s="526"/>
      <c r="IZS53" s="526"/>
      <c r="IZT53" s="526"/>
      <c r="IZU53" s="526"/>
      <c r="IZV53" s="526"/>
      <c r="IZW53" s="526"/>
      <c r="IZX53" s="526"/>
      <c r="IZY53" s="526"/>
      <c r="IZZ53" s="526"/>
      <c r="JAA53" s="526"/>
      <c r="JAB53" s="526"/>
      <c r="JAC53" s="526"/>
      <c r="JAD53" s="526"/>
      <c r="JAE53" s="526"/>
      <c r="JAF53" s="526"/>
      <c r="JAG53" s="526"/>
      <c r="JAH53" s="526"/>
      <c r="JAI53" s="526"/>
      <c r="JAJ53" s="526"/>
      <c r="JAK53" s="526"/>
      <c r="JAL53" s="526"/>
      <c r="JAM53" s="526"/>
      <c r="JAN53" s="526"/>
      <c r="JAO53" s="526"/>
      <c r="JAP53" s="526"/>
      <c r="JAQ53" s="526"/>
      <c r="JAR53" s="526"/>
      <c r="JAS53" s="526"/>
      <c r="JAT53" s="526"/>
      <c r="JAU53" s="526"/>
      <c r="JAV53" s="526"/>
      <c r="JAW53" s="526"/>
      <c r="JAX53" s="526"/>
      <c r="JAY53" s="526"/>
      <c r="JAZ53" s="526"/>
      <c r="JBA53" s="526"/>
      <c r="JBB53" s="526"/>
      <c r="JBC53" s="526"/>
      <c r="JBD53" s="526"/>
      <c r="JBE53" s="526"/>
      <c r="JBF53" s="526"/>
      <c r="JBG53" s="526"/>
      <c r="JBH53" s="526"/>
      <c r="JBI53" s="526"/>
      <c r="JBJ53" s="526"/>
      <c r="JBK53" s="526"/>
      <c r="JBL53" s="526"/>
      <c r="JBM53" s="526"/>
      <c r="JBN53" s="526"/>
      <c r="JBO53" s="526"/>
      <c r="JBP53" s="526"/>
      <c r="JBQ53" s="526"/>
      <c r="JBR53" s="526"/>
      <c r="JBS53" s="526"/>
      <c r="JBT53" s="526"/>
      <c r="JBU53" s="526"/>
      <c r="JBV53" s="526"/>
      <c r="JBW53" s="526"/>
      <c r="JBX53" s="526"/>
      <c r="JBY53" s="526"/>
      <c r="JBZ53" s="526"/>
      <c r="JCA53" s="526"/>
      <c r="JCB53" s="526"/>
      <c r="JCC53" s="526"/>
      <c r="JCD53" s="526"/>
      <c r="JCE53" s="526"/>
      <c r="JCF53" s="526"/>
      <c r="JCG53" s="526"/>
      <c r="JCH53" s="526"/>
      <c r="JCI53" s="526"/>
      <c r="JCJ53" s="526"/>
      <c r="JCK53" s="526"/>
      <c r="JCL53" s="526"/>
      <c r="JCM53" s="526"/>
      <c r="JCN53" s="526"/>
      <c r="JCO53" s="526"/>
      <c r="JCP53" s="526"/>
      <c r="JCQ53" s="526"/>
      <c r="JCR53" s="526"/>
      <c r="JCS53" s="526"/>
      <c r="JCT53" s="526"/>
      <c r="JCU53" s="526"/>
      <c r="JCV53" s="526"/>
      <c r="JCW53" s="526"/>
      <c r="JCX53" s="526"/>
      <c r="JCY53" s="526"/>
      <c r="JCZ53" s="526"/>
      <c r="JDA53" s="526"/>
      <c r="JDB53" s="526"/>
      <c r="JDC53" s="526"/>
      <c r="JDD53" s="526"/>
      <c r="JDE53" s="526"/>
      <c r="JDF53" s="526"/>
      <c r="JDG53" s="526"/>
      <c r="JDH53" s="526"/>
      <c r="JDI53" s="526"/>
      <c r="JDJ53" s="526"/>
      <c r="JDK53" s="526"/>
      <c r="JDL53" s="526"/>
      <c r="JDM53" s="526"/>
      <c r="JDN53" s="526"/>
      <c r="JDO53" s="526"/>
      <c r="JDP53" s="526"/>
      <c r="JDQ53" s="526"/>
      <c r="JDR53" s="526"/>
      <c r="JDS53" s="526"/>
      <c r="JDT53" s="526"/>
      <c r="JDU53" s="526"/>
      <c r="JDV53" s="526"/>
      <c r="JDW53" s="526"/>
      <c r="JDX53" s="526"/>
      <c r="JDY53" s="526"/>
      <c r="JDZ53" s="526"/>
      <c r="JEA53" s="526"/>
      <c r="JEB53" s="526"/>
      <c r="JEC53" s="526"/>
      <c r="JED53" s="526"/>
      <c r="JEE53" s="526"/>
      <c r="JEF53" s="526"/>
      <c r="JEG53" s="526"/>
      <c r="JEH53" s="526"/>
      <c r="JEI53" s="526"/>
      <c r="JEJ53" s="526"/>
      <c r="JEK53" s="526"/>
      <c r="JEL53" s="526"/>
      <c r="JEM53" s="526"/>
      <c r="JEN53" s="526"/>
      <c r="JEO53" s="526"/>
      <c r="JEP53" s="526"/>
      <c r="JEQ53" s="526"/>
      <c r="JER53" s="526"/>
      <c r="JES53" s="526"/>
      <c r="JET53" s="526"/>
      <c r="JEU53" s="526"/>
      <c r="JEV53" s="526"/>
      <c r="JEW53" s="526"/>
      <c r="JEX53" s="526"/>
      <c r="JEY53" s="526"/>
      <c r="JEZ53" s="526"/>
      <c r="JFA53" s="526"/>
      <c r="JFB53" s="526"/>
      <c r="JFC53" s="526"/>
      <c r="JFD53" s="526"/>
      <c r="JFE53" s="526"/>
      <c r="JFF53" s="526"/>
      <c r="JFG53" s="526"/>
      <c r="JFH53" s="526"/>
      <c r="JFI53" s="526"/>
      <c r="JFJ53" s="526"/>
      <c r="JFK53" s="526"/>
      <c r="JFL53" s="526"/>
      <c r="JFM53" s="526"/>
      <c r="JFN53" s="526"/>
      <c r="JFO53" s="526"/>
      <c r="JFP53" s="526"/>
      <c r="JFQ53" s="526"/>
      <c r="JFR53" s="526"/>
      <c r="JFS53" s="526"/>
      <c r="JFT53" s="526"/>
      <c r="JFU53" s="526"/>
      <c r="JFV53" s="526"/>
      <c r="JFW53" s="526"/>
      <c r="JFX53" s="526"/>
      <c r="JFY53" s="526"/>
      <c r="JFZ53" s="526"/>
      <c r="JGA53" s="526"/>
      <c r="JGB53" s="526"/>
      <c r="JGC53" s="526"/>
      <c r="JGD53" s="526"/>
      <c r="JGE53" s="526"/>
      <c r="JGF53" s="526"/>
      <c r="JGG53" s="526"/>
      <c r="JGH53" s="526"/>
      <c r="JGI53" s="526"/>
      <c r="JGJ53" s="526"/>
      <c r="JGK53" s="526"/>
      <c r="JGL53" s="526"/>
      <c r="JGM53" s="526"/>
      <c r="JGN53" s="526"/>
      <c r="JGO53" s="526"/>
      <c r="JGP53" s="526"/>
      <c r="JGQ53" s="526"/>
      <c r="JGR53" s="526"/>
      <c r="JGS53" s="526"/>
      <c r="JGT53" s="526"/>
      <c r="JGU53" s="526"/>
      <c r="JGV53" s="526"/>
      <c r="JGW53" s="526"/>
      <c r="JGX53" s="526"/>
      <c r="JGY53" s="526"/>
      <c r="JGZ53" s="526"/>
      <c r="JHA53" s="526"/>
      <c r="JHB53" s="526"/>
      <c r="JHC53" s="526"/>
      <c r="JHD53" s="526"/>
      <c r="JHE53" s="526"/>
      <c r="JHF53" s="526"/>
      <c r="JHG53" s="526"/>
      <c r="JHH53" s="526"/>
      <c r="JHI53" s="526"/>
      <c r="JHJ53" s="526"/>
      <c r="JHK53" s="526"/>
      <c r="JHL53" s="526"/>
      <c r="JHM53" s="526"/>
      <c r="JHN53" s="526"/>
      <c r="JHO53" s="526"/>
      <c r="JHP53" s="526"/>
      <c r="JHQ53" s="526"/>
      <c r="JHR53" s="526"/>
      <c r="JHS53" s="526"/>
      <c r="JHT53" s="526"/>
      <c r="JHU53" s="526"/>
      <c r="JHV53" s="526"/>
      <c r="JHW53" s="526"/>
      <c r="JHX53" s="526"/>
      <c r="JHY53" s="526"/>
      <c r="JHZ53" s="526"/>
      <c r="JIA53" s="526"/>
      <c r="JIB53" s="526"/>
      <c r="JIC53" s="526"/>
      <c r="JID53" s="526"/>
      <c r="JIE53" s="526"/>
      <c r="JIF53" s="526"/>
      <c r="JIG53" s="526"/>
      <c r="JIH53" s="526"/>
      <c r="JII53" s="526"/>
      <c r="JIJ53" s="526"/>
      <c r="JIK53" s="526"/>
      <c r="JIL53" s="526"/>
      <c r="JIM53" s="526"/>
      <c r="JIN53" s="526"/>
      <c r="JIO53" s="526"/>
      <c r="JIP53" s="526"/>
      <c r="JIQ53" s="526"/>
      <c r="JIR53" s="526"/>
      <c r="JIS53" s="526"/>
      <c r="JIT53" s="526"/>
      <c r="JIU53" s="526"/>
      <c r="JIV53" s="526"/>
      <c r="JIW53" s="526"/>
      <c r="JIX53" s="526"/>
      <c r="JIY53" s="526"/>
      <c r="JIZ53" s="526"/>
      <c r="JJA53" s="526"/>
      <c r="JJB53" s="526"/>
      <c r="JJC53" s="526"/>
      <c r="JJD53" s="526"/>
      <c r="JJE53" s="526"/>
      <c r="JJF53" s="526"/>
      <c r="JJG53" s="526"/>
      <c r="JJH53" s="526"/>
      <c r="JJI53" s="526"/>
      <c r="JJJ53" s="526"/>
      <c r="JJK53" s="526"/>
      <c r="JJL53" s="526"/>
      <c r="JJM53" s="526"/>
      <c r="JJN53" s="526"/>
      <c r="JJO53" s="526"/>
      <c r="JJP53" s="526"/>
      <c r="JJQ53" s="526"/>
      <c r="JJR53" s="526"/>
      <c r="JJS53" s="526"/>
      <c r="JJT53" s="526"/>
      <c r="JJU53" s="526"/>
      <c r="JJV53" s="526"/>
      <c r="JJW53" s="526"/>
      <c r="JJX53" s="526"/>
      <c r="JJY53" s="526"/>
      <c r="JJZ53" s="526"/>
      <c r="JKA53" s="526"/>
      <c r="JKB53" s="526"/>
      <c r="JKC53" s="526"/>
      <c r="JKD53" s="526"/>
      <c r="JKE53" s="526"/>
      <c r="JKF53" s="526"/>
      <c r="JKG53" s="526"/>
      <c r="JKH53" s="526"/>
      <c r="JKI53" s="526"/>
      <c r="JKJ53" s="526"/>
      <c r="JKK53" s="526"/>
      <c r="JKL53" s="526"/>
      <c r="JKM53" s="526"/>
      <c r="JKN53" s="526"/>
      <c r="JKO53" s="526"/>
      <c r="JKP53" s="526"/>
      <c r="JKQ53" s="526"/>
      <c r="JKR53" s="526"/>
      <c r="JKS53" s="526"/>
      <c r="JKT53" s="526"/>
      <c r="JKU53" s="526"/>
      <c r="JKV53" s="526"/>
      <c r="JKW53" s="526"/>
      <c r="JKX53" s="526"/>
      <c r="JKY53" s="526"/>
      <c r="JKZ53" s="526"/>
      <c r="JLA53" s="526"/>
      <c r="JLB53" s="526"/>
      <c r="JLC53" s="526"/>
      <c r="JLD53" s="526"/>
      <c r="JLE53" s="526"/>
      <c r="JLF53" s="526"/>
      <c r="JLG53" s="526"/>
      <c r="JLH53" s="526"/>
      <c r="JLI53" s="526"/>
      <c r="JLJ53" s="526"/>
      <c r="JLK53" s="526"/>
      <c r="JLL53" s="526"/>
      <c r="JLM53" s="526"/>
      <c r="JLN53" s="526"/>
      <c r="JLO53" s="526"/>
      <c r="JLP53" s="526"/>
      <c r="JLQ53" s="526"/>
      <c r="JLR53" s="526"/>
      <c r="JLS53" s="526"/>
      <c r="JLT53" s="526"/>
      <c r="JLU53" s="526"/>
      <c r="JLV53" s="526"/>
      <c r="JLW53" s="526"/>
      <c r="JLX53" s="526"/>
      <c r="JLY53" s="526"/>
      <c r="JLZ53" s="526"/>
      <c r="JMA53" s="526"/>
      <c r="JMB53" s="526"/>
      <c r="JMC53" s="526"/>
      <c r="JMD53" s="526"/>
      <c r="JME53" s="526"/>
      <c r="JMF53" s="526"/>
      <c r="JMG53" s="526"/>
      <c r="JMH53" s="526"/>
      <c r="JMI53" s="526"/>
      <c r="JMJ53" s="526"/>
      <c r="JMK53" s="526"/>
      <c r="JML53" s="526"/>
      <c r="JMM53" s="526"/>
      <c r="JMN53" s="526"/>
      <c r="JMO53" s="526"/>
      <c r="JMP53" s="526"/>
      <c r="JMQ53" s="526"/>
      <c r="JMR53" s="526"/>
      <c r="JMS53" s="526"/>
      <c r="JMT53" s="526"/>
      <c r="JMU53" s="526"/>
      <c r="JMV53" s="526"/>
      <c r="JMW53" s="526"/>
      <c r="JMX53" s="526"/>
      <c r="JMY53" s="526"/>
      <c r="JMZ53" s="526"/>
      <c r="JNA53" s="526"/>
      <c r="JNB53" s="526"/>
      <c r="JNC53" s="526"/>
      <c r="JND53" s="526"/>
      <c r="JNE53" s="526"/>
      <c r="JNF53" s="526"/>
      <c r="JNG53" s="526"/>
      <c r="JNH53" s="526"/>
      <c r="JNI53" s="526"/>
      <c r="JNJ53" s="526"/>
      <c r="JNK53" s="526"/>
      <c r="JNL53" s="526"/>
      <c r="JNM53" s="526"/>
      <c r="JNN53" s="526"/>
      <c r="JNO53" s="526"/>
      <c r="JNP53" s="526"/>
      <c r="JNQ53" s="526"/>
      <c r="JNR53" s="526"/>
      <c r="JNS53" s="526"/>
      <c r="JNT53" s="526"/>
      <c r="JNU53" s="526"/>
      <c r="JNV53" s="526"/>
      <c r="JNW53" s="526"/>
      <c r="JNX53" s="526"/>
      <c r="JNY53" s="526"/>
      <c r="JNZ53" s="526"/>
      <c r="JOA53" s="526"/>
      <c r="JOB53" s="526"/>
      <c r="JOC53" s="526"/>
      <c r="JOD53" s="526"/>
      <c r="JOE53" s="526"/>
      <c r="JOF53" s="526"/>
      <c r="JOG53" s="526"/>
      <c r="JOH53" s="526"/>
      <c r="JOI53" s="526"/>
      <c r="JOJ53" s="526"/>
      <c r="JOK53" s="526"/>
      <c r="JOL53" s="526"/>
      <c r="JOM53" s="526"/>
      <c r="JON53" s="526"/>
      <c r="JOO53" s="526"/>
      <c r="JOP53" s="526"/>
      <c r="JOQ53" s="526"/>
      <c r="JOR53" s="526"/>
      <c r="JOS53" s="526"/>
      <c r="JOT53" s="526"/>
      <c r="JOU53" s="526"/>
      <c r="JOV53" s="526"/>
      <c r="JOW53" s="526"/>
      <c r="JOX53" s="526"/>
      <c r="JOY53" s="526"/>
      <c r="JOZ53" s="526"/>
      <c r="JPA53" s="526"/>
      <c r="JPB53" s="526"/>
      <c r="JPC53" s="526"/>
      <c r="JPD53" s="526"/>
      <c r="JPE53" s="526"/>
      <c r="JPF53" s="526"/>
      <c r="JPG53" s="526"/>
      <c r="JPH53" s="526"/>
      <c r="JPI53" s="526"/>
      <c r="JPJ53" s="526"/>
      <c r="JPK53" s="526"/>
      <c r="JPL53" s="526"/>
      <c r="JPM53" s="526"/>
      <c r="JPN53" s="526"/>
      <c r="JPO53" s="526"/>
      <c r="JPP53" s="526"/>
      <c r="JPQ53" s="526"/>
      <c r="JPR53" s="526"/>
      <c r="JPS53" s="526"/>
      <c r="JPT53" s="526"/>
      <c r="JPU53" s="526"/>
      <c r="JPV53" s="526"/>
      <c r="JPW53" s="526"/>
      <c r="JPX53" s="526"/>
      <c r="JPY53" s="526"/>
      <c r="JPZ53" s="526"/>
      <c r="JQA53" s="526"/>
      <c r="JQB53" s="526"/>
      <c r="JQC53" s="526"/>
      <c r="JQD53" s="526"/>
      <c r="JQE53" s="526"/>
      <c r="JQF53" s="526"/>
      <c r="JQG53" s="526"/>
      <c r="JQH53" s="526"/>
      <c r="JQI53" s="526"/>
      <c r="JQJ53" s="526"/>
      <c r="JQK53" s="526"/>
      <c r="JQL53" s="526"/>
      <c r="JQM53" s="526"/>
      <c r="JQN53" s="526"/>
      <c r="JQO53" s="526"/>
      <c r="JQP53" s="526"/>
      <c r="JQQ53" s="526"/>
      <c r="JQR53" s="526"/>
      <c r="JQS53" s="526"/>
      <c r="JQT53" s="526"/>
      <c r="JQU53" s="526"/>
      <c r="JQV53" s="526"/>
      <c r="JQW53" s="526"/>
      <c r="JQX53" s="526"/>
      <c r="JQY53" s="526"/>
      <c r="JQZ53" s="526"/>
      <c r="JRA53" s="526"/>
      <c r="JRB53" s="526"/>
      <c r="JRC53" s="526"/>
      <c r="JRD53" s="526"/>
      <c r="JRE53" s="526"/>
      <c r="JRF53" s="526"/>
      <c r="JRG53" s="526"/>
      <c r="JRH53" s="526"/>
      <c r="JRI53" s="526"/>
      <c r="JRJ53" s="526"/>
      <c r="JRK53" s="526"/>
      <c r="JRL53" s="526"/>
      <c r="JRM53" s="526"/>
      <c r="JRN53" s="526"/>
      <c r="JRO53" s="526"/>
      <c r="JRP53" s="526"/>
      <c r="JRQ53" s="526"/>
      <c r="JRR53" s="526"/>
      <c r="JRS53" s="526"/>
      <c r="JRT53" s="526"/>
      <c r="JRU53" s="526"/>
      <c r="JRV53" s="526"/>
      <c r="JRW53" s="526"/>
      <c r="JRX53" s="526"/>
      <c r="JRY53" s="526"/>
      <c r="JRZ53" s="526"/>
      <c r="JSA53" s="526"/>
      <c r="JSB53" s="526"/>
      <c r="JSC53" s="526"/>
      <c r="JSD53" s="526"/>
      <c r="JSE53" s="526"/>
      <c r="JSF53" s="526"/>
      <c r="JSG53" s="526"/>
      <c r="JSH53" s="526"/>
      <c r="JSI53" s="526"/>
      <c r="JSJ53" s="526"/>
      <c r="JSK53" s="526"/>
      <c r="JSL53" s="526"/>
      <c r="JSM53" s="526"/>
      <c r="JSN53" s="526"/>
      <c r="JSO53" s="526"/>
      <c r="JSP53" s="526"/>
      <c r="JSQ53" s="526"/>
      <c r="JSR53" s="526"/>
      <c r="JSS53" s="526"/>
      <c r="JST53" s="526"/>
      <c r="JSU53" s="526"/>
      <c r="JSV53" s="526"/>
      <c r="JSW53" s="526"/>
      <c r="JSX53" s="526"/>
      <c r="JSY53" s="526"/>
      <c r="JSZ53" s="526"/>
      <c r="JTA53" s="526"/>
      <c r="JTB53" s="526"/>
      <c r="JTC53" s="526"/>
      <c r="JTD53" s="526"/>
      <c r="JTE53" s="526"/>
      <c r="JTF53" s="526"/>
      <c r="JTG53" s="526"/>
      <c r="JTH53" s="526"/>
      <c r="JTI53" s="526"/>
      <c r="JTJ53" s="526"/>
      <c r="JTK53" s="526"/>
      <c r="JTL53" s="526"/>
      <c r="JTM53" s="526"/>
      <c r="JTN53" s="526"/>
      <c r="JTO53" s="526"/>
      <c r="JTP53" s="526"/>
      <c r="JTQ53" s="526"/>
      <c r="JTR53" s="526"/>
      <c r="JTS53" s="526"/>
      <c r="JTT53" s="526"/>
      <c r="JTU53" s="526"/>
      <c r="JTV53" s="526"/>
      <c r="JTW53" s="526"/>
      <c r="JTX53" s="526"/>
      <c r="JTY53" s="526"/>
      <c r="JTZ53" s="526"/>
      <c r="JUA53" s="526"/>
      <c r="JUB53" s="526"/>
      <c r="JUC53" s="526"/>
      <c r="JUD53" s="526"/>
      <c r="JUE53" s="526"/>
      <c r="JUF53" s="526"/>
      <c r="JUG53" s="526"/>
      <c r="JUH53" s="526"/>
      <c r="JUI53" s="526"/>
      <c r="JUJ53" s="526"/>
      <c r="JUK53" s="526"/>
      <c r="JUL53" s="526"/>
      <c r="JUM53" s="526"/>
      <c r="JUN53" s="526"/>
      <c r="JUO53" s="526"/>
      <c r="JUP53" s="526"/>
      <c r="JUQ53" s="526"/>
      <c r="JUR53" s="526"/>
      <c r="JUS53" s="526"/>
      <c r="JUT53" s="526"/>
      <c r="JUU53" s="526"/>
      <c r="JUV53" s="526"/>
      <c r="JUW53" s="526"/>
      <c r="JUX53" s="526"/>
      <c r="JUY53" s="526"/>
      <c r="JUZ53" s="526"/>
      <c r="JVA53" s="526"/>
      <c r="JVB53" s="526"/>
      <c r="JVC53" s="526"/>
      <c r="JVD53" s="526"/>
      <c r="JVE53" s="526"/>
      <c r="JVF53" s="526"/>
      <c r="JVG53" s="526"/>
      <c r="JVH53" s="526"/>
      <c r="JVI53" s="526"/>
      <c r="JVJ53" s="526"/>
      <c r="JVK53" s="526"/>
      <c r="JVL53" s="526"/>
      <c r="JVM53" s="526"/>
      <c r="JVN53" s="526"/>
      <c r="JVO53" s="526"/>
      <c r="JVP53" s="526"/>
      <c r="JVQ53" s="526"/>
      <c r="JVR53" s="526"/>
      <c r="JVS53" s="526"/>
      <c r="JVT53" s="526"/>
      <c r="JVU53" s="526"/>
      <c r="JVV53" s="526"/>
      <c r="JVW53" s="526"/>
      <c r="JVX53" s="526"/>
      <c r="JVY53" s="526"/>
      <c r="JVZ53" s="526"/>
      <c r="JWA53" s="526"/>
      <c r="JWB53" s="526"/>
      <c r="JWC53" s="526"/>
      <c r="JWD53" s="526"/>
      <c r="JWE53" s="526"/>
      <c r="JWF53" s="526"/>
      <c r="JWG53" s="526"/>
      <c r="JWH53" s="526"/>
      <c r="JWI53" s="526"/>
      <c r="JWJ53" s="526"/>
      <c r="JWK53" s="526"/>
      <c r="JWL53" s="526"/>
      <c r="JWM53" s="526"/>
      <c r="JWN53" s="526"/>
      <c r="JWO53" s="526"/>
      <c r="JWP53" s="526"/>
      <c r="JWQ53" s="526"/>
      <c r="JWR53" s="526"/>
      <c r="JWS53" s="526"/>
      <c r="JWT53" s="526"/>
      <c r="JWU53" s="526"/>
      <c r="JWV53" s="526"/>
      <c r="JWW53" s="526"/>
      <c r="JWX53" s="526"/>
      <c r="JWY53" s="526"/>
      <c r="JWZ53" s="526"/>
      <c r="JXA53" s="526"/>
      <c r="JXB53" s="526"/>
      <c r="JXC53" s="526"/>
      <c r="JXD53" s="526"/>
      <c r="JXE53" s="526"/>
      <c r="JXF53" s="526"/>
      <c r="JXG53" s="526"/>
      <c r="JXH53" s="526"/>
      <c r="JXI53" s="526"/>
      <c r="JXJ53" s="526"/>
      <c r="JXK53" s="526"/>
      <c r="JXL53" s="526"/>
      <c r="JXM53" s="526"/>
      <c r="JXN53" s="526"/>
      <c r="JXO53" s="526"/>
      <c r="JXP53" s="526"/>
      <c r="JXQ53" s="526"/>
      <c r="JXR53" s="526"/>
      <c r="JXS53" s="526"/>
      <c r="JXT53" s="526"/>
      <c r="JXU53" s="526"/>
      <c r="JXV53" s="526"/>
      <c r="JXW53" s="526"/>
      <c r="JXX53" s="526"/>
      <c r="JXY53" s="526"/>
      <c r="JXZ53" s="526"/>
      <c r="JYA53" s="526"/>
      <c r="JYB53" s="526"/>
      <c r="JYC53" s="526"/>
      <c r="JYD53" s="526"/>
      <c r="JYE53" s="526"/>
      <c r="JYF53" s="526"/>
      <c r="JYG53" s="526"/>
      <c r="JYH53" s="526"/>
      <c r="JYI53" s="526"/>
      <c r="JYJ53" s="526"/>
      <c r="JYK53" s="526"/>
      <c r="JYL53" s="526"/>
      <c r="JYM53" s="526"/>
      <c r="JYN53" s="526"/>
      <c r="JYO53" s="526"/>
      <c r="JYP53" s="526"/>
      <c r="JYQ53" s="526"/>
      <c r="JYR53" s="526"/>
      <c r="JYS53" s="526"/>
      <c r="JYT53" s="526"/>
      <c r="JYU53" s="526"/>
      <c r="JYV53" s="526"/>
      <c r="JYW53" s="526"/>
      <c r="JYX53" s="526"/>
      <c r="JYY53" s="526"/>
      <c r="JYZ53" s="526"/>
      <c r="JZA53" s="526"/>
      <c r="JZB53" s="526"/>
      <c r="JZC53" s="526"/>
      <c r="JZD53" s="526"/>
      <c r="JZE53" s="526"/>
      <c r="JZF53" s="526"/>
      <c r="JZG53" s="526"/>
      <c r="JZH53" s="526"/>
      <c r="JZI53" s="526"/>
      <c r="JZJ53" s="526"/>
      <c r="JZK53" s="526"/>
      <c r="JZL53" s="526"/>
      <c r="JZM53" s="526"/>
      <c r="JZN53" s="526"/>
      <c r="JZO53" s="526"/>
      <c r="JZP53" s="526"/>
      <c r="JZQ53" s="526"/>
      <c r="JZR53" s="526"/>
      <c r="JZS53" s="526"/>
      <c r="JZT53" s="526"/>
      <c r="JZU53" s="526"/>
      <c r="JZV53" s="526"/>
      <c r="JZW53" s="526"/>
      <c r="JZX53" s="526"/>
      <c r="JZY53" s="526"/>
      <c r="JZZ53" s="526"/>
      <c r="KAA53" s="526"/>
      <c r="KAB53" s="526"/>
      <c r="KAC53" s="526"/>
      <c r="KAD53" s="526"/>
      <c r="KAE53" s="526"/>
      <c r="KAF53" s="526"/>
      <c r="KAG53" s="526"/>
      <c r="KAH53" s="526"/>
      <c r="KAI53" s="526"/>
      <c r="KAJ53" s="526"/>
      <c r="KAK53" s="526"/>
      <c r="KAL53" s="526"/>
      <c r="KAM53" s="526"/>
      <c r="KAN53" s="526"/>
      <c r="KAO53" s="526"/>
      <c r="KAP53" s="526"/>
      <c r="KAQ53" s="526"/>
      <c r="KAR53" s="526"/>
      <c r="KAS53" s="526"/>
      <c r="KAT53" s="526"/>
      <c r="KAU53" s="526"/>
      <c r="KAV53" s="526"/>
      <c r="KAW53" s="526"/>
      <c r="KAX53" s="526"/>
      <c r="KAY53" s="526"/>
      <c r="KAZ53" s="526"/>
      <c r="KBA53" s="526"/>
      <c r="KBB53" s="526"/>
      <c r="KBC53" s="526"/>
      <c r="KBD53" s="526"/>
      <c r="KBE53" s="526"/>
      <c r="KBF53" s="526"/>
      <c r="KBG53" s="526"/>
      <c r="KBH53" s="526"/>
      <c r="KBI53" s="526"/>
      <c r="KBJ53" s="526"/>
      <c r="KBK53" s="526"/>
      <c r="KBL53" s="526"/>
      <c r="KBM53" s="526"/>
      <c r="KBN53" s="526"/>
      <c r="KBO53" s="526"/>
      <c r="KBP53" s="526"/>
      <c r="KBQ53" s="526"/>
      <c r="KBR53" s="526"/>
      <c r="KBS53" s="526"/>
      <c r="KBT53" s="526"/>
      <c r="KBU53" s="526"/>
      <c r="KBV53" s="526"/>
      <c r="KBW53" s="526"/>
      <c r="KBX53" s="526"/>
      <c r="KBY53" s="526"/>
      <c r="KBZ53" s="526"/>
      <c r="KCA53" s="526"/>
      <c r="KCB53" s="526"/>
      <c r="KCC53" s="526"/>
      <c r="KCD53" s="526"/>
      <c r="KCE53" s="526"/>
      <c r="KCF53" s="526"/>
      <c r="KCG53" s="526"/>
      <c r="KCH53" s="526"/>
      <c r="KCI53" s="526"/>
      <c r="KCJ53" s="526"/>
      <c r="KCK53" s="526"/>
      <c r="KCL53" s="526"/>
      <c r="KCM53" s="526"/>
      <c r="KCN53" s="526"/>
      <c r="KCO53" s="526"/>
      <c r="KCP53" s="526"/>
      <c r="KCQ53" s="526"/>
      <c r="KCR53" s="526"/>
      <c r="KCS53" s="526"/>
      <c r="KCT53" s="526"/>
      <c r="KCU53" s="526"/>
      <c r="KCV53" s="526"/>
      <c r="KCW53" s="526"/>
      <c r="KCX53" s="526"/>
      <c r="KCY53" s="526"/>
      <c r="KCZ53" s="526"/>
      <c r="KDA53" s="526"/>
      <c r="KDB53" s="526"/>
      <c r="KDC53" s="526"/>
      <c r="KDD53" s="526"/>
      <c r="KDE53" s="526"/>
      <c r="KDF53" s="526"/>
      <c r="KDG53" s="526"/>
      <c r="KDH53" s="526"/>
      <c r="KDI53" s="526"/>
      <c r="KDJ53" s="526"/>
      <c r="KDK53" s="526"/>
      <c r="KDL53" s="526"/>
      <c r="KDM53" s="526"/>
      <c r="KDN53" s="526"/>
      <c r="KDO53" s="526"/>
      <c r="KDP53" s="526"/>
      <c r="KDQ53" s="526"/>
      <c r="KDR53" s="526"/>
      <c r="KDS53" s="526"/>
      <c r="KDT53" s="526"/>
      <c r="KDU53" s="526"/>
      <c r="KDV53" s="526"/>
      <c r="KDW53" s="526"/>
      <c r="KDX53" s="526"/>
      <c r="KDY53" s="526"/>
      <c r="KDZ53" s="526"/>
      <c r="KEA53" s="526"/>
      <c r="KEB53" s="526"/>
      <c r="KEC53" s="526"/>
      <c r="KED53" s="526"/>
      <c r="KEE53" s="526"/>
      <c r="KEF53" s="526"/>
      <c r="KEG53" s="526"/>
      <c r="KEH53" s="526"/>
      <c r="KEI53" s="526"/>
      <c r="KEJ53" s="526"/>
      <c r="KEK53" s="526"/>
      <c r="KEL53" s="526"/>
      <c r="KEM53" s="526"/>
      <c r="KEN53" s="526"/>
      <c r="KEO53" s="526"/>
      <c r="KEP53" s="526"/>
      <c r="KEQ53" s="526"/>
      <c r="KER53" s="526"/>
      <c r="KES53" s="526"/>
      <c r="KET53" s="526"/>
      <c r="KEU53" s="526"/>
      <c r="KEV53" s="526"/>
      <c r="KEW53" s="526"/>
      <c r="KEX53" s="526"/>
      <c r="KEY53" s="526"/>
      <c r="KEZ53" s="526"/>
      <c r="KFA53" s="526"/>
      <c r="KFB53" s="526"/>
      <c r="KFC53" s="526"/>
      <c r="KFD53" s="526"/>
      <c r="KFE53" s="526"/>
      <c r="KFF53" s="526"/>
      <c r="KFG53" s="526"/>
      <c r="KFH53" s="526"/>
      <c r="KFI53" s="526"/>
      <c r="KFJ53" s="526"/>
      <c r="KFK53" s="526"/>
      <c r="KFL53" s="526"/>
      <c r="KFM53" s="526"/>
      <c r="KFN53" s="526"/>
      <c r="KFO53" s="526"/>
      <c r="KFP53" s="526"/>
      <c r="KFQ53" s="526"/>
      <c r="KFR53" s="526"/>
      <c r="KFS53" s="526"/>
      <c r="KFT53" s="526"/>
      <c r="KFU53" s="526"/>
      <c r="KFV53" s="526"/>
      <c r="KFW53" s="526"/>
      <c r="KFX53" s="526"/>
      <c r="KFY53" s="526"/>
      <c r="KFZ53" s="526"/>
      <c r="KGA53" s="526"/>
      <c r="KGB53" s="526"/>
      <c r="KGC53" s="526"/>
      <c r="KGD53" s="526"/>
      <c r="KGE53" s="526"/>
      <c r="KGF53" s="526"/>
      <c r="KGG53" s="526"/>
      <c r="KGH53" s="526"/>
      <c r="KGI53" s="526"/>
      <c r="KGJ53" s="526"/>
      <c r="KGK53" s="526"/>
      <c r="KGL53" s="526"/>
      <c r="KGM53" s="526"/>
      <c r="KGN53" s="526"/>
      <c r="KGO53" s="526"/>
      <c r="KGP53" s="526"/>
      <c r="KGQ53" s="526"/>
      <c r="KGR53" s="526"/>
      <c r="KGS53" s="526"/>
      <c r="KGT53" s="526"/>
      <c r="KGU53" s="526"/>
      <c r="KGV53" s="526"/>
      <c r="KGW53" s="526"/>
      <c r="KGX53" s="526"/>
      <c r="KGY53" s="526"/>
      <c r="KGZ53" s="526"/>
      <c r="KHA53" s="526"/>
      <c r="KHB53" s="526"/>
      <c r="KHC53" s="526"/>
      <c r="KHD53" s="526"/>
      <c r="KHE53" s="526"/>
      <c r="KHF53" s="526"/>
      <c r="KHG53" s="526"/>
      <c r="KHH53" s="526"/>
      <c r="KHI53" s="526"/>
      <c r="KHJ53" s="526"/>
      <c r="KHK53" s="526"/>
      <c r="KHL53" s="526"/>
      <c r="KHM53" s="526"/>
      <c r="KHN53" s="526"/>
      <c r="KHO53" s="526"/>
      <c r="KHP53" s="526"/>
      <c r="KHQ53" s="526"/>
      <c r="KHR53" s="526"/>
      <c r="KHS53" s="526"/>
      <c r="KHT53" s="526"/>
      <c r="KHU53" s="526"/>
      <c r="KHV53" s="526"/>
      <c r="KHW53" s="526"/>
      <c r="KHX53" s="526"/>
      <c r="KHY53" s="526"/>
      <c r="KHZ53" s="526"/>
      <c r="KIA53" s="526"/>
      <c r="KIB53" s="526"/>
      <c r="KIC53" s="526"/>
      <c r="KID53" s="526"/>
      <c r="KIE53" s="526"/>
      <c r="KIF53" s="526"/>
      <c r="KIG53" s="526"/>
      <c r="KIH53" s="526"/>
      <c r="KII53" s="526"/>
      <c r="KIJ53" s="526"/>
      <c r="KIK53" s="526"/>
      <c r="KIL53" s="526"/>
      <c r="KIM53" s="526"/>
      <c r="KIN53" s="526"/>
      <c r="KIO53" s="526"/>
      <c r="KIP53" s="526"/>
      <c r="KIQ53" s="526"/>
      <c r="KIR53" s="526"/>
      <c r="KIS53" s="526"/>
      <c r="KIT53" s="526"/>
      <c r="KIU53" s="526"/>
      <c r="KIV53" s="526"/>
      <c r="KIW53" s="526"/>
      <c r="KIX53" s="526"/>
      <c r="KIY53" s="526"/>
      <c r="KIZ53" s="526"/>
      <c r="KJA53" s="526"/>
      <c r="KJB53" s="526"/>
      <c r="KJC53" s="526"/>
      <c r="KJD53" s="526"/>
      <c r="KJE53" s="526"/>
      <c r="KJF53" s="526"/>
      <c r="KJG53" s="526"/>
      <c r="KJH53" s="526"/>
      <c r="KJI53" s="526"/>
      <c r="KJJ53" s="526"/>
      <c r="KJK53" s="526"/>
      <c r="KJL53" s="526"/>
      <c r="KJM53" s="526"/>
      <c r="KJN53" s="526"/>
      <c r="KJO53" s="526"/>
      <c r="KJP53" s="526"/>
      <c r="KJQ53" s="526"/>
      <c r="KJR53" s="526"/>
      <c r="KJS53" s="526"/>
      <c r="KJT53" s="526"/>
      <c r="KJU53" s="526"/>
      <c r="KJV53" s="526"/>
      <c r="KJW53" s="526"/>
      <c r="KJX53" s="526"/>
      <c r="KJY53" s="526"/>
      <c r="KJZ53" s="526"/>
      <c r="KKA53" s="526"/>
      <c r="KKB53" s="526"/>
      <c r="KKC53" s="526"/>
      <c r="KKD53" s="526"/>
      <c r="KKE53" s="526"/>
      <c r="KKF53" s="526"/>
      <c r="KKG53" s="526"/>
      <c r="KKH53" s="526"/>
      <c r="KKI53" s="526"/>
      <c r="KKJ53" s="526"/>
      <c r="KKK53" s="526"/>
      <c r="KKL53" s="526"/>
      <c r="KKM53" s="526"/>
      <c r="KKN53" s="526"/>
      <c r="KKO53" s="526"/>
      <c r="KKP53" s="526"/>
      <c r="KKQ53" s="526"/>
      <c r="KKR53" s="526"/>
      <c r="KKS53" s="526"/>
      <c r="KKT53" s="526"/>
      <c r="KKU53" s="526"/>
      <c r="KKV53" s="526"/>
      <c r="KKW53" s="526"/>
      <c r="KKX53" s="526"/>
      <c r="KKY53" s="526"/>
      <c r="KKZ53" s="526"/>
      <c r="KLA53" s="526"/>
      <c r="KLB53" s="526"/>
      <c r="KLC53" s="526"/>
      <c r="KLD53" s="526"/>
      <c r="KLE53" s="526"/>
      <c r="KLF53" s="526"/>
      <c r="KLG53" s="526"/>
      <c r="KLH53" s="526"/>
      <c r="KLI53" s="526"/>
      <c r="KLJ53" s="526"/>
      <c r="KLK53" s="526"/>
      <c r="KLL53" s="526"/>
      <c r="KLM53" s="526"/>
      <c r="KLN53" s="526"/>
      <c r="KLO53" s="526"/>
      <c r="KLP53" s="526"/>
      <c r="KLQ53" s="526"/>
      <c r="KLR53" s="526"/>
      <c r="KLS53" s="526"/>
      <c r="KLT53" s="526"/>
      <c r="KLU53" s="526"/>
      <c r="KLV53" s="526"/>
      <c r="KLW53" s="526"/>
      <c r="KLX53" s="526"/>
      <c r="KLY53" s="526"/>
      <c r="KLZ53" s="526"/>
      <c r="KMA53" s="526"/>
      <c r="KMB53" s="526"/>
      <c r="KMC53" s="526"/>
      <c r="KMD53" s="526"/>
      <c r="KME53" s="526"/>
      <c r="KMF53" s="526"/>
      <c r="KMG53" s="526"/>
      <c r="KMH53" s="526"/>
      <c r="KMI53" s="526"/>
      <c r="KMJ53" s="526"/>
      <c r="KMK53" s="526"/>
      <c r="KML53" s="526"/>
      <c r="KMM53" s="526"/>
      <c r="KMN53" s="526"/>
      <c r="KMO53" s="526"/>
      <c r="KMP53" s="526"/>
      <c r="KMQ53" s="526"/>
      <c r="KMR53" s="526"/>
      <c r="KMS53" s="526"/>
      <c r="KMT53" s="526"/>
      <c r="KMU53" s="526"/>
      <c r="KMV53" s="526"/>
      <c r="KMW53" s="526"/>
      <c r="KMX53" s="526"/>
      <c r="KMY53" s="526"/>
      <c r="KMZ53" s="526"/>
      <c r="KNA53" s="526"/>
      <c r="KNB53" s="526"/>
      <c r="KNC53" s="526"/>
      <c r="KND53" s="526"/>
      <c r="KNE53" s="526"/>
      <c r="KNF53" s="526"/>
      <c r="KNG53" s="526"/>
      <c r="KNH53" s="526"/>
      <c r="KNI53" s="526"/>
      <c r="KNJ53" s="526"/>
      <c r="KNK53" s="526"/>
      <c r="KNL53" s="526"/>
      <c r="KNM53" s="526"/>
      <c r="KNN53" s="526"/>
      <c r="KNO53" s="526"/>
      <c r="KNP53" s="526"/>
      <c r="KNQ53" s="526"/>
      <c r="KNR53" s="526"/>
      <c r="KNS53" s="526"/>
      <c r="KNT53" s="526"/>
      <c r="KNU53" s="526"/>
      <c r="KNV53" s="526"/>
      <c r="KNW53" s="526"/>
      <c r="KNX53" s="526"/>
      <c r="KNY53" s="526"/>
      <c r="KNZ53" s="526"/>
      <c r="KOA53" s="526"/>
      <c r="KOB53" s="526"/>
      <c r="KOC53" s="526"/>
      <c r="KOD53" s="526"/>
      <c r="KOE53" s="526"/>
      <c r="KOF53" s="526"/>
      <c r="KOG53" s="526"/>
      <c r="KOH53" s="526"/>
      <c r="KOI53" s="526"/>
      <c r="KOJ53" s="526"/>
      <c r="KOK53" s="526"/>
      <c r="KOL53" s="526"/>
      <c r="KOM53" s="526"/>
      <c r="KON53" s="526"/>
      <c r="KOO53" s="526"/>
      <c r="KOP53" s="526"/>
      <c r="KOQ53" s="526"/>
      <c r="KOR53" s="526"/>
      <c r="KOS53" s="526"/>
      <c r="KOT53" s="526"/>
      <c r="KOU53" s="526"/>
      <c r="KOV53" s="526"/>
      <c r="KOW53" s="526"/>
      <c r="KOX53" s="526"/>
      <c r="KOY53" s="526"/>
      <c r="KOZ53" s="526"/>
      <c r="KPA53" s="526"/>
      <c r="KPB53" s="526"/>
      <c r="KPC53" s="526"/>
      <c r="KPD53" s="526"/>
      <c r="KPE53" s="526"/>
      <c r="KPF53" s="526"/>
      <c r="KPG53" s="526"/>
      <c r="KPH53" s="526"/>
      <c r="KPI53" s="526"/>
      <c r="KPJ53" s="526"/>
      <c r="KPK53" s="526"/>
      <c r="KPL53" s="526"/>
      <c r="KPM53" s="526"/>
      <c r="KPN53" s="526"/>
      <c r="KPO53" s="526"/>
      <c r="KPP53" s="526"/>
      <c r="KPQ53" s="526"/>
      <c r="KPR53" s="526"/>
      <c r="KPS53" s="526"/>
      <c r="KPT53" s="526"/>
      <c r="KPU53" s="526"/>
      <c r="KPV53" s="526"/>
      <c r="KPW53" s="526"/>
      <c r="KPX53" s="526"/>
      <c r="KPY53" s="526"/>
      <c r="KPZ53" s="526"/>
      <c r="KQA53" s="526"/>
      <c r="KQB53" s="526"/>
      <c r="KQC53" s="526"/>
      <c r="KQD53" s="526"/>
      <c r="KQE53" s="526"/>
      <c r="KQF53" s="526"/>
      <c r="KQG53" s="526"/>
      <c r="KQH53" s="526"/>
      <c r="KQI53" s="526"/>
      <c r="KQJ53" s="526"/>
      <c r="KQK53" s="526"/>
      <c r="KQL53" s="526"/>
      <c r="KQM53" s="526"/>
      <c r="KQN53" s="526"/>
      <c r="KQO53" s="526"/>
      <c r="KQP53" s="526"/>
      <c r="KQQ53" s="526"/>
      <c r="KQR53" s="526"/>
      <c r="KQS53" s="526"/>
      <c r="KQT53" s="526"/>
      <c r="KQU53" s="526"/>
      <c r="KQV53" s="526"/>
      <c r="KQW53" s="526"/>
      <c r="KQX53" s="526"/>
      <c r="KQY53" s="526"/>
      <c r="KQZ53" s="526"/>
      <c r="KRA53" s="526"/>
      <c r="KRB53" s="526"/>
      <c r="KRC53" s="526"/>
      <c r="KRD53" s="526"/>
      <c r="KRE53" s="526"/>
      <c r="KRF53" s="526"/>
      <c r="KRG53" s="526"/>
      <c r="KRH53" s="526"/>
      <c r="KRI53" s="526"/>
      <c r="KRJ53" s="526"/>
      <c r="KRK53" s="526"/>
      <c r="KRL53" s="526"/>
      <c r="KRM53" s="526"/>
      <c r="KRN53" s="526"/>
      <c r="KRO53" s="526"/>
      <c r="KRP53" s="526"/>
      <c r="KRQ53" s="526"/>
      <c r="KRR53" s="526"/>
      <c r="KRS53" s="526"/>
      <c r="KRT53" s="526"/>
      <c r="KRU53" s="526"/>
      <c r="KRV53" s="526"/>
      <c r="KRW53" s="526"/>
      <c r="KRX53" s="526"/>
      <c r="KRY53" s="526"/>
      <c r="KRZ53" s="526"/>
      <c r="KSA53" s="526"/>
      <c r="KSB53" s="526"/>
      <c r="KSC53" s="526"/>
      <c r="KSD53" s="526"/>
      <c r="KSE53" s="526"/>
      <c r="KSF53" s="526"/>
      <c r="KSG53" s="526"/>
      <c r="KSH53" s="526"/>
      <c r="KSI53" s="526"/>
      <c r="KSJ53" s="526"/>
      <c r="KSK53" s="526"/>
      <c r="KSL53" s="526"/>
      <c r="KSM53" s="526"/>
      <c r="KSN53" s="526"/>
      <c r="KSO53" s="526"/>
      <c r="KSP53" s="526"/>
      <c r="KSQ53" s="526"/>
      <c r="KSR53" s="526"/>
      <c r="KSS53" s="526"/>
      <c r="KST53" s="526"/>
      <c r="KSU53" s="526"/>
      <c r="KSV53" s="526"/>
      <c r="KSW53" s="526"/>
      <c r="KSX53" s="526"/>
      <c r="KSY53" s="526"/>
      <c r="KSZ53" s="526"/>
      <c r="KTA53" s="526"/>
      <c r="KTB53" s="526"/>
      <c r="KTC53" s="526"/>
      <c r="KTD53" s="526"/>
      <c r="KTE53" s="526"/>
      <c r="KTF53" s="526"/>
      <c r="KTG53" s="526"/>
      <c r="KTH53" s="526"/>
      <c r="KTI53" s="526"/>
      <c r="KTJ53" s="526"/>
      <c r="KTK53" s="526"/>
      <c r="KTL53" s="526"/>
      <c r="KTM53" s="526"/>
      <c r="KTN53" s="526"/>
      <c r="KTO53" s="526"/>
      <c r="KTP53" s="526"/>
      <c r="KTQ53" s="526"/>
      <c r="KTR53" s="526"/>
      <c r="KTS53" s="526"/>
      <c r="KTT53" s="526"/>
      <c r="KTU53" s="526"/>
      <c r="KTV53" s="526"/>
      <c r="KTW53" s="526"/>
      <c r="KTX53" s="526"/>
      <c r="KTY53" s="526"/>
      <c r="KTZ53" s="526"/>
      <c r="KUA53" s="526"/>
      <c r="KUB53" s="526"/>
      <c r="KUC53" s="526"/>
      <c r="KUD53" s="526"/>
      <c r="KUE53" s="526"/>
      <c r="KUF53" s="526"/>
      <c r="KUG53" s="526"/>
      <c r="KUH53" s="526"/>
      <c r="KUI53" s="526"/>
      <c r="KUJ53" s="526"/>
      <c r="KUK53" s="526"/>
      <c r="KUL53" s="526"/>
      <c r="KUM53" s="526"/>
      <c r="KUN53" s="526"/>
      <c r="KUO53" s="526"/>
      <c r="KUP53" s="526"/>
      <c r="KUQ53" s="526"/>
      <c r="KUR53" s="526"/>
      <c r="KUS53" s="526"/>
      <c r="KUT53" s="526"/>
      <c r="KUU53" s="526"/>
      <c r="KUV53" s="526"/>
      <c r="KUW53" s="526"/>
      <c r="KUX53" s="526"/>
      <c r="KUY53" s="526"/>
      <c r="KUZ53" s="526"/>
      <c r="KVA53" s="526"/>
      <c r="KVB53" s="526"/>
      <c r="KVC53" s="526"/>
      <c r="KVD53" s="526"/>
      <c r="KVE53" s="526"/>
      <c r="KVF53" s="526"/>
      <c r="KVG53" s="526"/>
      <c r="KVH53" s="526"/>
      <c r="KVI53" s="526"/>
      <c r="KVJ53" s="526"/>
      <c r="KVK53" s="526"/>
      <c r="KVL53" s="526"/>
      <c r="KVM53" s="526"/>
      <c r="KVN53" s="526"/>
      <c r="KVO53" s="526"/>
      <c r="KVP53" s="526"/>
      <c r="KVQ53" s="526"/>
      <c r="KVR53" s="526"/>
      <c r="KVS53" s="526"/>
      <c r="KVT53" s="526"/>
      <c r="KVU53" s="526"/>
      <c r="KVV53" s="526"/>
      <c r="KVW53" s="526"/>
      <c r="KVX53" s="526"/>
      <c r="KVY53" s="526"/>
      <c r="KVZ53" s="526"/>
      <c r="KWA53" s="526"/>
      <c r="KWB53" s="526"/>
      <c r="KWC53" s="526"/>
      <c r="KWD53" s="526"/>
      <c r="KWE53" s="526"/>
      <c r="KWF53" s="526"/>
      <c r="KWG53" s="526"/>
      <c r="KWH53" s="526"/>
      <c r="KWI53" s="526"/>
      <c r="KWJ53" s="526"/>
      <c r="KWK53" s="526"/>
      <c r="KWL53" s="526"/>
      <c r="KWM53" s="526"/>
      <c r="KWN53" s="526"/>
      <c r="KWO53" s="526"/>
      <c r="KWP53" s="526"/>
      <c r="KWQ53" s="526"/>
      <c r="KWR53" s="526"/>
      <c r="KWS53" s="526"/>
      <c r="KWT53" s="526"/>
      <c r="KWU53" s="526"/>
      <c r="KWV53" s="526"/>
      <c r="KWW53" s="526"/>
      <c r="KWX53" s="526"/>
      <c r="KWY53" s="526"/>
      <c r="KWZ53" s="526"/>
      <c r="KXA53" s="526"/>
      <c r="KXB53" s="526"/>
      <c r="KXC53" s="526"/>
      <c r="KXD53" s="526"/>
      <c r="KXE53" s="526"/>
      <c r="KXF53" s="526"/>
      <c r="KXG53" s="526"/>
      <c r="KXH53" s="526"/>
      <c r="KXI53" s="526"/>
      <c r="KXJ53" s="526"/>
      <c r="KXK53" s="526"/>
      <c r="KXL53" s="526"/>
      <c r="KXM53" s="526"/>
      <c r="KXN53" s="526"/>
      <c r="KXO53" s="526"/>
      <c r="KXP53" s="526"/>
      <c r="KXQ53" s="526"/>
      <c r="KXR53" s="526"/>
      <c r="KXS53" s="526"/>
      <c r="KXT53" s="526"/>
      <c r="KXU53" s="526"/>
      <c r="KXV53" s="526"/>
      <c r="KXW53" s="526"/>
      <c r="KXX53" s="526"/>
      <c r="KXY53" s="526"/>
      <c r="KXZ53" s="526"/>
      <c r="KYA53" s="526"/>
      <c r="KYB53" s="526"/>
      <c r="KYC53" s="526"/>
      <c r="KYD53" s="526"/>
      <c r="KYE53" s="526"/>
      <c r="KYF53" s="526"/>
      <c r="KYG53" s="526"/>
      <c r="KYH53" s="526"/>
      <c r="KYI53" s="526"/>
      <c r="KYJ53" s="526"/>
      <c r="KYK53" s="526"/>
      <c r="KYL53" s="526"/>
      <c r="KYM53" s="526"/>
      <c r="KYN53" s="526"/>
      <c r="KYO53" s="526"/>
      <c r="KYP53" s="526"/>
      <c r="KYQ53" s="526"/>
      <c r="KYR53" s="526"/>
      <c r="KYS53" s="526"/>
      <c r="KYT53" s="526"/>
      <c r="KYU53" s="526"/>
      <c r="KYV53" s="526"/>
      <c r="KYW53" s="526"/>
      <c r="KYX53" s="526"/>
      <c r="KYY53" s="526"/>
      <c r="KYZ53" s="526"/>
      <c r="KZA53" s="526"/>
      <c r="KZB53" s="526"/>
      <c r="KZC53" s="526"/>
      <c r="KZD53" s="526"/>
      <c r="KZE53" s="526"/>
      <c r="KZF53" s="526"/>
      <c r="KZG53" s="526"/>
      <c r="KZH53" s="526"/>
      <c r="KZI53" s="526"/>
      <c r="KZJ53" s="526"/>
      <c r="KZK53" s="526"/>
      <c r="KZL53" s="526"/>
      <c r="KZM53" s="526"/>
      <c r="KZN53" s="526"/>
      <c r="KZO53" s="526"/>
      <c r="KZP53" s="526"/>
      <c r="KZQ53" s="526"/>
      <c r="KZR53" s="526"/>
      <c r="KZS53" s="526"/>
      <c r="KZT53" s="526"/>
      <c r="KZU53" s="526"/>
      <c r="KZV53" s="526"/>
      <c r="KZW53" s="526"/>
      <c r="KZX53" s="526"/>
      <c r="KZY53" s="526"/>
      <c r="KZZ53" s="526"/>
      <c r="LAA53" s="526"/>
      <c r="LAB53" s="526"/>
      <c r="LAC53" s="526"/>
      <c r="LAD53" s="526"/>
      <c r="LAE53" s="526"/>
      <c r="LAF53" s="526"/>
      <c r="LAG53" s="526"/>
      <c r="LAH53" s="526"/>
      <c r="LAI53" s="526"/>
      <c r="LAJ53" s="526"/>
      <c r="LAK53" s="526"/>
      <c r="LAL53" s="526"/>
      <c r="LAM53" s="526"/>
      <c r="LAN53" s="526"/>
      <c r="LAO53" s="526"/>
      <c r="LAP53" s="526"/>
      <c r="LAQ53" s="526"/>
      <c r="LAR53" s="526"/>
      <c r="LAS53" s="526"/>
      <c r="LAT53" s="526"/>
      <c r="LAU53" s="526"/>
      <c r="LAV53" s="526"/>
      <c r="LAW53" s="526"/>
      <c r="LAX53" s="526"/>
      <c r="LAY53" s="526"/>
      <c r="LAZ53" s="526"/>
      <c r="LBA53" s="526"/>
      <c r="LBB53" s="526"/>
      <c r="LBC53" s="526"/>
      <c r="LBD53" s="526"/>
      <c r="LBE53" s="526"/>
      <c r="LBF53" s="526"/>
      <c r="LBG53" s="526"/>
      <c r="LBH53" s="526"/>
      <c r="LBI53" s="526"/>
      <c r="LBJ53" s="526"/>
      <c r="LBK53" s="526"/>
      <c r="LBL53" s="526"/>
      <c r="LBM53" s="526"/>
      <c r="LBN53" s="526"/>
      <c r="LBO53" s="526"/>
      <c r="LBP53" s="526"/>
      <c r="LBQ53" s="526"/>
      <c r="LBR53" s="526"/>
      <c r="LBS53" s="526"/>
      <c r="LBT53" s="526"/>
      <c r="LBU53" s="526"/>
      <c r="LBV53" s="526"/>
      <c r="LBW53" s="526"/>
      <c r="LBX53" s="526"/>
      <c r="LBY53" s="526"/>
      <c r="LBZ53" s="526"/>
      <c r="LCA53" s="526"/>
      <c r="LCB53" s="526"/>
      <c r="LCC53" s="526"/>
      <c r="LCD53" s="526"/>
      <c r="LCE53" s="526"/>
      <c r="LCF53" s="526"/>
      <c r="LCG53" s="526"/>
      <c r="LCH53" s="526"/>
      <c r="LCI53" s="526"/>
      <c r="LCJ53" s="526"/>
      <c r="LCK53" s="526"/>
      <c r="LCL53" s="526"/>
      <c r="LCM53" s="526"/>
      <c r="LCN53" s="526"/>
      <c r="LCO53" s="526"/>
      <c r="LCP53" s="526"/>
      <c r="LCQ53" s="526"/>
      <c r="LCR53" s="526"/>
      <c r="LCS53" s="526"/>
      <c r="LCT53" s="526"/>
      <c r="LCU53" s="526"/>
      <c r="LCV53" s="526"/>
      <c r="LCW53" s="526"/>
      <c r="LCX53" s="526"/>
      <c r="LCY53" s="526"/>
      <c r="LCZ53" s="526"/>
      <c r="LDA53" s="526"/>
      <c r="LDB53" s="526"/>
      <c r="LDC53" s="526"/>
      <c r="LDD53" s="526"/>
      <c r="LDE53" s="526"/>
      <c r="LDF53" s="526"/>
      <c r="LDG53" s="526"/>
      <c r="LDH53" s="526"/>
      <c r="LDI53" s="526"/>
      <c r="LDJ53" s="526"/>
      <c r="LDK53" s="526"/>
      <c r="LDL53" s="526"/>
      <c r="LDM53" s="526"/>
      <c r="LDN53" s="526"/>
      <c r="LDO53" s="526"/>
      <c r="LDP53" s="526"/>
      <c r="LDQ53" s="526"/>
      <c r="LDR53" s="526"/>
      <c r="LDS53" s="526"/>
      <c r="LDT53" s="526"/>
      <c r="LDU53" s="526"/>
      <c r="LDV53" s="526"/>
      <c r="LDW53" s="526"/>
      <c r="LDX53" s="526"/>
      <c r="LDY53" s="526"/>
      <c r="LDZ53" s="526"/>
      <c r="LEA53" s="526"/>
      <c r="LEB53" s="526"/>
      <c r="LEC53" s="526"/>
      <c r="LED53" s="526"/>
      <c r="LEE53" s="526"/>
      <c r="LEF53" s="526"/>
      <c r="LEG53" s="526"/>
      <c r="LEH53" s="526"/>
      <c r="LEI53" s="526"/>
      <c r="LEJ53" s="526"/>
      <c r="LEK53" s="526"/>
      <c r="LEL53" s="526"/>
      <c r="LEM53" s="526"/>
      <c r="LEN53" s="526"/>
      <c r="LEO53" s="526"/>
      <c r="LEP53" s="526"/>
      <c r="LEQ53" s="526"/>
      <c r="LER53" s="526"/>
      <c r="LES53" s="526"/>
      <c r="LET53" s="526"/>
      <c r="LEU53" s="526"/>
      <c r="LEV53" s="526"/>
      <c r="LEW53" s="526"/>
      <c r="LEX53" s="526"/>
      <c r="LEY53" s="526"/>
      <c r="LEZ53" s="526"/>
      <c r="LFA53" s="526"/>
      <c r="LFB53" s="526"/>
      <c r="LFC53" s="526"/>
      <c r="LFD53" s="526"/>
      <c r="LFE53" s="526"/>
      <c r="LFF53" s="526"/>
      <c r="LFG53" s="526"/>
      <c r="LFH53" s="526"/>
      <c r="LFI53" s="526"/>
      <c r="LFJ53" s="526"/>
      <c r="LFK53" s="526"/>
      <c r="LFL53" s="526"/>
      <c r="LFM53" s="526"/>
      <c r="LFN53" s="526"/>
      <c r="LFO53" s="526"/>
      <c r="LFP53" s="526"/>
      <c r="LFQ53" s="526"/>
      <c r="LFR53" s="526"/>
      <c r="LFS53" s="526"/>
      <c r="LFT53" s="526"/>
      <c r="LFU53" s="526"/>
      <c r="LFV53" s="526"/>
      <c r="LFW53" s="526"/>
      <c r="LFX53" s="526"/>
      <c r="LFY53" s="526"/>
      <c r="LFZ53" s="526"/>
      <c r="LGA53" s="526"/>
      <c r="LGB53" s="526"/>
      <c r="LGC53" s="526"/>
      <c r="LGD53" s="526"/>
      <c r="LGE53" s="526"/>
      <c r="LGF53" s="526"/>
      <c r="LGG53" s="526"/>
      <c r="LGH53" s="526"/>
      <c r="LGI53" s="526"/>
      <c r="LGJ53" s="526"/>
      <c r="LGK53" s="526"/>
      <c r="LGL53" s="526"/>
      <c r="LGM53" s="526"/>
      <c r="LGN53" s="526"/>
      <c r="LGO53" s="526"/>
      <c r="LGP53" s="526"/>
      <c r="LGQ53" s="526"/>
      <c r="LGR53" s="526"/>
      <c r="LGS53" s="526"/>
      <c r="LGT53" s="526"/>
      <c r="LGU53" s="526"/>
      <c r="LGV53" s="526"/>
      <c r="LGW53" s="526"/>
      <c r="LGX53" s="526"/>
      <c r="LGY53" s="526"/>
      <c r="LGZ53" s="526"/>
      <c r="LHA53" s="526"/>
      <c r="LHB53" s="526"/>
      <c r="LHC53" s="526"/>
      <c r="LHD53" s="526"/>
      <c r="LHE53" s="526"/>
      <c r="LHF53" s="526"/>
      <c r="LHG53" s="526"/>
      <c r="LHH53" s="526"/>
      <c r="LHI53" s="526"/>
      <c r="LHJ53" s="526"/>
      <c r="LHK53" s="526"/>
      <c r="LHL53" s="526"/>
      <c r="LHM53" s="526"/>
      <c r="LHN53" s="526"/>
      <c r="LHO53" s="526"/>
      <c r="LHP53" s="526"/>
      <c r="LHQ53" s="526"/>
      <c r="LHR53" s="526"/>
      <c r="LHS53" s="526"/>
      <c r="LHT53" s="526"/>
      <c r="LHU53" s="526"/>
      <c r="LHV53" s="526"/>
      <c r="LHW53" s="526"/>
      <c r="LHX53" s="526"/>
      <c r="LHY53" s="526"/>
      <c r="LHZ53" s="526"/>
      <c r="LIA53" s="526"/>
      <c r="LIB53" s="526"/>
      <c r="LIC53" s="526"/>
      <c r="LID53" s="526"/>
      <c r="LIE53" s="526"/>
      <c r="LIF53" s="526"/>
      <c r="LIG53" s="526"/>
      <c r="LIH53" s="526"/>
      <c r="LII53" s="526"/>
      <c r="LIJ53" s="526"/>
      <c r="LIK53" s="526"/>
      <c r="LIL53" s="526"/>
      <c r="LIM53" s="526"/>
      <c r="LIN53" s="526"/>
      <c r="LIO53" s="526"/>
      <c r="LIP53" s="526"/>
      <c r="LIQ53" s="526"/>
      <c r="LIR53" s="526"/>
      <c r="LIS53" s="526"/>
      <c r="LIT53" s="526"/>
      <c r="LIU53" s="526"/>
      <c r="LIV53" s="526"/>
      <c r="LIW53" s="526"/>
      <c r="LIX53" s="526"/>
      <c r="LIY53" s="526"/>
      <c r="LIZ53" s="526"/>
      <c r="LJA53" s="526"/>
      <c r="LJB53" s="526"/>
      <c r="LJC53" s="526"/>
      <c r="LJD53" s="526"/>
      <c r="LJE53" s="526"/>
      <c r="LJF53" s="526"/>
      <c r="LJG53" s="526"/>
      <c r="LJH53" s="526"/>
      <c r="LJI53" s="526"/>
      <c r="LJJ53" s="526"/>
      <c r="LJK53" s="526"/>
      <c r="LJL53" s="526"/>
      <c r="LJM53" s="526"/>
      <c r="LJN53" s="526"/>
      <c r="LJO53" s="526"/>
      <c r="LJP53" s="526"/>
      <c r="LJQ53" s="526"/>
      <c r="LJR53" s="526"/>
      <c r="LJS53" s="526"/>
      <c r="LJT53" s="526"/>
      <c r="LJU53" s="526"/>
      <c r="LJV53" s="526"/>
      <c r="LJW53" s="526"/>
      <c r="LJX53" s="526"/>
      <c r="LJY53" s="526"/>
      <c r="LJZ53" s="526"/>
      <c r="LKA53" s="526"/>
      <c r="LKB53" s="526"/>
      <c r="LKC53" s="526"/>
      <c r="LKD53" s="526"/>
      <c r="LKE53" s="526"/>
      <c r="LKF53" s="526"/>
      <c r="LKG53" s="526"/>
      <c r="LKH53" s="526"/>
      <c r="LKI53" s="526"/>
      <c r="LKJ53" s="526"/>
      <c r="LKK53" s="526"/>
      <c r="LKL53" s="526"/>
      <c r="LKM53" s="526"/>
      <c r="LKN53" s="526"/>
      <c r="LKO53" s="526"/>
      <c r="LKP53" s="526"/>
      <c r="LKQ53" s="526"/>
      <c r="LKR53" s="526"/>
      <c r="LKS53" s="526"/>
      <c r="LKT53" s="526"/>
      <c r="LKU53" s="526"/>
      <c r="LKV53" s="526"/>
      <c r="LKW53" s="526"/>
      <c r="LKX53" s="526"/>
      <c r="LKY53" s="526"/>
      <c r="LKZ53" s="526"/>
      <c r="LLA53" s="526"/>
      <c r="LLB53" s="526"/>
      <c r="LLC53" s="526"/>
      <c r="LLD53" s="526"/>
      <c r="LLE53" s="526"/>
      <c r="LLF53" s="526"/>
      <c r="LLG53" s="526"/>
      <c r="LLH53" s="526"/>
      <c r="LLI53" s="526"/>
      <c r="LLJ53" s="526"/>
      <c r="LLK53" s="526"/>
      <c r="LLL53" s="526"/>
      <c r="LLM53" s="526"/>
      <c r="LLN53" s="526"/>
      <c r="LLO53" s="526"/>
      <c r="LLP53" s="526"/>
      <c r="LLQ53" s="526"/>
      <c r="LLR53" s="526"/>
      <c r="LLS53" s="526"/>
      <c r="LLT53" s="526"/>
      <c r="LLU53" s="526"/>
      <c r="LLV53" s="526"/>
      <c r="LLW53" s="526"/>
      <c r="LLX53" s="526"/>
      <c r="LLY53" s="526"/>
      <c r="LLZ53" s="526"/>
      <c r="LMA53" s="526"/>
      <c r="LMB53" s="526"/>
      <c r="LMC53" s="526"/>
      <c r="LMD53" s="526"/>
      <c r="LME53" s="526"/>
      <c r="LMF53" s="526"/>
      <c r="LMG53" s="526"/>
      <c r="LMH53" s="526"/>
      <c r="LMI53" s="526"/>
      <c r="LMJ53" s="526"/>
      <c r="LMK53" s="526"/>
      <c r="LML53" s="526"/>
      <c r="LMM53" s="526"/>
      <c r="LMN53" s="526"/>
      <c r="LMO53" s="526"/>
      <c r="LMP53" s="526"/>
      <c r="LMQ53" s="526"/>
      <c r="LMR53" s="526"/>
      <c r="LMS53" s="526"/>
      <c r="LMT53" s="526"/>
      <c r="LMU53" s="526"/>
      <c r="LMV53" s="526"/>
      <c r="LMW53" s="526"/>
      <c r="LMX53" s="526"/>
      <c r="LMY53" s="526"/>
      <c r="LMZ53" s="526"/>
      <c r="LNA53" s="526"/>
      <c r="LNB53" s="526"/>
      <c r="LNC53" s="526"/>
      <c r="LND53" s="526"/>
      <c r="LNE53" s="526"/>
      <c r="LNF53" s="526"/>
      <c r="LNG53" s="526"/>
      <c r="LNH53" s="526"/>
      <c r="LNI53" s="526"/>
      <c r="LNJ53" s="526"/>
      <c r="LNK53" s="526"/>
      <c r="LNL53" s="526"/>
      <c r="LNM53" s="526"/>
      <c r="LNN53" s="526"/>
      <c r="LNO53" s="526"/>
      <c r="LNP53" s="526"/>
      <c r="LNQ53" s="526"/>
      <c r="LNR53" s="526"/>
      <c r="LNS53" s="526"/>
      <c r="LNT53" s="526"/>
      <c r="LNU53" s="526"/>
      <c r="LNV53" s="526"/>
      <c r="LNW53" s="526"/>
      <c r="LNX53" s="526"/>
      <c r="LNY53" s="526"/>
      <c r="LNZ53" s="526"/>
      <c r="LOA53" s="526"/>
      <c r="LOB53" s="526"/>
      <c r="LOC53" s="526"/>
      <c r="LOD53" s="526"/>
      <c r="LOE53" s="526"/>
      <c r="LOF53" s="526"/>
      <c r="LOG53" s="526"/>
      <c r="LOH53" s="526"/>
      <c r="LOI53" s="526"/>
      <c r="LOJ53" s="526"/>
      <c r="LOK53" s="526"/>
      <c r="LOL53" s="526"/>
      <c r="LOM53" s="526"/>
      <c r="LON53" s="526"/>
      <c r="LOO53" s="526"/>
      <c r="LOP53" s="526"/>
      <c r="LOQ53" s="526"/>
      <c r="LOR53" s="526"/>
      <c r="LOS53" s="526"/>
      <c r="LOT53" s="526"/>
      <c r="LOU53" s="526"/>
      <c r="LOV53" s="526"/>
      <c r="LOW53" s="526"/>
      <c r="LOX53" s="526"/>
      <c r="LOY53" s="526"/>
      <c r="LOZ53" s="526"/>
      <c r="LPA53" s="526"/>
      <c r="LPB53" s="526"/>
      <c r="LPC53" s="526"/>
      <c r="LPD53" s="526"/>
      <c r="LPE53" s="526"/>
      <c r="LPF53" s="526"/>
      <c r="LPG53" s="526"/>
      <c r="LPH53" s="526"/>
      <c r="LPI53" s="526"/>
      <c r="LPJ53" s="526"/>
      <c r="LPK53" s="526"/>
      <c r="LPL53" s="526"/>
      <c r="LPM53" s="526"/>
      <c r="LPN53" s="526"/>
      <c r="LPO53" s="526"/>
      <c r="LPP53" s="526"/>
      <c r="LPQ53" s="526"/>
      <c r="LPR53" s="526"/>
      <c r="LPS53" s="526"/>
      <c r="LPT53" s="526"/>
      <c r="LPU53" s="526"/>
      <c r="LPV53" s="526"/>
      <c r="LPW53" s="526"/>
      <c r="LPX53" s="526"/>
      <c r="LPY53" s="526"/>
      <c r="LPZ53" s="526"/>
      <c r="LQA53" s="526"/>
      <c r="LQB53" s="526"/>
      <c r="LQC53" s="526"/>
      <c r="LQD53" s="526"/>
      <c r="LQE53" s="526"/>
      <c r="LQF53" s="526"/>
      <c r="LQG53" s="526"/>
      <c r="LQH53" s="526"/>
      <c r="LQI53" s="526"/>
      <c r="LQJ53" s="526"/>
      <c r="LQK53" s="526"/>
      <c r="LQL53" s="526"/>
      <c r="LQM53" s="526"/>
      <c r="LQN53" s="526"/>
      <c r="LQO53" s="526"/>
      <c r="LQP53" s="526"/>
      <c r="LQQ53" s="526"/>
      <c r="LQR53" s="526"/>
      <c r="LQS53" s="526"/>
      <c r="LQT53" s="526"/>
      <c r="LQU53" s="526"/>
      <c r="LQV53" s="526"/>
      <c r="LQW53" s="526"/>
      <c r="LQX53" s="526"/>
      <c r="LQY53" s="526"/>
      <c r="LQZ53" s="526"/>
      <c r="LRA53" s="526"/>
      <c r="LRB53" s="526"/>
      <c r="LRC53" s="526"/>
      <c r="LRD53" s="526"/>
      <c r="LRE53" s="526"/>
      <c r="LRF53" s="526"/>
      <c r="LRG53" s="526"/>
      <c r="LRH53" s="526"/>
      <c r="LRI53" s="526"/>
      <c r="LRJ53" s="526"/>
      <c r="LRK53" s="526"/>
      <c r="LRL53" s="526"/>
      <c r="LRM53" s="526"/>
      <c r="LRN53" s="526"/>
      <c r="LRO53" s="526"/>
      <c r="LRP53" s="526"/>
      <c r="LRQ53" s="526"/>
      <c r="LRR53" s="526"/>
      <c r="LRS53" s="526"/>
      <c r="LRT53" s="526"/>
      <c r="LRU53" s="526"/>
      <c r="LRV53" s="526"/>
      <c r="LRW53" s="526"/>
      <c r="LRX53" s="526"/>
      <c r="LRY53" s="526"/>
      <c r="LRZ53" s="526"/>
      <c r="LSA53" s="526"/>
      <c r="LSB53" s="526"/>
      <c r="LSC53" s="526"/>
      <c r="LSD53" s="526"/>
      <c r="LSE53" s="526"/>
      <c r="LSF53" s="526"/>
      <c r="LSG53" s="526"/>
      <c r="LSH53" s="526"/>
      <c r="LSI53" s="526"/>
      <c r="LSJ53" s="526"/>
      <c r="LSK53" s="526"/>
      <c r="LSL53" s="526"/>
      <c r="LSM53" s="526"/>
      <c r="LSN53" s="526"/>
      <c r="LSO53" s="526"/>
      <c r="LSP53" s="526"/>
      <c r="LSQ53" s="526"/>
      <c r="LSR53" s="526"/>
      <c r="LSS53" s="526"/>
      <c r="LST53" s="526"/>
      <c r="LSU53" s="526"/>
      <c r="LSV53" s="526"/>
      <c r="LSW53" s="526"/>
      <c r="LSX53" s="526"/>
      <c r="LSY53" s="526"/>
      <c r="LSZ53" s="526"/>
      <c r="LTA53" s="526"/>
      <c r="LTB53" s="526"/>
      <c r="LTC53" s="526"/>
      <c r="LTD53" s="526"/>
      <c r="LTE53" s="526"/>
      <c r="LTF53" s="526"/>
      <c r="LTG53" s="526"/>
      <c r="LTH53" s="526"/>
      <c r="LTI53" s="526"/>
      <c r="LTJ53" s="526"/>
      <c r="LTK53" s="526"/>
      <c r="LTL53" s="526"/>
      <c r="LTM53" s="526"/>
      <c r="LTN53" s="526"/>
      <c r="LTO53" s="526"/>
      <c r="LTP53" s="526"/>
      <c r="LTQ53" s="526"/>
      <c r="LTR53" s="526"/>
      <c r="LTS53" s="526"/>
      <c r="LTT53" s="526"/>
      <c r="LTU53" s="526"/>
      <c r="LTV53" s="526"/>
      <c r="LTW53" s="526"/>
      <c r="LTX53" s="526"/>
      <c r="LTY53" s="526"/>
      <c r="LTZ53" s="526"/>
      <c r="LUA53" s="526"/>
      <c r="LUB53" s="526"/>
      <c r="LUC53" s="526"/>
      <c r="LUD53" s="526"/>
      <c r="LUE53" s="526"/>
      <c r="LUF53" s="526"/>
      <c r="LUG53" s="526"/>
      <c r="LUH53" s="526"/>
      <c r="LUI53" s="526"/>
      <c r="LUJ53" s="526"/>
      <c r="LUK53" s="526"/>
      <c r="LUL53" s="526"/>
      <c r="LUM53" s="526"/>
      <c r="LUN53" s="526"/>
      <c r="LUO53" s="526"/>
      <c r="LUP53" s="526"/>
      <c r="LUQ53" s="526"/>
      <c r="LUR53" s="526"/>
      <c r="LUS53" s="526"/>
      <c r="LUT53" s="526"/>
      <c r="LUU53" s="526"/>
      <c r="LUV53" s="526"/>
      <c r="LUW53" s="526"/>
      <c r="LUX53" s="526"/>
      <c r="LUY53" s="526"/>
      <c r="LUZ53" s="526"/>
      <c r="LVA53" s="526"/>
      <c r="LVB53" s="526"/>
      <c r="LVC53" s="526"/>
      <c r="LVD53" s="526"/>
      <c r="LVE53" s="526"/>
      <c r="LVF53" s="526"/>
      <c r="LVG53" s="526"/>
      <c r="LVH53" s="526"/>
      <c r="LVI53" s="526"/>
      <c r="LVJ53" s="526"/>
      <c r="LVK53" s="526"/>
      <c r="LVL53" s="526"/>
      <c r="LVM53" s="526"/>
      <c r="LVN53" s="526"/>
      <c r="LVO53" s="526"/>
      <c r="LVP53" s="526"/>
      <c r="LVQ53" s="526"/>
      <c r="LVR53" s="526"/>
      <c r="LVS53" s="526"/>
      <c r="LVT53" s="526"/>
      <c r="LVU53" s="526"/>
      <c r="LVV53" s="526"/>
      <c r="LVW53" s="526"/>
      <c r="LVX53" s="526"/>
      <c r="LVY53" s="526"/>
      <c r="LVZ53" s="526"/>
      <c r="LWA53" s="526"/>
      <c r="LWB53" s="526"/>
      <c r="LWC53" s="526"/>
      <c r="LWD53" s="526"/>
      <c r="LWE53" s="526"/>
      <c r="LWF53" s="526"/>
      <c r="LWG53" s="526"/>
      <c r="LWH53" s="526"/>
      <c r="LWI53" s="526"/>
      <c r="LWJ53" s="526"/>
      <c r="LWK53" s="526"/>
      <c r="LWL53" s="526"/>
      <c r="LWM53" s="526"/>
      <c r="LWN53" s="526"/>
      <c r="LWO53" s="526"/>
      <c r="LWP53" s="526"/>
      <c r="LWQ53" s="526"/>
      <c r="LWR53" s="526"/>
      <c r="LWS53" s="526"/>
      <c r="LWT53" s="526"/>
      <c r="LWU53" s="526"/>
      <c r="LWV53" s="526"/>
      <c r="LWW53" s="526"/>
      <c r="LWX53" s="526"/>
      <c r="LWY53" s="526"/>
      <c r="LWZ53" s="526"/>
      <c r="LXA53" s="526"/>
      <c r="LXB53" s="526"/>
      <c r="LXC53" s="526"/>
      <c r="LXD53" s="526"/>
      <c r="LXE53" s="526"/>
      <c r="LXF53" s="526"/>
      <c r="LXG53" s="526"/>
      <c r="LXH53" s="526"/>
      <c r="LXI53" s="526"/>
      <c r="LXJ53" s="526"/>
      <c r="LXK53" s="526"/>
      <c r="LXL53" s="526"/>
      <c r="LXM53" s="526"/>
      <c r="LXN53" s="526"/>
      <c r="LXO53" s="526"/>
      <c r="LXP53" s="526"/>
      <c r="LXQ53" s="526"/>
      <c r="LXR53" s="526"/>
      <c r="LXS53" s="526"/>
      <c r="LXT53" s="526"/>
      <c r="LXU53" s="526"/>
      <c r="LXV53" s="526"/>
      <c r="LXW53" s="526"/>
      <c r="LXX53" s="526"/>
      <c r="LXY53" s="526"/>
      <c r="LXZ53" s="526"/>
      <c r="LYA53" s="526"/>
      <c r="LYB53" s="526"/>
      <c r="LYC53" s="526"/>
      <c r="LYD53" s="526"/>
      <c r="LYE53" s="526"/>
      <c r="LYF53" s="526"/>
      <c r="LYG53" s="526"/>
      <c r="LYH53" s="526"/>
      <c r="LYI53" s="526"/>
      <c r="LYJ53" s="526"/>
      <c r="LYK53" s="526"/>
      <c r="LYL53" s="526"/>
      <c r="LYM53" s="526"/>
      <c r="LYN53" s="526"/>
      <c r="LYO53" s="526"/>
      <c r="LYP53" s="526"/>
      <c r="LYQ53" s="526"/>
      <c r="LYR53" s="526"/>
      <c r="LYS53" s="526"/>
      <c r="LYT53" s="526"/>
      <c r="LYU53" s="526"/>
      <c r="LYV53" s="526"/>
      <c r="LYW53" s="526"/>
      <c r="LYX53" s="526"/>
      <c r="LYY53" s="526"/>
      <c r="LYZ53" s="526"/>
      <c r="LZA53" s="526"/>
      <c r="LZB53" s="526"/>
      <c r="LZC53" s="526"/>
      <c r="LZD53" s="526"/>
      <c r="LZE53" s="526"/>
      <c r="LZF53" s="526"/>
      <c r="LZG53" s="526"/>
      <c r="LZH53" s="526"/>
      <c r="LZI53" s="526"/>
      <c r="LZJ53" s="526"/>
      <c r="LZK53" s="526"/>
      <c r="LZL53" s="526"/>
      <c r="LZM53" s="526"/>
      <c r="LZN53" s="526"/>
      <c r="LZO53" s="526"/>
      <c r="LZP53" s="526"/>
      <c r="LZQ53" s="526"/>
      <c r="LZR53" s="526"/>
      <c r="LZS53" s="526"/>
      <c r="LZT53" s="526"/>
      <c r="LZU53" s="526"/>
      <c r="LZV53" s="526"/>
      <c r="LZW53" s="526"/>
      <c r="LZX53" s="526"/>
      <c r="LZY53" s="526"/>
      <c r="LZZ53" s="526"/>
      <c r="MAA53" s="526"/>
      <c r="MAB53" s="526"/>
      <c r="MAC53" s="526"/>
      <c r="MAD53" s="526"/>
      <c r="MAE53" s="526"/>
      <c r="MAF53" s="526"/>
      <c r="MAG53" s="526"/>
      <c r="MAH53" s="526"/>
      <c r="MAI53" s="526"/>
      <c r="MAJ53" s="526"/>
      <c r="MAK53" s="526"/>
      <c r="MAL53" s="526"/>
      <c r="MAM53" s="526"/>
      <c r="MAN53" s="526"/>
      <c r="MAO53" s="526"/>
      <c r="MAP53" s="526"/>
      <c r="MAQ53" s="526"/>
      <c r="MAR53" s="526"/>
      <c r="MAS53" s="526"/>
      <c r="MAT53" s="526"/>
      <c r="MAU53" s="526"/>
      <c r="MAV53" s="526"/>
      <c r="MAW53" s="526"/>
      <c r="MAX53" s="526"/>
      <c r="MAY53" s="526"/>
      <c r="MAZ53" s="526"/>
      <c r="MBA53" s="526"/>
      <c r="MBB53" s="526"/>
      <c r="MBC53" s="526"/>
      <c r="MBD53" s="526"/>
      <c r="MBE53" s="526"/>
      <c r="MBF53" s="526"/>
      <c r="MBG53" s="526"/>
      <c r="MBH53" s="526"/>
      <c r="MBI53" s="526"/>
      <c r="MBJ53" s="526"/>
      <c r="MBK53" s="526"/>
      <c r="MBL53" s="526"/>
      <c r="MBM53" s="526"/>
      <c r="MBN53" s="526"/>
      <c r="MBO53" s="526"/>
      <c r="MBP53" s="526"/>
      <c r="MBQ53" s="526"/>
      <c r="MBR53" s="526"/>
      <c r="MBS53" s="526"/>
      <c r="MBT53" s="526"/>
      <c r="MBU53" s="526"/>
      <c r="MBV53" s="526"/>
      <c r="MBW53" s="526"/>
      <c r="MBX53" s="526"/>
      <c r="MBY53" s="526"/>
      <c r="MBZ53" s="526"/>
      <c r="MCA53" s="526"/>
      <c r="MCB53" s="526"/>
      <c r="MCC53" s="526"/>
      <c r="MCD53" s="526"/>
      <c r="MCE53" s="526"/>
      <c r="MCF53" s="526"/>
      <c r="MCG53" s="526"/>
      <c r="MCH53" s="526"/>
      <c r="MCI53" s="526"/>
      <c r="MCJ53" s="526"/>
      <c r="MCK53" s="526"/>
      <c r="MCL53" s="526"/>
      <c r="MCM53" s="526"/>
      <c r="MCN53" s="526"/>
      <c r="MCO53" s="526"/>
      <c r="MCP53" s="526"/>
      <c r="MCQ53" s="526"/>
      <c r="MCR53" s="526"/>
      <c r="MCS53" s="526"/>
      <c r="MCT53" s="526"/>
      <c r="MCU53" s="526"/>
      <c r="MCV53" s="526"/>
      <c r="MCW53" s="526"/>
      <c r="MCX53" s="526"/>
      <c r="MCY53" s="526"/>
      <c r="MCZ53" s="526"/>
      <c r="MDA53" s="526"/>
      <c r="MDB53" s="526"/>
      <c r="MDC53" s="526"/>
      <c r="MDD53" s="526"/>
      <c r="MDE53" s="526"/>
      <c r="MDF53" s="526"/>
      <c r="MDG53" s="526"/>
      <c r="MDH53" s="526"/>
      <c r="MDI53" s="526"/>
      <c r="MDJ53" s="526"/>
      <c r="MDK53" s="526"/>
      <c r="MDL53" s="526"/>
      <c r="MDM53" s="526"/>
      <c r="MDN53" s="526"/>
      <c r="MDO53" s="526"/>
      <c r="MDP53" s="526"/>
      <c r="MDQ53" s="526"/>
      <c r="MDR53" s="526"/>
      <c r="MDS53" s="526"/>
      <c r="MDT53" s="526"/>
      <c r="MDU53" s="526"/>
      <c r="MDV53" s="526"/>
      <c r="MDW53" s="526"/>
      <c r="MDX53" s="526"/>
      <c r="MDY53" s="526"/>
      <c r="MDZ53" s="526"/>
      <c r="MEA53" s="526"/>
      <c r="MEB53" s="526"/>
      <c r="MEC53" s="526"/>
      <c r="MED53" s="526"/>
      <c r="MEE53" s="526"/>
      <c r="MEF53" s="526"/>
      <c r="MEG53" s="526"/>
      <c r="MEH53" s="526"/>
      <c r="MEI53" s="526"/>
      <c r="MEJ53" s="526"/>
      <c r="MEK53" s="526"/>
      <c r="MEL53" s="526"/>
      <c r="MEM53" s="526"/>
      <c r="MEN53" s="526"/>
      <c r="MEO53" s="526"/>
      <c r="MEP53" s="526"/>
      <c r="MEQ53" s="526"/>
      <c r="MER53" s="526"/>
      <c r="MES53" s="526"/>
      <c r="MET53" s="526"/>
      <c r="MEU53" s="526"/>
      <c r="MEV53" s="526"/>
      <c r="MEW53" s="526"/>
      <c r="MEX53" s="526"/>
      <c r="MEY53" s="526"/>
      <c r="MEZ53" s="526"/>
      <c r="MFA53" s="526"/>
      <c r="MFB53" s="526"/>
      <c r="MFC53" s="526"/>
      <c r="MFD53" s="526"/>
      <c r="MFE53" s="526"/>
      <c r="MFF53" s="526"/>
      <c r="MFG53" s="526"/>
      <c r="MFH53" s="526"/>
      <c r="MFI53" s="526"/>
      <c r="MFJ53" s="526"/>
      <c r="MFK53" s="526"/>
      <c r="MFL53" s="526"/>
      <c r="MFM53" s="526"/>
      <c r="MFN53" s="526"/>
      <c r="MFO53" s="526"/>
      <c r="MFP53" s="526"/>
      <c r="MFQ53" s="526"/>
      <c r="MFR53" s="526"/>
      <c r="MFS53" s="526"/>
      <c r="MFT53" s="526"/>
      <c r="MFU53" s="526"/>
      <c r="MFV53" s="526"/>
      <c r="MFW53" s="526"/>
      <c r="MFX53" s="526"/>
      <c r="MFY53" s="526"/>
      <c r="MFZ53" s="526"/>
      <c r="MGA53" s="526"/>
      <c r="MGB53" s="526"/>
      <c r="MGC53" s="526"/>
      <c r="MGD53" s="526"/>
      <c r="MGE53" s="526"/>
      <c r="MGF53" s="526"/>
      <c r="MGG53" s="526"/>
      <c r="MGH53" s="526"/>
      <c r="MGI53" s="526"/>
      <c r="MGJ53" s="526"/>
      <c r="MGK53" s="526"/>
      <c r="MGL53" s="526"/>
      <c r="MGM53" s="526"/>
      <c r="MGN53" s="526"/>
      <c r="MGO53" s="526"/>
      <c r="MGP53" s="526"/>
      <c r="MGQ53" s="526"/>
      <c r="MGR53" s="526"/>
      <c r="MGS53" s="526"/>
      <c r="MGT53" s="526"/>
      <c r="MGU53" s="526"/>
      <c r="MGV53" s="526"/>
      <c r="MGW53" s="526"/>
      <c r="MGX53" s="526"/>
      <c r="MGY53" s="526"/>
      <c r="MGZ53" s="526"/>
      <c r="MHA53" s="526"/>
      <c r="MHB53" s="526"/>
      <c r="MHC53" s="526"/>
      <c r="MHD53" s="526"/>
      <c r="MHE53" s="526"/>
      <c r="MHF53" s="526"/>
      <c r="MHG53" s="526"/>
      <c r="MHH53" s="526"/>
      <c r="MHI53" s="526"/>
      <c r="MHJ53" s="526"/>
      <c r="MHK53" s="526"/>
      <c r="MHL53" s="526"/>
      <c r="MHM53" s="526"/>
      <c r="MHN53" s="526"/>
      <c r="MHO53" s="526"/>
      <c r="MHP53" s="526"/>
      <c r="MHQ53" s="526"/>
      <c r="MHR53" s="526"/>
      <c r="MHS53" s="526"/>
      <c r="MHT53" s="526"/>
      <c r="MHU53" s="526"/>
      <c r="MHV53" s="526"/>
      <c r="MHW53" s="526"/>
      <c r="MHX53" s="526"/>
      <c r="MHY53" s="526"/>
      <c r="MHZ53" s="526"/>
      <c r="MIA53" s="526"/>
      <c r="MIB53" s="526"/>
      <c r="MIC53" s="526"/>
      <c r="MID53" s="526"/>
      <c r="MIE53" s="526"/>
      <c r="MIF53" s="526"/>
      <c r="MIG53" s="526"/>
      <c r="MIH53" s="526"/>
      <c r="MII53" s="526"/>
      <c r="MIJ53" s="526"/>
      <c r="MIK53" s="526"/>
      <c r="MIL53" s="526"/>
      <c r="MIM53" s="526"/>
      <c r="MIN53" s="526"/>
      <c r="MIO53" s="526"/>
      <c r="MIP53" s="526"/>
      <c r="MIQ53" s="526"/>
      <c r="MIR53" s="526"/>
      <c r="MIS53" s="526"/>
      <c r="MIT53" s="526"/>
      <c r="MIU53" s="526"/>
      <c r="MIV53" s="526"/>
      <c r="MIW53" s="526"/>
      <c r="MIX53" s="526"/>
      <c r="MIY53" s="526"/>
      <c r="MIZ53" s="526"/>
      <c r="MJA53" s="526"/>
      <c r="MJB53" s="526"/>
      <c r="MJC53" s="526"/>
      <c r="MJD53" s="526"/>
      <c r="MJE53" s="526"/>
      <c r="MJF53" s="526"/>
      <c r="MJG53" s="526"/>
      <c r="MJH53" s="526"/>
      <c r="MJI53" s="526"/>
      <c r="MJJ53" s="526"/>
      <c r="MJK53" s="526"/>
      <c r="MJL53" s="526"/>
      <c r="MJM53" s="526"/>
      <c r="MJN53" s="526"/>
      <c r="MJO53" s="526"/>
      <c r="MJP53" s="526"/>
      <c r="MJQ53" s="526"/>
      <c r="MJR53" s="526"/>
      <c r="MJS53" s="526"/>
      <c r="MJT53" s="526"/>
      <c r="MJU53" s="526"/>
      <c r="MJV53" s="526"/>
      <c r="MJW53" s="526"/>
      <c r="MJX53" s="526"/>
      <c r="MJY53" s="526"/>
      <c r="MJZ53" s="526"/>
      <c r="MKA53" s="526"/>
      <c r="MKB53" s="526"/>
      <c r="MKC53" s="526"/>
      <c r="MKD53" s="526"/>
      <c r="MKE53" s="526"/>
      <c r="MKF53" s="526"/>
      <c r="MKG53" s="526"/>
      <c r="MKH53" s="526"/>
      <c r="MKI53" s="526"/>
      <c r="MKJ53" s="526"/>
      <c r="MKK53" s="526"/>
      <c r="MKL53" s="526"/>
      <c r="MKM53" s="526"/>
      <c r="MKN53" s="526"/>
      <c r="MKO53" s="526"/>
      <c r="MKP53" s="526"/>
      <c r="MKQ53" s="526"/>
      <c r="MKR53" s="526"/>
      <c r="MKS53" s="526"/>
      <c r="MKT53" s="526"/>
      <c r="MKU53" s="526"/>
      <c r="MKV53" s="526"/>
      <c r="MKW53" s="526"/>
      <c r="MKX53" s="526"/>
      <c r="MKY53" s="526"/>
      <c r="MKZ53" s="526"/>
      <c r="MLA53" s="526"/>
      <c r="MLB53" s="526"/>
      <c r="MLC53" s="526"/>
      <c r="MLD53" s="526"/>
      <c r="MLE53" s="526"/>
      <c r="MLF53" s="526"/>
      <c r="MLG53" s="526"/>
      <c r="MLH53" s="526"/>
      <c r="MLI53" s="526"/>
      <c r="MLJ53" s="526"/>
      <c r="MLK53" s="526"/>
      <c r="MLL53" s="526"/>
      <c r="MLM53" s="526"/>
      <c r="MLN53" s="526"/>
      <c r="MLO53" s="526"/>
      <c r="MLP53" s="526"/>
      <c r="MLQ53" s="526"/>
      <c r="MLR53" s="526"/>
      <c r="MLS53" s="526"/>
      <c r="MLT53" s="526"/>
      <c r="MLU53" s="526"/>
      <c r="MLV53" s="526"/>
      <c r="MLW53" s="526"/>
      <c r="MLX53" s="526"/>
      <c r="MLY53" s="526"/>
      <c r="MLZ53" s="526"/>
      <c r="MMA53" s="526"/>
      <c r="MMB53" s="526"/>
      <c r="MMC53" s="526"/>
      <c r="MMD53" s="526"/>
      <c r="MME53" s="526"/>
      <c r="MMF53" s="526"/>
      <c r="MMG53" s="526"/>
      <c r="MMH53" s="526"/>
      <c r="MMI53" s="526"/>
      <c r="MMJ53" s="526"/>
      <c r="MMK53" s="526"/>
      <c r="MML53" s="526"/>
      <c r="MMM53" s="526"/>
      <c r="MMN53" s="526"/>
      <c r="MMO53" s="526"/>
      <c r="MMP53" s="526"/>
      <c r="MMQ53" s="526"/>
      <c r="MMR53" s="526"/>
      <c r="MMS53" s="526"/>
      <c r="MMT53" s="526"/>
      <c r="MMU53" s="526"/>
      <c r="MMV53" s="526"/>
      <c r="MMW53" s="526"/>
      <c r="MMX53" s="526"/>
      <c r="MMY53" s="526"/>
      <c r="MMZ53" s="526"/>
      <c r="MNA53" s="526"/>
      <c r="MNB53" s="526"/>
      <c r="MNC53" s="526"/>
      <c r="MND53" s="526"/>
      <c r="MNE53" s="526"/>
      <c r="MNF53" s="526"/>
      <c r="MNG53" s="526"/>
      <c r="MNH53" s="526"/>
      <c r="MNI53" s="526"/>
      <c r="MNJ53" s="526"/>
      <c r="MNK53" s="526"/>
      <c r="MNL53" s="526"/>
      <c r="MNM53" s="526"/>
      <c r="MNN53" s="526"/>
      <c r="MNO53" s="526"/>
      <c r="MNP53" s="526"/>
      <c r="MNQ53" s="526"/>
      <c r="MNR53" s="526"/>
      <c r="MNS53" s="526"/>
      <c r="MNT53" s="526"/>
      <c r="MNU53" s="526"/>
      <c r="MNV53" s="526"/>
      <c r="MNW53" s="526"/>
      <c r="MNX53" s="526"/>
      <c r="MNY53" s="526"/>
      <c r="MNZ53" s="526"/>
      <c r="MOA53" s="526"/>
      <c r="MOB53" s="526"/>
      <c r="MOC53" s="526"/>
      <c r="MOD53" s="526"/>
      <c r="MOE53" s="526"/>
      <c r="MOF53" s="526"/>
      <c r="MOG53" s="526"/>
      <c r="MOH53" s="526"/>
      <c r="MOI53" s="526"/>
      <c r="MOJ53" s="526"/>
      <c r="MOK53" s="526"/>
      <c r="MOL53" s="526"/>
      <c r="MOM53" s="526"/>
      <c r="MON53" s="526"/>
      <c r="MOO53" s="526"/>
      <c r="MOP53" s="526"/>
      <c r="MOQ53" s="526"/>
      <c r="MOR53" s="526"/>
      <c r="MOS53" s="526"/>
      <c r="MOT53" s="526"/>
      <c r="MOU53" s="526"/>
      <c r="MOV53" s="526"/>
      <c r="MOW53" s="526"/>
      <c r="MOX53" s="526"/>
      <c r="MOY53" s="526"/>
      <c r="MOZ53" s="526"/>
      <c r="MPA53" s="526"/>
      <c r="MPB53" s="526"/>
      <c r="MPC53" s="526"/>
      <c r="MPD53" s="526"/>
      <c r="MPE53" s="526"/>
      <c r="MPF53" s="526"/>
      <c r="MPG53" s="526"/>
      <c r="MPH53" s="526"/>
      <c r="MPI53" s="526"/>
      <c r="MPJ53" s="526"/>
      <c r="MPK53" s="526"/>
      <c r="MPL53" s="526"/>
      <c r="MPM53" s="526"/>
      <c r="MPN53" s="526"/>
      <c r="MPO53" s="526"/>
      <c r="MPP53" s="526"/>
      <c r="MPQ53" s="526"/>
      <c r="MPR53" s="526"/>
      <c r="MPS53" s="526"/>
      <c r="MPT53" s="526"/>
      <c r="MPU53" s="526"/>
      <c r="MPV53" s="526"/>
      <c r="MPW53" s="526"/>
      <c r="MPX53" s="526"/>
      <c r="MPY53" s="526"/>
      <c r="MPZ53" s="526"/>
      <c r="MQA53" s="526"/>
      <c r="MQB53" s="526"/>
      <c r="MQC53" s="526"/>
      <c r="MQD53" s="526"/>
      <c r="MQE53" s="526"/>
      <c r="MQF53" s="526"/>
      <c r="MQG53" s="526"/>
      <c r="MQH53" s="526"/>
      <c r="MQI53" s="526"/>
      <c r="MQJ53" s="526"/>
      <c r="MQK53" s="526"/>
      <c r="MQL53" s="526"/>
      <c r="MQM53" s="526"/>
      <c r="MQN53" s="526"/>
      <c r="MQO53" s="526"/>
      <c r="MQP53" s="526"/>
      <c r="MQQ53" s="526"/>
      <c r="MQR53" s="526"/>
      <c r="MQS53" s="526"/>
      <c r="MQT53" s="526"/>
      <c r="MQU53" s="526"/>
      <c r="MQV53" s="526"/>
      <c r="MQW53" s="526"/>
      <c r="MQX53" s="526"/>
      <c r="MQY53" s="526"/>
      <c r="MQZ53" s="526"/>
      <c r="MRA53" s="526"/>
      <c r="MRB53" s="526"/>
      <c r="MRC53" s="526"/>
      <c r="MRD53" s="526"/>
      <c r="MRE53" s="526"/>
      <c r="MRF53" s="526"/>
      <c r="MRG53" s="526"/>
      <c r="MRH53" s="526"/>
      <c r="MRI53" s="526"/>
      <c r="MRJ53" s="526"/>
      <c r="MRK53" s="526"/>
      <c r="MRL53" s="526"/>
      <c r="MRM53" s="526"/>
      <c r="MRN53" s="526"/>
      <c r="MRO53" s="526"/>
      <c r="MRP53" s="526"/>
      <c r="MRQ53" s="526"/>
      <c r="MRR53" s="526"/>
      <c r="MRS53" s="526"/>
      <c r="MRT53" s="526"/>
      <c r="MRU53" s="526"/>
      <c r="MRV53" s="526"/>
      <c r="MRW53" s="526"/>
      <c r="MRX53" s="526"/>
      <c r="MRY53" s="526"/>
      <c r="MRZ53" s="526"/>
      <c r="MSA53" s="526"/>
      <c r="MSB53" s="526"/>
      <c r="MSC53" s="526"/>
      <c r="MSD53" s="526"/>
      <c r="MSE53" s="526"/>
      <c r="MSF53" s="526"/>
      <c r="MSG53" s="526"/>
      <c r="MSH53" s="526"/>
      <c r="MSI53" s="526"/>
      <c r="MSJ53" s="526"/>
      <c r="MSK53" s="526"/>
      <c r="MSL53" s="526"/>
      <c r="MSM53" s="526"/>
      <c r="MSN53" s="526"/>
      <c r="MSO53" s="526"/>
      <c r="MSP53" s="526"/>
      <c r="MSQ53" s="526"/>
      <c r="MSR53" s="526"/>
      <c r="MSS53" s="526"/>
      <c r="MST53" s="526"/>
      <c r="MSU53" s="526"/>
      <c r="MSV53" s="526"/>
      <c r="MSW53" s="526"/>
      <c r="MSX53" s="526"/>
      <c r="MSY53" s="526"/>
      <c r="MSZ53" s="526"/>
      <c r="MTA53" s="526"/>
      <c r="MTB53" s="526"/>
      <c r="MTC53" s="526"/>
      <c r="MTD53" s="526"/>
      <c r="MTE53" s="526"/>
      <c r="MTF53" s="526"/>
      <c r="MTG53" s="526"/>
      <c r="MTH53" s="526"/>
      <c r="MTI53" s="526"/>
      <c r="MTJ53" s="526"/>
      <c r="MTK53" s="526"/>
      <c r="MTL53" s="526"/>
      <c r="MTM53" s="526"/>
      <c r="MTN53" s="526"/>
      <c r="MTO53" s="526"/>
      <c r="MTP53" s="526"/>
      <c r="MTQ53" s="526"/>
      <c r="MTR53" s="526"/>
      <c r="MTS53" s="526"/>
      <c r="MTT53" s="526"/>
      <c r="MTU53" s="526"/>
      <c r="MTV53" s="526"/>
      <c r="MTW53" s="526"/>
      <c r="MTX53" s="526"/>
      <c r="MTY53" s="526"/>
      <c r="MTZ53" s="526"/>
      <c r="MUA53" s="526"/>
      <c r="MUB53" s="526"/>
      <c r="MUC53" s="526"/>
      <c r="MUD53" s="526"/>
      <c r="MUE53" s="526"/>
      <c r="MUF53" s="526"/>
      <c r="MUG53" s="526"/>
      <c r="MUH53" s="526"/>
      <c r="MUI53" s="526"/>
      <c r="MUJ53" s="526"/>
      <c r="MUK53" s="526"/>
      <c r="MUL53" s="526"/>
      <c r="MUM53" s="526"/>
      <c r="MUN53" s="526"/>
      <c r="MUO53" s="526"/>
      <c r="MUP53" s="526"/>
      <c r="MUQ53" s="526"/>
      <c r="MUR53" s="526"/>
      <c r="MUS53" s="526"/>
      <c r="MUT53" s="526"/>
      <c r="MUU53" s="526"/>
      <c r="MUV53" s="526"/>
      <c r="MUW53" s="526"/>
      <c r="MUX53" s="526"/>
      <c r="MUY53" s="526"/>
      <c r="MUZ53" s="526"/>
      <c r="MVA53" s="526"/>
      <c r="MVB53" s="526"/>
      <c r="MVC53" s="526"/>
      <c r="MVD53" s="526"/>
      <c r="MVE53" s="526"/>
      <c r="MVF53" s="526"/>
      <c r="MVG53" s="526"/>
      <c r="MVH53" s="526"/>
      <c r="MVI53" s="526"/>
      <c r="MVJ53" s="526"/>
      <c r="MVK53" s="526"/>
      <c r="MVL53" s="526"/>
      <c r="MVM53" s="526"/>
      <c r="MVN53" s="526"/>
      <c r="MVO53" s="526"/>
      <c r="MVP53" s="526"/>
      <c r="MVQ53" s="526"/>
      <c r="MVR53" s="526"/>
      <c r="MVS53" s="526"/>
      <c r="MVT53" s="526"/>
      <c r="MVU53" s="526"/>
      <c r="MVV53" s="526"/>
      <c r="MVW53" s="526"/>
      <c r="MVX53" s="526"/>
      <c r="MVY53" s="526"/>
      <c r="MVZ53" s="526"/>
      <c r="MWA53" s="526"/>
      <c r="MWB53" s="526"/>
      <c r="MWC53" s="526"/>
      <c r="MWD53" s="526"/>
      <c r="MWE53" s="526"/>
      <c r="MWF53" s="526"/>
      <c r="MWG53" s="526"/>
      <c r="MWH53" s="526"/>
      <c r="MWI53" s="526"/>
      <c r="MWJ53" s="526"/>
      <c r="MWK53" s="526"/>
      <c r="MWL53" s="526"/>
      <c r="MWM53" s="526"/>
      <c r="MWN53" s="526"/>
      <c r="MWO53" s="526"/>
      <c r="MWP53" s="526"/>
      <c r="MWQ53" s="526"/>
      <c r="MWR53" s="526"/>
      <c r="MWS53" s="526"/>
      <c r="MWT53" s="526"/>
      <c r="MWU53" s="526"/>
      <c r="MWV53" s="526"/>
      <c r="MWW53" s="526"/>
      <c r="MWX53" s="526"/>
      <c r="MWY53" s="526"/>
      <c r="MWZ53" s="526"/>
      <c r="MXA53" s="526"/>
      <c r="MXB53" s="526"/>
      <c r="MXC53" s="526"/>
      <c r="MXD53" s="526"/>
      <c r="MXE53" s="526"/>
      <c r="MXF53" s="526"/>
      <c r="MXG53" s="526"/>
      <c r="MXH53" s="526"/>
      <c r="MXI53" s="526"/>
      <c r="MXJ53" s="526"/>
      <c r="MXK53" s="526"/>
      <c r="MXL53" s="526"/>
      <c r="MXM53" s="526"/>
      <c r="MXN53" s="526"/>
      <c r="MXO53" s="526"/>
      <c r="MXP53" s="526"/>
      <c r="MXQ53" s="526"/>
      <c r="MXR53" s="526"/>
      <c r="MXS53" s="526"/>
      <c r="MXT53" s="526"/>
      <c r="MXU53" s="526"/>
      <c r="MXV53" s="526"/>
      <c r="MXW53" s="526"/>
      <c r="MXX53" s="526"/>
      <c r="MXY53" s="526"/>
      <c r="MXZ53" s="526"/>
      <c r="MYA53" s="526"/>
      <c r="MYB53" s="526"/>
      <c r="MYC53" s="526"/>
      <c r="MYD53" s="526"/>
      <c r="MYE53" s="526"/>
      <c r="MYF53" s="526"/>
      <c r="MYG53" s="526"/>
      <c r="MYH53" s="526"/>
      <c r="MYI53" s="526"/>
      <c r="MYJ53" s="526"/>
      <c r="MYK53" s="526"/>
      <c r="MYL53" s="526"/>
      <c r="MYM53" s="526"/>
      <c r="MYN53" s="526"/>
      <c r="MYO53" s="526"/>
      <c r="MYP53" s="526"/>
      <c r="MYQ53" s="526"/>
      <c r="MYR53" s="526"/>
      <c r="MYS53" s="526"/>
      <c r="MYT53" s="526"/>
      <c r="MYU53" s="526"/>
      <c r="MYV53" s="526"/>
      <c r="MYW53" s="526"/>
      <c r="MYX53" s="526"/>
      <c r="MYY53" s="526"/>
      <c r="MYZ53" s="526"/>
      <c r="MZA53" s="526"/>
      <c r="MZB53" s="526"/>
      <c r="MZC53" s="526"/>
      <c r="MZD53" s="526"/>
      <c r="MZE53" s="526"/>
      <c r="MZF53" s="526"/>
      <c r="MZG53" s="526"/>
      <c r="MZH53" s="526"/>
      <c r="MZI53" s="526"/>
      <c r="MZJ53" s="526"/>
      <c r="MZK53" s="526"/>
      <c r="MZL53" s="526"/>
      <c r="MZM53" s="526"/>
      <c r="MZN53" s="526"/>
      <c r="MZO53" s="526"/>
      <c r="MZP53" s="526"/>
      <c r="MZQ53" s="526"/>
      <c r="MZR53" s="526"/>
      <c r="MZS53" s="526"/>
      <c r="MZT53" s="526"/>
      <c r="MZU53" s="526"/>
      <c r="MZV53" s="526"/>
      <c r="MZW53" s="526"/>
      <c r="MZX53" s="526"/>
      <c r="MZY53" s="526"/>
      <c r="MZZ53" s="526"/>
      <c r="NAA53" s="526"/>
      <c r="NAB53" s="526"/>
      <c r="NAC53" s="526"/>
      <c r="NAD53" s="526"/>
      <c r="NAE53" s="526"/>
      <c r="NAF53" s="526"/>
      <c r="NAG53" s="526"/>
      <c r="NAH53" s="526"/>
      <c r="NAI53" s="526"/>
      <c r="NAJ53" s="526"/>
      <c r="NAK53" s="526"/>
      <c r="NAL53" s="526"/>
      <c r="NAM53" s="526"/>
      <c r="NAN53" s="526"/>
      <c r="NAO53" s="526"/>
      <c r="NAP53" s="526"/>
      <c r="NAQ53" s="526"/>
      <c r="NAR53" s="526"/>
      <c r="NAS53" s="526"/>
      <c r="NAT53" s="526"/>
      <c r="NAU53" s="526"/>
      <c r="NAV53" s="526"/>
      <c r="NAW53" s="526"/>
      <c r="NAX53" s="526"/>
      <c r="NAY53" s="526"/>
      <c r="NAZ53" s="526"/>
      <c r="NBA53" s="526"/>
      <c r="NBB53" s="526"/>
      <c r="NBC53" s="526"/>
      <c r="NBD53" s="526"/>
      <c r="NBE53" s="526"/>
      <c r="NBF53" s="526"/>
      <c r="NBG53" s="526"/>
      <c r="NBH53" s="526"/>
      <c r="NBI53" s="526"/>
      <c r="NBJ53" s="526"/>
      <c r="NBK53" s="526"/>
      <c r="NBL53" s="526"/>
      <c r="NBM53" s="526"/>
      <c r="NBN53" s="526"/>
      <c r="NBO53" s="526"/>
      <c r="NBP53" s="526"/>
      <c r="NBQ53" s="526"/>
      <c r="NBR53" s="526"/>
      <c r="NBS53" s="526"/>
      <c r="NBT53" s="526"/>
      <c r="NBU53" s="526"/>
      <c r="NBV53" s="526"/>
      <c r="NBW53" s="526"/>
      <c r="NBX53" s="526"/>
      <c r="NBY53" s="526"/>
      <c r="NBZ53" s="526"/>
      <c r="NCA53" s="526"/>
      <c r="NCB53" s="526"/>
      <c r="NCC53" s="526"/>
      <c r="NCD53" s="526"/>
      <c r="NCE53" s="526"/>
      <c r="NCF53" s="526"/>
      <c r="NCG53" s="526"/>
      <c r="NCH53" s="526"/>
      <c r="NCI53" s="526"/>
      <c r="NCJ53" s="526"/>
      <c r="NCK53" s="526"/>
      <c r="NCL53" s="526"/>
      <c r="NCM53" s="526"/>
      <c r="NCN53" s="526"/>
      <c r="NCO53" s="526"/>
      <c r="NCP53" s="526"/>
      <c r="NCQ53" s="526"/>
      <c r="NCR53" s="526"/>
      <c r="NCS53" s="526"/>
      <c r="NCT53" s="526"/>
      <c r="NCU53" s="526"/>
      <c r="NCV53" s="526"/>
      <c r="NCW53" s="526"/>
      <c r="NCX53" s="526"/>
      <c r="NCY53" s="526"/>
      <c r="NCZ53" s="526"/>
      <c r="NDA53" s="526"/>
      <c r="NDB53" s="526"/>
      <c r="NDC53" s="526"/>
      <c r="NDD53" s="526"/>
      <c r="NDE53" s="526"/>
      <c r="NDF53" s="526"/>
      <c r="NDG53" s="526"/>
      <c r="NDH53" s="526"/>
      <c r="NDI53" s="526"/>
      <c r="NDJ53" s="526"/>
      <c r="NDK53" s="526"/>
      <c r="NDL53" s="526"/>
      <c r="NDM53" s="526"/>
      <c r="NDN53" s="526"/>
      <c r="NDO53" s="526"/>
      <c r="NDP53" s="526"/>
      <c r="NDQ53" s="526"/>
      <c r="NDR53" s="526"/>
      <c r="NDS53" s="526"/>
      <c r="NDT53" s="526"/>
      <c r="NDU53" s="526"/>
      <c r="NDV53" s="526"/>
      <c r="NDW53" s="526"/>
      <c r="NDX53" s="526"/>
      <c r="NDY53" s="526"/>
      <c r="NDZ53" s="526"/>
      <c r="NEA53" s="526"/>
      <c r="NEB53" s="526"/>
      <c r="NEC53" s="526"/>
      <c r="NED53" s="526"/>
      <c r="NEE53" s="526"/>
      <c r="NEF53" s="526"/>
      <c r="NEG53" s="526"/>
      <c r="NEH53" s="526"/>
      <c r="NEI53" s="526"/>
      <c r="NEJ53" s="526"/>
      <c r="NEK53" s="526"/>
      <c r="NEL53" s="526"/>
      <c r="NEM53" s="526"/>
      <c r="NEN53" s="526"/>
      <c r="NEO53" s="526"/>
      <c r="NEP53" s="526"/>
      <c r="NEQ53" s="526"/>
      <c r="NER53" s="526"/>
      <c r="NES53" s="526"/>
      <c r="NET53" s="526"/>
      <c r="NEU53" s="526"/>
      <c r="NEV53" s="526"/>
      <c r="NEW53" s="526"/>
      <c r="NEX53" s="526"/>
      <c r="NEY53" s="526"/>
      <c r="NEZ53" s="526"/>
      <c r="NFA53" s="526"/>
      <c r="NFB53" s="526"/>
      <c r="NFC53" s="526"/>
      <c r="NFD53" s="526"/>
      <c r="NFE53" s="526"/>
      <c r="NFF53" s="526"/>
      <c r="NFG53" s="526"/>
      <c r="NFH53" s="526"/>
      <c r="NFI53" s="526"/>
      <c r="NFJ53" s="526"/>
      <c r="NFK53" s="526"/>
      <c r="NFL53" s="526"/>
      <c r="NFM53" s="526"/>
      <c r="NFN53" s="526"/>
      <c r="NFO53" s="526"/>
      <c r="NFP53" s="526"/>
      <c r="NFQ53" s="526"/>
      <c r="NFR53" s="526"/>
      <c r="NFS53" s="526"/>
      <c r="NFT53" s="526"/>
      <c r="NFU53" s="526"/>
      <c r="NFV53" s="526"/>
      <c r="NFW53" s="526"/>
      <c r="NFX53" s="526"/>
      <c r="NFY53" s="526"/>
      <c r="NFZ53" s="526"/>
      <c r="NGA53" s="526"/>
      <c r="NGB53" s="526"/>
      <c r="NGC53" s="526"/>
      <c r="NGD53" s="526"/>
      <c r="NGE53" s="526"/>
      <c r="NGF53" s="526"/>
      <c r="NGG53" s="526"/>
      <c r="NGH53" s="526"/>
      <c r="NGI53" s="526"/>
      <c r="NGJ53" s="526"/>
      <c r="NGK53" s="526"/>
      <c r="NGL53" s="526"/>
      <c r="NGM53" s="526"/>
      <c r="NGN53" s="526"/>
      <c r="NGO53" s="526"/>
      <c r="NGP53" s="526"/>
      <c r="NGQ53" s="526"/>
      <c r="NGR53" s="526"/>
      <c r="NGS53" s="526"/>
      <c r="NGT53" s="526"/>
      <c r="NGU53" s="526"/>
      <c r="NGV53" s="526"/>
      <c r="NGW53" s="526"/>
      <c r="NGX53" s="526"/>
      <c r="NGY53" s="526"/>
      <c r="NGZ53" s="526"/>
      <c r="NHA53" s="526"/>
      <c r="NHB53" s="526"/>
      <c r="NHC53" s="526"/>
      <c r="NHD53" s="526"/>
      <c r="NHE53" s="526"/>
      <c r="NHF53" s="526"/>
      <c r="NHG53" s="526"/>
      <c r="NHH53" s="526"/>
      <c r="NHI53" s="526"/>
      <c r="NHJ53" s="526"/>
      <c r="NHK53" s="526"/>
      <c r="NHL53" s="526"/>
      <c r="NHM53" s="526"/>
      <c r="NHN53" s="526"/>
      <c r="NHO53" s="526"/>
      <c r="NHP53" s="526"/>
      <c r="NHQ53" s="526"/>
      <c r="NHR53" s="526"/>
      <c r="NHS53" s="526"/>
      <c r="NHT53" s="526"/>
      <c r="NHU53" s="526"/>
      <c r="NHV53" s="526"/>
      <c r="NHW53" s="526"/>
      <c r="NHX53" s="526"/>
      <c r="NHY53" s="526"/>
      <c r="NHZ53" s="526"/>
      <c r="NIA53" s="526"/>
      <c r="NIB53" s="526"/>
      <c r="NIC53" s="526"/>
      <c r="NID53" s="526"/>
      <c r="NIE53" s="526"/>
      <c r="NIF53" s="526"/>
      <c r="NIG53" s="526"/>
      <c r="NIH53" s="526"/>
      <c r="NII53" s="526"/>
      <c r="NIJ53" s="526"/>
      <c r="NIK53" s="526"/>
      <c r="NIL53" s="526"/>
      <c r="NIM53" s="526"/>
      <c r="NIN53" s="526"/>
      <c r="NIO53" s="526"/>
      <c r="NIP53" s="526"/>
      <c r="NIQ53" s="526"/>
      <c r="NIR53" s="526"/>
      <c r="NIS53" s="526"/>
      <c r="NIT53" s="526"/>
      <c r="NIU53" s="526"/>
      <c r="NIV53" s="526"/>
      <c r="NIW53" s="526"/>
      <c r="NIX53" s="526"/>
      <c r="NIY53" s="526"/>
      <c r="NIZ53" s="526"/>
      <c r="NJA53" s="526"/>
      <c r="NJB53" s="526"/>
      <c r="NJC53" s="526"/>
      <c r="NJD53" s="526"/>
      <c r="NJE53" s="526"/>
      <c r="NJF53" s="526"/>
      <c r="NJG53" s="526"/>
      <c r="NJH53" s="526"/>
      <c r="NJI53" s="526"/>
      <c r="NJJ53" s="526"/>
      <c r="NJK53" s="526"/>
      <c r="NJL53" s="526"/>
      <c r="NJM53" s="526"/>
      <c r="NJN53" s="526"/>
      <c r="NJO53" s="526"/>
      <c r="NJP53" s="526"/>
      <c r="NJQ53" s="526"/>
      <c r="NJR53" s="526"/>
      <c r="NJS53" s="526"/>
      <c r="NJT53" s="526"/>
      <c r="NJU53" s="526"/>
      <c r="NJV53" s="526"/>
      <c r="NJW53" s="526"/>
      <c r="NJX53" s="526"/>
      <c r="NJY53" s="526"/>
      <c r="NJZ53" s="526"/>
      <c r="NKA53" s="526"/>
      <c r="NKB53" s="526"/>
      <c r="NKC53" s="526"/>
      <c r="NKD53" s="526"/>
      <c r="NKE53" s="526"/>
      <c r="NKF53" s="526"/>
      <c r="NKG53" s="526"/>
      <c r="NKH53" s="526"/>
      <c r="NKI53" s="526"/>
      <c r="NKJ53" s="526"/>
      <c r="NKK53" s="526"/>
      <c r="NKL53" s="526"/>
      <c r="NKM53" s="526"/>
      <c r="NKN53" s="526"/>
      <c r="NKO53" s="526"/>
      <c r="NKP53" s="526"/>
      <c r="NKQ53" s="526"/>
      <c r="NKR53" s="526"/>
      <c r="NKS53" s="526"/>
      <c r="NKT53" s="526"/>
      <c r="NKU53" s="526"/>
      <c r="NKV53" s="526"/>
      <c r="NKW53" s="526"/>
      <c r="NKX53" s="526"/>
      <c r="NKY53" s="526"/>
      <c r="NKZ53" s="526"/>
      <c r="NLA53" s="526"/>
      <c r="NLB53" s="526"/>
      <c r="NLC53" s="526"/>
      <c r="NLD53" s="526"/>
      <c r="NLE53" s="526"/>
      <c r="NLF53" s="526"/>
      <c r="NLG53" s="526"/>
      <c r="NLH53" s="526"/>
      <c r="NLI53" s="526"/>
      <c r="NLJ53" s="526"/>
      <c r="NLK53" s="526"/>
      <c r="NLL53" s="526"/>
      <c r="NLM53" s="526"/>
      <c r="NLN53" s="526"/>
      <c r="NLO53" s="526"/>
      <c r="NLP53" s="526"/>
      <c r="NLQ53" s="526"/>
      <c r="NLR53" s="526"/>
      <c r="NLS53" s="526"/>
      <c r="NLT53" s="526"/>
      <c r="NLU53" s="526"/>
      <c r="NLV53" s="526"/>
      <c r="NLW53" s="526"/>
      <c r="NLX53" s="526"/>
      <c r="NLY53" s="526"/>
      <c r="NLZ53" s="526"/>
      <c r="NMA53" s="526"/>
      <c r="NMB53" s="526"/>
      <c r="NMC53" s="526"/>
      <c r="NMD53" s="526"/>
      <c r="NME53" s="526"/>
      <c r="NMF53" s="526"/>
      <c r="NMG53" s="526"/>
      <c r="NMH53" s="526"/>
      <c r="NMI53" s="526"/>
      <c r="NMJ53" s="526"/>
      <c r="NMK53" s="526"/>
      <c r="NML53" s="526"/>
      <c r="NMM53" s="526"/>
      <c r="NMN53" s="526"/>
      <c r="NMO53" s="526"/>
      <c r="NMP53" s="526"/>
      <c r="NMQ53" s="526"/>
      <c r="NMR53" s="526"/>
      <c r="NMS53" s="526"/>
      <c r="NMT53" s="526"/>
      <c r="NMU53" s="526"/>
      <c r="NMV53" s="526"/>
      <c r="NMW53" s="526"/>
      <c r="NMX53" s="526"/>
      <c r="NMY53" s="526"/>
      <c r="NMZ53" s="526"/>
      <c r="NNA53" s="526"/>
      <c r="NNB53" s="526"/>
      <c r="NNC53" s="526"/>
      <c r="NND53" s="526"/>
      <c r="NNE53" s="526"/>
      <c r="NNF53" s="526"/>
      <c r="NNG53" s="526"/>
      <c r="NNH53" s="526"/>
      <c r="NNI53" s="526"/>
      <c r="NNJ53" s="526"/>
      <c r="NNK53" s="526"/>
      <c r="NNL53" s="526"/>
      <c r="NNM53" s="526"/>
      <c r="NNN53" s="526"/>
      <c r="NNO53" s="526"/>
      <c r="NNP53" s="526"/>
      <c r="NNQ53" s="526"/>
      <c r="NNR53" s="526"/>
      <c r="NNS53" s="526"/>
      <c r="NNT53" s="526"/>
      <c r="NNU53" s="526"/>
      <c r="NNV53" s="526"/>
      <c r="NNW53" s="526"/>
      <c r="NNX53" s="526"/>
      <c r="NNY53" s="526"/>
      <c r="NNZ53" s="526"/>
      <c r="NOA53" s="526"/>
      <c r="NOB53" s="526"/>
      <c r="NOC53" s="526"/>
      <c r="NOD53" s="526"/>
      <c r="NOE53" s="526"/>
      <c r="NOF53" s="526"/>
      <c r="NOG53" s="526"/>
      <c r="NOH53" s="526"/>
      <c r="NOI53" s="526"/>
      <c r="NOJ53" s="526"/>
      <c r="NOK53" s="526"/>
      <c r="NOL53" s="526"/>
      <c r="NOM53" s="526"/>
      <c r="NON53" s="526"/>
      <c r="NOO53" s="526"/>
      <c r="NOP53" s="526"/>
      <c r="NOQ53" s="526"/>
      <c r="NOR53" s="526"/>
      <c r="NOS53" s="526"/>
      <c r="NOT53" s="526"/>
      <c r="NOU53" s="526"/>
      <c r="NOV53" s="526"/>
      <c r="NOW53" s="526"/>
      <c r="NOX53" s="526"/>
      <c r="NOY53" s="526"/>
      <c r="NOZ53" s="526"/>
      <c r="NPA53" s="526"/>
      <c r="NPB53" s="526"/>
      <c r="NPC53" s="526"/>
      <c r="NPD53" s="526"/>
      <c r="NPE53" s="526"/>
      <c r="NPF53" s="526"/>
      <c r="NPG53" s="526"/>
      <c r="NPH53" s="526"/>
      <c r="NPI53" s="526"/>
      <c r="NPJ53" s="526"/>
      <c r="NPK53" s="526"/>
      <c r="NPL53" s="526"/>
      <c r="NPM53" s="526"/>
      <c r="NPN53" s="526"/>
      <c r="NPO53" s="526"/>
      <c r="NPP53" s="526"/>
      <c r="NPQ53" s="526"/>
      <c r="NPR53" s="526"/>
      <c r="NPS53" s="526"/>
      <c r="NPT53" s="526"/>
      <c r="NPU53" s="526"/>
      <c r="NPV53" s="526"/>
      <c r="NPW53" s="526"/>
      <c r="NPX53" s="526"/>
      <c r="NPY53" s="526"/>
      <c r="NPZ53" s="526"/>
      <c r="NQA53" s="526"/>
      <c r="NQB53" s="526"/>
      <c r="NQC53" s="526"/>
      <c r="NQD53" s="526"/>
      <c r="NQE53" s="526"/>
      <c r="NQF53" s="526"/>
      <c r="NQG53" s="526"/>
      <c r="NQH53" s="526"/>
      <c r="NQI53" s="526"/>
      <c r="NQJ53" s="526"/>
      <c r="NQK53" s="526"/>
      <c r="NQL53" s="526"/>
      <c r="NQM53" s="526"/>
      <c r="NQN53" s="526"/>
      <c r="NQO53" s="526"/>
      <c r="NQP53" s="526"/>
      <c r="NQQ53" s="526"/>
      <c r="NQR53" s="526"/>
      <c r="NQS53" s="526"/>
      <c r="NQT53" s="526"/>
      <c r="NQU53" s="526"/>
      <c r="NQV53" s="526"/>
      <c r="NQW53" s="526"/>
      <c r="NQX53" s="526"/>
      <c r="NQY53" s="526"/>
      <c r="NQZ53" s="526"/>
      <c r="NRA53" s="526"/>
      <c r="NRB53" s="526"/>
      <c r="NRC53" s="526"/>
      <c r="NRD53" s="526"/>
      <c r="NRE53" s="526"/>
      <c r="NRF53" s="526"/>
      <c r="NRG53" s="526"/>
      <c r="NRH53" s="526"/>
      <c r="NRI53" s="526"/>
      <c r="NRJ53" s="526"/>
      <c r="NRK53" s="526"/>
      <c r="NRL53" s="526"/>
      <c r="NRM53" s="526"/>
      <c r="NRN53" s="526"/>
      <c r="NRO53" s="526"/>
      <c r="NRP53" s="526"/>
      <c r="NRQ53" s="526"/>
      <c r="NRR53" s="526"/>
      <c r="NRS53" s="526"/>
      <c r="NRT53" s="526"/>
      <c r="NRU53" s="526"/>
      <c r="NRV53" s="526"/>
      <c r="NRW53" s="526"/>
      <c r="NRX53" s="526"/>
      <c r="NRY53" s="526"/>
      <c r="NRZ53" s="526"/>
      <c r="NSA53" s="526"/>
      <c r="NSB53" s="526"/>
      <c r="NSC53" s="526"/>
      <c r="NSD53" s="526"/>
      <c r="NSE53" s="526"/>
      <c r="NSF53" s="526"/>
      <c r="NSG53" s="526"/>
      <c r="NSH53" s="526"/>
      <c r="NSI53" s="526"/>
      <c r="NSJ53" s="526"/>
      <c r="NSK53" s="526"/>
      <c r="NSL53" s="526"/>
      <c r="NSM53" s="526"/>
      <c r="NSN53" s="526"/>
      <c r="NSO53" s="526"/>
      <c r="NSP53" s="526"/>
      <c r="NSQ53" s="526"/>
      <c r="NSR53" s="526"/>
      <c r="NSS53" s="526"/>
      <c r="NST53" s="526"/>
      <c r="NSU53" s="526"/>
      <c r="NSV53" s="526"/>
      <c r="NSW53" s="526"/>
      <c r="NSX53" s="526"/>
      <c r="NSY53" s="526"/>
      <c r="NSZ53" s="526"/>
      <c r="NTA53" s="526"/>
      <c r="NTB53" s="526"/>
      <c r="NTC53" s="526"/>
      <c r="NTD53" s="526"/>
      <c r="NTE53" s="526"/>
      <c r="NTF53" s="526"/>
      <c r="NTG53" s="526"/>
      <c r="NTH53" s="526"/>
      <c r="NTI53" s="526"/>
      <c r="NTJ53" s="526"/>
      <c r="NTK53" s="526"/>
      <c r="NTL53" s="526"/>
      <c r="NTM53" s="526"/>
      <c r="NTN53" s="526"/>
      <c r="NTO53" s="526"/>
      <c r="NTP53" s="526"/>
      <c r="NTQ53" s="526"/>
      <c r="NTR53" s="526"/>
      <c r="NTS53" s="526"/>
      <c r="NTT53" s="526"/>
      <c r="NTU53" s="526"/>
      <c r="NTV53" s="526"/>
      <c r="NTW53" s="526"/>
      <c r="NTX53" s="526"/>
      <c r="NTY53" s="526"/>
      <c r="NTZ53" s="526"/>
      <c r="NUA53" s="526"/>
      <c r="NUB53" s="526"/>
      <c r="NUC53" s="526"/>
      <c r="NUD53" s="526"/>
      <c r="NUE53" s="526"/>
      <c r="NUF53" s="526"/>
      <c r="NUG53" s="526"/>
      <c r="NUH53" s="526"/>
      <c r="NUI53" s="526"/>
      <c r="NUJ53" s="526"/>
      <c r="NUK53" s="526"/>
      <c r="NUL53" s="526"/>
      <c r="NUM53" s="526"/>
      <c r="NUN53" s="526"/>
      <c r="NUO53" s="526"/>
      <c r="NUP53" s="526"/>
      <c r="NUQ53" s="526"/>
      <c r="NUR53" s="526"/>
      <c r="NUS53" s="526"/>
      <c r="NUT53" s="526"/>
      <c r="NUU53" s="526"/>
      <c r="NUV53" s="526"/>
      <c r="NUW53" s="526"/>
      <c r="NUX53" s="526"/>
      <c r="NUY53" s="526"/>
      <c r="NUZ53" s="526"/>
      <c r="NVA53" s="526"/>
      <c r="NVB53" s="526"/>
      <c r="NVC53" s="526"/>
      <c r="NVD53" s="526"/>
      <c r="NVE53" s="526"/>
      <c r="NVF53" s="526"/>
      <c r="NVG53" s="526"/>
      <c r="NVH53" s="526"/>
      <c r="NVI53" s="526"/>
      <c r="NVJ53" s="526"/>
      <c r="NVK53" s="526"/>
      <c r="NVL53" s="526"/>
      <c r="NVM53" s="526"/>
      <c r="NVN53" s="526"/>
      <c r="NVO53" s="526"/>
      <c r="NVP53" s="526"/>
      <c r="NVQ53" s="526"/>
      <c r="NVR53" s="526"/>
      <c r="NVS53" s="526"/>
      <c r="NVT53" s="526"/>
      <c r="NVU53" s="526"/>
      <c r="NVV53" s="526"/>
      <c r="NVW53" s="526"/>
      <c r="NVX53" s="526"/>
      <c r="NVY53" s="526"/>
      <c r="NVZ53" s="526"/>
      <c r="NWA53" s="526"/>
      <c r="NWB53" s="526"/>
      <c r="NWC53" s="526"/>
      <c r="NWD53" s="526"/>
      <c r="NWE53" s="526"/>
      <c r="NWF53" s="526"/>
      <c r="NWG53" s="526"/>
      <c r="NWH53" s="526"/>
      <c r="NWI53" s="526"/>
      <c r="NWJ53" s="526"/>
      <c r="NWK53" s="526"/>
      <c r="NWL53" s="526"/>
      <c r="NWM53" s="526"/>
      <c r="NWN53" s="526"/>
      <c r="NWO53" s="526"/>
      <c r="NWP53" s="526"/>
      <c r="NWQ53" s="526"/>
      <c r="NWR53" s="526"/>
      <c r="NWS53" s="526"/>
      <c r="NWT53" s="526"/>
      <c r="NWU53" s="526"/>
      <c r="NWV53" s="526"/>
      <c r="NWW53" s="526"/>
      <c r="NWX53" s="526"/>
      <c r="NWY53" s="526"/>
      <c r="NWZ53" s="526"/>
      <c r="NXA53" s="526"/>
      <c r="NXB53" s="526"/>
      <c r="NXC53" s="526"/>
      <c r="NXD53" s="526"/>
      <c r="NXE53" s="526"/>
      <c r="NXF53" s="526"/>
      <c r="NXG53" s="526"/>
      <c r="NXH53" s="526"/>
      <c r="NXI53" s="526"/>
      <c r="NXJ53" s="526"/>
      <c r="NXK53" s="526"/>
      <c r="NXL53" s="526"/>
      <c r="NXM53" s="526"/>
      <c r="NXN53" s="526"/>
      <c r="NXO53" s="526"/>
      <c r="NXP53" s="526"/>
      <c r="NXQ53" s="526"/>
      <c r="NXR53" s="526"/>
      <c r="NXS53" s="526"/>
      <c r="NXT53" s="526"/>
      <c r="NXU53" s="526"/>
      <c r="NXV53" s="526"/>
      <c r="NXW53" s="526"/>
      <c r="NXX53" s="526"/>
      <c r="NXY53" s="526"/>
      <c r="NXZ53" s="526"/>
      <c r="NYA53" s="526"/>
      <c r="NYB53" s="526"/>
      <c r="NYC53" s="526"/>
      <c r="NYD53" s="526"/>
      <c r="NYE53" s="526"/>
      <c r="NYF53" s="526"/>
      <c r="NYG53" s="526"/>
      <c r="NYH53" s="526"/>
      <c r="NYI53" s="526"/>
      <c r="NYJ53" s="526"/>
      <c r="NYK53" s="526"/>
      <c r="NYL53" s="526"/>
      <c r="NYM53" s="526"/>
      <c r="NYN53" s="526"/>
      <c r="NYO53" s="526"/>
      <c r="NYP53" s="526"/>
      <c r="NYQ53" s="526"/>
      <c r="NYR53" s="526"/>
      <c r="NYS53" s="526"/>
      <c r="NYT53" s="526"/>
      <c r="NYU53" s="526"/>
      <c r="NYV53" s="526"/>
      <c r="NYW53" s="526"/>
      <c r="NYX53" s="526"/>
      <c r="NYY53" s="526"/>
      <c r="NYZ53" s="526"/>
      <c r="NZA53" s="526"/>
      <c r="NZB53" s="526"/>
      <c r="NZC53" s="526"/>
      <c r="NZD53" s="526"/>
      <c r="NZE53" s="526"/>
      <c r="NZF53" s="526"/>
      <c r="NZG53" s="526"/>
      <c r="NZH53" s="526"/>
      <c r="NZI53" s="526"/>
      <c r="NZJ53" s="526"/>
      <c r="NZK53" s="526"/>
      <c r="NZL53" s="526"/>
      <c r="NZM53" s="526"/>
      <c r="NZN53" s="526"/>
      <c r="NZO53" s="526"/>
      <c r="NZP53" s="526"/>
      <c r="NZQ53" s="526"/>
      <c r="NZR53" s="526"/>
      <c r="NZS53" s="526"/>
      <c r="NZT53" s="526"/>
      <c r="NZU53" s="526"/>
      <c r="NZV53" s="526"/>
      <c r="NZW53" s="526"/>
      <c r="NZX53" s="526"/>
      <c r="NZY53" s="526"/>
      <c r="NZZ53" s="526"/>
      <c r="OAA53" s="526"/>
      <c r="OAB53" s="526"/>
      <c r="OAC53" s="526"/>
      <c r="OAD53" s="526"/>
      <c r="OAE53" s="526"/>
      <c r="OAF53" s="526"/>
      <c r="OAG53" s="526"/>
      <c r="OAH53" s="526"/>
      <c r="OAI53" s="526"/>
      <c r="OAJ53" s="526"/>
      <c r="OAK53" s="526"/>
      <c r="OAL53" s="526"/>
      <c r="OAM53" s="526"/>
      <c r="OAN53" s="526"/>
      <c r="OAO53" s="526"/>
      <c r="OAP53" s="526"/>
      <c r="OAQ53" s="526"/>
      <c r="OAR53" s="526"/>
      <c r="OAS53" s="526"/>
      <c r="OAT53" s="526"/>
      <c r="OAU53" s="526"/>
      <c r="OAV53" s="526"/>
      <c r="OAW53" s="526"/>
      <c r="OAX53" s="526"/>
      <c r="OAY53" s="526"/>
      <c r="OAZ53" s="526"/>
      <c r="OBA53" s="526"/>
      <c r="OBB53" s="526"/>
      <c r="OBC53" s="526"/>
      <c r="OBD53" s="526"/>
      <c r="OBE53" s="526"/>
      <c r="OBF53" s="526"/>
      <c r="OBG53" s="526"/>
      <c r="OBH53" s="526"/>
      <c r="OBI53" s="526"/>
      <c r="OBJ53" s="526"/>
      <c r="OBK53" s="526"/>
      <c r="OBL53" s="526"/>
      <c r="OBM53" s="526"/>
      <c r="OBN53" s="526"/>
      <c r="OBO53" s="526"/>
      <c r="OBP53" s="526"/>
      <c r="OBQ53" s="526"/>
      <c r="OBR53" s="526"/>
      <c r="OBS53" s="526"/>
      <c r="OBT53" s="526"/>
      <c r="OBU53" s="526"/>
      <c r="OBV53" s="526"/>
      <c r="OBW53" s="526"/>
      <c r="OBX53" s="526"/>
      <c r="OBY53" s="526"/>
      <c r="OBZ53" s="526"/>
      <c r="OCA53" s="526"/>
      <c r="OCB53" s="526"/>
      <c r="OCC53" s="526"/>
      <c r="OCD53" s="526"/>
      <c r="OCE53" s="526"/>
      <c r="OCF53" s="526"/>
      <c r="OCG53" s="526"/>
      <c r="OCH53" s="526"/>
      <c r="OCI53" s="526"/>
      <c r="OCJ53" s="526"/>
      <c r="OCK53" s="526"/>
      <c r="OCL53" s="526"/>
      <c r="OCM53" s="526"/>
      <c r="OCN53" s="526"/>
      <c r="OCO53" s="526"/>
      <c r="OCP53" s="526"/>
      <c r="OCQ53" s="526"/>
      <c r="OCR53" s="526"/>
      <c r="OCS53" s="526"/>
      <c r="OCT53" s="526"/>
      <c r="OCU53" s="526"/>
      <c r="OCV53" s="526"/>
      <c r="OCW53" s="526"/>
      <c r="OCX53" s="526"/>
      <c r="OCY53" s="526"/>
      <c r="OCZ53" s="526"/>
      <c r="ODA53" s="526"/>
      <c r="ODB53" s="526"/>
      <c r="ODC53" s="526"/>
      <c r="ODD53" s="526"/>
      <c r="ODE53" s="526"/>
      <c r="ODF53" s="526"/>
      <c r="ODG53" s="526"/>
      <c r="ODH53" s="526"/>
      <c r="ODI53" s="526"/>
      <c r="ODJ53" s="526"/>
      <c r="ODK53" s="526"/>
      <c r="ODL53" s="526"/>
      <c r="ODM53" s="526"/>
      <c r="ODN53" s="526"/>
      <c r="ODO53" s="526"/>
      <c r="ODP53" s="526"/>
      <c r="ODQ53" s="526"/>
      <c r="ODR53" s="526"/>
      <c r="ODS53" s="526"/>
      <c r="ODT53" s="526"/>
      <c r="ODU53" s="526"/>
      <c r="ODV53" s="526"/>
      <c r="ODW53" s="526"/>
      <c r="ODX53" s="526"/>
      <c r="ODY53" s="526"/>
      <c r="ODZ53" s="526"/>
      <c r="OEA53" s="526"/>
      <c r="OEB53" s="526"/>
      <c r="OEC53" s="526"/>
      <c r="OED53" s="526"/>
      <c r="OEE53" s="526"/>
      <c r="OEF53" s="526"/>
      <c r="OEG53" s="526"/>
      <c r="OEH53" s="526"/>
      <c r="OEI53" s="526"/>
      <c r="OEJ53" s="526"/>
      <c r="OEK53" s="526"/>
      <c r="OEL53" s="526"/>
      <c r="OEM53" s="526"/>
      <c r="OEN53" s="526"/>
      <c r="OEO53" s="526"/>
      <c r="OEP53" s="526"/>
      <c r="OEQ53" s="526"/>
      <c r="OER53" s="526"/>
      <c r="OES53" s="526"/>
      <c r="OET53" s="526"/>
      <c r="OEU53" s="526"/>
      <c r="OEV53" s="526"/>
      <c r="OEW53" s="526"/>
      <c r="OEX53" s="526"/>
      <c r="OEY53" s="526"/>
      <c r="OEZ53" s="526"/>
      <c r="OFA53" s="526"/>
      <c r="OFB53" s="526"/>
      <c r="OFC53" s="526"/>
      <c r="OFD53" s="526"/>
      <c r="OFE53" s="526"/>
      <c r="OFF53" s="526"/>
      <c r="OFG53" s="526"/>
      <c r="OFH53" s="526"/>
      <c r="OFI53" s="526"/>
      <c r="OFJ53" s="526"/>
      <c r="OFK53" s="526"/>
      <c r="OFL53" s="526"/>
      <c r="OFM53" s="526"/>
      <c r="OFN53" s="526"/>
      <c r="OFO53" s="526"/>
      <c r="OFP53" s="526"/>
      <c r="OFQ53" s="526"/>
      <c r="OFR53" s="526"/>
      <c r="OFS53" s="526"/>
      <c r="OFT53" s="526"/>
      <c r="OFU53" s="526"/>
      <c r="OFV53" s="526"/>
      <c r="OFW53" s="526"/>
      <c r="OFX53" s="526"/>
      <c r="OFY53" s="526"/>
      <c r="OFZ53" s="526"/>
      <c r="OGA53" s="526"/>
      <c r="OGB53" s="526"/>
      <c r="OGC53" s="526"/>
      <c r="OGD53" s="526"/>
      <c r="OGE53" s="526"/>
      <c r="OGF53" s="526"/>
      <c r="OGG53" s="526"/>
      <c r="OGH53" s="526"/>
      <c r="OGI53" s="526"/>
      <c r="OGJ53" s="526"/>
      <c r="OGK53" s="526"/>
      <c r="OGL53" s="526"/>
      <c r="OGM53" s="526"/>
      <c r="OGN53" s="526"/>
      <c r="OGO53" s="526"/>
      <c r="OGP53" s="526"/>
      <c r="OGQ53" s="526"/>
      <c r="OGR53" s="526"/>
      <c r="OGS53" s="526"/>
      <c r="OGT53" s="526"/>
      <c r="OGU53" s="526"/>
      <c r="OGV53" s="526"/>
      <c r="OGW53" s="526"/>
      <c r="OGX53" s="526"/>
      <c r="OGY53" s="526"/>
      <c r="OGZ53" s="526"/>
      <c r="OHA53" s="526"/>
      <c r="OHB53" s="526"/>
      <c r="OHC53" s="526"/>
      <c r="OHD53" s="526"/>
      <c r="OHE53" s="526"/>
      <c r="OHF53" s="526"/>
      <c r="OHG53" s="526"/>
      <c r="OHH53" s="526"/>
      <c r="OHI53" s="526"/>
      <c r="OHJ53" s="526"/>
      <c r="OHK53" s="526"/>
      <c r="OHL53" s="526"/>
      <c r="OHM53" s="526"/>
      <c r="OHN53" s="526"/>
      <c r="OHO53" s="526"/>
      <c r="OHP53" s="526"/>
      <c r="OHQ53" s="526"/>
      <c r="OHR53" s="526"/>
      <c r="OHS53" s="526"/>
      <c r="OHT53" s="526"/>
      <c r="OHU53" s="526"/>
      <c r="OHV53" s="526"/>
      <c r="OHW53" s="526"/>
      <c r="OHX53" s="526"/>
      <c r="OHY53" s="526"/>
      <c r="OHZ53" s="526"/>
      <c r="OIA53" s="526"/>
      <c r="OIB53" s="526"/>
      <c r="OIC53" s="526"/>
      <c r="OID53" s="526"/>
      <c r="OIE53" s="526"/>
      <c r="OIF53" s="526"/>
      <c r="OIG53" s="526"/>
      <c r="OIH53" s="526"/>
      <c r="OII53" s="526"/>
      <c r="OIJ53" s="526"/>
      <c r="OIK53" s="526"/>
      <c r="OIL53" s="526"/>
      <c r="OIM53" s="526"/>
      <c r="OIN53" s="526"/>
      <c r="OIO53" s="526"/>
      <c r="OIP53" s="526"/>
      <c r="OIQ53" s="526"/>
      <c r="OIR53" s="526"/>
      <c r="OIS53" s="526"/>
      <c r="OIT53" s="526"/>
      <c r="OIU53" s="526"/>
      <c r="OIV53" s="526"/>
      <c r="OIW53" s="526"/>
      <c r="OIX53" s="526"/>
      <c r="OIY53" s="526"/>
      <c r="OIZ53" s="526"/>
      <c r="OJA53" s="526"/>
      <c r="OJB53" s="526"/>
      <c r="OJC53" s="526"/>
      <c r="OJD53" s="526"/>
      <c r="OJE53" s="526"/>
      <c r="OJF53" s="526"/>
      <c r="OJG53" s="526"/>
      <c r="OJH53" s="526"/>
      <c r="OJI53" s="526"/>
      <c r="OJJ53" s="526"/>
      <c r="OJK53" s="526"/>
      <c r="OJL53" s="526"/>
      <c r="OJM53" s="526"/>
      <c r="OJN53" s="526"/>
      <c r="OJO53" s="526"/>
      <c r="OJP53" s="526"/>
      <c r="OJQ53" s="526"/>
      <c r="OJR53" s="526"/>
      <c r="OJS53" s="526"/>
      <c r="OJT53" s="526"/>
      <c r="OJU53" s="526"/>
      <c r="OJV53" s="526"/>
      <c r="OJW53" s="526"/>
      <c r="OJX53" s="526"/>
      <c r="OJY53" s="526"/>
      <c r="OJZ53" s="526"/>
      <c r="OKA53" s="526"/>
      <c r="OKB53" s="526"/>
      <c r="OKC53" s="526"/>
      <c r="OKD53" s="526"/>
      <c r="OKE53" s="526"/>
      <c r="OKF53" s="526"/>
      <c r="OKG53" s="526"/>
      <c r="OKH53" s="526"/>
      <c r="OKI53" s="526"/>
      <c r="OKJ53" s="526"/>
      <c r="OKK53" s="526"/>
      <c r="OKL53" s="526"/>
      <c r="OKM53" s="526"/>
      <c r="OKN53" s="526"/>
      <c r="OKO53" s="526"/>
      <c r="OKP53" s="526"/>
      <c r="OKQ53" s="526"/>
      <c r="OKR53" s="526"/>
      <c r="OKS53" s="526"/>
      <c r="OKT53" s="526"/>
      <c r="OKU53" s="526"/>
      <c r="OKV53" s="526"/>
      <c r="OKW53" s="526"/>
      <c r="OKX53" s="526"/>
      <c r="OKY53" s="526"/>
      <c r="OKZ53" s="526"/>
      <c r="OLA53" s="526"/>
      <c r="OLB53" s="526"/>
      <c r="OLC53" s="526"/>
      <c r="OLD53" s="526"/>
      <c r="OLE53" s="526"/>
      <c r="OLF53" s="526"/>
      <c r="OLG53" s="526"/>
      <c r="OLH53" s="526"/>
      <c r="OLI53" s="526"/>
      <c r="OLJ53" s="526"/>
      <c r="OLK53" s="526"/>
      <c r="OLL53" s="526"/>
      <c r="OLM53" s="526"/>
      <c r="OLN53" s="526"/>
      <c r="OLO53" s="526"/>
      <c r="OLP53" s="526"/>
      <c r="OLQ53" s="526"/>
      <c r="OLR53" s="526"/>
      <c r="OLS53" s="526"/>
      <c r="OLT53" s="526"/>
      <c r="OLU53" s="526"/>
      <c r="OLV53" s="526"/>
      <c r="OLW53" s="526"/>
      <c r="OLX53" s="526"/>
      <c r="OLY53" s="526"/>
      <c r="OLZ53" s="526"/>
      <c r="OMA53" s="526"/>
      <c r="OMB53" s="526"/>
      <c r="OMC53" s="526"/>
      <c r="OMD53" s="526"/>
      <c r="OME53" s="526"/>
      <c r="OMF53" s="526"/>
      <c r="OMG53" s="526"/>
      <c r="OMH53" s="526"/>
      <c r="OMI53" s="526"/>
      <c r="OMJ53" s="526"/>
      <c r="OMK53" s="526"/>
      <c r="OML53" s="526"/>
      <c r="OMM53" s="526"/>
      <c r="OMN53" s="526"/>
      <c r="OMO53" s="526"/>
      <c r="OMP53" s="526"/>
      <c r="OMQ53" s="526"/>
      <c r="OMR53" s="526"/>
      <c r="OMS53" s="526"/>
      <c r="OMT53" s="526"/>
      <c r="OMU53" s="526"/>
      <c r="OMV53" s="526"/>
      <c r="OMW53" s="526"/>
      <c r="OMX53" s="526"/>
      <c r="OMY53" s="526"/>
      <c r="OMZ53" s="526"/>
      <c r="ONA53" s="526"/>
      <c r="ONB53" s="526"/>
      <c r="ONC53" s="526"/>
      <c r="OND53" s="526"/>
      <c r="ONE53" s="526"/>
      <c r="ONF53" s="526"/>
      <c r="ONG53" s="526"/>
      <c r="ONH53" s="526"/>
      <c r="ONI53" s="526"/>
      <c r="ONJ53" s="526"/>
      <c r="ONK53" s="526"/>
      <c r="ONL53" s="526"/>
      <c r="ONM53" s="526"/>
      <c r="ONN53" s="526"/>
      <c r="ONO53" s="526"/>
      <c r="ONP53" s="526"/>
      <c r="ONQ53" s="526"/>
      <c r="ONR53" s="526"/>
      <c r="ONS53" s="526"/>
      <c r="ONT53" s="526"/>
      <c r="ONU53" s="526"/>
      <c r="ONV53" s="526"/>
      <c r="ONW53" s="526"/>
      <c r="ONX53" s="526"/>
      <c r="ONY53" s="526"/>
      <c r="ONZ53" s="526"/>
      <c r="OOA53" s="526"/>
      <c r="OOB53" s="526"/>
      <c r="OOC53" s="526"/>
      <c r="OOD53" s="526"/>
      <c r="OOE53" s="526"/>
      <c r="OOF53" s="526"/>
      <c r="OOG53" s="526"/>
      <c r="OOH53" s="526"/>
      <c r="OOI53" s="526"/>
      <c r="OOJ53" s="526"/>
      <c r="OOK53" s="526"/>
      <c r="OOL53" s="526"/>
      <c r="OOM53" s="526"/>
      <c r="OON53" s="526"/>
      <c r="OOO53" s="526"/>
      <c r="OOP53" s="526"/>
      <c r="OOQ53" s="526"/>
      <c r="OOR53" s="526"/>
      <c r="OOS53" s="526"/>
      <c r="OOT53" s="526"/>
      <c r="OOU53" s="526"/>
      <c r="OOV53" s="526"/>
      <c r="OOW53" s="526"/>
      <c r="OOX53" s="526"/>
      <c r="OOY53" s="526"/>
      <c r="OOZ53" s="526"/>
      <c r="OPA53" s="526"/>
      <c r="OPB53" s="526"/>
      <c r="OPC53" s="526"/>
      <c r="OPD53" s="526"/>
      <c r="OPE53" s="526"/>
      <c r="OPF53" s="526"/>
      <c r="OPG53" s="526"/>
      <c r="OPH53" s="526"/>
      <c r="OPI53" s="526"/>
      <c r="OPJ53" s="526"/>
      <c r="OPK53" s="526"/>
      <c r="OPL53" s="526"/>
      <c r="OPM53" s="526"/>
      <c r="OPN53" s="526"/>
      <c r="OPO53" s="526"/>
      <c r="OPP53" s="526"/>
      <c r="OPQ53" s="526"/>
      <c r="OPR53" s="526"/>
      <c r="OPS53" s="526"/>
      <c r="OPT53" s="526"/>
      <c r="OPU53" s="526"/>
      <c r="OPV53" s="526"/>
      <c r="OPW53" s="526"/>
      <c r="OPX53" s="526"/>
      <c r="OPY53" s="526"/>
      <c r="OPZ53" s="526"/>
      <c r="OQA53" s="526"/>
      <c r="OQB53" s="526"/>
      <c r="OQC53" s="526"/>
      <c r="OQD53" s="526"/>
      <c r="OQE53" s="526"/>
      <c r="OQF53" s="526"/>
      <c r="OQG53" s="526"/>
      <c r="OQH53" s="526"/>
      <c r="OQI53" s="526"/>
      <c r="OQJ53" s="526"/>
      <c r="OQK53" s="526"/>
      <c r="OQL53" s="526"/>
      <c r="OQM53" s="526"/>
      <c r="OQN53" s="526"/>
      <c r="OQO53" s="526"/>
      <c r="OQP53" s="526"/>
      <c r="OQQ53" s="526"/>
      <c r="OQR53" s="526"/>
      <c r="OQS53" s="526"/>
      <c r="OQT53" s="526"/>
      <c r="OQU53" s="526"/>
      <c r="OQV53" s="526"/>
      <c r="OQW53" s="526"/>
      <c r="OQX53" s="526"/>
      <c r="OQY53" s="526"/>
      <c r="OQZ53" s="526"/>
      <c r="ORA53" s="526"/>
      <c r="ORB53" s="526"/>
      <c r="ORC53" s="526"/>
      <c r="ORD53" s="526"/>
      <c r="ORE53" s="526"/>
      <c r="ORF53" s="526"/>
      <c r="ORG53" s="526"/>
      <c r="ORH53" s="526"/>
      <c r="ORI53" s="526"/>
      <c r="ORJ53" s="526"/>
      <c r="ORK53" s="526"/>
      <c r="ORL53" s="526"/>
      <c r="ORM53" s="526"/>
      <c r="ORN53" s="526"/>
      <c r="ORO53" s="526"/>
      <c r="ORP53" s="526"/>
      <c r="ORQ53" s="526"/>
      <c r="ORR53" s="526"/>
      <c r="ORS53" s="526"/>
      <c r="ORT53" s="526"/>
      <c r="ORU53" s="526"/>
      <c r="ORV53" s="526"/>
      <c r="ORW53" s="526"/>
      <c r="ORX53" s="526"/>
      <c r="ORY53" s="526"/>
      <c r="ORZ53" s="526"/>
      <c r="OSA53" s="526"/>
      <c r="OSB53" s="526"/>
      <c r="OSC53" s="526"/>
      <c r="OSD53" s="526"/>
      <c r="OSE53" s="526"/>
      <c r="OSF53" s="526"/>
      <c r="OSG53" s="526"/>
      <c r="OSH53" s="526"/>
      <c r="OSI53" s="526"/>
      <c r="OSJ53" s="526"/>
      <c r="OSK53" s="526"/>
      <c r="OSL53" s="526"/>
      <c r="OSM53" s="526"/>
      <c r="OSN53" s="526"/>
      <c r="OSO53" s="526"/>
      <c r="OSP53" s="526"/>
      <c r="OSQ53" s="526"/>
      <c r="OSR53" s="526"/>
      <c r="OSS53" s="526"/>
      <c r="OST53" s="526"/>
      <c r="OSU53" s="526"/>
      <c r="OSV53" s="526"/>
      <c r="OSW53" s="526"/>
      <c r="OSX53" s="526"/>
      <c r="OSY53" s="526"/>
      <c r="OSZ53" s="526"/>
      <c r="OTA53" s="526"/>
      <c r="OTB53" s="526"/>
      <c r="OTC53" s="526"/>
      <c r="OTD53" s="526"/>
      <c r="OTE53" s="526"/>
      <c r="OTF53" s="526"/>
      <c r="OTG53" s="526"/>
      <c r="OTH53" s="526"/>
      <c r="OTI53" s="526"/>
      <c r="OTJ53" s="526"/>
      <c r="OTK53" s="526"/>
      <c r="OTL53" s="526"/>
      <c r="OTM53" s="526"/>
      <c r="OTN53" s="526"/>
      <c r="OTO53" s="526"/>
      <c r="OTP53" s="526"/>
      <c r="OTQ53" s="526"/>
      <c r="OTR53" s="526"/>
      <c r="OTS53" s="526"/>
      <c r="OTT53" s="526"/>
      <c r="OTU53" s="526"/>
      <c r="OTV53" s="526"/>
      <c r="OTW53" s="526"/>
      <c r="OTX53" s="526"/>
      <c r="OTY53" s="526"/>
      <c r="OTZ53" s="526"/>
      <c r="OUA53" s="526"/>
      <c r="OUB53" s="526"/>
      <c r="OUC53" s="526"/>
      <c r="OUD53" s="526"/>
      <c r="OUE53" s="526"/>
      <c r="OUF53" s="526"/>
      <c r="OUG53" s="526"/>
      <c r="OUH53" s="526"/>
      <c r="OUI53" s="526"/>
      <c r="OUJ53" s="526"/>
      <c r="OUK53" s="526"/>
      <c r="OUL53" s="526"/>
      <c r="OUM53" s="526"/>
      <c r="OUN53" s="526"/>
      <c r="OUO53" s="526"/>
      <c r="OUP53" s="526"/>
      <c r="OUQ53" s="526"/>
      <c r="OUR53" s="526"/>
      <c r="OUS53" s="526"/>
      <c r="OUT53" s="526"/>
      <c r="OUU53" s="526"/>
      <c r="OUV53" s="526"/>
      <c r="OUW53" s="526"/>
      <c r="OUX53" s="526"/>
      <c r="OUY53" s="526"/>
      <c r="OUZ53" s="526"/>
      <c r="OVA53" s="526"/>
      <c r="OVB53" s="526"/>
      <c r="OVC53" s="526"/>
      <c r="OVD53" s="526"/>
      <c r="OVE53" s="526"/>
      <c r="OVF53" s="526"/>
      <c r="OVG53" s="526"/>
      <c r="OVH53" s="526"/>
      <c r="OVI53" s="526"/>
      <c r="OVJ53" s="526"/>
      <c r="OVK53" s="526"/>
      <c r="OVL53" s="526"/>
      <c r="OVM53" s="526"/>
      <c r="OVN53" s="526"/>
      <c r="OVO53" s="526"/>
      <c r="OVP53" s="526"/>
      <c r="OVQ53" s="526"/>
      <c r="OVR53" s="526"/>
      <c r="OVS53" s="526"/>
      <c r="OVT53" s="526"/>
      <c r="OVU53" s="526"/>
      <c r="OVV53" s="526"/>
      <c r="OVW53" s="526"/>
      <c r="OVX53" s="526"/>
      <c r="OVY53" s="526"/>
      <c r="OVZ53" s="526"/>
      <c r="OWA53" s="526"/>
      <c r="OWB53" s="526"/>
      <c r="OWC53" s="526"/>
      <c r="OWD53" s="526"/>
      <c r="OWE53" s="526"/>
      <c r="OWF53" s="526"/>
      <c r="OWG53" s="526"/>
      <c r="OWH53" s="526"/>
      <c r="OWI53" s="526"/>
      <c r="OWJ53" s="526"/>
      <c r="OWK53" s="526"/>
      <c r="OWL53" s="526"/>
      <c r="OWM53" s="526"/>
      <c r="OWN53" s="526"/>
      <c r="OWO53" s="526"/>
      <c r="OWP53" s="526"/>
      <c r="OWQ53" s="526"/>
      <c r="OWR53" s="526"/>
      <c r="OWS53" s="526"/>
      <c r="OWT53" s="526"/>
      <c r="OWU53" s="526"/>
      <c r="OWV53" s="526"/>
      <c r="OWW53" s="526"/>
      <c r="OWX53" s="526"/>
      <c r="OWY53" s="526"/>
      <c r="OWZ53" s="526"/>
      <c r="OXA53" s="526"/>
      <c r="OXB53" s="526"/>
      <c r="OXC53" s="526"/>
      <c r="OXD53" s="526"/>
      <c r="OXE53" s="526"/>
      <c r="OXF53" s="526"/>
      <c r="OXG53" s="526"/>
      <c r="OXH53" s="526"/>
      <c r="OXI53" s="526"/>
      <c r="OXJ53" s="526"/>
      <c r="OXK53" s="526"/>
      <c r="OXL53" s="526"/>
      <c r="OXM53" s="526"/>
      <c r="OXN53" s="526"/>
      <c r="OXO53" s="526"/>
      <c r="OXP53" s="526"/>
      <c r="OXQ53" s="526"/>
      <c r="OXR53" s="526"/>
      <c r="OXS53" s="526"/>
      <c r="OXT53" s="526"/>
      <c r="OXU53" s="526"/>
      <c r="OXV53" s="526"/>
      <c r="OXW53" s="526"/>
      <c r="OXX53" s="526"/>
      <c r="OXY53" s="526"/>
      <c r="OXZ53" s="526"/>
      <c r="OYA53" s="526"/>
      <c r="OYB53" s="526"/>
      <c r="OYC53" s="526"/>
      <c r="OYD53" s="526"/>
      <c r="OYE53" s="526"/>
      <c r="OYF53" s="526"/>
      <c r="OYG53" s="526"/>
      <c r="OYH53" s="526"/>
      <c r="OYI53" s="526"/>
      <c r="OYJ53" s="526"/>
      <c r="OYK53" s="526"/>
      <c r="OYL53" s="526"/>
      <c r="OYM53" s="526"/>
      <c r="OYN53" s="526"/>
      <c r="OYO53" s="526"/>
      <c r="OYP53" s="526"/>
      <c r="OYQ53" s="526"/>
      <c r="OYR53" s="526"/>
      <c r="OYS53" s="526"/>
      <c r="OYT53" s="526"/>
      <c r="OYU53" s="526"/>
      <c r="OYV53" s="526"/>
      <c r="OYW53" s="526"/>
      <c r="OYX53" s="526"/>
      <c r="OYY53" s="526"/>
      <c r="OYZ53" s="526"/>
      <c r="OZA53" s="526"/>
      <c r="OZB53" s="526"/>
      <c r="OZC53" s="526"/>
      <c r="OZD53" s="526"/>
      <c r="OZE53" s="526"/>
      <c r="OZF53" s="526"/>
      <c r="OZG53" s="526"/>
      <c r="OZH53" s="526"/>
      <c r="OZI53" s="526"/>
      <c r="OZJ53" s="526"/>
      <c r="OZK53" s="526"/>
      <c r="OZL53" s="526"/>
      <c r="OZM53" s="526"/>
      <c r="OZN53" s="526"/>
      <c r="OZO53" s="526"/>
      <c r="OZP53" s="526"/>
      <c r="OZQ53" s="526"/>
      <c r="OZR53" s="526"/>
      <c r="OZS53" s="526"/>
      <c r="OZT53" s="526"/>
      <c r="OZU53" s="526"/>
      <c r="OZV53" s="526"/>
      <c r="OZW53" s="526"/>
      <c r="OZX53" s="526"/>
      <c r="OZY53" s="526"/>
      <c r="OZZ53" s="526"/>
      <c r="PAA53" s="526"/>
      <c r="PAB53" s="526"/>
      <c r="PAC53" s="526"/>
      <c r="PAD53" s="526"/>
      <c r="PAE53" s="526"/>
      <c r="PAF53" s="526"/>
      <c r="PAG53" s="526"/>
      <c r="PAH53" s="526"/>
      <c r="PAI53" s="526"/>
      <c r="PAJ53" s="526"/>
      <c r="PAK53" s="526"/>
      <c r="PAL53" s="526"/>
      <c r="PAM53" s="526"/>
      <c r="PAN53" s="526"/>
      <c r="PAO53" s="526"/>
      <c r="PAP53" s="526"/>
      <c r="PAQ53" s="526"/>
      <c r="PAR53" s="526"/>
      <c r="PAS53" s="526"/>
      <c r="PAT53" s="526"/>
      <c r="PAU53" s="526"/>
      <c r="PAV53" s="526"/>
      <c r="PAW53" s="526"/>
      <c r="PAX53" s="526"/>
      <c r="PAY53" s="526"/>
      <c r="PAZ53" s="526"/>
      <c r="PBA53" s="526"/>
      <c r="PBB53" s="526"/>
      <c r="PBC53" s="526"/>
      <c r="PBD53" s="526"/>
      <c r="PBE53" s="526"/>
      <c r="PBF53" s="526"/>
      <c r="PBG53" s="526"/>
      <c r="PBH53" s="526"/>
      <c r="PBI53" s="526"/>
      <c r="PBJ53" s="526"/>
      <c r="PBK53" s="526"/>
      <c r="PBL53" s="526"/>
      <c r="PBM53" s="526"/>
      <c r="PBN53" s="526"/>
      <c r="PBO53" s="526"/>
      <c r="PBP53" s="526"/>
      <c r="PBQ53" s="526"/>
      <c r="PBR53" s="526"/>
      <c r="PBS53" s="526"/>
      <c r="PBT53" s="526"/>
      <c r="PBU53" s="526"/>
      <c r="PBV53" s="526"/>
      <c r="PBW53" s="526"/>
      <c r="PBX53" s="526"/>
      <c r="PBY53" s="526"/>
      <c r="PBZ53" s="526"/>
      <c r="PCA53" s="526"/>
      <c r="PCB53" s="526"/>
      <c r="PCC53" s="526"/>
      <c r="PCD53" s="526"/>
      <c r="PCE53" s="526"/>
      <c r="PCF53" s="526"/>
      <c r="PCG53" s="526"/>
      <c r="PCH53" s="526"/>
      <c r="PCI53" s="526"/>
      <c r="PCJ53" s="526"/>
      <c r="PCK53" s="526"/>
      <c r="PCL53" s="526"/>
      <c r="PCM53" s="526"/>
      <c r="PCN53" s="526"/>
      <c r="PCO53" s="526"/>
      <c r="PCP53" s="526"/>
      <c r="PCQ53" s="526"/>
      <c r="PCR53" s="526"/>
      <c r="PCS53" s="526"/>
      <c r="PCT53" s="526"/>
      <c r="PCU53" s="526"/>
      <c r="PCV53" s="526"/>
      <c r="PCW53" s="526"/>
      <c r="PCX53" s="526"/>
      <c r="PCY53" s="526"/>
      <c r="PCZ53" s="526"/>
      <c r="PDA53" s="526"/>
      <c r="PDB53" s="526"/>
      <c r="PDC53" s="526"/>
      <c r="PDD53" s="526"/>
      <c r="PDE53" s="526"/>
      <c r="PDF53" s="526"/>
      <c r="PDG53" s="526"/>
      <c r="PDH53" s="526"/>
      <c r="PDI53" s="526"/>
      <c r="PDJ53" s="526"/>
      <c r="PDK53" s="526"/>
      <c r="PDL53" s="526"/>
      <c r="PDM53" s="526"/>
      <c r="PDN53" s="526"/>
      <c r="PDO53" s="526"/>
      <c r="PDP53" s="526"/>
      <c r="PDQ53" s="526"/>
      <c r="PDR53" s="526"/>
      <c r="PDS53" s="526"/>
      <c r="PDT53" s="526"/>
      <c r="PDU53" s="526"/>
      <c r="PDV53" s="526"/>
      <c r="PDW53" s="526"/>
      <c r="PDX53" s="526"/>
      <c r="PDY53" s="526"/>
      <c r="PDZ53" s="526"/>
      <c r="PEA53" s="526"/>
      <c r="PEB53" s="526"/>
      <c r="PEC53" s="526"/>
      <c r="PED53" s="526"/>
      <c r="PEE53" s="526"/>
      <c r="PEF53" s="526"/>
      <c r="PEG53" s="526"/>
      <c r="PEH53" s="526"/>
      <c r="PEI53" s="526"/>
      <c r="PEJ53" s="526"/>
      <c r="PEK53" s="526"/>
      <c r="PEL53" s="526"/>
      <c r="PEM53" s="526"/>
      <c r="PEN53" s="526"/>
      <c r="PEO53" s="526"/>
      <c r="PEP53" s="526"/>
      <c r="PEQ53" s="526"/>
      <c r="PER53" s="526"/>
      <c r="PES53" s="526"/>
      <c r="PET53" s="526"/>
      <c r="PEU53" s="526"/>
      <c r="PEV53" s="526"/>
      <c r="PEW53" s="526"/>
      <c r="PEX53" s="526"/>
      <c r="PEY53" s="526"/>
      <c r="PEZ53" s="526"/>
      <c r="PFA53" s="526"/>
      <c r="PFB53" s="526"/>
      <c r="PFC53" s="526"/>
      <c r="PFD53" s="526"/>
      <c r="PFE53" s="526"/>
      <c r="PFF53" s="526"/>
      <c r="PFG53" s="526"/>
      <c r="PFH53" s="526"/>
      <c r="PFI53" s="526"/>
      <c r="PFJ53" s="526"/>
      <c r="PFK53" s="526"/>
      <c r="PFL53" s="526"/>
      <c r="PFM53" s="526"/>
      <c r="PFN53" s="526"/>
      <c r="PFO53" s="526"/>
      <c r="PFP53" s="526"/>
      <c r="PFQ53" s="526"/>
      <c r="PFR53" s="526"/>
      <c r="PFS53" s="526"/>
      <c r="PFT53" s="526"/>
      <c r="PFU53" s="526"/>
      <c r="PFV53" s="526"/>
      <c r="PFW53" s="526"/>
      <c r="PFX53" s="526"/>
      <c r="PFY53" s="526"/>
      <c r="PFZ53" s="526"/>
      <c r="PGA53" s="526"/>
      <c r="PGB53" s="526"/>
      <c r="PGC53" s="526"/>
      <c r="PGD53" s="526"/>
      <c r="PGE53" s="526"/>
      <c r="PGF53" s="526"/>
      <c r="PGG53" s="526"/>
      <c r="PGH53" s="526"/>
      <c r="PGI53" s="526"/>
      <c r="PGJ53" s="526"/>
      <c r="PGK53" s="526"/>
      <c r="PGL53" s="526"/>
      <c r="PGM53" s="526"/>
      <c r="PGN53" s="526"/>
      <c r="PGO53" s="526"/>
      <c r="PGP53" s="526"/>
      <c r="PGQ53" s="526"/>
      <c r="PGR53" s="526"/>
      <c r="PGS53" s="526"/>
      <c r="PGT53" s="526"/>
      <c r="PGU53" s="526"/>
      <c r="PGV53" s="526"/>
      <c r="PGW53" s="526"/>
      <c r="PGX53" s="526"/>
      <c r="PGY53" s="526"/>
      <c r="PGZ53" s="526"/>
      <c r="PHA53" s="526"/>
      <c r="PHB53" s="526"/>
      <c r="PHC53" s="526"/>
      <c r="PHD53" s="526"/>
      <c r="PHE53" s="526"/>
      <c r="PHF53" s="526"/>
      <c r="PHG53" s="526"/>
      <c r="PHH53" s="526"/>
      <c r="PHI53" s="526"/>
      <c r="PHJ53" s="526"/>
      <c r="PHK53" s="526"/>
      <c r="PHL53" s="526"/>
      <c r="PHM53" s="526"/>
      <c r="PHN53" s="526"/>
      <c r="PHO53" s="526"/>
      <c r="PHP53" s="526"/>
      <c r="PHQ53" s="526"/>
      <c r="PHR53" s="526"/>
      <c r="PHS53" s="526"/>
      <c r="PHT53" s="526"/>
      <c r="PHU53" s="526"/>
      <c r="PHV53" s="526"/>
      <c r="PHW53" s="526"/>
      <c r="PHX53" s="526"/>
      <c r="PHY53" s="526"/>
      <c r="PHZ53" s="526"/>
      <c r="PIA53" s="526"/>
      <c r="PIB53" s="526"/>
      <c r="PIC53" s="526"/>
      <c r="PID53" s="526"/>
      <c r="PIE53" s="526"/>
      <c r="PIF53" s="526"/>
      <c r="PIG53" s="526"/>
      <c r="PIH53" s="526"/>
      <c r="PII53" s="526"/>
      <c r="PIJ53" s="526"/>
      <c r="PIK53" s="526"/>
      <c r="PIL53" s="526"/>
      <c r="PIM53" s="526"/>
      <c r="PIN53" s="526"/>
      <c r="PIO53" s="526"/>
      <c r="PIP53" s="526"/>
      <c r="PIQ53" s="526"/>
      <c r="PIR53" s="526"/>
      <c r="PIS53" s="526"/>
      <c r="PIT53" s="526"/>
      <c r="PIU53" s="526"/>
      <c r="PIV53" s="526"/>
      <c r="PIW53" s="526"/>
      <c r="PIX53" s="526"/>
      <c r="PIY53" s="526"/>
      <c r="PIZ53" s="526"/>
      <c r="PJA53" s="526"/>
      <c r="PJB53" s="526"/>
      <c r="PJC53" s="526"/>
      <c r="PJD53" s="526"/>
      <c r="PJE53" s="526"/>
      <c r="PJF53" s="526"/>
      <c r="PJG53" s="526"/>
      <c r="PJH53" s="526"/>
      <c r="PJI53" s="526"/>
      <c r="PJJ53" s="526"/>
      <c r="PJK53" s="526"/>
      <c r="PJL53" s="526"/>
      <c r="PJM53" s="526"/>
      <c r="PJN53" s="526"/>
      <c r="PJO53" s="526"/>
      <c r="PJP53" s="526"/>
      <c r="PJQ53" s="526"/>
      <c r="PJR53" s="526"/>
      <c r="PJS53" s="526"/>
      <c r="PJT53" s="526"/>
      <c r="PJU53" s="526"/>
      <c r="PJV53" s="526"/>
      <c r="PJW53" s="526"/>
      <c r="PJX53" s="526"/>
      <c r="PJY53" s="526"/>
      <c r="PJZ53" s="526"/>
      <c r="PKA53" s="526"/>
      <c r="PKB53" s="526"/>
      <c r="PKC53" s="526"/>
      <c r="PKD53" s="526"/>
      <c r="PKE53" s="526"/>
      <c r="PKF53" s="526"/>
      <c r="PKG53" s="526"/>
      <c r="PKH53" s="526"/>
      <c r="PKI53" s="526"/>
      <c r="PKJ53" s="526"/>
      <c r="PKK53" s="526"/>
      <c r="PKL53" s="526"/>
      <c r="PKM53" s="526"/>
      <c r="PKN53" s="526"/>
      <c r="PKO53" s="526"/>
      <c r="PKP53" s="526"/>
      <c r="PKQ53" s="526"/>
      <c r="PKR53" s="526"/>
      <c r="PKS53" s="526"/>
      <c r="PKT53" s="526"/>
      <c r="PKU53" s="526"/>
      <c r="PKV53" s="526"/>
      <c r="PKW53" s="526"/>
      <c r="PKX53" s="526"/>
      <c r="PKY53" s="526"/>
      <c r="PKZ53" s="526"/>
      <c r="PLA53" s="526"/>
      <c r="PLB53" s="526"/>
      <c r="PLC53" s="526"/>
      <c r="PLD53" s="526"/>
      <c r="PLE53" s="526"/>
      <c r="PLF53" s="526"/>
      <c r="PLG53" s="526"/>
      <c r="PLH53" s="526"/>
      <c r="PLI53" s="526"/>
      <c r="PLJ53" s="526"/>
      <c r="PLK53" s="526"/>
      <c r="PLL53" s="526"/>
      <c r="PLM53" s="526"/>
      <c r="PLN53" s="526"/>
      <c r="PLO53" s="526"/>
      <c r="PLP53" s="526"/>
      <c r="PLQ53" s="526"/>
      <c r="PLR53" s="526"/>
      <c r="PLS53" s="526"/>
      <c r="PLT53" s="526"/>
      <c r="PLU53" s="526"/>
      <c r="PLV53" s="526"/>
      <c r="PLW53" s="526"/>
      <c r="PLX53" s="526"/>
      <c r="PLY53" s="526"/>
      <c r="PLZ53" s="526"/>
      <c r="PMA53" s="526"/>
      <c r="PMB53" s="526"/>
      <c r="PMC53" s="526"/>
      <c r="PMD53" s="526"/>
      <c r="PME53" s="526"/>
      <c r="PMF53" s="526"/>
      <c r="PMG53" s="526"/>
      <c r="PMH53" s="526"/>
      <c r="PMI53" s="526"/>
      <c r="PMJ53" s="526"/>
      <c r="PMK53" s="526"/>
      <c r="PML53" s="526"/>
      <c r="PMM53" s="526"/>
      <c r="PMN53" s="526"/>
      <c r="PMO53" s="526"/>
      <c r="PMP53" s="526"/>
      <c r="PMQ53" s="526"/>
      <c r="PMR53" s="526"/>
      <c r="PMS53" s="526"/>
      <c r="PMT53" s="526"/>
      <c r="PMU53" s="526"/>
      <c r="PMV53" s="526"/>
      <c r="PMW53" s="526"/>
      <c r="PMX53" s="526"/>
      <c r="PMY53" s="526"/>
      <c r="PMZ53" s="526"/>
      <c r="PNA53" s="526"/>
      <c r="PNB53" s="526"/>
      <c r="PNC53" s="526"/>
      <c r="PND53" s="526"/>
      <c r="PNE53" s="526"/>
      <c r="PNF53" s="526"/>
      <c r="PNG53" s="526"/>
      <c r="PNH53" s="526"/>
      <c r="PNI53" s="526"/>
      <c r="PNJ53" s="526"/>
      <c r="PNK53" s="526"/>
      <c r="PNL53" s="526"/>
      <c r="PNM53" s="526"/>
      <c r="PNN53" s="526"/>
      <c r="PNO53" s="526"/>
      <c r="PNP53" s="526"/>
      <c r="PNQ53" s="526"/>
      <c r="PNR53" s="526"/>
      <c r="PNS53" s="526"/>
      <c r="PNT53" s="526"/>
      <c r="PNU53" s="526"/>
      <c r="PNV53" s="526"/>
      <c r="PNW53" s="526"/>
      <c r="PNX53" s="526"/>
      <c r="PNY53" s="526"/>
      <c r="PNZ53" s="526"/>
      <c r="POA53" s="526"/>
      <c r="POB53" s="526"/>
      <c r="POC53" s="526"/>
      <c r="POD53" s="526"/>
      <c r="POE53" s="526"/>
      <c r="POF53" s="526"/>
      <c r="POG53" s="526"/>
      <c r="POH53" s="526"/>
      <c r="POI53" s="526"/>
      <c r="POJ53" s="526"/>
      <c r="POK53" s="526"/>
      <c r="POL53" s="526"/>
      <c r="POM53" s="526"/>
      <c r="PON53" s="526"/>
      <c r="POO53" s="526"/>
      <c r="POP53" s="526"/>
      <c r="POQ53" s="526"/>
      <c r="POR53" s="526"/>
      <c r="POS53" s="526"/>
      <c r="POT53" s="526"/>
      <c r="POU53" s="526"/>
      <c r="POV53" s="526"/>
      <c r="POW53" s="526"/>
      <c r="POX53" s="526"/>
      <c r="POY53" s="526"/>
      <c r="POZ53" s="526"/>
      <c r="PPA53" s="526"/>
      <c r="PPB53" s="526"/>
      <c r="PPC53" s="526"/>
      <c r="PPD53" s="526"/>
      <c r="PPE53" s="526"/>
      <c r="PPF53" s="526"/>
      <c r="PPG53" s="526"/>
      <c r="PPH53" s="526"/>
      <c r="PPI53" s="526"/>
      <c r="PPJ53" s="526"/>
      <c r="PPK53" s="526"/>
      <c r="PPL53" s="526"/>
      <c r="PPM53" s="526"/>
      <c r="PPN53" s="526"/>
      <c r="PPO53" s="526"/>
      <c r="PPP53" s="526"/>
      <c r="PPQ53" s="526"/>
      <c r="PPR53" s="526"/>
      <c r="PPS53" s="526"/>
      <c r="PPT53" s="526"/>
      <c r="PPU53" s="526"/>
      <c r="PPV53" s="526"/>
      <c r="PPW53" s="526"/>
      <c r="PPX53" s="526"/>
      <c r="PPY53" s="526"/>
      <c r="PPZ53" s="526"/>
      <c r="PQA53" s="526"/>
      <c r="PQB53" s="526"/>
      <c r="PQC53" s="526"/>
      <c r="PQD53" s="526"/>
      <c r="PQE53" s="526"/>
      <c r="PQF53" s="526"/>
      <c r="PQG53" s="526"/>
      <c r="PQH53" s="526"/>
      <c r="PQI53" s="526"/>
      <c r="PQJ53" s="526"/>
      <c r="PQK53" s="526"/>
      <c r="PQL53" s="526"/>
      <c r="PQM53" s="526"/>
      <c r="PQN53" s="526"/>
      <c r="PQO53" s="526"/>
      <c r="PQP53" s="526"/>
      <c r="PQQ53" s="526"/>
      <c r="PQR53" s="526"/>
      <c r="PQS53" s="526"/>
      <c r="PQT53" s="526"/>
      <c r="PQU53" s="526"/>
      <c r="PQV53" s="526"/>
      <c r="PQW53" s="526"/>
      <c r="PQX53" s="526"/>
      <c r="PQY53" s="526"/>
      <c r="PQZ53" s="526"/>
      <c r="PRA53" s="526"/>
      <c r="PRB53" s="526"/>
      <c r="PRC53" s="526"/>
      <c r="PRD53" s="526"/>
      <c r="PRE53" s="526"/>
      <c r="PRF53" s="526"/>
      <c r="PRG53" s="526"/>
      <c r="PRH53" s="526"/>
      <c r="PRI53" s="526"/>
      <c r="PRJ53" s="526"/>
      <c r="PRK53" s="526"/>
      <c r="PRL53" s="526"/>
      <c r="PRM53" s="526"/>
      <c r="PRN53" s="526"/>
      <c r="PRO53" s="526"/>
      <c r="PRP53" s="526"/>
      <c r="PRQ53" s="526"/>
      <c r="PRR53" s="526"/>
      <c r="PRS53" s="526"/>
      <c r="PRT53" s="526"/>
      <c r="PRU53" s="526"/>
      <c r="PRV53" s="526"/>
      <c r="PRW53" s="526"/>
      <c r="PRX53" s="526"/>
      <c r="PRY53" s="526"/>
      <c r="PRZ53" s="526"/>
      <c r="PSA53" s="526"/>
      <c r="PSB53" s="526"/>
      <c r="PSC53" s="526"/>
      <c r="PSD53" s="526"/>
      <c r="PSE53" s="526"/>
      <c r="PSF53" s="526"/>
      <c r="PSG53" s="526"/>
      <c r="PSH53" s="526"/>
      <c r="PSI53" s="526"/>
      <c r="PSJ53" s="526"/>
      <c r="PSK53" s="526"/>
      <c r="PSL53" s="526"/>
      <c r="PSM53" s="526"/>
      <c r="PSN53" s="526"/>
      <c r="PSO53" s="526"/>
      <c r="PSP53" s="526"/>
      <c r="PSQ53" s="526"/>
      <c r="PSR53" s="526"/>
      <c r="PSS53" s="526"/>
      <c r="PST53" s="526"/>
      <c r="PSU53" s="526"/>
      <c r="PSV53" s="526"/>
      <c r="PSW53" s="526"/>
      <c r="PSX53" s="526"/>
      <c r="PSY53" s="526"/>
      <c r="PSZ53" s="526"/>
      <c r="PTA53" s="526"/>
      <c r="PTB53" s="526"/>
      <c r="PTC53" s="526"/>
      <c r="PTD53" s="526"/>
      <c r="PTE53" s="526"/>
      <c r="PTF53" s="526"/>
      <c r="PTG53" s="526"/>
      <c r="PTH53" s="526"/>
      <c r="PTI53" s="526"/>
      <c r="PTJ53" s="526"/>
      <c r="PTK53" s="526"/>
      <c r="PTL53" s="526"/>
      <c r="PTM53" s="526"/>
      <c r="PTN53" s="526"/>
      <c r="PTO53" s="526"/>
      <c r="PTP53" s="526"/>
      <c r="PTQ53" s="526"/>
      <c r="PTR53" s="526"/>
      <c r="PTS53" s="526"/>
      <c r="PTT53" s="526"/>
      <c r="PTU53" s="526"/>
      <c r="PTV53" s="526"/>
      <c r="PTW53" s="526"/>
      <c r="PTX53" s="526"/>
      <c r="PTY53" s="526"/>
      <c r="PTZ53" s="526"/>
      <c r="PUA53" s="526"/>
      <c r="PUB53" s="526"/>
      <c r="PUC53" s="526"/>
      <c r="PUD53" s="526"/>
      <c r="PUE53" s="526"/>
      <c r="PUF53" s="526"/>
      <c r="PUG53" s="526"/>
      <c r="PUH53" s="526"/>
      <c r="PUI53" s="526"/>
      <c r="PUJ53" s="526"/>
      <c r="PUK53" s="526"/>
      <c r="PUL53" s="526"/>
      <c r="PUM53" s="526"/>
      <c r="PUN53" s="526"/>
      <c r="PUO53" s="526"/>
      <c r="PUP53" s="526"/>
      <c r="PUQ53" s="526"/>
      <c r="PUR53" s="526"/>
      <c r="PUS53" s="526"/>
      <c r="PUT53" s="526"/>
      <c r="PUU53" s="526"/>
      <c r="PUV53" s="526"/>
      <c r="PUW53" s="526"/>
      <c r="PUX53" s="526"/>
      <c r="PUY53" s="526"/>
      <c r="PUZ53" s="526"/>
      <c r="PVA53" s="526"/>
      <c r="PVB53" s="526"/>
      <c r="PVC53" s="526"/>
      <c r="PVD53" s="526"/>
      <c r="PVE53" s="526"/>
      <c r="PVF53" s="526"/>
      <c r="PVG53" s="526"/>
      <c r="PVH53" s="526"/>
      <c r="PVI53" s="526"/>
      <c r="PVJ53" s="526"/>
      <c r="PVK53" s="526"/>
      <c r="PVL53" s="526"/>
      <c r="PVM53" s="526"/>
      <c r="PVN53" s="526"/>
      <c r="PVO53" s="526"/>
      <c r="PVP53" s="526"/>
      <c r="PVQ53" s="526"/>
      <c r="PVR53" s="526"/>
      <c r="PVS53" s="526"/>
      <c r="PVT53" s="526"/>
      <c r="PVU53" s="526"/>
      <c r="PVV53" s="526"/>
      <c r="PVW53" s="526"/>
      <c r="PVX53" s="526"/>
      <c r="PVY53" s="526"/>
      <c r="PVZ53" s="526"/>
      <c r="PWA53" s="526"/>
      <c r="PWB53" s="526"/>
      <c r="PWC53" s="526"/>
      <c r="PWD53" s="526"/>
      <c r="PWE53" s="526"/>
      <c r="PWF53" s="526"/>
      <c r="PWG53" s="526"/>
      <c r="PWH53" s="526"/>
      <c r="PWI53" s="526"/>
      <c r="PWJ53" s="526"/>
      <c r="PWK53" s="526"/>
      <c r="PWL53" s="526"/>
      <c r="PWM53" s="526"/>
      <c r="PWN53" s="526"/>
      <c r="PWO53" s="526"/>
      <c r="PWP53" s="526"/>
      <c r="PWQ53" s="526"/>
      <c r="PWR53" s="526"/>
      <c r="PWS53" s="526"/>
      <c r="PWT53" s="526"/>
      <c r="PWU53" s="526"/>
      <c r="PWV53" s="526"/>
      <c r="PWW53" s="526"/>
      <c r="PWX53" s="526"/>
      <c r="PWY53" s="526"/>
      <c r="PWZ53" s="526"/>
      <c r="PXA53" s="526"/>
      <c r="PXB53" s="526"/>
      <c r="PXC53" s="526"/>
      <c r="PXD53" s="526"/>
      <c r="PXE53" s="526"/>
      <c r="PXF53" s="526"/>
      <c r="PXG53" s="526"/>
      <c r="PXH53" s="526"/>
      <c r="PXI53" s="526"/>
      <c r="PXJ53" s="526"/>
      <c r="PXK53" s="526"/>
      <c r="PXL53" s="526"/>
      <c r="PXM53" s="526"/>
      <c r="PXN53" s="526"/>
      <c r="PXO53" s="526"/>
      <c r="PXP53" s="526"/>
      <c r="PXQ53" s="526"/>
      <c r="PXR53" s="526"/>
      <c r="PXS53" s="526"/>
      <c r="PXT53" s="526"/>
      <c r="PXU53" s="526"/>
      <c r="PXV53" s="526"/>
      <c r="PXW53" s="526"/>
      <c r="PXX53" s="526"/>
      <c r="PXY53" s="526"/>
      <c r="PXZ53" s="526"/>
      <c r="PYA53" s="526"/>
      <c r="PYB53" s="526"/>
      <c r="PYC53" s="526"/>
      <c r="PYD53" s="526"/>
      <c r="PYE53" s="526"/>
      <c r="PYF53" s="526"/>
      <c r="PYG53" s="526"/>
      <c r="PYH53" s="526"/>
      <c r="PYI53" s="526"/>
      <c r="PYJ53" s="526"/>
      <c r="PYK53" s="526"/>
      <c r="PYL53" s="526"/>
      <c r="PYM53" s="526"/>
      <c r="PYN53" s="526"/>
      <c r="PYO53" s="526"/>
      <c r="PYP53" s="526"/>
      <c r="PYQ53" s="526"/>
      <c r="PYR53" s="526"/>
      <c r="PYS53" s="526"/>
      <c r="PYT53" s="526"/>
      <c r="PYU53" s="526"/>
      <c r="PYV53" s="526"/>
      <c r="PYW53" s="526"/>
      <c r="PYX53" s="526"/>
      <c r="PYY53" s="526"/>
      <c r="PYZ53" s="526"/>
      <c r="PZA53" s="526"/>
      <c r="PZB53" s="526"/>
      <c r="PZC53" s="526"/>
      <c r="PZD53" s="526"/>
      <c r="PZE53" s="526"/>
      <c r="PZF53" s="526"/>
      <c r="PZG53" s="526"/>
      <c r="PZH53" s="526"/>
      <c r="PZI53" s="526"/>
      <c r="PZJ53" s="526"/>
      <c r="PZK53" s="526"/>
      <c r="PZL53" s="526"/>
      <c r="PZM53" s="526"/>
      <c r="PZN53" s="526"/>
      <c r="PZO53" s="526"/>
      <c r="PZP53" s="526"/>
      <c r="PZQ53" s="526"/>
      <c r="PZR53" s="526"/>
      <c r="PZS53" s="526"/>
      <c r="PZT53" s="526"/>
      <c r="PZU53" s="526"/>
      <c r="PZV53" s="526"/>
      <c r="PZW53" s="526"/>
      <c r="PZX53" s="526"/>
      <c r="PZY53" s="526"/>
      <c r="PZZ53" s="526"/>
      <c r="QAA53" s="526"/>
      <c r="QAB53" s="526"/>
      <c r="QAC53" s="526"/>
      <c r="QAD53" s="526"/>
      <c r="QAE53" s="526"/>
      <c r="QAF53" s="526"/>
      <c r="QAG53" s="526"/>
      <c r="QAH53" s="526"/>
      <c r="QAI53" s="526"/>
      <c r="QAJ53" s="526"/>
      <c r="QAK53" s="526"/>
      <c r="QAL53" s="526"/>
      <c r="QAM53" s="526"/>
      <c r="QAN53" s="526"/>
      <c r="QAO53" s="526"/>
      <c r="QAP53" s="526"/>
      <c r="QAQ53" s="526"/>
      <c r="QAR53" s="526"/>
      <c r="QAS53" s="526"/>
      <c r="QAT53" s="526"/>
      <c r="QAU53" s="526"/>
      <c r="QAV53" s="526"/>
      <c r="QAW53" s="526"/>
      <c r="QAX53" s="526"/>
      <c r="QAY53" s="526"/>
      <c r="QAZ53" s="526"/>
      <c r="QBA53" s="526"/>
      <c r="QBB53" s="526"/>
      <c r="QBC53" s="526"/>
      <c r="QBD53" s="526"/>
      <c r="QBE53" s="526"/>
      <c r="QBF53" s="526"/>
      <c r="QBG53" s="526"/>
      <c r="QBH53" s="526"/>
      <c r="QBI53" s="526"/>
      <c r="QBJ53" s="526"/>
      <c r="QBK53" s="526"/>
      <c r="QBL53" s="526"/>
      <c r="QBM53" s="526"/>
      <c r="QBN53" s="526"/>
      <c r="QBO53" s="526"/>
      <c r="QBP53" s="526"/>
      <c r="QBQ53" s="526"/>
      <c r="QBR53" s="526"/>
      <c r="QBS53" s="526"/>
      <c r="QBT53" s="526"/>
      <c r="QBU53" s="526"/>
      <c r="QBV53" s="526"/>
      <c r="QBW53" s="526"/>
      <c r="QBX53" s="526"/>
      <c r="QBY53" s="526"/>
      <c r="QBZ53" s="526"/>
      <c r="QCA53" s="526"/>
      <c r="QCB53" s="526"/>
      <c r="QCC53" s="526"/>
      <c r="QCD53" s="526"/>
      <c r="QCE53" s="526"/>
      <c r="QCF53" s="526"/>
      <c r="QCG53" s="526"/>
      <c r="QCH53" s="526"/>
      <c r="QCI53" s="526"/>
      <c r="QCJ53" s="526"/>
      <c r="QCK53" s="526"/>
      <c r="QCL53" s="526"/>
      <c r="QCM53" s="526"/>
      <c r="QCN53" s="526"/>
      <c r="QCO53" s="526"/>
      <c r="QCP53" s="526"/>
      <c r="QCQ53" s="526"/>
      <c r="QCR53" s="526"/>
      <c r="QCS53" s="526"/>
      <c r="QCT53" s="526"/>
      <c r="QCU53" s="526"/>
      <c r="QCV53" s="526"/>
      <c r="QCW53" s="526"/>
      <c r="QCX53" s="526"/>
      <c r="QCY53" s="526"/>
      <c r="QCZ53" s="526"/>
      <c r="QDA53" s="526"/>
      <c r="QDB53" s="526"/>
      <c r="QDC53" s="526"/>
      <c r="QDD53" s="526"/>
      <c r="QDE53" s="526"/>
      <c r="QDF53" s="526"/>
      <c r="QDG53" s="526"/>
      <c r="QDH53" s="526"/>
      <c r="QDI53" s="526"/>
      <c r="QDJ53" s="526"/>
      <c r="QDK53" s="526"/>
      <c r="QDL53" s="526"/>
      <c r="QDM53" s="526"/>
      <c r="QDN53" s="526"/>
      <c r="QDO53" s="526"/>
      <c r="QDP53" s="526"/>
      <c r="QDQ53" s="526"/>
      <c r="QDR53" s="526"/>
      <c r="QDS53" s="526"/>
      <c r="QDT53" s="526"/>
      <c r="QDU53" s="526"/>
      <c r="QDV53" s="526"/>
      <c r="QDW53" s="526"/>
      <c r="QDX53" s="526"/>
      <c r="QDY53" s="526"/>
      <c r="QDZ53" s="526"/>
      <c r="QEA53" s="526"/>
      <c r="QEB53" s="526"/>
      <c r="QEC53" s="526"/>
      <c r="QED53" s="526"/>
      <c r="QEE53" s="526"/>
      <c r="QEF53" s="526"/>
      <c r="QEG53" s="526"/>
      <c r="QEH53" s="526"/>
      <c r="QEI53" s="526"/>
      <c r="QEJ53" s="526"/>
      <c r="QEK53" s="526"/>
      <c r="QEL53" s="526"/>
      <c r="QEM53" s="526"/>
      <c r="QEN53" s="526"/>
      <c r="QEO53" s="526"/>
      <c r="QEP53" s="526"/>
      <c r="QEQ53" s="526"/>
      <c r="QER53" s="526"/>
      <c r="QES53" s="526"/>
      <c r="QET53" s="526"/>
      <c r="QEU53" s="526"/>
      <c r="QEV53" s="526"/>
      <c r="QEW53" s="526"/>
      <c r="QEX53" s="526"/>
      <c r="QEY53" s="526"/>
      <c r="QEZ53" s="526"/>
      <c r="QFA53" s="526"/>
      <c r="QFB53" s="526"/>
      <c r="QFC53" s="526"/>
      <c r="QFD53" s="526"/>
      <c r="QFE53" s="526"/>
      <c r="QFF53" s="526"/>
      <c r="QFG53" s="526"/>
      <c r="QFH53" s="526"/>
      <c r="QFI53" s="526"/>
      <c r="QFJ53" s="526"/>
      <c r="QFK53" s="526"/>
      <c r="QFL53" s="526"/>
      <c r="QFM53" s="526"/>
      <c r="QFN53" s="526"/>
      <c r="QFO53" s="526"/>
      <c r="QFP53" s="526"/>
      <c r="QFQ53" s="526"/>
      <c r="QFR53" s="526"/>
      <c r="QFS53" s="526"/>
      <c r="QFT53" s="526"/>
      <c r="QFU53" s="526"/>
      <c r="QFV53" s="526"/>
      <c r="QFW53" s="526"/>
      <c r="QFX53" s="526"/>
      <c r="QFY53" s="526"/>
      <c r="QFZ53" s="526"/>
      <c r="QGA53" s="526"/>
      <c r="QGB53" s="526"/>
      <c r="QGC53" s="526"/>
      <c r="QGD53" s="526"/>
      <c r="QGE53" s="526"/>
      <c r="QGF53" s="526"/>
      <c r="QGG53" s="526"/>
      <c r="QGH53" s="526"/>
      <c r="QGI53" s="526"/>
      <c r="QGJ53" s="526"/>
      <c r="QGK53" s="526"/>
      <c r="QGL53" s="526"/>
      <c r="QGM53" s="526"/>
      <c r="QGN53" s="526"/>
      <c r="QGO53" s="526"/>
      <c r="QGP53" s="526"/>
      <c r="QGQ53" s="526"/>
      <c r="QGR53" s="526"/>
      <c r="QGS53" s="526"/>
      <c r="QGT53" s="526"/>
      <c r="QGU53" s="526"/>
      <c r="QGV53" s="526"/>
      <c r="QGW53" s="526"/>
      <c r="QGX53" s="526"/>
      <c r="QGY53" s="526"/>
      <c r="QGZ53" s="526"/>
      <c r="QHA53" s="526"/>
      <c r="QHB53" s="526"/>
      <c r="QHC53" s="526"/>
      <c r="QHD53" s="526"/>
      <c r="QHE53" s="526"/>
      <c r="QHF53" s="526"/>
      <c r="QHG53" s="526"/>
      <c r="QHH53" s="526"/>
      <c r="QHI53" s="526"/>
      <c r="QHJ53" s="526"/>
      <c r="QHK53" s="526"/>
      <c r="QHL53" s="526"/>
      <c r="QHM53" s="526"/>
      <c r="QHN53" s="526"/>
      <c r="QHO53" s="526"/>
      <c r="QHP53" s="526"/>
      <c r="QHQ53" s="526"/>
      <c r="QHR53" s="526"/>
      <c r="QHS53" s="526"/>
      <c r="QHT53" s="526"/>
      <c r="QHU53" s="526"/>
      <c r="QHV53" s="526"/>
      <c r="QHW53" s="526"/>
      <c r="QHX53" s="526"/>
      <c r="QHY53" s="526"/>
      <c r="QHZ53" s="526"/>
      <c r="QIA53" s="526"/>
      <c r="QIB53" s="526"/>
      <c r="QIC53" s="526"/>
      <c r="QID53" s="526"/>
      <c r="QIE53" s="526"/>
      <c r="QIF53" s="526"/>
      <c r="QIG53" s="526"/>
      <c r="QIH53" s="526"/>
      <c r="QII53" s="526"/>
      <c r="QIJ53" s="526"/>
      <c r="QIK53" s="526"/>
      <c r="QIL53" s="526"/>
      <c r="QIM53" s="526"/>
      <c r="QIN53" s="526"/>
      <c r="QIO53" s="526"/>
      <c r="QIP53" s="526"/>
      <c r="QIQ53" s="526"/>
      <c r="QIR53" s="526"/>
      <c r="QIS53" s="526"/>
      <c r="QIT53" s="526"/>
      <c r="QIU53" s="526"/>
      <c r="QIV53" s="526"/>
      <c r="QIW53" s="526"/>
      <c r="QIX53" s="526"/>
      <c r="QIY53" s="526"/>
      <c r="QIZ53" s="526"/>
      <c r="QJA53" s="526"/>
      <c r="QJB53" s="526"/>
      <c r="QJC53" s="526"/>
      <c r="QJD53" s="526"/>
      <c r="QJE53" s="526"/>
      <c r="QJF53" s="526"/>
      <c r="QJG53" s="526"/>
      <c r="QJH53" s="526"/>
      <c r="QJI53" s="526"/>
      <c r="QJJ53" s="526"/>
      <c r="QJK53" s="526"/>
      <c r="QJL53" s="526"/>
      <c r="QJM53" s="526"/>
      <c r="QJN53" s="526"/>
      <c r="QJO53" s="526"/>
      <c r="QJP53" s="526"/>
      <c r="QJQ53" s="526"/>
      <c r="QJR53" s="526"/>
      <c r="QJS53" s="526"/>
      <c r="QJT53" s="526"/>
      <c r="QJU53" s="526"/>
      <c r="QJV53" s="526"/>
      <c r="QJW53" s="526"/>
      <c r="QJX53" s="526"/>
      <c r="QJY53" s="526"/>
      <c r="QJZ53" s="526"/>
      <c r="QKA53" s="526"/>
      <c r="QKB53" s="526"/>
      <c r="QKC53" s="526"/>
      <c r="QKD53" s="526"/>
      <c r="QKE53" s="526"/>
      <c r="QKF53" s="526"/>
      <c r="QKG53" s="526"/>
      <c r="QKH53" s="526"/>
      <c r="QKI53" s="526"/>
      <c r="QKJ53" s="526"/>
      <c r="QKK53" s="526"/>
      <c r="QKL53" s="526"/>
      <c r="QKM53" s="526"/>
      <c r="QKN53" s="526"/>
      <c r="QKO53" s="526"/>
      <c r="QKP53" s="526"/>
      <c r="QKQ53" s="526"/>
      <c r="QKR53" s="526"/>
      <c r="QKS53" s="526"/>
      <c r="QKT53" s="526"/>
      <c r="QKU53" s="526"/>
      <c r="QKV53" s="526"/>
      <c r="QKW53" s="526"/>
      <c r="QKX53" s="526"/>
      <c r="QKY53" s="526"/>
      <c r="QKZ53" s="526"/>
      <c r="QLA53" s="526"/>
      <c r="QLB53" s="526"/>
      <c r="QLC53" s="526"/>
      <c r="QLD53" s="526"/>
      <c r="QLE53" s="526"/>
      <c r="QLF53" s="526"/>
      <c r="QLG53" s="526"/>
      <c r="QLH53" s="526"/>
      <c r="QLI53" s="526"/>
      <c r="QLJ53" s="526"/>
      <c r="QLK53" s="526"/>
      <c r="QLL53" s="526"/>
      <c r="QLM53" s="526"/>
      <c r="QLN53" s="526"/>
      <c r="QLO53" s="526"/>
      <c r="QLP53" s="526"/>
      <c r="QLQ53" s="526"/>
      <c r="QLR53" s="526"/>
      <c r="QLS53" s="526"/>
      <c r="QLT53" s="526"/>
      <c r="QLU53" s="526"/>
      <c r="QLV53" s="526"/>
      <c r="QLW53" s="526"/>
      <c r="QLX53" s="526"/>
      <c r="QLY53" s="526"/>
      <c r="QLZ53" s="526"/>
      <c r="QMA53" s="526"/>
      <c r="QMB53" s="526"/>
      <c r="QMC53" s="526"/>
      <c r="QMD53" s="526"/>
      <c r="QME53" s="526"/>
      <c r="QMF53" s="526"/>
      <c r="QMG53" s="526"/>
      <c r="QMH53" s="526"/>
      <c r="QMI53" s="526"/>
      <c r="QMJ53" s="526"/>
      <c r="QMK53" s="526"/>
      <c r="QML53" s="526"/>
      <c r="QMM53" s="526"/>
      <c r="QMN53" s="526"/>
      <c r="QMO53" s="526"/>
      <c r="QMP53" s="526"/>
      <c r="QMQ53" s="526"/>
      <c r="QMR53" s="526"/>
      <c r="QMS53" s="526"/>
      <c r="QMT53" s="526"/>
      <c r="QMU53" s="526"/>
      <c r="QMV53" s="526"/>
      <c r="QMW53" s="526"/>
      <c r="QMX53" s="526"/>
      <c r="QMY53" s="526"/>
      <c r="QMZ53" s="526"/>
      <c r="QNA53" s="526"/>
      <c r="QNB53" s="526"/>
      <c r="QNC53" s="526"/>
      <c r="QND53" s="526"/>
      <c r="QNE53" s="526"/>
      <c r="QNF53" s="526"/>
      <c r="QNG53" s="526"/>
      <c r="QNH53" s="526"/>
      <c r="QNI53" s="526"/>
      <c r="QNJ53" s="526"/>
      <c r="QNK53" s="526"/>
      <c r="QNL53" s="526"/>
      <c r="QNM53" s="526"/>
      <c r="QNN53" s="526"/>
      <c r="QNO53" s="526"/>
      <c r="QNP53" s="526"/>
      <c r="QNQ53" s="526"/>
      <c r="QNR53" s="526"/>
      <c r="QNS53" s="526"/>
      <c r="QNT53" s="526"/>
      <c r="QNU53" s="526"/>
      <c r="QNV53" s="526"/>
      <c r="QNW53" s="526"/>
      <c r="QNX53" s="526"/>
      <c r="QNY53" s="526"/>
      <c r="QNZ53" s="526"/>
      <c r="QOA53" s="526"/>
      <c r="QOB53" s="526"/>
      <c r="QOC53" s="526"/>
      <c r="QOD53" s="526"/>
      <c r="QOE53" s="526"/>
      <c r="QOF53" s="526"/>
      <c r="QOG53" s="526"/>
      <c r="QOH53" s="526"/>
      <c r="QOI53" s="526"/>
      <c r="QOJ53" s="526"/>
      <c r="QOK53" s="526"/>
      <c r="QOL53" s="526"/>
      <c r="QOM53" s="526"/>
      <c r="QON53" s="526"/>
      <c r="QOO53" s="526"/>
      <c r="QOP53" s="526"/>
      <c r="QOQ53" s="526"/>
      <c r="QOR53" s="526"/>
      <c r="QOS53" s="526"/>
      <c r="QOT53" s="526"/>
      <c r="QOU53" s="526"/>
      <c r="QOV53" s="526"/>
      <c r="QOW53" s="526"/>
      <c r="QOX53" s="526"/>
      <c r="QOY53" s="526"/>
      <c r="QOZ53" s="526"/>
      <c r="QPA53" s="526"/>
      <c r="QPB53" s="526"/>
      <c r="QPC53" s="526"/>
      <c r="QPD53" s="526"/>
      <c r="QPE53" s="526"/>
      <c r="QPF53" s="526"/>
      <c r="QPG53" s="526"/>
      <c r="QPH53" s="526"/>
      <c r="QPI53" s="526"/>
      <c r="QPJ53" s="526"/>
      <c r="QPK53" s="526"/>
      <c r="QPL53" s="526"/>
      <c r="QPM53" s="526"/>
      <c r="QPN53" s="526"/>
      <c r="QPO53" s="526"/>
      <c r="QPP53" s="526"/>
      <c r="QPQ53" s="526"/>
      <c r="QPR53" s="526"/>
      <c r="QPS53" s="526"/>
      <c r="QPT53" s="526"/>
      <c r="QPU53" s="526"/>
      <c r="QPV53" s="526"/>
      <c r="QPW53" s="526"/>
      <c r="QPX53" s="526"/>
      <c r="QPY53" s="526"/>
      <c r="QPZ53" s="526"/>
      <c r="QQA53" s="526"/>
      <c r="QQB53" s="526"/>
      <c r="QQC53" s="526"/>
      <c r="QQD53" s="526"/>
      <c r="QQE53" s="526"/>
      <c r="QQF53" s="526"/>
      <c r="QQG53" s="526"/>
      <c r="QQH53" s="526"/>
      <c r="QQI53" s="526"/>
      <c r="QQJ53" s="526"/>
      <c r="QQK53" s="526"/>
      <c r="QQL53" s="526"/>
      <c r="QQM53" s="526"/>
      <c r="QQN53" s="526"/>
      <c r="QQO53" s="526"/>
      <c r="QQP53" s="526"/>
      <c r="QQQ53" s="526"/>
      <c r="QQR53" s="526"/>
      <c r="QQS53" s="526"/>
      <c r="QQT53" s="526"/>
      <c r="QQU53" s="526"/>
      <c r="QQV53" s="526"/>
      <c r="QQW53" s="526"/>
      <c r="QQX53" s="526"/>
      <c r="QQY53" s="526"/>
      <c r="QQZ53" s="526"/>
      <c r="QRA53" s="526"/>
      <c r="QRB53" s="526"/>
      <c r="QRC53" s="526"/>
      <c r="QRD53" s="526"/>
      <c r="QRE53" s="526"/>
      <c r="QRF53" s="526"/>
      <c r="QRG53" s="526"/>
      <c r="QRH53" s="526"/>
      <c r="QRI53" s="526"/>
      <c r="QRJ53" s="526"/>
      <c r="QRK53" s="526"/>
      <c r="QRL53" s="526"/>
      <c r="QRM53" s="526"/>
      <c r="QRN53" s="526"/>
      <c r="QRO53" s="526"/>
      <c r="QRP53" s="526"/>
      <c r="QRQ53" s="526"/>
      <c r="QRR53" s="526"/>
      <c r="QRS53" s="526"/>
      <c r="QRT53" s="526"/>
      <c r="QRU53" s="526"/>
      <c r="QRV53" s="526"/>
      <c r="QRW53" s="526"/>
      <c r="QRX53" s="526"/>
      <c r="QRY53" s="526"/>
      <c r="QRZ53" s="526"/>
      <c r="QSA53" s="526"/>
      <c r="QSB53" s="526"/>
      <c r="QSC53" s="526"/>
      <c r="QSD53" s="526"/>
      <c r="QSE53" s="526"/>
      <c r="QSF53" s="526"/>
      <c r="QSG53" s="526"/>
      <c r="QSH53" s="526"/>
      <c r="QSI53" s="526"/>
      <c r="QSJ53" s="526"/>
      <c r="QSK53" s="526"/>
      <c r="QSL53" s="526"/>
      <c r="QSM53" s="526"/>
      <c r="QSN53" s="526"/>
      <c r="QSO53" s="526"/>
      <c r="QSP53" s="526"/>
      <c r="QSQ53" s="526"/>
      <c r="QSR53" s="526"/>
      <c r="QSS53" s="526"/>
      <c r="QST53" s="526"/>
      <c r="QSU53" s="526"/>
      <c r="QSV53" s="526"/>
      <c r="QSW53" s="526"/>
      <c r="QSX53" s="526"/>
      <c r="QSY53" s="526"/>
      <c r="QSZ53" s="526"/>
      <c r="QTA53" s="526"/>
      <c r="QTB53" s="526"/>
      <c r="QTC53" s="526"/>
      <c r="QTD53" s="526"/>
      <c r="QTE53" s="526"/>
      <c r="QTF53" s="526"/>
      <c r="QTG53" s="526"/>
      <c r="QTH53" s="526"/>
      <c r="QTI53" s="526"/>
      <c r="QTJ53" s="526"/>
      <c r="QTK53" s="526"/>
      <c r="QTL53" s="526"/>
      <c r="QTM53" s="526"/>
      <c r="QTN53" s="526"/>
      <c r="QTO53" s="526"/>
      <c r="QTP53" s="526"/>
      <c r="QTQ53" s="526"/>
      <c r="QTR53" s="526"/>
      <c r="QTS53" s="526"/>
      <c r="QTT53" s="526"/>
      <c r="QTU53" s="526"/>
      <c r="QTV53" s="526"/>
      <c r="QTW53" s="526"/>
      <c r="QTX53" s="526"/>
      <c r="QTY53" s="526"/>
      <c r="QTZ53" s="526"/>
      <c r="QUA53" s="526"/>
      <c r="QUB53" s="526"/>
      <c r="QUC53" s="526"/>
      <c r="QUD53" s="526"/>
      <c r="QUE53" s="526"/>
      <c r="QUF53" s="526"/>
      <c r="QUG53" s="526"/>
      <c r="QUH53" s="526"/>
      <c r="QUI53" s="526"/>
      <c r="QUJ53" s="526"/>
      <c r="QUK53" s="526"/>
      <c r="QUL53" s="526"/>
      <c r="QUM53" s="526"/>
      <c r="QUN53" s="526"/>
      <c r="QUO53" s="526"/>
      <c r="QUP53" s="526"/>
      <c r="QUQ53" s="526"/>
      <c r="QUR53" s="526"/>
      <c r="QUS53" s="526"/>
      <c r="QUT53" s="526"/>
      <c r="QUU53" s="526"/>
      <c r="QUV53" s="526"/>
      <c r="QUW53" s="526"/>
      <c r="QUX53" s="526"/>
      <c r="QUY53" s="526"/>
      <c r="QUZ53" s="526"/>
      <c r="QVA53" s="526"/>
      <c r="QVB53" s="526"/>
      <c r="QVC53" s="526"/>
      <c r="QVD53" s="526"/>
      <c r="QVE53" s="526"/>
      <c r="QVF53" s="526"/>
      <c r="QVG53" s="526"/>
      <c r="QVH53" s="526"/>
      <c r="QVI53" s="526"/>
      <c r="QVJ53" s="526"/>
      <c r="QVK53" s="526"/>
      <c r="QVL53" s="526"/>
      <c r="QVM53" s="526"/>
      <c r="QVN53" s="526"/>
      <c r="QVO53" s="526"/>
      <c r="QVP53" s="526"/>
      <c r="QVQ53" s="526"/>
      <c r="QVR53" s="526"/>
      <c r="QVS53" s="526"/>
      <c r="QVT53" s="526"/>
      <c r="QVU53" s="526"/>
      <c r="QVV53" s="526"/>
      <c r="QVW53" s="526"/>
      <c r="QVX53" s="526"/>
      <c r="QVY53" s="526"/>
      <c r="QVZ53" s="526"/>
      <c r="QWA53" s="526"/>
      <c r="QWB53" s="526"/>
      <c r="QWC53" s="526"/>
      <c r="QWD53" s="526"/>
      <c r="QWE53" s="526"/>
      <c r="QWF53" s="526"/>
      <c r="QWG53" s="526"/>
      <c r="QWH53" s="526"/>
      <c r="QWI53" s="526"/>
      <c r="QWJ53" s="526"/>
      <c r="QWK53" s="526"/>
      <c r="QWL53" s="526"/>
      <c r="QWM53" s="526"/>
      <c r="QWN53" s="526"/>
      <c r="QWO53" s="526"/>
      <c r="QWP53" s="526"/>
      <c r="QWQ53" s="526"/>
      <c r="QWR53" s="526"/>
      <c r="QWS53" s="526"/>
      <c r="QWT53" s="526"/>
      <c r="QWU53" s="526"/>
      <c r="QWV53" s="526"/>
      <c r="QWW53" s="526"/>
      <c r="QWX53" s="526"/>
      <c r="QWY53" s="526"/>
      <c r="QWZ53" s="526"/>
      <c r="QXA53" s="526"/>
      <c r="QXB53" s="526"/>
      <c r="QXC53" s="526"/>
      <c r="QXD53" s="526"/>
      <c r="QXE53" s="526"/>
      <c r="QXF53" s="526"/>
      <c r="QXG53" s="526"/>
      <c r="QXH53" s="526"/>
      <c r="QXI53" s="526"/>
      <c r="QXJ53" s="526"/>
      <c r="QXK53" s="526"/>
      <c r="QXL53" s="526"/>
      <c r="QXM53" s="526"/>
      <c r="QXN53" s="526"/>
      <c r="QXO53" s="526"/>
      <c r="QXP53" s="526"/>
      <c r="QXQ53" s="526"/>
      <c r="QXR53" s="526"/>
      <c r="QXS53" s="526"/>
      <c r="QXT53" s="526"/>
      <c r="QXU53" s="526"/>
      <c r="QXV53" s="526"/>
      <c r="QXW53" s="526"/>
      <c r="QXX53" s="526"/>
      <c r="QXY53" s="526"/>
      <c r="QXZ53" s="526"/>
      <c r="QYA53" s="526"/>
      <c r="QYB53" s="526"/>
      <c r="QYC53" s="526"/>
      <c r="QYD53" s="526"/>
      <c r="QYE53" s="526"/>
      <c r="QYF53" s="526"/>
      <c r="QYG53" s="526"/>
      <c r="QYH53" s="526"/>
      <c r="QYI53" s="526"/>
      <c r="QYJ53" s="526"/>
      <c r="QYK53" s="526"/>
      <c r="QYL53" s="526"/>
      <c r="QYM53" s="526"/>
      <c r="QYN53" s="526"/>
      <c r="QYO53" s="526"/>
      <c r="QYP53" s="526"/>
      <c r="QYQ53" s="526"/>
      <c r="QYR53" s="526"/>
      <c r="QYS53" s="526"/>
      <c r="QYT53" s="526"/>
      <c r="QYU53" s="526"/>
      <c r="QYV53" s="526"/>
      <c r="QYW53" s="526"/>
      <c r="QYX53" s="526"/>
      <c r="QYY53" s="526"/>
      <c r="QYZ53" s="526"/>
      <c r="QZA53" s="526"/>
      <c r="QZB53" s="526"/>
      <c r="QZC53" s="526"/>
      <c r="QZD53" s="526"/>
      <c r="QZE53" s="526"/>
      <c r="QZF53" s="526"/>
      <c r="QZG53" s="526"/>
      <c r="QZH53" s="526"/>
      <c r="QZI53" s="526"/>
      <c r="QZJ53" s="526"/>
      <c r="QZK53" s="526"/>
      <c r="QZL53" s="526"/>
      <c r="QZM53" s="526"/>
      <c r="QZN53" s="526"/>
      <c r="QZO53" s="526"/>
      <c r="QZP53" s="526"/>
      <c r="QZQ53" s="526"/>
      <c r="QZR53" s="526"/>
      <c r="QZS53" s="526"/>
      <c r="QZT53" s="526"/>
      <c r="QZU53" s="526"/>
      <c r="QZV53" s="526"/>
      <c r="QZW53" s="526"/>
      <c r="QZX53" s="526"/>
      <c r="QZY53" s="526"/>
      <c r="QZZ53" s="526"/>
      <c r="RAA53" s="526"/>
      <c r="RAB53" s="526"/>
      <c r="RAC53" s="526"/>
      <c r="RAD53" s="526"/>
      <c r="RAE53" s="526"/>
      <c r="RAF53" s="526"/>
      <c r="RAG53" s="526"/>
      <c r="RAH53" s="526"/>
      <c r="RAI53" s="526"/>
      <c r="RAJ53" s="526"/>
      <c r="RAK53" s="526"/>
      <c r="RAL53" s="526"/>
      <c r="RAM53" s="526"/>
      <c r="RAN53" s="526"/>
      <c r="RAO53" s="526"/>
      <c r="RAP53" s="526"/>
      <c r="RAQ53" s="526"/>
      <c r="RAR53" s="526"/>
      <c r="RAS53" s="526"/>
      <c r="RAT53" s="526"/>
      <c r="RAU53" s="526"/>
      <c r="RAV53" s="526"/>
      <c r="RAW53" s="526"/>
      <c r="RAX53" s="526"/>
      <c r="RAY53" s="526"/>
      <c r="RAZ53" s="526"/>
      <c r="RBA53" s="526"/>
      <c r="RBB53" s="526"/>
      <c r="RBC53" s="526"/>
      <c r="RBD53" s="526"/>
      <c r="RBE53" s="526"/>
      <c r="RBF53" s="526"/>
      <c r="RBG53" s="526"/>
      <c r="RBH53" s="526"/>
      <c r="RBI53" s="526"/>
      <c r="RBJ53" s="526"/>
      <c r="RBK53" s="526"/>
      <c r="RBL53" s="526"/>
      <c r="RBM53" s="526"/>
      <c r="RBN53" s="526"/>
      <c r="RBO53" s="526"/>
      <c r="RBP53" s="526"/>
      <c r="RBQ53" s="526"/>
      <c r="RBR53" s="526"/>
      <c r="RBS53" s="526"/>
      <c r="RBT53" s="526"/>
      <c r="RBU53" s="526"/>
      <c r="RBV53" s="526"/>
      <c r="RBW53" s="526"/>
      <c r="RBX53" s="526"/>
      <c r="RBY53" s="526"/>
      <c r="RBZ53" s="526"/>
      <c r="RCA53" s="526"/>
      <c r="RCB53" s="526"/>
      <c r="RCC53" s="526"/>
      <c r="RCD53" s="526"/>
      <c r="RCE53" s="526"/>
      <c r="RCF53" s="526"/>
      <c r="RCG53" s="526"/>
      <c r="RCH53" s="526"/>
      <c r="RCI53" s="526"/>
      <c r="RCJ53" s="526"/>
      <c r="RCK53" s="526"/>
      <c r="RCL53" s="526"/>
      <c r="RCM53" s="526"/>
      <c r="RCN53" s="526"/>
      <c r="RCO53" s="526"/>
      <c r="RCP53" s="526"/>
      <c r="RCQ53" s="526"/>
      <c r="RCR53" s="526"/>
      <c r="RCS53" s="526"/>
      <c r="RCT53" s="526"/>
      <c r="RCU53" s="526"/>
      <c r="RCV53" s="526"/>
      <c r="RCW53" s="526"/>
      <c r="RCX53" s="526"/>
      <c r="RCY53" s="526"/>
      <c r="RCZ53" s="526"/>
      <c r="RDA53" s="526"/>
      <c r="RDB53" s="526"/>
      <c r="RDC53" s="526"/>
      <c r="RDD53" s="526"/>
      <c r="RDE53" s="526"/>
      <c r="RDF53" s="526"/>
      <c r="RDG53" s="526"/>
      <c r="RDH53" s="526"/>
      <c r="RDI53" s="526"/>
      <c r="RDJ53" s="526"/>
      <c r="RDK53" s="526"/>
      <c r="RDL53" s="526"/>
      <c r="RDM53" s="526"/>
      <c r="RDN53" s="526"/>
      <c r="RDO53" s="526"/>
      <c r="RDP53" s="526"/>
      <c r="RDQ53" s="526"/>
      <c r="RDR53" s="526"/>
      <c r="RDS53" s="526"/>
      <c r="RDT53" s="526"/>
      <c r="RDU53" s="526"/>
      <c r="RDV53" s="526"/>
      <c r="RDW53" s="526"/>
      <c r="RDX53" s="526"/>
      <c r="RDY53" s="526"/>
      <c r="RDZ53" s="526"/>
      <c r="REA53" s="526"/>
      <c r="REB53" s="526"/>
      <c r="REC53" s="526"/>
      <c r="RED53" s="526"/>
      <c r="REE53" s="526"/>
      <c r="REF53" s="526"/>
      <c r="REG53" s="526"/>
      <c r="REH53" s="526"/>
      <c r="REI53" s="526"/>
      <c r="REJ53" s="526"/>
      <c r="REK53" s="526"/>
      <c r="REL53" s="526"/>
      <c r="REM53" s="526"/>
      <c r="REN53" s="526"/>
      <c r="REO53" s="526"/>
      <c r="REP53" s="526"/>
      <c r="REQ53" s="526"/>
      <c r="RER53" s="526"/>
      <c r="RES53" s="526"/>
      <c r="RET53" s="526"/>
      <c r="REU53" s="526"/>
      <c r="REV53" s="526"/>
      <c r="REW53" s="526"/>
      <c r="REX53" s="526"/>
      <c r="REY53" s="526"/>
      <c r="REZ53" s="526"/>
      <c r="RFA53" s="526"/>
      <c r="RFB53" s="526"/>
      <c r="RFC53" s="526"/>
      <c r="RFD53" s="526"/>
      <c r="RFE53" s="526"/>
      <c r="RFF53" s="526"/>
      <c r="RFG53" s="526"/>
      <c r="RFH53" s="526"/>
      <c r="RFI53" s="526"/>
      <c r="RFJ53" s="526"/>
      <c r="RFK53" s="526"/>
      <c r="RFL53" s="526"/>
      <c r="RFM53" s="526"/>
      <c r="RFN53" s="526"/>
      <c r="RFO53" s="526"/>
      <c r="RFP53" s="526"/>
      <c r="RFQ53" s="526"/>
      <c r="RFR53" s="526"/>
      <c r="RFS53" s="526"/>
      <c r="RFT53" s="526"/>
      <c r="RFU53" s="526"/>
      <c r="RFV53" s="526"/>
      <c r="RFW53" s="526"/>
      <c r="RFX53" s="526"/>
      <c r="RFY53" s="526"/>
      <c r="RFZ53" s="526"/>
      <c r="RGA53" s="526"/>
      <c r="RGB53" s="526"/>
      <c r="RGC53" s="526"/>
      <c r="RGD53" s="526"/>
      <c r="RGE53" s="526"/>
      <c r="RGF53" s="526"/>
      <c r="RGG53" s="526"/>
      <c r="RGH53" s="526"/>
      <c r="RGI53" s="526"/>
      <c r="RGJ53" s="526"/>
      <c r="RGK53" s="526"/>
      <c r="RGL53" s="526"/>
      <c r="RGM53" s="526"/>
      <c r="RGN53" s="526"/>
      <c r="RGO53" s="526"/>
      <c r="RGP53" s="526"/>
      <c r="RGQ53" s="526"/>
      <c r="RGR53" s="526"/>
      <c r="RGS53" s="526"/>
      <c r="RGT53" s="526"/>
      <c r="RGU53" s="526"/>
      <c r="RGV53" s="526"/>
      <c r="RGW53" s="526"/>
      <c r="RGX53" s="526"/>
      <c r="RGY53" s="526"/>
      <c r="RGZ53" s="526"/>
      <c r="RHA53" s="526"/>
      <c r="RHB53" s="526"/>
      <c r="RHC53" s="526"/>
      <c r="RHD53" s="526"/>
      <c r="RHE53" s="526"/>
      <c r="RHF53" s="526"/>
      <c r="RHG53" s="526"/>
      <c r="RHH53" s="526"/>
      <c r="RHI53" s="526"/>
      <c r="RHJ53" s="526"/>
      <c r="RHK53" s="526"/>
      <c r="RHL53" s="526"/>
      <c r="RHM53" s="526"/>
      <c r="RHN53" s="526"/>
      <c r="RHO53" s="526"/>
      <c r="RHP53" s="526"/>
      <c r="RHQ53" s="526"/>
      <c r="RHR53" s="526"/>
      <c r="RHS53" s="526"/>
      <c r="RHT53" s="526"/>
      <c r="RHU53" s="526"/>
      <c r="RHV53" s="526"/>
      <c r="RHW53" s="526"/>
      <c r="RHX53" s="526"/>
      <c r="RHY53" s="526"/>
      <c r="RHZ53" s="526"/>
      <c r="RIA53" s="526"/>
      <c r="RIB53" s="526"/>
      <c r="RIC53" s="526"/>
      <c r="RID53" s="526"/>
      <c r="RIE53" s="526"/>
      <c r="RIF53" s="526"/>
      <c r="RIG53" s="526"/>
      <c r="RIH53" s="526"/>
      <c r="RII53" s="526"/>
      <c r="RIJ53" s="526"/>
      <c r="RIK53" s="526"/>
      <c r="RIL53" s="526"/>
      <c r="RIM53" s="526"/>
      <c r="RIN53" s="526"/>
      <c r="RIO53" s="526"/>
      <c r="RIP53" s="526"/>
      <c r="RIQ53" s="526"/>
      <c r="RIR53" s="526"/>
      <c r="RIS53" s="526"/>
      <c r="RIT53" s="526"/>
      <c r="RIU53" s="526"/>
      <c r="RIV53" s="526"/>
      <c r="RIW53" s="526"/>
      <c r="RIX53" s="526"/>
      <c r="RIY53" s="526"/>
      <c r="RIZ53" s="526"/>
      <c r="RJA53" s="526"/>
      <c r="RJB53" s="526"/>
      <c r="RJC53" s="526"/>
      <c r="RJD53" s="526"/>
      <c r="RJE53" s="526"/>
      <c r="RJF53" s="526"/>
      <c r="RJG53" s="526"/>
      <c r="RJH53" s="526"/>
      <c r="RJI53" s="526"/>
      <c r="RJJ53" s="526"/>
      <c r="RJK53" s="526"/>
      <c r="RJL53" s="526"/>
      <c r="RJM53" s="526"/>
      <c r="RJN53" s="526"/>
      <c r="RJO53" s="526"/>
      <c r="RJP53" s="526"/>
      <c r="RJQ53" s="526"/>
      <c r="RJR53" s="526"/>
      <c r="RJS53" s="526"/>
      <c r="RJT53" s="526"/>
      <c r="RJU53" s="526"/>
      <c r="RJV53" s="526"/>
      <c r="RJW53" s="526"/>
      <c r="RJX53" s="526"/>
      <c r="RJY53" s="526"/>
      <c r="RJZ53" s="526"/>
      <c r="RKA53" s="526"/>
      <c r="RKB53" s="526"/>
      <c r="RKC53" s="526"/>
      <c r="RKD53" s="526"/>
      <c r="RKE53" s="526"/>
      <c r="RKF53" s="526"/>
      <c r="RKG53" s="526"/>
      <c r="RKH53" s="526"/>
      <c r="RKI53" s="526"/>
      <c r="RKJ53" s="526"/>
      <c r="RKK53" s="526"/>
      <c r="RKL53" s="526"/>
      <c r="RKM53" s="526"/>
      <c r="RKN53" s="526"/>
      <c r="RKO53" s="526"/>
      <c r="RKP53" s="526"/>
      <c r="RKQ53" s="526"/>
      <c r="RKR53" s="526"/>
      <c r="RKS53" s="526"/>
      <c r="RKT53" s="526"/>
      <c r="RKU53" s="526"/>
      <c r="RKV53" s="526"/>
      <c r="RKW53" s="526"/>
      <c r="RKX53" s="526"/>
      <c r="RKY53" s="526"/>
      <c r="RKZ53" s="526"/>
      <c r="RLA53" s="526"/>
      <c r="RLB53" s="526"/>
      <c r="RLC53" s="526"/>
      <c r="RLD53" s="526"/>
      <c r="RLE53" s="526"/>
      <c r="RLF53" s="526"/>
      <c r="RLG53" s="526"/>
      <c r="RLH53" s="526"/>
      <c r="RLI53" s="526"/>
      <c r="RLJ53" s="526"/>
      <c r="RLK53" s="526"/>
      <c r="RLL53" s="526"/>
      <c r="RLM53" s="526"/>
      <c r="RLN53" s="526"/>
      <c r="RLO53" s="526"/>
      <c r="RLP53" s="526"/>
      <c r="RLQ53" s="526"/>
      <c r="RLR53" s="526"/>
      <c r="RLS53" s="526"/>
      <c r="RLT53" s="526"/>
      <c r="RLU53" s="526"/>
      <c r="RLV53" s="526"/>
      <c r="RLW53" s="526"/>
      <c r="RLX53" s="526"/>
      <c r="RLY53" s="526"/>
      <c r="RLZ53" s="526"/>
      <c r="RMA53" s="526"/>
      <c r="RMB53" s="526"/>
      <c r="RMC53" s="526"/>
      <c r="RMD53" s="526"/>
      <c r="RME53" s="526"/>
      <c r="RMF53" s="526"/>
      <c r="RMG53" s="526"/>
      <c r="RMH53" s="526"/>
      <c r="RMI53" s="526"/>
      <c r="RMJ53" s="526"/>
      <c r="RMK53" s="526"/>
      <c r="RML53" s="526"/>
      <c r="RMM53" s="526"/>
      <c r="RMN53" s="526"/>
      <c r="RMO53" s="526"/>
      <c r="RMP53" s="526"/>
      <c r="RMQ53" s="526"/>
      <c r="RMR53" s="526"/>
      <c r="RMS53" s="526"/>
      <c r="RMT53" s="526"/>
      <c r="RMU53" s="526"/>
      <c r="RMV53" s="526"/>
      <c r="RMW53" s="526"/>
      <c r="RMX53" s="526"/>
      <c r="RMY53" s="526"/>
      <c r="RMZ53" s="526"/>
      <c r="RNA53" s="526"/>
      <c r="RNB53" s="526"/>
      <c r="RNC53" s="526"/>
      <c r="RND53" s="526"/>
      <c r="RNE53" s="526"/>
      <c r="RNF53" s="526"/>
      <c r="RNG53" s="526"/>
      <c r="RNH53" s="526"/>
      <c r="RNI53" s="526"/>
      <c r="RNJ53" s="526"/>
      <c r="RNK53" s="526"/>
      <c r="RNL53" s="526"/>
      <c r="RNM53" s="526"/>
      <c r="RNN53" s="526"/>
      <c r="RNO53" s="526"/>
      <c r="RNP53" s="526"/>
      <c r="RNQ53" s="526"/>
      <c r="RNR53" s="526"/>
      <c r="RNS53" s="526"/>
      <c r="RNT53" s="526"/>
      <c r="RNU53" s="526"/>
      <c r="RNV53" s="526"/>
      <c r="RNW53" s="526"/>
      <c r="RNX53" s="526"/>
      <c r="RNY53" s="526"/>
      <c r="RNZ53" s="526"/>
      <c r="ROA53" s="526"/>
      <c r="ROB53" s="526"/>
      <c r="ROC53" s="526"/>
      <c r="ROD53" s="526"/>
      <c r="ROE53" s="526"/>
      <c r="ROF53" s="526"/>
      <c r="ROG53" s="526"/>
      <c r="ROH53" s="526"/>
      <c r="ROI53" s="526"/>
      <c r="ROJ53" s="526"/>
      <c r="ROK53" s="526"/>
      <c r="ROL53" s="526"/>
      <c r="ROM53" s="526"/>
      <c r="RON53" s="526"/>
      <c r="ROO53" s="526"/>
      <c r="ROP53" s="526"/>
      <c r="ROQ53" s="526"/>
      <c r="ROR53" s="526"/>
      <c r="ROS53" s="526"/>
      <c r="ROT53" s="526"/>
      <c r="ROU53" s="526"/>
      <c r="ROV53" s="526"/>
      <c r="ROW53" s="526"/>
      <c r="ROX53" s="526"/>
      <c r="ROY53" s="526"/>
      <c r="ROZ53" s="526"/>
      <c r="RPA53" s="526"/>
      <c r="RPB53" s="526"/>
      <c r="RPC53" s="526"/>
      <c r="RPD53" s="526"/>
      <c r="RPE53" s="526"/>
      <c r="RPF53" s="526"/>
      <c r="RPG53" s="526"/>
      <c r="RPH53" s="526"/>
      <c r="RPI53" s="526"/>
      <c r="RPJ53" s="526"/>
      <c r="RPK53" s="526"/>
      <c r="RPL53" s="526"/>
      <c r="RPM53" s="526"/>
      <c r="RPN53" s="526"/>
      <c r="RPO53" s="526"/>
      <c r="RPP53" s="526"/>
      <c r="RPQ53" s="526"/>
      <c r="RPR53" s="526"/>
      <c r="RPS53" s="526"/>
      <c r="RPT53" s="526"/>
      <c r="RPU53" s="526"/>
      <c r="RPV53" s="526"/>
      <c r="RPW53" s="526"/>
      <c r="RPX53" s="526"/>
      <c r="RPY53" s="526"/>
      <c r="RPZ53" s="526"/>
      <c r="RQA53" s="526"/>
      <c r="RQB53" s="526"/>
      <c r="RQC53" s="526"/>
      <c r="RQD53" s="526"/>
      <c r="RQE53" s="526"/>
      <c r="RQF53" s="526"/>
      <c r="RQG53" s="526"/>
      <c r="RQH53" s="526"/>
      <c r="RQI53" s="526"/>
      <c r="RQJ53" s="526"/>
      <c r="RQK53" s="526"/>
      <c r="RQL53" s="526"/>
      <c r="RQM53" s="526"/>
      <c r="RQN53" s="526"/>
      <c r="RQO53" s="526"/>
      <c r="RQP53" s="526"/>
      <c r="RQQ53" s="526"/>
      <c r="RQR53" s="526"/>
      <c r="RQS53" s="526"/>
      <c r="RQT53" s="526"/>
      <c r="RQU53" s="526"/>
      <c r="RQV53" s="526"/>
      <c r="RQW53" s="526"/>
      <c r="RQX53" s="526"/>
      <c r="RQY53" s="526"/>
      <c r="RQZ53" s="526"/>
      <c r="RRA53" s="526"/>
      <c r="RRB53" s="526"/>
      <c r="RRC53" s="526"/>
      <c r="RRD53" s="526"/>
      <c r="RRE53" s="526"/>
      <c r="RRF53" s="526"/>
      <c r="RRG53" s="526"/>
      <c r="RRH53" s="526"/>
      <c r="RRI53" s="526"/>
      <c r="RRJ53" s="526"/>
      <c r="RRK53" s="526"/>
      <c r="RRL53" s="526"/>
      <c r="RRM53" s="526"/>
      <c r="RRN53" s="526"/>
      <c r="RRO53" s="526"/>
      <c r="RRP53" s="526"/>
      <c r="RRQ53" s="526"/>
      <c r="RRR53" s="526"/>
      <c r="RRS53" s="526"/>
      <c r="RRT53" s="526"/>
      <c r="RRU53" s="526"/>
      <c r="RRV53" s="526"/>
      <c r="RRW53" s="526"/>
      <c r="RRX53" s="526"/>
      <c r="RRY53" s="526"/>
      <c r="RRZ53" s="526"/>
      <c r="RSA53" s="526"/>
      <c r="RSB53" s="526"/>
      <c r="RSC53" s="526"/>
      <c r="RSD53" s="526"/>
      <c r="RSE53" s="526"/>
      <c r="RSF53" s="526"/>
      <c r="RSG53" s="526"/>
      <c r="RSH53" s="526"/>
      <c r="RSI53" s="526"/>
      <c r="RSJ53" s="526"/>
      <c r="RSK53" s="526"/>
      <c r="RSL53" s="526"/>
      <c r="RSM53" s="526"/>
      <c r="RSN53" s="526"/>
      <c r="RSO53" s="526"/>
      <c r="RSP53" s="526"/>
      <c r="RSQ53" s="526"/>
      <c r="RSR53" s="526"/>
      <c r="RSS53" s="526"/>
      <c r="RST53" s="526"/>
      <c r="RSU53" s="526"/>
      <c r="RSV53" s="526"/>
      <c r="RSW53" s="526"/>
      <c r="RSX53" s="526"/>
      <c r="RSY53" s="526"/>
      <c r="RSZ53" s="526"/>
      <c r="RTA53" s="526"/>
      <c r="RTB53" s="526"/>
      <c r="RTC53" s="526"/>
      <c r="RTD53" s="526"/>
      <c r="RTE53" s="526"/>
      <c r="RTF53" s="526"/>
      <c r="RTG53" s="526"/>
      <c r="RTH53" s="526"/>
      <c r="RTI53" s="526"/>
      <c r="RTJ53" s="526"/>
      <c r="RTK53" s="526"/>
      <c r="RTL53" s="526"/>
      <c r="RTM53" s="526"/>
      <c r="RTN53" s="526"/>
      <c r="RTO53" s="526"/>
      <c r="RTP53" s="526"/>
      <c r="RTQ53" s="526"/>
      <c r="RTR53" s="526"/>
      <c r="RTS53" s="526"/>
      <c r="RTT53" s="526"/>
      <c r="RTU53" s="526"/>
      <c r="RTV53" s="526"/>
      <c r="RTW53" s="526"/>
      <c r="RTX53" s="526"/>
      <c r="RTY53" s="526"/>
      <c r="RTZ53" s="526"/>
      <c r="RUA53" s="526"/>
      <c r="RUB53" s="526"/>
      <c r="RUC53" s="526"/>
      <c r="RUD53" s="526"/>
      <c r="RUE53" s="526"/>
      <c r="RUF53" s="526"/>
      <c r="RUG53" s="526"/>
      <c r="RUH53" s="526"/>
      <c r="RUI53" s="526"/>
      <c r="RUJ53" s="526"/>
      <c r="RUK53" s="526"/>
      <c r="RUL53" s="526"/>
      <c r="RUM53" s="526"/>
      <c r="RUN53" s="526"/>
      <c r="RUO53" s="526"/>
      <c r="RUP53" s="526"/>
      <c r="RUQ53" s="526"/>
      <c r="RUR53" s="526"/>
      <c r="RUS53" s="526"/>
      <c r="RUT53" s="526"/>
      <c r="RUU53" s="526"/>
      <c r="RUV53" s="526"/>
      <c r="RUW53" s="526"/>
      <c r="RUX53" s="526"/>
      <c r="RUY53" s="526"/>
      <c r="RUZ53" s="526"/>
      <c r="RVA53" s="526"/>
      <c r="RVB53" s="526"/>
      <c r="RVC53" s="526"/>
      <c r="RVD53" s="526"/>
      <c r="RVE53" s="526"/>
      <c r="RVF53" s="526"/>
      <c r="RVG53" s="526"/>
      <c r="RVH53" s="526"/>
      <c r="RVI53" s="526"/>
      <c r="RVJ53" s="526"/>
      <c r="RVK53" s="526"/>
      <c r="RVL53" s="526"/>
      <c r="RVM53" s="526"/>
      <c r="RVN53" s="526"/>
      <c r="RVO53" s="526"/>
      <c r="RVP53" s="526"/>
      <c r="RVQ53" s="526"/>
      <c r="RVR53" s="526"/>
      <c r="RVS53" s="526"/>
      <c r="RVT53" s="526"/>
      <c r="RVU53" s="526"/>
      <c r="RVV53" s="526"/>
      <c r="RVW53" s="526"/>
      <c r="RVX53" s="526"/>
      <c r="RVY53" s="526"/>
      <c r="RVZ53" s="526"/>
      <c r="RWA53" s="526"/>
      <c r="RWB53" s="526"/>
      <c r="RWC53" s="526"/>
      <c r="RWD53" s="526"/>
      <c r="RWE53" s="526"/>
      <c r="RWF53" s="526"/>
      <c r="RWG53" s="526"/>
      <c r="RWH53" s="526"/>
      <c r="RWI53" s="526"/>
      <c r="RWJ53" s="526"/>
      <c r="RWK53" s="526"/>
      <c r="RWL53" s="526"/>
      <c r="RWM53" s="526"/>
      <c r="RWN53" s="526"/>
      <c r="RWO53" s="526"/>
      <c r="RWP53" s="526"/>
      <c r="RWQ53" s="526"/>
      <c r="RWR53" s="526"/>
      <c r="RWS53" s="526"/>
      <c r="RWT53" s="526"/>
      <c r="RWU53" s="526"/>
      <c r="RWV53" s="526"/>
      <c r="RWW53" s="526"/>
      <c r="RWX53" s="526"/>
      <c r="RWY53" s="526"/>
      <c r="RWZ53" s="526"/>
      <c r="RXA53" s="526"/>
      <c r="RXB53" s="526"/>
      <c r="RXC53" s="526"/>
      <c r="RXD53" s="526"/>
      <c r="RXE53" s="526"/>
      <c r="RXF53" s="526"/>
      <c r="RXG53" s="526"/>
      <c r="RXH53" s="526"/>
      <c r="RXI53" s="526"/>
      <c r="RXJ53" s="526"/>
      <c r="RXK53" s="526"/>
      <c r="RXL53" s="526"/>
      <c r="RXM53" s="526"/>
      <c r="RXN53" s="526"/>
      <c r="RXO53" s="526"/>
      <c r="RXP53" s="526"/>
      <c r="RXQ53" s="526"/>
      <c r="RXR53" s="526"/>
      <c r="RXS53" s="526"/>
      <c r="RXT53" s="526"/>
      <c r="RXU53" s="526"/>
      <c r="RXV53" s="526"/>
      <c r="RXW53" s="526"/>
      <c r="RXX53" s="526"/>
      <c r="RXY53" s="526"/>
      <c r="RXZ53" s="526"/>
      <c r="RYA53" s="526"/>
      <c r="RYB53" s="526"/>
      <c r="RYC53" s="526"/>
      <c r="RYD53" s="526"/>
      <c r="RYE53" s="526"/>
      <c r="RYF53" s="526"/>
      <c r="RYG53" s="526"/>
      <c r="RYH53" s="526"/>
      <c r="RYI53" s="526"/>
      <c r="RYJ53" s="526"/>
      <c r="RYK53" s="526"/>
      <c r="RYL53" s="526"/>
      <c r="RYM53" s="526"/>
      <c r="RYN53" s="526"/>
      <c r="RYO53" s="526"/>
      <c r="RYP53" s="526"/>
      <c r="RYQ53" s="526"/>
      <c r="RYR53" s="526"/>
      <c r="RYS53" s="526"/>
      <c r="RYT53" s="526"/>
      <c r="RYU53" s="526"/>
      <c r="RYV53" s="526"/>
      <c r="RYW53" s="526"/>
      <c r="RYX53" s="526"/>
      <c r="RYY53" s="526"/>
      <c r="RYZ53" s="526"/>
      <c r="RZA53" s="526"/>
      <c r="RZB53" s="526"/>
      <c r="RZC53" s="526"/>
      <c r="RZD53" s="526"/>
      <c r="RZE53" s="526"/>
      <c r="RZF53" s="526"/>
      <c r="RZG53" s="526"/>
      <c r="RZH53" s="526"/>
      <c r="RZI53" s="526"/>
      <c r="RZJ53" s="526"/>
      <c r="RZK53" s="526"/>
      <c r="RZL53" s="526"/>
      <c r="RZM53" s="526"/>
      <c r="RZN53" s="526"/>
      <c r="RZO53" s="526"/>
      <c r="RZP53" s="526"/>
      <c r="RZQ53" s="526"/>
      <c r="RZR53" s="526"/>
      <c r="RZS53" s="526"/>
      <c r="RZT53" s="526"/>
      <c r="RZU53" s="526"/>
      <c r="RZV53" s="526"/>
      <c r="RZW53" s="526"/>
      <c r="RZX53" s="526"/>
      <c r="RZY53" s="526"/>
      <c r="RZZ53" s="526"/>
      <c r="SAA53" s="526"/>
      <c r="SAB53" s="526"/>
      <c r="SAC53" s="526"/>
      <c r="SAD53" s="526"/>
      <c r="SAE53" s="526"/>
      <c r="SAF53" s="526"/>
      <c r="SAG53" s="526"/>
      <c r="SAH53" s="526"/>
      <c r="SAI53" s="526"/>
      <c r="SAJ53" s="526"/>
      <c r="SAK53" s="526"/>
      <c r="SAL53" s="526"/>
      <c r="SAM53" s="526"/>
      <c r="SAN53" s="526"/>
      <c r="SAO53" s="526"/>
      <c r="SAP53" s="526"/>
      <c r="SAQ53" s="526"/>
      <c r="SAR53" s="526"/>
      <c r="SAS53" s="526"/>
      <c r="SAT53" s="526"/>
      <c r="SAU53" s="526"/>
      <c r="SAV53" s="526"/>
      <c r="SAW53" s="526"/>
      <c r="SAX53" s="526"/>
      <c r="SAY53" s="526"/>
      <c r="SAZ53" s="526"/>
      <c r="SBA53" s="526"/>
      <c r="SBB53" s="526"/>
      <c r="SBC53" s="526"/>
      <c r="SBD53" s="526"/>
      <c r="SBE53" s="526"/>
      <c r="SBF53" s="526"/>
      <c r="SBG53" s="526"/>
      <c r="SBH53" s="526"/>
      <c r="SBI53" s="526"/>
      <c r="SBJ53" s="526"/>
      <c r="SBK53" s="526"/>
      <c r="SBL53" s="526"/>
      <c r="SBM53" s="526"/>
      <c r="SBN53" s="526"/>
      <c r="SBO53" s="526"/>
      <c r="SBP53" s="526"/>
      <c r="SBQ53" s="526"/>
      <c r="SBR53" s="526"/>
      <c r="SBS53" s="526"/>
      <c r="SBT53" s="526"/>
      <c r="SBU53" s="526"/>
      <c r="SBV53" s="526"/>
      <c r="SBW53" s="526"/>
      <c r="SBX53" s="526"/>
      <c r="SBY53" s="526"/>
      <c r="SBZ53" s="526"/>
      <c r="SCA53" s="526"/>
      <c r="SCB53" s="526"/>
      <c r="SCC53" s="526"/>
      <c r="SCD53" s="526"/>
      <c r="SCE53" s="526"/>
      <c r="SCF53" s="526"/>
      <c r="SCG53" s="526"/>
      <c r="SCH53" s="526"/>
      <c r="SCI53" s="526"/>
      <c r="SCJ53" s="526"/>
      <c r="SCK53" s="526"/>
      <c r="SCL53" s="526"/>
      <c r="SCM53" s="526"/>
      <c r="SCN53" s="526"/>
      <c r="SCO53" s="526"/>
      <c r="SCP53" s="526"/>
      <c r="SCQ53" s="526"/>
      <c r="SCR53" s="526"/>
      <c r="SCS53" s="526"/>
      <c r="SCT53" s="526"/>
      <c r="SCU53" s="526"/>
      <c r="SCV53" s="526"/>
      <c r="SCW53" s="526"/>
      <c r="SCX53" s="526"/>
      <c r="SCY53" s="526"/>
      <c r="SCZ53" s="526"/>
      <c r="SDA53" s="526"/>
      <c r="SDB53" s="526"/>
      <c r="SDC53" s="526"/>
      <c r="SDD53" s="526"/>
      <c r="SDE53" s="526"/>
      <c r="SDF53" s="526"/>
      <c r="SDG53" s="526"/>
      <c r="SDH53" s="526"/>
      <c r="SDI53" s="526"/>
      <c r="SDJ53" s="526"/>
      <c r="SDK53" s="526"/>
      <c r="SDL53" s="526"/>
      <c r="SDM53" s="526"/>
      <c r="SDN53" s="526"/>
      <c r="SDO53" s="526"/>
      <c r="SDP53" s="526"/>
      <c r="SDQ53" s="526"/>
      <c r="SDR53" s="526"/>
      <c r="SDS53" s="526"/>
      <c r="SDT53" s="526"/>
      <c r="SDU53" s="526"/>
      <c r="SDV53" s="526"/>
      <c r="SDW53" s="526"/>
      <c r="SDX53" s="526"/>
      <c r="SDY53" s="526"/>
      <c r="SDZ53" s="526"/>
      <c r="SEA53" s="526"/>
      <c r="SEB53" s="526"/>
      <c r="SEC53" s="526"/>
      <c r="SED53" s="526"/>
      <c r="SEE53" s="526"/>
      <c r="SEF53" s="526"/>
      <c r="SEG53" s="526"/>
      <c r="SEH53" s="526"/>
      <c r="SEI53" s="526"/>
      <c r="SEJ53" s="526"/>
      <c r="SEK53" s="526"/>
      <c r="SEL53" s="526"/>
      <c r="SEM53" s="526"/>
      <c r="SEN53" s="526"/>
      <c r="SEO53" s="526"/>
      <c r="SEP53" s="526"/>
      <c r="SEQ53" s="526"/>
      <c r="SER53" s="526"/>
      <c r="SES53" s="526"/>
      <c r="SET53" s="526"/>
      <c r="SEU53" s="526"/>
      <c r="SEV53" s="526"/>
      <c r="SEW53" s="526"/>
      <c r="SEX53" s="526"/>
      <c r="SEY53" s="526"/>
      <c r="SEZ53" s="526"/>
      <c r="SFA53" s="526"/>
      <c r="SFB53" s="526"/>
      <c r="SFC53" s="526"/>
      <c r="SFD53" s="526"/>
      <c r="SFE53" s="526"/>
      <c r="SFF53" s="526"/>
      <c r="SFG53" s="526"/>
      <c r="SFH53" s="526"/>
      <c r="SFI53" s="526"/>
      <c r="SFJ53" s="526"/>
      <c r="SFK53" s="526"/>
      <c r="SFL53" s="526"/>
      <c r="SFM53" s="526"/>
      <c r="SFN53" s="526"/>
      <c r="SFO53" s="526"/>
      <c r="SFP53" s="526"/>
      <c r="SFQ53" s="526"/>
      <c r="SFR53" s="526"/>
      <c r="SFS53" s="526"/>
      <c r="SFT53" s="526"/>
      <c r="SFU53" s="526"/>
      <c r="SFV53" s="526"/>
      <c r="SFW53" s="526"/>
      <c r="SFX53" s="526"/>
      <c r="SFY53" s="526"/>
      <c r="SFZ53" s="526"/>
      <c r="SGA53" s="526"/>
      <c r="SGB53" s="526"/>
      <c r="SGC53" s="526"/>
      <c r="SGD53" s="526"/>
      <c r="SGE53" s="526"/>
      <c r="SGF53" s="526"/>
      <c r="SGG53" s="526"/>
      <c r="SGH53" s="526"/>
      <c r="SGI53" s="526"/>
      <c r="SGJ53" s="526"/>
      <c r="SGK53" s="526"/>
      <c r="SGL53" s="526"/>
      <c r="SGM53" s="526"/>
      <c r="SGN53" s="526"/>
      <c r="SGO53" s="526"/>
      <c r="SGP53" s="526"/>
      <c r="SGQ53" s="526"/>
      <c r="SGR53" s="526"/>
      <c r="SGS53" s="526"/>
      <c r="SGT53" s="526"/>
      <c r="SGU53" s="526"/>
      <c r="SGV53" s="526"/>
      <c r="SGW53" s="526"/>
      <c r="SGX53" s="526"/>
      <c r="SGY53" s="526"/>
      <c r="SGZ53" s="526"/>
      <c r="SHA53" s="526"/>
      <c r="SHB53" s="526"/>
      <c r="SHC53" s="526"/>
      <c r="SHD53" s="526"/>
      <c r="SHE53" s="526"/>
      <c r="SHF53" s="526"/>
      <c r="SHG53" s="526"/>
      <c r="SHH53" s="526"/>
      <c r="SHI53" s="526"/>
      <c r="SHJ53" s="526"/>
      <c r="SHK53" s="526"/>
      <c r="SHL53" s="526"/>
      <c r="SHM53" s="526"/>
      <c r="SHN53" s="526"/>
      <c r="SHO53" s="526"/>
      <c r="SHP53" s="526"/>
      <c r="SHQ53" s="526"/>
      <c r="SHR53" s="526"/>
      <c r="SHS53" s="526"/>
      <c r="SHT53" s="526"/>
      <c r="SHU53" s="526"/>
      <c r="SHV53" s="526"/>
      <c r="SHW53" s="526"/>
      <c r="SHX53" s="526"/>
      <c r="SHY53" s="526"/>
      <c r="SHZ53" s="526"/>
      <c r="SIA53" s="526"/>
      <c r="SIB53" s="526"/>
      <c r="SIC53" s="526"/>
      <c r="SID53" s="526"/>
      <c r="SIE53" s="526"/>
      <c r="SIF53" s="526"/>
      <c r="SIG53" s="526"/>
      <c r="SIH53" s="526"/>
      <c r="SII53" s="526"/>
      <c r="SIJ53" s="526"/>
      <c r="SIK53" s="526"/>
      <c r="SIL53" s="526"/>
      <c r="SIM53" s="526"/>
      <c r="SIN53" s="526"/>
      <c r="SIO53" s="526"/>
      <c r="SIP53" s="526"/>
      <c r="SIQ53" s="526"/>
      <c r="SIR53" s="526"/>
      <c r="SIS53" s="526"/>
      <c r="SIT53" s="526"/>
      <c r="SIU53" s="526"/>
      <c r="SIV53" s="526"/>
      <c r="SIW53" s="526"/>
      <c r="SIX53" s="526"/>
      <c r="SIY53" s="526"/>
      <c r="SIZ53" s="526"/>
      <c r="SJA53" s="526"/>
      <c r="SJB53" s="526"/>
      <c r="SJC53" s="526"/>
      <c r="SJD53" s="526"/>
      <c r="SJE53" s="526"/>
      <c r="SJF53" s="526"/>
      <c r="SJG53" s="526"/>
      <c r="SJH53" s="526"/>
      <c r="SJI53" s="526"/>
      <c r="SJJ53" s="526"/>
      <c r="SJK53" s="526"/>
      <c r="SJL53" s="526"/>
      <c r="SJM53" s="526"/>
      <c r="SJN53" s="526"/>
      <c r="SJO53" s="526"/>
      <c r="SJP53" s="526"/>
      <c r="SJQ53" s="526"/>
      <c r="SJR53" s="526"/>
      <c r="SJS53" s="526"/>
      <c r="SJT53" s="526"/>
      <c r="SJU53" s="526"/>
      <c r="SJV53" s="526"/>
      <c r="SJW53" s="526"/>
      <c r="SJX53" s="526"/>
      <c r="SJY53" s="526"/>
      <c r="SJZ53" s="526"/>
      <c r="SKA53" s="526"/>
      <c r="SKB53" s="526"/>
      <c r="SKC53" s="526"/>
      <c r="SKD53" s="526"/>
      <c r="SKE53" s="526"/>
      <c r="SKF53" s="526"/>
      <c r="SKG53" s="526"/>
      <c r="SKH53" s="526"/>
      <c r="SKI53" s="526"/>
      <c r="SKJ53" s="526"/>
      <c r="SKK53" s="526"/>
      <c r="SKL53" s="526"/>
      <c r="SKM53" s="526"/>
      <c r="SKN53" s="526"/>
      <c r="SKO53" s="526"/>
      <c r="SKP53" s="526"/>
      <c r="SKQ53" s="526"/>
      <c r="SKR53" s="526"/>
      <c r="SKS53" s="526"/>
      <c r="SKT53" s="526"/>
      <c r="SKU53" s="526"/>
      <c r="SKV53" s="526"/>
      <c r="SKW53" s="526"/>
      <c r="SKX53" s="526"/>
      <c r="SKY53" s="526"/>
      <c r="SKZ53" s="526"/>
      <c r="SLA53" s="526"/>
      <c r="SLB53" s="526"/>
      <c r="SLC53" s="526"/>
      <c r="SLD53" s="526"/>
      <c r="SLE53" s="526"/>
      <c r="SLF53" s="526"/>
      <c r="SLG53" s="526"/>
      <c r="SLH53" s="526"/>
      <c r="SLI53" s="526"/>
      <c r="SLJ53" s="526"/>
      <c r="SLK53" s="526"/>
      <c r="SLL53" s="526"/>
      <c r="SLM53" s="526"/>
      <c r="SLN53" s="526"/>
      <c r="SLO53" s="526"/>
      <c r="SLP53" s="526"/>
      <c r="SLQ53" s="526"/>
      <c r="SLR53" s="526"/>
      <c r="SLS53" s="526"/>
      <c r="SLT53" s="526"/>
      <c r="SLU53" s="526"/>
      <c r="SLV53" s="526"/>
      <c r="SLW53" s="526"/>
      <c r="SLX53" s="526"/>
      <c r="SLY53" s="526"/>
      <c r="SLZ53" s="526"/>
      <c r="SMA53" s="526"/>
      <c r="SMB53" s="526"/>
      <c r="SMC53" s="526"/>
      <c r="SMD53" s="526"/>
      <c r="SME53" s="526"/>
      <c r="SMF53" s="526"/>
      <c r="SMG53" s="526"/>
      <c r="SMH53" s="526"/>
      <c r="SMI53" s="526"/>
      <c r="SMJ53" s="526"/>
      <c r="SMK53" s="526"/>
      <c r="SML53" s="526"/>
      <c r="SMM53" s="526"/>
      <c r="SMN53" s="526"/>
      <c r="SMO53" s="526"/>
      <c r="SMP53" s="526"/>
      <c r="SMQ53" s="526"/>
      <c r="SMR53" s="526"/>
      <c r="SMS53" s="526"/>
      <c r="SMT53" s="526"/>
      <c r="SMU53" s="526"/>
      <c r="SMV53" s="526"/>
      <c r="SMW53" s="526"/>
      <c r="SMX53" s="526"/>
      <c r="SMY53" s="526"/>
      <c r="SMZ53" s="526"/>
      <c r="SNA53" s="526"/>
      <c r="SNB53" s="526"/>
      <c r="SNC53" s="526"/>
      <c r="SND53" s="526"/>
      <c r="SNE53" s="526"/>
      <c r="SNF53" s="526"/>
      <c r="SNG53" s="526"/>
      <c r="SNH53" s="526"/>
      <c r="SNI53" s="526"/>
      <c r="SNJ53" s="526"/>
      <c r="SNK53" s="526"/>
      <c r="SNL53" s="526"/>
      <c r="SNM53" s="526"/>
      <c r="SNN53" s="526"/>
      <c r="SNO53" s="526"/>
      <c r="SNP53" s="526"/>
      <c r="SNQ53" s="526"/>
      <c r="SNR53" s="526"/>
      <c r="SNS53" s="526"/>
      <c r="SNT53" s="526"/>
      <c r="SNU53" s="526"/>
      <c r="SNV53" s="526"/>
      <c r="SNW53" s="526"/>
      <c r="SNX53" s="526"/>
      <c r="SNY53" s="526"/>
      <c r="SNZ53" s="526"/>
      <c r="SOA53" s="526"/>
      <c r="SOB53" s="526"/>
      <c r="SOC53" s="526"/>
      <c r="SOD53" s="526"/>
      <c r="SOE53" s="526"/>
      <c r="SOF53" s="526"/>
      <c r="SOG53" s="526"/>
      <c r="SOH53" s="526"/>
      <c r="SOI53" s="526"/>
      <c r="SOJ53" s="526"/>
      <c r="SOK53" s="526"/>
      <c r="SOL53" s="526"/>
      <c r="SOM53" s="526"/>
      <c r="SON53" s="526"/>
      <c r="SOO53" s="526"/>
      <c r="SOP53" s="526"/>
      <c r="SOQ53" s="526"/>
      <c r="SOR53" s="526"/>
      <c r="SOS53" s="526"/>
      <c r="SOT53" s="526"/>
      <c r="SOU53" s="526"/>
      <c r="SOV53" s="526"/>
      <c r="SOW53" s="526"/>
      <c r="SOX53" s="526"/>
      <c r="SOY53" s="526"/>
      <c r="SOZ53" s="526"/>
      <c r="SPA53" s="526"/>
      <c r="SPB53" s="526"/>
      <c r="SPC53" s="526"/>
      <c r="SPD53" s="526"/>
      <c r="SPE53" s="526"/>
      <c r="SPF53" s="526"/>
      <c r="SPG53" s="526"/>
      <c r="SPH53" s="526"/>
      <c r="SPI53" s="526"/>
      <c r="SPJ53" s="526"/>
      <c r="SPK53" s="526"/>
      <c r="SPL53" s="526"/>
      <c r="SPM53" s="526"/>
      <c r="SPN53" s="526"/>
      <c r="SPO53" s="526"/>
      <c r="SPP53" s="526"/>
      <c r="SPQ53" s="526"/>
      <c r="SPR53" s="526"/>
      <c r="SPS53" s="526"/>
      <c r="SPT53" s="526"/>
      <c r="SPU53" s="526"/>
      <c r="SPV53" s="526"/>
      <c r="SPW53" s="526"/>
      <c r="SPX53" s="526"/>
      <c r="SPY53" s="526"/>
      <c r="SPZ53" s="526"/>
      <c r="SQA53" s="526"/>
      <c r="SQB53" s="526"/>
      <c r="SQC53" s="526"/>
      <c r="SQD53" s="526"/>
      <c r="SQE53" s="526"/>
      <c r="SQF53" s="526"/>
      <c r="SQG53" s="526"/>
      <c r="SQH53" s="526"/>
      <c r="SQI53" s="526"/>
      <c r="SQJ53" s="526"/>
      <c r="SQK53" s="526"/>
      <c r="SQL53" s="526"/>
      <c r="SQM53" s="526"/>
      <c r="SQN53" s="526"/>
      <c r="SQO53" s="526"/>
      <c r="SQP53" s="526"/>
      <c r="SQQ53" s="526"/>
      <c r="SQR53" s="526"/>
      <c r="SQS53" s="526"/>
      <c r="SQT53" s="526"/>
      <c r="SQU53" s="526"/>
      <c r="SQV53" s="526"/>
      <c r="SQW53" s="526"/>
      <c r="SQX53" s="526"/>
      <c r="SQY53" s="526"/>
      <c r="SQZ53" s="526"/>
      <c r="SRA53" s="526"/>
      <c r="SRB53" s="526"/>
      <c r="SRC53" s="526"/>
      <c r="SRD53" s="526"/>
      <c r="SRE53" s="526"/>
      <c r="SRF53" s="526"/>
      <c r="SRG53" s="526"/>
      <c r="SRH53" s="526"/>
      <c r="SRI53" s="526"/>
      <c r="SRJ53" s="526"/>
      <c r="SRK53" s="526"/>
      <c r="SRL53" s="526"/>
      <c r="SRM53" s="526"/>
      <c r="SRN53" s="526"/>
      <c r="SRO53" s="526"/>
      <c r="SRP53" s="526"/>
      <c r="SRQ53" s="526"/>
      <c r="SRR53" s="526"/>
      <c r="SRS53" s="526"/>
      <c r="SRT53" s="526"/>
      <c r="SRU53" s="526"/>
      <c r="SRV53" s="526"/>
      <c r="SRW53" s="526"/>
      <c r="SRX53" s="526"/>
      <c r="SRY53" s="526"/>
      <c r="SRZ53" s="526"/>
      <c r="SSA53" s="526"/>
      <c r="SSB53" s="526"/>
      <c r="SSC53" s="526"/>
      <c r="SSD53" s="526"/>
      <c r="SSE53" s="526"/>
      <c r="SSF53" s="526"/>
      <c r="SSG53" s="526"/>
      <c r="SSH53" s="526"/>
      <c r="SSI53" s="526"/>
      <c r="SSJ53" s="526"/>
      <c r="SSK53" s="526"/>
      <c r="SSL53" s="526"/>
      <c r="SSM53" s="526"/>
      <c r="SSN53" s="526"/>
      <c r="SSO53" s="526"/>
      <c r="SSP53" s="526"/>
      <c r="SSQ53" s="526"/>
      <c r="SSR53" s="526"/>
      <c r="SSS53" s="526"/>
      <c r="SST53" s="526"/>
      <c r="SSU53" s="526"/>
      <c r="SSV53" s="526"/>
      <c r="SSW53" s="526"/>
      <c r="SSX53" s="526"/>
      <c r="SSY53" s="526"/>
      <c r="SSZ53" s="526"/>
      <c r="STA53" s="526"/>
      <c r="STB53" s="526"/>
      <c r="STC53" s="526"/>
      <c r="STD53" s="526"/>
      <c r="STE53" s="526"/>
      <c r="STF53" s="526"/>
      <c r="STG53" s="526"/>
      <c r="STH53" s="526"/>
      <c r="STI53" s="526"/>
      <c r="STJ53" s="526"/>
      <c r="STK53" s="526"/>
      <c r="STL53" s="526"/>
      <c r="STM53" s="526"/>
      <c r="STN53" s="526"/>
      <c r="STO53" s="526"/>
      <c r="STP53" s="526"/>
      <c r="STQ53" s="526"/>
      <c r="STR53" s="526"/>
      <c r="STS53" s="526"/>
      <c r="STT53" s="526"/>
      <c r="STU53" s="526"/>
      <c r="STV53" s="526"/>
      <c r="STW53" s="526"/>
      <c r="STX53" s="526"/>
      <c r="STY53" s="526"/>
      <c r="STZ53" s="526"/>
      <c r="SUA53" s="526"/>
      <c r="SUB53" s="526"/>
      <c r="SUC53" s="526"/>
      <c r="SUD53" s="526"/>
      <c r="SUE53" s="526"/>
      <c r="SUF53" s="526"/>
      <c r="SUG53" s="526"/>
      <c r="SUH53" s="526"/>
      <c r="SUI53" s="526"/>
      <c r="SUJ53" s="526"/>
      <c r="SUK53" s="526"/>
      <c r="SUL53" s="526"/>
      <c r="SUM53" s="526"/>
      <c r="SUN53" s="526"/>
      <c r="SUO53" s="526"/>
      <c r="SUP53" s="526"/>
      <c r="SUQ53" s="526"/>
      <c r="SUR53" s="526"/>
      <c r="SUS53" s="526"/>
      <c r="SUT53" s="526"/>
      <c r="SUU53" s="526"/>
      <c r="SUV53" s="526"/>
      <c r="SUW53" s="526"/>
      <c r="SUX53" s="526"/>
      <c r="SUY53" s="526"/>
      <c r="SUZ53" s="526"/>
      <c r="SVA53" s="526"/>
      <c r="SVB53" s="526"/>
      <c r="SVC53" s="526"/>
      <c r="SVD53" s="526"/>
      <c r="SVE53" s="526"/>
      <c r="SVF53" s="526"/>
      <c r="SVG53" s="526"/>
      <c r="SVH53" s="526"/>
      <c r="SVI53" s="526"/>
      <c r="SVJ53" s="526"/>
      <c r="SVK53" s="526"/>
      <c r="SVL53" s="526"/>
      <c r="SVM53" s="526"/>
      <c r="SVN53" s="526"/>
      <c r="SVO53" s="526"/>
      <c r="SVP53" s="526"/>
      <c r="SVQ53" s="526"/>
      <c r="SVR53" s="526"/>
      <c r="SVS53" s="526"/>
      <c r="SVT53" s="526"/>
      <c r="SVU53" s="526"/>
      <c r="SVV53" s="526"/>
      <c r="SVW53" s="526"/>
      <c r="SVX53" s="526"/>
      <c r="SVY53" s="526"/>
      <c r="SVZ53" s="526"/>
      <c r="SWA53" s="526"/>
      <c r="SWB53" s="526"/>
      <c r="SWC53" s="526"/>
      <c r="SWD53" s="526"/>
      <c r="SWE53" s="526"/>
      <c r="SWF53" s="526"/>
      <c r="SWG53" s="526"/>
      <c r="SWH53" s="526"/>
      <c r="SWI53" s="526"/>
      <c r="SWJ53" s="526"/>
      <c r="SWK53" s="526"/>
      <c r="SWL53" s="526"/>
      <c r="SWM53" s="526"/>
      <c r="SWN53" s="526"/>
      <c r="SWO53" s="526"/>
      <c r="SWP53" s="526"/>
      <c r="SWQ53" s="526"/>
      <c r="SWR53" s="526"/>
      <c r="SWS53" s="526"/>
      <c r="SWT53" s="526"/>
      <c r="SWU53" s="526"/>
      <c r="SWV53" s="526"/>
      <c r="SWW53" s="526"/>
      <c r="SWX53" s="526"/>
      <c r="SWY53" s="526"/>
      <c r="SWZ53" s="526"/>
      <c r="SXA53" s="526"/>
      <c r="SXB53" s="526"/>
      <c r="SXC53" s="526"/>
      <c r="SXD53" s="526"/>
      <c r="SXE53" s="526"/>
      <c r="SXF53" s="526"/>
      <c r="SXG53" s="526"/>
      <c r="SXH53" s="526"/>
      <c r="SXI53" s="526"/>
      <c r="SXJ53" s="526"/>
      <c r="SXK53" s="526"/>
      <c r="SXL53" s="526"/>
      <c r="SXM53" s="526"/>
      <c r="SXN53" s="526"/>
      <c r="SXO53" s="526"/>
      <c r="SXP53" s="526"/>
      <c r="SXQ53" s="526"/>
      <c r="SXR53" s="526"/>
      <c r="SXS53" s="526"/>
      <c r="SXT53" s="526"/>
      <c r="SXU53" s="526"/>
      <c r="SXV53" s="526"/>
      <c r="SXW53" s="526"/>
      <c r="SXX53" s="526"/>
      <c r="SXY53" s="526"/>
      <c r="SXZ53" s="526"/>
      <c r="SYA53" s="526"/>
      <c r="SYB53" s="526"/>
      <c r="SYC53" s="526"/>
      <c r="SYD53" s="526"/>
      <c r="SYE53" s="526"/>
      <c r="SYF53" s="526"/>
      <c r="SYG53" s="526"/>
      <c r="SYH53" s="526"/>
      <c r="SYI53" s="526"/>
      <c r="SYJ53" s="526"/>
      <c r="SYK53" s="526"/>
      <c r="SYL53" s="526"/>
      <c r="SYM53" s="526"/>
      <c r="SYN53" s="526"/>
      <c r="SYO53" s="526"/>
      <c r="SYP53" s="526"/>
      <c r="SYQ53" s="526"/>
      <c r="SYR53" s="526"/>
      <c r="SYS53" s="526"/>
      <c r="SYT53" s="526"/>
      <c r="SYU53" s="526"/>
      <c r="SYV53" s="526"/>
      <c r="SYW53" s="526"/>
      <c r="SYX53" s="526"/>
      <c r="SYY53" s="526"/>
      <c r="SYZ53" s="526"/>
      <c r="SZA53" s="526"/>
      <c r="SZB53" s="526"/>
      <c r="SZC53" s="526"/>
      <c r="SZD53" s="526"/>
      <c r="SZE53" s="526"/>
      <c r="SZF53" s="526"/>
      <c r="SZG53" s="526"/>
      <c r="SZH53" s="526"/>
      <c r="SZI53" s="526"/>
      <c r="SZJ53" s="526"/>
      <c r="SZK53" s="526"/>
      <c r="SZL53" s="526"/>
      <c r="SZM53" s="526"/>
      <c r="SZN53" s="526"/>
      <c r="SZO53" s="526"/>
      <c r="SZP53" s="526"/>
      <c r="SZQ53" s="526"/>
      <c r="SZR53" s="526"/>
      <c r="SZS53" s="526"/>
      <c r="SZT53" s="526"/>
      <c r="SZU53" s="526"/>
      <c r="SZV53" s="526"/>
      <c r="SZW53" s="526"/>
      <c r="SZX53" s="526"/>
      <c r="SZY53" s="526"/>
      <c r="SZZ53" s="526"/>
      <c r="TAA53" s="526"/>
      <c r="TAB53" s="526"/>
      <c r="TAC53" s="526"/>
      <c r="TAD53" s="526"/>
      <c r="TAE53" s="526"/>
      <c r="TAF53" s="526"/>
      <c r="TAG53" s="526"/>
      <c r="TAH53" s="526"/>
      <c r="TAI53" s="526"/>
      <c r="TAJ53" s="526"/>
      <c r="TAK53" s="526"/>
      <c r="TAL53" s="526"/>
      <c r="TAM53" s="526"/>
      <c r="TAN53" s="526"/>
      <c r="TAO53" s="526"/>
      <c r="TAP53" s="526"/>
      <c r="TAQ53" s="526"/>
      <c r="TAR53" s="526"/>
      <c r="TAS53" s="526"/>
      <c r="TAT53" s="526"/>
      <c r="TAU53" s="526"/>
      <c r="TAV53" s="526"/>
      <c r="TAW53" s="526"/>
      <c r="TAX53" s="526"/>
      <c r="TAY53" s="526"/>
      <c r="TAZ53" s="526"/>
      <c r="TBA53" s="526"/>
      <c r="TBB53" s="526"/>
      <c r="TBC53" s="526"/>
      <c r="TBD53" s="526"/>
      <c r="TBE53" s="526"/>
      <c r="TBF53" s="526"/>
      <c r="TBG53" s="526"/>
      <c r="TBH53" s="526"/>
      <c r="TBI53" s="526"/>
      <c r="TBJ53" s="526"/>
      <c r="TBK53" s="526"/>
      <c r="TBL53" s="526"/>
      <c r="TBM53" s="526"/>
      <c r="TBN53" s="526"/>
      <c r="TBO53" s="526"/>
      <c r="TBP53" s="526"/>
      <c r="TBQ53" s="526"/>
      <c r="TBR53" s="526"/>
      <c r="TBS53" s="526"/>
      <c r="TBT53" s="526"/>
      <c r="TBU53" s="526"/>
      <c r="TBV53" s="526"/>
      <c r="TBW53" s="526"/>
      <c r="TBX53" s="526"/>
      <c r="TBY53" s="526"/>
      <c r="TBZ53" s="526"/>
      <c r="TCA53" s="526"/>
      <c r="TCB53" s="526"/>
      <c r="TCC53" s="526"/>
      <c r="TCD53" s="526"/>
      <c r="TCE53" s="526"/>
      <c r="TCF53" s="526"/>
      <c r="TCG53" s="526"/>
      <c r="TCH53" s="526"/>
      <c r="TCI53" s="526"/>
      <c r="TCJ53" s="526"/>
      <c r="TCK53" s="526"/>
      <c r="TCL53" s="526"/>
      <c r="TCM53" s="526"/>
      <c r="TCN53" s="526"/>
      <c r="TCO53" s="526"/>
      <c r="TCP53" s="526"/>
      <c r="TCQ53" s="526"/>
      <c r="TCR53" s="526"/>
      <c r="TCS53" s="526"/>
      <c r="TCT53" s="526"/>
      <c r="TCU53" s="526"/>
      <c r="TCV53" s="526"/>
      <c r="TCW53" s="526"/>
      <c r="TCX53" s="526"/>
      <c r="TCY53" s="526"/>
      <c r="TCZ53" s="526"/>
      <c r="TDA53" s="526"/>
      <c r="TDB53" s="526"/>
      <c r="TDC53" s="526"/>
      <c r="TDD53" s="526"/>
      <c r="TDE53" s="526"/>
      <c r="TDF53" s="526"/>
      <c r="TDG53" s="526"/>
      <c r="TDH53" s="526"/>
      <c r="TDI53" s="526"/>
      <c r="TDJ53" s="526"/>
      <c r="TDK53" s="526"/>
      <c r="TDL53" s="526"/>
      <c r="TDM53" s="526"/>
      <c r="TDN53" s="526"/>
      <c r="TDO53" s="526"/>
      <c r="TDP53" s="526"/>
      <c r="TDQ53" s="526"/>
      <c r="TDR53" s="526"/>
      <c r="TDS53" s="526"/>
      <c r="TDT53" s="526"/>
      <c r="TDU53" s="526"/>
      <c r="TDV53" s="526"/>
      <c r="TDW53" s="526"/>
      <c r="TDX53" s="526"/>
      <c r="TDY53" s="526"/>
      <c r="TDZ53" s="526"/>
      <c r="TEA53" s="526"/>
      <c r="TEB53" s="526"/>
      <c r="TEC53" s="526"/>
      <c r="TED53" s="526"/>
      <c r="TEE53" s="526"/>
      <c r="TEF53" s="526"/>
      <c r="TEG53" s="526"/>
      <c r="TEH53" s="526"/>
      <c r="TEI53" s="526"/>
      <c r="TEJ53" s="526"/>
      <c r="TEK53" s="526"/>
      <c r="TEL53" s="526"/>
      <c r="TEM53" s="526"/>
      <c r="TEN53" s="526"/>
      <c r="TEO53" s="526"/>
      <c r="TEP53" s="526"/>
      <c r="TEQ53" s="526"/>
      <c r="TER53" s="526"/>
      <c r="TES53" s="526"/>
      <c r="TET53" s="526"/>
      <c r="TEU53" s="526"/>
      <c r="TEV53" s="526"/>
      <c r="TEW53" s="526"/>
      <c r="TEX53" s="526"/>
      <c r="TEY53" s="526"/>
      <c r="TEZ53" s="526"/>
      <c r="TFA53" s="526"/>
      <c r="TFB53" s="526"/>
      <c r="TFC53" s="526"/>
      <c r="TFD53" s="526"/>
      <c r="TFE53" s="526"/>
      <c r="TFF53" s="526"/>
      <c r="TFG53" s="526"/>
      <c r="TFH53" s="526"/>
      <c r="TFI53" s="526"/>
      <c r="TFJ53" s="526"/>
      <c r="TFK53" s="526"/>
      <c r="TFL53" s="526"/>
      <c r="TFM53" s="526"/>
      <c r="TFN53" s="526"/>
      <c r="TFO53" s="526"/>
      <c r="TFP53" s="526"/>
      <c r="TFQ53" s="526"/>
      <c r="TFR53" s="526"/>
      <c r="TFS53" s="526"/>
      <c r="TFT53" s="526"/>
      <c r="TFU53" s="526"/>
      <c r="TFV53" s="526"/>
      <c r="TFW53" s="526"/>
      <c r="TFX53" s="526"/>
      <c r="TFY53" s="526"/>
      <c r="TFZ53" s="526"/>
      <c r="TGA53" s="526"/>
      <c r="TGB53" s="526"/>
      <c r="TGC53" s="526"/>
      <c r="TGD53" s="526"/>
      <c r="TGE53" s="526"/>
      <c r="TGF53" s="526"/>
      <c r="TGG53" s="526"/>
      <c r="TGH53" s="526"/>
      <c r="TGI53" s="526"/>
      <c r="TGJ53" s="526"/>
      <c r="TGK53" s="526"/>
      <c r="TGL53" s="526"/>
      <c r="TGM53" s="526"/>
      <c r="TGN53" s="526"/>
      <c r="TGO53" s="526"/>
      <c r="TGP53" s="526"/>
      <c r="TGQ53" s="526"/>
      <c r="TGR53" s="526"/>
      <c r="TGS53" s="526"/>
      <c r="TGT53" s="526"/>
      <c r="TGU53" s="526"/>
      <c r="TGV53" s="526"/>
      <c r="TGW53" s="526"/>
      <c r="TGX53" s="526"/>
      <c r="TGY53" s="526"/>
      <c r="TGZ53" s="526"/>
      <c r="THA53" s="526"/>
      <c r="THB53" s="526"/>
      <c r="THC53" s="526"/>
      <c r="THD53" s="526"/>
      <c r="THE53" s="526"/>
      <c r="THF53" s="526"/>
      <c r="THG53" s="526"/>
      <c r="THH53" s="526"/>
      <c r="THI53" s="526"/>
      <c r="THJ53" s="526"/>
      <c r="THK53" s="526"/>
      <c r="THL53" s="526"/>
      <c r="THM53" s="526"/>
      <c r="THN53" s="526"/>
      <c r="THO53" s="526"/>
      <c r="THP53" s="526"/>
      <c r="THQ53" s="526"/>
      <c r="THR53" s="526"/>
      <c r="THS53" s="526"/>
      <c r="THT53" s="526"/>
      <c r="THU53" s="526"/>
      <c r="THV53" s="526"/>
      <c r="THW53" s="526"/>
      <c r="THX53" s="526"/>
      <c r="THY53" s="526"/>
      <c r="THZ53" s="526"/>
      <c r="TIA53" s="526"/>
      <c r="TIB53" s="526"/>
      <c r="TIC53" s="526"/>
      <c r="TID53" s="526"/>
      <c r="TIE53" s="526"/>
      <c r="TIF53" s="526"/>
      <c r="TIG53" s="526"/>
      <c r="TIH53" s="526"/>
      <c r="TII53" s="526"/>
      <c r="TIJ53" s="526"/>
      <c r="TIK53" s="526"/>
      <c r="TIL53" s="526"/>
      <c r="TIM53" s="526"/>
      <c r="TIN53" s="526"/>
      <c r="TIO53" s="526"/>
      <c r="TIP53" s="526"/>
      <c r="TIQ53" s="526"/>
      <c r="TIR53" s="526"/>
      <c r="TIS53" s="526"/>
      <c r="TIT53" s="526"/>
      <c r="TIU53" s="526"/>
      <c r="TIV53" s="526"/>
      <c r="TIW53" s="526"/>
      <c r="TIX53" s="526"/>
      <c r="TIY53" s="526"/>
      <c r="TIZ53" s="526"/>
      <c r="TJA53" s="526"/>
      <c r="TJB53" s="526"/>
      <c r="TJC53" s="526"/>
      <c r="TJD53" s="526"/>
      <c r="TJE53" s="526"/>
      <c r="TJF53" s="526"/>
      <c r="TJG53" s="526"/>
      <c r="TJH53" s="526"/>
      <c r="TJI53" s="526"/>
      <c r="TJJ53" s="526"/>
      <c r="TJK53" s="526"/>
      <c r="TJL53" s="526"/>
      <c r="TJM53" s="526"/>
      <c r="TJN53" s="526"/>
      <c r="TJO53" s="526"/>
      <c r="TJP53" s="526"/>
      <c r="TJQ53" s="526"/>
      <c r="TJR53" s="526"/>
      <c r="TJS53" s="526"/>
      <c r="TJT53" s="526"/>
      <c r="TJU53" s="526"/>
      <c r="TJV53" s="526"/>
      <c r="TJW53" s="526"/>
      <c r="TJX53" s="526"/>
      <c r="TJY53" s="526"/>
      <c r="TJZ53" s="526"/>
      <c r="TKA53" s="526"/>
      <c r="TKB53" s="526"/>
      <c r="TKC53" s="526"/>
      <c r="TKD53" s="526"/>
      <c r="TKE53" s="526"/>
      <c r="TKF53" s="526"/>
      <c r="TKG53" s="526"/>
      <c r="TKH53" s="526"/>
      <c r="TKI53" s="526"/>
      <c r="TKJ53" s="526"/>
      <c r="TKK53" s="526"/>
      <c r="TKL53" s="526"/>
      <c r="TKM53" s="526"/>
      <c r="TKN53" s="526"/>
      <c r="TKO53" s="526"/>
      <c r="TKP53" s="526"/>
      <c r="TKQ53" s="526"/>
      <c r="TKR53" s="526"/>
      <c r="TKS53" s="526"/>
      <c r="TKT53" s="526"/>
      <c r="TKU53" s="526"/>
      <c r="TKV53" s="526"/>
      <c r="TKW53" s="526"/>
      <c r="TKX53" s="526"/>
      <c r="TKY53" s="526"/>
      <c r="TKZ53" s="526"/>
      <c r="TLA53" s="526"/>
      <c r="TLB53" s="526"/>
      <c r="TLC53" s="526"/>
      <c r="TLD53" s="526"/>
      <c r="TLE53" s="526"/>
      <c r="TLF53" s="526"/>
      <c r="TLG53" s="526"/>
      <c r="TLH53" s="526"/>
      <c r="TLI53" s="526"/>
      <c r="TLJ53" s="526"/>
      <c r="TLK53" s="526"/>
      <c r="TLL53" s="526"/>
      <c r="TLM53" s="526"/>
      <c r="TLN53" s="526"/>
      <c r="TLO53" s="526"/>
      <c r="TLP53" s="526"/>
      <c r="TLQ53" s="526"/>
      <c r="TLR53" s="526"/>
      <c r="TLS53" s="526"/>
      <c r="TLT53" s="526"/>
      <c r="TLU53" s="526"/>
      <c r="TLV53" s="526"/>
      <c r="TLW53" s="526"/>
      <c r="TLX53" s="526"/>
      <c r="TLY53" s="526"/>
      <c r="TLZ53" s="526"/>
      <c r="TMA53" s="526"/>
      <c r="TMB53" s="526"/>
      <c r="TMC53" s="526"/>
      <c r="TMD53" s="526"/>
      <c r="TME53" s="526"/>
      <c r="TMF53" s="526"/>
      <c r="TMG53" s="526"/>
      <c r="TMH53" s="526"/>
      <c r="TMI53" s="526"/>
      <c r="TMJ53" s="526"/>
      <c r="TMK53" s="526"/>
      <c r="TML53" s="526"/>
      <c r="TMM53" s="526"/>
      <c r="TMN53" s="526"/>
      <c r="TMO53" s="526"/>
      <c r="TMP53" s="526"/>
      <c r="TMQ53" s="526"/>
      <c r="TMR53" s="526"/>
      <c r="TMS53" s="526"/>
      <c r="TMT53" s="526"/>
      <c r="TMU53" s="526"/>
      <c r="TMV53" s="526"/>
      <c r="TMW53" s="526"/>
      <c r="TMX53" s="526"/>
      <c r="TMY53" s="526"/>
      <c r="TMZ53" s="526"/>
      <c r="TNA53" s="526"/>
      <c r="TNB53" s="526"/>
      <c r="TNC53" s="526"/>
      <c r="TND53" s="526"/>
      <c r="TNE53" s="526"/>
      <c r="TNF53" s="526"/>
      <c r="TNG53" s="526"/>
      <c r="TNH53" s="526"/>
      <c r="TNI53" s="526"/>
      <c r="TNJ53" s="526"/>
      <c r="TNK53" s="526"/>
      <c r="TNL53" s="526"/>
      <c r="TNM53" s="526"/>
      <c r="TNN53" s="526"/>
      <c r="TNO53" s="526"/>
      <c r="TNP53" s="526"/>
      <c r="TNQ53" s="526"/>
      <c r="TNR53" s="526"/>
      <c r="TNS53" s="526"/>
      <c r="TNT53" s="526"/>
      <c r="TNU53" s="526"/>
      <c r="TNV53" s="526"/>
      <c r="TNW53" s="526"/>
      <c r="TNX53" s="526"/>
      <c r="TNY53" s="526"/>
      <c r="TNZ53" s="526"/>
      <c r="TOA53" s="526"/>
      <c r="TOB53" s="526"/>
      <c r="TOC53" s="526"/>
      <c r="TOD53" s="526"/>
      <c r="TOE53" s="526"/>
      <c r="TOF53" s="526"/>
      <c r="TOG53" s="526"/>
      <c r="TOH53" s="526"/>
      <c r="TOI53" s="526"/>
      <c r="TOJ53" s="526"/>
      <c r="TOK53" s="526"/>
      <c r="TOL53" s="526"/>
      <c r="TOM53" s="526"/>
      <c r="TON53" s="526"/>
      <c r="TOO53" s="526"/>
      <c r="TOP53" s="526"/>
      <c r="TOQ53" s="526"/>
      <c r="TOR53" s="526"/>
      <c r="TOS53" s="526"/>
      <c r="TOT53" s="526"/>
      <c r="TOU53" s="526"/>
      <c r="TOV53" s="526"/>
      <c r="TOW53" s="526"/>
      <c r="TOX53" s="526"/>
      <c r="TOY53" s="526"/>
      <c r="TOZ53" s="526"/>
      <c r="TPA53" s="526"/>
      <c r="TPB53" s="526"/>
      <c r="TPC53" s="526"/>
      <c r="TPD53" s="526"/>
      <c r="TPE53" s="526"/>
      <c r="TPF53" s="526"/>
      <c r="TPG53" s="526"/>
      <c r="TPH53" s="526"/>
      <c r="TPI53" s="526"/>
      <c r="TPJ53" s="526"/>
      <c r="TPK53" s="526"/>
      <c r="TPL53" s="526"/>
      <c r="TPM53" s="526"/>
      <c r="TPN53" s="526"/>
      <c r="TPO53" s="526"/>
      <c r="TPP53" s="526"/>
      <c r="TPQ53" s="526"/>
      <c r="TPR53" s="526"/>
      <c r="TPS53" s="526"/>
      <c r="TPT53" s="526"/>
      <c r="TPU53" s="526"/>
      <c r="TPV53" s="526"/>
      <c r="TPW53" s="526"/>
      <c r="TPX53" s="526"/>
      <c r="TPY53" s="526"/>
      <c r="TPZ53" s="526"/>
      <c r="TQA53" s="526"/>
      <c r="TQB53" s="526"/>
      <c r="TQC53" s="526"/>
      <c r="TQD53" s="526"/>
      <c r="TQE53" s="526"/>
      <c r="TQF53" s="526"/>
      <c r="TQG53" s="526"/>
      <c r="TQH53" s="526"/>
      <c r="TQI53" s="526"/>
      <c r="TQJ53" s="526"/>
      <c r="TQK53" s="526"/>
      <c r="TQL53" s="526"/>
      <c r="TQM53" s="526"/>
      <c r="TQN53" s="526"/>
      <c r="TQO53" s="526"/>
      <c r="TQP53" s="526"/>
      <c r="TQQ53" s="526"/>
      <c r="TQR53" s="526"/>
      <c r="TQS53" s="526"/>
      <c r="TQT53" s="526"/>
      <c r="TQU53" s="526"/>
      <c r="TQV53" s="526"/>
      <c r="TQW53" s="526"/>
      <c r="TQX53" s="526"/>
      <c r="TQY53" s="526"/>
      <c r="TQZ53" s="526"/>
      <c r="TRA53" s="526"/>
      <c r="TRB53" s="526"/>
      <c r="TRC53" s="526"/>
      <c r="TRD53" s="526"/>
      <c r="TRE53" s="526"/>
      <c r="TRF53" s="526"/>
      <c r="TRG53" s="526"/>
      <c r="TRH53" s="526"/>
      <c r="TRI53" s="526"/>
      <c r="TRJ53" s="526"/>
      <c r="TRK53" s="526"/>
      <c r="TRL53" s="526"/>
      <c r="TRM53" s="526"/>
      <c r="TRN53" s="526"/>
      <c r="TRO53" s="526"/>
      <c r="TRP53" s="526"/>
      <c r="TRQ53" s="526"/>
      <c r="TRR53" s="526"/>
      <c r="TRS53" s="526"/>
      <c r="TRT53" s="526"/>
      <c r="TRU53" s="526"/>
      <c r="TRV53" s="526"/>
      <c r="TRW53" s="526"/>
      <c r="TRX53" s="526"/>
      <c r="TRY53" s="526"/>
      <c r="TRZ53" s="526"/>
      <c r="TSA53" s="526"/>
      <c r="TSB53" s="526"/>
      <c r="TSC53" s="526"/>
      <c r="TSD53" s="526"/>
      <c r="TSE53" s="526"/>
      <c r="TSF53" s="526"/>
      <c r="TSG53" s="526"/>
      <c r="TSH53" s="526"/>
      <c r="TSI53" s="526"/>
      <c r="TSJ53" s="526"/>
      <c r="TSK53" s="526"/>
      <c r="TSL53" s="526"/>
      <c r="TSM53" s="526"/>
      <c r="TSN53" s="526"/>
      <c r="TSO53" s="526"/>
      <c r="TSP53" s="526"/>
      <c r="TSQ53" s="526"/>
      <c r="TSR53" s="526"/>
      <c r="TSS53" s="526"/>
      <c r="TST53" s="526"/>
      <c r="TSU53" s="526"/>
      <c r="TSV53" s="526"/>
      <c r="TSW53" s="526"/>
      <c r="TSX53" s="526"/>
      <c r="TSY53" s="526"/>
      <c r="TSZ53" s="526"/>
      <c r="TTA53" s="526"/>
      <c r="TTB53" s="526"/>
      <c r="TTC53" s="526"/>
      <c r="TTD53" s="526"/>
      <c r="TTE53" s="526"/>
      <c r="TTF53" s="526"/>
      <c r="TTG53" s="526"/>
      <c r="TTH53" s="526"/>
      <c r="TTI53" s="526"/>
      <c r="TTJ53" s="526"/>
      <c r="TTK53" s="526"/>
      <c r="TTL53" s="526"/>
      <c r="TTM53" s="526"/>
      <c r="TTN53" s="526"/>
      <c r="TTO53" s="526"/>
      <c r="TTP53" s="526"/>
      <c r="TTQ53" s="526"/>
      <c r="TTR53" s="526"/>
      <c r="TTS53" s="526"/>
      <c r="TTT53" s="526"/>
      <c r="TTU53" s="526"/>
      <c r="TTV53" s="526"/>
      <c r="TTW53" s="526"/>
      <c r="TTX53" s="526"/>
      <c r="TTY53" s="526"/>
      <c r="TTZ53" s="526"/>
      <c r="TUA53" s="526"/>
      <c r="TUB53" s="526"/>
      <c r="TUC53" s="526"/>
      <c r="TUD53" s="526"/>
      <c r="TUE53" s="526"/>
      <c r="TUF53" s="526"/>
      <c r="TUG53" s="526"/>
      <c r="TUH53" s="526"/>
      <c r="TUI53" s="526"/>
      <c r="TUJ53" s="526"/>
      <c r="TUK53" s="526"/>
      <c r="TUL53" s="526"/>
      <c r="TUM53" s="526"/>
      <c r="TUN53" s="526"/>
      <c r="TUO53" s="526"/>
      <c r="TUP53" s="526"/>
      <c r="TUQ53" s="526"/>
      <c r="TUR53" s="526"/>
      <c r="TUS53" s="526"/>
      <c r="TUT53" s="526"/>
      <c r="TUU53" s="526"/>
      <c r="TUV53" s="526"/>
      <c r="TUW53" s="526"/>
      <c r="TUX53" s="526"/>
      <c r="TUY53" s="526"/>
      <c r="TUZ53" s="526"/>
      <c r="TVA53" s="526"/>
      <c r="TVB53" s="526"/>
      <c r="TVC53" s="526"/>
      <c r="TVD53" s="526"/>
      <c r="TVE53" s="526"/>
      <c r="TVF53" s="526"/>
      <c r="TVG53" s="526"/>
      <c r="TVH53" s="526"/>
      <c r="TVI53" s="526"/>
      <c r="TVJ53" s="526"/>
      <c r="TVK53" s="526"/>
      <c r="TVL53" s="526"/>
      <c r="TVM53" s="526"/>
      <c r="TVN53" s="526"/>
      <c r="TVO53" s="526"/>
      <c r="TVP53" s="526"/>
      <c r="TVQ53" s="526"/>
      <c r="TVR53" s="526"/>
      <c r="TVS53" s="526"/>
      <c r="TVT53" s="526"/>
      <c r="TVU53" s="526"/>
      <c r="TVV53" s="526"/>
      <c r="TVW53" s="526"/>
      <c r="TVX53" s="526"/>
      <c r="TVY53" s="526"/>
      <c r="TVZ53" s="526"/>
      <c r="TWA53" s="526"/>
      <c r="TWB53" s="526"/>
      <c r="TWC53" s="526"/>
      <c r="TWD53" s="526"/>
      <c r="TWE53" s="526"/>
      <c r="TWF53" s="526"/>
      <c r="TWG53" s="526"/>
      <c r="TWH53" s="526"/>
      <c r="TWI53" s="526"/>
      <c r="TWJ53" s="526"/>
      <c r="TWK53" s="526"/>
      <c r="TWL53" s="526"/>
      <c r="TWM53" s="526"/>
      <c r="TWN53" s="526"/>
      <c r="TWO53" s="526"/>
      <c r="TWP53" s="526"/>
      <c r="TWQ53" s="526"/>
      <c r="TWR53" s="526"/>
      <c r="TWS53" s="526"/>
      <c r="TWT53" s="526"/>
      <c r="TWU53" s="526"/>
      <c r="TWV53" s="526"/>
      <c r="TWW53" s="526"/>
      <c r="TWX53" s="526"/>
      <c r="TWY53" s="526"/>
      <c r="TWZ53" s="526"/>
      <c r="TXA53" s="526"/>
      <c r="TXB53" s="526"/>
      <c r="TXC53" s="526"/>
      <c r="TXD53" s="526"/>
      <c r="TXE53" s="526"/>
      <c r="TXF53" s="526"/>
      <c r="TXG53" s="526"/>
      <c r="TXH53" s="526"/>
      <c r="TXI53" s="526"/>
      <c r="TXJ53" s="526"/>
      <c r="TXK53" s="526"/>
      <c r="TXL53" s="526"/>
      <c r="TXM53" s="526"/>
      <c r="TXN53" s="526"/>
      <c r="TXO53" s="526"/>
      <c r="TXP53" s="526"/>
      <c r="TXQ53" s="526"/>
      <c r="TXR53" s="526"/>
      <c r="TXS53" s="526"/>
      <c r="TXT53" s="526"/>
      <c r="TXU53" s="526"/>
      <c r="TXV53" s="526"/>
      <c r="TXW53" s="526"/>
      <c r="TXX53" s="526"/>
      <c r="TXY53" s="526"/>
      <c r="TXZ53" s="526"/>
      <c r="TYA53" s="526"/>
      <c r="TYB53" s="526"/>
      <c r="TYC53" s="526"/>
      <c r="TYD53" s="526"/>
      <c r="TYE53" s="526"/>
      <c r="TYF53" s="526"/>
      <c r="TYG53" s="526"/>
      <c r="TYH53" s="526"/>
      <c r="TYI53" s="526"/>
      <c r="TYJ53" s="526"/>
      <c r="TYK53" s="526"/>
      <c r="TYL53" s="526"/>
      <c r="TYM53" s="526"/>
      <c r="TYN53" s="526"/>
      <c r="TYO53" s="526"/>
      <c r="TYP53" s="526"/>
      <c r="TYQ53" s="526"/>
      <c r="TYR53" s="526"/>
      <c r="TYS53" s="526"/>
      <c r="TYT53" s="526"/>
      <c r="TYU53" s="526"/>
      <c r="TYV53" s="526"/>
      <c r="TYW53" s="526"/>
      <c r="TYX53" s="526"/>
      <c r="TYY53" s="526"/>
      <c r="TYZ53" s="526"/>
      <c r="TZA53" s="526"/>
      <c r="TZB53" s="526"/>
      <c r="TZC53" s="526"/>
      <c r="TZD53" s="526"/>
      <c r="TZE53" s="526"/>
      <c r="TZF53" s="526"/>
      <c r="TZG53" s="526"/>
      <c r="TZH53" s="526"/>
      <c r="TZI53" s="526"/>
      <c r="TZJ53" s="526"/>
      <c r="TZK53" s="526"/>
      <c r="TZL53" s="526"/>
      <c r="TZM53" s="526"/>
      <c r="TZN53" s="526"/>
      <c r="TZO53" s="526"/>
      <c r="TZP53" s="526"/>
      <c r="TZQ53" s="526"/>
      <c r="TZR53" s="526"/>
      <c r="TZS53" s="526"/>
      <c r="TZT53" s="526"/>
      <c r="TZU53" s="526"/>
      <c r="TZV53" s="526"/>
      <c r="TZW53" s="526"/>
      <c r="TZX53" s="526"/>
      <c r="TZY53" s="526"/>
      <c r="TZZ53" s="526"/>
      <c r="UAA53" s="526"/>
      <c r="UAB53" s="526"/>
      <c r="UAC53" s="526"/>
      <c r="UAD53" s="526"/>
      <c r="UAE53" s="526"/>
      <c r="UAF53" s="526"/>
      <c r="UAG53" s="526"/>
      <c r="UAH53" s="526"/>
      <c r="UAI53" s="526"/>
      <c r="UAJ53" s="526"/>
      <c r="UAK53" s="526"/>
      <c r="UAL53" s="526"/>
      <c r="UAM53" s="526"/>
      <c r="UAN53" s="526"/>
      <c r="UAO53" s="526"/>
      <c r="UAP53" s="526"/>
      <c r="UAQ53" s="526"/>
      <c r="UAR53" s="526"/>
      <c r="UAS53" s="526"/>
      <c r="UAT53" s="526"/>
      <c r="UAU53" s="526"/>
      <c r="UAV53" s="526"/>
      <c r="UAW53" s="526"/>
      <c r="UAX53" s="526"/>
      <c r="UAY53" s="526"/>
      <c r="UAZ53" s="526"/>
      <c r="UBA53" s="526"/>
      <c r="UBB53" s="526"/>
      <c r="UBC53" s="526"/>
      <c r="UBD53" s="526"/>
      <c r="UBE53" s="526"/>
      <c r="UBF53" s="526"/>
      <c r="UBG53" s="526"/>
      <c r="UBH53" s="526"/>
      <c r="UBI53" s="526"/>
      <c r="UBJ53" s="526"/>
      <c r="UBK53" s="526"/>
      <c r="UBL53" s="526"/>
      <c r="UBM53" s="526"/>
      <c r="UBN53" s="526"/>
      <c r="UBO53" s="526"/>
      <c r="UBP53" s="526"/>
      <c r="UBQ53" s="526"/>
      <c r="UBR53" s="526"/>
      <c r="UBS53" s="526"/>
      <c r="UBT53" s="526"/>
      <c r="UBU53" s="526"/>
      <c r="UBV53" s="526"/>
      <c r="UBW53" s="526"/>
      <c r="UBX53" s="526"/>
      <c r="UBY53" s="526"/>
      <c r="UBZ53" s="526"/>
      <c r="UCA53" s="526"/>
      <c r="UCB53" s="526"/>
      <c r="UCC53" s="526"/>
      <c r="UCD53" s="526"/>
      <c r="UCE53" s="526"/>
      <c r="UCF53" s="526"/>
      <c r="UCG53" s="526"/>
      <c r="UCH53" s="526"/>
      <c r="UCI53" s="526"/>
      <c r="UCJ53" s="526"/>
      <c r="UCK53" s="526"/>
      <c r="UCL53" s="526"/>
      <c r="UCM53" s="526"/>
      <c r="UCN53" s="526"/>
      <c r="UCO53" s="526"/>
      <c r="UCP53" s="526"/>
      <c r="UCQ53" s="526"/>
      <c r="UCR53" s="526"/>
      <c r="UCS53" s="526"/>
      <c r="UCT53" s="526"/>
      <c r="UCU53" s="526"/>
      <c r="UCV53" s="526"/>
      <c r="UCW53" s="526"/>
      <c r="UCX53" s="526"/>
      <c r="UCY53" s="526"/>
      <c r="UCZ53" s="526"/>
      <c r="UDA53" s="526"/>
      <c r="UDB53" s="526"/>
      <c r="UDC53" s="526"/>
      <c r="UDD53" s="526"/>
      <c r="UDE53" s="526"/>
      <c r="UDF53" s="526"/>
      <c r="UDG53" s="526"/>
      <c r="UDH53" s="526"/>
      <c r="UDI53" s="526"/>
      <c r="UDJ53" s="526"/>
      <c r="UDK53" s="526"/>
      <c r="UDL53" s="526"/>
      <c r="UDM53" s="526"/>
      <c r="UDN53" s="526"/>
      <c r="UDO53" s="526"/>
      <c r="UDP53" s="526"/>
      <c r="UDQ53" s="526"/>
      <c r="UDR53" s="526"/>
      <c r="UDS53" s="526"/>
      <c r="UDT53" s="526"/>
      <c r="UDU53" s="526"/>
      <c r="UDV53" s="526"/>
      <c r="UDW53" s="526"/>
      <c r="UDX53" s="526"/>
      <c r="UDY53" s="526"/>
      <c r="UDZ53" s="526"/>
      <c r="UEA53" s="526"/>
      <c r="UEB53" s="526"/>
      <c r="UEC53" s="526"/>
      <c r="UED53" s="526"/>
      <c r="UEE53" s="526"/>
      <c r="UEF53" s="526"/>
      <c r="UEG53" s="526"/>
      <c r="UEH53" s="526"/>
      <c r="UEI53" s="526"/>
      <c r="UEJ53" s="526"/>
      <c r="UEK53" s="526"/>
      <c r="UEL53" s="526"/>
      <c r="UEM53" s="526"/>
      <c r="UEN53" s="526"/>
      <c r="UEO53" s="526"/>
      <c r="UEP53" s="526"/>
      <c r="UEQ53" s="526"/>
      <c r="UER53" s="526"/>
      <c r="UES53" s="526"/>
      <c r="UET53" s="526"/>
      <c r="UEU53" s="526"/>
      <c r="UEV53" s="526"/>
      <c r="UEW53" s="526"/>
      <c r="UEX53" s="526"/>
      <c r="UEY53" s="526"/>
      <c r="UEZ53" s="526"/>
      <c r="UFA53" s="526"/>
      <c r="UFB53" s="526"/>
      <c r="UFC53" s="526"/>
      <c r="UFD53" s="526"/>
      <c r="UFE53" s="526"/>
      <c r="UFF53" s="526"/>
      <c r="UFG53" s="526"/>
      <c r="UFH53" s="526"/>
      <c r="UFI53" s="526"/>
      <c r="UFJ53" s="526"/>
      <c r="UFK53" s="526"/>
      <c r="UFL53" s="526"/>
      <c r="UFM53" s="526"/>
      <c r="UFN53" s="526"/>
      <c r="UFO53" s="526"/>
      <c r="UFP53" s="526"/>
      <c r="UFQ53" s="526"/>
      <c r="UFR53" s="526"/>
      <c r="UFS53" s="526"/>
      <c r="UFT53" s="526"/>
      <c r="UFU53" s="526"/>
      <c r="UFV53" s="526"/>
      <c r="UFW53" s="526"/>
      <c r="UFX53" s="526"/>
      <c r="UFY53" s="526"/>
      <c r="UFZ53" s="526"/>
      <c r="UGA53" s="526"/>
      <c r="UGB53" s="526"/>
      <c r="UGC53" s="526"/>
      <c r="UGD53" s="526"/>
      <c r="UGE53" s="526"/>
      <c r="UGF53" s="526"/>
      <c r="UGG53" s="526"/>
      <c r="UGH53" s="526"/>
      <c r="UGI53" s="526"/>
      <c r="UGJ53" s="526"/>
      <c r="UGK53" s="526"/>
      <c r="UGL53" s="526"/>
      <c r="UGM53" s="526"/>
      <c r="UGN53" s="526"/>
      <c r="UGO53" s="526"/>
      <c r="UGP53" s="526"/>
      <c r="UGQ53" s="526"/>
      <c r="UGR53" s="526"/>
      <c r="UGS53" s="526"/>
      <c r="UGT53" s="526"/>
      <c r="UGU53" s="526"/>
      <c r="UGV53" s="526"/>
      <c r="UGW53" s="526"/>
      <c r="UGX53" s="526"/>
      <c r="UGY53" s="526"/>
      <c r="UGZ53" s="526"/>
      <c r="UHA53" s="526"/>
      <c r="UHB53" s="526"/>
      <c r="UHC53" s="526"/>
      <c r="UHD53" s="526"/>
      <c r="UHE53" s="526"/>
      <c r="UHF53" s="526"/>
      <c r="UHG53" s="526"/>
      <c r="UHH53" s="526"/>
      <c r="UHI53" s="526"/>
      <c r="UHJ53" s="526"/>
      <c r="UHK53" s="526"/>
      <c r="UHL53" s="526"/>
      <c r="UHM53" s="526"/>
      <c r="UHN53" s="526"/>
      <c r="UHO53" s="526"/>
      <c r="UHP53" s="526"/>
      <c r="UHQ53" s="526"/>
      <c r="UHR53" s="526"/>
      <c r="UHS53" s="526"/>
      <c r="UHT53" s="526"/>
      <c r="UHU53" s="526"/>
      <c r="UHV53" s="526"/>
      <c r="UHW53" s="526"/>
      <c r="UHX53" s="526"/>
      <c r="UHY53" s="526"/>
      <c r="UHZ53" s="526"/>
      <c r="UIA53" s="526"/>
      <c r="UIB53" s="526"/>
      <c r="UIC53" s="526"/>
      <c r="UID53" s="526"/>
      <c r="UIE53" s="526"/>
      <c r="UIF53" s="526"/>
      <c r="UIG53" s="526"/>
      <c r="UIH53" s="526"/>
      <c r="UII53" s="526"/>
      <c r="UIJ53" s="526"/>
      <c r="UIK53" s="526"/>
      <c r="UIL53" s="526"/>
      <c r="UIM53" s="526"/>
      <c r="UIN53" s="526"/>
      <c r="UIO53" s="526"/>
      <c r="UIP53" s="526"/>
      <c r="UIQ53" s="526"/>
      <c r="UIR53" s="526"/>
      <c r="UIS53" s="526"/>
      <c r="UIT53" s="526"/>
      <c r="UIU53" s="526"/>
      <c r="UIV53" s="526"/>
      <c r="UIW53" s="526"/>
      <c r="UIX53" s="526"/>
      <c r="UIY53" s="526"/>
      <c r="UIZ53" s="526"/>
      <c r="UJA53" s="526"/>
      <c r="UJB53" s="526"/>
      <c r="UJC53" s="526"/>
      <c r="UJD53" s="526"/>
      <c r="UJE53" s="526"/>
      <c r="UJF53" s="526"/>
      <c r="UJG53" s="526"/>
      <c r="UJH53" s="526"/>
      <c r="UJI53" s="526"/>
      <c r="UJJ53" s="526"/>
      <c r="UJK53" s="526"/>
      <c r="UJL53" s="526"/>
      <c r="UJM53" s="526"/>
      <c r="UJN53" s="526"/>
      <c r="UJO53" s="526"/>
      <c r="UJP53" s="526"/>
      <c r="UJQ53" s="526"/>
      <c r="UJR53" s="526"/>
      <c r="UJS53" s="526"/>
      <c r="UJT53" s="526"/>
      <c r="UJU53" s="526"/>
      <c r="UJV53" s="526"/>
      <c r="UJW53" s="526"/>
      <c r="UJX53" s="526"/>
      <c r="UJY53" s="526"/>
      <c r="UJZ53" s="526"/>
      <c r="UKA53" s="526"/>
      <c r="UKB53" s="526"/>
      <c r="UKC53" s="526"/>
      <c r="UKD53" s="526"/>
      <c r="UKE53" s="526"/>
      <c r="UKF53" s="526"/>
      <c r="UKG53" s="526"/>
      <c r="UKH53" s="526"/>
      <c r="UKI53" s="526"/>
      <c r="UKJ53" s="526"/>
      <c r="UKK53" s="526"/>
      <c r="UKL53" s="526"/>
      <c r="UKM53" s="526"/>
      <c r="UKN53" s="526"/>
      <c r="UKO53" s="526"/>
      <c r="UKP53" s="526"/>
      <c r="UKQ53" s="526"/>
      <c r="UKR53" s="526"/>
      <c r="UKS53" s="526"/>
      <c r="UKT53" s="526"/>
      <c r="UKU53" s="526"/>
      <c r="UKV53" s="526"/>
      <c r="UKW53" s="526"/>
      <c r="UKX53" s="526"/>
      <c r="UKY53" s="526"/>
      <c r="UKZ53" s="526"/>
      <c r="ULA53" s="526"/>
      <c r="ULB53" s="526"/>
      <c r="ULC53" s="526"/>
      <c r="ULD53" s="526"/>
      <c r="ULE53" s="526"/>
      <c r="ULF53" s="526"/>
      <c r="ULG53" s="526"/>
      <c r="ULH53" s="526"/>
      <c r="ULI53" s="526"/>
      <c r="ULJ53" s="526"/>
      <c r="ULK53" s="526"/>
      <c r="ULL53" s="526"/>
      <c r="ULM53" s="526"/>
      <c r="ULN53" s="526"/>
      <c r="ULO53" s="526"/>
      <c r="ULP53" s="526"/>
      <c r="ULQ53" s="526"/>
      <c r="ULR53" s="526"/>
      <c r="ULS53" s="526"/>
      <c r="ULT53" s="526"/>
      <c r="ULU53" s="526"/>
      <c r="ULV53" s="526"/>
      <c r="ULW53" s="526"/>
      <c r="ULX53" s="526"/>
      <c r="ULY53" s="526"/>
      <c r="ULZ53" s="526"/>
      <c r="UMA53" s="526"/>
      <c r="UMB53" s="526"/>
      <c r="UMC53" s="526"/>
      <c r="UMD53" s="526"/>
      <c r="UME53" s="526"/>
      <c r="UMF53" s="526"/>
      <c r="UMG53" s="526"/>
      <c r="UMH53" s="526"/>
      <c r="UMI53" s="526"/>
      <c r="UMJ53" s="526"/>
      <c r="UMK53" s="526"/>
      <c r="UML53" s="526"/>
      <c r="UMM53" s="526"/>
      <c r="UMN53" s="526"/>
      <c r="UMO53" s="526"/>
      <c r="UMP53" s="526"/>
      <c r="UMQ53" s="526"/>
      <c r="UMR53" s="526"/>
      <c r="UMS53" s="526"/>
      <c r="UMT53" s="526"/>
      <c r="UMU53" s="526"/>
      <c r="UMV53" s="526"/>
      <c r="UMW53" s="526"/>
      <c r="UMX53" s="526"/>
      <c r="UMY53" s="526"/>
      <c r="UMZ53" s="526"/>
      <c r="UNA53" s="526"/>
      <c r="UNB53" s="526"/>
      <c r="UNC53" s="526"/>
      <c r="UND53" s="526"/>
      <c r="UNE53" s="526"/>
      <c r="UNF53" s="526"/>
      <c r="UNG53" s="526"/>
      <c r="UNH53" s="526"/>
      <c r="UNI53" s="526"/>
      <c r="UNJ53" s="526"/>
      <c r="UNK53" s="526"/>
      <c r="UNL53" s="526"/>
      <c r="UNM53" s="526"/>
      <c r="UNN53" s="526"/>
      <c r="UNO53" s="526"/>
      <c r="UNP53" s="526"/>
      <c r="UNQ53" s="526"/>
      <c r="UNR53" s="526"/>
      <c r="UNS53" s="526"/>
      <c r="UNT53" s="526"/>
      <c r="UNU53" s="526"/>
      <c r="UNV53" s="526"/>
      <c r="UNW53" s="526"/>
      <c r="UNX53" s="526"/>
      <c r="UNY53" s="526"/>
      <c r="UNZ53" s="526"/>
      <c r="UOA53" s="526"/>
      <c r="UOB53" s="526"/>
      <c r="UOC53" s="526"/>
      <c r="UOD53" s="526"/>
      <c r="UOE53" s="526"/>
      <c r="UOF53" s="526"/>
      <c r="UOG53" s="526"/>
      <c r="UOH53" s="526"/>
      <c r="UOI53" s="526"/>
      <c r="UOJ53" s="526"/>
      <c r="UOK53" s="526"/>
      <c r="UOL53" s="526"/>
      <c r="UOM53" s="526"/>
      <c r="UON53" s="526"/>
      <c r="UOO53" s="526"/>
      <c r="UOP53" s="526"/>
      <c r="UOQ53" s="526"/>
      <c r="UOR53" s="526"/>
      <c r="UOS53" s="526"/>
      <c r="UOT53" s="526"/>
      <c r="UOU53" s="526"/>
      <c r="UOV53" s="526"/>
      <c r="UOW53" s="526"/>
      <c r="UOX53" s="526"/>
      <c r="UOY53" s="526"/>
      <c r="UOZ53" s="526"/>
      <c r="UPA53" s="526"/>
      <c r="UPB53" s="526"/>
      <c r="UPC53" s="526"/>
      <c r="UPD53" s="526"/>
      <c r="UPE53" s="526"/>
      <c r="UPF53" s="526"/>
      <c r="UPG53" s="526"/>
      <c r="UPH53" s="526"/>
      <c r="UPI53" s="526"/>
      <c r="UPJ53" s="526"/>
      <c r="UPK53" s="526"/>
      <c r="UPL53" s="526"/>
      <c r="UPM53" s="526"/>
      <c r="UPN53" s="526"/>
      <c r="UPO53" s="526"/>
      <c r="UPP53" s="526"/>
      <c r="UPQ53" s="526"/>
      <c r="UPR53" s="526"/>
      <c r="UPS53" s="526"/>
      <c r="UPT53" s="526"/>
      <c r="UPU53" s="526"/>
      <c r="UPV53" s="526"/>
      <c r="UPW53" s="526"/>
      <c r="UPX53" s="526"/>
      <c r="UPY53" s="526"/>
      <c r="UPZ53" s="526"/>
      <c r="UQA53" s="526"/>
      <c r="UQB53" s="526"/>
      <c r="UQC53" s="526"/>
      <c r="UQD53" s="526"/>
      <c r="UQE53" s="526"/>
      <c r="UQF53" s="526"/>
      <c r="UQG53" s="526"/>
      <c r="UQH53" s="526"/>
      <c r="UQI53" s="526"/>
      <c r="UQJ53" s="526"/>
      <c r="UQK53" s="526"/>
      <c r="UQL53" s="526"/>
      <c r="UQM53" s="526"/>
      <c r="UQN53" s="526"/>
      <c r="UQO53" s="526"/>
      <c r="UQP53" s="526"/>
      <c r="UQQ53" s="526"/>
      <c r="UQR53" s="526"/>
      <c r="UQS53" s="526"/>
      <c r="UQT53" s="526"/>
      <c r="UQU53" s="526"/>
      <c r="UQV53" s="526"/>
      <c r="UQW53" s="526"/>
      <c r="UQX53" s="526"/>
      <c r="UQY53" s="526"/>
      <c r="UQZ53" s="526"/>
      <c r="URA53" s="526"/>
      <c r="URB53" s="526"/>
      <c r="URC53" s="526"/>
      <c r="URD53" s="526"/>
      <c r="URE53" s="526"/>
      <c r="URF53" s="526"/>
      <c r="URG53" s="526"/>
      <c r="URH53" s="526"/>
      <c r="URI53" s="526"/>
      <c r="URJ53" s="526"/>
      <c r="URK53" s="526"/>
      <c r="URL53" s="526"/>
      <c r="URM53" s="526"/>
      <c r="URN53" s="526"/>
      <c r="URO53" s="526"/>
      <c r="URP53" s="526"/>
      <c r="URQ53" s="526"/>
      <c r="URR53" s="526"/>
      <c r="URS53" s="526"/>
      <c r="URT53" s="526"/>
      <c r="URU53" s="526"/>
      <c r="URV53" s="526"/>
      <c r="URW53" s="526"/>
      <c r="URX53" s="526"/>
      <c r="URY53" s="526"/>
      <c r="URZ53" s="526"/>
      <c r="USA53" s="526"/>
      <c r="USB53" s="526"/>
      <c r="USC53" s="526"/>
      <c r="USD53" s="526"/>
      <c r="USE53" s="526"/>
      <c r="USF53" s="526"/>
      <c r="USG53" s="526"/>
      <c r="USH53" s="526"/>
      <c r="USI53" s="526"/>
      <c r="USJ53" s="526"/>
      <c r="USK53" s="526"/>
      <c r="USL53" s="526"/>
      <c r="USM53" s="526"/>
      <c r="USN53" s="526"/>
      <c r="USO53" s="526"/>
      <c r="USP53" s="526"/>
      <c r="USQ53" s="526"/>
      <c r="USR53" s="526"/>
      <c r="USS53" s="526"/>
      <c r="UST53" s="526"/>
      <c r="USU53" s="526"/>
      <c r="USV53" s="526"/>
      <c r="USW53" s="526"/>
      <c r="USX53" s="526"/>
      <c r="USY53" s="526"/>
      <c r="USZ53" s="526"/>
      <c r="UTA53" s="526"/>
      <c r="UTB53" s="526"/>
      <c r="UTC53" s="526"/>
      <c r="UTD53" s="526"/>
      <c r="UTE53" s="526"/>
      <c r="UTF53" s="526"/>
      <c r="UTG53" s="526"/>
      <c r="UTH53" s="526"/>
      <c r="UTI53" s="526"/>
      <c r="UTJ53" s="526"/>
      <c r="UTK53" s="526"/>
      <c r="UTL53" s="526"/>
      <c r="UTM53" s="526"/>
      <c r="UTN53" s="526"/>
      <c r="UTO53" s="526"/>
      <c r="UTP53" s="526"/>
      <c r="UTQ53" s="526"/>
      <c r="UTR53" s="526"/>
      <c r="UTS53" s="526"/>
      <c r="UTT53" s="526"/>
      <c r="UTU53" s="526"/>
      <c r="UTV53" s="526"/>
      <c r="UTW53" s="526"/>
      <c r="UTX53" s="526"/>
      <c r="UTY53" s="526"/>
      <c r="UTZ53" s="526"/>
      <c r="UUA53" s="526"/>
      <c r="UUB53" s="526"/>
      <c r="UUC53" s="526"/>
      <c r="UUD53" s="526"/>
      <c r="UUE53" s="526"/>
      <c r="UUF53" s="526"/>
      <c r="UUG53" s="526"/>
      <c r="UUH53" s="526"/>
      <c r="UUI53" s="526"/>
      <c r="UUJ53" s="526"/>
      <c r="UUK53" s="526"/>
      <c r="UUL53" s="526"/>
      <c r="UUM53" s="526"/>
      <c r="UUN53" s="526"/>
      <c r="UUO53" s="526"/>
      <c r="UUP53" s="526"/>
      <c r="UUQ53" s="526"/>
      <c r="UUR53" s="526"/>
      <c r="UUS53" s="526"/>
      <c r="UUT53" s="526"/>
      <c r="UUU53" s="526"/>
      <c r="UUV53" s="526"/>
      <c r="UUW53" s="526"/>
      <c r="UUX53" s="526"/>
      <c r="UUY53" s="526"/>
      <c r="UUZ53" s="526"/>
      <c r="UVA53" s="526"/>
      <c r="UVB53" s="526"/>
      <c r="UVC53" s="526"/>
      <c r="UVD53" s="526"/>
      <c r="UVE53" s="526"/>
      <c r="UVF53" s="526"/>
      <c r="UVG53" s="526"/>
      <c r="UVH53" s="526"/>
      <c r="UVI53" s="526"/>
      <c r="UVJ53" s="526"/>
      <c r="UVK53" s="526"/>
      <c r="UVL53" s="526"/>
      <c r="UVM53" s="526"/>
      <c r="UVN53" s="526"/>
      <c r="UVO53" s="526"/>
      <c r="UVP53" s="526"/>
      <c r="UVQ53" s="526"/>
      <c r="UVR53" s="526"/>
      <c r="UVS53" s="526"/>
      <c r="UVT53" s="526"/>
      <c r="UVU53" s="526"/>
      <c r="UVV53" s="526"/>
      <c r="UVW53" s="526"/>
      <c r="UVX53" s="526"/>
      <c r="UVY53" s="526"/>
      <c r="UVZ53" s="526"/>
      <c r="UWA53" s="526"/>
      <c r="UWB53" s="526"/>
      <c r="UWC53" s="526"/>
      <c r="UWD53" s="526"/>
      <c r="UWE53" s="526"/>
      <c r="UWF53" s="526"/>
      <c r="UWG53" s="526"/>
      <c r="UWH53" s="526"/>
      <c r="UWI53" s="526"/>
      <c r="UWJ53" s="526"/>
      <c r="UWK53" s="526"/>
      <c r="UWL53" s="526"/>
      <c r="UWM53" s="526"/>
      <c r="UWN53" s="526"/>
      <c r="UWO53" s="526"/>
      <c r="UWP53" s="526"/>
      <c r="UWQ53" s="526"/>
      <c r="UWR53" s="526"/>
      <c r="UWS53" s="526"/>
      <c r="UWT53" s="526"/>
      <c r="UWU53" s="526"/>
      <c r="UWV53" s="526"/>
      <c r="UWW53" s="526"/>
      <c r="UWX53" s="526"/>
      <c r="UWY53" s="526"/>
      <c r="UWZ53" s="526"/>
      <c r="UXA53" s="526"/>
      <c r="UXB53" s="526"/>
      <c r="UXC53" s="526"/>
      <c r="UXD53" s="526"/>
      <c r="UXE53" s="526"/>
      <c r="UXF53" s="526"/>
      <c r="UXG53" s="526"/>
      <c r="UXH53" s="526"/>
      <c r="UXI53" s="526"/>
      <c r="UXJ53" s="526"/>
      <c r="UXK53" s="526"/>
      <c r="UXL53" s="526"/>
      <c r="UXM53" s="526"/>
      <c r="UXN53" s="526"/>
      <c r="UXO53" s="526"/>
      <c r="UXP53" s="526"/>
      <c r="UXQ53" s="526"/>
      <c r="UXR53" s="526"/>
      <c r="UXS53" s="526"/>
      <c r="UXT53" s="526"/>
      <c r="UXU53" s="526"/>
      <c r="UXV53" s="526"/>
      <c r="UXW53" s="526"/>
      <c r="UXX53" s="526"/>
      <c r="UXY53" s="526"/>
      <c r="UXZ53" s="526"/>
      <c r="UYA53" s="526"/>
      <c r="UYB53" s="526"/>
      <c r="UYC53" s="526"/>
      <c r="UYD53" s="526"/>
      <c r="UYE53" s="526"/>
      <c r="UYF53" s="526"/>
      <c r="UYG53" s="526"/>
      <c r="UYH53" s="526"/>
      <c r="UYI53" s="526"/>
      <c r="UYJ53" s="526"/>
      <c r="UYK53" s="526"/>
      <c r="UYL53" s="526"/>
      <c r="UYM53" s="526"/>
      <c r="UYN53" s="526"/>
      <c r="UYO53" s="526"/>
      <c r="UYP53" s="526"/>
      <c r="UYQ53" s="526"/>
      <c r="UYR53" s="526"/>
      <c r="UYS53" s="526"/>
      <c r="UYT53" s="526"/>
      <c r="UYU53" s="526"/>
      <c r="UYV53" s="526"/>
      <c r="UYW53" s="526"/>
      <c r="UYX53" s="526"/>
      <c r="UYY53" s="526"/>
      <c r="UYZ53" s="526"/>
      <c r="UZA53" s="526"/>
      <c r="UZB53" s="526"/>
      <c r="UZC53" s="526"/>
      <c r="UZD53" s="526"/>
      <c r="UZE53" s="526"/>
      <c r="UZF53" s="526"/>
      <c r="UZG53" s="526"/>
      <c r="UZH53" s="526"/>
      <c r="UZI53" s="526"/>
      <c r="UZJ53" s="526"/>
      <c r="UZK53" s="526"/>
      <c r="UZL53" s="526"/>
      <c r="UZM53" s="526"/>
      <c r="UZN53" s="526"/>
      <c r="UZO53" s="526"/>
      <c r="UZP53" s="526"/>
      <c r="UZQ53" s="526"/>
      <c r="UZR53" s="526"/>
      <c r="UZS53" s="526"/>
      <c r="UZT53" s="526"/>
      <c r="UZU53" s="526"/>
      <c r="UZV53" s="526"/>
      <c r="UZW53" s="526"/>
      <c r="UZX53" s="526"/>
      <c r="UZY53" s="526"/>
      <c r="UZZ53" s="526"/>
      <c r="VAA53" s="526"/>
      <c r="VAB53" s="526"/>
      <c r="VAC53" s="526"/>
      <c r="VAD53" s="526"/>
      <c r="VAE53" s="526"/>
      <c r="VAF53" s="526"/>
      <c r="VAG53" s="526"/>
      <c r="VAH53" s="526"/>
      <c r="VAI53" s="526"/>
      <c r="VAJ53" s="526"/>
      <c r="VAK53" s="526"/>
      <c r="VAL53" s="526"/>
      <c r="VAM53" s="526"/>
      <c r="VAN53" s="526"/>
      <c r="VAO53" s="526"/>
      <c r="VAP53" s="526"/>
      <c r="VAQ53" s="526"/>
      <c r="VAR53" s="526"/>
      <c r="VAS53" s="526"/>
      <c r="VAT53" s="526"/>
      <c r="VAU53" s="526"/>
      <c r="VAV53" s="526"/>
      <c r="VAW53" s="526"/>
      <c r="VAX53" s="526"/>
      <c r="VAY53" s="526"/>
      <c r="VAZ53" s="526"/>
      <c r="VBA53" s="526"/>
      <c r="VBB53" s="526"/>
      <c r="VBC53" s="526"/>
      <c r="VBD53" s="526"/>
      <c r="VBE53" s="526"/>
      <c r="VBF53" s="526"/>
      <c r="VBG53" s="526"/>
      <c r="VBH53" s="526"/>
      <c r="VBI53" s="526"/>
      <c r="VBJ53" s="526"/>
      <c r="VBK53" s="526"/>
      <c r="VBL53" s="526"/>
      <c r="VBM53" s="526"/>
      <c r="VBN53" s="526"/>
      <c r="VBO53" s="526"/>
      <c r="VBP53" s="526"/>
      <c r="VBQ53" s="526"/>
      <c r="VBR53" s="526"/>
      <c r="VBS53" s="526"/>
      <c r="VBT53" s="526"/>
      <c r="VBU53" s="526"/>
      <c r="VBV53" s="526"/>
      <c r="VBW53" s="526"/>
      <c r="VBX53" s="526"/>
      <c r="VBY53" s="526"/>
      <c r="VBZ53" s="526"/>
      <c r="VCA53" s="526"/>
      <c r="VCB53" s="526"/>
      <c r="VCC53" s="526"/>
      <c r="VCD53" s="526"/>
      <c r="VCE53" s="526"/>
      <c r="VCF53" s="526"/>
      <c r="VCG53" s="526"/>
      <c r="VCH53" s="526"/>
      <c r="VCI53" s="526"/>
      <c r="VCJ53" s="526"/>
      <c r="VCK53" s="526"/>
      <c r="VCL53" s="526"/>
      <c r="VCM53" s="526"/>
      <c r="VCN53" s="526"/>
      <c r="VCO53" s="526"/>
      <c r="VCP53" s="526"/>
      <c r="VCQ53" s="526"/>
      <c r="VCR53" s="526"/>
      <c r="VCS53" s="526"/>
      <c r="VCT53" s="526"/>
      <c r="VCU53" s="526"/>
      <c r="VCV53" s="526"/>
      <c r="VCW53" s="526"/>
      <c r="VCX53" s="526"/>
      <c r="VCY53" s="526"/>
      <c r="VCZ53" s="526"/>
      <c r="VDA53" s="526"/>
      <c r="VDB53" s="526"/>
      <c r="VDC53" s="526"/>
      <c r="VDD53" s="526"/>
      <c r="VDE53" s="526"/>
      <c r="VDF53" s="526"/>
      <c r="VDG53" s="526"/>
      <c r="VDH53" s="526"/>
      <c r="VDI53" s="526"/>
      <c r="VDJ53" s="526"/>
      <c r="VDK53" s="526"/>
      <c r="VDL53" s="526"/>
      <c r="VDM53" s="526"/>
      <c r="VDN53" s="526"/>
      <c r="VDO53" s="526"/>
      <c r="VDP53" s="526"/>
      <c r="VDQ53" s="526"/>
      <c r="VDR53" s="526"/>
      <c r="VDS53" s="526"/>
      <c r="VDT53" s="526"/>
      <c r="VDU53" s="526"/>
      <c r="VDV53" s="526"/>
      <c r="VDW53" s="526"/>
      <c r="VDX53" s="526"/>
      <c r="VDY53" s="526"/>
      <c r="VDZ53" s="526"/>
      <c r="VEA53" s="526"/>
      <c r="VEB53" s="526"/>
      <c r="VEC53" s="526"/>
      <c r="VED53" s="526"/>
      <c r="VEE53" s="526"/>
      <c r="VEF53" s="526"/>
      <c r="VEG53" s="526"/>
      <c r="VEH53" s="526"/>
      <c r="VEI53" s="526"/>
      <c r="VEJ53" s="526"/>
      <c r="VEK53" s="526"/>
      <c r="VEL53" s="526"/>
      <c r="VEM53" s="526"/>
      <c r="VEN53" s="526"/>
      <c r="VEO53" s="526"/>
      <c r="VEP53" s="526"/>
      <c r="VEQ53" s="526"/>
      <c r="VER53" s="526"/>
      <c r="VES53" s="526"/>
      <c r="VET53" s="526"/>
      <c r="VEU53" s="526"/>
      <c r="VEV53" s="526"/>
      <c r="VEW53" s="526"/>
      <c r="VEX53" s="526"/>
      <c r="VEY53" s="526"/>
      <c r="VEZ53" s="526"/>
      <c r="VFA53" s="526"/>
      <c r="VFB53" s="526"/>
      <c r="VFC53" s="526"/>
      <c r="VFD53" s="526"/>
      <c r="VFE53" s="526"/>
      <c r="VFF53" s="526"/>
      <c r="VFG53" s="526"/>
      <c r="VFH53" s="526"/>
      <c r="VFI53" s="526"/>
      <c r="VFJ53" s="526"/>
      <c r="VFK53" s="526"/>
      <c r="VFL53" s="526"/>
      <c r="VFM53" s="526"/>
      <c r="VFN53" s="526"/>
      <c r="VFO53" s="526"/>
      <c r="VFP53" s="526"/>
      <c r="VFQ53" s="526"/>
      <c r="VFR53" s="526"/>
      <c r="VFS53" s="526"/>
      <c r="VFT53" s="526"/>
      <c r="VFU53" s="526"/>
      <c r="VFV53" s="526"/>
      <c r="VFW53" s="526"/>
      <c r="VFX53" s="526"/>
      <c r="VFY53" s="526"/>
      <c r="VFZ53" s="526"/>
      <c r="VGA53" s="526"/>
      <c r="VGB53" s="526"/>
      <c r="VGC53" s="526"/>
      <c r="VGD53" s="526"/>
      <c r="VGE53" s="526"/>
      <c r="VGF53" s="526"/>
      <c r="VGG53" s="526"/>
      <c r="VGH53" s="526"/>
      <c r="VGI53" s="526"/>
      <c r="VGJ53" s="526"/>
      <c r="VGK53" s="526"/>
      <c r="VGL53" s="526"/>
      <c r="VGM53" s="526"/>
      <c r="VGN53" s="526"/>
      <c r="VGO53" s="526"/>
      <c r="VGP53" s="526"/>
      <c r="VGQ53" s="526"/>
      <c r="VGR53" s="526"/>
      <c r="VGS53" s="526"/>
      <c r="VGT53" s="526"/>
      <c r="VGU53" s="526"/>
      <c r="VGV53" s="526"/>
      <c r="VGW53" s="526"/>
      <c r="VGX53" s="526"/>
      <c r="VGY53" s="526"/>
      <c r="VGZ53" s="526"/>
      <c r="VHA53" s="526"/>
      <c r="VHB53" s="526"/>
      <c r="VHC53" s="526"/>
      <c r="VHD53" s="526"/>
      <c r="VHE53" s="526"/>
      <c r="VHF53" s="526"/>
      <c r="VHG53" s="526"/>
      <c r="VHH53" s="526"/>
      <c r="VHI53" s="526"/>
      <c r="VHJ53" s="526"/>
      <c r="VHK53" s="526"/>
      <c r="VHL53" s="526"/>
      <c r="VHM53" s="526"/>
      <c r="VHN53" s="526"/>
      <c r="VHO53" s="526"/>
      <c r="VHP53" s="526"/>
      <c r="VHQ53" s="526"/>
      <c r="VHR53" s="526"/>
      <c r="VHS53" s="526"/>
      <c r="VHT53" s="526"/>
      <c r="VHU53" s="526"/>
      <c r="VHV53" s="526"/>
      <c r="VHW53" s="526"/>
      <c r="VHX53" s="526"/>
      <c r="VHY53" s="526"/>
      <c r="VHZ53" s="526"/>
      <c r="VIA53" s="526"/>
      <c r="VIB53" s="526"/>
      <c r="VIC53" s="526"/>
      <c r="VID53" s="526"/>
      <c r="VIE53" s="526"/>
      <c r="VIF53" s="526"/>
      <c r="VIG53" s="526"/>
      <c r="VIH53" s="526"/>
      <c r="VII53" s="526"/>
      <c r="VIJ53" s="526"/>
      <c r="VIK53" s="526"/>
      <c r="VIL53" s="526"/>
      <c r="VIM53" s="526"/>
      <c r="VIN53" s="526"/>
      <c r="VIO53" s="526"/>
      <c r="VIP53" s="526"/>
      <c r="VIQ53" s="526"/>
      <c r="VIR53" s="526"/>
      <c r="VIS53" s="526"/>
      <c r="VIT53" s="526"/>
      <c r="VIU53" s="526"/>
      <c r="VIV53" s="526"/>
      <c r="VIW53" s="526"/>
      <c r="VIX53" s="526"/>
      <c r="VIY53" s="526"/>
      <c r="VIZ53" s="526"/>
      <c r="VJA53" s="526"/>
      <c r="VJB53" s="526"/>
      <c r="VJC53" s="526"/>
      <c r="VJD53" s="526"/>
      <c r="VJE53" s="526"/>
      <c r="VJF53" s="526"/>
      <c r="VJG53" s="526"/>
      <c r="VJH53" s="526"/>
      <c r="VJI53" s="526"/>
      <c r="VJJ53" s="526"/>
      <c r="VJK53" s="526"/>
      <c r="VJL53" s="526"/>
      <c r="VJM53" s="526"/>
      <c r="VJN53" s="526"/>
      <c r="VJO53" s="526"/>
      <c r="VJP53" s="526"/>
      <c r="VJQ53" s="526"/>
      <c r="VJR53" s="526"/>
      <c r="VJS53" s="526"/>
      <c r="VJT53" s="526"/>
      <c r="VJU53" s="526"/>
      <c r="VJV53" s="526"/>
      <c r="VJW53" s="526"/>
      <c r="VJX53" s="526"/>
      <c r="VJY53" s="526"/>
      <c r="VJZ53" s="526"/>
      <c r="VKA53" s="526"/>
      <c r="VKB53" s="526"/>
      <c r="VKC53" s="526"/>
      <c r="VKD53" s="526"/>
      <c r="VKE53" s="526"/>
      <c r="VKF53" s="526"/>
      <c r="VKG53" s="526"/>
      <c r="VKH53" s="526"/>
      <c r="VKI53" s="526"/>
      <c r="VKJ53" s="526"/>
      <c r="VKK53" s="526"/>
      <c r="VKL53" s="526"/>
      <c r="VKM53" s="526"/>
      <c r="VKN53" s="526"/>
      <c r="VKO53" s="526"/>
      <c r="VKP53" s="526"/>
      <c r="VKQ53" s="526"/>
      <c r="VKR53" s="526"/>
      <c r="VKS53" s="526"/>
      <c r="VKT53" s="526"/>
      <c r="VKU53" s="526"/>
      <c r="VKV53" s="526"/>
      <c r="VKW53" s="526"/>
      <c r="VKX53" s="526"/>
      <c r="VKY53" s="526"/>
      <c r="VKZ53" s="526"/>
      <c r="VLA53" s="526"/>
      <c r="VLB53" s="526"/>
      <c r="VLC53" s="526"/>
      <c r="VLD53" s="526"/>
      <c r="VLE53" s="526"/>
      <c r="VLF53" s="526"/>
      <c r="VLG53" s="526"/>
      <c r="VLH53" s="526"/>
      <c r="VLI53" s="526"/>
      <c r="VLJ53" s="526"/>
      <c r="VLK53" s="526"/>
      <c r="VLL53" s="526"/>
      <c r="VLM53" s="526"/>
      <c r="VLN53" s="526"/>
      <c r="VLO53" s="526"/>
      <c r="VLP53" s="526"/>
      <c r="VLQ53" s="526"/>
      <c r="VLR53" s="526"/>
      <c r="VLS53" s="526"/>
      <c r="VLT53" s="526"/>
      <c r="VLU53" s="526"/>
      <c r="VLV53" s="526"/>
      <c r="VLW53" s="526"/>
      <c r="VLX53" s="526"/>
      <c r="VLY53" s="526"/>
      <c r="VLZ53" s="526"/>
      <c r="VMA53" s="526"/>
      <c r="VMB53" s="526"/>
      <c r="VMC53" s="526"/>
      <c r="VMD53" s="526"/>
      <c r="VME53" s="526"/>
      <c r="VMF53" s="526"/>
      <c r="VMG53" s="526"/>
      <c r="VMH53" s="526"/>
      <c r="VMI53" s="526"/>
      <c r="VMJ53" s="526"/>
      <c r="VMK53" s="526"/>
      <c r="VML53" s="526"/>
      <c r="VMM53" s="526"/>
      <c r="VMN53" s="526"/>
      <c r="VMO53" s="526"/>
      <c r="VMP53" s="526"/>
      <c r="VMQ53" s="526"/>
      <c r="VMR53" s="526"/>
      <c r="VMS53" s="526"/>
      <c r="VMT53" s="526"/>
      <c r="VMU53" s="526"/>
      <c r="VMV53" s="526"/>
      <c r="VMW53" s="526"/>
      <c r="VMX53" s="526"/>
      <c r="VMY53" s="526"/>
      <c r="VMZ53" s="526"/>
      <c r="VNA53" s="526"/>
      <c r="VNB53" s="526"/>
      <c r="VNC53" s="526"/>
      <c r="VND53" s="526"/>
      <c r="VNE53" s="526"/>
      <c r="VNF53" s="526"/>
      <c r="VNG53" s="526"/>
      <c r="VNH53" s="526"/>
      <c r="VNI53" s="526"/>
      <c r="VNJ53" s="526"/>
      <c r="VNK53" s="526"/>
      <c r="VNL53" s="526"/>
      <c r="VNM53" s="526"/>
      <c r="VNN53" s="526"/>
      <c r="VNO53" s="526"/>
      <c r="VNP53" s="526"/>
      <c r="VNQ53" s="526"/>
      <c r="VNR53" s="526"/>
      <c r="VNS53" s="526"/>
      <c r="VNT53" s="526"/>
      <c r="VNU53" s="526"/>
      <c r="VNV53" s="526"/>
      <c r="VNW53" s="526"/>
      <c r="VNX53" s="526"/>
      <c r="VNY53" s="526"/>
      <c r="VNZ53" s="526"/>
      <c r="VOA53" s="526"/>
      <c r="VOB53" s="526"/>
      <c r="VOC53" s="526"/>
      <c r="VOD53" s="526"/>
      <c r="VOE53" s="526"/>
      <c r="VOF53" s="526"/>
      <c r="VOG53" s="526"/>
      <c r="VOH53" s="526"/>
      <c r="VOI53" s="526"/>
      <c r="VOJ53" s="526"/>
      <c r="VOK53" s="526"/>
      <c r="VOL53" s="526"/>
      <c r="VOM53" s="526"/>
      <c r="VON53" s="526"/>
      <c r="VOO53" s="526"/>
      <c r="VOP53" s="526"/>
      <c r="VOQ53" s="526"/>
      <c r="VOR53" s="526"/>
      <c r="VOS53" s="526"/>
      <c r="VOT53" s="526"/>
      <c r="VOU53" s="526"/>
      <c r="VOV53" s="526"/>
      <c r="VOW53" s="526"/>
      <c r="VOX53" s="526"/>
      <c r="VOY53" s="526"/>
      <c r="VOZ53" s="526"/>
      <c r="VPA53" s="526"/>
      <c r="VPB53" s="526"/>
      <c r="VPC53" s="526"/>
      <c r="VPD53" s="526"/>
      <c r="VPE53" s="526"/>
      <c r="VPF53" s="526"/>
      <c r="VPG53" s="526"/>
      <c r="VPH53" s="526"/>
      <c r="VPI53" s="526"/>
      <c r="VPJ53" s="526"/>
      <c r="VPK53" s="526"/>
      <c r="VPL53" s="526"/>
      <c r="VPM53" s="526"/>
      <c r="VPN53" s="526"/>
      <c r="VPO53" s="526"/>
      <c r="VPP53" s="526"/>
      <c r="VPQ53" s="526"/>
      <c r="VPR53" s="526"/>
      <c r="VPS53" s="526"/>
      <c r="VPT53" s="526"/>
      <c r="VPU53" s="526"/>
      <c r="VPV53" s="526"/>
      <c r="VPW53" s="526"/>
      <c r="VPX53" s="526"/>
      <c r="VPY53" s="526"/>
      <c r="VPZ53" s="526"/>
      <c r="VQA53" s="526"/>
      <c r="VQB53" s="526"/>
      <c r="VQC53" s="526"/>
      <c r="VQD53" s="526"/>
      <c r="VQE53" s="526"/>
      <c r="VQF53" s="526"/>
      <c r="VQG53" s="526"/>
      <c r="VQH53" s="526"/>
      <c r="VQI53" s="526"/>
      <c r="VQJ53" s="526"/>
      <c r="VQK53" s="526"/>
      <c r="VQL53" s="526"/>
      <c r="VQM53" s="526"/>
      <c r="VQN53" s="526"/>
      <c r="VQO53" s="526"/>
      <c r="VQP53" s="526"/>
      <c r="VQQ53" s="526"/>
      <c r="VQR53" s="526"/>
      <c r="VQS53" s="526"/>
      <c r="VQT53" s="526"/>
      <c r="VQU53" s="526"/>
      <c r="VQV53" s="526"/>
      <c r="VQW53" s="526"/>
      <c r="VQX53" s="526"/>
      <c r="VQY53" s="526"/>
      <c r="VQZ53" s="526"/>
      <c r="VRA53" s="526"/>
      <c r="VRB53" s="526"/>
      <c r="VRC53" s="526"/>
      <c r="VRD53" s="526"/>
      <c r="VRE53" s="526"/>
      <c r="VRF53" s="526"/>
      <c r="VRG53" s="526"/>
      <c r="VRH53" s="526"/>
      <c r="VRI53" s="526"/>
      <c r="VRJ53" s="526"/>
      <c r="VRK53" s="526"/>
      <c r="VRL53" s="526"/>
      <c r="VRM53" s="526"/>
      <c r="VRN53" s="526"/>
      <c r="VRO53" s="526"/>
      <c r="VRP53" s="526"/>
      <c r="VRQ53" s="526"/>
      <c r="VRR53" s="526"/>
      <c r="VRS53" s="526"/>
      <c r="VRT53" s="526"/>
      <c r="VRU53" s="526"/>
      <c r="VRV53" s="526"/>
      <c r="VRW53" s="526"/>
      <c r="VRX53" s="526"/>
      <c r="VRY53" s="526"/>
      <c r="VRZ53" s="526"/>
      <c r="VSA53" s="526"/>
      <c r="VSB53" s="526"/>
      <c r="VSC53" s="526"/>
      <c r="VSD53" s="526"/>
      <c r="VSE53" s="526"/>
      <c r="VSF53" s="526"/>
      <c r="VSG53" s="526"/>
      <c r="VSH53" s="526"/>
      <c r="VSI53" s="526"/>
      <c r="VSJ53" s="526"/>
      <c r="VSK53" s="526"/>
      <c r="VSL53" s="526"/>
      <c r="VSM53" s="526"/>
      <c r="VSN53" s="526"/>
      <c r="VSO53" s="526"/>
      <c r="VSP53" s="526"/>
      <c r="VSQ53" s="526"/>
      <c r="VSR53" s="526"/>
      <c r="VSS53" s="526"/>
      <c r="VST53" s="526"/>
      <c r="VSU53" s="526"/>
      <c r="VSV53" s="526"/>
      <c r="VSW53" s="526"/>
      <c r="VSX53" s="526"/>
      <c r="VSY53" s="526"/>
      <c r="VSZ53" s="526"/>
      <c r="VTA53" s="526"/>
      <c r="VTB53" s="526"/>
      <c r="VTC53" s="526"/>
      <c r="VTD53" s="526"/>
      <c r="VTE53" s="526"/>
      <c r="VTF53" s="526"/>
      <c r="VTG53" s="526"/>
      <c r="VTH53" s="526"/>
      <c r="VTI53" s="526"/>
      <c r="VTJ53" s="526"/>
      <c r="VTK53" s="526"/>
      <c r="VTL53" s="526"/>
      <c r="VTM53" s="526"/>
      <c r="VTN53" s="526"/>
      <c r="VTO53" s="526"/>
      <c r="VTP53" s="526"/>
      <c r="VTQ53" s="526"/>
      <c r="VTR53" s="526"/>
      <c r="VTS53" s="526"/>
      <c r="VTT53" s="526"/>
      <c r="VTU53" s="526"/>
      <c r="VTV53" s="526"/>
      <c r="VTW53" s="526"/>
      <c r="VTX53" s="526"/>
      <c r="VTY53" s="526"/>
      <c r="VTZ53" s="526"/>
      <c r="VUA53" s="526"/>
      <c r="VUB53" s="526"/>
      <c r="VUC53" s="526"/>
      <c r="VUD53" s="526"/>
      <c r="VUE53" s="526"/>
      <c r="VUF53" s="526"/>
      <c r="VUG53" s="526"/>
      <c r="VUH53" s="526"/>
      <c r="VUI53" s="526"/>
      <c r="VUJ53" s="526"/>
      <c r="VUK53" s="526"/>
      <c r="VUL53" s="526"/>
      <c r="VUM53" s="526"/>
      <c r="VUN53" s="526"/>
      <c r="VUO53" s="526"/>
      <c r="VUP53" s="526"/>
      <c r="VUQ53" s="526"/>
      <c r="VUR53" s="526"/>
      <c r="VUS53" s="526"/>
      <c r="VUT53" s="526"/>
      <c r="VUU53" s="526"/>
      <c r="VUV53" s="526"/>
      <c r="VUW53" s="526"/>
      <c r="VUX53" s="526"/>
      <c r="VUY53" s="526"/>
      <c r="VUZ53" s="526"/>
      <c r="VVA53" s="526"/>
      <c r="VVB53" s="526"/>
      <c r="VVC53" s="526"/>
      <c r="VVD53" s="526"/>
      <c r="VVE53" s="526"/>
      <c r="VVF53" s="526"/>
      <c r="VVG53" s="526"/>
      <c r="VVH53" s="526"/>
      <c r="VVI53" s="526"/>
      <c r="VVJ53" s="526"/>
      <c r="VVK53" s="526"/>
      <c r="VVL53" s="526"/>
      <c r="VVM53" s="526"/>
      <c r="VVN53" s="526"/>
      <c r="VVO53" s="526"/>
      <c r="VVP53" s="526"/>
      <c r="VVQ53" s="526"/>
      <c r="VVR53" s="526"/>
      <c r="VVS53" s="526"/>
      <c r="VVT53" s="526"/>
      <c r="VVU53" s="526"/>
      <c r="VVV53" s="526"/>
      <c r="VVW53" s="526"/>
      <c r="VVX53" s="526"/>
      <c r="VVY53" s="526"/>
      <c r="VVZ53" s="526"/>
      <c r="VWA53" s="526"/>
      <c r="VWB53" s="526"/>
      <c r="VWC53" s="526"/>
      <c r="VWD53" s="526"/>
      <c r="VWE53" s="526"/>
      <c r="VWF53" s="526"/>
      <c r="VWG53" s="526"/>
      <c r="VWH53" s="526"/>
      <c r="VWI53" s="526"/>
      <c r="VWJ53" s="526"/>
      <c r="VWK53" s="526"/>
      <c r="VWL53" s="526"/>
      <c r="VWM53" s="526"/>
      <c r="VWN53" s="526"/>
      <c r="VWO53" s="526"/>
      <c r="VWP53" s="526"/>
      <c r="VWQ53" s="526"/>
      <c r="VWR53" s="526"/>
      <c r="VWS53" s="526"/>
      <c r="VWT53" s="526"/>
      <c r="VWU53" s="526"/>
      <c r="VWV53" s="526"/>
      <c r="VWW53" s="526"/>
      <c r="VWX53" s="526"/>
      <c r="VWY53" s="526"/>
      <c r="VWZ53" s="526"/>
      <c r="VXA53" s="526"/>
      <c r="VXB53" s="526"/>
      <c r="VXC53" s="526"/>
      <c r="VXD53" s="526"/>
      <c r="VXE53" s="526"/>
      <c r="VXF53" s="526"/>
      <c r="VXG53" s="526"/>
      <c r="VXH53" s="526"/>
      <c r="VXI53" s="526"/>
      <c r="VXJ53" s="526"/>
      <c r="VXK53" s="526"/>
      <c r="VXL53" s="526"/>
      <c r="VXM53" s="526"/>
      <c r="VXN53" s="526"/>
      <c r="VXO53" s="526"/>
      <c r="VXP53" s="526"/>
      <c r="VXQ53" s="526"/>
      <c r="VXR53" s="526"/>
      <c r="VXS53" s="526"/>
      <c r="VXT53" s="526"/>
      <c r="VXU53" s="526"/>
      <c r="VXV53" s="526"/>
      <c r="VXW53" s="526"/>
      <c r="VXX53" s="526"/>
      <c r="VXY53" s="526"/>
      <c r="VXZ53" s="526"/>
      <c r="VYA53" s="526"/>
      <c r="VYB53" s="526"/>
      <c r="VYC53" s="526"/>
      <c r="VYD53" s="526"/>
      <c r="VYE53" s="526"/>
      <c r="VYF53" s="526"/>
      <c r="VYG53" s="526"/>
      <c r="VYH53" s="526"/>
      <c r="VYI53" s="526"/>
      <c r="VYJ53" s="526"/>
      <c r="VYK53" s="526"/>
      <c r="VYL53" s="526"/>
      <c r="VYM53" s="526"/>
      <c r="VYN53" s="526"/>
      <c r="VYO53" s="526"/>
      <c r="VYP53" s="526"/>
      <c r="VYQ53" s="526"/>
      <c r="VYR53" s="526"/>
      <c r="VYS53" s="526"/>
      <c r="VYT53" s="526"/>
      <c r="VYU53" s="526"/>
      <c r="VYV53" s="526"/>
      <c r="VYW53" s="526"/>
      <c r="VYX53" s="526"/>
      <c r="VYY53" s="526"/>
      <c r="VYZ53" s="526"/>
      <c r="VZA53" s="526"/>
      <c r="VZB53" s="526"/>
      <c r="VZC53" s="526"/>
      <c r="VZD53" s="526"/>
      <c r="VZE53" s="526"/>
      <c r="VZF53" s="526"/>
      <c r="VZG53" s="526"/>
      <c r="VZH53" s="526"/>
      <c r="VZI53" s="526"/>
      <c r="VZJ53" s="526"/>
      <c r="VZK53" s="526"/>
      <c r="VZL53" s="526"/>
      <c r="VZM53" s="526"/>
      <c r="VZN53" s="526"/>
      <c r="VZO53" s="526"/>
      <c r="VZP53" s="526"/>
      <c r="VZQ53" s="526"/>
      <c r="VZR53" s="526"/>
      <c r="VZS53" s="526"/>
      <c r="VZT53" s="526"/>
      <c r="VZU53" s="526"/>
      <c r="VZV53" s="526"/>
      <c r="VZW53" s="526"/>
      <c r="VZX53" s="526"/>
      <c r="VZY53" s="526"/>
      <c r="VZZ53" s="526"/>
      <c r="WAA53" s="526"/>
      <c r="WAB53" s="526"/>
      <c r="WAC53" s="526"/>
      <c r="WAD53" s="526"/>
      <c r="WAE53" s="526"/>
      <c r="WAF53" s="526"/>
      <c r="WAG53" s="526"/>
      <c r="WAH53" s="526"/>
      <c r="WAI53" s="526"/>
      <c r="WAJ53" s="526"/>
      <c r="WAK53" s="526"/>
      <c r="WAL53" s="526"/>
      <c r="WAM53" s="526"/>
      <c r="WAN53" s="526"/>
      <c r="WAO53" s="526"/>
      <c r="WAP53" s="526"/>
      <c r="WAQ53" s="526"/>
      <c r="WAR53" s="526"/>
      <c r="WAS53" s="526"/>
      <c r="WAT53" s="526"/>
      <c r="WAU53" s="526"/>
      <c r="WAV53" s="526"/>
      <c r="WAW53" s="526"/>
      <c r="WAX53" s="526"/>
      <c r="WAY53" s="526"/>
      <c r="WAZ53" s="526"/>
      <c r="WBA53" s="526"/>
      <c r="WBB53" s="526"/>
      <c r="WBC53" s="526"/>
      <c r="WBD53" s="526"/>
      <c r="WBE53" s="526"/>
      <c r="WBF53" s="526"/>
      <c r="WBG53" s="526"/>
      <c r="WBH53" s="526"/>
      <c r="WBI53" s="526"/>
      <c r="WBJ53" s="526"/>
      <c r="WBK53" s="526"/>
      <c r="WBL53" s="526"/>
      <c r="WBM53" s="526"/>
      <c r="WBN53" s="526"/>
      <c r="WBO53" s="526"/>
      <c r="WBP53" s="526"/>
      <c r="WBQ53" s="526"/>
      <c r="WBR53" s="526"/>
      <c r="WBS53" s="526"/>
      <c r="WBT53" s="526"/>
      <c r="WBU53" s="526"/>
      <c r="WBV53" s="526"/>
      <c r="WBW53" s="526"/>
      <c r="WBX53" s="526"/>
      <c r="WBY53" s="526"/>
      <c r="WBZ53" s="526"/>
      <c r="WCA53" s="526"/>
      <c r="WCB53" s="526"/>
      <c r="WCC53" s="526"/>
      <c r="WCD53" s="526"/>
      <c r="WCE53" s="526"/>
      <c r="WCF53" s="526"/>
      <c r="WCG53" s="526"/>
      <c r="WCH53" s="526"/>
      <c r="WCI53" s="526"/>
      <c r="WCJ53" s="526"/>
      <c r="WCK53" s="526"/>
      <c r="WCL53" s="526"/>
      <c r="WCM53" s="526"/>
      <c r="WCN53" s="526"/>
      <c r="WCO53" s="526"/>
      <c r="WCP53" s="526"/>
      <c r="WCQ53" s="526"/>
      <c r="WCR53" s="526"/>
      <c r="WCS53" s="526"/>
      <c r="WCT53" s="526"/>
      <c r="WCU53" s="526"/>
      <c r="WCV53" s="526"/>
      <c r="WCW53" s="526"/>
      <c r="WCX53" s="526"/>
      <c r="WCY53" s="526"/>
      <c r="WCZ53" s="526"/>
      <c r="WDA53" s="526"/>
      <c r="WDB53" s="526"/>
      <c r="WDC53" s="526"/>
      <c r="WDD53" s="526"/>
      <c r="WDE53" s="526"/>
      <c r="WDF53" s="526"/>
      <c r="WDG53" s="526"/>
      <c r="WDH53" s="526"/>
      <c r="WDI53" s="526"/>
      <c r="WDJ53" s="526"/>
      <c r="WDK53" s="526"/>
      <c r="WDL53" s="526"/>
      <c r="WDM53" s="526"/>
      <c r="WDN53" s="526"/>
      <c r="WDO53" s="526"/>
      <c r="WDP53" s="526"/>
      <c r="WDQ53" s="526"/>
      <c r="WDR53" s="526"/>
      <c r="WDS53" s="526"/>
      <c r="WDT53" s="526"/>
      <c r="WDU53" s="526"/>
      <c r="WDV53" s="526"/>
      <c r="WDW53" s="526"/>
      <c r="WDX53" s="526"/>
      <c r="WDY53" s="526"/>
      <c r="WDZ53" s="526"/>
      <c r="WEA53" s="526"/>
      <c r="WEB53" s="526"/>
      <c r="WEC53" s="526"/>
      <c r="WED53" s="526"/>
      <c r="WEE53" s="526"/>
      <c r="WEF53" s="526"/>
      <c r="WEG53" s="526"/>
      <c r="WEH53" s="526"/>
      <c r="WEI53" s="526"/>
      <c r="WEJ53" s="526"/>
      <c r="WEK53" s="526"/>
      <c r="WEL53" s="526"/>
      <c r="WEM53" s="526"/>
      <c r="WEN53" s="526"/>
      <c r="WEO53" s="526"/>
      <c r="WEP53" s="526"/>
      <c r="WEQ53" s="526"/>
      <c r="WER53" s="526"/>
      <c r="WES53" s="526"/>
      <c r="WET53" s="526"/>
      <c r="WEU53" s="526"/>
      <c r="WEV53" s="526"/>
      <c r="WEW53" s="526"/>
      <c r="WEX53" s="526"/>
      <c r="WEY53" s="526"/>
      <c r="WEZ53" s="526"/>
      <c r="WFA53" s="526"/>
      <c r="WFB53" s="526"/>
      <c r="WFC53" s="526"/>
      <c r="WFD53" s="526"/>
      <c r="WFE53" s="526"/>
      <c r="WFF53" s="526"/>
      <c r="WFG53" s="526"/>
      <c r="WFH53" s="526"/>
      <c r="WFI53" s="526"/>
      <c r="WFJ53" s="526"/>
      <c r="WFK53" s="526"/>
      <c r="WFL53" s="526"/>
      <c r="WFM53" s="526"/>
      <c r="WFN53" s="526"/>
      <c r="WFO53" s="526"/>
      <c r="WFP53" s="526"/>
      <c r="WFQ53" s="526"/>
      <c r="WFR53" s="526"/>
      <c r="WFS53" s="526"/>
      <c r="WFT53" s="526"/>
      <c r="WFU53" s="526"/>
      <c r="WFV53" s="526"/>
      <c r="WFW53" s="526"/>
      <c r="WFX53" s="526"/>
      <c r="WFY53" s="526"/>
      <c r="WFZ53" s="526"/>
      <c r="WGA53" s="526"/>
      <c r="WGB53" s="526"/>
      <c r="WGC53" s="526"/>
      <c r="WGD53" s="526"/>
      <c r="WGE53" s="526"/>
      <c r="WGF53" s="526"/>
      <c r="WGG53" s="526"/>
      <c r="WGH53" s="526"/>
      <c r="WGI53" s="526"/>
      <c r="WGJ53" s="526"/>
      <c r="WGK53" s="526"/>
      <c r="WGL53" s="526"/>
      <c r="WGM53" s="526"/>
      <c r="WGN53" s="526"/>
      <c r="WGO53" s="526"/>
      <c r="WGP53" s="526"/>
      <c r="WGQ53" s="526"/>
      <c r="WGR53" s="526"/>
      <c r="WGS53" s="526"/>
      <c r="WGT53" s="526"/>
      <c r="WGU53" s="526"/>
      <c r="WGV53" s="526"/>
      <c r="WGW53" s="526"/>
      <c r="WGX53" s="526"/>
      <c r="WGY53" s="526"/>
      <c r="WGZ53" s="526"/>
      <c r="WHA53" s="526"/>
      <c r="WHB53" s="526"/>
      <c r="WHC53" s="526"/>
      <c r="WHD53" s="526"/>
      <c r="WHE53" s="526"/>
      <c r="WHF53" s="526"/>
      <c r="WHG53" s="526"/>
      <c r="WHH53" s="526"/>
      <c r="WHI53" s="526"/>
      <c r="WHJ53" s="526"/>
      <c r="WHK53" s="526"/>
      <c r="WHL53" s="526"/>
      <c r="WHM53" s="526"/>
      <c r="WHN53" s="526"/>
      <c r="WHO53" s="526"/>
      <c r="WHP53" s="526"/>
      <c r="WHQ53" s="526"/>
      <c r="WHR53" s="526"/>
      <c r="WHS53" s="526"/>
      <c r="WHT53" s="526"/>
      <c r="WHU53" s="526"/>
      <c r="WHV53" s="526"/>
      <c r="WHW53" s="526"/>
      <c r="WHX53" s="526"/>
      <c r="WHY53" s="526"/>
      <c r="WHZ53" s="526"/>
      <c r="WIA53" s="526"/>
      <c r="WIB53" s="526"/>
      <c r="WIC53" s="526"/>
      <c r="WID53" s="526"/>
      <c r="WIE53" s="526"/>
      <c r="WIF53" s="526"/>
      <c r="WIG53" s="526"/>
      <c r="WIH53" s="526"/>
      <c r="WII53" s="526"/>
      <c r="WIJ53" s="526"/>
      <c r="WIK53" s="526"/>
      <c r="WIL53" s="526"/>
      <c r="WIM53" s="526"/>
      <c r="WIN53" s="526"/>
      <c r="WIO53" s="526"/>
      <c r="WIP53" s="526"/>
      <c r="WIQ53" s="526"/>
      <c r="WIR53" s="526"/>
      <c r="WIS53" s="526"/>
      <c r="WIT53" s="526"/>
      <c r="WIU53" s="526"/>
      <c r="WIV53" s="526"/>
      <c r="WIW53" s="526"/>
      <c r="WIX53" s="526"/>
      <c r="WIY53" s="526"/>
      <c r="WIZ53" s="526"/>
      <c r="WJA53" s="526"/>
      <c r="WJB53" s="526"/>
      <c r="WJC53" s="526"/>
      <c r="WJD53" s="526"/>
      <c r="WJE53" s="526"/>
      <c r="WJF53" s="526"/>
      <c r="WJG53" s="526"/>
      <c r="WJH53" s="526"/>
      <c r="WJI53" s="526"/>
      <c r="WJJ53" s="526"/>
      <c r="WJK53" s="526"/>
      <c r="WJL53" s="526"/>
      <c r="WJM53" s="526"/>
      <c r="WJN53" s="526"/>
      <c r="WJO53" s="526"/>
      <c r="WJP53" s="526"/>
      <c r="WJQ53" s="526"/>
      <c r="WJR53" s="526"/>
      <c r="WJS53" s="526"/>
      <c r="WJT53" s="526"/>
      <c r="WJU53" s="526"/>
      <c r="WJV53" s="526"/>
      <c r="WJW53" s="526"/>
      <c r="WJX53" s="526"/>
      <c r="WJY53" s="526"/>
      <c r="WJZ53" s="526"/>
      <c r="WKA53" s="526"/>
      <c r="WKB53" s="526"/>
      <c r="WKC53" s="526"/>
      <c r="WKD53" s="526"/>
      <c r="WKE53" s="526"/>
      <c r="WKF53" s="526"/>
      <c r="WKG53" s="526"/>
      <c r="WKH53" s="526"/>
      <c r="WKI53" s="526"/>
      <c r="WKJ53" s="526"/>
      <c r="WKK53" s="526"/>
      <c r="WKL53" s="526"/>
      <c r="WKM53" s="526"/>
      <c r="WKN53" s="526"/>
      <c r="WKO53" s="526"/>
      <c r="WKP53" s="526"/>
      <c r="WKQ53" s="526"/>
      <c r="WKR53" s="526"/>
      <c r="WKS53" s="526"/>
      <c r="WKT53" s="526"/>
      <c r="WKU53" s="526"/>
      <c r="WKV53" s="526"/>
      <c r="WKW53" s="526"/>
      <c r="WKX53" s="526"/>
      <c r="WKY53" s="526"/>
      <c r="WKZ53" s="526"/>
      <c r="WLA53" s="526"/>
      <c r="WLB53" s="526"/>
      <c r="WLC53" s="526"/>
      <c r="WLD53" s="526"/>
      <c r="WLE53" s="526"/>
      <c r="WLF53" s="526"/>
      <c r="WLG53" s="526"/>
      <c r="WLH53" s="526"/>
      <c r="WLI53" s="526"/>
      <c r="WLJ53" s="526"/>
      <c r="WLK53" s="526"/>
      <c r="WLL53" s="526"/>
      <c r="WLM53" s="526"/>
      <c r="WLN53" s="526"/>
      <c r="WLO53" s="526"/>
      <c r="WLP53" s="526"/>
      <c r="WLQ53" s="526"/>
      <c r="WLR53" s="526"/>
      <c r="WLS53" s="526"/>
      <c r="WLT53" s="526"/>
      <c r="WLU53" s="526"/>
      <c r="WLV53" s="526"/>
      <c r="WLW53" s="526"/>
      <c r="WLX53" s="526"/>
      <c r="WLY53" s="526"/>
      <c r="WLZ53" s="526"/>
      <c r="WMA53" s="526"/>
      <c r="WMB53" s="526"/>
      <c r="WMC53" s="526"/>
      <c r="WMD53" s="526"/>
      <c r="WME53" s="526"/>
      <c r="WMF53" s="526"/>
      <c r="WMG53" s="526"/>
      <c r="WMH53" s="526"/>
      <c r="WMI53" s="526"/>
      <c r="WMJ53" s="526"/>
      <c r="WMK53" s="526"/>
      <c r="WML53" s="526"/>
      <c r="WMM53" s="526"/>
      <c r="WMN53" s="526"/>
      <c r="WMO53" s="526"/>
      <c r="WMP53" s="526"/>
      <c r="WMQ53" s="526"/>
      <c r="WMR53" s="526"/>
      <c r="WMS53" s="526"/>
      <c r="WMT53" s="526"/>
      <c r="WMU53" s="526"/>
      <c r="WMV53" s="526"/>
      <c r="WMW53" s="526"/>
      <c r="WMX53" s="526"/>
      <c r="WMY53" s="526"/>
      <c r="WMZ53" s="526"/>
      <c r="WNA53" s="526"/>
      <c r="WNB53" s="526"/>
      <c r="WNC53" s="526"/>
      <c r="WND53" s="526"/>
      <c r="WNE53" s="526"/>
      <c r="WNF53" s="526"/>
      <c r="WNG53" s="526"/>
      <c r="WNH53" s="526"/>
      <c r="WNI53" s="526"/>
      <c r="WNJ53" s="526"/>
      <c r="WNK53" s="526"/>
      <c r="WNL53" s="526"/>
      <c r="WNM53" s="526"/>
      <c r="WNN53" s="526"/>
      <c r="WNO53" s="526"/>
      <c r="WNP53" s="526"/>
      <c r="WNQ53" s="526"/>
      <c r="WNR53" s="526"/>
      <c r="WNS53" s="526"/>
      <c r="WNT53" s="526"/>
      <c r="WNU53" s="526"/>
      <c r="WNV53" s="526"/>
      <c r="WNW53" s="526"/>
      <c r="WNX53" s="526"/>
      <c r="WNY53" s="526"/>
      <c r="WNZ53" s="526"/>
      <c r="WOA53" s="526"/>
      <c r="WOB53" s="526"/>
      <c r="WOC53" s="526"/>
      <c r="WOD53" s="526"/>
      <c r="WOE53" s="526"/>
      <c r="WOF53" s="526"/>
      <c r="WOG53" s="526"/>
      <c r="WOH53" s="526"/>
      <c r="WOI53" s="526"/>
      <c r="WOJ53" s="526"/>
      <c r="WOK53" s="526"/>
      <c r="WOL53" s="526"/>
      <c r="WOM53" s="526"/>
      <c r="WON53" s="526"/>
      <c r="WOO53" s="526"/>
      <c r="WOP53" s="526"/>
      <c r="WOQ53" s="526"/>
      <c r="WOR53" s="526"/>
      <c r="WOS53" s="526"/>
      <c r="WOT53" s="526"/>
      <c r="WOU53" s="526"/>
      <c r="WOV53" s="526"/>
      <c r="WOW53" s="526"/>
      <c r="WOX53" s="526"/>
      <c r="WOY53" s="526"/>
      <c r="WOZ53" s="526"/>
      <c r="WPA53" s="526"/>
      <c r="WPB53" s="526"/>
      <c r="WPC53" s="526"/>
      <c r="WPD53" s="526"/>
      <c r="WPE53" s="526"/>
      <c r="WPF53" s="526"/>
      <c r="WPG53" s="526"/>
      <c r="WPH53" s="526"/>
      <c r="WPI53" s="526"/>
      <c r="WPJ53" s="526"/>
      <c r="WPK53" s="526"/>
      <c r="WPL53" s="526"/>
      <c r="WPM53" s="526"/>
      <c r="WPN53" s="526"/>
      <c r="WPO53" s="526"/>
      <c r="WPP53" s="526"/>
      <c r="WPQ53" s="526"/>
      <c r="WPR53" s="526"/>
      <c r="WPS53" s="526"/>
      <c r="WPT53" s="526"/>
      <c r="WPU53" s="526"/>
      <c r="WPV53" s="526"/>
      <c r="WPW53" s="526"/>
      <c r="WPX53" s="526"/>
      <c r="WPY53" s="526"/>
      <c r="WPZ53" s="526"/>
      <c r="WQA53" s="526"/>
      <c r="WQB53" s="526"/>
      <c r="WQC53" s="526"/>
      <c r="WQD53" s="526"/>
      <c r="WQE53" s="526"/>
      <c r="WQF53" s="526"/>
      <c r="WQG53" s="526"/>
      <c r="WQH53" s="526"/>
      <c r="WQI53" s="526"/>
      <c r="WQJ53" s="526"/>
      <c r="WQK53" s="526"/>
      <c r="WQL53" s="526"/>
      <c r="WQM53" s="526"/>
      <c r="WQN53" s="526"/>
      <c r="WQO53" s="526"/>
      <c r="WQP53" s="526"/>
      <c r="WQQ53" s="526"/>
      <c r="WQR53" s="526"/>
      <c r="WQS53" s="526"/>
      <c r="WQT53" s="526"/>
      <c r="WQU53" s="526"/>
      <c r="WQV53" s="526"/>
      <c r="WQW53" s="526"/>
      <c r="WQX53" s="526"/>
      <c r="WQY53" s="526"/>
      <c r="WQZ53" s="526"/>
      <c r="WRA53" s="526"/>
      <c r="WRB53" s="526"/>
      <c r="WRC53" s="526"/>
      <c r="WRD53" s="526"/>
      <c r="WRE53" s="526"/>
      <c r="WRF53" s="526"/>
      <c r="WRG53" s="526"/>
      <c r="WRH53" s="526"/>
      <c r="WRI53" s="526"/>
      <c r="WRJ53" s="526"/>
      <c r="WRK53" s="526"/>
      <c r="WRL53" s="526"/>
      <c r="WRM53" s="526"/>
      <c r="WRN53" s="526"/>
      <c r="WRO53" s="526"/>
      <c r="WRP53" s="526"/>
      <c r="WRQ53" s="526"/>
      <c r="WRR53" s="526"/>
      <c r="WRS53" s="526"/>
      <c r="WRT53" s="526"/>
      <c r="WRU53" s="526"/>
      <c r="WRV53" s="526"/>
      <c r="WRW53" s="526"/>
      <c r="WRX53" s="526"/>
      <c r="WRY53" s="526"/>
      <c r="WRZ53" s="526"/>
      <c r="WSA53" s="526"/>
      <c r="WSB53" s="526"/>
      <c r="WSC53" s="526"/>
      <c r="WSD53" s="526"/>
      <c r="WSE53" s="526"/>
      <c r="WSF53" s="526"/>
      <c r="WSG53" s="526"/>
      <c r="WSH53" s="526"/>
      <c r="WSI53" s="526"/>
      <c r="WSJ53" s="526"/>
      <c r="WSK53" s="526"/>
      <c r="WSL53" s="526"/>
      <c r="WSM53" s="526"/>
      <c r="WSN53" s="526"/>
      <c r="WSO53" s="526"/>
      <c r="WSP53" s="526"/>
      <c r="WSQ53" s="526"/>
      <c r="WSR53" s="526"/>
      <c r="WSS53" s="526"/>
      <c r="WST53" s="526"/>
      <c r="WSU53" s="526"/>
      <c r="WSV53" s="526"/>
      <c r="WSW53" s="526"/>
      <c r="WSX53" s="526"/>
      <c r="WSY53" s="526"/>
      <c r="WSZ53" s="526"/>
      <c r="WTA53" s="526"/>
      <c r="WTB53" s="526"/>
      <c r="WTC53" s="526"/>
      <c r="WTD53" s="526"/>
      <c r="WTE53" s="526"/>
      <c r="WTF53" s="526"/>
      <c r="WTG53" s="526"/>
      <c r="WTH53" s="526"/>
      <c r="WTI53" s="526"/>
      <c r="WTJ53" s="526"/>
      <c r="WTK53" s="526"/>
      <c r="WTL53" s="526"/>
      <c r="WTM53" s="526"/>
      <c r="WTN53" s="526"/>
      <c r="WTO53" s="526"/>
      <c r="WTP53" s="526"/>
      <c r="WTQ53" s="526"/>
      <c r="WTR53" s="526"/>
      <c r="WTS53" s="526"/>
      <c r="WTT53" s="526"/>
      <c r="WTU53" s="526"/>
      <c r="WTV53" s="526"/>
      <c r="WTW53" s="526"/>
      <c r="WTX53" s="526"/>
      <c r="WTY53" s="526"/>
      <c r="WTZ53" s="526"/>
      <c r="WUA53" s="526"/>
      <c r="WUB53" s="526"/>
      <c r="WUC53" s="526"/>
      <c r="WUD53" s="526"/>
      <c r="WUE53" s="526"/>
      <c r="WUF53" s="526"/>
      <c r="WUG53" s="526"/>
      <c r="WUH53" s="526"/>
      <c r="WUI53" s="526"/>
      <c r="WUJ53" s="526"/>
      <c r="WUK53" s="526"/>
      <c r="WUL53" s="526"/>
      <c r="WUM53" s="526"/>
      <c r="WUN53" s="526"/>
      <c r="WUO53" s="526"/>
      <c r="WUP53" s="526"/>
      <c r="WUQ53" s="526"/>
      <c r="WUR53" s="526"/>
      <c r="WUS53" s="526"/>
      <c r="WUT53" s="526"/>
      <c r="WUU53" s="526"/>
      <c r="WUV53" s="526"/>
      <c r="WUW53" s="526"/>
      <c r="WUX53" s="526"/>
      <c r="WUY53" s="526"/>
      <c r="WUZ53" s="526"/>
      <c r="WVA53" s="526"/>
      <c r="WVB53" s="526"/>
      <c r="WVC53" s="526"/>
      <c r="WVD53" s="526"/>
      <c r="WVE53" s="526"/>
      <c r="WVF53" s="526"/>
      <c r="WVG53" s="526"/>
      <c r="WVH53" s="526"/>
      <c r="WVI53" s="526"/>
      <c r="WVJ53" s="526"/>
      <c r="WVK53" s="526"/>
      <c r="WVL53" s="526"/>
      <c r="WVM53" s="526"/>
      <c r="WVN53" s="526"/>
      <c r="WVO53" s="526"/>
      <c r="WVP53" s="526"/>
      <c r="WVQ53" s="526"/>
      <c r="WVR53" s="526"/>
      <c r="WVS53" s="526"/>
      <c r="WVT53" s="526"/>
      <c r="WVU53" s="526"/>
      <c r="WVV53" s="526"/>
      <c r="WVW53" s="526"/>
      <c r="WVX53" s="526"/>
      <c r="WVY53" s="526"/>
      <c r="WVZ53" s="526"/>
      <c r="WWA53" s="526"/>
      <c r="WWB53" s="526"/>
      <c r="WWC53" s="526"/>
      <c r="WWD53" s="526"/>
      <c r="WWE53" s="526"/>
      <c r="WWF53" s="526"/>
      <c r="WWG53" s="526"/>
      <c r="WWH53" s="526"/>
      <c r="WWI53" s="526"/>
      <c r="WWJ53" s="526"/>
      <c r="WWK53" s="526"/>
      <c r="WWL53" s="526"/>
      <c r="WWM53" s="526"/>
      <c r="WWN53" s="526"/>
      <c r="WWO53" s="526"/>
      <c r="WWP53" s="526"/>
      <c r="WWQ53" s="526"/>
      <c r="WWR53" s="526"/>
      <c r="WWS53" s="526"/>
      <c r="WWT53" s="526"/>
      <c r="WWU53" s="526"/>
      <c r="WWV53" s="526"/>
      <c r="WWW53" s="526"/>
      <c r="WWX53" s="526"/>
      <c r="WWY53" s="526"/>
      <c r="WWZ53" s="526"/>
      <c r="WXA53" s="526"/>
      <c r="WXB53" s="526"/>
      <c r="WXC53" s="526"/>
      <c r="WXD53" s="526"/>
      <c r="WXE53" s="526"/>
      <c r="WXF53" s="526"/>
      <c r="WXG53" s="526"/>
      <c r="WXH53" s="526"/>
      <c r="WXI53" s="526"/>
      <c r="WXJ53" s="526"/>
      <c r="WXK53" s="526"/>
      <c r="WXL53" s="526"/>
      <c r="WXM53" s="526"/>
      <c r="WXN53" s="526"/>
      <c r="WXO53" s="526"/>
      <c r="WXP53" s="526"/>
      <c r="WXQ53" s="526"/>
      <c r="WXR53" s="526"/>
      <c r="WXS53" s="526"/>
      <c r="WXT53" s="526"/>
      <c r="WXU53" s="526"/>
      <c r="WXV53" s="526"/>
      <c r="WXW53" s="526"/>
      <c r="WXX53" s="526"/>
      <c r="WXY53" s="526"/>
      <c r="WXZ53" s="526"/>
      <c r="WYA53" s="526"/>
      <c r="WYB53" s="526"/>
      <c r="WYC53" s="526"/>
      <c r="WYD53" s="526"/>
      <c r="WYE53" s="526"/>
      <c r="WYF53" s="526"/>
      <c r="WYG53" s="526"/>
      <c r="WYH53" s="526"/>
      <c r="WYI53" s="526"/>
      <c r="WYJ53" s="526"/>
      <c r="WYK53" s="526"/>
      <c r="WYL53" s="526"/>
      <c r="WYM53" s="526"/>
      <c r="WYN53" s="526"/>
      <c r="WYO53" s="526"/>
      <c r="WYP53" s="526"/>
      <c r="WYQ53" s="526"/>
      <c r="WYR53" s="526"/>
      <c r="WYS53" s="526"/>
      <c r="WYT53" s="526"/>
      <c r="WYU53" s="526"/>
      <c r="WYV53" s="526"/>
      <c r="WYW53" s="526"/>
      <c r="WYX53" s="526"/>
      <c r="WYY53" s="526"/>
      <c r="WYZ53" s="526"/>
      <c r="WZA53" s="526"/>
      <c r="WZB53" s="526"/>
      <c r="WZC53" s="526"/>
      <c r="WZD53" s="526"/>
      <c r="WZE53" s="526"/>
      <c r="WZF53" s="526"/>
      <c r="WZG53" s="526"/>
      <c r="WZH53" s="526"/>
      <c r="WZI53" s="526"/>
      <c r="WZJ53" s="526"/>
      <c r="WZK53" s="526"/>
      <c r="WZL53" s="526"/>
      <c r="WZM53" s="526"/>
      <c r="WZN53" s="526"/>
      <c r="WZO53" s="526"/>
      <c r="WZP53" s="526"/>
      <c r="WZQ53" s="526"/>
      <c r="WZR53" s="526"/>
      <c r="WZS53" s="526"/>
      <c r="WZT53" s="526"/>
      <c r="WZU53" s="526"/>
      <c r="WZV53" s="526"/>
      <c r="WZW53" s="526"/>
      <c r="WZX53" s="526"/>
      <c r="WZY53" s="526"/>
      <c r="WZZ53" s="526"/>
      <c r="XAA53" s="526"/>
      <c r="XAB53" s="526"/>
      <c r="XAC53" s="526"/>
      <c r="XAD53" s="526"/>
      <c r="XAE53" s="526"/>
      <c r="XAF53" s="526"/>
      <c r="XAG53" s="526"/>
      <c r="XAH53" s="526"/>
      <c r="XAI53" s="526"/>
      <c r="XAJ53" s="526"/>
      <c r="XAK53" s="526"/>
      <c r="XAL53" s="526"/>
      <c r="XAM53" s="526"/>
      <c r="XAN53" s="526"/>
      <c r="XAO53" s="526"/>
      <c r="XAP53" s="526"/>
      <c r="XAQ53" s="526"/>
      <c r="XAR53" s="526"/>
      <c r="XAS53" s="526"/>
      <c r="XAT53" s="526"/>
      <c r="XAU53" s="526"/>
      <c r="XAV53" s="526"/>
      <c r="XAW53" s="526"/>
      <c r="XAX53" s="526"/>
      <c r="XAY53" s="526"/>
      <c r="XAZ53" s="526"/>
      <c r="XBA53" s="526"/>
      <c r="XBB53" s="526"/>
      <c r="XBC53" s="526"/>
      <c r="XBD53" s="526"/>
      <c r="XBE53" s="526"/>
      <c r="XBF53" s="526"/>
      <c r="XBG53" s="526"/>
      <c r="XBH53" s="526"/>
      <c r="XBI53" s="526"/>
      <c r="XBJ53" s="526"/>
      <c r="XBK53" s="526"/>
      <c r="XBL53" s="526"/>
      <c r="XBM53" s="526"/>
      <c r="XBN53" s="526"/>
      <c r="XBO53" s="526"/>
      <c r="XBP53" s="526"/>
      <c r="XBQ53" s="526"/>
      <c r="XBR53" s="526"/>
      <c r="XBS53" s="526"/>
      <c r="XBT53" s="526"/>
      <c r="XBU53" s="526"/>
      <c r="XBV53" s="526"/>
      <c r="XBW53" s="526"/>
      <c r="XBX53" s="526"/>
      <c r="XBY53" s="526"/>
      <c r="XBZ53" s="526"/>
      <c r="XCA53" s="526"/>
      <c r="XCB53" s="526"/>
      <c r="XCC53" s="526"/>
      <c r="XCD53" s="526"/>
      <c r="XCE53" s="526"/>
      <c r="XCF53" s="526"/>
      <c r="XCG53" s="526"/>
      <c r="XCH53" s="526"/>
      <c r="XCI53" s="526"/>
      <c r="XCJ53" s="526"/>
      <c r="XCK53" s="526"/>
      <c r="XCL53" s="526"/>
      <c r="XCM53" s="526"/>
      <c r="XCN53" s="526"/>
      <c r="XCO53" s="526"/>
      <c r="XCP53" s="526"/>
      <c r="XCQ53" s="526"/>
      <c r="XCR53" s="526"/>
      <c r="XCS53" s="526"/>
      <c r="XCT53" s="526"/>
      <c r="XCU53" s="526"/>
      <c r="XCV53" s="526"/>
      <c r="XCW53" s="526"/>
      <c r="XCX53" s="526"/>
      <c r="XCY53" s="526"/>
      <c r="XCZ53" s="526"/>
      <c r="XDA53" s="526"/>
      <c r="XDB53" s="526"/>
      <c r="XDC53" s="526"/>
      <c r="XDD53" s="526"/>
      <c r="XDE53" s="526"/>
      <c r="XDF53" s="526"/>
      <c r="XDG53" s="526"/>
      <c r="XDH53" s="526"/>
      <c r="XDI53" s="526"/>
      <c r="XDJ53" s="526"/>
      <c r="XDK53" s="526"/>
      <c r="XDL53" s="526"/>
      <c r="XDM53" s="526"/>
      <c r="XDN53" s="526"/>
      <c r="XDO53" s="526"/>
      <c r="XDP53" s="526"/>
      <c r="XDQ53" s="526"/>
      <c r="XDR53" s="526"/>
      <c r="XDS53" s="526"/>
      <c r="XDT53" s="526"/>
      <c r="XDU53" s="526"/>
      <c r="XDV53" s="526"/>
      <c r="XDW53" s="526"/>
      <c r="XDX53" s="526"/>
      <c r="XDY53" s="526"/>
      <c r="XDZ53" s="526"/>
      <c r="XEA53" s="526"/>
      <c r="XEB53" s="526"/>
      <c r="XEC53" s="526"/>
      <c r="XED53" s="526"/>
      <c r="XEE53" s="526"/>
      <c r="XEF53" s="526"/>
      <c r="XEG53" s="526"/>
      <c r="XEH53" s="526"/>
      <c r="XEI53" s="526"/>
      <c r="XEJ53" s="526"/>
      <c r="XEK53" s="526"/>
      <c r="XEL53" s="526"/>
      <c r="XEM53" s="526"/>
      <c r="XEN53" s="526"/>
      <c r="XEO53" s="526"/>
      <c r="XEP53" s="526"/>
      <c r="XEQ53" s="526"/>
      <c r="XER53" s="526"/>
      <c r="XES53" s="526"/>
      <c r="XET53" s="526"/>
      <c r="XEU53" s="526"/>
      <c r="XEV53" s="526"/>
      <c r="XEW53" s="526"/>
      <c r="XEX53" s="526"/>
      <c r="XEY53" s="526"/>
      <c r="XEZ53" s="526"/>
      <c r="XFA53" s="526"/>
      <c r="XFB53" s="526"/>
    </row>
    <row r="54" spans="1:16382" customFormat="1" ht="18.95" customHeight="1">
      <c r="A54" s="1599"/>
      <c r="B54" s="1604" t="s">
        <v>1376</v>
      </c>
      <c r="C54" s="1605" t="s">
        <v>2187</v>
      </c>
      <c r="D54" s="1605"/>
      <c r="E54" s="1605"/>
      <c r="F54" s="1605"/>
      <c r="G54" s="1605"/>
      <c r="H54" s="1605"/>
      <c r="I54" s="1602">
        <v>635</v>
      </c>
      <c r="J54" s="1603"/>
      <c r="K54" s="529"/>
      <c r="L54" s="529"/>
      <c r="M54" s="529"/>
      <c r="N54" s="529"/>
      <c r="O54" s="526"/>
      <c r="P54" s="526"/>
      <c r="Q54" s="526"/>
      <c r="R54" s="526"/>
      <c r="S54" s="526"/>
      <c r="T54" s="526"/>
      <c r="U54" s="526"/>
      <c r="V54" s="526"/>
      <c r="W54" s="526"/>
      <c r="X54" s="526"/>
      <c r="Y54" s="526"/>
      <c r="Z54" s="526"/>
      <c r="AA54" s="526"/>
      <c r="AB54" s="526"/>
      <c r="AC54" s="526"/>
      <c r="AD54" s="526"/>
      <c r="AE54" s="526"/>
      <c r="AF54" s="526"/>
      <c r="AG54" s="526"/>
      <c r="AH54" s="526"/>
      <c r="AI54" s="526"/>
      <c r="AJ54" s="526"/>
      <c r="AK54" s="526"/>
      <c r="AL54" s="526"/>
      <c r="AM54" s="526"/>
      <c r="AN54" s="526"/>
      <c r="AO54" s="526"/>
      <c r="AP54" s="526"/>
      <c r="AQ54" s="526"/>
      <c r="AR54" s="526"/>
      <c r="AS54" s="526"/>
      <c r="AT54" s="526"/>
      <c r="AU54" s="526"/>
      <c r="AV54" s="526"/>
      <c r="AW54" s="526"/>
      <c r="AX54" s="526"/>
      <c r="AY54" s="526"/>
      <c r="AZ54" s="526"/>
      <c r="BA54" s="526"/>
      <c r="BB54" s="526"/>
      <c r="BC54" s="526"/>
      <c r="BD54" s="526"/>
      <c r="BE54" s="526"/>
      <c r="BF54" s="526"/>
      <c r="BG54" s="526"/>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6"/>
      <c r="DC54" s="526"/>
      <c r="DD54" s="526"/>
      <c r="DE54" s="526"/>
      <c r="DF54" s="526"/>
      <c r="DG54" s="526"/>
      <c r="DH54" s="526"/>
      <c r="DI54" s="526"/>
      <c r="DJ54" s="526"/>
      <c r="DK54" s="526"/>
      <c r="DL54" s="526"/>
      <c r="DM54" s="526"/>
      <c r="DN54" s="526"/>
      <c r="DO54" s="526"/>
      <c r="DP54" s="526"/>
      <c r="DQ54" s="526"/>
      <c r="DR54" s="526"/>
      <c r="DS54" s="526"/>
      <c r="DT54" s="526"/>
      <c r="DU54" s="526"/>
      <c r="DV54" s="526"/>
      <c r="DW54" s="526"/>
      <c r="DX54" s="526"/>
      <c r="DY54" s="526"/>
      <c r="DZ54" s="526"/>
      <c r="EA54" s="526"/>
      <c r="EB54" s="526"/>
      <c r="EC54" s="526"/>
      <c r="ED54" s="526"/>
      <c r="EE54" s="526"/>
      <c r="EF54" s="526"/>
      <c r="EG54" s="526"/>
      <c r="EH54" s="526"/>
      <c r="EI54" s="526"/>
      <c r="EJ54" s="526"/>
      <c r="EK54" s="526"/>
      <c r="EL54" s="526"/>
      <c r="EM54" s="526"/>
      <c r="EN54" s="526"/>
      <c r="EO54" s="526"/>
      <c r="EP54" s="526"/>
      <c r="EQ54" s="526"/>
      <c r="ER54" s="526"/>
      <c r="ES54" s="526"/>
      <c r="ET54" s="526"/>
      <c r="EU54" s="526"/>
      <c r="EV54" s="526"/>
      <c r="EW54" s="526"/>
      <c r="EX54" s="526"/>
      <c r="EY54" s="526"/>
      <c r="EZ54" s="526"/>
      <c r="FA54" s="526"/>
      <c r="FB54" s="526"/>
      <c r="FC54" s="526"/>
      <c r="FD54" s="526"/>
      <c r="FE54" s="526"/>
      <c r="FF54" s="526"/>
      <c r="FG54" s="526"/>
      <c r="FH54" s="526"/>
      <c r="FI54" s="526"/>
      <c r="FJ54" s="526"/>
      <c r="FK54" s="526"/>
      <c r="FL54" s="526"/>
      <c r="FM54" s="526"/>
      <c r="FN54" s="526"/>
      <c r="FO54" s="526"/>
      <c r="FP54" s="526"/>
      <c r="FQ54" s="526"/>
      <c r="FR54" s="526"/>
      <c r="FS54" s="526"/>
      <c r="FT54" s="526"/>
      <c r="FU54" s="526"/>
      <c r="FV54" s="526"/>
      <c r="FW54" s="526"/>
      <c r="FX54" s="526"/>
      <c r="FY54" s="526"/>
      <c r="FZ54" s="526"/>
      <c r="GA54" s="526"/>
      <c r="GB54" s="526"/>
      <c r="GC54" s="526"/>
      <c r="GD54" s="526"/>
      <c r="GE54" s="526"/>
      <c r="GF54" s="526"/>
      <c r="GG54" s="526"/>
      <c r="GH54" s="526"/>
      <c r="GI54" s="526"/>
      <c r="GJ54" s="526"/>
      <c r="GK54" s="526"/>
      <c r="GL54" s="526"/>
      <c r="GM54" s="526"/>
      <c r="GN54" s="526"/>
      <c r="GO54" s="526"/>
      <c r="GP54" s="526"/>
      <c r="GQ54" s="526"/>
      <c r="GR54" s="526"/>
      <c r="GS54" s="526"/>
      <c r="GT54" s="526"/>
      <c r="GU54" s="526"/>
      <c r="GV54" s="526"/>
      <c r="GW54" s="526"/>
      <c r="GX54" s="526"/>
      <c r="GY54" s="526"/>
      <c r="GZ54" s="526"/>
      <c r="HA54" s="526"/>
      <c r="HB54" s="526"/>
      <c r="HC54" s="526"/>
      <c r="HD54" s="526"/>
      <c r="HE54" s="526"/>
      <c r="HF54" s="526"/>
      <c r="HG54" s="526"/>
      <c r="HH54" s="526"/>
      <c r="HI54" s="526"/>
      <c r="HJ54" s="526"/>
      <c r="HK54" s="526"/>
      <c r="HL54" s="526"/>
      <c r="HM54" s="526"/>
      <c r="HN54" s="526"/>
      <c r="HO54" s="526"/>
      <c r="HP54" s="526"/>
      <c r="HQ54" s="526"/>
      <c r="HR54" s="526"/>
      <c r="HS54" s="526"/>
      <c r="HT54" s="526"/>
      <c r="HU54" s="526"/>
      <c r="HV54" s="526"/>
      <c r="HW54" s="526"/>
      <c r="HX54" s="526"/>
      <c r="HY54" s="526"/>
      <c r="HZ54" s="526"/>
      <c r="IA54" s="526"/>
      <c r="IB54" s="526"/>
      <c r="IC54" s="526"/>
      <c r="ID54" s="526"/>
      <c r="IE54" s="526"/>
      <c r="IF54" s="526"/>
      <c r="IG54" s="526"/>
      <c r="IH54" s="526"/>
      <c r="II54" s="526"/>
      <c r="IJ54" s="526"/>
      <c r="IK54" s="526"/>
      <c r="IL54" s="526"/>
      <c r="IM54" s="526"/>
      <c r="IN54" s="526"/>
      <c r="IO54" s="526"/>
      <c r="IP54" s="526"/>
      <c r="IQ54" s="526"/>
      <c r="IR54" s="526"/>
      <c r="IS54" s="526"/>
      <c r="IT54" s="526"/>
      <c r="IU54" s="526"/>
      <c r="IV54" s="526"/>
      <c r="IW54" s="526"/>
      <c r="IX54" s="526"/>
      <c r="IY54" s="526"/>
      <c r="IZ54" s="526"/>
      <c r="JA54" s="526"/>
      <c r="JB54" s="526"/>
      <c r="JC54" s="526"/>
      <c r="JD54" s="526"/>
      <c r="JE54" s="526"/>
      <c r="JF54" s="526"/>
      <c r="JG54" s="526"/>
      <c r="JH54" s="526"/>
      <c r="JI54" s="526"/>
      <c r="JJ54" s="526"/>
      <c r="JK54" s="526"/>
      <c r="JL54" s="526"/>
      <c r="JM54" s="526"/>
      <c r="JN54" s="526"/>
      <c r="JO54" s="526"/>
      <c r="JP54" s="526"/>
      <c r="JQ54" s="526"/>
      <c r="JR54" s="526"/>
      <c r="JS54" s="526"/>
      <c r="JT54" s="526"/>
      <c r="JU54" s="526"/>
      <c r="JV54" s="526"/>
      <c r="JW54" s="526"/>
      <c r="JX54" s="526"/>
      <c r="JY54" s="526"/>
      <c r="JZ54" s="526"/>
      <c r="KA54" s="526"/>
      <c r="KB54" s="526"/>
      <c r="KC54" s="526"/>
      <c r="KD54" s="526"/>
      <c r="KE54" s="526"/>
      <c r="KF54" s="526"/>
      <c r="KG54" s="526"/>
      <c r="KH54" s="526"/>
      <c r="KI54" s="526"/>
      <c r="KJ54" s="526"/>
      <c r="KK54" s="526"/>
      <c r="KL54" s="526"/>
      <c r="KM54" s="526"/>
      <c r="KN54" s="526"/>
      <c r="KO54" s="526"/>
      <c r="KP54" s="526"/>
      <c r="KQ54" s="526"/>
      <c r="KR54" s="526"/>
      <c r="KS54" s="526"/>
      <c r="KT54" s="526"/>
      <c r="KU54" s="526"/>
      <c r="KV54" s="526"/>
      <c r="KW54" s="526"/>
      <c r="KX54" s="526"/>
      <c r="KY54" s="526"/>
      <c r="KZ54" s="526"/>
      <c r="LA54" s="526"/>
      <c r="LB54" s="526"/>
      <c r="LC54" s="526"/>
      <c r="LD54" s="526"/>
      <c r="LE54" s="526"/>
      <c r="LF54" s="526"/>
      <c r="LG54" s="526"/>
      <c r="LH54" s="526"/>
      <c r="LI54" s="526"/>
      <c r="LJ54" s="526"/>
      <c r="LK54" s="526"/>
      <c r="LL54" s="526"/>
      <c r="LM54" s="526"/>
      <c r="LN54" s="526"/>
      <c r="LO54" s="526"/>
      <c r="LP54" s="526"/>
      <c r="LQ54" s="526"/>
      <c r="LR54" s="526"/>
      <c r="LS54" s="526"/>
      <c r="LT54" s="526"/>
      <c r="LU54" s="526"/>
      <c r="LV54" s="526"/>
      <c r="LW54" s="526"/>
      <c r="LX54" s="526"/>
      <c r="LY54" s="526"/>
      <c r="LZ54" s="526"/>
      <c r="MA54" s="526"/>
      <c r="MB54" s="526"/>
      <c r="MC54" s="526"/>
      <c r="MD54" s="526"/>
      <c r="ME54" s="526"/>
      <c r="MF54" s="526"/>
      <c r="MG54" s="526"/>
      <c r="MH54" s="526"/>
      <c r="MI54" s="526"/>
      <c r="MJ54" s="526"/>
      <c r="MK54" s="526"/>
      <c r="ML54" s="526"/>
      <c r="MM54" s="526"/>
      <c r="MN54" s="526"/>
      <c r="MO54" s="526"/>
      <c r="MP54" s="526"/>
      <c r="MQ54" s="526"/>
      <c r="MR54" s="526"/>
      <c r="MS54" s="526"/>
      <c r="MT54" s="526"/>
      <c r="MU54" s="526"/>
      <c r="MV54" s="526"/>
      <c r="MW54" s="526"/>
      <c r="MX54" s="526"/>
      <c r="MY54" s="526"/>
      <c r="MZ54" s="526"/>
      <c r="NA54" s="526"/>
      <c r="NB54" s="526"/>
      <c r="NC54" s="526"/>
      <c r="ND54" s="526"/>
      <c r="NE54" s="526"/>
      <c r="NF54" s="526"/>
      <c r="NG54" s="526"/>
      <c r="NH54" s="526"/>
      <c r="NI54" s="526"/>
      <c r="NJ54" s="526"/>
      <c r="NK54" s="526"/>
      <c r="NL54" s="526"/>
      <c r="NM54" s="526"/>
      <c r="NN54" s="526"/>
      <c r="NO54" s="526"/>
      <c r="NP54" s="526"/>
      <c r="NQ54" s="526"/>
      <c r="NR54" s="526"/>
      <c r="NS54" s="526"/>
      <c r="NT54" s="526"/>
      <c r="NU54" s="526"/>
      <c r="NV54" s="526"/>
      <c r="NW54" s="526"/>
      <c r="NX54" s="526"/>
      <c r="NY54" s="526"/>
      <c r="NZ54" s="526"/>
      <c r="OA54" s="526"/>
      <c r="OB54" s="526"/>
      <c r="OC54" s="526"/>
      <c r="OD54" s="526"/>
      <c r="OE54" s="526"/>
      <c r="OF54" s="526"/>
      <c r="OG54" s="526"/>
      <c r="OH54" s="526"/>
      <c r="OI54" s="526"/>
      <c r="OJ54" s="526"/>
      <c r="OK54" s="526"/>
      <c r="OL54" s="526"/>
      <c r="OM54" s="526"/>
      <c r="ON54" s="526"/>
      <c r="OO54" s="526"/>
      <c r="OP54" s="526"/>
      <c r="OQ54" s="526"/>
      <c r="OR54" s="526"/>
      <c r="OS54" s="526"/>
      <c r="OT54" s="526"/>
      <c r="OU54" s="526"/>
      <c r="OV54" s="526"/>
      <c r="OW54" s="526"/>
      <c r="OX54" s="526"/>
      <c r="OY54" s="526"/>
      <c r="OZ54" s="526"/>
      <c r="PA54" s="526"/>
      <c r="PB54" s="526"/>
      <c r="PC54" s="526"/>
      <c r="PD54" s="526"/>
      <c r="PE54" s="526"/>
      <c r="PF54" s="526"/>
      <c r="PG54" s="526"/>
      <c r="PH54" s="526"/>
      <c r="PI54" s="526"/>
      <c r="PJ54" s="526"/>
      <c r="PK54" s="526"/>
      <c r="PL54" s="526"/>
      <c r="PM54" s="526"/>
      <c r="PN54" s="526"/>
      <c r="PO54" s="526"/>
      <c r="PP54" s="526"/>
      <c r="PQ54" s="526"/>
      <c r="PR54" s="526"/>
      <c r="PS54" s="526"/>
      <c r="PT54" s="526"/>
      <c r="PU54" s="526"/>
      <c r="PV54" s="526"/>
      <c r="PW54" s="526"/>
      <c r="PX54" s="526"/>
      <c r="PY54" s="526"/>
      <c r="PZ54" s="526"/>
      <c r="QA54" s="526"/>
      <c r="QB54" s="526"/>
      <c r="QC54" s="526"/>
      <c r="QD54" s="526"/>
      <c r="QE54" s="526"/>
      <c r="QF54" s="526"/>
      <c r="QG54" s="526"/>
      <c r="QH54" s="526"/>
      <c r="QI54" s="526"/>
      <c r="QJ54" s="526"/>
      <c r="QK54" s="526"/>
      <c r="QL54" s="526"/>
      <c r="QM54" s="526"/>
      <c r="QN54" s="526"/>
      <c r="QO54" s="526"/>
      <c r="QP54" s="526"/>
      <c r="QQ54" s="526"/>
      <c r="QR54" s="526"/>
      <c r="QS54" s="526"/>
      <c r="QT54" s="526"/>
      <c r="QU54" s="526"/>
      <c r="QV54" s="526"/>
      <c r="QW54" s="526"/>
      <c r="QX54" s="526"/>
      <c r="QY54" s="526"/>
      <c r="QZ54" s="526"/>
      <c r="RA54" s="526"/>
      <c r="RB54" s="526"/>
      <c r="RC54" s="526"/>
      <c r="RD54" s="526"/>
      <c r="RE54" s="526"/>
      <c r="RF54" s="526"/>
      <c r="RG54" s="526"/>
      <c r="RH54" s="526"/>
      <c r="RI54" s="526"/>
      <c r="RJ54" s="526"/>
      <c r="RK54" s="526"/>
      <c r="RL54" s="526"/>
      <c r="RM54" s="526"/>
      <c r="RN54" s="526"/>
      <c r="RO54" s="526"/>
      <c r="RP54" s="526"/>
      <c r="RQ54" s="526"/>
      <c r="RR54" s="526"/>
      <c r="RS54" s="526"/>
      <c r="RT54" s="526"/>
      <c r="RU54" s="526"/>
      <c r="RV54" s="526"/>
      <c r="RW54" s="526"/>
      <c r="RX54" s="526"/>
      <c r="RY54" s="526"/>
      <c r="RZ54" s="526"/>
      <c r="SA54" s="526"/>
      <c r="SB54" s="526"/>
      <c r="SC54" s="526"/>
      <c r="SD54" s="526"/>
      <c r="SE54" s="526"/>
      <c r="SF54" s="526"/>
      <c r="SG54" s="526"/>
      <c r="SH54" s="526"/>
      <c r="SI54" s="526"/>
      <c r="SJ54" s="526"/>
      <c r="SK54" s="526"/>
      <c r="SL54" s="526"/>
      <c r="SM54" s="526"/>
      <c r="SN54" s="526"/>
      <c r="SO54" s="526"/>
      <c r="SP54" s="526"/>
      <c r="SQ54" s="526"/>
      <c r="SR54" s="526"/>
      <c r="SS54" s="526"/>
      <c r="ST54" s="526"/>
      <c r="SU54" s="526"/>
      <c r="SV54" s="526"/>
      <c r="SW54" s="526"/>
      <c r="SX54" s="526"/>
      <c r="SY54" s="526"/>
      <c r="SZ54" s="526"/>
      <c r="TA54" s="526"/>
      <c r="TB54" s="526"/>
      <c r="TC54" s="526"/>
      <c r="TD54" s="526"/>
      <c r="TE54" s="526"/>
      <c r="TF54" s="526"/>
      <c r="TG54" s="526"/>
      <c r="TH54" s="526"/>
      <c r="TI54" s="526"/>
      <c r="TJ54" s="526"/>
      <c r="TK54" s="526"/>
      <c r="TL54" s="526"/>
      <c r="TM54" s="526"/>
      <c r="TN54" s="526"/>
      <c r="TO54" s="526"/>
      <c r="TP54" s="526"/>
      <c r="TQ54" s="526"/>
      <c r="TR54" s="526"/>
      <c r="TS54" s="526"/>
      <c r="TT54" s="526"/>
      <c r="TU54" s="526"/>
      <c r="TV54" s="526"/>
      <c r="TW54" s="526"/>
      <c r="TX54" s="526"/>
      <c r="TY54" s="526"/>
      <c r="TZ54" s="526"/>
      <c r="UA54" s="526"/>
      <c r="UB54" s="526"/>
      <c r="UC54" s="526"/>
      <c r="UD54" s="526"/>
      <c r="UE54" s="526"/>
      <c r="UF54" s="526"/>
      <c r="UG54" s="526"/>
      <c r="UH54" s="526"/>
      <c r="UI54" s="526"/>
      <c r="UJ54" s="526"/>
      <c r="UK54" s="526"/>
      <c r="UL54" s="526"/>
      <c r="UM54" s="526"/>
      <c r="UN54" s="526"/>
      <c r="UO54" s="526"/>
      <c r="UP54" s="526"/>
      <c r="UQ54" s="526"/>
      <c r="UR54" s="526"/>
      <c r="US54" s="526"/>
      <c r="UT54" s="526"/>
      <c r="UU54" s="526"/>
      <c r="UV54" s="526"/>
      <c r="UW54" s="526"/>
      <c r="UX54" s="526"/>
      <c r="UY54" s="526"/>
      <c r="UZ54" s="526"/>
      <c r="VA54" s="526"/>
      <c r="VB54" s="526"/>
      <c r="VC54" s="526"/>
      <c r="VD54" s="526"/>
      <c r="VE54" s="526"/>
      <c r="VF54" s="526"/>
      <c r="VG54" s="526"/>
      <c r="VH54" s="526"/>
      <c r="VI54" s="526"/>
      <c r="VJ54" s="526"/>
      <c r="VK54" s="526"/>
      <c r="VL54" s="526"/>
      <c r="VM54" s="526"/>
      <c r="VN54" s="526"/>
      <c r="VO54" s="526"/>
      <c r="VP54" s="526"/>
      <c r="VQ54" s="526"/>
      <c r="VR54" s="526"/>
      <c r="VS54" s="526"/>
      <c r="VT54" s="526"/>
      <c r="VU54" s="526"/>
      <c r="VV54" s="526"/>
      <c r="VW54" s="526"/>
      <c r="VX54" s="526"/>
      <c r="VY54" s="526"/>
      <c r="VZ54" s="526"/>
      <c r="WA54" s="526"/>
      <c r="WB54" s="526"/>
      <c r="WC54" s="526"/>
      <c r="WD54" s="526"/>
      <c r="WE54" s="526"/>
      <c r="WF54" s="526"/>
      <c r="WG54" s="526"/>
      <c r="WH54" s="526"/>
      <c r="WI54" s="526"/>
      <c r="WJ54" s="526"/>
      <c r="WK54" s="526"/>
      <c r="WL54" s="526"/>
      <c r="WM54" s="526"/>
      <c r="WN54" s="526"/>
      <c r="WO54" s="526"/>
      <c r="WP54" s="526"/>
      <c r="WQ54" s="526"/>
      <c r="WR54" s="526"/>
      <c r="WS54" s="526"/>
      <c r="WT54" s="526"/>
      <c r="WU54" s="526"/>
      <c r="WV54" s="526"/>
      <c r="WW54" s="526"/>
      <c r="WX54" s="526"/>
      <c r="WY54" s="526"/>
      <c r="WZ54" s="526"/>
      <c r="XA54" s="526"/>
      <c r="XB54" s="526"/>
      <c r="XC54" s="526"/>
      <c r="XD54" s="526"/>
      <c r="XE54" s="526"/>
      <c r="XF54" s="526"/>
      <c r="XG54" s="526"/>
      <c r="XH54" s="526"/>
      <c r="XI54" s="526"/>
      <c r="XJ54" s="526"/>
      <c r="XK54" s="526"/>
      <c r="XL54" s="526"/>
      <c r="XM54" s="526"/>
      <c r="XN54" s="526"/>
      <c r="XO54" s="526"/>
      <c r="XP54" s="526"/>
      <c r="XQ54" s="526"/>
      <c r="XR54" s="526"/>
      <c r="XS54" s="526"/>
      <c r="XT54" s="526"/>
      <c r="XU54" s="526"/>
      <c r="XV54" s="526"/>
      <c r="XW54" s="526"/>
      <c r="XX54" s="526"/>
      <c r="XY54" s="526"/>
      <c r="XZ54" s="526"/>
      <c r="YA54" s="526"/>
      <c r="YB54" s="526"/>
      <c r="YC54" s="526"/>
      <c r="YD54" s="526"/>
      <c r="YE54" s="526"/>
      <c r="YF54" s="526"/>
      <c r="YG54" s="526"/>
      <c r="YH54" s="526"/>
      <c r="YI54" s="526"/>
      <c r="YJ54" s="526"/>
      <c r="YK54" s="526"/>
      <c r="YL54" s="526"/>
      <c r="YM54" s="526"/>
      <c r="YN54" s="526"/>
      <c r="YO54" s="526"/>
      <c r="YP54" s="526"/>
      <c r="YQ54" s="526"/>
      <c r="YR54" s="526"/>
      <c r="YS54" s="526"/>
      <c r="YT54" s="526"/>
      <c r="YU54" s="526"/>
      <c r="YV54" s="526"/>
      <c r="YW54" s="526"/>
      <c r="YX54" s="526"/>
      <c r="YY54" s="526"/>
      <c r="YZ54" s="526"/>
      <c r="ZA54" s="526"/>
      <c r="ZB54" s="526"/>
      <c r="ZC54" s="526"/>
      <c r="ZD54" s="526"/>
      <c r="ZE54" s="526"/>
      <c r="ZF54" s="526"/>
      <c r="ZG54" s="526"/>
      <c r="ZH54" s="526"/>
      <c r="ZI54" s="526"/>
      <c r="ZJ54" s="526"/>
      <c r="ZK54" s="526"/>
      <c r="ZL54" s="526"/>
      <c r="ZM54" s="526"/>
      <c r="ZN54" s="526"/>
      <c r="ZO54" s="526"/>
      <c r="ZP54" s="526"/>
      <c r="ZQ54" s="526"/>
      <c r="ZR54" s="526"/>
      <c r="ZS54" s="526"/>
      <c r="ZT54" s="526"/>
      <c r="ZU54" s="526"/>
      <c r="ZV54" s="526"/>
      <c r="ZW54" s="526"/>
      <c r="ZX54" s="526"/>
      <c r="ZY54" s="526"/>
      <c r="ZZ54" s="526"/>
      <c r="AAA54" s="526"/>
      <c r="AAB54" s="526"/>
      <c r="AAC54" s="526"/>
      <c r="AAD54" s="526"/>
      <c r="AAE54" s="526"/>
      <c r="AAF54" s="526"/>
      <c r="AAG54" s="526"/>
      <c r="AAH54" s="526"/>
      <c r="AAI54" s="526"/>
      <c r="AAJ54" s="526"/>
      <c r="AAK54" s="526"/>
      <c r="AAL54" s="526"/>
      <c r="AAM54" s="526"/>
      <c r="AAN54" s="526"/>
      <c r="AAO54" s="526"/>
      <c r="AAP54" s="526"/>
      <c r="AAQ54" s="526"/>
      <c r="AAR54" s="526"/>
      <c r="AAS54" s="526"/>
      <c r="AAT54" s="526"/>
      <c r="AAU54" s="526"/>
      <c r="AAV54" s="526"/>
      <c r="AAW54" s="526"/>
      <c r="AAX54" s="526"/>
      <c r="AAY54" s="526"/>
      <c r="AAZ54" s="526"/>
      <c r="ABA54" s="526"/>
      <c r="ABB54" s="526"/>
      <c r="ABC54" s="526"/>
      <c r="ABD54" s="526"/>
      <c r="ABE54" s="526"/>
      <c r="ABF54" s="526"/>
      <c r="ABG54" s="526"/>
      <c r="ABH54" s="526"/>
      <c r="ABI54" s="526"/>
      <c r="ABJ54" s="526"/>
      <c r="ABK54" s="526"/>
      <c r="ABL54" s="526"/>
      <c r="ABM54" s="526"/>
      <c r="ABN54" s="526"/>
      <c r="ABO54" s="526"/>
      <c r="ABP54" s="526"/>
      <c r="ABQ54" s="526"/>
      <c r="ABR54" s="526"/>
      <c r="ABS54" s="526"/>
      <c r="ABT54" s="526"/>
      <c r="ABU54" s="526"/>
      <c r="ABV54" s="526"/>
      <c r="ABW54" s="526"/>
      <c r="ABX54" s="526"/>
      <c r="ABY54" s="526"/>
      <c r="ABZ54" s="526"/>
      <c r="ACA54" s="526"/>
      <c r="ACB54" s="526"/>
      <c r="ACC54" s="526"/>
      <c r="ACD54" s="526"/>
      <c r="ACE54" s="526"/>
      <c r="ACF54" s="526"/>
      <c r="ACG54" s="526"/>
      <c r="ACH54" s="526"/>
      <c r="ACI54" s="526"/>
      <c r="ACJ54" s="526"/>
      <c r="ACK54" s="526"/>
      <c r="ACL54" s="526"/>
      <c r="ACM54" s="526"/>
      <c r="ACN54" s="526"/>
      <c r="ACO54" s="526"/>
      <c r="ACP54" s="526"/>
      <c r="ACQ54" s="526"/>
      <c r="ACR54" s="526"/>
      <c r="ACS54" s="526"/>
      <c r="ACT54" s="526"/>
      <c r="ACU54" s="526"/>
      <c r="ACV54" s="526"/>
      <c r="ACW54" s="526"/>
      <c r="ACX54" s="526"/>
      <c r="ACY54" s="526"/>
      <c r="ACZ54" s="526"/>
      <c r="ADA54" s="526"/>
      <c r="ADB54" s="526"/>
      <c r="ADC54" s="526"/>
      <c r="ADD54" s="526"/>
      <c r="ADE54" s="526"/>
      <c r="ADF54" s="526"/>
      <c r="ADG54" s="526"/>
      <c r="ADH54" s="526"/>
      <c r="ADI54" s="526"/>
      <c r="ADJ54" s="526"/>
      <c r="ADK54" s="526"/>
      <c r="ADL54" s="526"/>
      <c r="ADM54" s="526"/>
      <c r="ADN54" s="526"/>
      <c r="ADO54" s="526"/>
      <c r="ADP54" s="526"/>
      <c r="ADQ54" s="526"/>
      <c r="ADR54" s="526"/>
      <c r="ADS54" s="526"/>
      <c r="ADT54" s="526"/>
      <c r="ADU54" s="526"/>
      <c r="ADV54" s="526"/>
      <c r="ADW54" s="526"/>
      <c r="ADX54" s="526"/>
      <c r="ADY54" s="526"/>
      <c r="ADZ54" s="526"/>
      <c r="AEA54" s="526"/>
      <c r="AEB54" s="526"/>
      <c r="AEC54" s="526"/>
      <c r="AED54" s="526"/>
      <c r="AEE54" s="526"/>
      <c r="AEF54" s="526"/>
      <c r="AEG54" s="526"/>
      <c r="AEH54" s="526"/>
      <c r="AEI54" s="526"/>
      <c r="AEJ54" s="526"/>
      <c r="AEK54" s="526"/>
      <c r="AEL54" s="526"/>
      <c r="AEM54" s="526"/>
      <c r="AEN54" s="526"/>
      <c r="AEO54" s="526"/>
      <c r="AEP54" s="526"/>
      <c r="AEQ54" s="526"/>
      <c r="AER54" s="526"/>
      <c r="AES54" s="526"/>
      <c r="AET54" s="526"/>
      <c r="AEU54" s="526"/>
      <c r="AEV54" s="526"/>
      <c r="AEW54" s="526"/>
      <c r="AEX54" s="526"/>
      <c r="AEY54" s="526"/>
      <c r="AEZ54" s="526"/>
      <c r="AFA54" s="526"/>
      <c r="AFB54" s="526"/>
      <c r="AFC54" s="526"/>
      <c r="AFD54" s="526"/>
      <c r="AFE54" s="526"/>
      <c r="AFF54" s="526"/>
      <c r="AFG54" s="526"/>
      <c r="AFH54" s="526"/>
      <c r="AFI54" s="526"/>
      <c r="AFJ54" s="526"/>
      <c r="AFK54" s="526"/>
      <c r="AFL54" s="526"/>
      <c r="AFM54" s="526"/>
      <c r="AFN54" s="526"/>
      <c r="AFO54" s="526"/>
      <c r="AFP54" s="526"/>
      <c r="AFQ54" s="526"/>
      <c r="AFR54" s="526"/>
      <c r="AFS54" s="526"/>
      <c r="AFT54" s="526"/>
      <c r="AFU54" s="526"/>
      <c r="AFV54" s="526"/>
      <c r="AFW54" s="526"/>
      <c r="AFX54" s="526"/>
      <c r="AFY54" s="526"/>
      <c r="AFZ54" s="526"/>
      <c r="AGA54" s="526"/>
      <c r="AGB54" s="526"/>
      <c r="AGC54" s="526"/>
      <c r="AGD54" s="526"/>
      <c r="AGE54" s="526"/>
      <c r="AGF54" s="526"/>
      <c r="AGG54" s="526"/>
      <c r="AGH54" s="526"/>
      <c r="AGI54" s="526"/>
      <c r="AGJ54" s="526"/>
      <c r="AGK54" s="526"/>
      <c r="AGL54" s="526"/>
      <c r="AGM54" s="526"/>
      <c r="AGN54" s="526"/>
      <c r="AGO54" s="526"/>
      <c r="AGP54" s="526"/>
      <c r="AGQ54" s="526"/>
      <c r="AGR54" s="526"/>
      <c r="AGS54" s="526"/>
      <c r="AGT54" s="526"/>
      <c r="AGU54" s="526"/>
      <c r="AGV54" s="526"/>
      <c r="AGW54" s="526"/>
      <c r="AGX54" s="526"/>
      <c r="AGY54" s="526"/>
      <c r="AGZ54" s="526"/>
      <c r="AHA54" s="526"/>
      <c r="AHB54" s="526"/>
      <c r="AHC54" s="526"/>
      <c r="AHD54" s="526"/>
      <c r="AHE54" s="526"/>
      <c r="AHF54" s="526"/>
      <c r="AHG54" s="526"/>
      <c r="AHH54" s="526"/>
      <c r="AHI54" s="526"/>
      <c r="AHJ54" s="526"/>
      <c r="AHK54" s="526"/>
      <c r="AHL54" s="526"/>
      <c r="AHM54" s="526"/>
      <c r="AHN54" s="526"/>
      <c r="AHO54" s="526"/>
      <c r="AHP54" s="526"/>
      <c r="AHQ54" s="526"/>
      <c r="AHR54" s="526"/>
      <c r="AHS54" s="526"/>
      <c r="AHT54" s="526"/>
      <c r="AHU54" s="526"/>
      <c r="AHV54" s="526"/>
      <c r="AHW54" s="526"/>
      <c r="AHX54" s="526"/>
      <c r="AHY54" s="526"/>
      <c r="AHZ54" s="526"/>
      <c r="AIA54" s="526"/>
      <c r="AIB54" s="526"/>
      <c r="AIC54" s="526"/>
      <c r="AID54" s="526"/>
      <c r="AIE54" s="526"/>
      <c r="AIF54" s="526"/>
      <c r="AIG54" s="526"/>
      <c r="AIH54" s="526"/>
      <c r="AII54" s="526"/>
      <c r="AIJ54" s="526"/>
      <c r="AIK54" s="526"/>
      <c r="AIL54" s="526"/>
      <c r="AIM54" s="526"/>
      <c r="AIN54" s="526"/>
      <c r="AIO54" s="526"/>
      <c r="AIP54" s="526"/>
      <c r="AIQ54" s="526"/>
      <c r="AIR54" s="526"/>
      <c r="AIS54" s="526"/>
      <c r="AIT54" s="526"/>
      <c r="AIU54" s="526"/>
      <c r="AIV54" s="526"/>
      <c r="AIW54" s="526"/>
      <c r="AIX54" s="526"/>
      <c r="AIY54" s="526"/>
      <c r="AIZ54" s="526"/>
      <c r="AJA54" s="526"/>
      <c r="AJB54" s="526"/>
      <c r="AJC54" s="526"/>
      <c r="AJD54" s="526"/>
      <c r="AJE54" s="526"/>
      <c r="AJF54" s="526"/>
      <c r="AJG54" s="526"/>
      <c r="AJH54" s="526"/>
      <c r="AJI54" s="526"/>
      <c r="AJJ54" s="526"/>
      <c r="AJK54" s="526"/>
      <c r="AJL54" s="526"/>
      <c r="AJM54" s="526"/>
      <c r="AJN54" s="526"/>
      <c r="AJO54" s="526"/>
      <c r="AJP54" s="526"/>
      <c r="AJQ54" s="526"/>
      <c r="AJR54" s="526"/>
      <c r="AJS54" s="526"/>
      <c r="AJT54" s="526"/>
      <c r="AJU54" s="526"/>
      <c r="AJV54" s="526"/>
      <c r="AJW54" s="526"/>
      <c r="AJX54" s="526"/>
      <c r="AJY54" s="526"/>
      <c r="AJZ54" s="526"/>
      <c r="AKA54" s="526"/>
      <c r="AKB54" s="526"/>
      <c r="AKC54" s="526"/>
      <c r="AKD54" s="526"/>
      <c r="AKE54" s="526"/>
      <c r="AKF54" s="526"/>
      <c r="AKG54" s="526"/>
      <c r="AKH54" s="526"/>
      <c r="AKI54" s="526"/>
      <c r="AKJ54" s="526"/>
      <c r="AKK54" s="526"/>
      <c r="AKL54" s="526"/>
      <c r="AKM54" s="526"/>
      <c r="AKN54" s="526"/>
      <c r="AKO54" s="526"/>
      <c r="AKP54" s="526"/>
      <c r="AKQ54" s="526"/>
      <c r="AKR54" s="526"/>
      <c r="AKS54" s="526"/>
      <c r="AKT54" s="526"/>
      <c r="AKU54" s="526"/>
      <c r="AKV54" s="526"/>
      <c r="AKW54" s="526"/>
      <c r="AKX54" s="526"/>
      <c r="AKY54" s="526"/>
      <c r="AKZ54" s="526"/>
      <c r="ALA54" s="526"/>
      <c r="ALB54" s="526"/>
      <c r="ALC54" s="526"/>
      <c r="ALD54" s="526"/>
      <c r="ALE54" s="526"/>
      <c r="ALF54" s="526"/>
      <c r="ALG54" s="526"/>
      <c r="ALH54" s="526"/>
      <c r="ALI54" s="526"/>
      <c r="ALJ54" s="526"/>
      <c r="ALK54" s="526"/>
      <c r="ALL54" s="526"/>
      <c r="ALM54" s="526"/>
      <c r="ALN54" s="526"/>
      <c r="ALO54" s="526"/>
      <c r="ALP54" s="526"/>
      <c r="ALQ54" s="526"/>
      <c r="ALR54" s="526"/>
      <c r="ALS54" s="526"/>
      <c r="ALT54" s="526"/>
      <c r="ALU54" s="526"/>
      <c r="ALV54" s="526"/>
      <c r="ALW54" s="526"/>
      <c r="ALX54" s="526"/>
      <c r="ALY54" s="526"/>
      <c r="ALZ54" s="526"/>
      <c r="AMA54" s="526"/>
      <c r="AMB54" s="526"/>
      <c r="AMC54" s="526"/>
      <c r="AMD54" s="526"/>
      <c r="AME54" s="526"/>
      <c r="AMF54" s="526"/>
      <c r="AMG54" s="526"/>
      <c r="AMH54" s="526"/>
      <c r="AMI54" s="526"/>
      <c r="AMJ54" s="526"/>
      <c r="AMK54" s="526"/>
      <c r="AML54" s="526"/>
      <c r="AMM54" s="526"/>
      <c r="AMN54" s="526"/>
      <c r="AMO54" s="526"/>
      <c r="AMP54" s="526"/>
      <c r="AMQ54" s="526"/>
      <c r="AMR54" s="526"/>
      <c r="AMS54" s="526"/>
      <c r="AMT54" s="526"/>
      <c r="AMU54" s="526"/>
      <c r="AMV54" s="526"/>
      <c r="AMW54" s="526"/>
      <c r="AMX54" s="526"/>
      <c r="AMY54" s="526"/>
      <c r="AMZ54" s="526"/>
      <c r="ANA54" s="526"/>
      <c r="ANB54" s="526"/>
      <c r="ANC54" s="526"/>
      <c r="AND54" s="526"/>
      <c r="ANE54" s="526"/>
      <c r="ANF54" s="526"/>
      <c r="ANG54" s="526"/>
      <c r="ANH54" s="526"/>
      <c r="ANI54" s="526"/>
      <c r="ANJ54" s="526"/>
      <c r="ANK54" s="526"/>
      <c r="ANL54" s="526"/>
      <c r="ANM54" s="526"/>
      <c r="ANN54" s="526"/>
      <c r="ANO54" s="526"/>
      <c r="ANP54" s="526"/>
      <c r="ANQ54" s="526"/>
      <c r="ANR54" s="526"/>
      <c r="ANS54" s="526"/>
      <c r="ANT54" s="526"/>
      <c r="ANU54" s="526"/>
      <c r="ANV54" s="526"/>
      <c r="ANW54" s="526"/>
      <c r="ANX54" s="526"/>
      <c r="ANY54" s="526"/>
      <c r="ANZ54" s="526"/>
      <c r="AOA54" s="526"/>
      <c r="AOB54" s="526"/>
      <c r="AOC54" s="526"/>
      <c r="AOD54" s="526"/>
      <c r="AOE54" s="526"/>
      <c r="AOF54" s="526"/>
      <c r="AOG54" s="526"/>
      <c r="AOH54" s="526"/>
      <c r="AOI54" s="526"/>
      <c r="AOJ54" s="526"/>
      <c r="AOK54" s="526"/>
      <c r="AOL54" s="526"/>
      <c r="AOM54" s="526"/>
      <c r="AON54" s="526"/>
      <c r="AOO54" s="526"/>
      <c r="AOP54" s="526"/>
      <c r="AOQ54" s="526"/>
      <c r="AOR54" s="526"/>
      <c r="AOS54" s="526"/>
      <c r="AOT54" s="526"/>
      <c r="AOU54" s="526"/>
      <c r="AOV54" s="526"/>
      <c r="AOW54" s="526"/>
      <c r="AOX54" s="526"/>
      <c r="AOY54" s="526"/>
      <c r="AOZ54" s="526"/>
      <c r="APA54" s="526"/>
      <c r="APB54" s="526"/>
      <c r="APC54" s="526"/>
      <c r="APD54" s="526"/>
      <c r="APE54" s="526"/>
      <c r="APF54" s="526"/>
      <c r="APG54" s="526"/>
      <c r="APH54" s="526"/>
      <c r="API54" s="526"/>
      <c r="APJ54" s="526"/>
      <c r="APK54" s="526"/>
      <c r="APL54" s="526"/>
      <c r="APM54" s="526"/>
      <c r="APN54" s="526"/>
      <c r="APO54" s="526"/>
      <c r="APP54" s="526"/>
      <c r="APQ54" s="526"/>
      <c r="APR54" s="526"/>
      <c r="APS54" s="526"/>
      <c r="APT54" s="526"/>
      <c r="APU54" s="526"/>
      <c r="APV54" s="526"/>
      <c r="APW54" s="526"/>
      <c r="APX54" s="526"/>
      <c r="APY54" s="526"/>
      <c r="APZ54" s="526"/>
      <c r="AQA54" s="526"/>
      <c r="AQB54" s="526"/>
      <c r="AQC54" s="526"/>
      <c r="AQD54" s="526"/>
      <c r="AQE54" s="526"/>
      <c r="AQF54" s="526"/>
      <c r="AQG54" s="526"/>
      <c r="AQH54" s="526"/>
      <c r="AQI54" s="526"/>
      <c r="AQJ54" s="526"/>
      <c r="AQK54" s="526"/>
      <c r="AQL54" s="526"/>
      <c r="AQM54" s="526"/>
      <c r="AQN54" s="526"/>
      <c r="AQO54" s="526"/>
      <c r="AQP54" s="526"/>
      <c r="AQQ54" s="526"/>
      <c r="AQR54" s="526"/>
      <c r="AQS54" s="526"/>
      <c r="AQT54" s="526"/>
      <c r="AQU54" s="526"/>
      <c r="AQV54" s="526"/>
      <c r="AQW54" s="526"/>
      <c r="AQX54" s="526"/>
      <c r="AQY54" s="526"/>
      <c r="AQZ54" s="526"/>
      <c r="ARA54" s="526"/>
      <c r="ARB54" s="526"/>
      <c r="ARC54" s="526"/>
      <c r="ARD54" s="526"/>
      <c r="ARE54" s="526"/>
      <c r="ARF54" s="526"/>
      <c r="ARG54" s="526"/>
      <c r="ARH54" s="526"/>
      <c r="ARI54" s="526"/>
      <c r="ARJ54" s="526"/>
      <c r="ARK54" s="526"/>
      <c r="ARL54" s="526"/>
      <c r="ARM54" s="526"/>
      <c r="ARN54" s="526"/>
      <c r="ARO54" s="526"/>
      <c r="ARP54" s="526"/>
      <c r="ARQ54" s="526"/>
      <c r="ARR54" s="526"/>
      <c r="ARS54" s="526"/>
      <c r="ART54" s="526"/>
      <c r="ARU54" s="526"/>
      <c r="ARV54" s="526"/>
      <c r="ARW54" s="526"/>
      <c r="ARX54" s="526"/>
      <c r="ARY54" s="526"/>
      <c r="ARZ54" s="526"/>
      <c r="ASA54" s="526"/>
      <c r="ASB54" s="526"/>
      <c r="ASC54" s="526"/>
      <c r="ASD54" s="526"/>
      <c r="ASE54" s="526"/>
      <c r="ASF54" s="526"/>
      <c r="ASG54" s="526"/>
      <c r="ASH54" s="526"/>
      <c r="ASI54" s="526"/>
      <c r="ASJ54" s="526"/>
      <c r="ASK54" s="526"/>
      <c r="ASL54" s="526"/>
      <c r="ASM54" s="526"/>
      <c r="ASN54" s="526"/>
      <c r="ASO54" s="526"/>
      <c r="ASP54" s="526"/>
      <c r="ASQ54" s="526"/>
      <c r="ASR54" s="526"/>
      <c r="ASS54" s="526"/>
      <c r="AST54" s="526"/>
      <c r="ASU54" s="526"/>
      <c r="ASV54" s="526"/>
      <c r="ASW54" s="526"/>
      <c r="ASX54" s="526"/>
      <c r="ASY54" s="526"/>
      <c r="ASZ54" s="526"/>
      <c r="ATA54" s="526"/>
      <c r="ATB54" s="526"/>
      <c r="ATC54" s="526"/>
      <c r="ATD54" s="526"/>
      <c r="ATE54" s="526"/>
      <c r="ATF54" s="526"/>
      <c r="ATG54" s="526"/>
      <c r="ATH54" s="526"/>
      <c r="ATI54" s="526"/>
      <c r="ATJ54" s="526"/>
      <c r="ATK54" s="526"/>
      <c r="ATL54" s="526"/>
      <c r="ATM54" s="526"/>
      <c r="ATN54" s="526"/>
      <c r="ATO54" s="526"/>
      <c r="ATP54" s="526"/>
      <c r="ATQ54" s="526"/>
      <c r="ATR54" s="526"/>
      <c r="ATS54" s="526"/>
      <c r="ATT54" s="526"/>
      <c r="ATU54" s="526"/>
      <c r="ATV54" s="526"/>
      <c r="ATW54" s="526"/>
      <c r="ATX54" s="526"/>
      <c r="ATY54" s="526"/>
      <c r="ATZ54" s="526"/>
      <c r="AUA54" s="526"/>
      <c r="AUB54" s="526"/>
      <c r="AUC54" s="526"/>
      <c r="AUD54" s="526"/>
      <c r="AUE54" s="526"/>
      <c r="AUF54" s="526"/>
      <c r="AUG54" s="526"/>
      <c r="AUH54" s="526"/>
      <c r="AUI54" s="526"/>
      <c r="AUJ54" s="526"/>
      <c r="AUK54" s="526"/>
      <c r="AUL54" s="526"/>
      <c r="AUM54" s="526"/>
      <c r="AUN54" s="526"/>
      <c r="AUO54" s="526"/>
      <c r="AUP54" s="526"/>
      <c r="AUQ54" s="526"/>
      <c r="AUR54" s="526"/>
      <c r="AUS54" s="526"/>
      <c r="AUT54" s="526"/>
      <c r="AUU54" s="526"/>
      <c r="AUV54" s="526"/>
      <c r="AUW54" s="526"/>
      <c r="AUX54" s="526"/>
      <c r="AUY54" s="526"/>
      <c r="AUZ54" s="526"/>
      <c r="AVA54" s="526"/>
      <c r="AVB54" s="526"/>
      <c r="AVC54" s="526"/>
      <c r="AVD54" s="526"/>
      <c r="AVE54" s="526"/>
      <c r="AVF54" s="526"/>
      <c r="AVG54" s="526"/>
      <c r="AVH54" s="526"/>
      <c r="AVI54" s="526"/>
      <c r="AVJ54" s="526"/>
      <c r="AVK54" s="526"/>
      <c r="AVL54" s="526"/>
      <c r="AVM54" s="526"/>
      <c r="AVN54" s="526"/>
      <c r="AVO54" s="526"/>
      <c r="AVP54" s="526"/>
      <c r="AVQ54" s="526"/>
      <c r="AVR54" s="526"/>
      <c r="AVS54" s="526"/>
      <c r="AVT54" s="526"/>
      <c r="AVU54" s="526"/>
      <c r="AVV54" s="526"/>
      <c r="AVW54" s="526"/>
      <c r="AVX54" s="526"/>
      <c r="AVY54" s="526"/>
      <c r="AVZ54" s="526"/>
      <c r="AWA54" s="526"/>
      <c r="AWB54" s="526"/>
      <c r="AWC54" s="526"/>
      <c r="AWD54" s="526"/>
      <c r="AWE54" s="526"/>
      <c r="AWF54" s="526"/>
      <c r="AWG54" s="526"/>
      <c r="AWH54" s="526"/>
      <c r="AWI54" s="526"/>
      <c r="AWJ54" s="526"/>
      <c r="AWK54" s="526"/>
      <c r="AWL54" s="526"/>
      <c r="AWM54" s="526"/>
      <c r="AWN54" s="526"/>
      <c r="AWO54" s="526"/>
      <c r="AWP54" s="526"/>
      <c r="AWQ54" s="526"/>
      <c r="AWR54" s="526"/>
      <c r="AWS54" s="526"/>
      <c r="AWT54" s="526"/>
      <c r="AWU54" s="526"/>
      <c r="AWV54" s="526"/>
      <c r="AWW54" s="526"/>
      <c r="AWX54" s="526"/>
      <c r="AWY54" s="526"/>
      <c r="AWZ54" s="526"/>
      <c r="AXA54" s="526"/>
      <c r="AXB54" s="526"/>
      <c r="AXC54" s="526"/>
      <c r="AXD54" s="526"/>
      <c r="AXE54" s="526"/>
      <c r="AXF54" s="526"/>
      <c r="AXG54" s="526"/>
      <c r="AXH54" s="526"/>
      <c r="AXI54" s="526"/>
      <c r="AXJ54" s="526"/>
      <c r="AXK54" s="526"/>
      <c r="AXL54" s="526"/>
      <c r="AXM54" s="526"/>
      <c r="AXN54" s="526"/>
      <c r="AXO54" s="526"/>
      <c r="AXP54" s="526"/>
      <c r="AXQ54" s="526"/>
      <c r="AXR54" s="526"/>
      <c r="AXS54" s="526"/>
      <c r="AXT54" s="526"/>
      <c r="AXU54" s="526"/>
      <c r="AXV54" s="526"/>
      <c r="AXW54" s="526"/>
      <c r="AXX54" s="526"/>
      <c r="AXY54" s="526"/>
      <c r="AXZ54" s="526"/>
      <c r="AYA54" s="526"/>
      <c r="AYB54" s="526"/>
      <c r="AYC54" s="526"/>
      <c r="AYD54" s="526"/>
      <c r="AYE54" s="526"/>
      <c r="AYF54" s="526"/>
      <c r="AYG54" s="526"/>
      <c r="AYH54" s="526"/>
      <c r="AYI54" s="526"/>
      <c r="AYJ54" s="526"/>
      <c r="AYK54" s="526"/>
      <c r="AYL54" s="526"/>
      <c r="AYM54" s="526"/>
      <c r="AYN54" s="526"/>
      <c r="AYO54" s="526"/>
      <c r="AYP54" s="526"/>
      <c r="AYQ54" s="526"/>
      <c r="AYR54" s="526"/>
      <c r="AYS54" s="526"/>
      <c r="AYT54" s="526"/>
      <c r="AYU54" s="526"/>
      <c r="AYV54" s="526"/>
      <c r="AYW54" s="526"/>
      <c r="AYX54" s="526"/>
      <c r="AYY54" s="526"/>
      <c r="AYZ54" s="526"/>
      <c r="AZA54" s="526"/>
      <c r="AZB54" s="526"/>
      <c r="AZC54" s="526"/>
      <c r="AZD54" s="526"/>
      <c r="AZE54" s="526"/>
      <c r="AZF54" s="526"/>
      <c r="AZG54" s="526"/>
      <c r="AZH54" s="526"/>
      <c r="AZI54" s="526"/>
      <c r="AZJ54" s="526"/>
      <c r="AZK54" s="526"/>
      <c r="AZL54" s="526"/>
      <c r="AZM54" s="526"/>
      <c r="AZN54" s="526"/>
      <c r="AZO54" s="526"/>
      <c r="AZP54" s="526"/>
      <c r="AZQ54" s="526"/>
      <c r="AZR54" s="526"/>
      <c r="AZS54" s="526"/>
      <c r="AZT54" s="526"/>
      <c r="AZU54" s="526"/>
      <c r="AZV54" s="526"/>
      <c r="AZW54" s="526"/>
      <c r="AZX54" s="526"/>
      <c r="AZY54" s="526"/>
      <c r="AZZ54" s="526"/>
      <c r="BAA54" s="526"/>
      <c r="BAB54" s="526"/>
      <c r="BAC54" s="526"/>
      <c r="BAD54" s="526"/>
      <c r="BAE54" s="526"/>
      <c r="BAF54" s="526"/>
      <c r="BAG54" s="526"/>
      <c r="BAH54" s="526"/>
      <c r="BAI54" s="526"/>
      <c r="BAJ54" s="526"/>
      <c r="BAK54" s="526"/>
      <c r="BAL54" s="526"/>
      <c r="BAM54" s="526"/>
      <c r="BAN54" s="526"/>
      <c r="BAO54" s="526"/>
      <c r="BAP54" s="526"/>
      <c r="BAQ54" s="526"/>
      <c r="BAR54" s="526"/>
      <c r="BAS54" s="526"/>
      <c r="BAT54" s="526"/>
      <c r="BAU54" s="526"/>
      <c r="BAV54" s="526"/>
      <c r="BAW54" s="526"/>
      <c r="BAX54" s="526"/>
      <c r="BAY54" s="526"/>
      <c r="BAZ54" s="526"/>
      <c r="BBA54" s="526"/>
      <c r="BBB54" s="526"/>
      <c r="BBC54" s="526"/>
      <c r="BBD54" s="526"/>
      <c r="BBE54" s="526"/>
      <c r="BBF54" s="526"/>
      <c r="BBG54" s="526"/>
      <c r="BBH54" s="526"/>
      <c r="BBI54" s="526"/>
      <c r="BBJ54" s="526"/>
      <c r="BBK54" s="526"/>
      <c r="BBL54" s="526"/>
      <c r="BBM54" s="526"/>
      <c r="BBN54" s="526"/>
      <c r="BBO54" s="526"/>
      <c r="BBP54" s="526"/>
      <c r="BBQ54" s="526"/>
      <c r="BBR54" s="526"/>
      <c r="BBS54" s="526"/>
      <c r="BBT54" s="526"/>
      <c r="BBU54" s="526"/>
      <c r="BBV54" s="526"/>
      <c r="BBW54" s="526"/>
      <c r="BBX54" s="526"/>
      <c r="BBY54" s="526"/>
      <c r="BBZ54" s="526"/>
      <c r="BCA54" s="526"/>
      <c r="BCB54" s="526"/>
      <c r="BCC54" s="526"/>
      <c r="BCD54" s="526"/>
      <c r="BCE54" s="526"/>
      <c r="BCF54" s="526"/>
      <c r="BCG54" s="526"/>
      <c r="BCH54" s="526"/>
      <c r="BCI54" s="526"/>
      <c r="BCJ54" s="526"/>
      <c r="BCK54" s="526"/>
      <c r="BCL54" s="526"/>
      <c r="BCM54" s="526"/>
      <c r="BCN54" s="526"/>
      <c r="BCO54" s="526"/>
      <c r="BCP54" s="526"/>
      <c r="BCQ54" s="526"/>
      <c r="BCR54" s="526"/>
      <c r="BCS54" s="526"/>
      <c r="BCT54" s="526"/>
      <c r="BCU54" s="526"/>
      <c r="BCV54" s="526"/>
      <c r="BCW54" s="526"/>
      <c r="BCX54" s="526"/>
      <c r="BCY54" s="526"/>
      <c r="BCZ54" s="526"/>
      <c r="BDA54" s="526"/>
      <c r="BDB54" s="526"/>
      <c r="BDC54" s="526"/>
      <c r="BDD54" s="526"/>
      <c r="BDE54" s="526"/>
      <c r="BDF54" s="526"/>
      <c r="BDG54" s="526"/>
      <c r="BDH54" s="526"/>
      <c r="BDI54" s="526"/>
      <c r="BDJ54" s="526"/>
      <c r="BDK54" s="526"/>
      <c r="BDL54" s="526"/>
      <c r="BDM54" s="526"/>
      <c r="BDN54" s="526"/>
      <c r="BDO54" s="526"/>
      <c r="BDP54" s="526"/>
      <c r="BDQ54" s="526"/>
      <c r="BDR54" s="526"/>
      <c r="BDS54" s="526"/>
      <c r="BDT54" s="526"/>
      <c r="BDU54" s="526"/>
      <c r="BDV54" s="526"/>
      <c r="BDW54" s="526"/>
      <c r="BDX54" s="526"/>
      <c r="BDY54" s="526"/>
      <c r="BDZ54" s="526"/>
      <c r="BEA54" s="526"/>
      <c r="BEB54" s="526"/>
      <c r="BEC54" s="526"/>
      <c r="BED54" s="526"/>
      <c r="BEE54" s="526"/>
      <c r="BEF54" s="526"/>
      <c r="BEG54" s="526"/>
      <c r="BEH54" s="526"/>
      <c r="BEI54" s="526"/>
      <c r="BEJ54" s="526"/>
      <c r="BEK54" s="526"/>
      <c r="BEL54" s="526"/>
      <c r="BEM54" s="526"/>
      <c r="BEN54" s="526"/>
      <c r="BEO54" s="526"/>
      <c r="BEP54" s="526"/>
      <c r="BEQ54" s="526"/>
      <c r="BER54" s="526"/>
      <c r="BES54" s="526"/>
      <c r="BET54" s="526"/>
      <c r="BEU54" s="526"/>
      <c r="BEV54" s="526"/>
      <c r="BEW54" s="526"/>
      <c r="BEX54" s="526"/>
      <c r="BEY54" s="526"/>
      <c r="BEZ54" s="526"/>
      <c r="BFA54" s="526"/>
      <c r="BFB54" s="526"/>
      <c r="BFC54" s="526"/>
      <c r="BFD54" s="526"/>
      <c r="BFE54" s="526"/>
      <c r="BFF54" s="526"/>
      <c r="BFG54" s="526"/>
      <c r="BFH54" s="526"/>
      <c r="BFI54" s="526"/>
      <c r="BFJ54" s="526"/>
      <c r="BFK54" s="526"/>
      <c r="BFL54" s="526"/>
      <c r="BFM54" s="526"/>
      <c r="BFN54" s="526"/>
      <c r="BFO54" s="526"/>
      <c r="BFP54" s="526"/>
      <c r="BFQ54" s="526"/>
      <c r="BFR54" s="526"/>
      <c r="BFS54" s="526"/>
      <c r="BFT54" s="526"/>
      <c r="BFU54" s="526"/>
      <c r="BFV54" s="526"/>
      <c r="BFW54" s="526"/>
      <c r="BFX54" s="526"/>
      <c r="BFY54" s="526"/>
      <c r="BFZ54" s="526"/>
      <c r="BGA54" s="526"/>
      <c r="BGB54" s="526"/>
      <c r="BGC54" s="526"/>
      <c r="BGD54" s="526"/>
      <c r="BGE54" s="526"/>
      <c r="BGF54" s="526"/>
      <c r="BGG54" s="526"/>
      <c r="BGH54" s="526"/>
      <c r="BGI54" s="526"/>
      <c r="BGJ54" s="526"/>
      <c r="BGK54" s="526"/>
      <c r="BGL54" s="526"/>
      <c r="BGM54" s="526"/>
      <c r="BGN54" s="526"/>
      <c r="BGO54" s="526"/>
      <c r="BGP54" s="526"/>
      <c r="BGQ54" s="526"/>
      <c r="BGR54" s="526"/>
      <c r="BGS54" s="526"/>
      <c r="BGT54" s="526"/>
      <c r="BGU54" s="526"/>
      <c r="BGV54" s="526"/>
      <c r="BGW54" s="526"/>
      <c r="BGX54" s="526"/>
      <c r="BGY54" s="526"/>
      <c r="BGZ54" s="526"/>
      <c r="BHA54" s="526"/>
      <c r="BHB54" s="526"/>
      <c r="BHC54" s="526"/>
      <c r="BHD54" s="526"/>
      <c r="BHE54" s="526"/>
      <c r="BHF54" s="526"/>
      <c r="BHG54" s="526"/>
      <c r="BHH54" s="526"/>
      <c r="BHI54" s="526"/>
      <c r="BHJ54" s="526"/>
      <c r="BHK54" s="526"/>
      <c r="BHL54" s="526"/>
      <c r="BHM54" s="526"/>
      <c r="BHN54" s="526"/>
      <c r="BHO54" s="526"/>
      <c r="BHP54" s="526"/>
      <c r="BHQ54" s="526"/>
      <c r="BHR54" s="526"/>
      <c r="BHS54" s="526"/>
      <c r="BHT54" s="526"/>
      <c r="BHU54" s="526"/>
      <c r="BHV54" s="526"/>
      <c r="BHW54" s="526"/>
      <c r="BHX54" s="526"/>
      <c r="BHY54" s="526"/>
      <c r="BHZ54" s="526"/>
      <c r="BIA54" s="526"/>
      <c r="BIB54" s="526"/>
      <c r="BIC54" s="526"/>
      <c r="BID54" s="526"/>
      <c r="BIE54" s="526"/>
      <c r="BIF54" s="526"/>
      <c r="BIG54" s="526"/>
      <c r="BIH54" s="526"/>
      <c r="BII54" s="526"/>
      <c r="BIJ54" s="526"/>
      <c r="BIK54" s="526"/>
      <c r="BIL54" s="526"/>
      <c r="BIM54" s="526"/>
      <c r="BIN54" s="526"/>
      <c r="BIO54" s="526"/>
      <c r="BIP54" s="526"/>
      <c r="BIQ54" s="526"/>
      <c r="BIR54" s="526"/>
      <c r="BIS54" s="526"/>
      <c r="BIT54" s="526"/>
      <c r="BIU54" s="526"/>
      <c r="BIV54" s="526"/>
      <c r="BIW54" s="526"/>
      <c r="BIX54" s="526"/>
      <c r="BIY54" s="526"/>
      <c r="BIZ54" s="526"/>
      <c r="BJA54" s="526"/>
      <c r="BJB54" s="526"/>
      <c r="BJC54" s="526"/>
      <c r="BJD54" s="526"/>
      <c r="BJE54" s="526"/>
      <c r="BJF54" s="526"/>
      <c r="BJG54" s="526"/>
      <c r="BJH54" s="526"/>
      <c r="BJI54" s="526"/>
      <c r="BJJ54" s="526"/>
      <c r="BJK54" s="526"/>
      <c r="BJL54" s="526"/>
      <c r="BJM54" s="526"/>
      <c r="BJN54" s="526"/>
      <c r="BJO54" s="526"/>
      <c r="BJP54" s="526"/>
      <c r="BJQ54" s="526"/>
      <c r="BJR54" s="526"/>
      <c r="BJS54" s="526"/>
      <c r="BJT54" s="526"/>
      <c r="BJU54" s="526"/>
      <c r="BJV54" s="526"/>
      <c r="BJW54" s="526"/>
      <c r="BJX54" s="526"/>
      <c r="BJY54" s="526"/>
      <c r="BJZ54" s="526"/>
      <c r="BKA54" s="526"/>
      <c r="BKB54" s="526"/>
      <c r="BKC54" s="526"/>
      <c r="BKD54" s="526"/>
      <c r="BKE54" s="526"/>
      <c r="BKF54" s="526"/>
      <c r="BKG54" s="526"/>
      <c r="BKH54" s="526"/>
      <c r="BKI54" s="526"/>
      <c r="BKJ54" s="526"/>
      <c r="BKK54" s="526"/>
      <c r="BKL54" s="526"/>
      <c r="BKM54" s="526"/>
      <c r="BKN54" s="526"/>
      <c r="BKO54" s="526"/>
      <c r="BKP54" s="526"/>
      <c r="BKQ54" s="526"/>
      <c r="BKR54" s="526"/>
      <c r="BKS54" s="526"/>
      <c r="BKT54" s="526"/>
      <c r="BKU54" s="526"/>
      <c r="BKV54" s="526"/>
      <c r="BKW54" s="526"/>
      <c r="BKX54" s="526"/>
      <c r="BKY54" s="526"/>
      <c r="BKZ54" s="526"/>
      <c r="BLA54" s="526"/>
      <c r="BLB54" s="526"/>
      <c r="BLC54" s="526"/>
      <c r="BLD54" s="526"/>
      <c r="BLE54" s="526"/>
      <c r="BLF54" s="526"/>
      <c r="BLG54" s="526"/>
      <c r="BLH54" s="526"/>
      <c r="BLI54" s="526"/>
      <c r="BLJ54" s="526"/>
      <c r="BLK54" s="526"/>
      <c r="BLL54" s="526"/>
      <c r="BLM54" s="526"/>
      <c r="BLN54" s="526"/>
      <c r="BLO54" s="526"/>
      <c r="BLP54" s="526"/>
      <c r="BLQ54" s="526"/>
      <c r="BLR54" s="526"/>
      <c r="BLS54" s="526"/>
      <c r="BLT54" s="526"/>
      <c r="BLU54" s="526"/>
      <c r="BLV54" s="526"/>
      <c r="BLW54" s="526"/>
      <c r="BLX54" s="526"/>
      <c r="BLY54" s="526"/>
      <c r="BLZ54" s="526"/>
      <c r="BMA54" s="526"/>
      <c r="BMB54" s="526"/>
      <c r="BMC54" s="526"/>
      <c r="BMD54" s="526"/>
      <c r="BME54" s="526"/>
      <c r="BMF54" s="526"/>
      <c r="BMG54" s="526"/>
      <c r="BMH54" s="526"/>
      <c r="BMI54" s="526"/>
      <c r="BMJ54" s="526"/>
      <c r="BMK54" s="526"/>
      <c r="BML54" s="526"/>
      <c r="BMM54" s="526"/>
      <c r="BMN54" s="526"/>
      <c r="BMO54" s="526"/>
      <c r="BMP54" s="526"/>
      <c r="BMQ54" s="526"/>
      <c r="BMR54" s="526"/>
      <c r="BMS54" s="526"/>
      <c r="BMT54" s="526"/>
      <c r="BMU54" s="526"/>
      <c r="BMV54" s="526"/>
      <c r="BMW54" s="526"/>
      <c r="BMX54" s="526"/>
      <c r="BMY54" s="526"/>
      <c r="BMZ54" s="526"/>
      <c r="BNA54" s="526"/>
      <c r="BNB54" s="526"/>
      <c r="BNC54" s="526"/>
      <c r="BND54" s="526"/>
      <c r="BNE54" s="526"/>
      <c r="BNF54" s="526"/>
      <c r="BNG54" s="526"/>
      <c r="BNH54" s="526"/>
      <c r="BNI54" s="526"/>
      <c r="BNJ54" s="526"/>
      <c r="BNK54" s="526"/>
      <c r="BNL54" s="526"/>
      <c r="BNM54" s="526"/>
      <c r="BNN54" s="526"/>
      <c r="BNO54" s="526"/>
      <c r="BNP54" s="526"/>
      <c r="BNQ54" s="526"/>
      <c r="BNR54" s="526"/>
      <c r="BNS54" s="526"/>
      <c r="BNT54" s="526"/>
      <c r="BNU54" s="526"/>
      <c r="BNV54" s="526"/>
      <c r="BNW54" s="526"/>
      <c r="BNX54" s="526"/>
      <c r="BNY54" s="526"/>
      <c r="BNZ54" s="526"/>
      <c r="BOA54" s="526"/>
      <c r="BOB54" s="526"/>
      <c r="BOC54" s="526"/>
      <c r="BOD54" s="526"/>
      <c r="BOE54" s="526"/>
      <c r="BOF54" s="526"/>
      <c r="BOG54" s="526"/>
      <c r="BOH54" s="526"/>
      <c r="BOI54" s="526"/>
      <c r="BOJ54" s="526"/>
      <c r="BOK54" s="526"/>
      <c r="BOL54" s="526"/>
      <c r="BOM54" s="526"/>
      <c r="BON54" s="526"/>
      <c r="BOO54" s="526"/>
      <c r="BOP54" s="526"/>
      <c r="BOQ54" s="526"/>
      <c r="BOR54" s="526"/>
      <c r="BOS54" s="526"/>
      <c r="BOT54" s="526"/>
      <c r="BOU54" s="526"/>
      <c r="BOV54" s="526"/>
      <c r="BOW54" s="526"/>
      <c r="BOX54" s="526"/>
      <c r="BOY54" s="526"/>
      <c r="BOZ54" s="526"/>
      <c r="BPA54" s="526"/>
      <c r="BPB54" s="526"/>
      <c r="BPC54" s="526"/>
      <c r="BPD54" s="526"/>
      <c r="BPE54" s="526"/>
      <c r="BPF54" s="526"/>
      <c r="BPG54" s="526"/>
      <c r="BPH54" s="526"/>
      <c r="BPI54" s="526"/>
      <c r="BPJ54" s="526"/>
      <c r="BPK54" s="526"/>
      <c r="BPL54" s="526"/>
      <c r="BPM54" s="526"/>
      <c r="BPN54" s="526"/>
      <c r="BPO54" s="526"/>
      <c r="BPP54" s="526"/>
      <c r="BPQ54" s="526"/>
      <c r="BPR54" s="526"/>
      <c r="BPS54" s="526"/>
      <c r="BPT54" s="526"/>
      <c r="BPU54" s="526"/>
      <c r="BPV54" s="526"/>
      <c r="BPW54" s="526"/>
      <c r="BPX54" s="526"/>
      <c r="BPY54" s="526"/>
      <c r="BPZ54" s="526"/>
      <c r="BQA54" s="526"/>
      <c r="BQB54" s="526"/>
      <c r="BQC54" s="526"/>
      <c r="BQD54" s="526"/>
      <c r="BQE54" s="526"/>
      <c r="BQF54" s="526"/>
      <c r="BQG54" s="526"/>
      <c r="BQH54" s="526"/>
      <c r="BQI54" s="526"/>
      <c r="BQJ54" s="526"/>
      <c r="BQK54" s="526"/>
      <c r="BQL54" s="526"/>
      <c r="BQM54" s="526"/>
      <c r="BQN54" s="526"/>
      <c r="BQO54" s="526"/>
      <c r="BQP54" s="526"/>
      <c r="BQQ54" s="526"/>
      <c r="BQR54" s="526"/>
      <c r="BQS54" s="526"/>
      <c r="BQT54" s="526"/>
      <c r="BQU54" s="526"/>
      <c r="BQV54" s="526"/>
      <c r="BQW54" s="526"/>
      <c r="BQX54" s="526"/>
      <c r="BQY54" s="526"/>
      <c r="BQZ54" s="526"/>
      <c r="BRA54" s="526"/>
      <c r="BRB54" s="526"/>
      <c r="BRC54" s="526"/>
      <c r="BRD54" s="526"/>
      <c r="BRE54" s="526"/>
      <c r="BRF54" s="526"/>
      <c r="BRG54" s="526"/>
      <c r="BRH54" s="526"/>
      <c r="BRI54" s="526"/>
      <c r="BRJ54" s="526"/>
      <c r="BRK54" s="526"/>
      <c r="BRL54" s="526"/>
      <c r="BRM54" s="526"/>
      <c r="BRN54" s="526"/>
      <c r="BRO54" s="526"/>
      <c r="BRP54" s="526"/>
      <c r="BRQ54" s="526"/>
      <c r="BRR54" s="526"/>
      <c r="BRS54" s="526"/>
      <c r="BRT54" s="526"/>
      <c r="BRU54" s="526"/>
      <c r="BRV54" s="526"/>
      <c r="BRW54" s="526"/>
      <c r="BRX54" s="526"/>
      <c r="BRY54" s="526"/>
      <c r="BRZ54" s="526"/>
      <c r="BSA54" s="526"/>
      <c r="BSB54" s="526"/>
      <c r="BSC54" s="526"/>
      <c r="BSD54" s="526"/>
      <c r="BSE54" s="526"/>
      <c r="BSF54" s="526"/>
      <c r="BSG54" s="526"/>
      <c r="BSH54" s="526"/>
      <c r="BSI54" s="526"/>
      <c r="BSJ54" s="526"/>
      <c r="BSK54" s="526"/>
      <c r="BSL54" s="526"/>
      <c r="BSM54" s="526"/>
      <c r="BSN54" s="526"/>
      <c r="BSO54" s="526"/>
      <c r="BSP54" s="526"/>
      <c r="BSQ54" s="526"/>
      <c r="BSR54" s="526"/>
      <c r="BSS54" s="526"/>
      <c r="BST54" s="526"/>
      <c r="BSU54" s="526"/>
      <c r="BSV54" s="526"/>
      <c r="BSW54" s="526"/>
      <c r="BSX54" s="526"/>
      <c r="BSY54" s="526"/>
      <c r="BSZ54" s="526"/>
      <c r="BTA54" s="526"/>
      <c r="BTB54" s="526"/>
      <c r="BTC54" s="526"/>
      <c r="BTD54" s="526"/>
      <c r="BTE54" s="526"/>
      <c r="BTF54" s="526"/>
      <c r="BTG54" s="526"/>
      <c r="BTH54" s="526"/>
      <c r="BTI54" s="526"/>
      <c r="BTJ54" s="526"/>
      <c r="BTK54" s="526"/>
      <c r="BTL54" s="526"/>
      <c r="BTM54" s="526"/>
      <c r="BTN54" s="526"/>
      <c r="BTO54" s="526"/>
      <c r="BTP54" s="526"/>
      <c r="BTQ54" s="526"/>
      <c r="BTR54" s="526"/>
      <c r="BTS54" s="526"/>
      <c r="BTT54" s="526"/>
      <c r="BTU54" s="526"/>
      <c r="BTV54" s="526"/>
      <c r="BTW54" s="526"/>
      <c r="BTX54" s="526"/>
      <c r="BTY54" s="526"/>
      <c r="BTZ54" s="526"/>
      <c r="BUA54" s="526"/>
      <c r="BUB54" s="526"/>
      <c r="BUC54" s="526"/>
      <c r="BUD54" s="526"/>
      <c r="BUE54" s="526"/>
      <c r="BUF54" s="526"/>
      <c r="BUG54" s="526"/>
      <c r="BUH54" s="526"/>
      <c r="BUI54" s="526"/>
      <c r="BUJ54" s="526"/>
      <c r="BUK54" s="526"/>
      <c r="BUL54" s="526"/>
      <c r="BUM54" s="526"/>
      <c r="BUN54" s="526"/>
      <c r="BUO54" s="526"/>
      <c r="BUP54" s="526"/>
      <c r="BUQ54" s="526"/>
      <c r="BUR54" s="526"/>
      <c r="BUS54" s="526"/>
      <c r="BUT54" s="526"/>
      <c r="BUU54" s="526"/>
      <c r="BUV54" s="526"/>
      <c r="BUW54" s="526"/>
      <c r="BUX54" s="526"/>
      <c r="BUY54" s="526"/>
      <c r="BUZ54" s="526"/>
      <c r="BVA54" s="526"/>
      <c r="BVB54" s="526"/>
      <c r="BVC54" s="526"/>
      <c r="BVD54" s="526"/>
      <c r="BVE54" s="526"/>
      <c r="BVF54" s="526"/>
      <c r="BVG54" s="526"/>
      <c r="BVH54" s="526"/>
      <c r="BVI54" s="526"/>
      <c r="BVJ54" s="526"/>
      <c r="BVK54" s="526"/>
      <c r="BVL54" s="526"/>
      <c r="BVM54" s="526"/>
      <c r="BVN54" s="526"/>
      <c r="BVO54" s="526"/>
      <c r="BVP54" s="526"/>
      <c r="BVQ54" s="526"/>
      <c r="BVR54" s="526"/>
      <c r="BVS54" s="526"/>
      <c r="BVT54" s="526"/>
      <c r="BVU54" s="526"/>
      <c r="BVV54" s="526"/>
      <c r="BVW54" s="526"/>
      <c r="BVX54" s="526"/>
      <c r="BVY54" s="526"/>
      <c r="BVZ54" s="526"/>
      <c r="BWA54" s="526"/>
      <c r="BWB54" s="526"/>
      <c r="BWC54" s="526"/>
      <c r="BWD54" s="526"/>
      <c r="BWE54" s="526"/>
      <c r="BWF54" s="526"/>
      <c r="BWG54" s="526"/>
      <c r="BWH54" s="526"/>
      <c r="BWI54" s="526"/>
      <c r="BWJ54" s="526"/>
      <c r="BWK54" s="526"/>
      <c r="BWL54" s="526"/>
      <c r="BWM54" s="526"/>
      <c r="BWN54" s="526"/>
      <c r="BWO54" s="526"/>
      <c r="BWP54" s="526"/>
      <c r="BWQ54" s="526"/>
      <c r="BWR54" s="526"/>
      <c r="BWS54" s="526"/>
      <c r="BWT54" s="526"/>
      <c r="BWU54" s="526"/>
      <c r="BWV54" s="526"/>
      <c r="BWW54" s="526"/>
      <c r="BWX54" s="526"/>
      <c r="BWY54" s="526"/>
      <c r="BWZ54" s="526"/>
      <c r="BXA54" s="526"/>
      <c r="BXB54" s="526"/>
      <c r="BXC54" s="526"/>
      <c r="BXD54" s="526"/>
      <c r="BXE54" s="526"/>
      <c r="BXF54" s="526"/>
      <c r="BXG54" s="526"/>
      <c r="BXH54" s="526"/>
      <c r="BXI54" s="526"/>
      <c r="BXJ54" s="526"/>
      <c r="BXK54" s="526"/>
      <c r="BXL54" s="526"/>
      <c r="BXM54" s="526"/>
      <c r="BXN54" s="526"/>
      <c r="BXO54" s="526"/>
      <c r="BXP54" s="526"/>
      <c r="BXQ54" s="526"/>
      <c r="BXR54" s="526"/>
      <c r="BXS54" s="526"/>
      <c r="BXT54" s="526"/>
      <c r="BXU54" s="526"/>
      <c r="BXV54" s="526"/>
      <c r="BXW54" s="526"/>
      <c r="BXX54" s="526"/>
      <c r="BXY54" s="526"/>
      <c r="BXZ54" s="526"/>
      <c r="BYA54" s="526"/>
      <c r="BYB54" s="526"/>
      <c r="BYC54" s="526"/>
      <c r="BYD54" s="526"/>
      <c r="BYE54" s="526"/>
      <c r="BYF54" s="526"/>
      <c r="BYG54" s="526"/>
      <c r="BYH54" s="526"/>
      <c r="BYI54" s="526"/>
      <c r="BYJ54" s="526"/>
      <c r="BYK54" s="526"/>
      <c r="BYL54" s="526"/>
      <c r="BYM54" s="526"/>
      <c r="BYN54" s="526"/>
      <c r="BYO54" s="526"/>
      <c r="BYP54" s="526"/>
      <c r="BYQ54" s="526"/>
      <c r="BYR54" s="526"/>
      <c r="BYS54" s="526"/>
      <c r="BYT54" s="526"/>
      <c r="BYU54" s="526"/>
      <c r="BYV54" s="526"/>
      <c r="BYW54" s="526"/>
      <c r="BYX54" s="526"/>
      <c r="BYY54" s="526"/>
      <c r="BYZ54" s="526"/>
      <c r="BZA54" s="526"/>
      <c r="BZB54" s="526"/>
      <c r="BZC54" s="526"/>
      <c r="BZD54" s="526"/>
      <c r="BZE54" s="526"/>
      <c r="BZF54" s="526"/>
      <c r="BZG54" s="526"/>
      <c r="BZH54" s="526"/>
      <c r="BZI54" s="526"/>
      <c r="BZJ54" s="526"/>
      <c r="BZK54" s="526"/>
      <c r="BZL54" s="526"/>
      <c r="BZM54" s="526"/>
      <c r="BZN54" s="526"/>
      <c r="BZO54" s="526"/>
      <c r="BZP54" s="526"/>
      <c r="BZQ54" s="526"/>
      <c r="BZR54" s="526"/>
      <c r="BZS54" s="526"/>
      <c r="BZT54" s="526"/>
      <c r="BZU54" s="526"/>
      <c r="BZV54" s="526"/>
      <c r="BZW54" s="526"/>
      <c r="BZX54" s="526"/>
      <c r="BZY54" s="526"/>
      <c r="BZZ54" s="526"/>
      <c r="CAA54" s="526"/>
      <c r="CAB54" s="526"/>
      <c r="CAC54" s="526"/>
      <c r="CAD54" s="526"/>
      <c r="CAE54" s="526"/>
      <c r="CAF54" s="526"/>
      <c r="CAG54" s="526"/>
      <c r="CAH54" s="526"/>
      <c r="CAI54" s="526"/>
      <c r="CAJ54" s="526"/>
      <c r="CAK54" s="526"/>
      <c r="CAL54" s="526"/>
      <c r="CAM54" s="526"/>
      <c r="CAN54" s="526"/>
      <c r="CAO54" s="526"/>
      <c r="CAP54" s="526"/>
      <c r="CAQ54" s="526"/>
      <c r="CAR54" s="526"/>
      <c r="CAS54" s="526"/>
      <c r="CAT54" s="526"/>
      <c r="CAU54" s="526"/>
      <c r="CAV54" s="526"/>
      <c r="CAW54" s="526"/>
      <c r="CAX54" s="526"/>
      <c r="CAY54" s="526"/>
      <c r="CAZ54" s="526"/>
      <c r="CBA54" s="526"/>
      <c r="CBB54" s="526"/>
      <c r="CBC54" s="526"/>
      <c r="CBD54" s="526"/>
      <c r="CBE54" s="526"/>
      <c r="CBF54" s="526"/>
      <c r="CBG54" s="526"/>
      <c r="CBH54" s="526"/>
      <c r="CBI54" s="526"/>
      <c r="CBJ54" s="526"/>
      <c r="CBK54" s="526"/>
      <c r="CBL54" s="526"/>
      <c r="CBM54" s="526"/>
      <c r="CBN54" s="526"/>
      <c r="CBO54" s="526"/>
      <c r="CBP54" s="526"/>
      <c r="CBQ54" s="526"/>
      <c r="CBR54" s="526"/>
      <c r="CBS54" s="526"/>
      <c r="CBT54" s="526"/>
      <c r="CBU54" s="526"/>
      <c r="CBV54" s="526"/>
      <c r="CBW54" s="526"/>
      <c r="CBX54" s="526"/>
      <c r="CBY54" s="526"/>
      <c r="CBZ54" s="526"/>
      <c r="CCA54" s="526"/>
      <c r="CCB54" s="526"/>
      <c r="CCC54" s="526"/>
      <c r="CCD54" s="526"/>
      <c r="CCE54" s="526"/>
      <c r="CCF54" s="526"/>
      <c r="CCG54" s="526"/>
      <c r="CCH54" s="526"/>
      <c r="CCI54" s="526"/>
      <c r="CCJ54" s="526"/>
      <c r="CCK54" s="526"/>
      <c r="CCL54" s="526"/>
      <c r="CCM54" s="526"/>
      <c r="CCN54" s="526"/>
      <c r="CCO54" s="526"/>
      <c r="CCP54" s="526"/>
      <c r="CCQ54" s="526"/>
      <c r="CCR54" s="526"/>
      <c r="CCS54" s="526"/>
      <c r="CCT54" s="526"/>
      <c r="CCU54" s="526"/>
      <c r="CCV54" s="526"/>
      <c r="CCW54" s="526"/>
      <c r="CCX54" s="526"/>
      <c r="CCY54" s="526"/>
      <c r="CCZ54" s="526"/>
      <c r="CDA54" s="526"/>
      <c r="CDB54" s="526"/>
      <c r="CDC54" s="526"/>
      <c r="CDD54" s="526"/>
      <c r="CDE54" s="526"/>
      <c r="CDF54" s="526"/>
      <c r="CDG54" s="526"/>
      <c r="CDH54" s="526"/>
      <c r="CDI54" s="526"/>
      <c r="CDJ54" s="526"/>
      <c r="CDK54" s="526"/>
      <c r="CDL54" s="526"/>
      <c r="CDM54" s="526"/>
      <c r="CDN54" s="526"/>
      <c r="CDO54" s="526"/>
      <c r="CDP54" s="526"/>
      <c r="CDQ54" s="526"/>
      <c r="CDR54" s="526"/>
      <c r="CDS54" s="526"/>
      <c r="CDT54" s="526"/>
      <c r="CDU54" s="526"/>
      <c r="CDV54" s="526"/>
      <c r="CDW54" s="526"/>
      <c r="CDX54" s="526"/>
      <c r="CDY54" s="526"/>
      <c r="CDZ54" s="526"/>
      <c r="CEA54" s="526"/>
      <c r="CEB54" s="526"/>
      <c r="CEC54" s="526"/>
      <c r="CED54" s="526"/>
      <c r="CEE54" s="526"/>
      <c r="CEF54" s="526"/>
      <c r="CEG54" s="526"/>
      <c r="CEH54" s="526"/>
      <c r="CEI54" s="526"/>
      <c r="CEJ54" s="526"/>
      <c r="CEK54" s="526"/>
      <c r="CEL54" s="526"/>
      <c r="CEM54" s="526"/>
      <c r="CEN54" s="526"/>
      <c r="CEO54" s="526"/>
      <c r="CEP54" s="526"/>
      <c r="CEQ54" s="526"/>
      <c r="CER54" s="526"/>
      <c r="CES54" s="526"/>
      <c r="CET54" s="526"/>
      <c r="CEU54" s="526"/>
      <c r="CEV54" s="526"/>
      <c r="CEW54" s="526"/>
      <c r="CEX54" s="526"/>
      <c r="CEY54" s="526"/>
      <c r="CEZ54" s="526"/>
      <c r="CFA54" s="526"/>
      <c r="CFB54" s="526"/>
      <c r="CFC54" s="526"/>
      <c r="CFD54" s="526"/>
      <c r="CFE54" s="526"/>
      <c r="CFF54" s="526"/>
      <c r="CFG54" s="526"/>
      <c r="CFH54" s="526"/>
      <c r="CFI54" s="526"/>
      <c r="CFJ54" s="526"/>
      <c r="CFK54" s="526"/>
      <c r="CFL54" s="526"/>
      <c r="CFM54" s="526"/>
      <c r="CFN54" s="526"/>
      <c r="CFO54" s="526"/>
      <c r="CFP54" s="526"/>
      <c r="CFQ54" s="526"/>
      <c r="CFR54" s="526"/>
      <c r="CFS54" s="526"/>
      <c r="CFT54" s="526"/>
      <c r="CFU54" s="526"/>
      <c r="CFV54" s="526"/>
      <c r="CFW54" s="526"/>
      <c r="CFX54" s="526"/>
      <c r="CFY54" s="526"/>
      <c r="CFZ54" s="526"/>
      <c r="CGA54" s="526"/>
      <c r="CGB54" s="526"/>
      <c r="CGC54" s="526"/>
      <c r="CGD54" s="526"/>
      <c r="CGE54" s="526"/>
      <c r="CGF54" s="526"/>
      <c r="CGG54" s="526"/>
      <c r="CGH54" s="526"/>
      <c r="CGI54" s="526"/>
      <c r="CGJ54" s="526"/>
      <c r="CGK54" s="526"/>
      <c r="CGL54" s="526"/>
      <c r="CGM54" s="526"/>
      <c r="CGN54" s="526"/>
      <c r="CGO54" s="526"/>
      <c r="CGP54" s="526"/>
      <c r="CGQ54" s="526"/>
      <c r="CGR54" s="526"/>
      <c r="CGS54" s="526"/>
      <c r="CGT54" s="526"/>
      <c r="CGU54" s="526"/>
      <c r="CGV54" s="526"/>
      <c r="CGW54" s="526"/>
      <c r="CGX54" s="526"/>
      <c r="CGY54" s="526"/>
      <c r="CGZ54" s="526"/>
      <c r="CHA54" s="526"/>
      <c r="CHB54" s="526"/>
      <c r="CHC54" s="526"/>
      <c r="CHD54" s="526"/>
      <c r="CHE54" s="526"/>
      <c r="CHF54" s="526"/>
      <c r="CHG54" s="526"/>
      <c r="CHH54" s="526"/>
      <c r="CHI54" s="526"/>
      <c r="CHJ54" s="526"/>
      <c r="CHK54" s="526"/>
      <c r="CHL54" s="526"/>
      <c r="CHM54" s="526"/>
      <c r="CHN54" s="526"/>
      <c r="CHO54" s="526"/>
      <c r="CHP54" s="526"/>
      <c r="CHQ54" s="526"/>
      <c r="CHR54" s="526"/>
      <c r="CHS54" s="526"/>
      <c r="CHT54" s="526"/>
      <c r="CHU54" s="526"/>
      <c r="CHV54" s="526"/>
      <c r="CHW54" s="526"/>
      <c r="CHX54" s="526"/>
      <c r="CHY54" s="526"/>
      <c r="CHZ54" s="526"/>
      <c r="CIA54" s="526"/>
      <c r="CIB54" s="526"/>
      <c r="CIC54" s="526"/>
      <c r="CID54" s="526"/>
      <c r="CIE54" s="526"/>
      <c r="CIF54" s="526"/>
      <c r="CIG54" s="526"/>
      <c r="CIH54" s="526"/>
      <c r="CII54" s="526"/>
      <c r="CIJ54" s="526"/>
      <c r="CIK54" s="526"/>
      <c r="CIL54" s="526"/>
      <c r="CIM54" s="526"/>
      <c r="CIN54" s="526"/>
      <c r="CIO54" s="526"/>
      <c r="CIP54" s="526"/>
      <c r="CIQ54" s="526"/>
      <c r="CIR54" s="526"/>
      <c r="CIS54" s="526"/>
      <c r="CIT54" s="526"/>
      <c r="CIU54" s="526"/>
      <c r="CIV54" s="526"/>
      <c r="CIW54" s="526"/>
      <c r="CIX54" s="526"/>
      <c r="CIY54" s="526"/>
      <c r="CIZ54" s="526"/>
      <c r="CJA54" s="526"/>
      <c r="CJB54" s="526"/>
      <c r="CJC54" s="526"/>
      <c r="CJD54" s="526"/>
      <c r="CJE54" s="526"/>
      <c r="CJF54" s="526"/>
      <c r="CJG54" s="526"/>
      <c r="CJH54" s="526"/>
      <c r="CJI54" s="526"/>
      <c r="CJJ54" s="526"/>
      <c r="CJK54" s="526"/>
      <c r="CJL54" s="526"/>
      <c r="CJM54" s="526"/>
      <c r="CJN54" s="526"/>
      <c r="CJO54" s="526"/>
      <c r="CJP54" s="526"/>
      <c r="CJQ54" s="526"/>
      <c r="CJR54" s="526"/>
      <c r="CJS54" s="526"/>
      <c r="CJT54" s="526"/>
      <c r="CJU54" s="526"/>
      <c r="CJV54" s="526"/>
      <c r="CJW54" s="526"/>
      <c r="CJX54" s="526"/>
      <c r="CJY54" s="526"/>
      <c r="CJZ54" s="526"/>
      <c r="CKA54" s="526"/>
      <c r="CKB54" s="526"/>
      <c r="CKC54" s="526"/>
      <c r="CKD54" s="526"/>
      <c r="CKE54" s="526"/>
      <c r="CKF54" s="526"/>
      <c r="CKG54" s="526"/>
      <c r="CKH54" s="526"/>
      <c r="CKI54" s="526"/>
      <c r="CKJ54" s="526"/>
      <c r="CKK54" s="526"/>
      <c r="CKL54" s="526"/>
      <c r="CKM54" s="526"/>
      <c r="CKN54" s="526"/>
      <c r="CKO54" s="526"/>
      <c r="CKP54" s="526"/>
      <c r="CKQ54" s="526"/>
      <c r="CKR54" s="526"/>
      <c r="CKS54" s="526"/>
      <c r="CKT54" s="526"/>
      <c r="CKU54" s="526"/>
      <c r="CKV54" s="526"/>
      <c r="CKW54" s="526"/>
      <c r="CKX54" s="526"/>
      <c r="CKY54" s="526"/>
      <c r="CKZ54" s="526"/>
      <c r="CLA54" s="526"/>
      <c r="CLB54" s="526"/>
      <c r="CLC54" s="526"/>
      <c r="CLD54" s="526"/>
      <c r="CLE54" s="526"/>
      <c r="CLF54" s="526"/>
      <c r="CLG54" s="526"/>
      <c r="CLH54" s="526"/>
      <c r="CLI54" s="526"/>
      <c r="CLJ54" s="526"/>
      <c r="CLK54" s="526"/>
      <c r="CLL54" s="526"/>
      <c r="CLM54" s="526"/>
      <c r="CLN54" s="526"/>
      <c r="CLO54" s="526"/>
      <c r="CLP54" s="526"/>
      <c r="CLQ54" s="526"/>
      <c r="CLR54" s="526"/>
      <c r="CLS54" s="526"/>
      <c r="CLT54" s="526"/>
      <c r="CLU54" s="526"/>
      <c r="CLV54" s="526"/>
      <c r="CLW54" s="526"/>
      <c r="CLX54" s="526"/>
      <c r="CLY54" s="526"/>
      <c r="CLZ54" s="526"/>
      <c r="CMA54" s="526"/>
      <c r="CMB54" s="526"/>
      <c r="CMC54" s="526"/>
      <c r="CMD54" s="526"/>
      <c r="CME54" s="526"/>
      <c r="CMF54" s="526"/>
      <c r="CMG54" s="526"/>
      <c r="CMH54" s="526"/>
      <c r="CMI54" s="526"/>
      <c r="CMJ54" s="526"/>
      <c r="CMK54" s="526"/>
      <c r="CML54" s="526"/>
      <c r="CMM54" s="526"/>
      <c r="CMN54" s="526"/>
      <c r="CMO54" s="526"/>
      <c r="CMP54" s="526"/>
      <c r="CMQ54" s="526"/>
      <c r="CMR54" s="526"/>
      <c r="CMS54" s="526"/>
      <c r="CMT54" s="526"/>
      <c r="CMU54" s="526"/>
      <c r="CMV54" s="526"/>
      <c r="CMW54" s="526"/>
      <c r="CMX54" s="526"/>
      <c r="CMY54" s="526"/>
      <c r="CMZ54" s="526"/>
      <c r="CNA54" s="526"/>
      <c r="CNB54" s="526"/>
      <c r="CNC54" s="526"/>
      <c r="CND54" s="526"/>
      <c r="CNE54" s="526"/>
      <c r="CNF54" s="526"/>
      <c r="CNG54" s="526"/>
      <c r="CNH54" s="526"/>
      <c r="CNI54" s="526"/>
      <c r="CNJ54" s="526"/>
      <c r="CNK54" s="526"/>
      <c r="CNL54" s="526"/>
      <c r="CNM54" s="526"/>
      <c r="CNN54" s="526"/>
      <c r="CNO54" s="526"/>
      <c r="CNP54" s="526"/>
      <c r="CNQ54" s="526"/>
      <c r="CNR54" s="526"/>
      <c r="CNS54" s="526"/>
      <c r="CNT54" s="526"/>
      <c r="CNU54" s="526"/>
      <c r="CNV54" s="526"/>
      <c r="CNW54" s="526"/>
      <c r="CNX54" s="526"/>
      <c r="CNY54" s="526"/>
      <c r="CNZ54" s="526"/>
      <c r="COA54" s="526"/>
      <c r="COB54" s="526"/>
      <c r="COC54" s="526"/>
      <c r="COD54" s="526"/>
      <c r="COE54" s="526"/>
      <c r="COF54" s="526"/>
      <c r="COG54" s="526"/>
      <c r="COH54" s="526"/>
      <c r="COI54" s="526"/>
      <c r="COJ54" s="526"/>
      <c r="COK54" s="526"/>
      <c r="COL54" s="526"/>
      <c r="COM54" s="526"/>
      <c r="CON54" s="526"/>
      <c r="COO54" s="526"/>
      <c r="COP54" s="526"/>
      <c r="COQ54" s="526"/>
      <c r="COR54" s="526"/>
      <c r="COS54" s="526"/>
      <c r="COT54" s="526"/>
      <c r="COU54" s="526"/>
      <c r="COV54" s="526"/>
      <c r="COW54" s="526"/>
      <c r="COX54" s="526"/>
      <c r="COY54" s="526"/>
      <c r="COZ54" s="526"/>
      <c r="CPA54" s="526"/>
      <c r="CPB54" s="526"/>
      <c r="CPC54" s="526"/>
      <c r="CPD54" s="526"/>
      <c r="CPE54" s="526"/>
      <c r="CPF54" s="526"/>
      <c r="CPG54" s="526"/>
      <c r="CPH54" s="526"/>
      <c r="CPI54" s="526"/>
      <c r="CPJ54" s="526"/>
      <c r="CPK54" s="526"/>
      <c r="CPL54" s="526"/>
      <c r="CPM54" s="526"/>
      <c r="CPN54" s="526"/>
      <c r="CPO54" s="526"/>
      <c r="CPP54" s="526"/>
      <c r="CPQ54" s="526"/>
      <c r="CPR54" s="526"/>
      <c r="CPS54" s="526"/>
      <c r="CPT54" s="526"/>
      <c r="CPU54" s="526"/>
      <c r="CPV54" s="526"/>
      <c r="CPW54" s="526"/>
      <c r="CPX54" s="526"/>
      <c r="CPY54" s="526"/>
      <c r="CPZ54" s="526"/>
      <c r="CQA54" s="526"/>
      <c r="CQB54" s="526"/>
      <c r="CQC54" s="526"/>
      <c r="CQD54" s="526"/>
      <c r="CQE54" s="526"/>
      <c r="CQF54" s="526"/>
      <c r="CQG54" s="526"/>
      <c r="CQH54" s="526"/>
      <c r="CQI54" s="526"/>
      <c r="CQJ54" s="526"/>
      <c r="CQK54" s="526"/>
      <c r="CQL54" s="526"/>
      <c r="CQM54" s="526"/>
      <c r="CQN54" s="526"/>
      <c r="CQO54" s="526"/>
      <c r="CQP54" s="526"/>
      <c r="CQQ54" s="526"/>
      <c r="CQR54" s="526"/>
      <c r="CQS54" s="526"/>
      <c r="CQT54" s="526"/>
      <c r="CQU54" s="526"/>
      <c r="CQV54" s="526"/>
      <c r="CQW54" s="526"/>
      <c r="CQX54" s="526"/>
      <c r="CQY54" s="526"/>
      <c r="CQZ54" s="526"/>
      <c r="CRA54" s="526"/>
      <c r="CRB54" s="526"/>
      <c r="CRC54" s="526"/>
      <c r="CRD54" s="526"/>
      <c r="CRE54" s="526"/>
      <c r="CRF54" s="526"/>
      <c r="CRG54" s="526"/>
      <c r="CRH54" s="526"/>
      <c r="CRI54" s="526"/>
      <c r="CRJ54" s="526"/>
      <c r="CRK54" s="526"/>
      <c r="CRL54" s="526"/>
      <c r="CRM54" s="526"/>
      <c r="CRN54" s="526"/>
      <c r="CRO54" s="526"/>
      <c r="CRP54" s="526"/>
      <c r="CRQ54" s="526"/>
      <c r="CRR54" s="526"/>
      <c r="CRS54" s="526"/>
      <c r="CRT54" s="526"/>
      <c r="CRU54" s="526"/>
      <c r="CRV54" s="526"/>
      <c r="CRW54" s="526"/>
      <c r="CRX54" s="526"/>
      <c r="CRY54" s="526"/>
      <c r="CRZ54" s="526"/>
      <c r="CSA54" s="526"/>
      <c r="CSB54" s="526"/>
      <c r="CSC54" s="526"/>
      <c r="CSD54" s="526"/>
      <c r="CSE54" s="526"/>
      <c r="CSF54" s="526"/>
      <c r="CSG54" s="526"/>
      <c r="CSH54" s="526"/>
      <c r="CSI54" s="526"/>
      <c r="CSJ54" s="526"/>
      <c r="CSK54" s="526"/>
      <c r="CSL54" s="526"/>
      <c r="CSM54" s="526"/>
      <c r="CSN54" s="526"/>
      <c r="CSO54" s="526"/>
      <c r="CSP54" s="526"/>
      <c r="CSQ54" s="526"/>
      <c r="CSR54" s="526"/>
      <c r="CSS54" s="526"/>
      <c r="CST54" s="526"/>
      <c r="CSU54" s="526"/>
      <c r="CSV54" s="526"/>
      <c r="CSW54" s="526"/>
      <c r="CSX54" s="526"/>
      <c r="CSY54" s="526"/>
      <c r="CSZ54" s="526"/>
      <c r="CTA54" s="526"/>
      <c r="CTB54" s="526"/>
      <c r="CTC54" s="526"/>
      <c r="CTD54" s="526"/>
      <c r="CTE54" s="526"/>
      <c r="CTF54" s="526"/>
      <c r="CTG54" s="526"/>
      <c r="CTH54" s="526"/>
      <c r="CTI54" s="526"/>
      <c r="CTJ54" s="526"/>
      <c r="CTK54" s="526"/>
      <c r="CTL54" s="526"/>
      <c r="CTM54" s="526"/>
      <c r="CTN54" s="526"/>
      <c r="CTO54" s="526"/>
      <c r="CTP54" s="526"/>
      <c r="CTQ54" s="526"/>
      <c r="CTR54" s="526"/>
      <c r="CTS54" s="526"/>
      <c r="CTT54" s="526"/>
      <c r="CTU54" s="526"/>
      <c r="CTV54" s="526"/>
      <c r="CTW54" s="526"/>
      <c r="CTX54" s="526"/>
      <c r="CTY54" s="526"/>
      <c r="CTZ54" s="526"/>
      <c r="CUA54" s="526"/>
      <c r="CUB54" s="526"/>
      <c r="CUC54" s="526"/>
      <c r="CUD54" s="526"/>
      <c r="CUE54" s="526"/>
      <c r="CUF54" s="526"/>
      <c r="CUG54" s="526"/>
      <c r="CUH54" s="526"/>
      <c r="CUI54" s="526"/>
      <c r="CUJ54" s="526"/>
      <c r="CUK54" s="526"/>
      <c r="CUL54" s="526"/>
      <c r="CUM54" s="526"/>
      <c r="CUN54" s="526"/>
      <c r="CUO54" s="526"/>
      <c r="CUP54" s="526"/>
      <c r="CUQ54" s="526"/>
      <c r="CUR54" s="526"/>
      <c r="CUS54" s="526"/>
      <c r="CUT54" s="526"/>
      <c r="CUU54" s="526"/>
      <c r="CUV54" s="526"/>
      <c r="CUW54" s="526"/>
      <c r="CUX54" s="526"/>
      <c r="CUY54" s="526"/>
      <c r="CUZ54" s="526"/>
      <c r="CVA54" s="526"/>
      <c r="CVB54" s="526"/>
      <c r="CVC54" s="526"/>
      <c r="CVD54" s="526"/>
      <c r="CVE54" s="526"/>
      <c r="CVF54" s="526"/>
      <c r="CVG54" s="526"/>
      <c r="CVH54" s="526"/>
      <c r="CVI54" s="526"/>
      <c r="CVJ54" s="526"/>
      <c r="CVK54" s="526"/>
      <c r="CVL54" s="526"/>
      <c r="CVM54" s="526"/>
      <c r="CVN54" s="526"/>
      <c r="CVO54" s="526"/>
      <c r="CVP54" s="526"/>
      <c r="CVQ54" s="526"/>
      <c r="CVR54" s="526"/>
      <c r="CVS54" s="526"/>
      <c r="CVT54" s="526"/>
      <c r="CVU54" s="526"/>
      <c r="CVV54" s="526"/>
      <c r="CVW54" s="526"/>
      <c r="CVX54" s="526"/>
      <c r="CVY54" s="526"/>
      <c r="CVZ54" s="526"/>
      <c r="CWA54" s="526"/>
      <c r="CWB54" s="526"/>
      <c r="CWC54" s="526"/>
      <c r="CWD54" s="526"/>
      <c r="CWE54" s="526"/>
      <c r="CWF54" s="526"/>
      <c r="CWG54" s="526"/>
      <c r="CWH54" s="526"/>
      <c r="CWI54" s="526"/>
      <c r="CWJ54" s="526"/>
      <c r="CWK54" s="526"/>
      <c r="CWL54" s="526"/>
      <c r="CWM54" s="526"/>
      <c r="CWN54" s="526"/>
      <c r="CWO54" s="526"/>
      <c r="CWP54" s="526"/>
      <c r="CWQ54" s="526"/>
      <c r="CWR54" s="526"/>
      <c r="CWS54" s="526"/>
      <c r="CWT54" s="526"/>
      <c r="CWU54" s="526"/>
      <c r="CWV54" s="526"/>
      <c r="CWW54" s="526"/>
      <c r="CWX54" s="526"/>
      <c r="CWY54" s="526"/>
      <c r="CWZ54" s="526"/>
      <c r="CXA54" s="526"/>
      <c r="CXB54" s="526"/>
      <c r="CXC54" s="526"/>
      <c r="CXD54" s="526"/>
      <c r="CXE54" s="526"/>
      <c r="CXF54" s="526"/>
      <c r="CXG54" s="526"/>
      <c r="CXH54" s="526"/>
      <c r="CXI54" s="526"/>
      <c r="CXJ54" s="526"/>
      <c r="CXK54" s="526"/>
      <c r="CXL54" s="526"/>
      <c r="CXM54" s="526"/>
      <c r="CXN54" s="526"/>
      <c r="CXO54" s="526"/>
      <c r="CXP54" s="526"/>
      <c r="CXQ54" s="526"/>
      <c r="CXR54" s="526"/>
      <c r="CXS54" s="526"/>
      <c r="CXT54" s="526"/>
      <c r="CXU54" s="526"/>
      <c r="CXV54" s="526"/>
      <c r="CXW54" s="526"/>
      <c r="CXX54" s="526"/>
      <c r="CXY54" s="526"/>
      <c r="CXZ54" s="526"/>
      <c r="CYA54" s="526"/>
      <c r="CYB54" s="526"/>
      <c r="CYC54" s="526"/>
      <c r="CYD54" s="526"/>
      <c r="CYE54" s="526"/>
      <c r="CYF54" s="526"/>
      <c r="CYG54" s="526"/>
      <c r="CYH54" s="526"/>
      <c r="CYI54" s="526"/>
      <c r="CYJ54" s="526"/>
      <c r="CYK54" s="526"/>
      <c r="CYL54" s="526"/>
      <c r="CYM54" s="526"/>
      <c r="CYN54" s="526"/>
      <c r="CYO54" s="526"/>
      <c r="CYP54" s="526"/>
      <c r="CYQ54" s="526"/>
      <c r="CYR54" s="526"/>
      <c r="CYS54" s="526"/>
      <c r="CYT54" s="526"/>
      <c r="CYU54" s="526"/>
      <c r="CYV54" s="526"/>
      <c r="CYW54" s="526"/>
      <c r="CYX54" s="526"/>
      <c r="CYY54" s="526"/>
      <c r="CYZ54" s="526"/>
      <c r="CZA54" s="526"/>
      <c r="CZB54" s="526"/>
      <c r="CZC54" s="526"/>
      <c r="CZD54" s="526"/>
      <c r="CZE54" s="526"/>
      <c r="CZF54" s="526"/>
      <c r="CZG54" s="526"/>
      <c r="CZH54" s="526"/>
      <c r="CZI54" s="526"/>
      <c r="CZJ54" s="526"/>
      <c r="CZK54" s="526"/>
      <c r="CZL54" s="526"/>
      <c r="CZM54" s="526"/>
      <c r="CZN54" s="526"/>
      <c r="CZO54" s="526"/>
      <c r="CZP54" s="526"/>
      <c r="CZQ54" s="526"/>
      <c r="CZR54" s="526"/>
      <c r="CZS54" s="526"/>
      <c r="CZT54" s="526"/>
      <c r="CZU54" s="526"/>
      <c r="CZV54" s="526"/>
      <c r="CZW54" s="526"/>
      <c r="CZX54" s="526"/>
      <c r="CZY54" s="526"/>
      <c r="CZZ54" s="526"/>
      <c r="DAA54" s="526"/>
      <c r="DAB54" s="526"/>
      <c r="DAC54" s="526"/>
      <c r="DAD54" s="526"/>
      <c r="DAE54" s="526"/>
      <c r="DAF54" s="526"/>
      <c r="DAG54" s="526"/>
      <c r="DAH54" s="526"/>
      <c r="DAI54" s="526"/>
      <c r="DAJ54" s="526"/>
      <c r="DAK54" s="526"/>
      <c r="DAL54" s="526"/>
      <c r="DAM54" s="526"/>
      <c r="DAN54" s="526"/>
      <c r="DAO54" s="526"/>
      <c r="DAP54" s="526"/>
      <c r="DAQ54" s="526"/>
      <c r="DAR54" s="526"/>
      <c r="DAS54" s="526"/>
      <c r="DAT54" s="526"/>
      <c r="DAU54" s="526"/>
      <c r="DAV54" s="526"/>
      <c r="DAW54" s="526"/>
      <c r="DAX54" s="526"/>
      <c r="DAY54" s="526"/>
      <c r="DAZ54" s="526"/>
      <c r="DBA54" s="526"/>
      <c r="DBB54" s="526"/>
      <c r="DBC54" s="526"/>
      <c r="DBD54" s="526"/>
      <c r="DBE54" s="526"/>
      <c r="DBF54" s="526"/>
      <c r="DBG54" s="526"/>
      <c r="DBH54" s="526"/>
      <c r="DBI54" s="526"/>
      <c r="DBJ54" s="526"/>
      <c r="DBK54" s="526"/>
      <c r="DBL54" s="526"/>
      <c r="DBM54" s="526"/>
      <c r="DBN54" s="526"/>
      <c r="DBO54" s="526"/>
      <c r="DBP54" s="526"/>
      <c r="DBQ54" s="526"/>
      <c r="DBR54" s="526"/>
      <c r="DBS54" s="526"/>
      <c r="DBT54" s="526"/>
      <c r="DBU54" s="526"/>
      <c r="DBV54" s="526"/>
      <c r="DBW54" s="526"/>
      <c r="DBX54" s="526"/>
      <c r="DBY54" s="526"/>
      <c r="DBZ54" s="526"/>
      <c r="DCA54" s="526"/>
      <c r="DCB54" s="526"/>
      <c r="DCC54" s="526"/>
      <c r="DCD54" s="526"/>
      <c r="DCE54" s="526"/>
      <c r="DCF54" s="526"/>
      <c r="DCG54" s="526"/>
      <c r="DCH54" s="526"/>
      <c r="DCI54" s="526"/>
      <c r="DCJ54" s="526"/>
      <c r="DCK54" s="526"/>
      <c r="DCL54" s="526"/>
      <c r="DCM54" s="526"/>
      <c r="DCN54" s="526"/>
      <c r="DCO54" s="526"/>
      <c r="DCP54" s="526"/>
      <c r="DCQ54" s="526"/>
      <c r="DCR54" s="526"/>
      <c r="DCS54" s="526"/>
      <c r="DCT54" s="526"/>
      <c r="DCU54" s="526"/>
      <c r="DCV54" s="526"/>
      <c r="DCW54" s="526"/>
      <c r="DCX54" s="526"/>
      <c r="DCY54" s="526"/>
      <c r="DCZ54" s="526"/>
      <c r="DDA54" s="526"/>
      <c r="DDB54" s="526"/>
      <c r="DDC54" s="526"/>
      <c r="DDD54" s="526"/>
      <c r="DDE54" s="526"/>
      <c r="DDF54" s="526"/>
      <c r="DDG54" s="526"/>
      <c r="DDH54" s="526"/>
      <c r="DDI54" s="526"/>
      <c r="DDJ54" s="526"/>
      <c r="DDK54" s="526"/>
      <c r="DDL54" s="526"/>
      <c r="DDM54" s="526"/>
      <c r="DDN54" s="526"/>
      <c r="DDO54" s="526"/>
      <c r="DDP54" s="526"/>
      <c r="DDQ54" s="526"/>
      <c r="DDR54" s="526"/>
      <c r="DDS54" s="526"/>
      <c r="DDT54" s="526"/>
      <c r="DDU54" s="526"/>
      <c r="DDV54" s="526"/>
      <c r="DDW54" s="526"/>
      <c r="DDX54" s="526"/>
      <c r="DDY54" s="526"/>
      <c r="DDZ54" s="526"/>
      <c r="DEA54" s="526"/>
      <c r="DEB54" s="526"/>
      <c r="DEC54" s="526"/>
      <c r="DED54" s="526"/>
      <c r="DEE54" s="526"/>
      <c r="DEF54" s="526"/>
      <c r="DEG54" s="526"/>
      <c r="DEH54" s="526"/>
      <c r="DEI54" s="526"/>
      <c r="DEJ54" s="526"/>
      <c r="DEK54" s="526"/>
      <c r="DEL54" s="526"/>
      <c r="DEM54" s="526"/>
      <c r="DEN54" s="526"/>
      <c r="DEO54" s="526"/>
      <c r="DEP54" s="526"/>
      <c r="DEQ54" s="526"/>
      <c r="DER54" s="526"/>
      <c r="DES54" s="526"/>
      <c r="DET54" s="526"/>
      <c r="DEU54" s="526"/>
      <c r="DEV54" s="526"/>
      <c r="DEW54" s="526"/>
      <c r="DEX54" s="526"/>
      <c r="DEY54" s="526"/>
      <c r="DEZ54" s="526"/>
      <c r="DFA54" s="526"/>
      <c r="DFB54" s="526"/>
      <c r="DFC54" s="526"/>
      <c r="DFD54" s="526"/>
      <c r="DFE54" s="526"/>
      <c r="DFF54" s="526"/>
      <c r="DFG54" s="526"/>
      <c r="DFH54" s="526"/>
      <c r="DFI54" s="526"/>
      <c r="DFJ54" s="526"/>
      <c r="DFK54" s="526"/>
      <c r="DFL54" s="526"/>
      <c r="DFM54" s="526"/>
      <c r="DFN54" s="526"/>
      <c r="DFO54" s="526"/>
      <c r="DFP54" s="526"/>
      <c r="DFQ54" s="526"/>
      <c r="DFR54" s="526"/>
      <c r="DFS54" s="526"/>
      <c r="DFT54" s="526"/>
      <c r="DFU54" s="526"/>
      <c r="DFV54" s="526"/>
      <c r="DFW54" s="526"/>
      <c r="DFX54" s="526"/>
      <c r="DFY54" s="526"/>
      <c r="DFZ54" s="526"/>
      <c r="DGA54" s="526"/>
      <c r="DGB54" s="526"/>
      <c r="DGC54" s="526"/>
      <c r="DGD54" s="526"/>
      <c r="DGE54" s="526"/>
      <c r="DGF54" s="526"/>
      <c r="DGG54" s="526"/>
      <c r="DGH54" s="526"/>
      <c r="DGI54" s="526"/>
      <c r="DGJ54" s="526"/>
      <c r="DGK54" s="526"/>
      <c r="DGL54" s="526"/>
      <c r="DGM54" s="526"/>
      <c r="DGN54" s="526"/>
      <c r="DGO54" s="526"/>
      <c r="DGP54" s="526"/>
      <c r="DGQ54" s="526"/>
      <c r="DGR54" s="526"/>
      <c r="DGS54" s="526"/>
      <c r="DGT54" s="526"/>
      <c r="DGU54" s="526"/>
      <c r="DGV54" s="526"/>
      <c r="DGW54" s="526"/>
      <c r="DGX54" s="526"/>
      <c r="DGY54" s="526"/>
      <c r="DGZ54" s="526"/>
      <c r="DHA54" s="526"/>
      <c r="DHB54" s="526"/>
      <c r="DHC54" s="526"/>
      <c r="DHD54" s="526"/>
      <c r="DHE54" s="526"/>
      <c r="DHF54" s="526"/>
      <c r="DHG54" s="526"/>
      <c r="DHH54" s="526"/>
      <c r="DHI54" s="526"/>
      <c r="DHJ54" s="526"/>
      <c r="DHK54" s="526"/>
      <c r="DHL54" s="526"/>
      <c r="DHM54" s="526"/>
      <c r="DHN54" s="526"/>
      <c r="DHO54" s="526"/>
      <c r="DHP54" s="526"/>
      <c r="DHQ54" s="526"/>
      <c r="DHR54" s="526"/>
      <c r="DHS54" s="526"/>
      <c r="DHT54" s="526"/>
      <c r="DHU54" s="526"/>
      <c r="DHV54" s="526"/>
      <c r="DHW54" s="526"/>
      <c r="DHX54" s="526"/>
      <c r="DHY54" s="526"/>
      <c r="DHZ54" s="526"/>
      <c r="DIA54" s="526"/>
      <c r="DIB54" s="526"/>
      <c r="DIC54" s="526"/>
      <c r="DID54" s="526"/>
      <c r="DIE54" s="526"/>
      <c r="DIF54" s="526"/>
      <c r="DIG54" s="526"/>
      <c r="DIH54" s="526"/>
      <c r="DII54" s="526"/>
      <c r="DIJ54" s="526"/>
      <c r="DIK54" s="526"/>
      <c r="DIL54" s="526"/>
      <c r="DIM54" s="526"/>
      <c r="DIN54" s="526"/>
      <c r="DIO54" s="526"/>
      <c r="DIP54" s="526"/>
      <c r="DIQ54" s="526"/>
      <c r="DIR54" s="526"/>
      <c r="DIS54" s="526"/>
      <c r="DIT54" s="526"/>
      <c r="DIU54" s="526"/>
      <c r="DIV54" s="526"/>
      <c r="DIW54" s="526"/>
      <c r="DIX54" s="526"/>
      <c r="DIY54" s="526"/>
      <c r="DIZ54" s="526"/>
      <c r="DJA54" s="526"/>
      <c r="DJB54" s="526"/>
      <c r="DJC54" s="526"/>
      <c r="DJD54" s="526"/>
      <c r="DJE54" s="526"/>
      <c r="DJF54" s="526"/>
      <c r="DJG54" s="526"/>
      <c r="DJH54" s="526"/>
      <c r="DJI54" s="526"/>
      <c r="DJJ54" s="526"/>
      <c r="DJK54" s="526"/>
      <c r="DJL54" s="526"/>
      <c r="DJM54" s="526"/>
      <c r="DJN54" s="526"/>
      <c r="DJO54" s="526"/>
      <c r="DJP54" s="526"/>
      <c r="DJQ54" s="526"/>
      <c r="DJR54" s="526"/>
      <c r="DJS54" s="526"/>
      <c r="DJT54" s="526"/>
      <c r="DJU54" s="526"/>
      <c r="DJV54" s="526"/>
      <c r="DJW54" s="526"/>
      <c r="DJX54" s="526"/>
      <c r="DJY54" s="526"/>
      <c r="DJZ54" s="526"/>
      <c r="DKA54" s="526"/>
      <c r="DKB54" s="526"/>
      <c r="DKC54" s="526"/>
      <c r="DKD54" s="526"/>
      <c r="DKE54" s="526"/>
      <c r="DKF54" s="526"/>
      <c r="DKG54" s="526"/>
      <c r="DKH54" s="526"/>
      <c r="DKI54" s="526"/>
      <c r="DKJ54" s="526"/>
      <c r="DKK54" s="526"/>
      <c r="DKL54" s="526"/>
      <c r="DKM54" s="526"/>
      <c r="DKN54" s="526"/>
      <c r="DKO54" s="526"/>
      <c r="DKP54" s="526"/>
      <c r="DKQ54" s="526"/>
      <c r="DKR54" s="526"/>
      <c r="DKS54" s="526"/>
      <c r="DKT54" s="526"/>
      <c r="DKU54" s="526"/>
      <c r="DKV54" s="526"/>
      <c r="DKW54" s="526"/>
      <c r="DKX54" s="526"/>
      <c r="DKY54" s="526"/>
      <c r="DKZ54" s="526"/>
      <c r="DLA54" s="526"/>
      <c r="DLB54" s="526"/>
      <c r="DLC54" s="526"/>
      <c r="DLD54" s="526"/>
      <c r="DLE54" s="526"/>
      <c r="DLF54" s="526"/>
      <c r="DLG54" s="526"/>
      <c r="DLH54" s="526"/>
      <c r="DLI54" s="526"/>
      <c r="DLJ54" s="526"/>
      <c r="DLK54" s="526"/>
      <c r="DLL54" s="526"/>
      <c r="DLM54" s="526"/>
      <c r="DLN54" s="526"/>
      <c r="DLO54" s="526"/>
      <c r="DLP54" s="526"/>
      <c r="DLQ54" s="526"/>
      <c r="DLR54" s="526"/>
      <c r="DLS54" s="526"/>
      <c r="DLT54" s="526"/>
      <c r="DLU54" s="526"/>
      <c r="DLV54" s="526"/>
      <c r="DLW54" s="526"/>
      <c r="DLX54" s="526"/>
      <c r="DLY54" s="526"/>
      <c r="DLZ54" s="526"/>
      <c r="DMA54" s="526"/>
      <c r="DMB54" s="526"/>
      <c r="DMC54" s="526"/>
      <c r="DMD54" s="526"/>
      <c r="DME54" s="526"/>
      <c r="DMF54" s="526"/>
      <c r="DMG54" s="526"/>
      <c r="DMH54" s="526"/>
      <c r="DMI54" s="526"/>
      <c r="DMJ54" s="526"/>
      <c r="DMK54" s="526"/>
      <c r="DML54" s="526"/>
      <c r="DMM54" s="526"/>
      <c r="DMN54" s="526"/>
      <c r="DMO54" s="526"/>
      <c r="DMP54" s="526"/>
      <c r="DMQ54" s="526"/>
      <c r="DMR54" s="526"/>
      <c r="DMS54" s="526"/>
      <c r="DMT54" s="526"/>
      <c r="DMU54" s="526"/>
      <c r="DMV54" s="526"/>
      <c r="DMW54" s="526"/>
      <c r="DMX54" s="526"/>
      <c r="DMY54" s="526"/>
      <c r="DMZ54" s="526"/>
      <c r="DNA54" s="526"/>
      <c r="DNB54" s="526"/>
      <c r="DNC54" s="526"/>
      <c r="DND54" s="526"/>
      <c r="DNE54" s="526"/>
      <c r="DNF54" s="526"/>
      <c r="DNG54" s="526"/>
      <c r="DNH54" s="526"/>
      <c r="DNI54" s="526"/>
      <c r="DNJ54" s="526"/>
      <c r="DNK54" s="526"/>
      <c r="DNL54" s="526"/>
      <c r="DNM54" s="526"/>
      <c r="DNN54" s="526"/>
      <c r="DNO54" s="526"/>
      <c r="DNP54" s="526"/>
      <c r="DNQ54" s="526"/>
      <c r="DNR54" s="526"/>
      <c r="DNS54" s="526"/>
      <c r="DNT54" s="526"/>
      <c r="DNU54" s="526"/>
      <c r="DNV54" s="526"/>
      <c r="DNW54" s="526"/>
      <c r="DNX54" s="526"/>
      <c r="DNY54" s="526"/>
      <c r="DNZ54" s="526"/>
      <c r="DOA54" s="526"/>
      <c r="DOB54" s="526"/>
      <c r="DOC54" s="526"/>
      <c r="DOD54" s="526"/>
      <c r="DOE54" s="526"/>
      <c r="DOF54" s="526"/>
      <c r="DOG54" s="526"/>
      <c r="DOH54" s="526"/>
      <c r="DOI54" s="526"/>
      <c r="DOJ54" s="526"/>
      <c r="DOK54" s="526"/>
      <c r="DOL54" s="526"/>
      <c r="DOM54" s="526"/>
      <c r="DON54" s="526"/>
      <c r="DOO54" s="526"/>
      <c r="DOP54" s="526"/>
      <c r="DOQ54" s="526"/>
      <c r="DOR54" s="526"/>
      <c r="DOS54" s="526"/>
      <c r="DOT54" s="526"/>
      <c r="DOU54" s="526"/>
      <c r="DOV54" s="526"/>
      <c r="DOW54" s="526"/>
      <c r="DOX54" s="526"/>
      <c r="DOY54" s="526"/>
      <c r="DOZ54" s="526"/>
      <c r="DPA54" s="526"/>
      <c r="DPB54" s="526"/>
      <c r="DPC54" s="526"/>
      <c r="DPD54" s="526"/>
      <c r="DPE54" s="526"/>
      <c r="DPF54" s="526"/>
      <c r="DPG54" s="526"/>
      <c r="DPH54" s="526"/>
      <c r="DPI54" s="526"/>
      <c r="DPJ54" s="526"/>
      <c r="DPK54" s="526"/>
      <c r="DPL54" s="526"/>
      <c r="DPM54" s="526"/>
      <c r="DPN54" s="526"/>
      <c r="DPO54" s="526"/>
      <c r="DPP54" s="526"/>
      <c r="DPQ54" s="526"/>
      <c r="DPR54" s="526"/>
      <c r="DPS54" s="526"/>
      <c r="DPT54" s="526"/>
      <c r="DPU54" s="526"/>
      <c r="DPV54" s="526"/>
      <c r="DPW54" s="526"/>
      <c r="DPX54" s="526"/>
      <c r="DPY54" s="526"/>
      <c r="DPZ54" s="526"/>
      <c r="DQA54" s="526"/>
      <c r="DQB54" s="526"/>
      <c r="DQC54" s="526"/>
      <c r="DQD54" s="526"/>
      <c r="DQE54" s="526"/>
      <c r="DQF54" s="526"/>
      <c r="DQG54" s="526"/>
      <c r="DQH54" s="526"/>
      <c r="DQI54" s="526"/>
      <c r="DQJ54" s="526"/>
      <c r="DQK54" s="526"/>
      <c r="DQL54" s="526"/>
      <c r="DQM54" s="526"/>
      <c r="DQN54" s="526"/>
      <c r="DQO54" s="526"/>
      <c r="DQP54" s="526"/>
      <c r="DQQ54" s="526"/>
      <c r="DQR54" s="526"/>
      <c r="DQS54" s="526"/>
      <c r="DQT54" s="526"/>
      <c r="DQU54" s="526"/>
      <c r="DQV54" s="526"/>
      <c r="DQW54" s="526"/>
      <c r="DQX54" s="526"/>
      <c r="DQY54" s="526"/>
      <c r="DQZ54" s="526"/>
      <c r="DRA54" s="526"/>
      <c r="DRB54" s="526"/>
      <c r="DRC54" s="526"/>
      <c r="DRD54" s="526"/>
      <c r="DRE54" s="526"/>
      <c r="DRF54" s="526"/>
      <c r="DRG54" s="526"/>
      <c r="DRH54" s="526"/>
      <c r="DRI54" s="526"/>
      <c r="DRJ54" s="526"/>
      <c r="DRK54" s="526"/>
      <c r="DRL54" s="526"/>
      <c r="DRM54" s="526"/>
      <c r="DRN54" s="526"/>
      <c r="DRO54" s="526"/>
      <c r="DRP54" s="526"/>
      <c r="DRQ54" s="526"/>
      <c r="DRR54" s="526"/>
      <c r="DRS54" s="526"/>
      <c r="DRT54" s="526"/>
      <c r="DRU54" s="526"/>
      <c r="DRV54" s="526"/>
      <c r="DRW54" s="526"/>
      <c r="DRX54" s="526"/>
      <c r="DRY54" s="526"/>
      <c r="DRZ54" s="526"/>
      <c r="DSA54" s="526"/>
      <c r="DSB54" s="526"/>
      <c r="DSC54" s="526"/>
      <c r="DSD54" s="526"/>
      <c r="DSE54" s="526"/>
      <c r="DSF54" s="526"/>
      <c r="DSG54" s="526"/>
      <c r="DSH54" s="526"/>
      <c r="DSI54" s="526"/>
      <c r="DSJ54" s="526"/>
      <c r="DSK54" s="526"/>
      <c r="DSL54" s="526"/>
      <c r="DSM54" s="526"/>
      <c r="DSN54" s="526"/>
      <c r="DSO54" s="526"/>
      <c r="DSP54" s="526"/>
      <c r="DSQ54" s="526"/>
      <c r="DSR54" s="526"/>
      <c r="DSS54" s="526"/>
      <c r="DST54" s="526"/>
      <c r="DSU54" s="526"/>
      <c r="DSV54" s="526"/>
      <c r="DSW54" s="526"/>
      <c r="DSX54" s="526"/>
      <c r="DSY54" s="526"/>
      <c r="DSZ54" s="526"/>
      <c r="DTA54" s="526"/>
      <c r="DTB54" s="526"/>
      <c r="DTC54" s="526"/>
      <c r="DTD54" s="526"/>
      <c r="DTE54" s="526"/>
      <c r="DTF54" s="526"/>
      <c r="DTG54" s="526"/>
      <c r="DTH54" s="526"/>
      <c r="DTI54" s="526"/>
      <c r="DTJ54" s="526"/>
      <c r="DTK54" s="526"/>
      <c r="DTL54" s="526"/>
      <c r="DTM54" s="526"/>
      <c r="DTN54" s="526"/>
      <c r="DTO54" s="526"/>
      <c r="DTP54" s="526"/>
      <c r="DTQ54" s="526"/>
      <c r="DTR54" s="526"/>
      <c r="DTS54" s="526"/>
      <c r="DTT54" s="526"/>
      <c r="DTU54" s="526"/>
      <c r="DTV54" s="526"/>
      <c r="DTW54" s="526"/>
      <c r="DTX54" s="526"/>
      <c r="DTY54" s="526"/>
      <c r="DTZ54" s="526"/>
      <c r="DUA54" s="526"/>
      <c r="DUB54" s="526"/>
      <c r="DUC54" s="526"/>
      <c r="DUD54" s="526"/>
      <c r="DUE54" s="526"/>
      <c r="DUF54" s="526"/>
      <c r="DUG54" s="526"/>
      <c r="DUH54" s="526"/>
      <c r="DUI54" s="526"/>
      <c r="DUJ54" s="526"/>
      <c r="DUK54" s="526"/>
      <c r="DUL54" s="526"/>
      <c r="DUM54" s="526"/>
      <c r="DUN54" s="526"/>
      <c r="DUO54" s="526"/>
      <c r="DUP54" s="526"/>
      <c r="DUQ54" s="526"/>
      <c r="DUR54" s="526"/>
      <c r="DUS54" s="526"/>
      <c r="DUT54" s="526"/>
      <c r="DUU54" s="526"/>
      <c r="DUV54" s="526"/>
      <c r="DUW54" s="526"/>
      <c r="DUX54" s="526"/>
      <c r="DUY54" s="526"/>
      <c r="DUZ54" s="526"/>
      <c r="DVA54" s="526"/>
      <c r="DVB54" s="526"/>
      <c r="DVC54" s="526"/>
      <c r="DVD54" s="526"/>
      <c r="DVE54" s="526"/>
      <c r="DVF54" s="526"/>
      <c r="DVG54" s="526"/>
      <c r="DVH54" s="526"/>
      <c r="DVI54" s="526"/>
      <c r="DVJ54" s="526"/>
      <c r="DVK54" s="526"/>
      <c r="DVL54" s="526"/>
      <c r="DVM54" s="526"/>
      <c r="DVN54" s="526"/>
      <c r="DVO54" s="526"/>
      <c r="DVP54" s="526"/>
      <c r="DVQ54" s="526"/>
      <c r="DVR54" s="526"/>
      <c r="DVS54" s="526"/>
      <c r="DVT54" s="526"/>
      <c r="DVU54" s="526"/>
      <c r="DVV54" s="526"/>
      <c r="DVW54" s="526"/>
      <c r="DVX54" s="526"/>
      <c r="DVY54" s="526"/>
      <c r="DVZ54" s="526"/>
      <c r="DWA54" s="526"/>
      <c r="DWB54" s="526"/>
      <c r="DWC54" s="526"/>
      <c r="DWD54" s="526"/>
      <c r="DWE54" s="526"/>
      <c r="DWF54" s="526"/>
      <c r="DWG54" s="526"/>
      <c r="DWH54" s="526"/>
      <c r="DWI54" s="526"/>
      <c r="DWJ54" s="526"/>
      <c r="DWK54" s="526"/>
      <c r="DWL54" s="526"/>
      <c r="DWM54" s="526"/>
      <c r="DWN54" s="526"/>
      <c r="DWO54" s="526"/>
      <c r="DWP54" s="526"/>
      <c r="DWQ54" s="526"/>
      <c r="DWR54" s="526"/>
      <c r="DWS54" s="526"/>
      <c r="DWT54" s="526"/>
      <c r="DWU54" s="526"/>
      <c r="DWV54" s="526"/>
      <c r="DWW54" s="526"/>
      <c r="DWX54" s="526"/>
      <c r="DWY54" s="526"/>
      <c r="DWZ54" s="526"/>
      <c r="DXA54" s="526"/>
      <c r="DXB54" s="526"/>
      <c r="DXC54" s="526"/>
      <c r="DXD54" s="526"/>
      <c r="DXE54" s="526"/>
      <c r="DXF54" s="526"/>
      <c r="DXG54" s="526"/>
      <c r="DXH54" s="526"/>
      <c r="DXI54" s="526"/>
      <c r="DXJ54" s="526"/>
      <c r="DXK54" s="526"/>
      <c r="DXL54" s="526"/>
      <c r="DXM54" s="526"/>
      <c r="DXN54" s="526"/>
      <c r="DXO54" s="526"/>
      <c r="DXP54" s="526"/>
      <c r="DXQ54" s="526"/>
      <c r="DXR54" s="526"/>
      <c r="DXS54" s="526"/>
      <c r="DXT54" s="526"/>
      <c r="DXU54" s="526"/>
      <c r="DXV54" s="526"/>
      <c r="DXW54" s="526"/>
      <c r="DXX54" s="526"/>
      <c r="DXY54" s="526"/>
      <c r="DXZ54" s="526"/>
      <c r="DYA54" s="526"/>
      <c r="DYB54" s="526"/>
      <c r="DYC54" s="526"/>
      <c r="DYD54" s="526"/>
      <c r="DYE54" s="526"/>
      <c r="DYF54" s="526"/>
      <c r="DYG54" s="526"/>
      <c r="DYH54" s="526"/>
      <c r="DYI54" s="526"/>
      <c r="DYJ54" s="526"/>
      <c r="DYK54" s="526"/>
      <c r="DYL54" s="526"/>
      <c r="DYM54" s="526"/>
      <c r="DYN54" s="526"/>
      <c r="DYO54" s="526"/>
      <c r="DYP54" s="526"/>
      <c r="DYQ54" s="526"/>
      <c r="DYR54" s="526"/>
      <c r="DYS54" s="526"/>
      <c r="DYT54" s="526"/>
      <c r="DYU54" s="526"/>
      <c r="DYV54" s="526"/>
      <c r="DYW54" s="526"/>
      <c r="DYX54" s="526"/>
      <c r="DYY54" s="526"/>
      <c r="DYZ54" s="526"/>
      <c r="DZA54" s="526"/>
      <c r="DZB54" s="526"/>
      <c r="DZC54" s="526"/>
      <c r="DZD54" s="526"/>
      <c r="DZE54" s="526"/>
      <c r="DZF54" s="526"/>
      <c r="DZG54" s="526"/>
      <c r="DZH54" s="526"/>
      <c r="DZI54" s="526"/>
      <c r="DZJ54" s="526"/>
      <c r="DZK54" s="526"/>
      <c r="DZL54" s="526"/>
      <c r="DZM54" s="526"/>
      <c r="DZN54" s="526"/>
      <c r="DZO54" s="526"/>
      <c r="DZP54" s="526"/>
      <c r="DZQ54" s="526"/>
      <c r="DZR54" s="526"/>
      <c r="DZS54" s="526"/>
      <c r="DZT54" s="526"/>
      <c r="DZU54" s="526"/>
      <c r="DZV54" s="526"/>
      <c r="DZW54" s="526"/>
      <c r="DZX54" s="526"/>
      <c r="DZY54" s="526"/>
      <c r="DZZ54" s="526"/>
      <c r="EAA54" s="526"/>
      <c r="EAB54" s="526"/>
      <c r="EAC54" s="526"/>
      <c r="EAD54" s="526"/>
      <c r="EAE54" s="526"/>
      <c r="EAF54" s="526"/>
      <c r="EAG54" s="526"/>
      <c r="EAH54" s="526"/>
      <c r="EAI54" s="526"/>
      <c r="EAJ54" s="526"/>
      <c r="EAK54" s="526"/>
      <c r="EAL54" s="526"/>
      <c r="EAM54" s="526"/>
      <c r="EAN54" s="526"/>
      <c r="EAO54" s="526"/>
      <c r="EAP54" s="526"/>
      <c r="EAQ54" s="526"/>
      <c r="EAR54" s="526"/>
      <c r="EAS54" s="526"/>
      <c r="EAT54" s="526"/>
      <c r="EAU54" s="526"/>
      <c r="EAV54" s="526"/>
      <c r="EAW54" s="526"/>
      <c r="EAX54" s="526"/>
      <c r="EAY54" s="526"/>
      <c r="EAZ54" s="526"/>
      <c r="EBA54" s="526"/>
      <c r="EBB54" s="526"/>
      <c r="EBC54" s="526"/>
      <c r="EBD54" s="526"/>
      <c r="EBE54" s="526"/>
      <c r="EBF54" s="526"/>
      <c r="EBG54" s="526"/>
      <c r="EBH54" s="526"/>
      <c r="EBI54" s="526"/>
      <c r="EBJ54" s="526"/>
      <c r="EBK54" s="526"/>
      <c r="EBL54" s="526"/>
      <c r="EBM54" s="526"/>
      <c r="EBN54" s="526"/>
      <c r="EBO54" s="526"/>
      <c r="EBP54" s="526"/>
      <c r="EBQ54" s="526"/>
      <c r="EBR54" s="526"/>
      <c r="EBS54" s="526"/>
      <c r="EBT54" s="526"/>
      <c r="EBU54" s="526"/>
      <c r="EBV54" s="526"/>
      <c r="EBW54" s="526"/>
      <c r="EBX54" s="526"/>
      <c r="EBY54" s="526"/>
      <c r="EBZ54" s="526"/>
      <c r="ECA54" s="526"/>
      <c r="ECB54" s="526"/>
      <c r="ECC54" s="526"/>
      <c r="ECD54" s="526"/>
      <c r="ECE54" s="526"/>
      <c r="ECF54" s="526"/>
      <c r="ECG54" s="526"/>
      <c r="ECH54" s="526"/>
      <c r="ECI54" s="526"/>
      <c r="ECJ54" s="526"/>
      <c r="ECK54" s="526"/>
      <c r="ECL54" s="526"/>
      <c r="ECM54" s="526"/>
      <c r="ECN54" s="526"/>
      <c r="ECO54" s="526"/>
      <c r="ECP54" s="526"/>
      <c r="ECQ54" s="526"/>
      <c r="ECR54" s="526"/>
      <c r="ECS54" s="526"/>
      <c r="ECT54" s="526"/>
      <c r="ECU54" s="526"/>
      <c r="ECV54" s="526"/>
      <c r="ECW54" s="526"/>
      <c r="ECX54" s="526"/>
      <c r="ECY54" s="526"/>
      <c r="ECZ54" s="526"/>
      <c r="EDA54" s="526"/>
      <c r="EDB54" s="526"/>
      <c r="EDC54" s="526"/>
      <c r="EDD54" s="526"/>
      <c r="EDE54" s="526"/>
      <c r="EDF54" s="526"/>
      <c r="EDG54" s="526"/>
      <c r="EDH54" s="526"/>
      <c r="EDI54" s="526"/>
      <c r="EDJ54" s="526"/>
      <c r="EDK54" s="526"/>
      <c r="EDL54" s="526"/>
      <c r="EDM54" s="526"/>
      <c r="EDN54" s="526"/>
      <c r="EDO54" s="526"/>
      <c r="EDP54" s="526"/>
      <c r="EDQ54" s="526"/>
      <c r="EDR54" s="526"/>
      <c r="EDS54" s="526"/>
      <c r="EDT54" s="526"/>
      <c r="EDU54" s="526"/>
      <c r="EDV54" s="526"/>
      <c r="EDW54" s="526"/>
      <c r="EDX54" s="526"/>
      <c r="EDY54" s="526"/>
      <c r="EDZ54" s="526"/>
      <c r="EEA54" s="526"/>
      <c r="EEB54" s="526"/>
      <c r="EEC54" s="526"/>
      <c r="EED54" s="526"/>
      <c r="EEE54" s="526"/>
      <c r="EEF54" s="526"/>
      <c r="EEG54" s="526"/>
      <c r="EEH54" s="526"/>
      <c r="EEI54" s="526"/>
      <c r="EEJ54" s="526"/>
      <c r="EEK54" s="526"/>
      <c r="EEL54" s="526"/>
      <c r="EEM54" s="526"/>
      <c r="EEN54" s="526"/>
      <c r="EEO54" s="526"/>
      <c r="EEP54" s="526"/>
      <c r="EEQ54" s="526"/>
      <c r="EER54" s="526"/>
      <c r="EES54" s="526"/>
      <c r="EET54" s="526"/>
      <c r="EEU54" s="526"/>
      <c r="EEV54" s="526"/>
      <c r="EEW54" s="526"/>
      <c r="EEX54" s="526"/>
      <c r="EEY54" s="526"/>
      <c r="EEZ54" s="526"/>
      <c r="EFA54" s="526"/>
      <c r="EFB54" s="526"/>
      <c r="EFC54" s="526"/>
      <c r="EFD54" s="526"/>
      <c r="EFE54" s="526"/>
      <c r="EFF54" s="526"/>
      <c r="EFG54" s="526"/>
      <c r="EFH54" s="526"/>
      <c r="EFI54" s="526"/>
      <c r="EFJ54" s="526"/>
      <c r="EFK54" s="526"/>
      <c r="EFL54" s="526"/>
      <c r="EFM54" s="526"/>
      <c r="EFN54" s="526"/>
      <c r="EFO54" s="526"/>
      <c r="EFP54" s="526"/>
      <c r="EFQ54" s="526"/>
      <c r="EFR54" s="526"/>
      <c r="EFS54" s="526"/>
      <c r="EFT54" s="526"/>
      <c r="EFU54" s="526"/>
      <c r="EFV54" s="526"/>
      <c r="EFW54" s="526"/>
      <c r="EFX54" s="526"/>
      <c r="EFY54" s="526"/>
      <c r="EFZ54" s="526"/>
      <c r="EGA54" s="526"/>
      <c r="EGB54" s="526"/>
      <c r="EGC54" s="526"/>
      <c r="EGD54" s="526"/>
      <c r="EGE54" s="526"/>
      <c r="EGF54" s="526"/>
      <c r="EGG54" s="526"/>
      <c r="EGH54" s="526"/>
      <c r="EGI54" s="526"/>
      <c r="EGJ54" s="526"/>
      <c r="EGK54" s="526"/>
      <c r="EGL54" s="526"/>
      <c r="EGM54" s="526"/>
      <c r="EGN54" s="526"/>
      <c r="EGO54" s="526"/>
      <c r="EGP54" s="526"/>
      <c r="EGQ54" s="526"/>
      <c r="EGR54" s="526"/>
      <c r="EGS54" s="526"/>
      <c r="EGT54" s="526"/>
      <c r="EGU54" s="526"/>
      <c r="EGV54" s="526"/>
      <c r="EGW54" s="526"/>
      <c r="EGX54" s="526"/>
      <c r="EGY54" s="526"/>
      <c r="EGZ54" s="526"/>
      <c r="EHA54" s="526"/>
      <c r="EHB54" s="526"/>
      <c r="EHC54" s="526"/>
      <c r="EHD54" s="526"/>
      <c r="EHE54" s="526"/>
      <c r="EHF54" s="526"/>
      <c r="EHG54" s="526"/>
      <c r="EHH54" s="526"/>
      <c r="EHI54" s="526"/>
      <c r="EHJ54" s="526"/>
      <c r="EHK54" s="526"/>
      <c r="EHL54" s="526"/>
      <c r="EHM54" s="526"/>
      <c r="EHN54" s="526"/>
      <c r="EHO54" s="526"/>
      <c r="EHP54" s="526"/>
      <c r="EHQ54" s="526"/>
      <c r="EHR54" s="526"/>
      <c r="EHS54" s="526"/>
      <c r="EHT54" s="526"/>
      <c r="EHU54" s="526"/>
      <c r="EHV54" s="526"/>
      <c r="EHW54" s="526"/>
      <c r="EHX54" s="526"/>
      <c r="EHY54" s="526"/>
      <c r="EHZ54" s="526"/>
      <c r="EIA54" s="526"/>
      <c r="EIB54" s="526"/>
      <c r="EIC54" s="526"/>
      <c r="EID54" s="526"/>
      <c r="EIE54" s="526"/>
      <c r="EIF54" s="526"/>
      <c r="EIG54" s="526"/>
      <c r="EIH54" s="526"/>
      <c r="EII54" s="526"/>
      <c r="EIJ54" s="526"/>
      <c r="EIK54" s="526"/>
      <c r="EIL54" s="526"/>
      <c r="EIM54" s="526"/>
      <c r="EIN54" s="526"/>
      <c r="EIO54" s="526"/>
      <c r="EIP54" s="526"/>
      <c r="EIQ54" s="526"/>
      <c r="EIR54" s="526"/>
      <c r="EIS54" s="526"/>
      <c r="EIT54" s="526"/>
      <c r="EIU54" s="526"/>
      <c r="EIV54" s="526"/>
      <c r="EIW54" s="526"/>
      <c r="EIX54" s="526"/>
      <c r="EIY54" s="526"/>
      <c r="EIZ54" s="526"/>
      <c r="EJA54" s="526"/>
      <c r="EJB54" s="526"/>
      <c r="EJC54" s="526"/>
      <c r="EJD54" s="526"/>
      <c r="EJE54" s="526"/>
      <c r="EJF54" s="526"/>
      <c r="EJG54" s="526"/>
      <c r="EJH54" s="526"/>
      <c r="EJI54" s="526"/>
      <c r="EJJ54" s="526"/>
      <c r="EJK54" s="526"/>
      <c r="EJL54" s="526"/>
      <c r="EJM54" s="526"/>
      <c r="EJN54" s="526"/>
      <c r="EJO54" s="526"/>
      <c r="EJP54" s="526"/>
      <c r="EJQ54" s="526"/>
      <c r="EJR54" s="526"/>
      <c r="EJS54" s="526"/>
      <c r="EJT54" s="526"/>
      <c r="EJU54" s="526"/>
      <c r="EJV54" s="526"/>
      <c r="EJW54" s="526"/>
      <c r="EJX54" s="526"/>
      <c r="EJY54" s="526"/>
      <c r="EJZ54" s="526"/>
      <c r="EKA54" s="526"/>
      <c r="EKB54" s="526"/>
      <c r="EKC54" s="526"/>
      <c r="EKD54" s="526"/>
      <c r="EKE54" s="526"/>
      <c r="EKF54" s="526"/>
      <c r="EKG54" s="526"/>
      <c r="EKH54" s="526"/>
      <c r="EKI54" s="526"/>
      <c r="EKJ54" s="526"/>
      <c r="EKK54" s="526"/>
      <c r="EKL54" s="526"/>
      <c r="EKM54" s="526"/>
      <c r="EKN54" s="526"/>
      <c r="EKO54" s="526"/>
      <c r="EKP54" s="526"/>
      <c r="EKQ54" s="526"/>
      <c r="EKR54" s="526"/>
      <c r="EKS54" s="526"/>
      <c r="EKT54" s="526"/>
      <c r="EKU54" s="526"/>
      <c r="EKV54" s="526"/>
      <c r="EKW54" s="526"/>
      <c r="EKX54" s="526"/>
      <c r="EKY54" s="526"/>
      <c r="EKZ54" s="526"/>
      <c r="ELA54" s="526"/>
      <c r="ELB54" s="526"/>
      <c r="ELC54" s="526"/>
      <c r="ELD54" s="526"/>
      <c r="ELE54" s="526"/>
      <c r="ELF54" s="526"/>
      <c r="ELG54" s="526"/>
      <c r="ELH54" s="526"/>
      <c r="ELI54" s="526"/>
      <c r="ELJ54" s="526"/>
      <c r="ELK54" s="526"/>
      <c r="ELL54" s="526"/>
      <c r="ELM54" s="526"/>
      <c r="ELN54" s="526"/>
      <c r="ELO54" s="526"/>
      <c r="ELP54" s="526"/>
      <c r="ELQ54" s="526"/>
      <c r="ELR54" s="526"/>
      <c r="ELS54" s="526"/>
      <c r="ELT54" s="526"/>
      <c r="ELU54" s="526"/>
      <c r="ELV54" s="526"/>
      <c r="ELW54" s="526"/>
      <c r="ELX54" s="526"/>
      <c r="ELY54" s="526"/>
      <c r="ELZ54" s="526"/>
      <c r="EMA54" s="526"/>
      <c r="EMB54" s="526"/>
      <c r="EMC54" s="526"/>
      <c r="EMD54" s="526"/>
      <c r="EME54" s="526"/>
      <c r="EMF54" s="526"/>
      <c r="EMG54" s="526"/>
      <c r="EMH54" s="526"/>
      <c r="EMI54" s="526"/>
      <c r="EMJ54" s="526"/>
      <c r="EMK54" s="526"/>
      <c r="EML54" s="526"/>
      <c r="EMM54" s="526"/>
      <c r="EMN54" s="526"/>
      <c r="EMO54" s="526"/>
      <c r="EMP54" s="526"/>
      <c r="EMQ54" s="526"/>
      <c r="EMR54" s="526"/>
      <c r="EMS54" s="526"/>
      <c r="EMT54" s="526"/>
      <c r="EMU54" s="526"/>
      <c r="EMV54" s="526"/>
      <c r="EMW54" s="526"/>
      <c r="EMX54" s="526"/>
      <c r="EMY54" s="526"/>
      <c r="EMZ54" s="526"/>
      <c r="ENA54" s="526"/>
      <c r="ENB54" s="526"/>
      <c r="ENC54" s="526"/>
      <c r="END54" s="526"/>
      <c r="ENE54" s="526"/>
      <c r="ENF54" s="526"/>
      <c r="ENG54" s="526"/>
      <c r="ENH54" s="526"/>
      <c r="ENI54" s="526"/>
      <c r="ENJ54" s="526"/>
      <c r="ENK54" s="526"/>
      <c r="ENL54" s="526"/>
      <c r="ENM54" s="526"/>
      <c r="ENN54" s="526"/>
      <c r="ENO54" s="526"/>
      <c r="ENP54" s="526"/>
      <c r="ENQ54" s="526"/>
      <c r="ENR54" s="526"/>
      <c r="ENS54" s="526"/>
      <c r="ENT54" s="526"/>
      <c r="ENU54" s="526"/>
      <c r="ENV54" s="526"/>
      <c r="ENW54" s="526"/>
      <c r="ENX54" s="526"/>
      <c r="ENY54" s="526"/>
      <c r="ENZ54" s="526"/>
      <c r="EOA54" s="526"/>
      <c r="EOB54" s="526"/>
      <c r="EOC54" s="526"/>
      <c r="EOD54" s="526"/>
      <c r="EOE54" s="526"/>
      <c r="EOF54" s="526"/>
      <c r="EOG54" s="526"/>
      <c r="EOH54" s="526"/>
      <c r="EOI54" s="526"/>
      <c r="EOJ54" s="526"/>
      <c r="EOK54" s="526"/>
      <c r="EOL54" s="526"/>
      <c r="EOM54" s="526"/>
      <c r="EON54" s="526"/>
      <c r="EOO54" s="526"/>
      <c r="EOP54" s="526"/>
      <c r="EOQ54" s="526"/>
      <c r="EOR54" s="526"/>
      <c r="EOS54" s="526"/>
      <c r="EOT54" s="526"/>
      <c r="EOU54" s="526"/>
      <c r="EOV54" s="526"/>
      <c r="EOW54" s="526"/>
      <c r="EOX54" s="526"/>
      <c r="EOY54" s="526"/>
      <c r="EOZ54" s="526"/>
      <c r="EPA54" s="526"/>
      <c r="EPB54" s="526"/>
      <c r="EPC54" s="526"/>
      <c r="EPD54" s="526"/>
      <c r="EPE54" s="526"/>
      <c r="EPF54" s="526"/>
      <c r="EPG54" s="526"/>
      <c r="EPH54" s="526"/>
      <c r="EPI54" s="526"/>
      <c r="EPJ54" s="526"/>
      <c r="EPK54" s="526"/>
      <c r="EPL54" s="526"/>
      <c r="EPM54" s="526"/>
      <c r="EPN54" s="526"/>
      <c r="EPO54" s="526"/>
      <c r="EPP54" s="526"/>
      <c r="EPQ54" s="526"/>
      <c r="EPR54" s="526"/>
      <c r="EPS54" s="526"/>
      <c r="EPT54" s="526"/>
      <c r="EPU54" s="526"/>
      <c r="EPV54" s="526"/>
      <c r="EPW54" s="526"/>
      <c r="EPX54" s="526"/>
      <c r="EPY54" s="526"/>
      <c r="EPZ54" s="526"/>
      <c r="EQA54" s="526"/>
      <c r="EQB54" s="526"/>
      <c r="EQC54" s="526"/>
      <c r="EQD54" s="526"/>
      <c r="EQE54" s="526"/>
      <c r="EQF54" s="526"/>
      <c r="EQG54" s="526"/>
      <c r="EQH54" s="526"/>
      <c r="EQI54" s="526"/>
      <c r="EQJ54" s="526"/>
      <c r="EQK54" s="526"/>
      <c r="EQL54" s="526"/>
      <c r="EQM54" s="526"/>
      <c r="EQN54" s="526"/>
      <c r="EQO54" s="526"/>
      <c r="EQP54" s="526"/>
      <c r="EQQ54" s="526"/>
      <c r="EQR54" s="526"/>
      <c r="EQS54" s="526"/>
      <c r="EQT54" s="526"/>
      <c r="EQU54" s="526"/>
      <c r="EQV54" s="526"/>
      <c r="EQW54" s="526"/>
      <c r="EQX54" s="526"/>
      <c r="EQY54" s="526"/>
      <c r="EQZ54" s="526"/>
      <c r="ERA54" s="526"/>
      <c r="ERB54" s="526"/>
      <c r="ERC54" s="526"/>
      <c r="ERD54" s="526"/>
      <c r="ERE54" s="526"/>
      <c r="ERF54" s="526"/>
      <c r="ERG54" s="526"/>
      <c r="ERH54" s="526"/>
      <c r="ERI54" s="526"/>
      <c r="ERJ54" s="526"/>
      <c r="ERK54" s="526"/>
      <c r="ERL54" s="526"/>
      <c r="ERM54" s="526"/>
      <c r="ERN54" s="526"/>
      <c r="ERO54" s="526"/>
      <c r="ERP54" s="526"/>
      <c r="ERQ54" s="526"/>
      <c r="ERR54" s="526"/>
      <c r="ERS54" s="526"/>
      <c r="ERT54" s="526"/>
      <c r="ERU54" s="526"/>
      <c r="ERV54" s="526"/>
      <c r="ERW54" s="526"/>
      <c r="ERX54" s="526"/>
      <c r="ERY54" s="526"/>
      <c r="ERZ54" s="526"/>
      <c r="ESA54" s="526"/>
      <c r="ESB54" s="526"/>
      <c r="ESC54" s="526"/>
      <c r="ESD54" s="526"/>
      <c r="ESE54" s="526"/>
      <c r="ESF54" s="526"/>
      <c r="ESG54" s="526"/>
      <c r="ESH54" s="526"/>
      <c r="ESI54" s="526"/>
      <c r="ESJ54" s="526"/>
      <c r="ESK54" s="526"/>
      <c r="ESL54" s="526"/>
      <c r="ESM54" s="526"/>
      <c r="ESN54" s="526"/>
      <c r="ESO54" s="526"/>
      <c r="ESP54" s="526"/>
      <c r="ESQ54" s="526"/>
      <c r="ESR54" s="526"/>
      <c r="ESS54" s="526"/>
      <c r="EST54" s="526"/>
      <c r="ESU54" s="526"/>
      <c r="ESV54" s="526"/>
      <c r="ESW54" s="526"/>
      <c r="ESX54" s="526"/>
      <c r="ESY54" s="526"/>
      <c r="ESZ54" s="526"/>
      <c r="ETA54" s="526"/>
      <c r="ETB54" s="526"/>
      <c r="ETC54" s="526"/>
      <c r="ETD54" s="526"/>
      <c r="ETE54" s="526"/>
      <c r="ETF54" s="526"/>
      <c r="ETG54" s="526"/>
      <c r="ETH54" s="526"/>
      <c r="ETI54" s="526"/>
      <c r="ETJ54" s="526"/>
      <c r="ETK54" s="526"/>
      <c r="ETL54" s="526"/>
      <c r="ETM54" s="526"/>
      <c r="ETN54" s="526"/>
      <c r="ETO54" s="526"/>
      <c r="ETP54" s="526"/>
      <c r="ETQ54" s="526"/>
      <c r="ETR54" s="526"/>
      <c r="ETS54" s="526"/>
      <c r="ETT54" s="526"/>
      <c r="ETU54" s="526"/>
      <c r="ETV54" s="526"/>
      <c r="ETW54" s="526"/>
      <c r="ETX54" s="526"/>
      <c r="ETY54" s="526"/>
      <c r="ETZ54" s="526"/>
      <c r="EUA54" s="526"/>
      <c r="EUB54" s="526"/>
      <c r="EUC54" s="526"/>
      <c r="EUD54" s="526"/>
      <c r="EUE54" s="526"/>
      <c r="EUF54" s="526"/>
      <c r="EUG54" s="526"/>
      <c r="EUH54" s="526"/>
      <c r="EUI54" s="526"/>
      <c r="EUJ54" s="526"/>
      <c r="EUK54" s="526"/>
      <c r="EUL54" s="526"/>
      <c r="EUM54" s="526"/>
      <c r="EUN54" s="526"/>
      <c r="EUO54" s="526"/>
      <c r="EUP54" s="526"/>
      <c r="EUQ54" s="526"/>
      <c r="EUR54" s="526"/>
      <c r="EUS54" s="526"/>
      <c r="EUT54" s="526"/>
      <c r="EUU54" s="526"/>
      <c r="EUV54" s="526"/>
      <c r="EUW54" s="526"/>
      <c r="EUX54" s="526"/>
      <c r="EUY54" s="526"/>
      <c r="EUZ54" s="526"/>
      <c r="EVA54" s="526"/>
      <c r="EVB54" s="526"/>
      <c r="EVC54" s="526"/>
      <c r="EVD54" s="526"/>
      <c r="EVE54" s="526"/>
      <c r="EVF54" s="526"/>
      <c r="EVG54" s="526"/>
      <c r="EVH54" s="526"/>
      <c r="EVI54" s="526"/>
      <c r="EVJ54" s="526"/>
      <c r="EVK54" s="526"/>
      <c r="EVL54" s="526"/>
      <c r="EVM54" s="526"/>
      <c r="EVN54" s="526"/>
      <c r="EVO54" s="526"/>
      <c r="EVP54" s="526"/>
      <c r="EVQ54" s="526"/>
      <c r="EVR54" s="526"/>
      <c r="EVS54" s="526"/>
      <c r="EVT54" s="526"/>
      <c r="EVU54" s="526"/>
      <c r="EVV54" s="526"/>
      <c r="EVW54" s="526"/>
      <c r="EVX54" s="526"/>
      <c r="EVY54" s="526"/>
      <c r="EVZ54" s="526"/>
      <c r="EWA54" s="526"/>
      <c r="EWB54" s="526"/>
      <c r="EWC54" s="526"/>
      <c r="EWD54" s="526"/>
      <c r="EWE54" s="526"/>
      <c r="EWF54" s="526"/>
      <c r="EWG54" s="526"/>
      <c r="EWH54" s="526"/>
      <c r="EWI54" s="526"/>
      <c r="EWJ54" s="526"/>
      <c r="EWK54" s="526"/>
      <c r="EWL54" s="526"/>
      <c r="EWM54" s="526"/>
      <c r="EWN54" s="526"/>
      <c r="EWO54" s="526"/>
      <c r="EWP54" s="526"/>
      <c r="EWQ54" s="526"/>
      <c r="EWR54" s="526"/>
      <c r="EWS54" s="526"/>
      <c r="EWT54" s="526"/>
      <c r="EWU54" s="526"/>
      <c r="EWV54" s="526"/>
      <c r="EWW54" s="526"/>
      <c r="EWX54" s="526"/>
      <c r="EWY54" s="526"/>
      <c r="EWZ54" s="526"/>
      <c r="EXA54" s="526"/>
      <c r="EXB54" s="526"/>
      <c r="EXC54" s="526"/>
      <c r="EXD54" s="526"/>
      <c r="EXE54" s="526"/>
      <c r="EXF54" s="526"/>
      <c r="EXG54" s="526"/>
      <c r="EXH54" s="526"/>
      <c r="EXI54" s="526"/>
      <c r="EXJ54" s="526"/>
      <c r="EXK54" s="526"/>
      <c r="EXL54" s="526"/>
      <c r="EXM54" s="526"/>
      <c r="EXN54" s="526"/>
      <c r="EXO54" s="526"/>
      <c r="EXP54" s="526"/>
      <c r="EXQ54" s="526"/>
      <c r="EXR54" s="526"/>
      <c r="EXS54" s="526"/>
      <c r="EXT54" s="526"/>
      <c r="EXU54" s="526"/>
      <c r="EXV54" s="526"/>
      <c r="EXW54" s="526"/>
      <c r="EXX54" s="526"/>
      <c r="EXY54" s="526"/>
      <c r="EXZ54" s="526"/>
      <c r="EYA54" s="526"/>
      <c r="EYB54" s="526"/>
      <c r="EYC54" s="526"/>
      <c r="EYD54" s="526"/>
      <c r="EYE54" s="526"/>
      <c r="EYF54" s="526"/>
      <c r="EYG54" s="526"/>
      <c r="EYH54" s="526"/>
      <c r="EYI54" s="526"/>
      <c r="EYJ54" s="526"/>
      <c r="EYK54" s="526"/>
      <c r="EYL54" s="526"/>
      <c r="EYM54" s="526"/>
      <c r="EYN54" s="526"/>
      <c r="EYO54" s="526"/>
      <c r="EYP54" s="526"/>
      <c r="EYQ54" s="526"/>
      <c r="EYR54" s="526"/>
      <c r="EYS54" s="526"/>
      <c r="EYT54" s="526"/>
      <c r="EYU54" s="526"/>
      <c r="EYV54" s="526"/>
      <c r="EYW54" s="526"/>
      <c r="EYX54" s="526"/>
      <c r="EYY54" s="526"/>
      <c r="EYZ54" s="526"/>
      <c r="EZA54" s="526"/>
      <c r="EZB54" s="526"/>
      <c r="EZC54" s="526"/>
      <c r="EZD54" s="526"/>
      <c r="EZE54" s="526"/>
      <c r="EZF54" s="526"/>
      <c r="EZG54" s="526"/>
      <c r="EZH54" s="526"/>
      <c r="EZI54" s="526"/>
      <c r="EZJ54" s="526"/>
      <c r="EZK54" s="526"/>
      <c r="EZL54" s="526"/>
      <c r="EZM54" s="526"/>
      <c r="EZN54" s="526"/>
      <c r="EZO54" s="526"/>
      <c r="EZP54" s="526"/>
      <c r="EZQ54" s="526"/>
      <c r="EZR54" s="526"/>
      <c r="EZS54" s="526"/>
      <c r="EZT54" s="526"/>
      <c r="EZU54" s="526"/>
      <c r="EZV54" s="526"/>
      <c r="EZW54" s="526"/>
      <c r="EZX54" s="526"/>
      <c r="EZY54" s="526"/>
      <c r="EZZ54" s="526"/>
      <c r="FAA54" s="526"/>
      <c r="FAB54" s="526"/>
      <c r="FAC54" s="526"/>
      <c r="FAD54" s="526"/>
      <c r="FAE54" s="526"/>
      <c r="FAF54" s="526"/>
      <c r="FAG54" s="526"/>
      <c r="FAH54" s="526"/>
      <c r="FAI54" s="526"/>
      <c r="FAJ54" s="526"/>
      <c r="FAK54" s="526"/>
      <c r="FAL54" s="526"/>
      <c r="FAM54" s="526"/>
      <c r="FAN54" s="526"/>
      <c r="FAO54" s="526"/>
      <c r="FAP54" s="526"/>
      <c r="FAQ54" s="526"/>
      <c r="FAR54" s="526"/>
      <c r="FAS54" s="526"/>
      <c r="FAT54" s="526"/>
      <c r="FAU54" s="526"/>
      <c r="FAV54" s="526"/>
      <c r="FAW54" s="526"/>
      <c r="FAX54" s="526"/>
      <c r="FAY54" s="526"/>
      <c r="FAZ54" s="526"/>
      <c r="FBA54" s="526"/>
      <c r="FBB54" s="526"/>
      <c r="FBC54" s="526"/>
      <c r="FBD54" s="526"/>
      <c r="FBE54" s="526"/>
      <c r="FBF54" s="526"/>
      <c r="FBG54" s="526"/>
      <c r="FBH54" s="526"/>
      <c r="FBI54" s="526"/>
      <c r="FBJ54" s="526"/>
      <c r="FBK54" s="526"/>
      <c r="FBL54" s="526"/>
      <c r="FBM54" s="526"/>
      <c r="FBN54" s="526"/>
      <c r="FBO54" s="526"/>
      <c r="FBP54" s="526"/>
      <c r="FBQ54" s="526"/>
      <c r="FBR54" s="526"/>
      <c r="FBS54" s="526"/>
      <c r="FBT54" s="526"/>
      <c r="FBU54" s="526"/>
      <c r="FBV54" s="526"/>
      <c r="FBW54" s="526"/>
      <c r="FBX54" s="526"/>
      <c r="FBY54" s="526"/>
      <c r="FBZ54" s="526"/>
      <c r="FCA54" s="526"/>
      <c r="FCB54" s="526"/>
      <c r="FCC54" s="526"/>
      <c r="FCD54" s="526"/>
      <c r="FCE54" s="526"/>
      <c r="FCF54" s="526"/>
      <c r="FCG54" s="526"/>
      <c r="FCH54" s="526"/>
      <c r="FCI54" s="526"/>
      <c r="FCJ54" s="526"/>
      <c r="FCK54" s="526"/>
      <c r="FCL54" s="526"/>
      <c r="FCM54" s="526"/>
      <c r="FCN54" s="526"/>
      <c r="FCO54" s="526"/>
      <c r="FCP54" s="526"/>
      <c r="FCQ54" s="526"/>
      <c r="FCR54" s="526"/>
      <c r="FCS54" s="526"/>
      <c r="FCT54" s="526"/>
      <c r="FCU54" s="526"/>
      <c r="FCV54" s="526"/>
      <c r="FCW54" s="526"/>
      <c r="FCX54" s="526"/>
      <c r="FCY54" s="526"/>
      <c r="FCZ54" s="526"/>
      <c r="FDA54" s="526"/>
      <c r="FDB54" s="526"/>
      <c r="FDC54" s="526"/>
      <c r="FDD54" s="526"/>
      <c r="FDE54" s="526"/>
      <c r="FDF54" s="526"/>
      <c r="FDG54" s="526"/>
      <c r="FDH54" s="526"/>
      <c r="FDI54" s="526"/>
      <c r="FDJ54" s="526"/>
      <c r="FDK54" s="526"/>
      <c r="FDL54" s="526"/>
      <c r="FDM54" s="526"/>
      <c r="FDN54" s="526"/>
      <c r="FDO54" s="526"/>
      <c r="FDP54" s="526"/>
      <c r="FDQ54" s="526"/>
      <c r="FDR54" s="526"/>
      <c r="FDS54" s="526"/>
      <c r="FDT54" s="526"/>
      <c r="FDU54" s="526"/>
      <c r="FDV54" s="526"/>
      <c r="FDW54" s="526"/>
      <c r="FDX54" s="526"/>
      <c r="FDY54" s="526"/>
      <c r="FDZ54" s="526"/>
      <c r="FEA54" s="526"/>
      <c r="FEB54" s="526"/>
      <c r="FEC54" s="526"/>
      <c r="FED54" s="526"/>
      <c r="FEE54" s="526"/>
      <c r="FEF54" s="526"/>
      <c r="FEG54" s="526"/>
      <c r="FEH54" s="526"/>
      <c r="FEI54" s="526"/>
      <c r="FEJ54" s="526"/>
      <c r="FEK54" s="526"/>
      <c r="FEL54" s="526"/>
      <c r="FEM54" s="526"/>
      <c r="FEN54" s="526"/>
      <c r="FEO54" s="526"/>
      <c r="FEP54" s="526"/>
      <c r="FEQ54" s="526"/>
      <c r="FER54" s="526"/>
      <c r="FES54" s="526"/>
      <c r="FET54" s="526"/>
      <c r="FEU54" s="526"/>
      <c r="FEV54" s="526"/>
      <c r="FEW54" s="526"/>
      <c r="FEX54" s="526"/>
      <c r="FEY54" s="526"/>
      <c r="FEZ54" s="526"/>
      <c r="FFA54" s="526"/>
      <c r="FFB54" s="526"/>
      <c r="FFC54" s="526"/>
      <c r="FFD54" s="526"/>
      <c r="FFE54" s="526"/>
      <c r="FFF54" s="526"/>
      <c r="FFG54" s="526"/>
      <c r="FFH54" s="526"/>
      <c r="FFI54" s="526"/>
      <c r="FFJ54" s="526"/>
      <c r="FFK54" s="526"/>
      <c r="FFL54" s="526"/>
      <c r="FFM54" s="526"/>
      <c r="FFN54" s="526"/>
      <c r="FFO54" s="526"/>
      <c r="FFP54" s="526"/>
      <c r="FFQ54" s="526"/>
      <c r="FFR54" s="526"/>
      <c r="FFS54" s="526"/>
      <c r="FFT54" s="526"/>
      <c r="FFU54" s="526"/>
      <c r="FFV54" s="526"/>
      <c r="FFW54" s="526"/>
      <c r="FFX54" s="526"/>
      <c r="FFY54" s="526"/>
      <c r="FFZ54" s="526"/>
      <c r="FGA54" s="526"/>
      <c r="FGB54" s="526"/>
      <c r="FGC54" s="526"/>
      <c r="FGD54" s="526"/>
      <c r="FGE54" s="526"/>
      <c r="FGF54" s="526"/>
      <c r="FGG54" s="526"/>
      <c r="FGH54" s="526"/>
      <c r="FGI54" s="526"/>
      <c r="FGJ54" s="526"/>
      <c r="FGK54" s="526"/>
      <c r="FGL54" s="526"/>
      <c r="FGM54" s="526"/>
      <c r="FGN54" s="526"/>
      <c r="FGO54" s="526"/>
      <c r="FGP54" s="526"/>
      <c r="FGQ54" s="526"/>
      <c r="FGR54" s="526"/>
      <c r="FGS54" s="526"/>
      <c r="FGT54" s="526"/>
      <c r="FGU54" s="526"/>
      <c r="FGV54" s="526"/>
      <c r="FGW54" s="526"/>
      <c r="FGX54" s="526"/>
      <c r="FGY54" s="526"/>
      <c r="FGZ54" s="526"/>
      <c r="FHA54" s="526"/>
      <c r="FHB54" s="526"/>
      <c r="FHC54" s="526"/>
      <c r="FHD54" s="526"/>
      <c r="FHE54" s="526"/>
      <c r="FHF54" s="526"/>
      <c r="FHG54" s="526"/>
      <c r="FHH54" s="526"/>
      <c r="FHI54" s="526"/>
      <c r="FHJ54" s="526"/>
      <c r="FHK54" s="526"/>
      <c r="FHL54" s="526"/>
      <c r="FHM54" s="526"/>
      <c r="FHN54" s="526"/>
      <c r="FHO54" s="526"/>
      <c r="FHP54" s="526"/>
      <c r="FHQ54" s="526"/>
      <c r="FHR54" s="526"/>
      <c r="FHS54" s="526"/>
      <c r="FHT54" s="526"/>
      <c r="FHU54" s="526"/>
      <c r="FHV54" s="526"/>
      <c r="FHW54" s="526"/>
      <c r="FHX54" s="526"/>
      <c r="FHY54" s="526"/>
      <c r="FHZ54" s="526"/>
      <c r="FIA54" s="526"/>
      <c r="FIB54" s="526"/>
      <c r="FIC54" s="526"/>
      <c r="FID54" s="526"/>
      <c r="FIE54" s="526"/>
      <c r="FIF54" s="526"/>
      <c r="FIG54" s="526"/>
      <c r="FIH54" s="526"/>
      <c r="FII54" s="526"/>
      <c r="FIJ54" s="526"/>
      <c r="FIK54" s="526"/>
      <c r="FIL54" s="526"/>
      <c r="FIM54" s="526"/>
      <c r="FIN54" s="526"/>
      <c r="FIO54" s="526"/>
      <c r="FIP54" s="526"/>
      <c r="FIQ54" s="526"/>
      <c r="FIR54" s="526"/>
      <c r="FIS54" s="526"/>
      <c r="FIT54" s="526"/>
      <c r="FIU54" s="526"/>
      <c r="FIV54" s="526"/>
      <c r="FIW54" s="526"/>
      <c r="FIX54" s="526"/>
      <c r="FIY54" s="526"/>
      <c r="FIZ54" s="526"/>
      <c r="FJA54" s="526"/>
      <c r="FJB54" s="526"/>
      <c r="FJC54" s="526"/>
      <c r="FJD54" s="526"/>
      <c r="FJE54" s="526"/>
      <c r="FJF54" s="526"/>
      <c r="FJG54" s="526"/>
      <c r="FJH54" s="526"/>
      <c r="FJI54" s="526"/>
      <c r="FJJ54" s="526"/>
      <c r="FJK54" s="526"/>
      <c r="FJL54" s="526"/>
      <c r="FJM54" s="526"/>
      <c r="FJN54" s="526"/>
      <c r="FJO54" s="526"/>
      <c r="FJP54" s="526"/>
      <c r="FJQ54" s="526"/>
      <c r="FJR54" s="526"/>
      <c r="FJS54" s="526"/>
      <c r="FJT54" s="526"/>
      <c r="FJU54" s="526"/>
      <c r="FJV54" s="526"/>
      <c r="FJW54" s="526"/>
      <c r="FJX54" s="526"/>
      <c r="FJY54" s="526"/>
      <c r="FJZ54" s="526"/>
      <c r="FKA54" s="526"/>
      <c r="FKB54" s="526"/>
      <c r="FKC54" s="526"/>
      <c r="FKD54" s="526"/>
      <c r="FKE54" s="526"/>
      <c r="FKF54" s="526"/>
      <c r="FKG54" s="526"/>
      <c r="FKH54" s="526"/>
      <c r="FKI54" s="526"/>
      <c r="FKJ54" s="526"/>
      <c r="FKK54" s="526"/>
      <c r="FKL54" s="526"/>
      <c r="FKM54" s="526"/>
      <c r="FKN54" s="526"/>
      <c r="FKO54" s="526"/>
      <c r="FKP54" s="526"/>
      <c r="FKQ54" s="526"/>
      <c r="FKR54" s="526"/>
      <c r="FKS54" s="526"/>
      <c r="FKT54" s="526"/>
      <c r="FKU54" s="526"/>
      <c r="FKV54" s="526"/>
      <c r="FKW54" s="526"/>
      <c r="FKX54" s="526"/>
      <c r="FKY54" s="526"/>
      <c r="FKZ54" s="526"/>
      <c r="FLA54" s="526"/>
      <c r="FLB54" s="526"/>
      <c r="FLC54" s="526"/>
      <c r="FLD54" s="526"/>
      <c r="FLE54" s="526"/>
      <c r="FLF54" s="526"/>
      <c r="FLG54" s="526"/>
      <c r="FLH54" s="526"/>
      <c r="FLI54" s="526"/>
      <c r="FLJ54" s="526"/>
      <c r="FLK54" s="526"/>
      <c r="FLL54" s="526"/>
      <c r="FLM54" s="526"/>
      <c r="FLN54" s="526"/>
      <c r="FLO54" s="526"/>
      <c r="FLP54" s="526"/>
      <c r="FLQ54" s="526"/>
      <c r="FLR54" s="526"/>
      <c r="FLS54" s="526"/>
      <c r="FLT54" s="526"/>
      <c r="FLU54" s="526"/>
      <c r="FLV54" s="526"/>
      <c r="FLW54" s="526"/>
      <c r="FLX54" s="526"/>
      <c r="FLY54" s="526"/>
      <c r="FLZ54" s="526"/>
      <c r="FMA54" s="526"/>
      <c r="FMB54" s="526"/>
      <c r="FMC54" s="526"/>
      <c r="FMD54" s="526"/>
      <c r="FME54" s="526"/>
      <c r="FMF54" s="526"/>
      <c r="FMG54" s="526"/>
      <c r="FMH54" s="526"/>
      <c r="FMI54" s="526"/>
      <c r="FMJ54" s="526"/>
      <c r="FMK54" s="526"/>
      <c r="FML54" s="526"/>
      <c r="FMM54" s="526"/>
      <c r="FMN54" s="526"/>
      <c r="FMO54" s="526"/>
      <c r="FMP54" s="526"/>
      <c r="FMQ54" s="526"/>
      <c r="FMR54" s="526"/>
      <c r="FMS54" s="526"/>
      <c r="FMT54" s="526"/>
      <c r="FMU54" s="526"/>
      <c r="FMV54" s="526"/>
      <c r="FMW54" s="526"/>
      <c r="FMX54" s="526"/>
      <c r="FMY54" s="526"/>
      <c r="FMZ54" s="526"/>
      <c r="FNA54" s="526"/>
      <c r="FNB54" s="526"/>
      <c r="FNC54" s="526"/>
      <c r="FND54" s="526"/>
      <c r="FNE54" s="526"/>
      <c r="FNF54" s="526"/>
      <c r="FNG54" s="526"/>
      <c r="FNH54" s="526"/>
      <c r="FNI54" s="526"/>
      <c r="FNJ54" s="526"/>
      <c r="FNK54" s="526"/>
      <c r="FNL54" s="526"/>
      <c r="FNM54" s="526"/>
      <c r="FNN54" s="526"/>
      <c r="FNO54" s="526"/>
      <c r="FNP54" s="526"/>
      <c r="FNQ54" s="526"/>
      <c r="FNR54" s="526"/>
      <c r="FNS54" s="526"/>
      <c r="FNT54" s="526"/>
      <c r="FNU54" s="526"/>
      <c r="FNV54" s="526"/>
      <c r="FNW54" s="526"/>
      <c r="FNX54" s="526"/>
      <c r="FNY54" s="526"/>
      <c r="FNZ54" s="526"/>
      <c r="FOA54" s="526"/>
      <c r="FOB54" s="526"/>
      <c r="FOC54" s="526"/>
      <c r="FOD54" s="526"/>
      <c r="FOE54" s="526"/>
      <c r="FOF54" s="526"/>
      <c r="FOG54" s="526"/>
      <c r="FOH54" s="526"/>
      <c r="FOI54" s="526"/>
      <c r="FOJ54" s="526"/>
      <c r="FOK54" s="526"/>
      <c r="FOL54" s="526"/>
      <c r="FOM54" s="526"/>
      <c r="FON54" s="526"/>
      <c r="FOO54" s="526"/>
      <c r="FOP54" s="526"/>
      <c r="FOQ54" s="526"/>
      <c r="FOR54" s="526"/>
      <c r="FOS54" s="526"/>
      <c r="FOT54" s="526"/>
      <c r="FOU54" s="526"/>
      <c r="FOV54" s="526"/>
      <c r="FOW54" s="526"/>
      <c r="FOX54" s="526"/>
      <c r="FOY54" s="526"/>
      <c r="FOZ54" s="526"/>
      <c r="FPA54" s="526"/>
      <c r="FPB54" s="526"/>
      <c r="FPC54" s="526"/>
      <c r="FPD54" s="526"/>
      <c r="FPE54" s="526"/>
      <c r="FPF54" s="526"/>
      <c r="FPG54" s="526"/>
      <c r="FPH54" s="526"/>
      <c r="FPI54" s="526"/>
      <c r="FPJ54" s="526"/>
      <c r="FPK54" s="526"/>
      <c r="FPL54" s="526"/>
      <c r="FPM54" s="526"/>
      <c r="FPN54" s="526"/>
      <c r="FPO54" s="526"/>
      <c r="FPP54" s="526"/>
      <c r="FPQ54" s="526"/>
      <c r="FPR54" s="526"/>
      <c r="FPS54" s="526"/>
      <c r="FPT54" s="526"/>
      <c r="FPU54" s="526"/>
      <c r="FPV54" s="526"/>
      <c r="FPW54" s="526"/>
      <c r="FPX54" s="526"/>
      <c r="FPY54" s="526"/>
      <c r="FPZ54" s="526"/>
      <c r="FQA54" s="526"/>
      <c r="FQB54" s="526"/>
      <c r="FQC54" s="526"/>
      <c r="FQD54" s="526"/>
      <c r="FQE54" s="526"/>
      <c r="FQF54" s="526"/>
      <c r="FQG54" s="526"/>
      <c r="FQH54" s="526"/>
      <c r="FQI54" s="526"/>
      <c r="FQJ54" s="526"/>
      <c r="FQK54" s="526"/>
      <c r="FQL54" s="526"/>
      <c r="FQM54" s="526"/>
      <c r="FQN54" s="526"/>
      <c r="FQO54" s="526"/>
      <c r="FQP54" s="526"/>
      <c r="FQQ54" s="526"/>
      <c r="FQR54" s="526"/>
      <c r="FQS54" s="526"/>
      <c r="FQT54" s="526"/>
      <c r="FQU54" s="526"/>
      <c r="FQV54" s="526"/>
      <c r="FQW54" s="526"/>
      <c r="FQX54" s="526"/>
      <c r="FQY54" s="526"/>
      <c r="FQZ54" s="526"/>
      <c r="FRA54" s="526"/>
      <c r="FRB54" s="526"/>
      <c r="FRC54" s="526"/>
      <c r="FRD54" s="526"/>
      <c r="FRE54" s="526"/>
      <c r="FRF54" s="526"/>
      <c r="FRG54" s="526"/>
      <c r="FRH54" s="526"/>
      <c r="FRI54" s="526"/>
      <c r="FRJ54" s="526"/>
      <c r="FRK54" s="526"/>
      <c r="FRL54" s="526"/>
      <c r="FRM54" s="526"/>
      <c r="FRN54" s="526"/>
      <c r="FRO54" s="526"/>
      <c r="FRP54" s="526"/>
      <c r="FRQ54" s="526"/>
      <c r="FRR54" s="526"/>
      <c r="FRS54" s="526"/>
      <c r="FRT54" s="526"/>
      <c r="FRU54" s="526"/>
      <c r="FRV54" s="526"/>
      <c r="FRW54" s="526"/>
      <c r="FRX54" s="526"/>
      <c r="FRY54" s="526"/>
      <c r="FRZ54" s="526"/>
      <c r="FSA54" s="526"/>
      <c r="FSB54" s="526"/>
      <c r="FSC54" s="526"/>
      <c r="FSD54" s="526"/>
      <c r="FSE54" s="526"/>
      <c r="FSF54" s="526"/>
      <c r="FSG54" s="526"/>
      <c r="FSH54" s="526"/>
      <c r="FSI54" s="526"/>
      <c r="FSJ54" s="526"/>
      <c r="FSK54" s="526"/>
      <c r="FSL54" s="526"/>
      <c r="FSM54" s="526"/>
      <c r="FSN54" s="526"/>
      <c r="FSO54" s="526"/>
      <c r="FSP54" s="526"/>
      <c r="FSQ54" s="526"/>
      <c r="FSR54" s="526"/>
      <c r="FSS54" s="526"/>
      <c r="FST54" s="526"/>
      <c r="FSU54" s="526"/>
      <c r="FSV54" s="526"/>
      <c r="FSW54" s="526"/>
      <c r="FSX54" s="526"/>
      <c r="FSY54" s="526"/>
      <c r="FSZ54" s="526"/>
      <c r="FTA54" s="526"/>
      <c r="FTB54" s="526"/>
      <c r="FTC54" s="526"/>
      <c r="FTD54" s="526"/>
      <c r="FTE54" s="526"/>
      <c r="FTF54" s="526"/>
      <c r="FTG54" s="526"/>
      <c r="FTH54" s="526"/>
      <c r="FTI54" s="526"/>
      <c r="FTJ54" s="526"/>
      <c r="FTK54" s="526"/>
      <c r="FTL54" s="526"/>
      <c r="FTM54" s="526"/>
      <c r="FTN54" s="526"/>
      <c r="FTO54" s="526"/>
      <c r="FTP54" s="526"/>
      <c r="FTQ54" s="526"/>
      <c r="FTR54" s="526"/>
      <c r="FTS54" s="526"/>
      <c r="FTT54" s="526"/>
      <c r="FTU54" s="526"/>
      <c r="FTV54" s="526"/>
      <c r="FTW54" s="526"/>
      <c r="FTX54" s="526"/>
      <c r="FTY54" s="526"/>
      <c r="FTZ54" s="526"/>
      <c r="FUA54" s="526"/>
      <c r="FUB54" s="526"/>
      <c r="FUC54" s="526"/>
      <c r="FUD54" s="526"/>
      <c r="FUE54" s="526"/>
      <c r="FUF54" s="526"/>
      <c r="FUG54" s="526"/>
      <c r="FUH54" s="526"/>
      <c r="FUI54" s="526"/>
      <c r="FUJ54" s="526"/>
      <c r="FUK54" s="526"/>
      <c r="FUL54" s="526"/>
      <c r="FUM54" s="526"/>
      <c r="FUN54" s="526"/>
      <c r="FUO54" s="526"/>
      <c r="FUP54" s="526"/>
      <c r="FUQ54" s="526"/>
      <c r="FUR54" s="526"/>
      <c r="FUS54" s="526"/>
      <c r="FUT54" s="526"/>
      <c r="FUU54" s="526"/>
      <c r="FUV54" s="526"/>
      <c r="FUW54" s="526"/>
      <c r="FUX54" s="526"/>
      <c r="FUY54" s="526"/>
      <c r="FUZ54" s="526"/>
      <c r="FVA54" s="526"/>
      <c r="FVB54" s="526"/>
      <c r="FVC54" s="526"/>
      <c r="FVD54" s="526"/>
      <c r="FVE54" s="526"/>
      <c r="FVF54" s="526"/>
      <c r="FVG54" s="526"/>
      <c r="FVH54" s="526"/>
      <c r="FVI54" s="526"/>
      <c r="FVJ54" s="526"/>
      <c r="FVK54" s="526"/>
      <c r="FVL54" s="526"/>
      <c r="FVM54" s="526"/>
      <c r="FVN54" s="526"/>
      <c r="FVO54" s="526"/>
      <c r="FVP54" s="526"/>
      <c r="FVQ54" s="526"/>
      <c r="FVR54" s="526"/>
      <c r="FVS54" s="526"/>
      <c r="FVT54" s="526"/>
      <c r="FVU54" s="526"/>
      <c r="FVV54" s="526"/>
      <c r="FVW54" s="526"/>
      <c r="FVX54" s="526"/>
      <c r="FVY54" s="526"/>
      <c r="FVZ54" s="526"/>
      <c r="FWA54" s="526"/>
      <c r="FWB54" s="526"/>
      <c r="FWC54" s="526"/>
      <c r="FWD54" s="526"/>
      <c r="FWE54" s="526"/>
      <c r="FWF54" s="526"/>
      <c r="FWG54" s="526"/>
      <c r="FWH54" s="526"/>
      <c r="FWI54" s="526"/>
      <c r="FWJ54" s="526"/>
      <c r="FWK54" s="526"/>
      <c r="FWL54" s="526"/>
      <c r="FWM54" s="526"/>
      <c r="FWN54" s="526"/>
      <c r="FWO54" s="526"/>
      <c r="FWP54" s="526"/>
      <c r="FWQ54" s="526"/>
      <c r="FWR54" s="526"/>
      <c r="FWS54" s="526"/>
      <c r="FWT54" s="526"/>
      <c r="FWU54" s="526"/>
      <c r="FWV54" s="526"/>
      <c r="FWW54" s="526"/>
      <c r="FWX54" s="526"/>
      <c r="FWY54" s="526"/>
      <c r="FWZ54" s="526"/>
      <c r="FXA54" s="526"/>
      <c r="FXB54" s="526"/>
      <c r="FXC54" s="526"/>
      <c r="FXD54" s="526"/>
      <c r="FXE54" s="526"/>
      <c r="FXF54" s="526"/>
      <c r="FXG54" s="526"/>
      <c r="FXH54" s="526"/>
      <c r="FXI54" s="526"/>
      <c r="FXJ54" s="526"/>
      <c r="FXK54" s="526"/>
      <c r="FXL54" s="526"/>
      <c r="FXM54" s="526"/>
      <c r="FXN54" s="526"/>
      <c r="FXO54" s="526"/>
      <c r="FXP54" s="526"/>
      <c r="FXQ54" s="526"/>
      <c r="FXR54" s="526"/>
      <c r="FXS54" s="526"/>
      <c r="FXT54" s="526"/>
      <c r="FXU54" s="526"/>
      <c r="FXV54" s="526"/>
      <c r="FXW54" s="526"/>
      <c r="FXX54" s="526"/>
      <c r="FXY54" s="526"/>
      <c r="FXZ54" s="526"/>
      <c r="FYA54" s="526"/>
      <c r="FYB54" s="526"/>
      <c r="FYC54" s="526"/>
      <c r="FYD54" s="526"/>
      <c r="FYE54" s="526"/>
      <c r="FYF54" s="526"/>
      <c r="FYG54" s="526"/>
      <c r="FYH54" s="526"/>
      <c r="FYI54" s="526"/>
      <c r="FYJ54" s="526"/>
      <c r="FYK54" s="526"/>
      <c r="FYL54" s="526"/>
      <c r="FYM54" s="526"/>
      <c r="FYN54" s="526"/>
      <c r="FYO54" s="526"/>
      <c r="FYP54" s="526"/>
      <c r="FYQ54" s="526"/>
      <c r="FYR54" s="526"/>
      <c r="FYS54" s="526"/>
      <c r="FYT54" s="526"/>
      <c r="FYU54" s="526"/>
      <c r="FYV54" s="526"/>
      <c r="FYW54" s="526"/>
      <c r="FYX54" s="526"/>
      <c r="FYY54" s="526"/>
      <c r="FYZ54" s="526"/>
      <c r="FZA54" s="526"/>
      <c r="FZB54" s="526"/>
      <c r="FZC54" s="526"/>
      <c r="FZD54" s="526"/>
      <c r="FZE54" s="526"/>
      <c r="FZF54" s="526"/>
      <c r="FZG54" s="526"/>
      <c r="FZH54" s="526"/>
      <c r="FZI54" s="526"/>
      <c r="FZJ54" s="526"/>
      <c r="FZK54" s="526"/>
      <c r="FZL54" s="526"/>
      <c r="FZM54" s="526"/>
      <c r="FZN54" s="526"/>
      <c r="FZO54" s="526"/>
      <c r="FZP54" s="526"/>
      <c r="FZQ54" s="526"/>
      <c r="FZR54" s="526"/>
      <c r="FZS54" s="526"/>
      <c r="FZT54" s="526"/>
      <c r="FZU54" s="526"/>
      <c r="FZV54" s="526"/>
      <c r="FZW54" s="526"/>
      <c r="FZX54" s="526"/>
      <c r="FZY54" s="526"/>
      <c r="FZZ54" s="526"/>
      <c r="GAA54" s="526"/>
      <c r="GAB54" s="526"/>
      <c r="GAC54" s="526"/>
      <c r="GAD54" s="526"/>
      <c r="GAE54" s="526"/>
      <c r="GAF54" s="526"/>
      <c r="GAG54" s="526"/>
      <c r="GAH54" s="526"/>
      <c r="GAI54" s="526"/>
      <c r="GAJ54" s="526"/>
      <c r="GAK54" s="526"/>
      <c r="GAL54" s="526"/>
      <c r="GAM54" s="526"/>
      <c r="GAN54" s="526"/>
      <c r="GAO54" s="526"/>
      <c r="GAP54" s="526"/>
      <c r="GAQ54" s="526"/>
      <c r="GAR54" s="526"/>
      <c r="GAS54" s="526"/>
      <c r="GAT54" s="526"/>
      <c r="GAU54" s="526"/>
      <c r="GAV54" s="526"/>
      <c r="GAW54" s="526"/>
      <c r="GAX54" s="526"/>
      <c r="GAY54" s="526"/>
      <c r="GAZ54" s="526"/>
      <c r="GBA54" s="526"/>
      <c r="GBB54" s="526"/>
      <c r="GBC54" s="526"/>
      <c r="GBD54" s="526"/>
      <c r="GBE54" s="526"/>
      <c r="GBF54" s="526"/>
      <c r="GBG54" s="526"/>
      <c r="GBH54" s="526"/>
      <c r="GBI54" s="526"/>
      <c r="GBJ54" s="526"/>
      <c r="GBK54" s="526"/>
      <c r="GBL54" s="526"/>
      <c r="GBM54" s="526"/>
      <c r="GBN54" s="526"/>
      <c r="GBO54" s="526"/>
      <c r="GBP54" s="526"/>
      <c r="GBQ54" s="526"/>
      <c r="GBR54" s="526"/>
      <c r="GBS54" s="526"/>
      <c r="GBT54" s="526"/>
      <c r="GBU54" s="526"/>
      <c r="GBV54" s="526"/>
      <c r="GBW54" s="526"/>
      <c r="GBX54" s="526"/>
      <c r="GBY54" s="526"/>
      <c r="GBZ54" s="526"/>
      <c r="GCA54" s="526"/>
      <c r="GCB54" s="526"/>
      <c r="GCC54" s="526"/>
      <c r="GCD54" s="526"/>
      <c r="GCE54" s="526"/>
      <c r="GCF54" s="526"/>
      <c r="GCG54" s="526"/>
      <c r="GCH54" s="526"/>
      <c r="GCI54" s="526"/>
      <c r="GCJ54" s="526"/>
      <c r="GCK54" s="526"/>
      <c r="GCL54" s="526"/>
      <c r="GCM54" s="526"/>
      <c r="GCN54" s="526"/>
      <c r="GCO54" s="526"/>
      <c r="GCP54" s="526"/>
      <c r="GCQ54" s="526"/>
      <c r="GCR54" s="526"/>
      <c r="GCS54" s="526"/>
      <c r="GCT54" s="526"/>
      <c r="GCU54" s="526"/>
      <c r="GCV54" s="526"/>
      <c r="GCW54" s="526"/>
      <c r="GCX54" s="526"/>
      <c r="GCY54" s="526"/>
      <c r="GCZ54" s="526"/>
      <c r="GDA54" s="526"/>
      <c r="GDB54" s="526"/>
      <c r="GDC54" s="526"/>
      <c r="GDD54" s="526"/>
      <c r="GDE54" s="526"/>
      <c r="GDF54" s="526"/>
      <c r="GDG54" s="526"/>
      <c r="GDH54" s="526"/>
      <c r="GDI54" s="526"/>
      <c r="GDJ54" s="526"/>
      <c r="GDK54" s="526"/>
      <c r="GDL54" s="526"/>
      <c r="GDM54" s="526"/>
      <c r="GDN54" s="526"/>
      <c r="GDO54" s="526"/>
      <c r="GDP54" s="526"/>
      <c r="GDQ54" s="526"/>
      <c r="GDR54" s="526"/>
      <c r="GDS54" s="526"/>
      <c r="GDT54" s="526"/>
      <c r="GDU54" s="526"/>
      <c r="GDV54" s="526"/>
      <c r="GDW54" s="526"/>
      <c r="GDX54" s="526"/>
      <c r="GDY54" s="526"/>
      <c r="GDZ54" s="526"/>
      <c r="GEA54" s="526"/>
      <c r="GEB54" s="526"/>
      <c r="GEC54" s="526"/>
      <c r="GED54" s="526"/>
      <c r="GEE54" s="526"/>
      <c r="GEF54" s="526"/>
      <c r="GEG54" s="526"/>
      <c r="GEH54" s="526"/>
      <c r="GEI54" s="526"/>
      <c r="GEJ54" s="526"/>
      <c r="GEK54" s="526"/>
      <c r="GEL54" s="526"/>
      <c r="GEM54" s="526"/>
      <c r="GEN54" s="526"/>
      <c r="GEO54" s="526"/>
      <c r="GEP54" s="526"/>
      <c r="GEQ54" s="526"/>
      <c r="GER54" s="526"/>
      <c r="GES54" s="526"/>
      <c r="GET54" s="526"/>
      <c r="GEU54" s="526"/>
      <c r="GEV54" s="526"/>
      <c r="GEW54" s="526"/>
      <c r="GEX54" s="526"/>
      <c r="GEY54" s="526"/>
      <c r="GEZ54" s="526"/>
      <c r="GFA54" s="526"/>
      <c r="GFB54" s="526"/>
      <c r="GFC54" s="526"/>
      <c r="GFD54" s="526"/>
      <c r="GFE54" s="526"/>
      <c r="GFF54" s="526"/>
      <c r="GFG54" s="526"/>
      <c r="GFH54" s="526"/>
      <c r="GFI54" s="526"/>
      <c r="GFJ54" s="526"/>
      <c r="GFK54" s="526"/>
      <c r="GFL54" s="526"/>
      <c r="GFM54" s="526"/>
      <c r="GFN54" s="526"/>
      <c r="GFO54" s="526"/>
      <c r="GFP54" s="526"/>
      <c r="GFQ54" s="526"/>
      <c r="GFR54" s="526"/>
      <c r="GFS54" s="526"/>
      <c r="GFT54" s="526"/>
      <c r="GFU54" s="526"/>
      <c r="GFV54" s="526"/>
      <c r="GFW54" s="526"/>
      <c r="GFX54" s="526"/>
      <c r="GFY54" s="526"/>
      <c r="GFZ54" s="526"/>
      <c r="GGA54" s="526"/>
      <c r="GGB54" s="526"/>
      <c r="GGC54" s="526"/>
      <c r="GGD54" s="526"/>
      <c r="GGE54" s="526"/>
      <c r="GGF54" s="526"/>
      <c r="GGG54" s="526"/>
      <c r="GGH54" s="526"/>
      <c r="GGI54" s="526"/>
      <c r="GGJ54" s="526"/>
      <c r="GGK54" s="526"/>
      <c r="GGL54" s="526"/>
      <c r="GGM54" s="526"/>
      <c r="GGN54" s="526"/>
      <c r="GGO54" s="526"/>
      <c r="GGP54" s="526"/>
      <c r="GGQ54" s="526"/>
      <c r="GGR54" s="526"/>
      <c r="GGS54" s="526"/>
      <c r="GGT54" s="526"/>
      <c r="GGU54" s="526"/>
      <c r="GGV54" s="526"/>
      <c r="GGW54" s="526"/>
      <c r="GGX54" s="526"/>
      <c r="GGY54" s="526"/>
      <c r="GGZ54" s="526"/>
      <c r="GHA54" s="526"/>
      <c r="GHB54" s="526"/>
      <c r="GHC54" s="526"/>
      <c r="GHD54" s="526"/>
      <c r="GHE54" s="526"/>
      <c r="GHF54" s="526"/>
      <c r="GHG54" s="526"/>
      <c r="GHH54" s="526"/>
      <c r="GHI54" s="526"/>
      <c r="GHJ54" s="526"/>
      <c r="GHK54" s="526"/>
      <c r="GHL54" s="526"/>
      <c r="GHM54" s="526"/>
      <c r="GHN54" s="526"/>
      <c r="GHO54" s="526"/>
      <c r="GHP54" s="526"/>
      <c r="GHQ54" s="526"/>
      <c r="GHR54" s="526"/>
      <c r="GHS54" s="526"/>
      <c r="GHT54" s="526"/>
      <c r="GHU54" s="526"/>
      <c r="GHV54" s="526"/>
      <c r="GHW54" s="526"/>
      <c r="GHX54" s="526"/>
      <c r="GHY54" s="526"/>
      <c r="GHZ54" s="526"/>
      <c r="GIA54" s="526"/>
      <c r="GIB54" s="526"/>
      <c r="GIC54" s="526"/>
      <c r="GID54" s="526"/>
      <c r="GIE54" s="526"/>
      <c r="GIF54" s="526"/>
      <c r="GIG54" s="526"/>
      <c r="GIH54" s="526"/>
      <c r="GII54" s="526"/>
      <c r="GIJ54" s="526"/>
      <c r="GIK54" s="526"/>
      <c r="GIL54" s="526"/>
      <c r="GIM54" s="526"/>
      <c r="GIN54" s="526"/>
      <c r="GIO54" s="526"/>
      <c r="GIP54" s="526"/>
      <c r="GIQ54" s="526"/>
      <c r="GIR54" s="526"/>
      <c r="GIS54" s="526"/>
      <c r="GIT54" s="526"/>
      <c r="GIU54" s="526"/>
      <c r="GIV54" s="526"/>
      <c r="GIW54" s="526"/>
      <c r="GIX54" s="526"/>
      <c r="GIY54" s="526"/>
      <c r="GIZ54" s="526"/>
      <c r="GJA54" s="526"/>
      <c r="GJB54" s="526"/>
      <c r="GJC54" s="526"/>
      <c r="GJD54" s="526"/>
      <c r="GJE54" s="526"/>
      <c r="GJF54" s="526"/>
      <c r="GJG54" s="526"/>
      <c r="GJH54" s="526"/>
      <c r="GJI54" s="526"/>
      <c r="GJJ54" s="526"/>
      <c r="GJK54" s="526"/>
      <c r="GJL54" s="526"/>
      <c r="GJM54" s="526"/>
      <c r="GJN54" s="526"/>
      <c r="GJO54" s="526"/>
      <c r="GJP54" s="526"/>
      <c r="GJQ54" s="526"/>
      <c r="GJR54" s="526"/>
      <c r="GJS54" s="526"/>
      <c r="GJT54" s="526"/>
      <c r="GJU54" s="526"/>
      <c r="GJV54" s="526"/>
      <c r="GJW54" s="526"/>
      <c r="GJX54" s="526"/>
      <c r="GJY54" s="526"/>
      <c r="GJZ54" s="526"/>
      <c r="GKA54" s="526"/>
      <c r="GKB54" s="526"/>
      <c r="GKC54" s="526"/>
      <c r="GKD54" s="526"/>
      <c r="GKE54" s="526"/>
      <c r="GKF54" s="526"/>
      <c r="GKG54" s="526"/>
      <c r="GKH54" s="526"/>
      <c r="GKI54" s="526"/>
      <c r="GKJ54" s="526"/>
      <c r="GKK54" s="526"/>
      <c r="GKL54" s="526"/>
      <c r="GKM54" s="526"/>
      <c r="GKN54" s="526"/>
      <c r="GKO54" s="526"/>
      <c r="GKP54" s="526"/>
      <c r="GKQ54" s="526"/>
      <c r="GKR54" s="526"/>
      <c r="GKS54" s="526"/>
      <c r="GKT54" s="526"/>
      <c r="GKU54" s="526"/>
      <c r="GKV54" s="526"/>
      <c r="GKW54" s="526"/>
      <c r="GKX54" s="526"/>
      <c r="GKY54" s="526"/>
      <c r="GKZ54" s="526"/>
      <c r="GLA54" s="526"/>
      <c r="GLB54" s="526"/>
      <c r="GLC54" s="526"/>
      <c r="GLD54" s="526"/>
      <c r="GLE54" s="526"/>
      <c r="GLF54" s="526"/>
      <c r="GLG54" s="526"/>
      <c r="GLH54" s="526"/>
      <c r="GLI54" s="526"/>
      <c r="GLJ54" s="526"/>
      <c r="GLK54" s="526"/>
      <c r="GLL54" s="526"/>
      <c r="GLM54" s="526"/>
      <c r="GLN54" s="526"/>
      <c r="GLO54" s="526"/>
      <c r="GLP54" s="526"/>
      <c r="GLQ54" s="526"/>
      <c r="GLR54" s="526"/>
      <c r="GLS54" s="526"/>
      <c r="GLT54" s="526"/>
      <c r="GLU54" s="526"/>
      <c r="GLV54" s="526"/>
      <c r="GLW54" s="526"/>
      <c r="GLX54" s="526"/>
      <c r="GLY54" s="526"/>
      <c r="GLZ54" s="526"/>
      <c r="GMA54" s="526"/>
      <c r="GMB54" s="526"/>
      <c r="GMC54" s="526"/>
      <c r="GMD54" s="526"/>
      <c r="GME54" s="526"/>
      <c r="GMF54" s="526"/>
      <c r="GMG54" s="526"/>
      <c r="GMH54" s="526"/>
      <c r="GMI54" s="526"/>
      <c r="GMJ54" s="526"/>
      <c r="GMK54" s="526"/>
      <c r="GML54" s="526"/>
      <c r="GMM54" s="526"/>
      <c r="GMN54" s="526"/>
      <c r="GMO54" s="526"/>
      <c r="GMP54" s="526"/>
      <c r="GMQ54" s="526"/>
      <c r="GMR54" s="526"/>
      <c r="GMS54" s="526"/>
      <c r="GMT54" s="526"/>
      <c r="GMU54" s="526"/>
      <c r="GMV54" s="526"/>
      <c r="GMW54" s="526"/>
      <c r="GMX54" s="526"/>
      <c r="GMY54" s="526"/>
      <c r="GMZ54" s="526"/>
      <c r="GNA54" s="526"/>
      <c r="GNB54" s="526"/>
      <c r="GNC54" s="526"/>
      <c r="GND54" s="526"/>
      <c r="GNE54" s="526"/>
      <c r="GNF54" s="526"/>
      <c r="GNG54" s="526"/>
      <c r="GNH54" s="526"/>
      <c r="GNI54" s="526"/>
      <c r="GNJ54" s="526"/>
      <c r="GNK54" s="526"/>
      <c r="GNL54" s="526"/>
      <c r="GNM54" s="526"/>
      <c r="GNN54" s="526"/>
      <c r="GNO54" s="526"/>
      <c r="GNP54" s="526"/>
      <c r="GNQ54" s="526"/>
      <c r="GNR54" s="526"/>
      <c r="GNS54" s="526"/>
      <c r="GNT54" s="526"/>
      <c r="GNU54" s="526"/>
      <c r="GNV54" s="526"/>
      <c r="GNW54" s="526"/>
      <c r="GNX54" s="526"/>
      <c r="GNY54" s="526"/>
      <c r="GNZ54" s="526"/>
      <c r="GOA54" s="526"/>
      <c r="GOB54" s="526"/>
      <c r="GOC54" s="526"/>
      <c r="GOD54" s="526"/>
      <c r="GOE54" s="526"/>
      <c r="GOF54" s="526"/>
      <c r="GOG54" s="526"/>
      <c r="GOH54" s="526"/>
      <c r="GOI54" s="526"/>
      <c r="GOJ54" s="526"/>
      <c r="GOK54" s="526"/>
      <c r="GOL54" s="526"/>
      <c r="GOM54" s="526"/>
      <c r="GON54" s="526"/>
      <c r="GOO54" s="526"/>
      <c r="GOP54" s="526"/>
      <c r="GOQ54" s="526"/>
      <c r="GOR54" s="526"/>
      <c r="GOS54" s="526"/>
      <c r="GOT54" s="526"/>
      <c r="GOU54" s="526"/>
      <c r="GOV54" s="526"/>
      <c r="GOW54" s="526"/>
      <c r="GOX54" s="526"/>
      <c r="GOY54" s="526"/>
      <c r="GOZ54" s="526"/>
      <c r="GPA54" s="526"/>
      <c r="GPB54" s="526"/>
      <c r="GPC54" s="526"/>
      <c r="GPD54" s="526"/>
      <c r="GPE54" s="526"/>
      <c r="GPF54" s="526"/>
      <c r="GPG54" s="526"/>
      <c r="GPH54" s="526"/>
      <c r="GPI54" s="526"/>
      <c r="GPJ54" s="526"/>
      <c r="GPK54" s="526"/>
      <c r="GPL54" s="526"/>
      <c r="GPM54" s="526"/>
      <c r="GPN54" s="526"/>
      <c r="GPO54" s="526"/>
      <c r="GPP54" s="526"/>
      <c r="GPQ54" s="526"/>
      <c r="GPR54" s="526"/>
      <c r="GPS54" s="526"/>
      <c r="GPT54" s="526"/>
      <c r="GPU54" s="526"/>
      <c r="GPV54" s="526"/>
      <c r="GPW54" s="526"/>
      <c r="GPX54" s="526"/>
      <c r="GPY54" s="526"/>
      <c r="GPZ54" s="526"/>
      <c r="GQA54" s="526"/>
      <c r="GQB54" s="526"/>
      <c r="GQC54" s="526"/>
      <c r="GQD54" s="526"/>
      <c r="GQE54" s="526"/>
      <c r="GQF54" s="526"/>
      <c r="GQG54" s="526"/>
      <c r="GQH54" s="526"/>
      <c r="GQI54" s="526"/>
      <c r="GQJ54" s="526"/>
      <c r="GQK54" s="526"/>
      <c r="GQL54" s="526"/>
      <c r="GQM54" s="526"/>
      <c r="GQN54" s="526"/>
      <c r="GQO54" s="526"/>
      <c r="GQP54" s="526"/>
      <c r="GQQ54" s="526"/>
      <c r="GQR54" s="526"/>
      <c r="GQS54" s="526"/>
      <c r="GQT54" s="526"/>
      <c r="GQU54" s="526"/>
      <c r="GQV54" s="526"/>
      <c r="GQW54" s="526"/>
      <c r="GQX54" s="526"/>
      <c r="GQY54" s="526"/>
      <c r="GQZ54" s="526"/>
      <c r="GRA54" s="526"/>
      <c r="GRB54" s="526"/>
      <c r="GRC54" s="526"/>
      <c r="GRD54" s="526"/>
      <c r="GRE54" s="526"/>
      <c r="GRF54" s="526"/>
      <c r="GRG54" s="526"/>
      <c r="GRH54" s="526"/>
      <c r="GRI54" s="526"/>
      <c r="GRJ54" s="526"/>
      <c r="GRK54" s="526"/>
      <c r="GRL54" s="526"/>
      <c r="GRM54" s="526"/>
      <c r="GRN54" s="526"/>
      <c r="GRO54" s="526"/>
      <c r="GRP54" s="526"/>
      <c r="GRQ54" s="526"/>
      <c r="GRR54" s="526"/>
      <c r="GRS54" s="526"/>
      <c r="GRT54" s="526"/>
      <c r="GRU54" s="526"/>
      <c r="GRV54" s="526"/>
      <c r="GRW54" s="526"/>
      <c r="GRX54" s="526"/>
      <c r="GRY54" s="526"/>
      <c r="GRZ54" s="526"/>
      <c r="GSA54" s="526"/>
      <c r="GSB54" s="526"/>
      <c r="GSC54" s="526"/>
      <c r="GSD54" s="526"/>
      <c r="GSE54" s="526"/>
      <c r="GSF54" s="526"/>
      <c r="GSG54" s="526"/>
      <c r="GSH54" s="526"/>
      <c r="GSI54" s="526"/>
      <c r="GSJ54" s="526"/>
      <c r="GSK54" s="526"/>
      <c r="GSL54" s="526"/>
      <c r="GSM54" s="526"/>
      <c r="GSN54" s="526"/>
      <c r="GSO54" s="526"/>
      <c r="GSP54" s="526"/>
      <c r="GSQ54" s="526"/>
      <c r="GSR54" s="526"/>
      <c r="GSS54" s="526"/>
      <c r="GST54" s="526"/>
      <c r="GSU54" s="526"/>
      <c r="GSV54" s="526"/>
      <c r="GSW54" s="526"/>
      <c r="GSX54" s="526"/>
      <c r="GSY54" s="526"/>
      <c r="GSZ54" s="526"/>
      <c r="GTA54" s="526"/>
      <c r="GTB54" s="526"/>
      <c r="GTC54" s="526"/>
      <c r="GTD54" s="526"/>
      <c r="GTE54" s="526"/>
      <c r="GTF54" s="526"/>
      <c r="GTG54" s="526"/>
      <c r="GTH54" s="526"/>
      <c r="GTI54" s="526"/>
      <c r="GTJ54" s="526"/>
      <c r="GTK54" s="526"/>
      <c r="GTL54" s="526"/>
      <c r="GTM54" s="526"/>
      <c r="GTN54" s="526"/>
      <c r="GTO54" s="526"/>
      <c r="GTP54" s="526"/>
      <c r="GTQ54" s="526"/>
      <c r="GTR54" s="526"/>
      <c r="GTS54" s="526"/>
      <c r="GTT54" s="526"/>
      <c r="GTU54" s="526"/>
      <c r="GTV54" s="526"/>
      <c r="GTW54" s="526"/>
      <c r="GTX54" s="526"/>
      <c r="GTY54" s="526"/>
      <c r="GTZ54" s="526"/>
      <c r="GUA54" s="526"/>
      <c r="GUB54" s="526"/>
      <c r="GUC54" s="526"/>
      <c r="GUD54" s="526"/>
      <c r="GUE54" s="526"/>
      <c r="GUF54" s="526"/>
      <c r="GUG54" s="526"/>
      <c r="GUH54" s="526"/>
      <c r="GUI54" s="526"/>
      <c r="GUJ54" s="526"/>
      <c r="GUK54" s="526"/>
      <c r="GUL54" s="526"/>
      <c r="GUM54" s="526"/>
      <c r="GUN54" s="526"/>
      <c r="GUO54" s="526"/>
      <c r="GUP54" s="526"/>
      <c r="GUQ54" s="526"/>
      <c r="GUR54" s="526"/>
      <c r="GUS54" s="526"/>
      <c r="GUT54" s="526"/>
      <c r="GUU54" s="526"/>
      <c r="GUV54" s="526"/>
      <c r="GUW54" s="526"/>
      <c r="GUX54" s="526"/>
      <c r="GUY54" s="526"/>
      <c r="GUZ54" s="526"/>
      <c r="GVA54" s="526"/>
      <c r="GVB54" s="526"/>
      <c r="GVC54" s="526"/>
      <c r="GVD54" s="526"/>
      <c r="GVE54" s="526"/>
      <c r="GVF54" s="526"/>
      <c r="GVG54" s="526"/>
      <c r="GVH54" s="526"/>
      <c r="GVI54" s="526"/>
      <c r="GVJ54" s="526"/>
      <c r="GVK54" s="526"/>
      <c r="GVL54" s="526"/>
      <c r="GVM54" s="526"/>
      <c r="GVN54" s="526"/>
      <c r="GVO54" s="526"/>
      <c r="GVP54" s="526"/>
      <c r="GVQ54" s="526"/>
      <c r="GVR54" s="526"/>
      <c r="GVS54" s="526"/>
      <c r="GVT54" s="526"/>
      <c r="GVU54" s="526"/>
      <c r="GVV54" s="526"/>
      <c r="GVW54" s="526"/>
      <c r="GVX54" s="526"/>
      <c r="GVY54" s="526"/>
      <c r="GVZ54" s="526"/>
      <c r="GWA54" s="526"/>
      <c r="GWB54" s="526"/>
      <c r="GWC54" s="526"/>
      <c r="GWD54" s="526"/>
      <c r="GWE54" s="526"/>
      <c r="GWF54" s="526"/>
      <c r="GWG54" s="526"/>
      <c r="GWH54" s="526"/>
      <c r="GWI54" s="526"/>
      <c r="GWJ54" s="526"/>
      <c r="GWK54" s="526"/>
      <c r="GWL54" s="526"/>
      <c r="GWM54" s="526"/>
      <c r="GWN54" s="526"/>
      <c r="GWO54" s="526"/>
      <c r="GWP54" s="526"/>
      <c r="GWQ54" s="526"/>
      <c r="GWR54" s="526"/>
      <c r="GWS54" s="526"/>
      <c r="GWT54" s="526"/>
      <c r="GWU54" s="526"/>
      <c r="GWV54" s="526"/>
      <c r="GWW54" s="526"/>
      <c r="GWX54" s="526"/>
      <c r="GWY54" s="526"/>
      <c r="GWZ54" s="526"/>
      <c r="GXA54" s="526"/>
      <c r="GXB54" s="526"/>
      <c r="GXC54" s="526"/>
      <c r="GXD54" s="526"/>
      <c r="GXE54" s="526"/>
      <c r="GXF54" s="526"/>
      <c r="GXG54" s="526"/>
      <c r="GXH54" s="526"/>
      <c r="GXI54" s="526"/>
      <c r="GXJ54" s="526"/>
      <c r="GXK54" s="526"/>
      <c r="GXL54" s="526"/>
      <c r="GXM54" s="526"/>
      <c r="GXN54" s="526"/>
      <c r="GXO54" s="526"/>
      <c r="GXP54" s="526"/>
      <c r="GXQ54" s="526"/>
      <c r="GXR54" s="526"/>
      <c r="GXS54" s="526"/>
      <c r="GXT54" s="526"/>
      <c r="GXU54" s="526"/>
      <c r="GXV54" s="526"/>
      <c r="GXW54" s="526"/>
      <c r="GXX54" s="526"/>
      <c r="GXY54" s="526"/>
      <c r="GXZ54" s="526"/>
      <c r="GYA54" s="526"/>
      <c r="GYB54" s="526"/>
      <c r="GYC54" s="526"/>
      <c r="GYD54" s="526"/>
      <c r="GYE54" s="526"/>
      <c r="GYF54" s="526"/>
      <c r="GYG54" s="526"/>
      <c r="GYH54" s="526"/>
      <c r="GYI54" s="526"/>
      <c r="GYJ54" s="526"/>
      <c r="GYK54" s="526"/>
      <c r="GYL54" s="526"/>
      <c r="GYM54" s="526"/>
      <c r="GYN54" s="526"/>
      <c r="GYO54" s="526"/>
      <c r="GYP54" s="526"/>
      <c r="GYQ54" s="526"/>
      <c r="GYR54" s="526"/>
      <c r="GYS54" s="526"/>
      <c r="GYT54" s="526"/>
      <c r="GYU54" s="526"/>
      <c r="GYV54" s="526"/>
      <c r="GYW54" s="526"/>
      <c r="GYX54" s="526"/>
      <c r="GYY54" s="526"/>
      <c r="GYZ54" s="526"/>
      <c r="GZA54" s="526"/>
      <c r="GZB54" s="526"/>
      <c r="GZC54" s="526"/>
      <c r="GZD54" s="526"/>
      <c r="GZE54" s="526"/>
      <c r="GZF54" s="526"/>
      <c r="GZG54" s="526"/>
      <c r="GZH54" s="526"/>
      <c r="GZI54" s="526"/>
      <c r="GZJ54" s="526"/>
      <c r="GZK54" s="526"/>
      <c r="GZL54" s="526"/>
      <c r="GZM54" s="526"/>
      <c r="GZN54" s="526"/>
      <c r="GZO54" s="526"/>
      <c r="GZP54" s="526"/>
      <c r="GZQ54" s="526"/>
      <c r="GZR54" s="526"/>
      <c r="GZS54" s="526"/>
      <c r="GZT54" s="526"/>
      <c r="GZU54" s="526"/>
      <c r="GZV54" s="526"/>
      <c r="GZW54" s="526"/>
      <c r="GZX54" s="526"/>
      <c r="GZY54" s="526"/>
      <c r="GZZ54" s="526"/>
      <c r="HAA54" s="526"/>
      <c r="HAB54" s="526"/>
      <c r="HAC54" s="526"/>
      <c r="HAD54" s="526"/>
      <c r="HAE54" s="526"/>
      <c r="HAF54" s="526"/>
      <c r="HAG54" s="526"/>
      <c r="HAH54" s="526"/>
      <c r="HAI54" s="526"/>
      <c r="HAJ54" s="526"/>
      <c r="HAK54" s="526"/>
      <c r="HAL54" s="526"/>
      <c r="HAM54" s="526"/>
      <c r="HAN54" s="526"/>
      <c r="HAO54" s="526"/>
      <c r="HAP54" s="526"/>
      <c r="HAQ54" s="526"/>
      <c r="HAR54" s="526"/>
      <c r="HAS54" s="526"/>
      <c r="HAT54" s="526"/>
      <c r="HAU54" s="526"/>
      <c r="HAV54" s="526"/>
      <c r="HAW54" s="526"/>
      <c r="HAX54" s="526"/>
      <c r="HAY54" s="526"/>
      <c r="HAZ54" s="526"/>
      <c r="HBA54" s="526"/>
      <c r="HBB54" s="526"/>
      <c r="HBC54" s="526"/>
      <c r="HBD54" s="526"/>
      <c r="HBE54" s="526"/>
      <c r="HBF54" s="526"/>
      <c r="HBG54" s="526"/>
      <c r="HBH54" s="526"/>
      <c r="HBI54" s="526"/>
      <c r="HBJ54" s="526"/>
      <c r="HBK54" s="526"/>
      <c r="HBL54" s="526"/>
      <c r="HBM54" s="526"/>
      <c r="HBN54" s="526"/>
      <c r="HBO54" s="526"/>
      <c r="HBP54" s="526"/>
      <c r="HBQ54" s="526"/>
      <c r="HBR54" s="526"/>
      <c r="HBS54" s="526"/>
      <c r="HBT54" s="526"/>
      <c r="HBU54" s="526"/>
      <c r="HBV54" s="526"/>
      <c r="HBW54" s="526"/>
      <c r="HBX54" s="526"/>
      <c r="HBY54" s="526"/>
      <c r="HBZ54" s="526"/>
      <c r="HCA54" s="526"/>
      <c r="HCB54" s="526"/>
      <c r="HCC54" s="526"/>
      <c r="HCD54" s="526"/>
      <c r="HCE54" s="526"/>
      <c r="HCF54" s="526"/>
      <c r="HCG54" s="526"/>
      <c r="HCH54" s="526"/>
      <c r="HCI54" s="526"/>
      <c r="HCJ54" s="526"/>
      <c r="HCK54" s="526"/>
      <c r="HCL54" s="526"/>
      <c r="HCM54" s="526"/>
      <c r="HCN54" s="526"/>
      <c r="HCO54" s="526"/>
      <c r="HCP54" s="526"/>
      <c r="HCQ54" s="526"/>
      <c r="HCR54" s="526"/>
      <c r="HCS54" s="526"/>
      <c r="HCT54" s="526"/>
      <c r="HCU54" s="526"/>
      <c r="HCV54" s="526"/>
      <c r="HCW54" s="526"/>
      <c r="HCX54" s="526"/>
      <c r="HCY54" s="526"/>
      <c r="HCZ54" s="526"/>
      <c r="HDA54" s="526"/>
      <c r="HDB54" s="526"/>
      <c r="HDC54" s="526"/>
      <c r="HDD54" s="526"/>
      <c r="HDE54" s="526"/>
      <c r="HDF54" s="526"/>
      <c r="HDG54" s="526"/>
      <c r="HDH54" s="526"/>
      <c r="HDI54" s="526"/>
      <c r="HDJ54" s="526"/>
      <c r="HDK54" s="526"/>
      <c r="HDL54" s="526"/>
      <c r="HDM54" s="526"/>
      <c r="HDN54" s="526"/>
      <c r="HDO54" s="526"/>
      <c r="HDP54" s="526"/>
      <c r="HDQ54" s="526"/>
      <c r="HDR54" s="526"/>
      <c r="HDS54" s="526"/>
      <c r="HDT54" s="526"/>
      <c r="HDU54" s="526"/>
      <c r="HDV54" s="526"/>
      <c r="HDW54" s="526"/>
      <c r="HDX54" s="526"/>
      <c r="HDY54" s="526"/>
      <c r="HDZ54" s="526"/>
      <c r="HEA54" s="526"/>
      <c r="HEB54" s="526"/>
      <c r="HEC54" s="526"/>
      <c r="HED54" s="526"/>
      <c r="HEE54" s="526"/>
      <c r="HEF54" s="526"/>
      <c r="HEG54" s="526"/>
      <c r="HEH54" s="526"/>
      <c r="HEI54" s="526"/>
      <c r="HEJ54" s="526"/>
      <c r="HEK54" s="526"/>
      <c r="HEL54" s="526"/>
      <c r="HEM54" s="526"/>
      <c r="HEN54" s="526"/>
      <c r="HEO54" s="526"/>
      <c r="HEP54" s="526"/>
      <c r="HEQ54" s="526"/>
      <c r="HER54" s="526"/>
      <c r="HES54" s="526"/>
      <c r="HET54" s="526"/>
      <c r="HEU54" s="526"/>
      <c r="HEV54" s="526"/>
      <c r="HEW54" s="526"/>
      <c r="HEX54" s="526"/>
      <c r="HEY54" s="526"/>
      <c r="HEZ54" s="526"/>
      <c r="HFA54" s="526"/>
      <c r="HFB54" s="526"/>
      <c r="HFC54" s="526"/>
      <c r="HFD54" s="526"/>
      <c r="HFE54" s="526"/>
      <c r="HFF54" s="526"/>
      <c r="HFG54" s="526"/>
      <c r="HFH54" s="526"/>
      <c r="HFI54" s="526"/>
      <c r="HFJ54" s="526"/>
      <c r="HFK54" s="526"/>
      <c r="HFL54" s="526"/>
      <c r="HFM54" s="526"/>
      <c r="HFN54" s="526"/>
      <c r="HFO54" s="526"/>
      <c r="HFP54" s="526"/>
      <c r="HFQ54" s="526"/>
      <c r="HFR54" s="526"/>
      <c r="HFS54" s="526"/>
      <c r="HFT54" s="526"/>
      <c r="HFU54" s="526"/>
      <c r="HFV54" s="526"/>
      <c r="HFW54" s="526"/>
      <c r="HFX54" s="526"/>
      <c r="HFY54" s="526"/>
      <c r="HFZ54" s="526"/>
      <c r="HGA54" s="526"/>
      <c r="HGB54" s="526"/>
      <c r="HGC54" s="526"/>
      <c r="HGD54" s="526"/>
      <c r="HGE54" s="526"/>
      <c r="HGF54" s="526"/>
      <c r="HGG54" s="526"/>
      <c r="HGH54" s="526"/>
      <c r="HGI54" s="526"/>
      <c r="HGJ54" s="526"/>
      <c r="HGK54" s="526"/>
      <c r="HGL54" s="526"/>
      <c r="HGM54" s="526"/>
      <c r="HGN54" s="526"/>
      <c r="HGO54" s="526"/>
      <c r="HGP54" s="526"/>
      <c r="HGQ54" s="526"/>
      <c r="HGR54" s="526"/>
      <c r="HGS54" s="526"/>
      <c r="HGT54" s="526"/>
      <c r="HGU54" s="526"/>
      <c r="HGV54" s="526"/>
      <c r="HGW54" s="526"/>
      <c r="HGX54" s="526"/>
      <c r="HGY54" s="526"/>
      <c r="HGZ54" s="526"/>
      <c r="HHA54" s="526"/>
      <c r="HHB54" s="526"/>
      <c r="HHC54" s="526"/>
      <c r="HHD54" s="526"/>
      <c r="HHE54" s="526"/>
      <c r="HHF54" s="526"/>
      <c r="HHG54" s="526"/>
      <c r="HHH54" s="526"/>
      <c r="HHI54" s="526"/>
      <c r="HHJ54" s="526"/>
      <c r="HHK54" s="526"/>
      <c r="HHL54" s="526"/>
      <c r="HHM54" s="526"/>
      <c r="HHN54" s="526"/>
      <c r="HHO54" s="526"/>
      <c r="HHP54" s="526"/>
      <c r="HHQ54" s="526"/>
      <c r="HHR54" s="526"/>
      <c r="HHS54" s="526"/>
      <c r="HHT54" s="526"/>
      <c r="HHU54" s="526"/>
      <c r="HHV54" s="526"/>
      <c r="HHW54" s="526"/>
      <c r="HHX54" s="526"/>
      <c r="HHY54" s="526"/>
      <c r="HHZ54" s="526"/>
      <c r="HIA54" s="526"/>
      <c r="HIB54" s="526"/>
      <c r="HIC54" s="526"/>
      <c r="HID54" s="526"/>
      <c r="HIE54" s="526"/>
      <c r="HIF54" s="526"/>
      <c r="HIG54" s="526"/>
      <c r="HIH54" s="526"/>
      <c r="HII54" s="526"/>
      <c r="HIJ54" s="526"/>
      <c r="HIK54" s="526"/>
      <c r="HIL54" s="526"/>
      <c r="HIM54" s="526"/>
      <c r="HIN54" s="526"/>
      <c r="HIO54" s="526"/>
      <c r="HIP54" s="526"/>
      <c r="HIQ54" s="526"/>
      <c r="HIR54" s="526"/>
      <c r="HIS54" s="526"/>
      <c r="HIT54" s="526"/>
      <c r="HIU54" s="526"/>
      <c r="HIV54" s="526"/>
      <c r="HIW54" s="526"/>
      <c r="HIX54" s="526"/>
      <c r="HIY54" s="526"/>
      <c r="HIZ54" s="526"/>
      <c r="HJA54" s="526"/>
      <c r="HJB54" s="526"/>
      <c r="HJC54" s="526"/>
      <c r="HJD54" s="526"/>
      <c r="HJE54" s="526"/>
      <c r="HJF54" s="526"/>
      <c r="HJG54" s="526"/>
      <c r="HJH54" s="526"/>
      <c r="HJI54" s="526"/>
      <c r="HJJ54" s="526"/>
      <c r="HJK54" s="526"/>
      <c r="HJL54" s="526"/>
      <c r="HJM54" s="526"/>
      <c r="HJN54" s="526"/>
      <c r="HJO54" s="526"/>
      <c r="HJP54" s="526"/>
      <c r="HJQ54" s="526"/>
      <c r="HJR54" s="526"/>
      <c r="HJS54" s="526"/>
      <c r="HJT54" s="526"/>
      <c r="HJU54" s="526"/>
      <c r="HJV54" s="526"/>
      <c r="HJW54" s="526"/>
      <c r="HJX54" s="526"/>
      <c r="HJY54" s="526"/>
      <c r="HJZ54" s="526"/>
      <c r="HKA54" s="526"/>
      <c r="HKB54" s="526"/>
      <c r="HKC54" s="526"/>
      <c r="HKD54" s="526"/>
      <c r="HKE54" s="526"/>
      <c r="HKF54" s="526"/>
      <c r="HKG54" s="526"/>
      <c r="HKH54" s="526"/>
      <c r="HKI54" s="526"/>
      <c r="HKJ54" s="526"/>
      <c r="HKK54" s="526"/>
      <c r="HKL54" s="526"/>
      <c r="HKM54" s="526"/>
      <c r="HKN54" s="526"/>
      <c r="HKO54" s="526"/>
      <c r="HKP54" s="526"/>
      <c r="HKQ54" s="526"/>
      <c r="HKR54" s="526"/>
      <c r="HKS54" s="526"/>
      <c r="HKT54" s="526"/>
      <c r="HKU54" s="526"/>
      <c r="HKV54" s="526"/>
      <c r="HKW54" s="526"/>
      <c r="HKX54" s="526"/>
      <c r="HKY54" s="526"/>
      <c r="HKZ54" s="526"/>
      <c r="HLA54" s="526"/>
      <c r="HLB54" s="526"/>
      <c r="HLC54" s="526"/>
      <c r="HLD54" s="526"/>
      <c r="HLE54" s="526"/>
      <c r="HLF54" s="526"/>
      <c r="HLG54" s="526"/>
      <c r="HLH54" s="526"/>
      <c r="HLI54" s="526"/>
      <c r="HLJ54" s="526"/>
      <c r="HLK54" s="526"/>
      <c r="HLL54" s="526"/>
      <c r="HLM54" s="526"/>
      <c r="HLN54" s="526"/>
      <c r="HLO54" s="526"/>
      <c r="HLP54" s="526"/>
      <c r="HLQ54" s="526"/>
      <c r="HLR54" s="526"/>
      <c r="HLS54" s="526"/>
      <c r="HLT54" s="526"/>
      <c r="HLU54" s="526"/>
      <c r="HLV54" s="526"/>
      <c r="HLW54" s="526"/>
      <c r="HLX54" s="526"/>
      <c r="HLY54" s="526"/>
      <c r="HLZ54" s="526"/>
      <c r="HMA54" s="526"/>
      <c r="HMB54" s="526"/>
      <c r="HMC54" s="526"/>
      <c r="HMD54" s="526"/>
      <c r="HME54" s="526"/>
      <c r="HMF54" s="526"/>
      <c r="HMG54" s="526"/>
      <c r="HMH54" s="526"/>
      <c r="HMI54" s="526"/>
      <c r="HMJ54" s="526"/>
      <c r="HMK54" s="526"/>
      <c r="HML54" s="526"/>
      <c r="HMM54" s="526"/>
      <c r="HMN54" s="526"/>
      <c r="HMO54" s="526"/>
      <c r="HMP54" s="526"/>
      <c r="HMQ54" s="526"/>
      <c r="HMR54" s="526"/>
      <c r="HMS54" s="526"/>
      <c r="HMT54" s="526"/>
      <c r="HMU54" s="526"/>
      <c r="HMV54" s="526"/>
      <c r="HMW54" s="526"/>
      <c r="HMX54" s="526"/>
      <c r="HMY54" s="526"/>
      <c r="HMZ54" s="526"/>
      <c r="HNA54" s="526"/>
      <c r="HNB54" s="526"/>
      <c r="HNC54" s="526"/>
      <c r="HND54" s="526"/>
      <c r="HNE54" s="526"/>
      <c r="HNF54" s="526"/>
      <c r="HNG54" s="526"/>
      <c r="HNH54" s="526"/>
      <c r="HNI54" s="526"/>
      <c r="HNJ54" s="526"/>
      <c r="HNK54" s="526"/>
      <c r="HNL54" s="526"/>
      <c r="HNM54" s="526"/>
      <c r="HNN54" s="526"/>
      <c r="HNO54" s="526"/>
      <c r="HNP54" s="526"/>
      <c r="HNQ54" s="526"/>
      <c r="HNR54" s="526"/>
      <c r="HNS54" s="526"/>
      <c r="HNT54" s="526"/>
      <c r="HNU54" s="526"/>
      <c r="HNV54" s="526"/>
      <c r="HNW54" s="526"/>
      <c r="HNX54" s="526"/>
      <c r="HNY54" s="526"/>
      <c r="HNZ54" s="526"/>
      <c r="HOA54" s="526"/>
      <c r="HOB54" s="526"/>
      <c r="HOC54" s="526"/>
      <c r="HOD54" s="526"/>
      <c r="HOE54" s="526"/>
      <c r="HOF54" s="526"/>
      <c r="HOG54" s="526"/>
      <c r="HOH54" s="526"/>
      <c r="HOI54" s="526"/>
      <c r="HOJ54" s="526"/>
      <c r="HOK54" s="526"/>
      <c r="HOL54" s="526"/>
      <c r="HOM54" s="526"/>
      <c r="HON54" s="526"/>
      <c r="HOO54" s="526"/>
      <c r="HOP54" s="526"/>
      <c r="HOQ54" s="526"/>
      <c r="HOR54" s="526"/>
      <c r="HOS54" s="526"/>
      <c r="HOT54" s="526"/>
      <c r="HOU54" s="526"/>
      <c r="HOV54" s="526"/>
      <c r="HOW54" s="526"/>
      <c r="HOX54" s="526"/>
      <c r="HOY54" s="526"/>
      <c r="HOZ54" s="526"/>
      <c r="HPA54" s="526"/>
      <c r="HPB54" s="526"/>
      <c r="HPC54" s="526"/>
      <c r="HPD54" s="526"/>
      <c r="HPE54" s="526"/>
      <c r="HPF54" s="526"/>
      <c r="HPG54" s="526"/>
      <c r="HPH54" s="526"/>
      <c r="HPI54" s="526"/>
      <c r="HPJ54" s="526"/>
      <c r="HPK54" s="526"/>
      <c r="HPL54" s="526"/>
      <c r="HPM54" s="526"/>
      <c r="HPN54" s="526"/>
      <c r="HPO54" s="526"/>
      <c r="HPP54" s="526"/>
      <c r="HPQ54" s="526"/>
      <c r="HPR54" s="526"/>
      <c r="HPS54" s="526"/>
      <c r="HPT54" s="526"/>
      <c r="HPU54" s="526"/>
      <c r="HPV54" s="526"/>
      <c r="HPW54" s="526"/>
      <c r="HPX54" s="526"/>
      <c r="HPY54" s="526"/>
      <c r="HPZ54" s="526"/>
      <c r="HQA54" s="526"/>
      <c r="HQB54" s="526"/>
      <c r="HQC54" s="526"/>
      <c r="HQD54" s="526"/>
      <c r="HQE54" s="526"/>
      <c r="HQF54" s="526"/>
      <c r="HQG54" s="526"/>
      <c r="HQH54" s="526"/>
      <c r="HQI54" s="526"/>
      <c r="HQJ54" s="526"/>
      <c r="HQK54" s="526"/>
      <c r="HQL54" s="526"/>
      <c r="HQM54" s="526"/>
      <c r="HQN54" s="526"/>
      <c r="HQO54" s="526"/>
      <c r="HQP54" s="526"/>
      <c r="HQQ54" s="526"/>
      <c r="HQR54" s="526"/>
      <c r="HQS54" s="526"/>
      <c r="HQT54" s="526"/>
      <c r="HQU54" s="526"/>
      <c r="HQV54" s="526"/>
      <c r="HQW54" s="526"/>
      <c r="HQX54" s="526"/>
      <c r="HQY54" s="526"/>
      <c r="HQZ54" s="526"/>
      <c r="HRA54" s="526"/>
      <c r="HRB54" s="526"/>
      <c r="HRC54" s="526"/>
      <c r="HRD54" s="526"/>
      <c r="HRE54" s="526"/>
      <c r="HRF54" s="526"/>
      <c r="HRG54" s="526"/>
      <c r="HRH54" s="526"/>
      <c r="HRI54" s="526"/>
      <c r="HRJ54" s="526"/>
      <c r="HRK54" s="526"/>
      <c r="HRL54" s="526"/>
      <c r="HRM54" s="526"/>
      <c r="HRN54" s="526"/>
      <c r="HRO54" s="526"/>
      <c r="HRP54" s="526"/>
      <c r="HRQ54" s="526"/>
      <c r="HRR54" s="526"/>
      <c r="HRS54" s="526"/>
      <c r="HRT54" s="526"/>
      <c r="HRU54" s="526"/>
      <c r="HRV54" s="526"/>
      <c r="HRW54" s="526"/>
      <c r="HRX54" s="526"/>
      <c r="HRY54" s="526"/>
      <c r="HRZ54" s="526"/>
      <c r="HSA54" s="526"/>
      <c r="HSB54" s="526"/>
      <c r="HSC54" s="526"/>
      <c r="HSD54" s="526"/>
      <c r="HSE54" s="526"/>
      <c r="HSF54" s="526"/>
      <c r="HSG54" s="526"/>
      <c r="HSH54" s="526"/>
      <c r="HSI54" s="526"/>
      <c r="HSJ54" s="526"/>
      <c r="HSK54" s="526"/>
      <c r="HSL54" s="526"/>
      <c r="HSM54" s="526"/>
      <c r="HSN54" s="526"/>
      <c r="HSO54" s="526"/>
      <c r="HSP54" s="526"/>
      <c r="HSQ54" s="526"/>
      <c r="HSR54" s="526"/>
      <c r="HSS54" s="526"/>
      <c r="HST54" s="526"/>
      <c r="HSU54" s="526"/>
      <c r="HSV54" s="526"/>
      <c r="HSW54" s="526"/>
      <c r="HSX54" s="526"/>
      <c r="HSY54" s="526"/>
      <c r="HSZ54" s="526"/>
      <c r="HTA54" s="526"/>
      <c r="HTB54" s="526"/>
      <c r="HTC54" s="526"/>
      <c r="HTD54" s="526"/>
      <c r="HTE54" s="526"/>
      <c r="HTF54" s="526"/>
      <c r="HTG54" s="526"/>
      <c r="HTH54" s="526"/>
      <c r="HTI54" s="526"/>
      <c r="HTJ54" s="526"/>
      <c r="HTK54" s="526"/>
      <c r="HTL54" s="526"/>
      <c r="HTM54" s="526"/>
      <c r="HTN54" s="526"/>
      <c r="HTO54" s="526"/>
      <c r="HTP54" s="526"/>
      <c r="HTQ54" s="526"/>
      <c r="HTR54" s="526"/>
      <c r="HTS54" s="526"/>
      <c r="HTT54" s="526"/>
      <c r="HTU54" s="526"/>
      <c r="HTV54" s="526"/>
      <c r="HTW54" s="526"/>
      <c r="HTX54" s="526"/>
      <c r="HTY54" s="526"/>
      <c r="HTZ54" s="526"/>
      <c r="HUA54" s="526"/>
      <c r="HUB54" s="526"/>
      <c r="HUC54" s="526"/>
      <c r="HUD54" s="526"/>
      <c r="HUE54" s="526"/>
      <c r="HUF54" s="526"/>
      <c r="HUG54" s="526"/>
      <c r="HUH54" s="526"/>
      <c r="HUI54" s="526"/>
      <c r="HUJ54" s="526"/>
      <c r="HUK54" s="526"/>
      <c r="HUL54" s="526"/>
      <c r="HUM54" s="526"/>
      <c r="HUN54" s="526"/>
      <c r="HUO54" s="526"/>
      <c r="HUP54" s="526"/>
      <c r="HUQ54" s="526"/>
      <c r="HUR54" s="526"/>
      <c r="HUS54" s="526"/>
      <c r="HUT54" s="526"/>
      <c r="HUU54" s="526"/>
      <c r="HUV54" s="526"/>
      <c r="HUW54" s="526"/>
      <c r="HUX54" s="526"/>
      <c r="HUY54" s="526"/>
      <c r="HUZ54" s="526"/>
      <c r="HVA54" s="526"/>
      <c r="HVB54" s="526"/>
      <c r="HVC54" s="526"/>
      <c r="HVD54" s="526"/>
      <c r="HVE54" s="526"/>
      <c r="HVF54" s="526"/>
      <c r="HVG54" s="526"/>
      <c r="HVH54" s="526"/>
      <c r="HVI54" s="526"/>
      <c r="HVJ54" s="526"/>
      <c r="HVK54" s="526"/>
      <c r="HVL54" s="526"/>
      <c r="HVM54" s="526"/>
      <c r="HVN54" s="526"/>
      <c r="HVO54" s="526"/>
      <c r="HVP54" s="526"/>
      <c r="HVQ54" s="526"/>
      <c r="HVR54" s="526"/>
      <c r="HVS54" s="526"/>
      <c r="HVT54" s="526"/>
      <c r="HVU54" s="526"/>
      <c r="HVV54" s="526"/>
      <c r="HVW54" s="526"/>
      <c r="HVX54" s="526"/>
      <c r="HVY54" s="526"/>
      <c r="HVZ54" s="526"/>
      <c r="HWA54" s="526"/>
      <c r="HWB54" s="526"/>
      <c r="HWC54" s="526"/>
      <c r="HWD54" s="526"/>
      <c r="HWE54" s="526"/>
      <c r="HWF54" s="526"/>
      <c r="HWG54" s="526"/>
      <c r="HWH54" s="526"/>
      <c r="HWI54" s="526"/>
      <c r="HWJ54" s="526"/>
      <c r="HWK54" s="526"/>
      <c r="HWL54" s="526"/>
      <c r="HWM54" s="526"/>
      <c r="HWN54" s="526"/>
      <c r="HWO54" s="526"/>
      <c r="HWP54" s="526"/>
      <c r="HWQ54" s="526"/>
      <c r="HWR54" s="526"/>
      <c r="HWS54" s="526"/>
      <c r="HWT54" s="526"/>
      <c r="HWU54" s="526"/>
      <c r="HWV54" s="526"/>
      <c r="HWW54" s="526"/>
      <c r="HWX54" s="526"/>
      <c r="HWY54" s="526"/>
      <c r="HWZ54" s="526"/>
      <c r="HXA54" s="526"/>
      <c r="HXB54" s="526"/>
      <c r="HXC54" s="526"/>
      <c r="HXD54" s="526"/>
      <c r="HXE54" s="526"/>
      <c r="HXF54" s="526"/>
      <c r="HXG54" s="526"/>
      <c r="HXH54" s="526"/>
      <c r="HXI54" s="526"/>
      <c r="HXJ54" s="526"/>
      <c r="HXK54" s="526"/>
      <c r="HXL54" s="526"/>
      <c r="HXM54" s="526"/>
      <c r="HXN54" s="526"/>
      <c r="HXO54" s="526"/>
      <c r="HXP54" s="526"/>
      <c r="HXQ54" s="526"/>
      <c r="HXR54" s="526"/>
      <c r="HXS54" s="526"/>
      <c r="HXT54" s="526"/>
      <c r="HXU54" s="526"/>
      <c r="HXV54" s="526"/>
      <c r="HXW54" s="526"/>
      <c r="HXX54" s="526"/>
      <c r="HXY54" s="526"/>
      <c r="HXZ54" s="526"/>
      <c r="HYA54" s="526"/>
      <c r="HYB54" s="526"/>
      <c r="HYC54" s="526"/>
      <c r="HYD54" s="526"/>
      <c r="HYE54" s="526"/>
      <c r="HYF54" s="526"/>
      <c r="HYG54" s="526"/>
      <c r="HYH54" s="526"/>
      <c r="HYI54" s="526"/>
      <c r="HYJ54" s="526"/>
      <c r="HYK54" s="526"/>
      <c r="HYL54" s="526"/>
      <c r="HYM54" s="526"/>
      <c r="HYN54" s="526"/>
      <c r="HYO54" s="526"/>
      <c r="HYP54" s="526"/>
      <c r="HYQ54" s="526"/>
      <c r="HYR54" s="526"/>
      <c r="HYS54" s="526"/>
      <c r="HYT54" s="526"/>
      <c r="HYU54" s="526"/>
      <c r="HYV54" s="526"/>
      <c r="HYW54" s="526"/>
      <c r="HYX54" s="526"/>
      <c r="HYY54" s="526"/>
      <c r="HYZ54" s="526"/>
      <c r="HZA54" s="526"/>
      <c r="HZB54" s="526"/>
      <c r="HZC54" s="526"/>
      <c r="HZD54" s="526"/>
      <c r="HZE54" s="526"/>
      <c r="HZF54" s="526"/>
      <c r="HZG54" s="526"/>
      <c r="HZH54" s="526"/>
      <c r="HZI54" s="526"/>
      <c r="HZJ54" s="526"/>
      <c r="HZK54" s="526"/>
      <c r="HZL54" s="526"/>
      <c r="HZM54" s="526"/>
      <c r="HZN54" s="526"/>
      <c r="HZO54" s="526"/>
      <c r="HZP54" s="526"/>
      <c r="HZQ54" s="526"/>
      <c r="HZR54" s="526"/>
      <c r="HZS54" s="526"/>
      <c r="HZT54" s="526"/>
      <c r="HZU54" s="526"/>
      <c r="HZV54" s="526"/>
      <c r="HZW54" s="526"/>
      <c r="HZX54" s="526"/>
      <c r="HZY54" s="526"/>
      <c r="HZZ54" s="526"/>
      <c r="IAA54" s="526"/>
      <c r="IAB54" s="526"/>
      <c r="IAC54" s="526"/>
      <c r="IAD54" s="526"/>
      <c r="IAE54" s="526"/>
      <c r="IAF54" s="526"/>
      <c r="IAG54" s="526"/>
      <c r="IAH54" s="526"/>
      <c r="IAI54" s="526"/>
      <c r="IAJ54" s="526"/>
      <c r="IAK54" s="526"/>
      <c r="IAL54" s="526"/>
      <c r="IAM54" s="526"/>
      <c r="IAN54" s="526"/>
      <c r="IAO54" s="526"/>
      <c r="IAP54" s="526"/>
      <c r="IAQ54" s="526"/>
      <c r="IAR54" s="526"/>
      <c r="IAS54" s="526"/>
      <c r="IAT54" s="526"/>
      <c r="IAU54" s="526"/>
      <c r="IAV54" s="526"/>
      <c r="IAW54" s="526"/>
      <c r="IAX54" s="526"/>
      <c r="IAY54" s="526"/>
      <c r="IAZ54" s="526"/>
      <c r="IBA54" s="526"/>
      <c r="IBB54" s="526"/>
      <c r="IBC54" s="526"/>
      <c r="IBD54" s="526"/>
      <c r="IBE54" s="526"/>
      <c r="IBF54" s="526"/>
      <c r="IBG54" s="526"/>
      <c r="IBH54" s="526"/>
      <c r="IBI54" s="526"/>
      <c r="IBJ54" s="526"/>
      <c r="IBK54" s="526"/>
      <c r="IBL54" s="526"/>
      <c r="IBM54" s="526"/>
      <c r="IBN54" s="526"/>
      <c r="IBO54" s="526"/>
      <c r="IBP54" s="526"/>
      <c r="IBQ54" s="526"/>
      <c r="IBR54" s="526"/>
      <c r="IBS54" s="526"/>
      <c r="IBT54" s="526"/>
      <c r="IBU54" s="526"/>
      <c r="IBV54" s="526"/>
      <c r="IBW54" s="526"/>
      <c r="IBX54" s="526"/>
      <c r="IBY54" s="526"/>
      <c r="IBZ54" s="526"/>
      <c r="ICA54" s="526"/>
      <c r="ICB54" s="526"/>
      <c r="ICC54" s="526"/>
      <c r="ICD54" s="526"/>
      <c r="ICE54" s="526"/>
      <c r="ICF54" s="526"/>
      <c r="ICG54" s="526"/>
      <c r="ICH54" s="526"/>
      <c r="ICI54" s="526"/>
      <c r="ICJ54" s="526"/>
      <c r="ICK54" s="526"/>
      <c r="ICL54" s="526"/>
      <c r="ICM54" s="526"/>
      <c r="ICN54" s="526"/>
      <c r="ICO54" s="526"/>
      <c r="ICP54" s="526"/>
      <c r="ICQ54" s="526"/>
      <c r="ICR54" s="526"/>
      <c r="ICS54" s="526"/>
      <c r="ICT54" s="526"/>
      <c r="ICU54" s="526"/>
      <c r="ICV54" s="526"/>
      <c r="ICW54" s="526"/>
      <c r="ICX54" s="526"/>
      <c r="ICY54" s="526"/>
      <c r="ICZ54" s="526"/>
      <c r="IDA54" s="526"/>
      <c r="IDB54" s="526"/>
      <c r="IDC54" s="526"/>
      <c r="IDD54" s="526"/>
      <c r="IDE54" s="526"/>
      <c r="IDF54" s="526"/>
      <c r="IDG54" s="526"/>
      <c r="IDH54" s="526"/>
      <c r="IDI54" s="526"/>
      <c r="IDJ54" s="526"/>
      <c r="IDK54" s="526"/>
      <c r="IDL54" s="526"/>
      <c r="IDM54" s="526"/>
      <c r="IDN54" s="526"/>
      <c r="IDO54" s="526"/>
      <c r="IDP54" s="526"/>
      <c r="IDQ54" s="526"/>
      <c r="IDR54" s="526"/>
      <c r="IDS54" s="526"/>
      <c r="IDT54" s="526"/>
      <c r="IDU54" s="526"/>
      <c r="IDV54" s="526"/>
      <c r="IDW54" s="526"/>
      <c r="IDX54" s="526"/>
      <c r="IDY54" s="526"/>
      <c r="IDZ54" s="526"/>
      <c r="IEA54" s="526"/>
      <c r="IEB54" s="526"/>
      <c r="IEC54" s="526"/>
      <c r="IED54" s="526"/>
      <c r="IEE54" s="526"/>
      <c r="IEF54" s="526"/>
      <c r="IEG54" s="526"/>
      <c r="IEH54" s="526"/>
      <c r="IEI54" s="526"/>
      <c r="IEJ54" s="526"/>
      <c r="IEK54" s="526"/>
      <c r="IEL54" s="526"/>
      <c r="IEM54" s="526"/>
      <c r="IEN54" s="526"/>
      <c r="IEO54" s="526"/>
      <c r="IEP54" s="526"/>
      <c r="IEQ54" s="526"/>
      <c r="IER54" s="526"/>
      <c r="IES54" s="526"/>
      <c r="IET54" s="526"/>
      <c r="IEU54" s="526"/>
      <c r="IEV54" s="526"/>
      <c r="IEW54" s="526"/>
      <c r="IEX54" s="526"/>
      <c r="IEY54" s="526"/>
      <c r="IEZ54" s="526"/>
      <c r="IFA54" s="526"/>
      <c r="IFB54" s="526"/>
      <c r="IFC54" s="526"/>
      <c r="IFD54" s="526"/>
      <c r="IFE54" s="526"/>
      <c r="IFF54" s="526"/>
      <c r="IFG54" s="526"/>
      <c r="IFH54" s="526"/>
      <c r="IFI54" s="526"/>
      <c r="IFJ54" s="526"/>
      <c r="IFK54" s="526"/>
      <c r="IFL54" s="526"/>
      <c r="IFM54" s="526"/>
      <c r="IFN54" s="526"/>
      <c r="IFO54" s="526"/>
      <c r="IFP54" s="526"/>
      <c r="IFQ54" s="526"/>
      <c r="IFR54" s="526"/>
      <c r="IFS54" s="526"/>
      <c r="IFT54" s="526"/>
      <c r="IFU54" s="526"/>
      <c r="IFV54" s="526"/>
      <c r="IFW54" s="526"/>
      <c r="IFX54" s="526"/>
      <c r="IFY54" s="526"/>
      <c r="IFZ54" s="526"/>
      <c r="IGA54" s="526"/>
      <c r="IGB54" s="526"/>
      <c r="IGC54" s="526"/>
      <c r="IGD54" s="526"/>
      <c r="IGE54" s="526"/>
      <c r="IGF54" s="526"/>
      <c r="IGG54" s="526"/>
      <c r="IGH54" s="526"/>
      <c r="IGI54" s="526"/>
      <c r="IGJ54" s="526"/>
      <c r="IGK54" s="526"/>
      <c r="IGL54" s="526"/>
      <c r="IGM54" s="526"/>
      <c r="IGN54" s="526"/>
      <c r="IGO54" s="526"/>
      <c r="IGP54" s="526"/>
      <c r="IGQ54" s="526"/>
      <c r="IGR54" s="526"/>
      <c r="IGS54" s="526"/>
      <c r="IGT54" s="526"/>
      <c r="IGU54" s="526"/>
      <c r="IGV54" s="526"/>
      <c r="IGW54" s="526"/>
      <c r="IGX54" s="526"/>
      <c r="IGY54" s="526"/>
      <c r="IGZ54" s="526"/>
      <c r="IHA54" s="526"/>
      <c r="IHB54" s="526"/>
      <c r="IHC54" s="526"/>
      <c r="IHD54" s="526"/>
      <c r="IHE54" s="526"/>
      <c r="IHF54" s="526"/>
      <c r="IHG54" s="526"/>
      <c r="IHH54" s="526"/>
      <c r="IHI54" s="526"/>
      <c r="IHJ54" s="526"/>
      <c r="IHK54" s="526"/>
      <c r="IHL54" s="526"/>
      <c r="IHM54" s="526"/>
      <c r="IHN54" s="526"/>
      <c r="IHO54" s="526"/>
      <c r="IHP54" s="526"/>
      <c r="IHQ54" s="526"/>
      <c r="IHR54" s="526"/>
      <c r="IHS54" s="526"/>
      <c r="IHT54" s="526"/>
      <c r="IHU54" s="526"/>
      <c r="IHV54" s="526"/>
      <c r="IHW54" s="526"/>
      <c r="IHX54" s="526"/>
      <c r="IHY54" s="526"/>
      <c r="IHZ54" s="526"/>
      <c r="IIA54" s="526"/>
      <c r="IIB54" s="526"/>
      <c r="IIC54" s="526"/>
      <c r="IID54" s="526"/>
      <c r="IIE54" s="526"/>
      <c r="IIF54" s="526"/>
      <c r="IIG54" s="526"/>
      <c r="IIH54" s="526"/>
      <c r="III54" s="526"/>
      <c r="IIJ54" s="526"/>
      <c r="IIK54" s="526"/>
      <c r="IIL54" s="526"/>
      <c r="IIM54" s="526"/>
      <c r="IIN54" s="526"/>
      <c r="IIO54" s="526"/>
      <c r="IIP54" s="526"/>
      <c r="IIQ54" s="526"/>
      <c r="IIR54" s="526"/>
      <c r="IIS54" s="526"/>
      <c r="IIT54" s="526"/>
      <c r="IIU54" s="526"/>
      <c r="IIV54" s="526"/>
      <c r="IIW54" s="526"/>
      <c r="IIX54" s="526"/>
      <c r="IIY54" s="526"/>
      <c r="IIZ54" s="526"/>
      <c r="IJA54" s="526"/>
      <c r="IJB54" s="526"/>
      <c r="IJC54" s="526"/>
      <c r="IJD54" s="526"/>
      <c r="IJE54" s="526"/>
      <c r="IJF54" s="526"/>
      <c r="IJG54" s="526"/>
      <c r="IJH54" s="526"/>
      <c r="IJI54" s="526"/>
      <c r="IJJ54" s="526"/>
      <c r="IJK54" s="526"/>
      <c r="IJL54" s="526"/>
      <c r="IJM54" s="526"/>
      <c r="IJN54" s="526"/>
      <c r="IJO54" s="526"/>
      <c r="IJP54" s="526"/>
      <c r="IJQ54" s="526"/>
      <c r="IJR54" s="526"/>
      <c r="IJS54" s="526"/>
      <c r="IJT54" s="526"/>
      <c r="IJU54" s="526"/>
      <c r="IJV54" s="526"/>
      <c r="IJW54" s="526"/>
      <c r="IJX54" s="526"/>
      <c r="IJY54" s="526"/>
      <c r="IJZ54" s="526"/>
      <c r="IKA54" s="526"/>
      <c r="IKB54" s="526"/>
      <c r="IKC54" s="526"/>
      <c r="IKD54" s="526"/>
      <c r="IKE54" s="526"/>
      <c r="IKF54" s="526"/>
      <c r="IKG54" s="526"/>
      <c r="IKH54" s="526"/>
      <c r="IKI54" s="526"/>
      <c r="IKJ54" s="526"/>
      <c r="IKK54" s="526"/>
      <c r="IKL54" s="526"/>
      <c r="IKM54" s="526"/>
      <c r="IKN54" s="526"/>
      <c r="IKO54" s="526"/>
      <c r="IKP54" s="526"/>
      <c r="IKQ54" s="526"/>
      <c r="IKR54" s="526"/>
      <c r="IKS54" s="526"/>
      <c r="IKT54" s="526"/>
      <c r="IKU54" s="526"/>
      <c r="IKV54" s="526"/>
      <c r="IKW54" s="526"/>
      <c r="IKX54" s="526"/>
      <c r="IKY54" s="526"/>
      <c r="IKZ54" s="526"/>
      <c r="ILA54" s="526"/>
      <c r="ILB54" s="526"/>
      <c r="ILC54" s="526"/>
      <c r="ILD54" s="526"/>
      <c r="ILE54" s="526"/>
      <c r="ILF54" s="526"/>
      <c r="ILG54" s="526"/>
      <c r="ILH54" s="526"/>
      <c r="ILI54" s="526"/>
      <c r="ILJ54" s="526"/>
      <c r="ILK54" s="526"/>
      <c r="ILL54" s="526"/>
      <c r="ILM54" s="526"/>
      <c r="ILN54" s="526"/>
      <c r="ILO54" s="526"/>
      <c r="ILP54" s="526"/>
      <c r="ILQ54" s="526"/>
      <c r="ILR54" s="526"/>
      <c r="ILS54" s="526"/>
      <c r="ILT54" s="526"/>
      <c r="ILU54" s="526"/>
      <c r="ILV54" s="526"/>
      <c r="ILW54" s="526"/>
      <c r="ILX54" s="526"/>
      <c r="ILY54" s="526"/>
      <c r="ILZ54" s="526"/>
      <c r="IMA54" s="526"/>
      <c r="IMB54" s="526"/>
      <c r="IMC54" s="526"/>
      <c r="IMD54" s="526"/>
      <c r="IME54" s="526"/>
      <c r="IMF54" s="526"/>
      <c r="IMG54" s="526"/>
      <c r="IMH54" s="526"/>
      <c r="IMI54" s="526"/>
      <c r="IMJ54" s="526"/>
      <c r="IMK54" s="526"/>
      <c r="IML54" s="526"/>
      <c r="IMM54" s="526"/>
      <c r="IMN54" s="526"/>
      <c r="IMO54" s="526"/>
      <c r="IMP54" s="526"/>
      <c r="IMQ54" s="526"/>
      <c r="IMR54" s="526"/>
      <c r="IMS54" s="526"/>
      <c r="IMT54" s="526"/>
      <c r="IMU54" s="526"/>
      <c r="IMV54" s="526"/>
      <c r="IMW54" s="526"/>
      <c r="IMX54" s="526"/>
      <c r="IMY54" s="526"/>
      <c r="IMZ54" s="526"/>
      <c r="INA54" s="526"/>
      <c r="INB54" s="526"/>
      <c r="INC54" s="526"/>
      <c r="IND54" s="526"/>
      <c r="INE54" s="526"/>
      <c r="INF54" s="526"/>
      <c r="ING54" s="526"/>
      <c r="INH54" s="526"/>
      <c r="INI54" s="526"/>
      <c r="INJ54" s="526"/>
      <c r="INK54" s="526"/>
      <c r="INL54" s="526"/>
      <c r="INM54" s="526"/>
      <c r="INN54" s="526"/>
      <c r="INO54" s="526"/>
      <c r="INP54" s="526"/>
      <c r="INQ54" s="526"/>
      <c r="INR54" s="526"/>
      <c r="INS54" s="526"/>
      <c r="INT54" s="526"/>
      <c r="INU54" s="526"/>
      <c r="INV54" s="526"/>
      <c r="INW54" s="526"/>
      <c r="INX54" s="526"/>
      <c r="INY54" s="526"/>
      <c r="INZ54" s="526"/>
      <c r="IOA54" s="526"/>
      <c r="IOB54" s="526"/>
      <c r="IOC54" s="526"/>
      <c r="IOD54" s="526"/>
      <c r="IOE54" s="526"/>
      <c r="IOF54" s="526"/>
      <c r="IOG54" s="526"/>
      <c r="IOH54" s="526"/>
      <c r="IOI54" s="526"/>
      <c r="IOJ54" s="526"/>
      <c r="IOK54" s="526"/>
      <c r="IOL54" s="526"/>
      <c r="IOM54" s="526"/>
      <c r="ION54" s="526"/>
      <c r="IOO54" s="526"/>
      <c r="IOP54" s="526"/>
      <c r="IOQ54" s="526"/>
      <c r="IOR54" s="526"/>
      <c r="IOS54" s="526"/>
      <c r="IOT54" s="526"/>
      <c r="IOU54" s="526"/>
      <c r="IOV54" s="526"/>
      <c r="IOW54" s="526"/>
      <c r="IOX54" s="526"/>
      <c r="IOY54" s="526"/>
      <c r="IOZ54" s="526"/>
      <c r="IPA54" s="526"/>
      <c r="IPB54" s="526"/>
      <c r="IPC54" s="526"/>
      <c r="IPD54" s="526"/>
      <c r="IPE54" s="526"/>
      <c r="IPF54" s="526"/>
      <c r="IPG54" s="526"/>
      <c r="IPH54" s="526"/>
      <c r="IPI54" s="526"/>
      <c r="IPJ54" s="526"/>
      <c r="IPK54" s="526"/>
      <c r="IPL54" s="526"/>
      <c r="IPM54" s="526"/>
      <c r="IPN54" s="526"/>
      <c r="IPO54" s="526"/>
      <c r="IPP54" s="526"/>
      <c r="IPQ54" s="526"/>
      <c r="IPR54" s="526"/>
      <c r="IPS54" s="526"/>
      <c r="IPT54" s="526"/>
      <c r="IPU54" s="526"/>
      <c r="IPV54" s="526"/>
      <c r="IPW54" s="526"/>
      <c r="IPX54" s="526"/>
      <c r="IPY54" s="526"/>
      <c r="IPZ54" s="526"/>
      <c r="IQA54" s="526"/>
      <c r="IQB54" s="526"/>
      <c r="IQC54" s="526"/>
      <c r="IQD54" s="526"/>
      <c r="IQE54" s="526"/>
      <c r="IQF54" s="526"/>
      <c r="IQG54" s="526"/>
      <c r="IQH54" s="526"/>
      <c r="IQI54" s="526"/>
      <c r="IQJ54" s="526"/>
      <c r="IQK54" s="526"/>
      <c r="IQL54" s="526"/>
      <c r="IQM54" s="526"/>
      <c r="IQN54" s="526"/>
      <c r="IQO54" s="526"/>
      <c r="IQP54" s="526"/>
      <c r="IQQ54" s="526"/>
      <c r="IQR54" s="526"/>
      <c r="IQS54" s="526"/>
      <c r="IQT54" s="526"/>
      <c r="IQU54" s="526"/>
      <c r="IQV54" s="526"/>
      <c r="IQW54" s="526"/>
      <c r="IQX54" s="526"/>
      <c r="IQY54" s="526"/>
      <c r="IQZ54" s="526"/>
      <c r="IRA54" s="526"/>
      <c r="IRB54" s="526"/>
      <c r="IRC54" s="526"/>
      <c r="IRD54" s="526"/>
      <c r="IRE54" s="526"/>
      <c r="IRF54" s="526"/>
      <c r="IRG54" s="526"/>
      <c r="IRH54" s="526"/>
      <c r="IRI54" s="526"/>
      <c r="IRJ54" s="526"/>
      <c r="IRK54" s="526"/>
      <c r="IRL54" s="526"/>
      <c r="IRM54" s="526"/>
      <c r="IRN54" s="526"/>
      <c r="IRO54" s="526"/>
      <c r="IRP54" s="526"/>
      <c r="IRQ54" s="526"/>
      <c r="IRR54" s="526"/>
      <c r="IRS54" s="526"/>
      <c r="IRT54" s="526"/>
      <c r="IRU54" s="526"/>
      <c r="IRV54" s="526"/>
      <c r="IRW54" s="526"/>
      <c r="IRX54" s="526"/>
      <c r="IRY54" s="526"/>
      <c r="IRZ54" s="526"/>
      <c r="ISA54" s="526"/>
      <c r="ISB54" s="526"/>
      <c r="ISC54" s="526"/>
      <c r="ISD54" s="526"/>
      <c r="ISE54" s="526"/>
      <c r="ISF54" s="526"/>
      <c r="ISG54" s="526"/>
      <c r="ISH54" s="526"/>
      <c r="ISI54" s="526"/>
      <c r="ISJ54" s="526"/>
      <c r="ISK54" s="526"/>
      <c r="ISL54" s="526"/>
      <c r="ISM54" s="526"/>
      <c r="ISN54" s="526"/>
      <c r="ISO54" s="526"/>
      <c r="ISP54" s="526"/>
      <c r="ISQ54" s="526"/>
      <c r="ISR54" s="526"/>
      <c r="ISS54" s="526"/>
      <c r="IST54" s="526"/>
      <c r="ISU54" s="526"/>
      <c r="ISV54" s="526"/>
      <c r="ISW54" s="526"/>
      <c r="ISX54" s="526"/>
      <c r="ISY54" s="526"/>
      <c r="ISZ54" s="526"/>
      <c r="ITA54" s="526"/>
      <c r="ITB54" s="526"/>
      <c r="ITC54" s="526"/>
      <c r="ITD54" s="526"/>
      <c r="ITE54" s="526"/>
      <c r="ITF54" s="526"/>
      <c r="ITG54" s="526"/>
      <c r="ITH54" s="526"/>
      <c r="ITI54" s="526"/>
      <c r="ITJ54" s="526"/>
      <c r="ITK54" s="526"/>
      <c r="ITL54" s="526"/>
      <c r="ITM54" s="526"/>
      <c r="ITN54" s="526"/>
      <c r="ITO54" s="526"/>
      <c r="ITP54" s="526"/>
      <c r="ITQ54" s="526"/>
      <c r="ITR54" s="526"/>
      <c r="ITS54" s="526"/>
      <c r="ITT54" s="526"/>
      <c r="ITU54" s="526"/>
      <c r="ITV54" s="526"/>
      <c r="ITW54" s="526"/>
      <c r="ITX54" s="526"/>
      <c r="ITY54" s="526"/>
      <c r="ITZ54" s="526"/>
      <c r="IUA54" s="526"/>
      <c r="IUB54" s="526"/>
      <c r="IUC54" s="526"/>
      <c r="IUD54" s="526"/>
      <c r="IUE54" s="526"/>
      <c r="IUF54" s="526"/>
      <c r="IUG54" s="526"/>
      <c r="IUH54" s="526"/>
      <c r="IUI54" s="526"/>
      <c r="IUJ54" s="526"/>
      <c r="IUK54" s="526"/>
      <c r="IUL54" s="526"/>
      <c r="IUM54" s="526"/>
      <c r="IUN54" s="526"/>
      <c r="IUO54" s="526"/>
      <c r="IUP54" s="526"/>
      <c r="IUQ54" s="526"/>
      <c r="IUR54" s="526"/>
      <c r="IUS54" s="526"/>
      <c r="IUT54" s="526"/>
      <c r="IUU54" s="526"/>
      <c r="IUV54" s="526"/>
      <c r="IUW54" s="526"/>
      <c r="IUX54" s="526"/>
      <c r="IUY54" s="526"/>
      <c r="IUZ54" s="526"/>
      <c r="IVA54" s="526"/>
      <c r="IVB54" s="526"/>
      <c r="IVC54" s="526"/>
      <c r="IVD54" s="526"/>
      <c r="IVE54" s="526"/>
      <c r="IVF54" s="526"/>
      <c r="IVG54" s="526"/>
      <c r="IVH54" s="526"/>
      <c r="IVI54" s="526"/>
      <c r="IVJ54" s="526"/>
      <c r="IVK54" s="526"/>
      <c r="IVL54" s="526"/>
      <c r="IVM54" s="526"/>
      <c r="IVN54" s="526"/>
      <c r="IVO54" s="526"/>
      <c r="IVP54" s="526"/>
      <c r="IVQ54" s="526"/>
      <c r="IVR54" s="526"/>
      <c r="IVS54" s="526"/>
      <c r="IVT54" s="526"/>
      <c r="IVU54" s="526"/>
      <c r="IVV54" s="526"/>
      <c r="IVW54" s="526"/>
      <c r="IVX54" s="526"/>
      <c r="IVY54" s="526"/>
      <c r="IVZ54" s="526"/>
      <c r="IWA54" s="526"/>
      <c r="IWB54" s="526"/>
      <c r="IWC54" s="526"/>
      <c r="IWD54" s="526"/>
      <c r="IWE54" s="526"/>
      <c r="IWF54" s="526"/>
      <c r="IWG54" s="526"/>
      <c r="IWH54" s="526"/>
      <c r="IWI54" s="526"/>
      <c r="IWJ54" s="526"/>
      <c r="IWK54" s="526"/>
      <c r="IWL54" s="526"/>
      <c r="IWM54" s="526"/>
      <c r="IWN54" s="526"/>
      <c r="IWO54" s="526"/>
      <c r="IWP54" s="526"/>
      <c r="IWQ54" s="526"/>
      <c r="IWR54" s="526"/>
      <c r="IWS54" s="526"/>
      <c r="IWT54" s="526"/>
      <c r="IWU54" s="526"/>
      <c r="IWV54" s="526"/>
      <c r="IWW54" s="526"/>
      <c r="IWX54" s="526"/>
      <c r="IWY54" s="526"/>
      <c r="IWZ54" s="526"/>
      <c r="IXA54" s="526"/>
      <c r="IXB54" s="526"/>
      <c r="IXC54" s="526"/>
      <c r="IXD54" s="526"/>
      <c r="IXE54" s="526"/>
      <c r="IXF54" s="526"/>
      <c r="IXG54" s="526"/>
      <c r="IXH54" s="526"/>
      <c r="IXI54" s="526"/>
      <c r="IXJ54" s="526"/>
      <c r="IXK54" s="526"/>
      <c r="IXL54" s="526"/>
      <c r="IXM54" s="526"/>
      <c r="IXN54" s="526"/>
      <c r="IXO54" s="526"/>
      <c r="IXP54" s="526"/>
      <c r="IXQ54" s="526"/>
      <c r="IXR54" s="526"/>
      <c r="IXS54" s="526"/>
      <c r="IXT54" s="526"/>
      <c r="IXU54" s="526"/>
      <c r="IXV54" s="526"/>
      <c r="IXW54" s="526"/>
      <c r="IXX54" s="526"/>
      <c r="IXY54" s="526"/>
      <c r="IXZ54" s="526"/>
      <c r="IYA54" s="526"/>
      <c r="IYB54" s="526"/>
      <c r="IYC54" s="526"/>
      <c r="IYD54" s="526"/>
      <c r="IYE54" s="526"/>
      <c r="IYF54" s="526"/>
      <c r="IYG54" s="526"/>
      <c r="IYH54" s="526"/>
      <c r="IYI54" s="526"/>
      <c r="IYJ54" s="526"/>
      <c r="IYK54" s="526"/>
      <c r="IYL54" s="526"/>
      <c r="IYM54" s="526"/>
      <c r="IYN54" s="526"/>
      <c r="IYO54" s="526"/>
      <c r="IYP54" s="526"/>
      <c r="IYQ54" s="526"/>
      <c r="IYR54" s="526"/>
      <c r="IYS54" s="526"/>
      <c r="IYT54" s="526"/>
      <c r="IYU54" s="526"/>
      <c r="IYV54" s="526"/>
      <c r="IYW54" s="526"/>
      <c r="IYX54" s="526"/>
      <c r="IYY54" s="526"/>
      <c r="IYZ54" s="526"/>
      <c r="IZA54" s="526"/>
      <c r="IZB54" s="526"/>
      <c r="IZC54" s="526"/>
      <c r="IZD54" s="526"/>
      <c r="IZE54" s="526"/>
      <c r="IZF54" s="526"/>
      <c r="IZG54" s="526"/>
      <c r="IZH54" s="526"/>
      <c r="IZI54" s="526"/>
      <c r="IZJ54" s="526"/>
      <c r="IZK54" s="526"/>
      <c r="IZL54" s="526"/>
      <c r="IZM54" s="526"/>
      <c r="IZN54" s="526"/>
      <c r="IZO54" s="526"/>
      <c r="IZP54" s="526"/>
      <c r="IZQ54" s="526"/>
      <c r="IZR54" s="526"/>
      <c r="IZS54" s="526"/>
      <c r="IZT54" s="526"/>
      <c r="IZU54" s="526"/>
      <c r="IZV54" s="526"/>
      <c r="IZW54" s="526"/>
      <c r="IZX54" s="526"/>
      <c r="IZY54" s="526"/>
      <c r="IZZ54" s="526"/>
      <c r="JAA54" s="526"/>
      <c r="JAB54" s="526"/>
      <c r="JAC54" s="526"/>
      <c r="JAD54" s="526"/>
      <c r="JAE54" s="526"/>
      <c r="JAF54" s="526"/>
      <c r="JAG54" s="526"/>
      <c r="JAH54" s="526"/>
      <c r="JAI54" s="526"/>
      <c r="JAJ54" s="526"/>
      <c r="JAK54" s="526"/>
      <c r="JAL54" s="526"/>
      <c r="JAM54" s="526"/>
      <c r="JAN54" s="526"/>
      <c r="JAO54" s="526"/>
      <c r="JAP54" s="526"/>
      <c r="JAQ54" s="526"/>
      <c r="JAR54" s="526"/>
      <c r="JAS54" s="526"/>
      <c r="JAT54" s="526"/>
      <c r="JAU54" s="526"/>
      <c r="JAV54" s="526"/>
      <c r="JAW54" s="526"/>
      <c r="JAX54" s="526"/>
      <c r="JAY54" s="526"/>
      <c r="JAZ54" s="526"/>
      <c r="JBA54" s="526"/>
      <c r="JBB54" s="526"/>
      <c r="JBC54" s="526"/>
      <c r="JBD54" s="526"/>
      <c r="JBE54" s="526"/>
      <c r="JBF54" s="526"/>
      <c r="JBG54" s="526"/>
      <c r="JBH54" s="526"/>
      <c r="JBI54" s="526"/>
      <c r="JBJ54" s="526"/>
      <c r="JBK54" s="526"/>
      <c r="JBL54" s="526"/>
      <c r="JBM54" s="526"/>
      <c r="JBN54" s="526"/>
      <c r="JBO54" s="526"/>
      <c r="JBP54" s="526"/>
      <c r="JBQ54" s="526"/>
      <c r="JBR54" s="526"/>
      <c r="JBS54" s="526"/>
      <c r="JBT54" s="526"/>
      <c r="JBU54" s="526"/>
      <c r="JBV54" s="526"/>
      <c r="JBW54" s="526"/>
      <c r="JBX54" s="526"/>
      <c r="JBY54" s="526"/>
      <c r="JBZ54" s="526"/>
      <c r="JCA54" s="526"/>
      <c r="JCB54" s="526"/>
      <c r="JCC54" s="526"/>
      <c r="JCD54" s="526"/>
      <c r="JCE54" s="526"/>
      <c r="JCF54" s="526"/>
      <c r="JCG54" s="526"/>
      <c r="JCH54" s="526"/>
      <c r="JCI54" s="526"/>
      <c r="JCJ54" s="526"/>
      <c r="JCK54" s="526"/>
      <c r="JCL54" s="526"/>
      <c r="JCM54" s="526"/>
      <c r="JCN54" s="526"/>
      <c r="JCO54" s="526"/>
      <c r="JCP54" s="526"/>
      <c r="JCQ54" s="526"/>
      <c r="JCR54" s="526"/>
      <c r="JCS54" s="526"/>
      <c r="JCT54" s="526"/>
      <c r="JCU54" s="526"/>
      <c r="JCV54" s="526"/>
      <c r="JCW54" s="526"/>
      <c r="JCX54" s="526"/>
      <c r="JCY54" s="526"/>
      <c r="JCZ54" s="526"/>
      <c r="JDA54" s="526"/>
      <c r="JDB54" s="526"/>
      <c r="JDC54" s="526"/>
      <c r="JDD54" s="526"/>
      <c r="JDE54" s="526"/>
      <c r="JDF54" s="526"/>
      <c r="JDG54" s="526"/>
      <c r="JDH54" s="526"/>
      <c r="JDI54" s="526"/>
      <c r="JDJ54" s="526"/>
      <c r="JDK54" s="526"/>
      <c r="JDL54" s="526"/>
      <c r="JDM54" s="526"/>
      <c r="JDN54" s="526"/>
      <c r="JDO54" s="526"/>
      <c r="JDP54" s="526"/>
      <c r="JDQ54" s="526"/>
      <c r="JDR54" s="526"/>
      <c r="JDS54" s="526"/>
      <c r="JDT54" s="526"/>
      <c r="JDU54" s="526"/>
      <c r="JDV54" s="526"/>
      <c r="JDW54" s="526"/>
      <c r="JDX54" s="526"/>
      <c r="JDY54" s="526"/>
      <c r="JDZ54" s="526"/>
      <c r="JEA54" s="526"/>
      <c r="JEB54" s="526"/>
      <c r="JEC54" s="526"/>
      <c r="JED54" s="526"/>
      <c r="JEE54" s="526"/>
      <c r="JEF54" s="526"/>
      <c r="JEG54" s="526"/>
      <c r="JEH54" s="526"/>
      <c r="JEI54" s="526"/>
      <c r="JEJ54" s="526"/>
      <c r="JEK54" s="526"/>
      <c r="JEL54" s="526"/>
      <c r="JEM54" s="526"/>
      <c r="JEN54" s="526"/>
      <c r="JEO54" s="526"/>
      <c r="JEP54" s="526"/>
      <c r="JEQ54" s="526"/>
      <c r="JER54" s="526"/>
      <c r="JES54" s="526"/>
      <c r="JET54" s="526"/>
      <c r="JEU54" s="526"/>
      <c r="JEV54" s="526"/>
      <c r="JEW54" s="526"/>
      <c r="JEX54" s="526"/>
      <c r="JEY54" s="526"/>
      <c r="JEZ54" s="526"/>
      <c r="JFA54" s="526"/>
      <c r="JFB54" s="526"/>
      <c r="JFC54" s="526"/>
      <c r="JFD54" s="526"/>
      <c r="JFE54" s="526"/>
      <c r="JFF54" s="526"/>
      <c r="JFG54" s="526"/>
      <c r="JFH54" s="526"/>
      <c r="JFI54" s="526"/>
      <c r="JFJ54" s="526"/>
      <c r="JFK54" s="526"/>
      <c r="JFL54" s="526"/>
      <c r="JFM54" s="526"/>
      <c r="JFN54" s="526"/>
      <c r="JFO54" s="526"/>
      <c r="JFP54" s="526"/>
      <c r="JFQ54" s="526"/>
      <c r="JFR54" s="526"/>
      <c r="JFS54" s="526"/>
      <c r="JFT54" s="526"/>
      <c r="JFU54" s="526"/>
      <c r="JFV54" s="526"/>
      <c r="JFW54" s="526"/>
      <c r="JFX54" s="526"/>
      <c r="JFY54" s="526"/>
      <c r="JFZ54" s="526"/>
      <c r="JGA54" s="526"/>
      <c r="JGB54" s="526"/>
      <c r="JGC54" s="526"/>
      <c r="JGD54" s="526"/>
      <c r="JGE54" s="526"/>
      <c r="JGF54" s="526"/>
      <c r="JGG54" s="526"/>
      <c r="JGH54" s="526"/>
      <c r="JGI54" s="526"/>
      <c r="JGJ54" s="526"/>
      <c r="JGK54" s="526"/>
      <c r="JGL54" s="526"/>
      <c r="JGM54" s="526"/>
      <c r="JGN54" s="526"/>
      <c r="JGO54" s="526"/>
      <c r="JGP54" s="526"/>
      <c r="JGQ54" s="526"/>
      <c r="JGR54" s="526"/>
      <c r="JGS54" s="526"/>
      <c r="JGT54" s="526"/>
      <c r="JGU54" s="526"/>
      <c r="JGV54" s="526"/>
      <c r="JGW54" s="526"/>
      <c r="JGX54" s="526"/>
      <c r="JGY54" s="526"/>
      <c r="JGZ54" s="526"/>
      <c r="JHA54" s="526"/>
      <c r="JHB54" s="526"/>
      <c r="JHC54" s="526"/>
      <c r="JHD54" s="526"/>
      <c r="JHE54" s="526"/>
      <c r="JHF54" s="526"/>
      <c r="JHG54" s="526"/>
      <c r="JHH54" s="526"/>
      <c r="JHI54" s="526"/>
      <c r="JHJ54" s="526"/>
      <c r="JHK54" s="526"/>
      <c r="JHL54" s="526"/>
      <c r="JHM54" s="526"/>
      <c r="JHN54" s="526"/>
      <c r="JHO54" s="526"/>
      <c r="JHP54" s="526"/>
      <c r="JHQ54" s="526"/>
      <c r="JHR54" s="526"/>
      <c r="JHS54" s="526"/>
      <c r="JHT54" s="526"/>
      <c r="JHU54" s="526"/>
      <c r="JHV54" s="526"/>
      <c r="JHW54" s="526"/>
      <c r="JHX54" s="526"/>
      <c r="JHY54" s="526"/>
      <c r="JHZ54" s="526"/>
      <c r="JIA54" s="526"/>
      <c r="JIB54" s="526"/>
      <c r="JIC54" s="526"/>
      <c r="JID54" s="526"/>
      <c r="JIE54" s="526"/>
      <c r="JIF54" s="526"/>
      <c r="JIG54" s="526"/>
      <c r="JIH54" s="526"/>
      <c r="JII54" s="526"/>
      <c r="JIJ54" s="526"/>
      <c r="JIK54" s="526"/>
      <c r="JIL54" s="526"/>
      <c r="JIM54" s="526"/>
      <c r="JIN54" s="526"/>
      <c r="JIO54" s="526"/>
      <c r="JIP54" s="526"/>
      <c r="JIQ54" s="526"/>
      <c r="JIR54" s="526"/>
      <c r="JIS54" s="526"/>
      <c r="JIT54" s="526"/>
      <c r="JIU54" s="526"/>
      <c r="JIV54" s="526"/>
      <c r="JIW54" s="526"/>
      <c r="JIX54" s="526"/>
      <c r="JIY54" s="526"/>
      <c r="JIZ54" s="526"/>
      <c r="JJA54" s="526"/>
      <c r="JJB54" s="526"/>
      <c r="JJC54" s="526"/>
      <c r="JJD54" s="526"/>
      <c r="JJE54" s="526"/>
      <c r="JJF54" s="526"/>
      <c r="JJG54" s="526"/>
      <c r="JJH54" s="526"/>
      <c r="JJI54" s="526"/>
      <c r="JJJ54" s="526"/>
      <c r="JJK54" s="526"/>
      <c r="JJL54" s="526"/>
      <c r="JJM54" s="526"/>
      <c r="JJN54" s="526"/>
      <c r="JJO54" s="526"/>
      <c r="JJP54" s="526"/>
      <c r="JJQ54" s="526"/>
      <c r="JJR54" s="526"/>
      <c r="JJS54" s="526"/>
      <c r="JJT54" s="526"/>
      <c r="JJU54" s="526"/>
      <c r="JJV54" s="526"/>
      <c r="JJW54" s="526"/>
      <c r="JJX54" s="526"/>
      <c r="JJY54" s="526"/>
      <c r="JJZ54" s="526"/>
      <c r="JKA54" s="526"/>
      <c r="JKB54" s="526"/>
      <c r="JKC54" s="526"/>
      <c r="JKD54" s="526"/>
      <c r="JKE54" s="526"/>
      <c r="JKF54" s="526"/>
      <c r="JKG54" s="526"/>
      <c r="JKH54" s="526"/>
      <c r="JKI54" s="526"/>
      <c r="JKJ54" s="526"/>
      <c r="JKK54" s="526"/>
      <c r="JKL54" s="526"/>
      <c r="JKM54" s="526"/>
      <c r="JKN54" s="526"/>
      <c r="JKO54" s="526"/>
      <c r="JKP54" s="526"/>
      <c r="JKQ54" s="526"/>
      <c r="JKR54" s="526"/>
      <c r="JKS54" s="526"/>
      <c r="JKT54" s="526"/>
      <c r="JKU54" s="526"/>
      <c r="JKV54" s="526"/>
      <c r="JKW54" s="526"/>
      <c r="JKX54" s="526"/>
      <c r="JKY54" s="526"/>
      <c r="JKZ54" s="526"/>
      <c r="JLA54" s="526"/>
      <c r="JLB54" s="526"/>
      <c r="JLC54" s="526"/>
      <c r="JLD54" s="526"/>
      <c r="JLE54" s="526"/>
      <c r="JLF54" s="526"/>
      <c r="JLG54" s="526"/>
      <c r="JLH54" s="526"/>
      <c r="JLI54" s="526"/>
      <c r="JLJ54" s="526"/>
      <c r="JLK54" s="526"/>
      <c r="JLL54" s="526"/>
      <c r="JLM54" s="526"/>
      <c r="JLN54" s="526"/>
      <c r="JLO54" s="526"/>
      <c r="JLP54" s="526"/>
      <c r="JLQ54" s="526"/>
      <c r="JLR54" s="526"/>
      <c r="JLS54" s="526"/>
      <c r="JLT54" s="526"/>
      <c r="JLU54" s="526"/>
      <c r="JLV54" s="526"/>
      <c r="JLW54" s="526"/>
      <c r="JLX54" s="526"/>
      <c r="JLY54" s="526"/>
      <c r="JLZ54" s="526"/>
      <c r="JMA54" s="526"/>
      <c r="JMB54" s="526"/>
      <c r="JMC54" s="526"/>
      <c r="JMD54" s="526"/>
      <c r="JME54" s="526"/>
      <c r="JMF54" s="526"/>
      <c r="JMG54" s="526"/>
      <c r="JMH54" s="526"/>
      <c r="JMI54" s="526"/>
      <c r="JMJ54" s="526"/>
      <c r="JMK54" s="526"/>
      <c r="JML54" s="526"/>
      <c r="JMM54" s="526"/>
      <c r="JMN54" s="526"/>
      <c r="JMO54" s="526"/>
      <c r="JMP54" s="526"/>
      <c r="JMQ54" s="526"/>
      <c r="JMR54" s="526"/>
      <c r="JMS54" s="526"/>
      <c r="JMT54" s="526"/>
      <c r="JMU54" s="526"/>
      <c r="JMV54" s="526"/>
      <c r="JMW54" s="526"/>
      <c r="JMX54" s="526"/>
      <c r="JMY54" s="526"/>
      <c r="JMZ54" s="526"/>
      <c r="JNA54" s="526"/>
      <c r="JNB54" s="526"/>
      <c r="JNC54" s="526"/>
      <c r="JND54" s="526"/>
      <c r="JNE54" s="526"/>
      <c r="JNF54" s="526"/>
      <c r="JNG54" s="526"/>
      <c r="JNH54" s="526"/>
      <c r="JNI54" s="526"/>
      <c r="JNJ54" s="526"/>
      <c r="JNK54" s="526"/>
      <c r="JNL54" s="526"/>
      <c r="JNM54" s="526"/>
      <c r="JNN54" s="526"/>
      <c r="JNO54" s="526"/>
      <c r="JNP54" s="526"/>
      <c r="JNQ54" s="526"/>
      <c r="JNR54" s="526"/>
      <c r="JNS54" s="526"/>
      <c r="JNT54" s="526"/>
      <c r="JNU54" s="526"/>
      <c r="JNV54" s="526"/>
      <c r="JNW54" s="526"/>
      <c r="JNX54" s="526"/>
      <c r="JNY54" s="526"/>
      <c r="JNZ54" s="526"/>
      <c r="JOA54" s="526"/>
      <c r="JOB54" s="526"/>
      <c r="JOC54" s="526"/>
      <c r="JOD54" s="526"/>
      <c r="JOE54" s="526"/>
      <c r="JOF54" s="526"/>
      <c r="JOG54" s="526"/>
      <c r="JOH54" s="526"/>
      <c r="JOI54" s="526"/>
      <c r="JOJ54" s="526"/>
      <c r="JOK54" s="526"/>
      <c r="JOL54" s="526"/>
      <c r="JOM54" s="526"/>
      <c r="JON54" s="526"/>
      <c r="JOO54" s="526"/>
      <c r="JOP54" s="526"/>
      <c r="JOQ54" s="526"/>
      <c r="JOR54" s="526"/>
      <c r="JOS54" s="526"/>
      <c r="JOT54" s="526"/>
      <c r="JOU54" s="526"/>
      <c r="JOV54" s="526"/>
      <c r="JOW54" s="526"/>
      <c r="JOX54" s="526"/>
      <c r="JOY54" s="526"/>
      <c r="JOZ54" s="526"/>
      <c r="JPA54" s="526"/>
      <c r="JPB54" s="526"/>
      <c r="JPC54" s="526"/>
      <c r="JPD54" s="526"/>
      <c r="JPE54" s="526"/>
      <c r="JPF54" s="526"/>
      <c r="JPG54" s="526"/>
      <c r="JPH54" s="526"/>
      <c r="JPI54" s="526"/>
      <c r="JPJ54" s="526"/>
      <c r="JPK54" s="526"/>
      <c r="JPL54" s="526"/>
      <c r="JPM54" s="526"/>
      <c r="JPN54" s="526"/>
      <c r="JPO54" s="526"/>
      <c r="JPP54" s="526"/>
      <c r="JPQ54" s="526"/>
      <c r="JPR54" s="526"/>
      <c r="JPS54" s="526"/>
      <c r="JPT54" s="526"/>
      <c r="JPU54" s="526"/>
      <c r="JPV54" s="526"/>
      <c r="JPW54" s="526"/>
      <c r="JPX54" s="526"/>
      <c r="JPY54" s="526"/>
      <c r="JPZ54" s="526"/>
      <c r="JQA54" s="526"/>
      <c r="JQB54" s="526"/>
      <c r="JQC54" s="526"/>
      <c r="JQD54" s="526"/>
      <c r="JQE54" s="526"/>
      <c r="JQF54" s="526"/>
      <c r="JQG54" s="526"/>
      <c r="JQH54" s="526"/>
      <c r="JQI54" s="526"/>
      <c r="JQJ54" s="526"/>
      <c r="JQK54" s="526"/>
      <c r="JQL54" s="526"/>
      <c r="JQM54" s="526"/>
      <c r="JQN54" s="526"/>
      <c r="JQO54" s="526"/>
      <c r="JQP54" s="526"/>
      <c r="JQQ54" s="526"/>
      <c r="JQR54" s="526"/>
      <c r="JQS54" s="526"/>
      <c r="JQT54" s="526"/>
      <c r="JQU54" s="526"/>
      <c r="JQV54" s="526"/>
      <c r="JQW54" s="526"/>
      <c r="JQX54" s="526"/>
      <c r="JQY54" s="526"/>
      <c r="JQZ54" s="526"/>
      <c r="JRA54" s="526"/>
      <c r="JRB54" s="526"/>
      <c r="JRC54" s="526"/>
      <c r="JRD54" s="526"/>
      <c r="JRE54" s="526"/>
      <c r="JRF54" s="526"/>
      <c r="JRG54" s="526"/>
      <c r="JRH54" s="526"/>
      <c r="JRI54" s="526"/>
      <c r="JRJ54" s="526"/>
      <c r="JRK54" s="526"/>
      <c r="JRL54" s="526"/>
      <c r="JRM54" s="526"/>
      <c r="JRN54" s="526"/>
      <c r="JRO54" s="526"/>
      <c r="JRP54" s="526"/>
      <c r="JRQ54" s="526"/>
      <c r="JRR54" s="526"/>
      <c r="JRS54" s="526"/>
      <c r="JRT54" s="526"/>
      <c r="JRU54" s="526"/>
      <c r="JRV54" s="526"/>
      <c r="JRW54" s="526"/>
      <c r="JRX54" s="526"/>
      <c r="JRY54" s="526"/>
      <c r="JRZ54" s="526"/>
      <c r="JSA54" s="526"/>
      <c r="JSB54" s="526"/>
      <c r="JSC54" s="526"/>
      <c r="JSD54" s="526"/>
      <c r="JSE54" s="526"/>
      <c r="JSF54" s="526"/>
      <c r="JSG54" s="526"/>
      <c r="JSH54" s="526"/>
      <c r="JSI54" s="526"/>
      <c r="JSJ54" s="526"/>
      <c r="JSK54" s="526"/>
      <c r="JSL54" s="526"/>
      <c r="JSM54" s="526"/>
      <c r="JSN54" s="526"/>
      <c r="JSO54" s="526"/>
      <c r="JSP54" s="526"/>
      <c r="JSQ54" s="526"/>
      <c r="JSR54" s="526"/>
      <c r="JSS54" s="526"/>
      <c r="JST54" s="526"/>
      <c r="JSU54" s="526"/>
      <c r="JSV54" s="526"/>
      <c r="JSW54" s="526"/>
      <c r="JSX54" s="526"/>
      <c r="JSY54" s="526"/>
      <c r="JSZ54" s="526"/>
      <c r="JTA54" s="526"/>
      <c r="JTB54" s="526"/>
      <c r="JTC54" s="526"/>
      <c r="JTD54" s="526"/>
      <c r="JTE54" s="526"/>
      <c r="JTF54" s="526"/>
      <c r="JTG54" s="526"/>
      <c r="JTH54" s="526"/>
      <c r="JTI54" s="526"/>
      <c r="JTJ54" s="526"/>
      <c r="JTK54" s="526"/>
      <c r="JTL54" s="526"/>
      <c r="JTM54" s="526"/>
      <c r="JTN54" s="526"/>
      <c r="JTO54" s="526"/>
      <c r="JTP54" s="526"/>
      <c r="JTQ54" s="526"/>
      <c r="JTR54" s="526"/>
      <c r="JTS54" s="526"/>
      <c r="JTT54" s="526"/>
      <c r="JTU54" s="526"/>
      <c r="JTV54" s="526"/>
      <c r="JTW54" s="526"/>
      <c r="JTX54" s="526"/>
      <c r="JTY54" s="526"/>
      <c r="JTZ54" s="526"/>
      <c r="JUA54" s="526"/>
      <c r="JUB54" s="526"/>
      <c r="JUC54" s="526"/>
      <c r="JUD54" s="526"/>
      <c r="JUE54" s="526"/>
      <c r="JUF54" s="526"/>
      <c r="JUG54" s="526"/>
      <c r="JUH54" s="526"/>
      <c r="JUI54" s="526"/>
      <c r="JUJ54" s="526"/>
      <c r="JUK54" s="526"/>
      <c r="JUL54" s="526"/>
      <c r="JUM54" s="526"/>
      <c r="JUN54" s="526"/>
      <c r="JUO54" s="526"/>
      <c r="JUP54" s="526"/>
      <c r="JUQ54" s="526"/>
      <c r="JUR54" s="526"/>
      <c r="JUS54" s="526"/>
      <c r="JUT54" s="526"/>
      <c r="JUU54" s="526"/>
      <c r="JUV54" s="526"/>
      <c r="JUW54" s="526"/>
      <c r="JUX54" s="526"/>
      <c r="JUY54" s="526"/>
      <c r="JUZ54" s="526"/>
      <c r="JVA54" s="526"/>
      <c r="JVB54" s="526"/>
      <c r="JVC54" s="526"/>
      <c r="JVD54" s="526"/>
      <c r="JVE54" s="526"/>
      <c r="JVF54" s="526"/>
      <c r="JVG54" s="526"/>
      <c r="JVH54" s="526"/>
      <c r="JVI54" s="526"/>
      <c r="JVJ54" s="526"/>
      <c r="JVK54" s="526"/>
      <c r="JVL54" s="526"/>
      <c r="JVM54" s="526"/>
      <c r="JVN54" s="526"/>
      <c r="JVO54" s="526"/>
      <c r="JVP54" s="526"/>
      <c r="JVQ54" s="526"/>
      <c r="JVR54" s="526"/>
      <c r="JVS54" s="526"/>
      <c r="JVT54" s="526"/>
      <c r="JVU54" s="526"/>
      <c r="JVV54" s="526"/>
      <c r="JVW54" s="526"/>
      <c r="JVX54" s="526"/>
      <c r="JVY54" s="526"/>
      <c r="JVZ54" s="526"/>
      <c r="JWA54" s="526"/>
      <c r="JWB54" s="526"/>
      <c r="JWC54" s="526"/>
      <c r="JWD54" s="526"/>
      <c r="JWE54" s="526"/>
      <c r="JWF54" s="526"/>
      <c r="JWG54" s="526"/>
      <c r="JWH54" s="526"/>
      <c r="JWI54" s="526"/>
      <c r="JWJ54" s="526"/>
      <c r="JWK54" s="526"/>
      <c r="JWL54" s="526"/>
      <c r="JWM54" s="526"/>
      <c r="JWN54" s="526"/>
      <c r="JWO54" s="526"/>
      <c r="JWP54" s="526"/>
      <c r="JWQ54" s="526"/>
      <c r="JWR54" s="526"/>
      <c r="JWS54" s="526"/>
      <c r="JWT54" s="526"/>
      <c r="JWU54" s="526"/>
      <c r="JWV54" s="526"/>
      <c r="JWW54" s="526"/>
      <c r="JWX54" s="526"/>
      <c r="JWY54" s="526"/>
      <c r="JWZ54" s="526"/>
      <c r="JXA54" s="526"/>
      <c r="JXB54" s="526"/>
      <c r="JXC54" s="526"/>
      <c r="JXD54" s="526"/>
      <c r="JXE54" s="526"/>
      <c r="JXF54" s="526"/>
      <c r="JXG54" s="526"/>
      <c r="JXH54" s="526"/>
      <c r="JXI54" s="526"/>
      <c r="JXJ54" s="526"/>
      <c r="JXK54" s="526"/>
      <c r="JXL54" s="526"/>
      <c r="JXM54" s="526"/>
      <c r="JXN54" s="526"/>
      <c r="JXO54" s="526"/>
      <c r="JXP54" s="526"/>
      <c r="JXQ54" s="526"/>
      <c r="JXR54" s="526"/>
      <c r="JXS54" s="526"/>
      <c r="JXT54" s="526"/>
      <c r="JXU54" s="526"/>
      <c r="JXV54" s="526"/>
      <c r="JXW54" s="526"/>
      <c r="JXX54" s="526"/>
      <c r="JXY54" s="526"/>
      <c r="JXZ54" s="526"/>
      <c r="JYA54" s="526"/>
      <c r="JYB54" s="526"/>
      <c r="JYC54" s="526"/>
      <c r="JYD54" s="526"/>
      <c r="JYE54" s="526"/>
      <c r="JYF54" s="526"/>
      <c r="JYG54" s="526"/>
      <c r="JYH54" s="526"/>
      <c r="JYI54" s="526"/>
      <c r="JYJ54" s="526"/>
      <c r="JYK54" s="526"/>
      <c r="JYL54" s="526"/>
      <c r="JYM54" s="526"/>
      <c r="JYN54" s="526"/>
      <c r="JYO54" s="526"/>
      <c r="JYP54" s="526"/>
      <c r="JYQ54" s="526"/>
      <c r="JYR54" s="526"/>
      <c r="JYS54" s="526"/>
      <c r="JYT54" s="526"/>
      <c r="JYU54" s="526"/>
      <c r="JYV54" s="526"/>
      <c r="JYW54" s="526"/>
      <c r="JYX54" s="526"/>
      <c r="JYY54" s="526"/>
      <c r="JYZ54" s="526"/>
      <c r="JZA54" s="526"/>
      <c r="JZB54" s="526"/>
      <c r="JZC54" s="526"/>
      <c r="JZD54" s="526"/>
      <c r="JZE54" s="526"/>
      <c r="JZF54" s="526"/>
      <c r="JZG54" s="526"/>
      <c r="JZH54" s="526"/>
      <c r="JZI54" s="526"/>
      <c r="JZJ54" s="526"/>
      <c r="JZK54" s="526"/>
      <c r="JZL54" s="526"/>
      <c r="JZM54" s="526"/>
      <c r="JZN54" s="526"/>
      <c r="JZO54" s="526"/>
      <c r="JZP54" s="526"/>
      <c r="JZQ54" s="526"/>
      <c r="JZR54" s="526"/>
      <c r="JZS54" s="526"/>
      <c r="JZT54" s="526"/>
      <c r="JZU54" s="526"/>
      <c r="JZV54" s="526"/>
      <c r="JZW54" s="526"/>
      <c r="JZX54" s="526"/>
      <c r="JZY54" s="526"/>
      <c r="JZZ54" s="526"/>
      <c r="KAA54" s="526"/>
      <c r="KAB54" s="526"/>
      <c r="KAC54" s="526"/>
      <c r="KAD54" s="526"/>
      <c r="KAE54" s="526"/>
      <c r="KAF54" s="526"/>
      <c r="KAG54" s="526"/>
      <c r="KAH54" s="526"/>
      <c r="KAI54" s="526"/>
      <c r="KAJ54" s="526"/>
      <c r="KAK54" s="526"/>
      <c r="KAL54" s="526"/>
      <c r="KAM54" s="526"/>
      <c r="KAN54" s="526"/>
      <c r="KAO54" s="526"/>
      <c r="KAP54" s="526"/>
      <c r="KAQ54" s="526"/>
      <c r="KAR54" s="526"/>
      <c r="KAS54" s="526"/>
      <c r="KAT54" s="526"/>
      <c r="KAU54" s="526"/>
      <c r="KAV54" s="526"/>
      <c r="KAW54" s="526"/>
      <c r="KAX54" s="526"/>
      <c r="KAY54" s="526"/>
      <c r="KAZ54" s="526"/>
      <c r="KBA54" s="526"/>
      <c r="KBB54" s="526"/>
      <c r="KBC54" s="526"/>
      <c r="KBD54" s="526"/>
      <c r="KBE54" s="526"/>
      <c r="KBF54" s="526"/>
      <c r="KBG54" s="526"/>
      <c r="KBH54" s="526"/>
      <c r="KBI54" s="526"/>
      <c r="KBJ54" s="526"/>
      <c r="KBK54" s="526"/>
      <c r="KBL54" s="526"/>
      <c r="KBM54" s="526"/>
      <c r="KBN54" s="526"/>
      <c r="KBO54" s="526"/>
      <c r="KBP54" s="526"/>
      <c r="KBQ54" s="526"/>
      <c r="KBR54" s="526"/>
      <c r="KBS54" s="526"/>
      <c r="KBT54" s="526"/>
      <c r="KBU54" s="526"/>
      <c r="KBV54" s="526"/>
      <c r="KBW54" s="526"/>
      <c r="KBX54" s="526"/>
      <c r="KBY54" s="526"/>
      <c r="KBZ54" s="526"/>
      <c r="KCA54" s="526"/>
      <c r="KCB54" s="526"/>
      <c r="KCC54" s="526"/>
      <c r="KCD54" s="526"/>
      <c r="KCE54" s="526"/>
      <c r="KCF54" s="526"/>
      <c r="KCG54" s="526"/>
      <c r="KCH54" s="526"/>
      <c r="KCI54" s="526"/>
      <c r="KCJ54" s="526"/>
      <c r="KCK54" s="526"/>
      <c r="KCL54" s="526"/>
      <c r="KCM54" s="526"/>
      <c r="KCN54" s="526"/>
      <c r="KCO54" s="526"/>
      <c r="KCP54" s="526"/>
      <c r="KCQ54" s="526"/>
      <c r="KCR54" s="526"/>
      <c r="KCS54" s="526"/>
      <c r="KCT54" s="526"/>
      <c r="KCU54" s="526"/>
      <c r="KCV54" s="526"/>
      <c r="KCW54" s="526"/>
      <c r="KCX54" s="526"/>
      <c r="KCY54" s="526"/>
      <c r="KCZ54" s="526"/>
      <c r="KDA54" s="526"/>
      <c r="KDB54" s="526"/>
      <c r="KDC54" s="526"/>
      <c r="KDD54" s="526"/>
      <c r="KDE54" s="526"/>
      <c r="KDF54" s="526"/>
      <c r="KDG54" s="526"/>
      <c r="KDH54" s="526"/>
      <c r="KDI54" s="526"/>
      <c r="KDJ54" s="526"/>
      <c r="KDK54" s="526"/>
      <c r="KDL54" s="526"/>
      <c r="KDM54" s="526"/>
      <c r="KDN54" s="526"/>
      <c r="KDO54" s="526"/>
      <c r="KDP54" s="526"/>
      <c r="KDQ54" s="526"/>
      <c r="KDR54" s="526"/>
      <c r="KDS54" s="526"/>
      <c r="KDT54" s="526"/>
      <c r="KDU54" s="526"/>
      <c r="KDV54" s="526"/>
      <c r="KDW54" s="526"/>
      <c r="KDX54" s="526"/>
      <c r="KDY54" s="526"/>
      <c r="KDZ54" s="526"/>
      <c r="KEA54" s="526"/>
      <c r="KEB54" s="526"/>
      <c r="KEC54" s="526"/>
      <c r="KED54" s="526"/>
      <c r="KEE54" s="526"/>
      <c r="KEF54" s="526"/>
      <c r="KEG54" s="526"/>
      <c r="KEH54" s="526"/>
      <c r="KEI54" s="526"/>
      <c r="KEJ54" s="526"/>
      <c r="KEK54" s="526"/>
      <c r="KEL54" s="526"/>
      <c r="KEM54" s="526"/>
      <c r="KEN54" s="526"/>
      <c r="KEO54" s="526"/>
      <c r="KEP54" s="526"/>
      <c r="KEQ54" s="526"/>
      <c r="KER54" s="526"/>
      <c r="KES54" s="526"/>
      <c r="KET54" s="526"/>
      <c r="KEU54" s="526"/>
      <c r="KEV54" s="526"/>
      <c r="KEW54" s="526"/>
      <c r="KEX54" s="526"/>
      <c r="KEY54" s="526"/>
      <c r="KEZ54" s="526"/>
      <c r="KFA54" s="526"/>
      <c r="KFB54" s="526"/>
      <c r="KFC54" s="526"/>
      <c r="KFD54" s="526"/>
      <c r="KFE54" s="526"/>
      <c r="KFF54" s="526"/>
      <c r="KFG54" s="526"/>
      <c r="KFH54" s="526"/>
      <c r="KFI54" s="526"/>
      <c r="KFJ54" s="526"/>
      <c r="KFK54" s="526"/>
      <c r="KFL54" s="526"/>
      <c r="KFM54" s="526"/>
      <c r="KFN54" s="526"/>
      <c r="KFO54" s="526"/>
      <c r="KFP54" s="526"/>
      <c r="KFQ54" s="526"/>
      <c r="KFR54" s="526"/>
      <c r="KFS54" s="526"/>
      <c r="KFT54" s="526"/>
      <c r="KFU54" s="526"/>
      <c r="KFV54" s="526"/>
      <c r="KFW54" s="526"/>
      <c r="KFX54" s="526"/>
      <c r="KFY54" s="526"/>
      <c r="KFZ54" s="526"/>
      <c r="KGA54" s="526"/>
      <c r="KGB54" s="526"/>
      <c r="KGC54" s="526"/>
      <c r="KGD54" s="526"/>
      <c r="KGE54" s="526"/>
      <c r="KGF54" s="526"/>
      <c r="KGG54" s="526"/>
      <c r="KGH54" s="526"/>
      <c r="KGI54" s="526"/>
      <c r="KGJ54" s="526"/>
      <c r="KGK54" s="526"/>
      <c r="KGL54" s="526"/>
      <c r="KGM54" s="526"/>
      <c r="KGN54" s="526"/>
      <c r="KGO54" s="526"/>
      <c r="KGP54" s="526"/>
      <c r="KGQ54" s="526"/>
      <c r="KGR54" s="526"/>
      <c r="KGS54" s="526"/>
      <c r="KGT54" s="526"/>
      <c r="KGU54" s="526"/>
      <c r="KGV54" s="526"/>
      <c r="KGW54" s="526"/>
      <c r="KGX54" s="526"/>
      <c r="KGY54" s="526"/>
      <c r="KGZ54" s="526"/>
      <c r="KHA54" s="526"/>
      <c r="KHB54" s="526"/>
      <c r="KHC54" s="526"/>
      <c r="KHD54" s="526"/>
      <c r="KHE54" s="526"/>
      <c r="KHF54" s="526"/>
      <c r="KHG54" s="526"/>
      <c r="KHH54" s="526"/>
      <c r="KHI54" s="526"/>
      <c r="KHJ54" s="526"/>
      <c r="KHK54" s="526"/>
      <c r="KHL54" s="526"/>
      <c r="KHM54" s="526"/>
      <c r="KHN54" s="526"/>
      <c r="KHO54" s="526"/>
      <c r="KHP54" s="526"/>
      <c r="KHQ54" s="526"/>
      <c r="KHR54" s="526"/>
      <c r="KHS54" s="526"/>
      <c r="KHT54" s="526"/>
      <c r="KHU54" s="526"/>
      <c r="KHV54" s="526"/>
      <c r="KHW54" s="526"/>
      <c r="KHX54" s="526"/>
      <c r="KHY54" s="526"/>
      <c r="KHZ54" s="526"/>
      <c r="KIA54" s="526"/>
      <c r="KIB54" s="526"/>
      <c r="KIC54" s="526"/>
      <c r="KID54" s="526"/>
      <c r="KIE54" s="526"/>
      <c r="KIF54" s="526"/>
      <c r="KIG54" s="526"/>
      <c r="KIH54" s="526"/>
      <c r="KII54" s="526"/>
      <c r="KIJ54" s="526"/>
      <c r="KIK54" s="526"/>
      <c r="KIL54" s="526"/>
      <c r="KIM54" s="526"/>
      <c r="KIN54" s="526"/>
      <c r="KIO54" s="526"/>
      <c r="KIP54" s="526"/>
      <c r="KIQ54" s="526"/>
      <c r="KIR54" s="526"/>
      <c r="KIS54" s="526"/>
      <c r="KIT54" s="526"/>
      <c r="KIU54" s="526"/>
      <c r="KIV54" s="526"/>
      <c r="KIW54" s="526"/>
      <c r="KIX54" s="526"/>
      <c r="KIY54" s="526"/>
      <c r="KIZ54" s="526"/>
      <c r="KJA54" s="526"/>
      <c r="KJB54" s="526"/>
      <c r="KJC54" s="526"/>
      <c r="KJD54" s="526"/>
      <c r="KJE54" s="526"/>
      <c r="KJF54" s="526"/>
      <c r="KJG54" s="526"/>
      <c r="KJH54" s="526"/>
      <c r="KJI54" s="526"/>
      <c r="KJJ54" s="526"/>
      <c r="KJK54" s="526"/>
      <c r="KJL54" s="526"/>
      <c r="KJM54" s="526"/>
      <c r="KJN54" s="526"/>
      <c r="KJO54" s="526"/>
      <c r="KJP54" s="526"/>
      <c r="KJQ54" s="526"/>
      <c r="KJR54" s="526"/>
      <c r="KJS54" s="526"/>
      <c r="KJT54" s="526"/>
      <c r="KJU54" s="526"/>
      <c r="KJV54" s="526"/>
      <c r="KJW54" s="526"/>
      <c r="KJX54" s="526"/>
      <c r="KJY54" s="526"/>
      <c r="KJZ54" s="526"/>
      <c r="KKA54" s="526"/>
      <c r="KKB54" s="526"/>
      <c r="KKC54" s="526"/>
      <c r="KKD54" s="526"/>
      <c r="KKE54" s="526"/>
      <c r="KKF54" s="526"/>
      <c r="KKG54" s="526"/>
      <c r="KKH54" s="526"/>
      <c r="KKI54" s="526"/>
      <c r="KKJ54" s="526"/>
      <c r="KKK54" s="526"/>
      <c r="KKL54" s="526"/>
      <c r="KKM54" s="526"/>
      <c r="KKN54" s="526"/>
      <c r="KKO54" s="526"/>
      <c r="KKP54" s="526"/>
      <c r="KKQ54" s="526"/>
      <c r="KKR54" s="526"/>
      <c r="KKS54" s="526"/>
      <c r="KKT54" s="526"/>
      <c r="KKU54" s="526"/>
      <c r="KKV54" s="526"/>
      <c r="KKW54" s="526"/>
      <c r="KKX54" s="526"/>
      <c r="KKY54" s="526"/>
      <c r="KKZ54" s="526"/>
      <c r="KLA54" s="526"/>
      <c r="KLB54" s="526"/>
      <c r="KLC54" s="526"/>
      <c r="KLD54" s="526"/>
      <c r="KLE54" s="526"/>
      <c r="KLF54" s="526"/>
      <c r="KLG54" s="526"/>
      <c r="KLH54" s="526"/>
      <c r="KLI54" s="526"/>
      <c r="KLJ54" s="526"/>
      <c r="KLK54" s="526"/>
      <c r="KLL54" s="526"/>
      <c r="KLM54" s="526"/>
      <c r="KLN54" s="526"/>
      <c r="KLO54" s="526"/>
      <c r="KLP54" s="526"/>
      <c r="KLQ54" s="526"/>
      <c r="KLR54" s="526"/>
      <c r="KLS54" s="526"/>
      <c r="KLT54" s="526"/>
      <c r="KLU54" s="526"/>
      <c r="KLV54" s="526"/>
      <c r="KLW54" s="526"/>
      <c r="KLX54" s="526"/>
      <c r="KLY54" s="526"/>
      <c r="KLZ54" s="526"/>
      <c r="KMA54" s="526"/>
      <c r="KMB54" s="526"/>
      <c r="KMC54" s="526"/>
      <c r="KMD54" s="526"/>
      <c r="KME54" s="526"/>
      <c r="KMF54" s="526"/>
      <c r="KMG54" s="526"/>
      <c r="KMH54" s="526"/>
      <c r="KMI54" s="526"/>
      <c r="KMJ54" s="526"/>
      <c r="KMK54" s="526"/>
      <c r="KML54" s="526"/>
      <c r="KMM54" s="526"/>
      <c r="KMN54" s="526"/>
      <c r="KMO54" s="526"/>
      <c r="KMP54" s="526"/>
      <c r="KMQ54" s="526"/>
      <c r="KMR54" s="526"/>
      <c r="KMS54" s="526"/>
      <c r="KMT54" s="526"/>
      <c r="KMU54" s="526"/>
      <c r="KMV54" s="526"/>
      <c r="KMW54" s="526"/>
      <c r="KMX54" s="526"/>
      <c r="KMY54" s="526"/>
      <c r="KMZ54" s="526"/>
      <c r="KNA54" s="526"/>
      <c r="KNB54" s="526"/>
      <c r="KNC54" s="526"/>
      <c r="KND54" s="526"/>
      <c r="KNE54" s="526"/>
      <c r="KNF54" s="526"/>
      <c r="KNG54" s="526"/>
      <c r="KNH54" s="526"/>
      <c r="KNI54" s="526"/>
      <c r="KNJ54" s="526"/>
      <c r="KNK54" s="526"/>
      <c r="KNL54" s="526"/>
      <c r="KNM54" s="526"/>
      <c r="KNN54" s="526"/>
      <c r="KNO54" s="526"/>
      <c r="KNP54" s="526"/>
      <c r="KNQ54" s="526"/>
      <c r="KNR54" s="526"/>
      <c r="KNS54" s="526"/>
      <c r="KNT54" s="526"/>
      <c r="KNU54" s="526"/>
      <c r="KNV54" s="526"/>
      <c r="KNW54" s="526"/>
      <c r="KNX54" s="526"/>
      <c r="KNY54" s="526"/>
      <c r="KNZ54" s="526"/>
      <c r="KOA54" s="526"/>
      <c r="KOB54" s="526"/>
      <c r="KOC54" s="526"/>
      <c r="KOD54" s="526"/>
      <c r="KOE54" s="526"/>
      <c r="KOF54" s="526"/>
      <c r="KOG54" s="526"/>
      <c r="KOH54" s="526"/>
      <c r="KOI54" s="526"/>
      <c r="KOJ54" s="526"/>
      <c r="KOK54" s="526"/>
      <c r="KOL54" s="526"/>
      <c r="KOM54" s="526"/>
      <c r="KON54" s="526"/>
      <c r="KOO54" s="526"/>
      <c r="KOP54" s="526"/>
      <c r="KOQ54" s="526"/>
      <c r="KOR54" s="526"/>
      <c r="KOS54" s="526"/>
      <c r="KOT54" s="526"/>
      <c r="KOU54" s="526"/>
      <c r="KOV54" s="526"/>
      <c r="KOW54" s="526"/>
      <c r="KOX54" s="526"/>
      <c r="KOY54" s="526"/>
      <c r="KOZ54" s="526"/>
      <c r="KPA54" s="526"/>
      <c r="KPB54" s="526"/>
      <c r="KPC54" s="526"/>
      <c r="KPD54" s="526"/>
      <c r="KPE54" s="526"/>
      <c r="KPF54" s="526"/>
      <c r="KPG54" s="526"/>
      <c r="KPH54" s="526"/>
      <c r="KPI54" s="526"/>
      <c r="KPJ54" s="526"/>
      <c r="KPK54" s="526"/>
      <c r="KPL54" s="526"/>
      <c r="KPM54" s="526"/>
      <c r="KPN54" s="526"/>
      <c r="KPO54" s="526"/>
      <c r="KPP54" s="526"/>
      <c r="KPQ54" s="526"/>
      <c r="KPR54" s="526"/>
      <c r="KPS54" s="526"/>
      <c r="KPT54" s="526"/>
      <c r="KPU54" s="526"/>
      <c r="KPV54" s="526"/>
      <c r="KPW54" s="526"/>
      <c r="KPX54" s="526"/>
      <c r="KPY54" s="526"/>
      <c r="KPZ54" s="526"/>
      <c r="KQA54" s="526"/>
      <c r="KQB54" s="526"/>
      <c r="KQC54" s="526"/>
      <c r="KQD54" s="526"/>
      <c r="KQE54" s="526"/>
      <c r="KQF54" s="526"/>
      <c r="KQG54" s="526"/>
      <c r="KQH54" s="526"/>
      <c r="KQI54" s="526"/>
      <c r="KQJ54" s="526"/>
      <c r="KQK54" s="526"/>
      <c r="KQL54" s="526"/>
      <c r="KQM54" s="526"/>
      <c r="KQN54" s="526"/>
      <c r="KQO54" s="526"/>
      <c r="KQP54" s="526"/>
      <c r="KQQ54" s="526"/>
      <c r="KQR54" s="526"/>
      <c r="KQS54" s="526"/>
      <c r="KQT54" s="526"/>
      <c r="KQU54" s="526"/>
      <c r="KQV54" s="526"/>
      <c r="KQW54" s="526"/>
      <c r="KQX54" s="526"/>
      <c r="KQY54" s="526"/>
      <c r="KQZ54" s="526"/>
      <c r="KRA54" s="526"/>
      <c r="KRB54" s="526"/>
      <c r="KRC54" s="526"/>
      <c r="KRD54" s="526"/>
      <c r="KRE54" s="526"/>
      <c r="KRF54" s="526"/>
      <c r="KRG54" s="526"/>
      <c r="KRH54" s="526"/>
      <c r="KRI54" s="526"/>
      <c r="KRJ54" s="526"/>
      <c r="KRK54" s="526"/>
      <c r="KRL54" s="526"/>
      <c r="KRM54" s="526"/>
      <c r="KRN54" s="526"/>
      <c r="KRO54" s="526"/>
      <c r="KRP54" s="526"/>
      <c r="KRQ54" s="526"/>
      <c r="KRR54" s="526"/>
      <c r="KRS54" s="526"/>
      <c r="KRT54" s="526"/>
      <c r="KRU54" s="526"/>
      <c r="KRV54" s="526"/>
      <c r="KRW54" s="526"/>
      <c r="KRX54" s="526"/>
      <c r="KRY54" s="526"/>
      <c r="KRZ54" s="526"/>
      <c r="KSA54" s="526"/>
      <c r="KSB54" s="526"/>
      <c r="KSC54" s="526"/>
      <c r="KSD54" s="526"/>
      <c r="KSE54" s="526"/>
      <c r="KSF54" s="526"/>
      <c r="KSG54" s="526"/>
      <c r="KSH54" s="526"/>
      <c r="KSI54" s="526"/>
      <c r="KSJ54" s="526"/>
      <c r="KSK54" s="526"/>
      <c r="KSL54" s="526"/>
      <c r="KSM54" s="526"/>
      <c r="KSN54" s="526"/>
      <c r="KSO54" s="526"/>
      <c r="KSP54" s="526"/>
      <c r="KSQ54" s="526"/>
      <c r="KSR54" s="526"/>
      <c r="KSS54" s="526"/>
      <c r="KST54" s="526"/>
      <c r="KSU54" s="526"/>
      <c r="KSV54" s="526"/>
      <c r="KSW54" s="526"/>
      <c r="KSX54" s="526"/>
      <c r="KSY54" s="526"/>
      <c r="KSZ54" s="526"/>
      <c r="KTA54" s="526"/>
      <c r="KTB54" s="526"/>
      <c r="KTC54" s="526"/>
      <c r="KTD54" s="526"/>
      <c r="KTE54" s="526"/>
      <c r="KTF54" s="526"/>
      <c r="KTG54" s="526"/>
      <c r="KTH54" s="526"/>
      <c r="KTI54" s="526"/>
      <c r="KTJ54" s="526"/>
      <c r="KTK54" s="526"/>
      <c r="KTL54" s="526"/>
      <c r="KTM54" s="526"/>
      <c r="KTN54" s="526"/>
      <c r="KTO54" s="526"/>
      <c r="KTP54" s="526"/>
      <c r="KTQ54" s="526"/>
      <c r="KTR54" s="526"/>
      <c r="KTS54" s="526"/>
      <c r="KTT54" s="526"/>
      <c r="KTU54" s="526"/>
      <c r="KTV54" s="526"/>
      <c r="KTW54" s="526"/>
      <c r="KTX54" s="526"/>
      <c r="KTY54" s="526"/>
      <c r="KTZ54" s="526"/>
      <c r="KUA54" s="526"/>
      <c r="KUB54" s="526"/>
      <c r="KUC54" s="526"/>
      <c r="KUD54" s="526"/>
      <c r="KUE54" s="526"/>
      <c r="KUF54" s="526"/>
      <c r="KUG54" s="526"/>
      <c r="KUH54" s="526"/>
      <c r="KUI54" s="526"/>
      <c r="KUJ54" s="526"/>
      <c r="KUK54" s="526"/>
      <c r="KUL54" s="526"/>
      <c r="KUM54" s="526"/>
      <c r="KUN54" s="526"/>
      <c r="KUO54" s="526"/>
      <c r="KUP54" s="526"/>
      <c r="KUQ54" s="526"/>
      <c r="KUR54" s="526"/>
      <c r="KUS54" s="526"/>
      <c r="KUT54" s="526"/>
      <c r="KUU54" s="526"/>
      <c r="KUV54" s="526"/>
      <c r="KUW54" s="526"/>
      <c r="KUX54" s="526"/>
      <c r="KUY54" s="526"/>
      <c r="KUZ54" s="526"/>
      <c r="KVA54" s="526"/>
      <c r="KVB54" s="526"/>
      <c r="KVC54" s="526"/>
      <c r="KVD54" s="526"/>
      <c r="KVE54" s="526"/>
      <c r="KVF54" s="526"/>
      <c r="KVG54" s="526"/>
      <c r="KVH54" s="526"/>
      <c r="KVI54" s="526"/>
      <c r="KVJ54" s="526"/>
      <c r="KVK54" s="526"/>
      <c r="KVL54" s="526"/>
      <c r="KVM54" s="526"/>
      <c r="KVN54" s="526"/>
      <c r="KVO54" s="526"/>
      <c r="KVP54" s="526"/>
      <c r="KVQ54" s="526"/>
      <c r="KVR54" s="526"/>
      <c r="KVS54" s="526"/>
      <c r="KVT54" s="526"/>
      <c r="KVU54" s="526"/>
      <c r="KVV54" s="526"/>
      <c r="KVW54" s="526"/>
      <c r="KVX54" s="526"/>
      <c r="KVY54" s="526"/>
      <c r="KVZ54" s="526"/>
      <c r="KWA54" s="526"/>
      <c r="KWB54" s="526"/>
      <c r="KWC54" s="526"/>
      <c r="KWD54" s="526"/>
      <c r="KWE54" s="526"/>
      <c r="KWF54" s="526"/>
      <c r="KWG54" s="526"/>
      <c r="KWH54" s="526"/>
      <c r="KWI54" s="526"/>
      <c r="KWJ54" s="526"/>
      <c r="KWK54" s="526"/>
      <c r="KWL54" s="526"/>
      <c r="KWM54" s="526"/>
      <c r="KWN54" s="526"/>
      <c r="KWO54" s="526"/>
      <c r="KWP54" s="526"/>
      <c r="KWQ54" s="526"/>
      <c r="KWR54" s="526"/>
      <c r="KWS54" s="526"/>
      <c r="KWT54" s="526"/>
      <c r="KWU54" s="526"/>
      <c r="KWV54" s="526"/>
      <c r="KWW54" s="526"/>
      <c r="KWX54" s="526"/>
      <c r="KWY54" s="526"/>
      <c r="KWZ54" s="526"/>
      <c r="KXA54" s="526"/>
      <c r="KXB54" s="526"/>
      <c r="KXC54" s="526"/>
      <c r="KXD54" s="526"/>
      <c r="KXE54" s="526"/>
      <c r="KXF54" s="526"/>
      <c r="KXG54" s="526"/>
      <c r="KXH54" s="526"/>
      <c r="KXI54" s="526"/>
      <c r="KXJ54" s="526"/>
      <c r="KXK54" s="526"/>
      <c r="KXL54" s="526"/>
      <c r="KXM54" s="526"/>
      <c r="KXN54" s="526"/>
      <c r="KXO54" s="526"/>
      <c r="KXP54" s="526"/>
      <c r="KXQ54" s="526"/>
      <c r="KXR54" s="526"/>
      <c r="KXS54" s="526"/>
      <c r="KXT54" s="526"/>
      <c r="KXU54" s="526"/>
      <c r="KXV54" s="526"/>
      <c r="KXW54" s="526"/>
      <c r="KXX54" s="526"/>
      <c r="KXY54" s="526"/>
      <c r="KXZ54" s="526"/>
      <c r="KYA54" s="526"/>
      <c r="KYB54" s="526"/>
      <c r="KYC54" s="526"/>
      <c r="KYD54" s="526"/>
      <c r="KYE54" s="526"/>
      <c r="KYF54" s="526"/>
      <c r="KYG54" s="526"/>
      <c r="KYH54" s="526"/>
      <c r="KYI54" s="526"/>
      <c r="KYJ54" s="526"/>
      <c r="KYK54" s="526"/>
      <c r="KYL54" s="526"/>
      <c r="KYM54" s="526"/>
      <c r="KYN54" s="526"/>
      <c r="KYO54" s="526"/>
      <c r="KYP54" s="526"/>
      <c r="KYQ54" s="526"/>
      <c r="KYR54" s="526"/>
      <c r="KYS54" s="526"/>
      <c r="KYT54" s="526"/>
      <c r="KYU54" s="526"/>
      <c r="KYV54" s="526"/>
      <c r="KYW54" s="526"/>
      <c r="KYX54" s="526"/>
      <c r="KYY54" s="526"/>
      <c r="KYZ54" s="526"/>
      <c r="KZA54" s="526"/>
      <c r="KZB54" s="526"/>
      <c r="KZC54" s="526"/>
      <c r="KZD54" s="526"/>
      <c r="KZE54" s="526"/>
      <c r="KZF54" s="526"/>
      <c r="KZG54" s="526"/>
      <c r="KZH54" s="526"/>
      <c r="KZI54" s="526"/>
      <c r="KZJ54" s="526"/>
      <c r="KZK54" s="526"/>
      <c r="KZL54" s="526"/>
      <c r="KZM54" s="526"/>
      <c r="KZN54" s="526"/>
      <c r="KZO54" s="526"/>
      <c r="KZP54" s="526"/>
      <c r="KZQ54" s="526"/>
      <c r="KZR54" s="526"/>
      <c r="KZS54" s="526"/>
      <c r="KZT54" s="526"/>
      <c r="KZU54" s="526"/>
      <c r="KZV54" s="526"/>
      <c r="KZW54" s="526"/>
      <c r="KZX54" s="526"/>
      <c r="KZY54" s="526"/>
      <c r="KZZ54" s="526"/>
      <c r="LAA54" s="526"/>
      <c r="LAB54" s="526"/>
      <c r="LAC54" s="526"/>
      <c r="LAD54" s="526"/>
      <c r="LAE54" s="526"/>
      <c r="LAF54" s="526"/>
      <c r="LAG54" s="526"/>
      <c r="LAH54" s="526"/>
      <c r="LAI54" s="526"/>
      <c r="LAJ54" s="526"/>
      <c r="LAK54" s="526"/>
      <c r="LAL54" s="526"/>
      <c r="LAM54" s="526"/>
      <c r="LAN54" s="526"/>
      <c r="LAO54" s="526"/>
      <c r="LAP54" s="526"/>
      <c r="LAQ54" s="526"/>
      <c r="LAR54" s="526"/>
      <c r="LAS54" s="526"/>
      <c r="LAT54" s="526"/>
      <c r="LAU54" s="526"/>
      <c r="LAV54" s="526"/>
      <c r="LAW54" s="526"/>
      <c r="LAX54" s="526"/>
      <c r="LAY54" s="526"/>
      <c r="LAZ54" s="526"/>
      <c r="LBA54" s="526"/>
      <c r="LBB54" s="526"/>
      <c r="LBC54" s="526"/>
      <c r="LBD54" s="526"/>
      <c r="LBE54" s="526"/>
      <c r="LBF54" s="526"/>
      <c r="LBG54" s="526"/>
      <c r="LBH54" s="526"/>
      <c r="LBI54" s="526"/>
      <c r="LBJ54" s="526"/>
      <c r="LBK54" s="526"/>
      <c r="LBL54" s="526"/>
      <c r="LBM54" s="526"/>
      <c r="LBN54" s="526"/>
      <c r="LBO54" s="526"/>
      <c r="LBP54" s="526"/>
      <c r="LBQ54" s="526"/>
      <c r="LBR54" s="526"/>
      <c r="LBS54" s="526"/>
      <c r="LBT54" s="526"/>
      <c r="LBU54" s="526"/>
      <c r="LBV54" s="526"/>
      <c r="LBW54" s="526"/>
      <c r="LBX54" s="526"/>
      <c r="LBY54" s="526"/>
      <c r="LBZ54" s="526"/>
      <c r="LCA54" s="526"/>
      <c r="LCB54" s="526"/>
      <c r="LCC54" s="526"/>
      <c r="LCD54" s="526"/>
      <c r="LCE54" s="526"/>
      <c r="LCF54" s="526"/>
      <c r="LCG54" s="526"/>
      <c r="LCH54" s="526"/>
      <c r="LCI54" s="526"/>
      <c r="LCJ54" s="526"/>
      <c r="LCK54" s="526"/>
      <c r="LCL54" s="526"/>
      <c r="LCM54" s="526"/>
      <c r="LCN54" s="526"/>
      <c r="LCO54" s="526"/>
      <c r="LCP54" s="526"/>
      <c r="LCQ54" s="526"/>
      <c r="LCR54" s="526"/>
      <c r="LCS54" s="526"/>
      <c r="LCT54" s="526"/>
      <c r="LCU54" s="526"/>
      <c r="LCV54" s="526"/>
      <c r="LCW54" s="526"/>
      <c r="LCX54" s="526"/>
      <c r="LCY54" s="526"/>
      <c r="LCZ54" s="526"/>
      <c r="LDA54" s="526"/>
      <c r="LDB54" s="526"/>
      <c r="LDC54" s="526"/>
      <c r="LDD54" s="526"/>
      <c r="LDE54" s="526"/>
      <c r="LDF54" s="526"/>
      <c r="LDG54" s="526"/>
      <c r="LDH54" s="526"/>
      <c r="LDI54" s="526"/>
      <c r="LDJ54" s="526"/>
      <c r="LDK54" s="526"/>
      <c r="LDL54" s="526"/>
      <c r="LDM54" s="526"/>
      <c r="LDN54" s="526"/>
      <c r="LDO54" s="526"/>
      <c r="LDP54" s="526"/>
      <c r="LDQ54" s="526"/>
      <c r="LDR54" s="526"/>
      <c r="LDS54" s="526"/>
      <c r="LDT54" s="526"/>
      <c r="LDU54" s="526"/>
      <c r="LDV54" s="526"/>
      <c r="LDW54" s="526"/>
      <c r="LDX54" s="526"/>
      <c r="LDY54" s="526"/>
      <c r="LDZ54" s="526"/>
      <c r="LEA54" s="526"/>
      <c r="LEB54" s="526"/>
      <c r="LEC54" s="526"/>
      <c r="LED54" s="526"/>
      <c r="LEE54" s="526"/>
      <c r="LEF54" s="526"/>
      <c r="LEG54" s="526"/>
      <c r="LEH54" s="526"/>
      <c r="LEI54" s="526"/>
      <c r="LEJ54" s="526"/>
      <c r="LEK54" s="526"/>
      <c r="LEL54" s="526"/>
      <c r="LEM54" s="526"/>
      <c r="LEN54" s="526"/>
      <c r="LEO54" s="526"/>
      <c r="LEP54" s="526"/>
      <c r="LEQ54" s="526"/>
      <c r="LER54" s="526"/>
      <c r="LES54" s="526"/>
      <c r="LET54" s="526"/>
      <c r="LEU54" s="526"/>
      <c r="LEV54" s="526"/>
      <c r="LEW54" s="526"/>
      <c r="LEX54" s="526"/>
      <c r="LEY54" s="526"/>
      <c r="LEZ54" s="526"/>
      <c r="LFA54" s="526"/>
      <c r="LFB54" s="526"/>
      <c r="LFC54" s="526"/>
      <c r="LFD54" s="526"/>
      <c r="LFE54" s="526"/>
      <c r="LFF54" s="526"/>
      <c r="LFG54" s="526"/>
      <c r="LFH54" s="526"/>
      <c r="LFI54" s="526"/>
      <c r="LFJ54" s="526"/>
      <c r="LFK54" s="526"/>
      <c r="LFL54" s="526"/>
      <c r="LFM54" s="526"/>
      <c r="LFN54" s="526"/>
      <c r="LFO54" s="526"/>
      <c r="LFP54" s="526"/>
      <c r="LFQ54" s="526"/>
      <c r="LFR54" s="526"/>
      <c r="LFS54" s="526"/>
      <c r="LFT54" s="526"/>
      <c r="LFU54" s="526"/>
      <c r="LFV54" s="526"/>
      <c r="LFW54" s="526"/>
      <c r="LFX54" s="526"/>
      <c r="LFY54" s="526"/>
      <c r="LFZ54" s="526"/>
      <c r="LGA54" s="526"/>
      <c r="LGB54" s="526"/>
      <c r="LGC54" s="526"/>
      <c r="LGD54" s="526"/>
      <c r="LGE54" s="526"/>
      <c r="LGF54" s="526"/>
      <c r="LGG54" s="526"/>
      <c r="LGH54" s="526"/>
      <c r="LGI54" s="526"/>
      <c r="LGJ54" s="526"/>
      <c r="LGK54" s="526"/>
      <c r="LGL54" s="526"/>
      <c r="LGM54" s="526"/>
      <c r="LGN54" s="526"/>
      <c r="LGO54" s="526"/>
      <c r="LGP54" s="526"/>
      <c r="LGQ54" s="526"/>
      <c r="LGR54" s="526"/>
      <c r="LGS54" s="526"/>
      <c r="LGT54" s="526"/>
      <c r="LGU54" s="526"/>
      <c r="LGV54" s="526"/>
      <c r="LGW54" s="526"/>
      <c r="LGX54" s="526"/>
      <c r="LGY54" s="526"/>
      <c r="LGZ54" s="526"/>
      <c r="LHA54" s="526"/>
      <c r="LHB54" s="526"/>
      <c r="LHC54" s="526"/>
      <c r="LHD54" s="526"/>
      <c r="LHE54" s="526"/>
      <c r="LHF54" s="526"/>
      <c r="LHG54" s="526"/>
      <c r="LHH54" s="526"/>
      <c r="LHI54" s="526"/>
      <c r="LHJ54" s="526"/>
      <c r="LHK54" s="526"/>
      <c r="LHL54" s="526"/>
      <c r="LHM54" s="526"/>
      <c r="LHN54" s="526"/>
      <c r="LHO54" s="526"/>
      <c r="LHP54" s="526"/>
      <c r="LHQ54" s="526"/>
      <c r="LHR54" s="526"/>
      <c r="LHS54" s="526"/>
      <c r="LHT54" s="526"/>
      <c r="LHU54" s="526"/>
      <c r="LHV54" s="526"/>
      <c r="LHW54" s="526"/>
      <c r="LHX54" s="526"/>
      <c r="LHY54" s="526"/>
      <c r="LHZ54" s="526"/>
      <c r="LIA54" s="526"/>
      <c r="LIB54" s="526"/>
      <c r="LIC54" s="526"/>
      <c r="LID54" s="526"/>
      <c r="LIE54" s="526"/>
      <c r="LIF54" s="526"/>
      <c r="LIG54" s="526"/>
      <c r="LIH54" s="526"/>
      <c r="LII54" s="526"/>
      <c r="LIJ54" s="526"/>
      <c r="LIK54" s="526"/>
      <c r="LIL54" s="526"/>
      <c r="LIM54" s="526"/>
      <c r="LIN54" s="526"/>
      <c r="LIO54" s="526"/>
      <c r="LIP54" s="526"/>
      <c r="LIQ54" s="526"/>
      <c r="LIR54" s="526"/>
      <c r="LIS54" s="526"/>
      <c r="LIT54" s="526"/>
      <c r="LIU54" s="526"/>
      <c r="LIV54" s="526"/>
      <c r="LIW54" s="526"/>
      <c r="LIX54" s="526"/>
      <c r="LIY54" s="526"/>
      <c r="LIZ54" s="526"/>
      <c r="LJA54" s="526"/>
      <c r="LJB54" s="526"/>
      <c r="LJC54" s="526"/>
      <c r="LJD54" s="526"/>
      <c r="LJE54" s="526"/>
      <c r="LJF54" s="526"/>
      <c r="LJG54" s="526"/>
      <c r="LJH54" s="526"/>
      <c r="LJI54" s="526"/>
      <c r="LJJ54" s="526"/>
      <c r="LJK54" s="526"/>
      <c r="LJL54" s="526"/>
      <c r="LJM54" s="526"/>
      <c r="LJN54" s="526"/>
      <c r="LJO54" s="526"/>
      <c r="LJP54" s="526"/>
      <c r="LJQ54" s="526"/>
      <c r="LJR54" s="526"/>
      <c r="LJS54" s="526"/>
      <c r="LJT54" s="526"/>
      <c r="LJU54" s="526"/>
      <c r="LJV54" s="526"/>
      <c r="LJW54" s="526"/>
      <c r="LJX54" s="526"/>
      <c r="LJY54" s="526"/>
      <c r="LJZ54" s="526"/>
      <c r="LKA54" s="526"/>
      <c r="LKB54" s="526"/>
      <c r="LKC54" s="526"/>
      <c r="LKD54" s="526"/>
      <c r="LKE54" s="526"/>
      <c r="LKF54" s="526"/>
      <c r="LKG54" s="526"/>
      <c r="LKH54" s="526"/>
      <c r="LKI54" s="526"/>
      <c r="LKJ54" s="526"/>
      <c r="LKK54" s="526"/>
      <c r="LKL54" s="526"/>
      <c r="LKM54" s="526"/>
      <c r="LKN54" s="526"/>
      <c r="LKO54" s="526"/>
      <c r="LKP54" s="526"/>
      <c r="LKQ54" s="526"/>
      <c r="LKR54" s="526"/>
      <c r="LKS54" s="526"/>
      <c r="LKT54" s="526"/>
      <c r="LKU54" s="526"/>
      <c r="LKV54" s="526"/>
      <c r="LKW54" s="526"/>
      <c r="LKX54" s="526"/>
      <c r="LKY54" s="526"/>
      <c r="LKZ54" s="526"/>
      <c r="LLA54" s="526"/>
      <c r="LLB54" s="526"/>
      <c r="LLC54" s="526"/>
      <c r="LLD54" s="526"/>
      <c r="LLE54" s="526"/>
      <c r="LLF54" s="526"/>
      <c r="LLG54" s="526"/>
      <c r="LLH54" s="526"/>
      <c r="LLI54" s="526"/>
      <c r="LLJ54" s="526"/>
      <c r="LLK54" s="526"/>
      <c r="LLL54" s="526"/>
      <c r="LLM54" s="526"/>
      <c r="LLN54" s="526"/>
      <c r="LLO54" s="526"/>
      <c r="LLP54" s="526"/>
      <c r="LLQ54" s="526"/>
      <c r="LLR54" s="526"/>
      <c r="LLS54" s="526"/>
      <c r="LLT54" s="526"/>
      <c r="LLU54" s="526"/>
      <c r="LLV54" s="526"/>
      <c r="LLW54" s="526"/>
      <c r="LLX54" s="526"/>
      <c r="LLY54" s="526"/>
      <c r="LLZ54" s="526"/>
      <c r="LMA54" s="526"/>
      <c r="LMB54" s="526"/>
      <c r="LMC54" s="526"/>
      <c r="LMD54" s="526"/>
      <c r="LME54" s="526"/>
      <c r="LMF54" s="526"/>
      <c r="LMG54" s="526"/>
      <c r="LMH54" s="526"/>
      <c r="LMI54" s="526"/>
      <c r="LMJ54" s="526"/>
      <c r="LMK54" s="526"/>
      <c r="LML54" s="526"/>
      <c r="LMM54" s="526"/>
      <c r="LMN54" s="526"/>
      <c r="LMO54" s="526"/>
      <c r="LMP54" s="526"/>
      <c r="LMQ54" s="526"/>
      <c r="LMR54" s="526"/>
      <c r="LMS54" s="526"/>
      <c r="LMT54" s="526"/>
      <c r="LMU54" s="526"/>
      <c r="LMV54" s="526"/>
      <c r="LMW54" s="526"/>
      <c r="LMX54" s="526"/>
      <c r="LMY54" s="526"/>
      <c r="LMZ54" s="526"/>
      <c r="LNA54" s="526"/>
      <c r="LNB54" s="526"/>
      <c r="LNC54" s="526"/>
      <c r="LND54" s="526"/>
      <c r="LNE54" s="526"/>
      <c r="LNF54" s="526"/>
      <c r="LNG54" s="526"/>
      <c r="LNH54" s="526"/>
      <c r="LNI54" s="526"/>
      <c r="LNJ54" s="526"/>
      <c r="LNK54" s="526"/>
      <c r="LNL54" s="526"/>
      <c r="LNM54" s="526"/>
      <c r="LNN54" s="526"/>
      <c r="LNO54" s="526"/>
      <c r="LNP54" s="526"/>
      <c r="LNQ54" s="526"/>
      <c r="LNR54" s="526"/>
      <c r="LNS54" s="526"/>
      <c r="LNT54" s="526"/>
      <c r="LNU54" s="526"/>
      <c r="LNV54" s="526"/>
      <c r="LNW54" s="526"/>
      <c r="LNX54" s="526"/>
      <c r="LNY54" s="526"/>
      <c r="LNZ54" s="526"/>
      <c r="LOA54" s="526"/>
      <c r="LOB54" s="526"/>
      <c r="LOC54" s="526"/>
      <c r="LOD54" s="526"/>
      <c r="LOE54" s="526"/>
      <c r="LOF54" s="526"/>
      <c r="LOG54" s="526"/>
      <c r="LOH54" s="526"/>
      <c r="LOI54" s="526"/>
      <c r="LOJ54" s="526"/>
      <c r="LOK54" s="526"/>
      <c r="LOL54" s="526"/>
      <c r="LOM54" s="526"/>
      <c r="LON54" s="526"/>
      <c r="LOO54" s="526"/>
      <c r="LOP54" s="526"/>
      <c r="LOQ54" s="526"/>
      <c r="LOR54" s="526"/>
      <c r="LOS54" s="526"/>
      <c r="LOT54" s="526"/>
      <c r="LOU54" s="526"/>
      <c r="LOV54" s="526"/>
      <c r="LOW54" s="526"/>
      <c r="LOX54" s="526"/>
      <c r="LOY54" s="526"/>
      <c r="LOZ54" s="526"/>
      <c r="LPA54" s="526"/>
      <c r="LPB54" s="526"/>
      <c r="LPC54" s="526"/>
      <c r="LPD54" s="526"/>
      <c r="LPE54" s="526"/>
      <c r="LPF54" s="526"/>
      <c r="LPG54" s="526"/>
      <c r="LPH54" s="526"/>
      <c r="LPI54" s="526"/>
      <c r="LPJ54" s="526"/>
      <c r="LPK54" s="526"/>
      <c r="LPL54" s="526"/>
      <c r="LPM54" s="526"/>
      <c r="LPN54" s="526"/>
      <c r="LPO54" s="526"/>
      <c r="LPP54" s="526"/>
      <c r="LPQ54" s="526"/>
      <c r="LPR54" s="526"/>
      <c r="LPS54" s="526"/>
      <c r="LPT54" s="526"/>
      <c r="LPU54" s="526"/>
      <c r="LPV54" s="526"/>
      <c r="LPW54" s="526"/>
      <c r="LPX54" s="526"/>
      <c r="LPY54" s="526"/>
      <c r="LPZ54" s="526"/>
      <c r="LQA54" s="526"/>
      <c r="LQB54" s="526"/>
      <c r="LQC54" s="526"/>
      <c r="LQD54" s="526"/>
      <c r="LQE54" s="526"/>
      <c r="LQF54" s="526"/>
      <c r="LQG54" s="526"/>
      <c r="LQH54" s="526"/>
      <c r="LQI54" s="526"/>
      <c r="LQJ54" s="526"/>
      <c r="LQK54" s="526"/>
      <c r="LQL54" s="526"/>
      <c r="LQM54" s="526"/>
      <c r="LQN54" s="526"/>
      <c r="LQO54" s="526"/>
      <c r="LQP54" s="526"/>
      <c r="LQQ54" s="526"/>
      <c r="LQR54" s="526"/>
      <c r="LQS54" s="526"/>
      <c r="LQT54" s="526"/>
      <c r="LQU54" s="526"/>
      <c r="LQV54" s="526"/>
      <c r="LQW54" s="526"/>
      <c r="LQX54" s="526"/>
      <c r="LQY54" s="526"/>
      <c r="LQZ54" s="526"/>
      <c r="LRA54" s="526"/>
      <c r="LRB54" s="526"/>
      <c r="LRC54" s="526"/>
      <c r="LRD54" s="526"/>
      <c r="LRE54" s="526"/>
      <c r="LRF54" s="526"/>
      <c r="LRG54" s="526"/>
      <c r="LRH54" s="526"/>
      <c r="LRI54" s="526"/>
      <c r="LRJ54" s="526"/>
      <c r="LRK54" s="526"/>
      <c r="LRL54" s="526"/>
      <c r="LRM54" s="526"/>
      <c r="LRN54" s="526"/>
      <c r="LRO54" s="526"/>
      <c r="LRP54" s="526"/>
      <c r="LRQ54" s="526"/>
      <c r="LRR54" s="526"/>
      <c r="LRS54" s="526"/>
      <c r="LRT54" s="526"/>
      <c r="LRU54" s="526"/>
      <c r="LRV54" s="526"/>
      <c r="LRW54" s="526"/>
      <c r="LRX54" s="526"/>
      <c r="LRY54" s="526"/>
      <c r="LRZ54" s="526"/>
      <c r="LSA54" s="526"/>
      <c r="LSB54" s="526"/>
      <c r="LSC54" s="526"/>
      <c r="LSD54" s="526"/>
      <c r="LSE54" s="526"/>
      <c r="LSF54" s="526"/>
      <c r="LSG54" s="526"/>
      <c r="LSH54" s="526"/>
      <c r="LSI54" s="526"/>
      <c r="LSJ54" s="526"/>
      <c r="LSK54" s="526"/>
      <c r="LSL54" s="526"/>
      <c r="LSM54" s="526"/>
      <c r="LSN54" s="526"/>
      <c r="LSO54" s="526"/>
      <c r="LSP54" s="526"/>
      <c r="LSQ54" s="526"/>
      <c r="LSR54" s="526"/>
      <c r="LSS54" s="526"/>
      <c r="LST54" s="526"/>
      <c r="LSU54" s="526"/>
      <c r="LSV54" s="526"/>
      <c r="LSW54" s="526"/>
      <c r="LSX54" s="526"/>
      <c r="LSY54" s="526"/>
      <c r="LSZ54" s="526"/>
      <c r="LTA54" s="526"/>
      <c r="LTB54" s="526"/>
      <c r="LTC54" s="526"/>
      <c r="LTD54" s="526"/>
      <c r="LTE54" s="526"/>
      <c r="LTF54" s="526"/>
      <c r="LTG54" s="526"/>
      <c r="LTH54" s="526"/>
      <c r="LTI54" s="526"/>
      <c r="LTJ54" s="526"/>
      <c r="LTK54" s="526"/>
      <c r="LTL54" s="526"/>
      <c r="LTM54" s="526"/>
      <c r="LTN54" s="526"/>
      <c r="LTO54" s="526"/>
      <c r="LTP54" s="526"/>
      <c r="LTQ54" s="526"/>
      <c r="LTR54" s="526"/>
      <c r="LTS54" s="526"/>
      <c r="LTT54" s="526"/>
      <c r="LTU54" s="526"/>
      <c r="LTV54" s="526"/>
      <c r="LTW54" s="526"/>
      <c r="LTX54" s="526"/>
      <c r="LTY54" s="526"/>
      <c r="LTZ54" s="526"/>
      <c r="LUA54" s="526"/>
      <c r="LUB54" s="526"/>
      <c r="LUC54" s="526"/>
      <c r="LUD54" s="526"/>
      <c r="LUE54" s="526"/>
      <c r="LUF54" s="526"/>
      <c r="LUG54" s="526"/>
      <c r="LUH54" s="526"/>
      <c r="LUI54" s="526"/>
      <c r="LUJ54" s="526"/>
      <c r="LUK54" s="526"/>
      <c r="LUL54" s="526"/>
      <c r="LUM54" s="526"/>
      <c r="LUN54" s="526"/>
      <c r="LUO54" s="526"/>
      <c r="LUP54" s="526"/>
      <c r="LUQ54" s="526"/>
      <c r="LUR54" s="526"/>
      <c r="LUS54" s="526"/>
      <c r="LUT54" s="526"/>
      <c r="LUU54" s="526"/>
      <c r="LUV54" s="526"/>
      <c r="LUW54" s="526"/>
      <c r="LUX54" s="526"/>
      <c r="LUY54" s="526"/>
      <c r="LUZ54" s="526"/>
      <c r="LVA54" s="526"/>
      <c r="LVB54" s="526"/>
      <c r="LVC54" s="526"/>
      <c r="LVD54" s="526"/>
      <c r="LVE54" s="526"/>
      <c r="LVF54" s="526"/>
      <c r="LVG54" s="526"/>
      <c r="LVH54" s="526"/>
      <c r="LVI54" s="526"/>
      <c r="LVJ54" s="526"/>
      <c r="LVK54" s="526"/>
      <c r="LVL54" s="526"/>
      <c r="LVM54" s="526"/>
      <c r="LVN54" s="526"/>
      <c r="LVO54" s="526"/>
      <c r="LVP54" s="526"/>
      <c r="LVQ54" s="526"/>
      <c r="LVR54" s="526"/>
      <c r="LVS54" s="526"/>
      <c r="LVT54" s="526"/>
      <c r="LVU54" s="526"/>
      <c r="LVV54" s="526"/>
      <c r="LVW54" s="526"/>
      <c r="LVX54" s="526"/>
      <c r="LVY54" s="526"/>
      <c r="LVZ54" s="526"/>
      <c r="LWA54" s="526"/>
      <c r="LWB54" s="526"/>
      <c r="LWC54" s="526"/>
      <c r="LWD54" s="526"/>
      <c r="LWE54" s="526"/>
      <c r="LWF54" s="526"/>
      <c r="LWG54" s="526"/>
      <c r="LWH54" s="526"/>
      <c r="LWI54" s="526"/>
      <c r="LWJ54" s="526"/>
      <c r="LWK54" s="526"/>
      <c r="LWL54" s="526"/>
      <c r="LWM54" s="526"/>
      <c r="LWN54" s="526"/>
      <c r="LWO54" s="526"/>
      <c r="LWP54" s="526"/>
      <c r="LWQ54" s="526"/>
      <c r="LWR54" s="526"/>
      <c r="LWS54" s="526"/>
      <c r="LWT54" s="526"/>
      <c r="LWU54" s="526"/>
      <c r="LWV54" s="526"/>
      <c r="LWW54" s="526"/>
      <c r="LWX54" s="526"/>
      <c r="LWY54" s="526"/>
      <c r="LWZ54" s="526"/>
      <c r="LXA54" s="526"/>
      <c r="LXB54" s="526"/>
      <c r="LXC54" s="526"/>
      <c r="LXD54" s="526"/>
      <c r="LXE54" s="526"/>
      <c r="LXF54" s="526"/>
      <c r="LXG54" s="526"/>
      <c r="LXH54" s="526"/>
      <c r="LXI54" s="526"/>
      <c r="LXJ54" s="526"/>
      <c r="LXK54" s="526"/>
      <c r="LXL54" s="526"/>
      <c r="LXM54" s="526"/>
      <c r="LXN54" s="526"/>
      <c r="LXO54" s="526"/>
      <c r="LXP54" s="526"/>
      <c r="LXQ54" s="526"/>
      <c r="LXR54" s="526"/>
      <c r="LXS54" s="526"/>
      <c r="LXT54" s="526"/>
      <c r="LXU54" s="526"/>
      <c r="LXV54" s="526"/>
      <c r="LXW54" s="526"/>
      <c r="LXX54" s="526"/>
      <c r="LXY54" s="526"/>
      <c r="LXZ54" s="526"/>
      <c r="LYA54" s="526"/>
      <c r="LYB54" s="526"/>
      <c r="LYC54" s="526"/>
      <c r="LYD54" s="526"/>
      <c r="LYE54" s="526"/>
      <c r="LYF54" s="526"/>
      <c r="LYG54" s="526"/>
      <c r="LYH54" s="526"/>
      <c r="LYI54" s="526"/>
      <c r="LYJ54" s="526"/>
      <c r="LYK54" s="526"/>
      <c r="LYL54" s="526"/>
      <c r="LYM54" s="526"/>
      <c r="LYN54" s="526"/>
      <c r="LYO54" s="526"/>
      <c r="LYP54" s="526"/>
      <c r="LYQ54" s="526"/>
      <c r="LYR54" s="526"/>
      <c r="LYS54" s="526"/>
      <c r="LYT54" s="526"/>
      <c r="LYU54" s="526"/>
      <c r="LYV54" s="526"/>
      <c r="LYW54" s="526"/>
      <c r="LYX54" s="526"/>
      <c r="LYY54" s="526"/>
      <c r="LYZ54" s="526"/>
      <c r="LZA54" s="526"/>
      <c r="LZB54" s="526"/>
      <c r="LZC54" s="526"/>
      <c r="LZD54" s="526"/>
      <c r="LZE54" s="526"/>
      <c r="LZF54" s="526"/>
      <c r="LZG54" s="526"/>
      <c r="LZH54" s="526"/>
      <c r="LZI54" s="526"/>
      <c r="LZJ54" s="526"/>
      <c r="LZK54" s="526"/>
      <c r="LZL54" s="526"/>
      <c r="LZM54" s="526"/>
      <c r="LZN54" s="526"/>
      <c r="LZO54" s="526"/>
      <c r="LZP54" s="526"/>
      <c r="LZQ54" s="526"/>
      <c r="LZR54" s="526"/>
      <c r="LZS54" s="526"/>
      <c r="LZT54" s="526"/>
      <c r="LZU54" s="526"/>
      <c r="LZV54" s="526"/>
      <c r="LZW54" s="526"/>
      <c r="LZX54" s="526"/>
      <c r="LZY54" s="526"/>
      <c r="LZZ54" s="526"/>
      <c r="MAA54" s="526"/>
      <c r="MAB54" s="526"/>
      <c r="MAC54" s="526"/>
      <c r="MAD54" s="526"/>
      <c r="MAE54" s="526"/>
      <c r="MAF54" s="526"/>
      <c r="MAG54" s="526"/>
      <c r="MAH54" s="526"/>
      <c r="MAI54" s="526"/>
      <c r="MAJ54" s="526"/>
      <c r="MAK54" s="526"/>
      <c r="MAL54" s="526"/>
      <c r="MAM54" s="526"/>
      <c r="MAN54" s="526"/>
      <c r="MAO54" s="526"/>
      <c r="MAP54" s="526"/>
      <c r="MAQ54" s="526"/>
      <c r="MAR54" s="526"/>
      <c r="MAS54" s="526"/>
      <c r="MAT54" s="526"/>
      <c r="MAU54" s="526"/>
      <c r="MAV54" s="526"/>
      <c r="MAW54" s="526"/>
      <c r="MAX54" s="526"/>
      <c r="MAY54" s="526"/>
      <c r="MAZ54" s="526"/>
      <c r="MBA54" s="526"/>
      <c r="MBB54" s="526"/>
      <c r="MBC54" s="526"/>
      <c r="MBD54" s="526"/>
      <c r="MBE54" s="526"/>
      <c r="MBF54" s="526"/>
      <c r="MBG54" s="526"/>
      <c r="MBH54" s="526"/>
      <c r="MBI54" s="526"/>
      <c r="MBJ54" s="526"/>
      <c r="MBK54" s="526"/>
      <c r="MBL54" s="526"/>
      <c r="MBM54" s="526"/>
      <c r="MBN54" s="526"/>
      <c r="MBO54" s="526"/>
      <c r="MBP54" s="526"/>
      <c r="MBQ54" s="526"/>
      <c r="MBR54" s="526"/>
      <c r="MBS54" s="526"/>
      <c r="MBT54" s="526"/>
      <c r="MBU54" s="526"/>
      <c r="MBV54" s="526"/>
      <c r="MBW54" s="526"/>
      <c r="MBX54" s="526"/>
      <c r="MBY54" s="526"/>
      <c r="MBZ54" s="526"/>
      <c r="MCA54" s="526"/>
      <c r="MCB54" s="526"/>
      <c r="MCC54" s="526"/>
      <c r="MCD54" s="526"/>
      <c r="MCE54" s="526"/>
      <c r="MCF54" s="526"/>
      <c r="MCG54" s="526"/>
      <c r="MCH54" s="526"/>
      <c r="MCI54" s="526"/>
      <c r="MCJ54" s="526"/>
      <c r="MCK54" s="526"/>
      <c r="MCL54" s="526"/>
      <c r="MCM54" s="526"/>
      <c r="MCN54" s="526"/>
      <c r="MCO54" s="526"/>
      <c r="MCP54" s="526"/>
      <c r="MCQ54" s="526"/>
      <c r="MCR54" s="526"/>
      <c r="MCS54" s="526"/>
      <c r="MCT54" s="526"/>
      <c r="MCU54" s="526"/>
      <c r="MCV54" s="526"/>
      <c r="MCW54" s="526"/>
      <c r="MCX54" s="526"/>
      <c r="MCY54" s="526"/>
      <c r="MCZ54" s="526"/>
      <c r="MDA54" s="526"/>
      <c r="MDB54" s="526"/>
      <c r="MDC54" s="526"/>
      <c r="MDD54" s="526"/>
      <c r="MDE54" s="526"/>
      <c r="MDF54" s="526"/>
      <c r="MDG54" s="526"/>
      <c r="MDH54" s="526"/>
      <c r="MDI54" s="526"/>
      <c r="MDJ54" s="526"/>
      <c r="MDK54" s="526"/>
      <c r="MDL54" s="526"/>
      <c r="MDM54" s="526"/>
      <c r="MDN54" s="526"/>
      <c r="MDO54" s="526"/>
      <c r="MDP54" s="526"/>
      <c r="MDQ54" s="526"/>
      <c r="MDR54" s="526"/>
      <c r="MDS54" s="526"/>
      <c r="MDT54" s="526"/>
      <c r="MDU54" s="526"/>
      <c r="MDV54" s="526"/>
      <c r="MDW54" s="526"/>
      <c r="MDX54" s="526"/>
      <c r="MDY54" s="526"/>
      <c r="MDZ54" s="526"/>
      <c r="MEA54" s="526"/>
      <c r="MEB54" s="526"/>
      <c r="MEC54" s="526"/>
      <c r="MED54" s="526"/>
      <c r="MEE54" s="526"/>
      <c r="MEF54" s="526"/>
      <c r="MEG54" s="526"/>
      <c r="MEH54" s="526"/>
      <c r="MEI54" s="526"/>
      <c r="MEJ54" s="526"/>
      <c r="MEK54" s="526"/>
      <c r="MEL54" s="526"/>
      <c r="MEM54" s="526"/>
      <c r="MEN54" s="526"/>
      <c r="MEO54" s="526"/>
      <c r="MEP54" s="526"/>
      <c r="MEQ54" s="526"/>
      <c r="MER54" s="526"/>
      <c r="MES54" s="526"/>
      <c r="MET54" s="526"/>
      <c r="MEU54" s="526"/>
      <c r="MEV54" s="526"/>
      <c r="MEW54" s="526"/>
      <c r="MEX54" s="526"/>
      <c r="MEY54" s="526"/>
      <c r="MEZ54" s="526"/>
      <c r="MFA54" s="526"/>
      <c r="MFB54" s="526"/>
      <c r="MFC54" s="526"/>
      <c r="MFD54" s="526"/>
      <c r="MFE54" s="526"/>
      <c r="MFF54" s="526"/>
      <c r="MFG54" s="526"/>
      <c r="MFH54" s="526"/>
      <c r="MFI54" s="526"/>
      <c r="MFJ54" s="526"/>
      <c r="MFK54" s="526"/>
      <c r="MFL54" s="526"/>
      <c r="MFM54" s="526"/>
      <c r="MFN54" s="526"/>
      <c r="MFO54" s="526"/>
      <c r="MFP54" s="526"/>
      <c r="MFQ54" s="526"/>
      <c r="MFR54" s="526"/>
      <c r="MFS54" s="526"/>
      <c r="MFT54" s="526"/>
      <c r="MFU54" s="526"/>
      <c r="MFV54" s="526"/>
      <c r="MFW54" s="526"/>
      <c r="MFX54" s="526"/>
      <c r="MFY54" s="526"/>
      <c r="MFZ54" s="526"/>
      <c r="MGA54" s="526"/>
      <c r="MGB54" s="526"/>
      <c r="MGC54" s="526"/>
      <c r="MGD54" s="526"/>
      <c r="MGE54" s="526"/>
      <c r="MGF54" s="526"/>
      <c r="MGG54" s="526"/>
      <c r="MGH54" s="526"/>
      <c r="MGI54" s="526"/>
      <c r="MGJ54" s="526"/>
      <c r="MGK54" s="526"/>
      <c r="MGL54" s="526"/>
      <c r="MGM54" s="526"/>
      <c r="MGN54" s="526"/>
      <c r="MGO54" s="526"/>
      <c r="MGP54" s="526"/>
      <c r="MGQ54" s="526"/>
      <c r="MGR54" s="526"/>
      <c r="MGS54" s="526"/>
      <c r="MGT54" s="526"/>
      <c r="MGU54" s="526"/>
      <c r="MGV54" s="526"/>
      <c r="MGW54" s="526"/>
      <c r="MGX54" s="526"/>
      <c r="MGY54" s="526"/>
      <c r="MGZ54" s="526"/>
      <c r="MHA54" s="526"/>
      <c r="MHB54" s="526"/>
      <c r="MHC54" s="526"/>
      <c r="MHD54" s="526"/>
      <c r="MHE54" s="526"/>
      <c r="MHF54" s="526"/>
      <c r="MHG54" s="526"/>
      <c r="MHH54" s="526"/>
      <c r="MHI54" s="526"/>
      <c r="MHJ54" s="526"/>
      <c r="MHK54" s="526"/>
      <c r="MHL54" s="526"/>
      <c r="MHM54" s="526"/>
      <c r="MHN54" s="526"/>
      <c r="MHO54" s="526"/>
      <c r="MHP54" s="526"/>
      <c r="MHQ54" s="526"/>
      <c r="MHR54" s="526"/>
      <c r="MHS54" s="526"/>
      <c r="MHT54" s="526"/>
      <c r="MHU54" s="526"/>
      <c r="MHV54" s="526"/>
      <c r="MHW54" s="526"/>
      <c r="MHX54" s="526"/>
      <c r="MHY54" s="526"/>
      <c r="MHZ54" s="526"/>
      <c r="MIA54" s="526"/>
      <c r="MIB54" s="526"/>
      <c r="MIC54" s="526"/>
      <c r="MID54" s="526"/>
      <c r="MIE54" s="526"/>
      <c r="MIF54" s="526"/>
      <c r="MIG54" s="526"/>
      <c r="MIH54" s="526"/>
      <c r="MII54" s="526"/>
      <c r="MIJ54" s="526"/>
      <c r="MIK54" s="526"/>
      <c r="MIL54" s="526"/>
      <c r="MIM54" s="526"/>
      <c r="MIN54" s="526"/>
      <c r="MIO54" s="526"/>
      <c r="MIP54" s="526"/>
      <c r="MIQ54" s="526"/>
      <c r="MIR54" s="526"/>
      <c r="MIS54" s="526"/>
      <c r="MIT54" s="526"/>
      <c r="MIU54" s="526"/>
      <c r="MIV54" s="526"/>
      <c r="MIW54" s="526"/>
      <c r="MIX54" s="526"/>
      <c r="MIY54" s="526"/>
      <c r="MIZ54" s="526"/>
      <c r="MJA54" s="526"/>
      <c r="MJB54" s="526"/>
      <c r="MJC54" s="526"/>
      <c r="MJD54" s="526"/>
      <c r="MJE54" s="526"/>
      <c r="MJF54" s="526"/>
      <c r="MJG54" s="526"/>
      <c r="MJH54" s="526"/>
      <c r="MJI54" s="526"/>
      <c r="MJJ54" s="526"/>
      <c r="MJK54" s="526"/>
      <c r="MJL54" s="526"/>
      <c r="MJM54" s="526"/>
      <c r="MJN54" s="526"/>
      <c r="MJO54" s="526"/>
      <c r="MJP54" s="526"/>
      <c r="MJQ54" s="526"/>
      <c r="MJR54" s="526"/>
      <c r="MJS54" s="526"/>
      <c r="MJT54" s="526"/>
      <c r="MJU54" s="526"/>
      <c r="MJV54" s="526"/>
      <c r="MJW54" s="526"/>
      <c r="MJX54" s="526"/>
      <c r="MJY54" s="526"/>
      <c r="MJZ54" s="526"/>
      <c r="MKA54" s="526"/>
      <c r="MKB54" s="526"/>
      <c r="MKC54" s="526"/>
      <c r="MKD54" s="526"/>
      <c r="MKE54" s="526"/>
      <c r="MKF54" s="526"/>
      <c r="MKG54" s="526"/>
      <c r="MKH54" s="526"/>
      <c r="MKI54" s="526"/>
      <c r="MKJ54" s="526"/>
      <c r="MKK54" s="526"/>
      <c r="MKL54" s="526"/>
      <c r="MKM54" s="526"/>
      <c r="MKN54" s="526"/>
      <c r="MKO54" s="526"/>
      <c r="MKP54" s="526"/>
      <c r="MKQ54" s="526"/>
      <c r="MKR54" s="526"/>
      <c r="MKS54" s="526"/>
      <c r="MKT54" s="526"/>
      <c r="MKU54" s="526"/>
      <c r="MKV54" s="526"/>
      <c r="MKW54" s="526"/>
      <c r="MKX54" s="526"/>
      <c r="MKY54" s="526"/>
      <c r="MKZ54" s="526"/>
      <c r="MLA54" s="526"/>
      <c r="MLB54" s="526"/>
      <c r="MLC54" s="526"/>
      <c r="MLD54" s="526"/>
      <c r="MLE54" s="526"/>
      <c r="MLF54" s="526"/>
      <c r="MLG54" s="526"/>
      <c r="MLH54" s="526"/>
      <c r="MLI54" s="526"/>
      <c r="MLJ54" s="526"/>
      <c r="MLK54" s="526"/>
      <c r="MLL54" s="526"/>
      <c r="MLM54" s="526"/>
      <c r="MLN54" s="526"/>
      <c r="MLO54" s="526"/>
      <c r="MLP54" s="526"/>
      <c r="MLQ54" s="526"/>
      <c r="MLR54" s="526"/>
      <c r="MLS54" s="526"/>
      <c r="MLT54" s="526"/>
      <c r="MLU54" s="526"/>
      <c r="MLV54" s="526"/>
      <c r="MLW54" s="526"/>
      <c r="MLX54" s="526"/>
      <c r="MLY54" s="526"/>
      <c r="MLZ54" s="526"/>
      <c r="MMA54" s="526"/>
      <c r="MMB54" s="526"/>
      <c r="MMC54" s="526"/>
      <c r="MMD54" s="526"/>
      <c r="MME54" s="526"/>
      <c r="MMF54" s="526"/>
      <c r="MMG54" s="526"/>
      <c r="MMH54" s="526"/>
      <c r="MMI54" s="526"/>
      <c r="MMJ54" s="526"/>
      <c r="MMK54" s="526"/>
      <c r="MML54" s="526"/>
      <c r="MMM54" s="526"/>
      <c r="MMN54" s="526"/>
      <c r="MMO54" s="526"/>
      <c r="MMP54" s="526"/>
      <c r="MMQ54" s="526"/>
      <c r="MMR54" s="526"/>
      <c r="MMS54" s="526"/>
      <c r="MMT54" s="526"/>
      <c r="MMU54" s="526"/>
      <c r="MMV54" s="526"/>
      <c r="MMW54" s="526"/>
      <c r="MMX54" s="526"/>
      <c r="MMY54" s="526"/>
      <c r="MMZ54" s="526"/>
      <c r="MNA54" s="526"/>
      <c r="MNB54" s="526"/>
      <c r="MNC54" s="526"/>
      <c r="MND54" s="526"/>
      <c r="MNE54" s="526"/>
      <c r="MNF54" s="526"/>
      <c r="MNG54" s="526"/>
      <c r="MNH54" s="526"/>
      <c r="MNI54" s="526"/>
      <c r="MNJ54" s="526"/>
      <c r="MNK54" s="526"/>
      <c r="MNL54" s="526"/>
      <c r="MNM54" s="526"/>
      <c r="MNN54" s="526"/>
      <c r="MNO54" s="526"/>
      <c r="MNP54" s="526"/>
      <c r="MNQ54" s="526"/>
      <c r="MNR54" s="526"/>
      <c r="MNS54" s="526"/>
      <c r="MNT54" s="526"/>
      <c r="MNU54" s="526"/>
      <c r="MNV54" s="526"/>
      <c r="MNW54" s="526"/>
      <c r="MNX54" s="526"/>
      <c r="MNY54" s="526"/>
      <c r="MNZ54" s="526"/>
      <c r="MOA54" s="526"/>
      <c r="MOB54" s="526"/>
      <c r="MOC54" s="526"/>
      <c r="MOD54" s="526"/>
      <c r="MOE54" s="526"/>
      <c r="MOF54" s="526"/>
      <c r="MOG54" s="526"/>
      <c r="MOH54" s="526"/>
      <c r="MOI54" s="526"/>
      <c r="MOJ54" s="526"/>
      <c r="MOK54" s="526"/>
      <c r="MOL54" s="526"/>
      <c r="MOM54" s="526"/>
      <c r="MON54" s="526"/>
      <c r="MOO54" s="526"/>
      <c r="MOP54" s="526"/>
      <c r="MOQ54" s="526"/>
      <c r="MOR54" s="526"/>
      <c r="MOS54" s="526"/>
      <c r="MOT54" s="526"/>
      <c r="MOU54" s="526"/>
      <c r="MOV54" s="526"/>
      <c r="MOW54" s="526"/>
      <c r="MOX54" s="526"/>
      <c r="MOY54" s="526"/>
      <c r="MOZ54" s="526"/>
      <c r="MPA54" s="526"/>
      <c r="MPB54" s="526"/>
      <c r="MPC54" s="526"/>
      <c r="MPD54" s="526"/>
      <c r="MPE54" s="526"/>
      <c r="MPF54" s="526"/>
      <c r="MPG54" s="526"/>
      <c r="MPH54" s="526"/>
      <c r="MPI54" s="526"/>
      <c r="MPJ54" s="526"/>
      <c r="MPK54" s="526"/>
      <c r="MPL54" s="526"/>
      <c r="MPM54" s="526"/>
      <c r="MPN54" s="526"/>
      <c r="MPO54" s="526"/>
      <c r="MPP54" s="526"/>
      <c r="MPQ54" s="526"/>
      <c r="MPR54" s="526"/>
      <c r="MPS54" s="526"/>
      <c r="MPT54" s="526"/>
      <c r="MPU54" s="526"/>
      <c r="MPV54" s="526"/>
      <c r="MPW54" s="526"/>
      <c r="MPX54" s="526"/>
      <c r="MPY54" s="526"/>
      <c r="MPZ54" s="526"/>
      <c r="MQA54" s="526"/>
      <c r="MQB54" s="526"/>
      <c r="MQC54" s="526"/>
      <c r="MQD54" s="526"/>
      <c r="MQE54" s="526"/>
      <c r="MQF54" s="526"/>
      <c r="MQG54" s="526"/>
      <c r="MQH54" s="526"/>
      <c r="MQI54" s="526"/>
      <c r="MQJ54" s="526"/>
      <c r="MQK54" s="526"/>
      <c r="MQL54" s="526"/>
      <c r="MQM54" s="526"/>
      <c r="MQN54" s="526"/>
      <c r="MQO54" s="526"/>
      <c r="MQP54" s="526"/>
      <c r="MQQ54" s="526"/>
      <c r="MQR54" s="526"/>
      <c r="MQS54" s="526"/>
      <c r="MQT54" s="526"/>
      <c r="MQU54" s="526"/>
      <c r="MQV54" s="526"/>
      <c r="MQW54" s="526"/>
      <c r="MQX54" s="526"/>
      <c r="MQY54" s="526"/>
      <c r="MQZ54" s="526"/>
      <c r="MRA54" s="526"/>
      <c r="MRB54" s="526"/>
      <c r="MRC54" s="526"/>
      <c r="MRD54" s="526"/>
      <c r="MRE54" s="526"/>
      <c r="MRF54" s="526"/>
      <c r="MRG54" s="526"/>
      <c r="MRH54" s="526"/>
      <c r="MRI54" s="526"/>
      <c r="MRJ54" s="526"/>
      <c r="MRK54" s="526"/>
      <c r="MRL54" s="526"/>
      <c r="MRM54" s="526"/>
      <c r="MRN54" s="526"/>
      <c r="MRO54" s="526"/>
      <c r="MRP54" s="526"/>
      <c r="MRQ54" s="526"/>
      <c r="MRR54" s="526"/>
      <c r="MRS54" s="526"/>
      <c r="MRT54" s="526"/>
      <c r="MRU54" s="526"/>
      <c r="MRV54" s="526"/>
      <c r="MRW54" s="526"/>
      <c r="MRX54" s="526"/>
      <c r="MRY54" s="526"/>
      <c r="MRZ54" s="526"/>
      <c r="MSA54" s="526"/>
      <c r="MSB54" s="526"/>
      <c r="MSC54" s="526"/>
      <c r="MSD54" s="526"/>
      <c r="MSE54" s="526"/>
      <c r="MSF54" s="526"/>
      <c r="MSG54" s="526"/>
      <c r="MSH54" s="526"/>
      <c r="MSI54" s="526"/>
      <c r="MSJ54" s="526"/>
      <c r="MSK54" s="526"/>
      <c r="MSL54" s="526"/>
      <c r="MSM54" s="526"/>
      <c r="MSN54" s="526"/>
      <c r="MSO54" s="526"/>
      <c r="MSP54" s="526"/>
      <c r="MSQ54" s="526"/>
      <c r="MSR54" s="526"/>
      <c r="MSS54" s="526"/>
      <c r="MST54" s="526"/>
      <c r="MSU54" s="526"/>
      <c r="MSV54" s="526"/>
      <c r="MSW54" s="526"/>
      <c r="MSX54" s="526"/>
      <c r="MSY54" s="526"/>
      <c r="MSZ54" s="526"/>
      <c r="MTA54" s="526"/>
      <c r="MTB54" s="526"/>
      <c r="MTC54" s="526"/>
      <c r="MTD54" s="526"/>
      <c r="MTE54" s="526"/>
      <c r="MTF54" s="526"/>
      <c r="MTG54" s="526"/>
      <c r="MTH54" s="526"/>
      <c r="MTI54" s="526"/>
      <c r="MTJ54" s="526"/>
      <c r="MTK54" s="526"/>
      <c r="MTL54" s="526"/>
      <c r="MTM54" s="526"/>
      <c r="MTN54" s="526"/>
      <c r="MTO54" s="526"/>
      <c r="MTP54" s="526"/>
      <c r="MTQ54" s="526"/>
      <c r="MTR54" s="526"/>
      <c r="MTS54" s="526"/>
      <c r="MTT54" s="526"/>
      <c r="MTU54" s="526"/>
      <c r="MTV54" s="526"/>
      <c r="MTW54" s="526"/>
      <c r="MTX54" s="526"/>
      <c r="MTY54" s="526"/>
      <c r="MTZ54" s="526"/>
      <c r="MUA54" s="526"/>
      <c r="MUB54" s="526"/>
      <c r="MUC54" s="526"/>
      <c r="MUD54" s="526"/>
      <c r="MUE54" s="526"/>
      <c r="MUF54" s="526"/>
      <c r="MUG54" s="526"/>
      <c r="MUH54" s="526"/>
      <c r="MUI54" s="526"/>
      <c r="MUJ54" s="526"/>
      <c r="MUK54" s="526"/>
      <c r="MUL54" s="526"/>
      <c r="MUM54" s="526"/>
      <c r="MUN54" s="526"/>
      <c r="MUO54" s="526"/>
      <c r="MUP54" s="526"/>
      <c r="MUQ54" s="526"/>
      <c r="MUR54" s="526"/>
      <c r="MUS54" s="526"/>
      <c r="MUT54" s="526"/>
      <c r="MUU54" s="526"/>
      <c r="MUV54" s="526"/>
      <c r="MUW54" s="526"/>
      <c r="MUX54" s="526"/>
      <c r="MUY54" s="526"/>
      <c r="MUZ54" s="526"/>
      <c r="MVA54" s="526"/>
      <c r="MVB54" s="526"/>
      <c r="MVC54" s="526"/>
      <c r="MVD54" s="526"/>
      <c r="MVE54" s="526"/>
      <c r="MVF54" s="526"/>
      <c r="MVG54" s="526"/>
      <c r="MVH54" s="526"/>
      <c r="MVI54" s="526"/>
      <c r="MVJ54" s="526"/>
      <c r="MVK54" s="526"/>
      <c r="MVL54" s="526"/>
      <c r="MVM54" s="526"/>
      <c r="MVN54" s="526"/>
      <c r="MVO54" s="526"/>
      <c r="MVP54" s="526"/>
      <c r="MVQ54" s="526"/>
      <c r="MVR54" s="526"/>
      <c r="MVS54" s="526"/>
      <c r="MVT54" s="526"/>
      <c r="MVU54" s="526"/>
      <c r="MVV54" s="526"/>
      <c r="MVW54" s="526"/>
      <c r="MVX54" s="526"/>
      <c r="MVY54" s="526"/>
      <c r="MVZ54" s="526"/>
      <c r="MWA54" s="526"/>
      <c r="MWB54" s="526"/>
      <c r="MWC54" s="526"/>
      <c r="MWD54" s="526"/>
      <c r="MWE54" s="526"/>
      <c r="MWF54" s="526"/>
      <c r="MWG54" s="526"/>
      <c r="MWH54" s="526"/>
      <c r="MWI54" s="526"/>
      <c r="MWJ54" s="526"/>
      <c r="MWK54" s="526"/>
      <c r="MWL54" s="526"/>
      <c r="MWM54" s="526"/>
      <c r="MWN54" s="526"/>
      <c r="MWO54" s="526"/>
      <c r="MWP54" s="526"/>
      <c r="MWQ54" s="526"/>
      <c r="MWR54" s="526"/>
      <c r="MWS54" s="526"/>
      <c r="MWT54" s="526"/>
      <c r="MWU54" s="526"/>
      <c r="MWV54" s="526"/>
      <c r="MWW54" s="526"/>
      <c r="MWX54" s="526"/>
      <c r="MWY54" s="526"/>
      <c r="MWZ54" s="526"/>
      <c r="MXA54" s="526"/>
      <c r="MXB54" s="526"/>
      <c r="MXC54" s="526"/>
      <c r="MXD54" s="526"/>
      <c r="MXE54" s="526"/>
      <c r="MXF54" s="526"/>
      <c r="MXG54" s="526"/>
      <c r="MXH54" s="526"/>
      <c r="MXI54" s="526"/>
      <c r="MXJ54" s="526"/>
      <c r="MXK54" s="526"/>
      <c r="MXL54" s="526"/>
      <c r="MXM54" s="526"/>
      <c r="MXN54" s="526"/>
      <c r="MXO54" s="526"/>
      <c r="MXP54" s="526"/>
      <c r="MXQ54" s="526"/>
      <c r="MXR54" s="526"/>
      <c r="MXS54" s="526"/>
      <c r="MXT54" s="526"/>
      <c r="MXU54" s="526"/>
      <c r="MXV54" s="526"/>
      <c r="MXW54" s="526"/>
      <c r="MXX54" s="526"/>
      <c r="MXY54" s="526"/>
      <c r="MXZ54" s="526"/>
      <c r="MYA54" s="526"/>
      <c r="MYB54" s="526"/>
      <c r="MYC54" s="526"/>
      <c r="MYD54" s="526"/>
      <c r="MYE54" s="526"/>
      <c r="MYF54" s="526"/>
      <c r="MYG54" s="526"/>
      <c r="MYH54" s="526"/>
      <c r="MYI54" s="526"/>
      <c r="MYJ54" s="526"/>
      <c r="MYK54" s="526"/>
      <c r="MYL54" s="526"/>
      <c r="MYM54" s="526"/>
      <c r="MYN54" s="526"/>
      <c r="MYO54" s="526"/>
      <c r="MYP54" s="526"/>
      <c r="MYQ54" s="526"/>
      <c r="MYR54" s="526"/>
      <c r="MYS54" s="526"/>
      <c r="MYT54" s="526"/>
      <c r="MYU54" s="526"/>
      <c r="MYV54" s="526"/>
      <c r="MYW54" s="526"/>
      <c r="MYX54" s="526"/>
      <c r="MYY54" s="526"/>
      <c r="MYZ54" s="526"/>
      <c r="MZA54" s="526"/>
      <c r="MZB54" s="526"/>
      <c r="MZC54" s="526"/>
      <c r="MZD54" s="526"/>
      <c r="MZE54" s="526"/>
      <c r="MZF54" s="526"/>
      <c r="MZG54" s="526"/>
      <c r="MZH54" s="526"/>
      <c r="MZI54" s="526"/>
      <c r="MZJ54" s="526"/>
      <c r="MZK54" s="526"/>
      <c r="MZL54" s="526"/>
      <c r="MZM54" s="526"/>
      <c r="MZN54" s="526"/>
      <c r="MZO54" s="526"/>
      <c r="MZP54" s="526"/>
      <c r="MZQ54" s="526"/>
      <c r="MZR54" s="526"/>
      <c r="MZS54" s="526"/>
      <c r="MZT54" s="526"/>
      <c r="MZU54" s="526"/>
      <c r="MZV54" s="526"/>
      <c r="MZW54" s="526"/>
      <c r="MZX54" s="526"/>
      <c r="MZY54" s="526"/>
      <c r="MZZ54" s="526"/>
      <c r="NAA54" s="526"/>
      <c r="NAB54" s="526"/>
      <c r="NAC54" s="526"/>
      <c r="NAD54" s="526"/>
      <c r="NAE54" s="526"/>
      <c r="NAF54" s="526"/>
      <c r="NAG54" s="526"/>
      <c r="NAH54" s="526"/>
      <c r="NAI54" s="526"/>
      <c r="NAJ54" s="526"/>
      <c r="NAK54" s="526"/>
      <c r="NAL54" s="526"/>
      <c r="NAM54" s="526"/>
      <c r="NAN54" s="526"/>
      <c r="NAO54" s="526"/>
      <c r="NAP54" s="526"/>
      <c r="NAQ54" s="526"/>
      <c r="NAR54" s="526"/>
      <c r="NAS54" s="526"/>
      <c r="NAT54" s="526"/>
      <c r="NAU54" s="526"/>
      <c r="NAV54" s="526"/>
      <c r="NAW54" s="526"/>
      <c r="NAX54" s="526"/>
      <c r="NAY54" s="526"/>
      <c r="NAZ54" s="526"/>
      <c r="NBA54" s="526"/>
      <c r="NBB54" s="526"/>
      <c r="NBC54" s="526"/>
      <c r="NBD54" s="526"/>
      <c r="NBE54" s="526"/>
      <c r="NBF54" s="526"/>
      <c r="NBG54" s="526"/>
      <c r="NBH54" s="526"/>
      <c r="NBI54" s="526"/>
      <c r="NBJ54" s="526"/>
      <c r="NBK54" s="526"/>
      <c r="NBL54" s="526"/>
      <c r="NBM54" s="526"/>
      <c r="NBN54" s="526"/>
      <c r="NBO54" s="526"/>
      <c r="NBP54" s="526"/>
      <c r="NBQ54" s="526"/>
      <c r="NBR54" s="526"/>
      <c r="NBS54" s="526"/>
      <c r="NBT54" s="526"/>
      <c r="NBU54" s="526"/>
      <c r="NBV54" s="526"/>
      <c r="NBW54" s="526"/>
      <c r="NBX54" s="526"/>
      <c r="NBY54" s="526"/>
      <c r="NBZ54" s="526"/>
      <c r="NCA54" s="526"/>
      <c r="NCB54" s="526"/>
      <c r="NCC54" s="526"/>
      <c r="NCD54" s="526"/>
      <c r="NCE54" s="526"/>
      <c r="NCF54" s="526"/>
      <c r="NCG54" s="526"/>
      <c r="NCH54" s="526"/>
      <c r="NCI54" s="526"/>
      <c r="NCJ54" s="526"/>
      <c r="NCK54" s="526"/>
      <c r="NCL54" s="526"/>
      <c r="NCM54" s="526"/>
      <c r="NCN54" s="526"/>
      <c r="NCO54" s="526"/>
      <c r="NCP54" s="526"/>
      <c r="NCQ54" s="526"/>
      <c r="NCR54" s="526"/>
      <c r="NCS54" s="526"/>
      <c r="NCT54" s="526"/>
      <c r="NCU54" s="526"/>
      <c r="NCV54" s="526"/>
      <c r="NCW54" s="526"/>
      <c r="NCX54" s="526"/>
      <c r="NCY54" s="526"/>
      <c r="NCZ54" s="526"/>
      <c r="NDA54" s="526"/>
      <c r="NDB54" s="526"/>
      <c r="NDC54" s="526"/>
      <c r="NDD54" s="526"/>
      <c r="NDE54" s="526"/>
      <c r="NDF54" s="526"/>
      <c r="NDG54" s="526"/>
      <c r="NDH54" s="526"/>
      <c r="NDI54" s="526"/>
      <c r="NDJ54" s="526"/>
      <c r="NDK54" s="526"/>
      <c r="NDL54" s="526"/>
      <c r="NDM54" s="526"/>
      <c r="NDN54" s="526"/>
      <c r="NDO54" s="526"/>
      <c r="NDP54" s="526"/>
      <c r="NDQ54" s="526"/>
      <c r="NDR54" s="526"/>
      <c r="NDS54" s="526"/>
      <c r="NDT54" s="526"/>
      <c r="NDU54" s="526"/>
      <c r="NDV54" s="526"/>
      <c r="NDW54" s="526"/>
      <c r="NDX54" s="526"/>
      <c r="NDY54" s="526"/>
      <c r="NDZ54" s="526"/>
      <c r="NEA54" s="526"/>
      <c r="NEB54" s="526"/>
      <c r="NEC54" s="526"/>
      <c r="NED54" s="526"/>
      <c r="NEE54" s="526"/>
      <c r="NEF54" s="526"/>
      <c r="NEG54" s="526"/>
      <c r="NEH54" s="526"/>
      <c r="NEI54" s="526"/>
      <c r="NEJ54" s="526"/>
      <c r="NEK54" s="526"/>
      <c r="NEL54" s="526"/>
      <c r="NEM54" s="526"/>
      <c r="NEN54" s="526"/>
      <c r="NEO54" s="526"/>
      <c r="NEP54" s="526"/>
      <c r="NEQ54" s="526"/>
      <c r="NER54" s="526"/>
      <c r="NES54" s="526"/>
      <c r="NET54" s="526"/>
      <c r="NEU54" s="526"/>
      <c r="NEV54" s="526"/>
      <c r="NEW54" s="526"/>
      <c r="NEX54" s="526"/>
      <c r="NEY54" s="526"/>
      <c r="NEZ54" s="526"/>
      <c r="NFA54" s="526"/>
      <c r="NFB54" s="526"/>
      <c r="NFC54" s="526"/>
      <c r="NFD54" s="526"/>
      <c r="NFE54" s="526"/>
      <c r="NFF54" s="526"/>
      <c r="NFG54" s="526"/>
      <c r="NFH54" s="526"/>
      <c r="NFI54" s="526"/>
      <c r="NFJ54" s="526"/>
      <c r="NFK54" s="526"/>
      <c r="NFL54" s="526"/>
      <c r="NFM54" s="526"/>
      <c r="NFN54" s="526"/>
      <c r="NFO54" s="526"/>
      <c r="NFP54" s="526"/>
      <c r="NFQ54" s="526"/>
      <c r="NFR54" s="526"/>
      <c r="NFS54" s="526"/>
      <c r="NFT54" s="526"/>
      <c r="NFU54" s="526"/>
      <c r="NFV54" s="526"/>
      <c r="NFW54" s="526"/>
      <c r="NFX54" s="526"/>
      <c r="NFY54" s="526"/>
      <c r="NFZ54" s="526"/>
      <c r="NGA54" s="526"/>
      <c r="NGB54" s="526"/>
      <c r="NGC54" s="526"/>
      <c r="NGD54" s="526"/>
      <c r="NGE54" s="526"/>
      <c r="NGF54" s="526"/>
      <c r="NGG54" s="526"/>
      <c r="NGH54" s="526"/>
      <c r="NGI54" s="526"/>
      <c r="NGJ54" s="526"/>
      <c r="NGK54" s="526"/>
      <c r="NGL54" s="526"/>
      <c r="NGM54" s="526"/>
      <c r="NGN54" s="526"/>
      <c r="NGO54" s="526"/>
      <c r="NGP54" s="526"/>
      <c r="NGQ54" s="526"/>
      <c r="NGR54" s="526"/>
      <c r="NGS54" s="526"/>
      <c r="NGT54" s="526"/>
      <c r="NGU54" s="526"/>
      <c r="NGV54" s="526"/>
      <c r="NGW54" s="526"/>
      <c r="NGX54" s="526"/>
      <c r="NGY54" s="526"/>
      <c r="NGZ54" s="526"/>
      <c r="NHA54" s="526"/>
      <c r="NHB54" s="526"/>
      <c r="NHC54" s="526"/>
      <c r="NHD54" s="526"/>
      <c r="NHE54" s="526"/>
      <c r="NHF54" s="526"/>
      <c r="NHG54" s="526"/>
      <c r="NHH54" s="526"/>
      <c r="NHI54" s="526"/>
      <c r="NHJ54" s="526"/>
      <c r="NHK54" s="526"/>
      <c r="NHL54" s="526"/>
      <c r="NHM54" s="526"/>
      <c r="NHN54" s="526"/>
      <c r="NHO54" s="526"/>
      <c r="NHP54" s="526"/>
      <c r="NHQ54" s="526"/>
      <c r="NHR54" s="526"/>
      <c r="NHS54" s="526"/>
      <c r="NHT54" s="526"/>
      <c r="NHU54" s="526"/>
      <c r="NHV54" s="526"/>
      <c r="NHW54" s="526"/>
      <c r="NHX54" s="526"/>
      <c r="NHY54" s="526"/>
      <c r="NHZ54" s="526"/>
      <c r="NIA54" s="526"/>
      <c r="NIB54" s="526"/>
      <c r="NIC54" s="526"/>
      <c r="NID54" s="526"/>
      <c r="NIE54" s="526"/>
      <c r="NIF54" s="526"/>
      <c r="NIG54" s="526"/>
      <c r="NIH54" s="526"/>
      <c r="NII54" s="526"/>
      <c r="NIJ54" s="526"/>
      <c r="NIK54" s="526"/>
      <c r="NIL54" s="526"/>
      <c r="NIM54" s="526"/>
      <c r="NIN54" s="526"/>
      <c r="NIO54" s="526"/>
      <c r="NIP54" s="526"/>
      <c r="NIQ54" s="526"/>
      <c r="NIR54" s="526"/>
      <c r="NIS54" s="526"/>
      <c r="NIT54" s="526"/>
      <c r="NIU54" s="526"/>
      <c r="NIV54" s="526"/>
      <c r="NIW54" s="526"/>
      <c r="NIX54" s="526"/>
      <c r="NIY54" s="526"/>
      <c r="NIZ54" s="526"/>
      <c r="NJA54" s="526"/>
      <c r="NJB54" s="526"/>
      <c r="NJC54" s="526"/>
      <c r="NJD54" s="526"/>
      <c r="NJE54" s="526"/>
      <c r="NJF54" s="526"/>
      <c r="NJG54" s="526"/>
      <c r="NJH54" s="526"/>
      <c r="NJI54" s="526"/>
      <c r="NJJ54" s="526"/>
      <c r="NJK54" s="526"/>
      <c r="NJL54" s="526"/>
      <c r="NJM54" s="526"/>
      <c r="NJN54" s="526"/>
      <c r="NJO54" s="526"/>
      <c r="NJP54" s="526"/>
      <c r="NJQ54" s="526"/>
      <c r="NJR54" s="526"/>
      <c r="NJS54" s="526"/>
      <c r="NJT54" s="526"/>
      <c r="NJU54" s="526"/>
      <c r="NJV54" s="526"/>
      <c r="NJW54" s="526"/>
      <c r="NJX54" s="526"/>
      <c r="NJY54" s="526"/>
      <c r="NJZ54" s="526"/>
      <c r="NKA54" s="526"/>
      <c r="NKB54" s="526"/>
      <c r="NKC54" s="526"/>
      <c r="NKD54" s="526"/>
      <c r="NKE54" s="526"/>
      <c r="NKF54" s="526"/>
      <c r="NKG54" s="526"/>
      <c r="NKH54" s="526"/>
      <c r="NKI54" s="526"/>
      <c r="NKJ54" s="526"/>
      <c r="NKK54" s="526"/>
      <c r="NKL54" s="526"/>
      <c r="NKM54" s="526"/>
      <c r="NKN54" s="526"/>
      <c r="NKO54" s="526"/>
      <c r="NKP54" s="526"/>
      <c r="NKQ54" s="526"/>
      <c r="NKR54" s="526"/>
      <c r="NKS54" s="526"/>
      <c r="NKT54" s="526"/>
      <c r="NKU54" s="526"/>
      <c r="NKV54" s="526"/>
      <c r="NKW54" s="526"/>
      <c r="NKX54" s="526"/>
      <c r="NKY54" s="526"/>
      <c r="NKZ54" s="526"/>
      <c r="NLA54" s="526"/>
      <c r="NLB54" s="526"/>
      <c r="NLC54" s="526"/>
      <c r="NLD54" s="526"/>
      <c r="NLE54" s="526"/>
      <c r="NLF54" s="526"/>
      <c r="NLG54" s="526"/>
      <c r="NLH54" s="526"/>
      <c r="NLI54" s="526"/>
      <c r="NLJ54" s="526"/>
      <c r="NLK54" s="526"/>
      <c r="NLL54" s="526"/>
      <c r="NLM54" s="526"/>
      <c r="NLN54" s="526"/>
      <c r="NLO54" s="526"/>
      <c r="NLP54" s="526"/>
      <c r="NLQ54" s="526"/>
      <c r="NLR54" s="526"/>
      <c r="NLS54" s="526"/>
      <c r="NLT54" s="526"/>
      <c r="NLU54" s="526"/>
      <c r="NLV54" s="526"/>
      <c r="NLW54" s="526"/>
      <c r="NLX54" s="526"/>
      <c r="NLY54" s="526"/>
      <c r="NLZ54" s="526"/>
      <c r="NMA54" s="526"/>
      <c r="NMB54" s="526"/>
      <c r="NMC54" s="526"/>
      <c r="NMD54" s="526"/>
      <c r="NME54" s="526"/>
      <c r="NMF54" s="526"/>
      <c r="NMG54" s="526"/>
      <c r="NMH54" s="526"/>
      <c r="NMI54" s="526"/>
      <c r="NMJ54" s="526"/>
      <c r="NMK54" s="526"/>
      <c r="NML54" s="526"/>
      <c r="NMM54" s="526"/>
      <c r="NMN54" s="526"/>
      <c r="NMO54" s="526"/>
      <c r="NMP54" s="526"/>
      <c r="NMQ54" s="526"/>
      <c r="NMR54" s="526"/>
      <c r="NMS54" s="526"/>
      <c r="NMT54" s="526"/>
      <c r="NMU54" s="526"/>
      <c r="NMV54" s="526"/>
      <c r="NMW54" s="526"/>
      <c r="NMX54" s="526"/>
      <c r="NMY54" s="526"/>
      <c r="NMZ54" s="526"/>
      <c r="NNA54" s="526"/>
      <c r="NNB54" s="526"/>
      <c r="NNC54" s="526"/>
      <c r="NND54" s="526"/>
      <c r="NNE54" s="526"/>
      <c r="NNF54" s="526"/>
      <c r="NNG54" s="526"/>
      <c r="NNH54" s="526"/>
      <c r="NNI54" s="526"/>
      <c r="NNJ54" s="526"/>
      <c r="NNK54" s="526"/>
      <c r="NNL54" s="526"/>
      <c r="NNM54" s="526"/>
      <c r="NNN54" s="526"/>
      <c r="NNO54" s="526"/>
      <c r="NNP54" s="526"/>
      <c r="NNQ54" s="526"/>
      <c r="NNR54" s="526"/>
      <c r="NNS54" s="526"/>
      <c r="NNT54" s="526"/>
      <c r="NNU54" s="526"/>
      <c r="NNV54" s="526"/>
      <c r="NNW54" s="526"/>
      <c r="NNX54" s="526"/>
      <c r="NNY54" s="526"/>
      <c r="NNZ54" s="526"/>
      <c r="NOA54" s="526"/>
      <c r="NOB54" s="526"/>
      <c r="NOC54" s="526"/>
      <c r="NOD54" s="526"/>
      <c r="NOE54" s="526"/>
      <c r="NOF54" s="526"/>
      <c r="NOG54" s="526"/>
      <c r="NOH54" s="526"/>
      <c r="NOI54" s="526"/>
      <c r="NOJ54" s="526"/>
      <c r="NOK54" s="526"/>
      <c r="NOL54" s="526"/>
      <c r="NOM54" s="526"/>
      <c r="NON54" s="526"/>
      <c r="NOO54" s="526"/>
      <c r="NOP54" s="526"/>
      <c r="NOQ54" s="526"/>
      <c r="NOR54" s="526"/>
      <c r="NOS54" s="526"/>
      <c r="NOT54" s="526"/>
      <c r="NOU54" s="526"/>
      <c r="NOV54" s="526"/>
      <c r="NOW54" s="526"/>
      <c r="NOX54" s="526"/>
      <c r="NOY54" s="526"/>
      <c r="NOZ54" s="526"/>
      <c r="NPA54" s="526"/>
      <c r="NPB54" s="526"/>
      <c r="NPC54" s="526"/>
      <c r="NPD54" s="526"/>
      <c r="NPE54" s="526"/>
      <c r="NPF54" s="526"/>
      <c r="NPG54" s="526"/>
      <c r="NPH54" s="526"/>
      <c r="NPI54" s="526"/>
      <c r="NPJ54" s="526"/>
      <c r="NPK54" s="526"/>
      <c r="NPL54" s="526"/>
      <c r="NPM54" s="526"/>
      <c r="NPN54" s="526"/>
      <c r="NPO54" s="526"/>
      <c r="NPP54" s="526"/>
      <c r="NPQ54" s="526"/>
      <c r="NPR54" s="526"/>
      <c r="NPS54" s="526"/>
      <c r="NPT54" s="526"/>
      <c r="NPU54" s="526"/>
      <c r="NPV54" s="526"/>
      <c r="NPW54" s="526"/>
      <c r="NPX54" s="526"/>
      <c r="NPY54" s="526"/>
      <c r="NPZ54" s="526"/>
      <c r="NQA54" s="526"/>
      <c r="NQB54" s="526"/>
      <c r="NQC54" s="526"/>
      <c r="NQD54" s="526"/>
      <c r="NQE54" s="526"/>
      <c r="NQF54" s="526"/>
      <c r="NQG54" s="526"/>
      <c r="NQH54" s="526"/>
      <c r="NQI54" s="526"/>
      <c r="NQJ54" s="526"/>
      <c r="NQK54" s="526"/>
      <c r="NQL54" s="526"/>
      <c r="NQM54" s="526"/>
      <c r="NQN54" s="526"/>
      <c r="NQO54" s="526"/>
      <c r="NQP54" s="526"/>
      <c r="NQQ54" s="526"/>
      <c r="NQR54" s="526"/>
      <c r="NQS54" s="526"/>
      <c r="NQT54" s="526"/>
      <c r="NQU54" s="526"/>
      <c r="NQV54" s="526"/>
      <c r="NQW54" s="526"/>
      <c r="NQX54" s="526"/>
      <c r="NQY54" s="526"/>
      <c r="NQZ54" s="526"/>
      <c r="NRA54" s="526"/>
      <c r="NRB54" s="526"/>
      <c r="NRC54" s="526"/>
      <c r="NRD54" s="526"/>
      <c r="NRE54" s="526"/>
      <c r="NRF54" s="526"/>
      <c r="NRG54" s="526"/>
      <c r="NRH54" s="526"/>
      <c r="NRI54" s="526"/>
      <c r="NRJ54" s="526"/>
      <c r="NRK54" s="526"/>
      <c r="NRL54" s="526"/>
      <c r="NRM54" s="526"/>
      <c r="NRN54" s="526"/>
      <c r="NRO54" s="526"/>
      <c r="NRP54" s="526"/>
      <c r="NRQ54" s="526"/>
      <c r="NRR54" s="526"/>
      <c r="NRS54" s="526"/>
      <c r="NRT54" s="526"/>
      <c r="NRU54" s="526"/>
      <c r="NRV54" s="526"/>
      <c r="NRW54" s="526"/>
      <c r="NRX54" s="526"/>
      <c r="NRY54" s="526"/>
      <c r="NRZ54" s="526"/>
      <c r="NSA54" s="526"/>
      <c r="NSB54" s="526"/>
      <c r="NSC54" s="526"/>
      <c r="NSD54" s="526"/>
      <c r="NSE54" s="526"/>
      <c r="NSF54" s="526"/>
      <c r="NSG54" s="526"/>
      <c r="NSH54" s="526"/>
      <c r="NSI54" s="526"/>
      <c r="NSJ54" s="526"/>
      <c r="NSK54" s="526"/>
      <c r="NSL54" s="526"/>
      <c r="NSM54" s="526"/>
      <c r="NSN54" s="526"/>
      <c r="NSO54" s="526"/>
      <c r="NSP54" s="526"/>
      <c r="NSQ54" s="526"/>
      <c r="NSR54" s="526"/>
      <c r="NSS54" s="526"/>
      <c r="NST54" s="526"/>
      <c r="NSU54" s="526"/>
      <c r="NSV54" s="526"/>
      <c r="NSW54" s="526"/>
      <c r="NSX54" s="526"/>
      <c r="NSY54" s="526"/>
      <c r="NSZ54" s="526"/>
      <c r="NTA54" s="526"/>
      <c r="NTB54" s="526"/>
      <c r="NTC54" s="526"/>
      <c r="NTD54" s="526"/>
      <c r="NTE54" s="526"/>
      <c r="NTF54" s="526"/>
      <c r="NTG54" s="526"/>
      <c r="NTH54" s="526"/>
      <c r="NTI54" s="526"/>
      <c r="NTJ54" s="526"/>
      <c r="NTK54" s="526"/>
      <c r="NTL54" s="526"/>
      <c r="NTM54" s="526"/>
      <c r="NTN54" s="526"/>
      <c r="NTO54" s="526"/>
      <c r="NTP54" s="526"/>
      <c r="NTQ54" s="526"/>
      <c r="NTR54" s="526"/>
      <c r="NTS54" s="526"/>
      <c r="NTT54" s="526"/>
      <c r="NTU54" s="526"/>
      <c r="NTV54" s="526"/>
      <c r="NTW54" s="526"/>
      <c r="NTX54" s="526"/>
      <c r="NTY54" s="526"/>
      <c r="NTZ54" s="526"/>
      <c r="NUA54" s="526"/>
      <c r="NUB54" s="526"/>
      <c r="NUC54" s="526"/>
      <c r="NUD54" s="526"/>
      <c r="NUE54" s="526"/>
      <c r="NUF54" s="526"/>
      <c r="NUG54" s="526"/>
      <c r="NUH54" s="526"/>
      <c r="NUI54" s="526"/>
      <c r="NUJ54" s="526"/>
      <c r="NUK54" s="526"/>
      <c r="NUL54" s="526"/>
      <c r="NUM54" s="526"/>
      <c r="NUN54" s="526"/>
      <c r="NUO54" s="526"/>
      <c r="NUP54" s="526"/>
      <c r="NUQ54" s="526"/>
      <c r="NUR54" s="526"/>
      <c r="NUS54" s="526"/>
      <c r="NUT54" s="526"/>
      <c r="NUU54" s="526"/>
      <c r="NUV54" s="526"/>
      <c r="NUW54" s="526"/>
      <c r="NUX54" s="526"/>
      <c r="NUY54" s="526"/>
      <c r="NUZ54" s="526"/>
      <c r="NVA54" s="526"/>
      <c r="NVB54" s="526"/>
      <c r="NVC54" s="526"/>
      <c r="NVD54" s="526"/>
      <c r="NVE54" s="526"/>
      <c r="NVF54" s="526"/>
      <c r="NVG54" s="526"/>
      <c r="NVH54" s="526"/>
      <c r="NVI54" s="526"/>
      <c r="NVJ54" s="526"/>
      <c r="NVK54" s="526"/>
      <c r="NVL54" s="526"/>
      <c r="NVM54" s="526"/>
      <c r="NVN54" s="526"/>
      <c r="NVO54" s="526"/>
      <c r="NVP54" s="526"/>
      <c r="NVQ54" s="526"/>
      <c r="NVR54" s="526"/>
      <c r="NVS54" s="526"/>
      <c r="NVT54" s="526"/>
      <c r="NVU54" s="526"/>
      <c r="NVV54" s="526"/>
      <c r="NVW54" s="526"/>
      <c r="NVX54" s="526"/>
      <c r="NVY54" s="526"/>
      <c r="NVZ54" s="526"/>
      <c r="NWA54" s="526"/>
      <c r="NWB54" s="526"/>
      <c r="NWC54" s="526"/>
      <c r="NWD54" s="526"/>
      <c r="NWE54" s="526"/>
      <c r="NWF54" s="526"/>
      <c r="NWG54" s="526"/>
      <c r="NWH54" s="526"/>
      <c r="NWI54" s="526"/>
      <c r="NWJ54" s="526"/>
      <c r="NWK54" s="526"/>
      <c r="NWL54" s="526"/>
      <c r="NWM54" s="526"/>
      <c r="NWN54" s="526"/>
      <c r="NWO54" s="526"/>
      <c r="NWP54" s="526"/>
      <c r="NWQ54" s="526"/>
      <c r="NWR54" s="526"/>
      <c r="NWS54" s="526"/>
      <c r="NWT54" s="526"/>
      <c r="NWU54" s="526"/>
      <c r="NWV54" s="526"/>
      <c r="NWW54" s="526"/>
      <c r="NWX54" s="526"/>
      <c r="NWY54" s="526"/>
      <c r="NWZ54" s="526"/>
      <c r="NXA54" s="526"/>
      <c r="NXB54" s="526"/>
      <c r="NXC54" s="526"/>
      <c r="NXD54" s="526"/>
      <c r="NXE54" s="526"/>
      <c r="NXF54" s="526"/>
      <c r="NXG54" s="526"/>
      <c r="NXH54" s="526"/>
      <c r="NXI54" s="526"/>
      <c r="NXJ54" s="526"/>
      <c r="NXK54" s="526"/>
      <c r="NXL54" s="526"/>
      <c r="NXM54" s="526"/>
      <c r="NXN54" s="526"/>
      <c r="NXO54" s="526"/>
      <c r="NXP54" s="526"/>
      <c r="NXQ54" s="526"/>
      <c r="NXR54" s="526"/>
      <c r="NXS54" s="526"/>
      <c r="NXT54" s="526"/>
      <c r="NXU54" s="526"/>
      <c r="NXV54" s="526"/>
      <c r="NXW54" s="526"/>
      <c r="NXX54" s="526"/>
      <c r="NXY54" s="526"/>
      <c r="NXZ54" s="526"/>
      <c r="NYA54" s="526"/>
      <c r="NYB54" s="526"/>
      <c r="NYC54" s="526"/>
      <c r="NYD54" s="526"/>
      <c r="NYE54" s="526"/>
      <c r="NYF54" s="526"/>
      <c r="NYG54" s="526"/>
      <c r="NYH54" s="526"/>
      <c r="NYI54" s="526"/>
      <c r="NYJ54" s="526"/>
      <c r="NYK54" s="526"/>
      <c r="NYL54" s="526"/>
      <c r="NYM54" s="526"/>
      <c r="NYN54" s="526"/>
      <c r="NYO54" s="526"/>
      <c r="NYP54" s="526"/>
      <c r="NYQ54" s="526"/>
      <c r="NYR54" s="526"/>
      <c r="NYS54" s="526"/>
      <c r="NYT54" s="526"/>
      <c r="NYU54" s="526"/>
      <c r="NYV54" s="526"/>
      <c r="NYW54" s="526"/>
      <c r="NYX54" s="526"/>
      <c r="NYY54" s="526"/>
      <c r="NYZ54" s="526"/>
      <c r="NZA54" s="526"/>
      <c r="NZB54" s="526"/>
      <c r="NZC54" s="526"/>
      <c r="NZD54" s="526"/>
      <c r="NZE54" s="526"/>
      <c r="NZF54" s="526"/>
      <c r="NZG54" s="526"/>
      <c r="NZH54" s="526"/>
      <c r="NZI54" s="526"/>
      <c r="NZJ54" s="526"/>
      <c r="NZK54" s="526"/>
      <c r="NZL54" s="526"/>
      <c r="NZM54" s="526"/>
      <c r="NZN54" s="526"/>
      <c r="NZO54" s="526"/>
      <c r="NZP54" s="526"/>
      <c r="NZQ54" s="526"/>
      <c r="NZR54" s="526"/>
      <c r="NZS54" s="526"/>
      <c r="NZT54" s="526"/>
      <c r="NZU54" s="526"/>
      <c r="NZV54" s="526"/>
      <c r="NZW54" s="526"/>
      <c r="NZX54" s="526"/>
      <c r="NZY54" s="526"/>
      <c r="NZZ54" s="526"/>
      <c r="OAA54" s="526"/>
      <c r="OAB54" s="526"/>
      <c r="OAC54" s="526"/>
      <c r="OAD54" s="526"/>
      <c r="OAE54" s="526"/>
      <c r="OAF54" s="526"/>
      <c r="OAG54" s="526"/>
      <c r="OAH54" s="526"/>
      <c r="OAI54" s="526"/>
      <c r="OAJ54" s="526"/>
      <c r="OAK54" s="526"/>
      <c r="OAL54" s="526"/>
      <c r="OAM54" s="526"/>
      <c r="OAN54" s="526"/>
      <c r="OAO54" s="526"/>
      <c r="OAP54" s="526"/>
      <c r="OAQ54" s="526"/>
      <c r="OAR54" s="526"/>
      <c r="OAS54" s="526"/>
      <c r="OAT54" s="526"/>
      <c r="OAU54" s="526"/>
      <c r="OAV54" s="526"/>
      <c r="OAW54" s="526"/>
      <c r="OAX54" s="526"/>
      <c r="OAY54" s="526"/>
      <c r="OAZ54" s="526"/>
      <c r="OBA54" s="526"/>
      <c r="OBB54" s="526"/>
      <c r="OBC54" s="526"/>
      <c r="OBD54" s="526"/>
      <c r="OBE54" s="526"/>
      <c r="OBF54" s="526"/>
      <c r="OBG54" s="526"/>
      <c r="OBH54" s="526"/>
      <c r="OBI54" s="526"/>
      <c r="OBJ54" s="526"/>
      <c r="OBK54" s="526"/>
      <c r="OBL54" s="526"/>
      <c r="OBM54" s="526"/>
      <c r="OBN54" s="526"/>
      <c r="OBO54" s="526"/>
      <c r="OBP54" s="526"/>
      <c r="OBQ54" s="526"/>
      <c r="OBR54" s="526"/>
      <c r="OBS54" s="526"/>
      <c r="OBT54" s="526"/>
      <c r="OBU54" s="526"/>
      <c r="OBV54" s="526"/>
      <c r="OBW54" s="526"/>
      <c r="OBX54" s="526"/>
      <c r="OBY54" s="526"/>
      <c r="OBZ54" s="526"/>
      <c r="OCA54" s="526"/>
      <c r="OCB54" s="526"/>
      <c r="OCC54" s="526"/>
      <c r="OCD54" s="526"/>
      <c r="OCE54" s="526"/>
      <c r="OCF54" s="526"/>
      <c r="OCG54" s="526"/>
      <c r="OCH54" s="526"/>
      <c r="OCI54" s="526"/>
      <c r="OCJ54" s="526"/>
      <c r="OCK54" s="526"/>
      <c r="OCL54" s="526"/>
      <c r="OCM54" s="526"/>
      <c r="OCN54" s="526"/>
      <c r="OCO54" s="526"/>
      <c r="OCP54" s="526"/>
      <c r="OCQ54" s="526"/>
      <c r="OCR54" s="526"/>
      <c r="OCS54" s="526"/>
      <c r="OCT54" s="526"/>
      <c r="OCU54" s="526"/>
      <c r="OCV54" s="526"/>
      <c r="OCW54" s="526"/>
      <c r="OCX54" s="526"/>
      <c r="OCY54" s="526"/>
      <c r="OCZ54" s="526"/>
      <c r="ODA54" s="526"/>
      <c r="ODB54" s="526"/>
      <c r="ODC54" s="526"/>
      <c r="ODD54" s="526"/>
      <c r="ODE54" s="526"/>
      <c r="ODF54" s="526"/>
      <c r="ODG54" s="526"/>
      <c r="ODH54" s="526"/>
      <c r="ODI54" s="526"/>
      <c r="ODJ54" s="526"/>
      <c r="ODK54" s="526"/>
      <c r="ODL54" s="526"/>
      <c r="ODM54" s="526"/>
      <c r="ODN54" s="526"/>
      <c r="ODO54" s="526"/>
      <c r="ODP54" s="526"/>
      <c r="ODQ54" s="526"/>
      <c r="ODR54" s="526"/>
      <c r="ODS54" s="526"/>
      <c r="ODT54" s="526"/>
      <c r="ODU54" s="526"/>
      <c r="ODV54" s="526"/>
      <c r="ODW54" s="526"/>
      <c r="ODX54" s="526"/>
      <c r="ODY54" s="526"/>
      <c r="ODZ54" s="526"/>
      <c r="OEA54" s="526"/>
      <c r="OEB54" s="526"/>
      <c r="OEC54" s="526"/>
      <c r="OED54" s="526"/>
      <c r="OEE54" s="526"/>
      <c r="OEF54" s="526"/>
      <c r="OEG54" s="526"/>
      <c r="OEH54" s="526"/>
      <c r="OEI54" s="526"/>
      <c r="OEJ54" s="526"/>
      <c r="OEK54" s="526"/>
      <c r="OEL54" s="526"/>
      <c r="OEM54" s="526"/>
      <c r="OEN54" s="526"/>
      <c r="OEO54" s="526"/>
      <c r="OEP54" s="526"/>
      <c r="OEQ54" s="526"/>
      <c r="OER54" s="526"/>
      <c r="OES54" s="526"/>
      <c r="OET54" s="526"/>
      <c r="OEU54" s="526"/>
      <c r="OEV54" s="526"/>
      <c r="OEW54" s="526"/>
      <c r="OEX54" s="526"/>
      <c r="OEY54" s="526"/>
      <c r="OEZ54" s="526"/>
      <c r="OFA54" s="526"/>
      <c r="OFB54" s="526"/>
      <c r="OFC54" s="526"/>
      <c r="OFD54" s="526"/>
      <c r="OFE54" s="526"/>
      <c r="OFF54" s="526"/>
      <c r="OFG54" s="526"/>
      <c r="OFH54" s="526"/>
      <c r="OFI54" s="526"/>
      <c r="OFJ54" s="526"/>
      <c r="OFK54" s="526"/>
      <c r="OFL54" s="526"/>
      <c r="OFM54" s="526"/>
      <c r="OFN54" s="526"/>
      <c r="OFO54" s="526"/>
      <c r="OFP54" s="526"/>
      <c r="OFQ54" s="526"/>
      <c r="OFR54" s="526"/>
      <c r="OFS54" s="526"/>
      <c r="OFT54" s="526"/>
      <c r="OFU54" s="526"/>
      <c r="OFV54" s="526"/>
      <c r="OFW54" s="526"/>
      <c r="OFX54" s="526"/>
      <c r="OFY54" s="526"/>
      <c r="OFZ54" s="526"/>
      <c r="OGA54" s="526"/>
      <c r="OGB54" s="526"/>
      <c r="OGC54" s="526"/>
      <c r="OGD54" s="526"/>
      <c r="OGE54" s="526"/>
      <c r="OGF54" s="526"/>
      <c r="OGG54" s="526"/>
      <c r="OGH54" s="526"/>
      <c r="OGI54" s="526"/>
      <c r="OGJ54" s="526"/>
      <c r="OGK54" s="526"/>
      <c r="OGL54" s="526"/>
      <c r="OGM54" s="526"/>
      <c r="OGN54" s="526"/>
      <c r="OGO54" s="526"/>
      <c r="OGP54" s="526"/>
      <c r="OGQ54" s="526"/>
      <c r="OGR54" s="526"/>
      <c r="OGS54" s="526"/>
      <c r="OGT54" s="526"/>
      <c r="OGU54" s="526"/>
      <c r="OGV54" s="526"/>
      <c r="OGW54" s="526"/>
      <c r="OGX54" s="526"/>
      <c r="OGY54" s="526"/>
      <c r="OGZ54" s="526"/>
      <c r="OHA54" s="526"/>
      <c r="OHB54" s="526"/>
      <c r="OHC54" s="526"/>
      <c r="OHD54" s="526"/>
      <c r="OHE54" s="526"/>
      <c r="OHF54" s="526"/>
      <c r="OHG54" s="526"/>
      <c r="OHH54" s="526"/>
      <c r="OHI54" s="526"/>
      <c r="OHJ54" s="526"/>
      <c r="OHK54" s="526"/>
      <c r="OHL54" s="526"/>
      <c r="OHM54" s="526"/>
      <c r="OHN54" s="526"/>
      <c r="OHO54" s="526"/>
      <c r="OHP54" s="526"/>
      <c r="OHQ54" s="526"/>
      <c r="OHR54" s="526"/>
      <c r="OHS54" s="526"/>
      <c r="OHT54" s="526"/>
      <c r="OHU54" s="526"/>
      <c r="OHV54" s="526"/>
      <c r="OHW54" s="526"/>
      <c r="OHX54" s="526"/>
      <c r="OHY54" s="526"/>
      <c r="OHZ54" s="526"/>
      <c r="OIA54" s="526"/>
      <c r="OIB54" s="526"/>
      <c r="OIC54" s="526"/>
      <c r="OID54" s="526"/>
      <c r="OIE54" s="526"/>
      <c r="OIF54" s="526"/>
      <c r="OIG54" s="526"/>
      <c r="OIH54" s="526"/>
      <c r="OII54" s="526"/>
      <c r="OIJ54" s="526"/>
      <c r="OIK54" s="526"/>
      <c r="OIL54" s="526"/>
      <c r="OIM54" s="526"/>
      <c r="OIN54" s="526"/>
      <c r="OIO54" s="526"/>
      <c r="OIP54" s="526"/>
      <c r="OIQ54" s="526"/>
      <c r="OIR54" s="526"/>
      <c r="OIS54" s="526"/>
      <c r="OIT54" s="526"/>
      <c r="OIU54" s="526"/>
      <c r="OIV54" s="526"/>
      <c r="OIW54" s="526"/>
      <c r="OIX54" s="526"/>
      <c r="OIY54" s="526"/>
      <c r="OIZ54" s="526"/>
      <c r="OJA54" s="526"/>
      <c r="OJB54" s="526"/>
      <c r="OJC54" s="526"/>
      <c r="OJD54" s="526"/>
      <c r="OJE54" s="526"/>
      <c r="OJF54" s="526"/>
      <c r="OJG54" s="526"/>
      <c r="OJH54" s="526"/>
      <c r="OJI54" s="526"/>
      <c r="OJJ54" s="526"/>
      <c r="OJK54" s="526"/>
      <c r="OJL54" s="526"/>
      <c r="OJM54" s="526"/>
      <c r="OJN54" s="526"/>
      <c r="OJO54" s="526"/>
      <c r="OJP54" s="526"/>
      <c r="OJQ54" s="526"/>
      <c r="OJR54" s="526"/>
      <c r="OJS54" s="526"/>
      <c r="OJT54" s="526"/>
      <c r="OJU54" s="526"/>
      <c r="OJV54" s="526"/>
      <c r="OJW54" s="526"/>
      <c r="OJX54" s="526"/>
      <c r="OJY54" s="526"/>
      <c r="OJZ54" s="526"/>
      <c r="OKA54" s="526"/>
      <c r="OKB54" s="526"/>
      <c r="OKC54" s="526"/>
      <c r="OKD54" s="526"/>
      <c r="OKE54" s="526"/>
      <c r="OKF54" s="526"/>
      <c r="OKG54" s="526"/>
      <c r="OKH54" s="526"/>
      <c r="OKI54" s="526"/>
      <c r="OKJ54" s="526"/>
      <c r="OKK54" s="526"/>
      <c r="OKL54" s="526"/>
      <c r="OKM54" s="526"/>
      <c r="OKN54" s="526"/>
      <c r="OKO54" s="526"/>
      <c r="OKP54" s="526"/>
      <c r="OKQ54" s="526"/>
      <c r="OKR54" s="526"/>
      <c r="OKS54" s="526"/>
      <c r="OKT54" s="526"/>
      <c r="OKU54" s="526"/>
      <c r="OKV54" s="526"/>
      <c r="OKW54" s="526"/>
      <c r="OKX54" s="526"/>
      <c r="OKY54" s="526"/>
      <c r="OKZ54" s="526"/>
      <c r="OLA54" s="526"/>
      <c r="OLB54" s="526"/>
      <c r="OLC54" s="526"/>
      <c r="OLD54" s="526"/>
      <c r="OLE54" s="526"/>
      <c r="OLF54" s="526"/>
      <c r="OLG54" s="526"/>
      <c r="OLH54" s="526"/>
      <c r="OLI54" s="526"/>
      <c r="OLJ54" s="526"/>
      <c r="OLK54" s="526"/>
      <c r="OLL54" s="526"/>
      <c r="OLM54" s="526"/>
      <c r="OLN54" s="526"/>
      <c r="OLO54" s="526"/>
      <c r="OLP54" s="526"/>
      <c r="OLQ54" s="526"/>
      <c r="OLR54" s="526"/>
      <c r="OLS54" s="526"/>
      <c r="OLT54" s="526"/>
      <c r="OLU54" s="526"/>
      <c r="OLV54" s="526"/>
      <c r="OLW54" s="526"/>
      <c r="OLX54" s="526"/>
      <c r="OLY54" s="526"/>
      <c r="OLZ54" s="526"/>
      <c r="OMA54" s="526"/>
      <c r="OMB54" s="526"/>
      <c r="OMC54" s="526"/>
      <c r="OMD54" s="526"/>
      <c r="OME54" s="526"/>
      <c r="OMF54" s="526"/>
      <c r="OMG54" s="526"/>
      <c r="OMH54" s="526"/>
      <c r="OMI54" s="526"/>
      <c r="OMJ54" s="526"/>
      <c r="OMK54" s="526"/>
      <c r="OML54" s="526"/>
      <c r="OMM54" s="526"/>
      <c r="OMN54" s="526"/>
      <c r="OMO54" s="526"/>
      <c r="OMP54" s="526"/>
      <c r="OMQ54" s="526"/>
      <c r="OMR54" s="526"/>
      <c r="OMS54" s="526"/>
      <c r="OMT54" s="526"/>
      <c r="OMU54" s="526"/>
      <c r="OMV54" s="526"/>
      <c r="OMW54" s="526"/>
      <c r="OMX54" s="526"/>
      <c r="OMY54" s="526"/>
      <c r="OMZ54" s="526"/>
      <c r="ONA54" s="526"/>
      <c r="ONB54" s="526"/>
      <c r="ONC54" s="526"/>
      <c r="OND54" s="526"/>
      <c r="ONE54" s="526"/>
      <c r="ONF54" s="526"/>
      <c r="ONG54" s="526"/>
      <c r="ONH54" s="526"/>
      <c r="ONI54" s="526"/>
      <c r="ONJ54" s="526"/>
      <c r="ONK54" s="526"/>
      <c r="ONL54" s="526"/>
      <c r="ONM54" s="526"/>
      <c r="ONN54" s="526"/>
      <c r="ONO54" s="526"/>
      <c r="ONP54" s="526"/>
      <c r="ONQ54" s="526"/>
      <c r="ONR54" s="526"/>
      <c r="ONS54" s="526"/>
      <c r="ONT54" s="526"/>
      <c r="ONU54" s="526"/>
      <c r="ONV54" s="526"/>
      <c r="ONW54" s="526"/>
      <c r="ONX54" s="526"/>
      <c r="ONY54" s="526"/>
      <c r="ONZ54" s="526"/>
      <c r="OOA54" s="526"/>
      <c r="OOB54" s="526"/>
      <c r="OOC54" s="526"/>
      <c r="OOD54" s="526"/>
      <c r="OOE54" s="526"/>
      <c r="OOF54" s="526"/>
      <c r="OOG54" s="526"/>
      <c r="OOH54" s="526"/>
      <c r="OOI54" s="526"/>
      <c r="OOJ54" s="526"/>
      <c r="OOK54" s="526"/>
      <c r="OOL54" s="526"/>
      <c r="OOM54" s="526"/>
      <c r="OON54" s="526"/>
      <c r="OOO54" s="526"/>
      <c r="OOP54" s="526"/>
      <c r="OOQ54" s="526"/>
      <c r="OOR54" s="526"/>
      <c r="OOS54" s="526"/>
      <c r="OOT54" s="526"/>
      <c r="OOU54" s="526"/>
      <c r="OOV54" s="526"/>
      <c r="OOW54" s="526"/>
      <c r="OOX54" s="526"/>
      <c r="OOY54" s="526"/>
      <c r="OOZ54" s="526"/>
      <c r="OPA54" s="526"/>
      <c r="OPB54" s="526"/>
      <c r="OPC54" s="526"/>
      <c r="OPD54" s="526"/>
      <c r="OPE54" s="526"/>
      <c r="OPF54" s="526"/>
      <c r="OPG54" s="526"/>
      <c r="OPH54" s="526"/>
      <c r="OPI54" s="526"/>
      <c r="OPJ54" s="526"/>
      <c r="OPK54" s="526"/>
      <c r="OPL54" s="526"/>
      <c r="OPM54" s="526"/>
      <c r="OPN54" s="526"/>
      <c r="OPO54" s="526"/>
      <c r="OPP54" s="526"/>
      <c r="OPQ54" s="526"/>
      <c r="OPR54" s="526"/>
      <c r="OPS54" s="526"/>
      <c r="OPT54" s="526"/>
      <c r="OPU54" s="526"/>
      <c r="OPV54" s="526"/>
      <c r="OPW54" s="526"/>
      <c r="OPX54" s="526"/>
      <c r="OPY54" s="526"/>
      <c r="OPZ54" s="526"/>
      <c r="OQA54" s="526"/>
      <c r="OQB54" s="526"/>
      <c r="OQC54" s="526"/>
      <c r="OQD54" s="526"/>
      <c r="OQE54" s="526"/>
      <c r="OQF54" s="526"/>
      <c r="OQG54" s="526"/>
      <c r="OQH54" s="526"/>
      <c r="OQI54" s="526"/>
      <c r="OQJ54" s="526"/>
      <c r="OQK54" s="526"/>
      <c r="OQL54" s="526"/>
      <c r="OQM54" s="526"/>
      <c r="OQN54" s="526"/>
      <c r="OQO54" s="526"/>
      <c r="OQP54" s="526"/>
      <c r="OQQ54" s="526"/>
      <c r="OQR54" s="526"/>
      <c r="OQS54" s="526"/>
      <c r="OQT54" s="526"/>
      <c r="OQU54" s="526"/>
      <c r="OQV54" s="526"/>
      <c r="OQW54" s="526"/>
      <c r="OQX54" s="526"/>
      <c r="OQY54" s="526"/>
      <c r="OQZ54" s="526"/>
      <c r="ORA54" s="526"/>
      <c r="ORB54" s="526"/>
      <c r="ORC54" s="526"/>
      <c r="ORD54" s="526"/>
      <c r="ORE54" s="526"/>
      <c r="ORF54" s="526"/>
      <c r="ORG54" s="526"/>
      <c r="ORH54" s="526"/>
      <c r="ORI54" s="526"/>
      <c r="ORJ54" s="526"/>
      <c r="ORK54" s="526"/>
      <c r="ORL54" s="526"/>
      <c r="ORM54" s="526"/>
      <c r="ORN54" s="526"/>
      <c r="ORO54" s="526"/>
      <c r="ORP54" s="526"/>
      <c r="ORQ54" s="526"/>
      <c r="ORR54" s="526"/>
      <c r="ORS54" s="526"/>
      <c r="ORT54" s="526"/>
      <c r="ORU54" s="526"/>
      <c r="ORV54" s="526"/>
      <c r="ORW54" s="526"/>
      <c r="ORX54" s="526"/>
      <c r="ORY54" s="526"/>
      <c r="ORZ54" s="526"/>
      <c r="OSA54" s="526"/>
      <c r="OSB54" s="526"/>
      <c r="OSC54" s="526"/>
      <c r="OSD54" s="526"/>
      <c r="OSE54" s="526"/>
      <c r="OSF54" s="526"/>
      <c r="OSG54" s="526"/>
      <c r="OSH54" s="526"/>
      <c r="OSI54" s="526"/>
      <c r="OSJ54" s="526"/>
      <c r="OSK54" s="526"/>
      <c r="OSL54" s="526"/>
      <c r="OSM54" s="526"/>
      <c r="OSN54" s="526"/>
      <c r="OSO54" s="526"/>
      <c r="OSP54" s="526"/>
      <c r="OSQ54" s="526"/>
      <c r="OSR54" s="526"/>
      <c r="OSS54" s="526"/>
      <c r="OST54" s="526"/>
      <c r="OSU54" s="526"/>
      <c r="OSV54" s="526"/>
      <c r="OSW54" s="526"/>
      <c r="OSX54" s="526"/>
      <c r="OSY54" s="526"/>
      <c r="OSZ54" s="526"/>
      <c r="OTA54" s="526"/>
      <c r="OTB54" s="526"/>
      <c r="OTC54" s="526"/>
      <c r="OTD54" s="526"/>
      <c r="OTE54" s="526"/>
      <c r="OTF54" s="526"/>
      <c r="OTG54" s="526"/>
      <c r="OTH54" s="526"/>
      <c r="OTI54" s="526"/>
      <c r="OTJ54" s="526"/>
      <c r="OTK54" s="526"/>
      <c r="OTL54" s="526"/>
      <c r="OTM54" s="526"/>
      <c r="OTN54" s="526"/>
      <c r="OTO54" s="526"/>
      <c r="OTP54" s="526"/>
      <c r="OTQ54" s="526"/>
      <c r="OTR54" s="526"/>
      <c r="OTS54" s="526"/>
      <c r="OTT54" s="526"/>
      <c r="OTU54" s="526"/>
      <c r="OTV54" s="526"/>
      <c r="OTW54" s="526"/>
      <c r="OTX54" s="526"/>
      <c r="OTY54" s="526"/>
      <c r="OTZ54" s="526"/>
      <c r="OUA54" s="526"/>
      <c r="OUB54" s="526"/>
      <c r="OUC54" s="526"/>
      <c r="OUD54" s="526"/>
      <c r="OUE54" s="526"/>
      <c r="OUF54" s="526"/>
      <c r="OUG54" s="526"/>
      <c r="OUH54" s="526"/>
      <c r="OUI54" s="526"/>
      <c r="OUJ54" s="526"/>
      <c r="OUK54" s="526"/>
      <c r="OUL54" s="526"/>
      <c r="OUM54" s="526"/>
      <c r="OUN54" s="526"/>
      <c r="OUO54" s="526"/>
      <c r="OUP54" s="526"/>
      <c r="OUQ54" s="526"/>
      <c r="OUR54" s="526"/>
      <c r="OUS54" s="526"/>
      <c r="OUT54" s="526"/>
      <c r="OUU54" s="526"/>
      <c r="OUV54" s="526"/>
      <c r="OUW54" s="526"/>
      <c r="OUX54" s="526"/>
      <c r="OUY54" s="526"/>
      <c r="OUZ54" s="526"/>
      <c r="OVA54" s="526"/>
      <c r="OVB54" s="526"/>
      <c r="OVC54" s="526"/>
      <c r="OVD54" s="526"/>
      <c r="OVE54" s="526"/>
      <c r="OVF54" s="526"/>
      <c r="OVG54" s="526"/>
      <c r="OVH54" s="526"/>
      <c r="OVI54" s="526"/>
      <c r="OVJ54" s="526"/>
      <c r="OVK54" s="526"/>
      <c r="OVL54" s="526"/>
      <c r="OVM54" s="526"/>
      <c r="OVN54" s="526"/>
      <c r="OVO54" s="526"/>
      <c r="OVP54" s="526"/>
      <c r="OVQ54" s="526"/>
      <c r="OVR54" s="526"/>
      <c r="OVS54" s="526"/>
      <c r="OVT54" s="526"/>
      <c r="OVU54" s="526"/>
      <c r="OVV54" s="526"/>
      <c r="OVW54" s="526"/>
      <c r="OVX54" s="526"/>
      <c r="OVY54" s="526"/>
      <c r="OVZ54" s="526"/>
      <c r="OWA54" s="526"/>
      <c r="OWB54" s="526"/>
      <c r="OWC54" s="526"/>
      <c r="OWD54" s="526"/>
      <c r="OWE54" s="526"/>
      <c r="OWF54" s="526"/>
      <c r="OWG54" s="526"/>
      <c r="OWH54" s="526"/>
      <c r="OWI54" s="526"/>
      <c r="OWJ54" s="526"/>
      <c r="OWK54" s="526"/>
      <c r="OWL54" s="526"/>
      <c r="OWM54" s="526"/>
      <c r="OWN54" s="526"/>
      <c r="OWO54" s="526"/>
      <c r="OWP54" s="526"/>
      <c r="OWQ54" s="526"/>
      <c r="OWR54" s="526"/>
      <c r="OWS54" s="526"/>
      <c r="OWT54" s="526"/>
      <c r="OWU54" s="526"/>
      <c r="OWV54" s="526"/>
      <c r="OWW54" s="526"/>
      <c r="OWX54" s="526"/>
      <c r="OWY54" s="526"/>
      <c r="OWZ54" s="526"/>
      <c r="OXA54" s="526"/>
      <c r="OXB54" s="526"/>
      <c r="OXC54" s="526"/>
      <c r="OXD54" s="526"/>
      <c r="OXE54" s="526"/>
      <c r="OXF54" s="526"/>
      <c r="OXG54" s="526"/>
      <c r="OXH54" s="526"/>
      <c r="OXI54" s="526"/>
      <c r="OXJ54" s="526"/>
      <c r="OXK54" s="526"/>
      <c r="OXL54" s="526"/>
      <c r="OXM54" s="526"/>
      <c r="OXN54" s="526"/>
      <c r="OXO54" s="526"/>
      <c r="OXP54" s="526"/>
      <c r="OXQ54" s="526"/>
      <c r="OXR54" s="526"/>
      <c r="OXS54" s="526"/>
      <c r="OXT54" s="526"/>
      <c r="OXU54" s="526"/>
      <c r="OXV54" s="526"/>
      <c r="OXW54" s="526"/>
      <c r="OXX54" s="526"/>
      <c r="OXY54" s="526"/>
      <c r="OXZ54" s="526"/>
      <c r="OYA54" s="526"/>
      <c r="OYB54" s="526"/>
      <c r="OYC54" s="526"/>
      <c r="OYD54" s="526"/>
      <c r="OYE54" s="526"/>
      <c r="OYF54" s="526"/>
      <c r="OYG54" s="526"/>
      <c r="OYH54" s="526"/>
      <c r="OYI54" s="526"/>
      <c r="OYJ54" s="526"/>
      <c r="OYK54" s="526"/>
      <c r="OYL54" s="526"/>
      <c r="OYM54" s="526"/>
      <c r="OYN54" s="526"/>
      <c r="OYO54" s="526"/>
      <c r="OYP54" s="526"/>
      <c r="OYQ54" s="526"/>
      <c r="OYR54" s="526"/>
      <c r="OYS54" s="526"/>
      <c r="OYT54" s="526"/>
      <c r="OYU54" s="526"/>
      <c r="OYV54" s="526"/>
      <c r="OYW54" s="526"/>
      <c r="OYX54" s="526"/>
      <c r="OYY54" s="526"/>
      <c r="OYZ54" s="526"/>
      <c r="OZA54" s="526"/>
      <c r="OZB54" s="526"/>
      <c r="OZC54" s="526"/>
      <c r="OZD54" s="526"/>
      <c r="OZE54" s="526"/>
      <c r="OZF54" s="526"/>
      <c r="OZG54" s="526"/>
      <c r="OZH54" s="526"/>
      <c r="OZI54" s="526"/>
      <c r="OZJ54" s="526"/>
      <c r="OZK54" s="526"/>
      <c r="OZL54" s="526"/>
      <c r="OZM54" s="526"/>
      <c r="OZN54" s="526"/>
      <c r="OZO54" s="526"/>
      <c r="OZP54" s="526"/>
      <c r="OZQ54" s="526"/>
      <c r="OZR54" s="526"/>
      <c r="OZS54" s="526"/>
      <c r="OZT54" s="526"/>
      <c r="OZU54" s="526"/>
      <c r="OZV54" s="526"/>
      <c r="OZW54" s="526"/>
      <c r="OZX54" s="526"/>
      <c r="OZY54" s="526"/>
      <c r="OZZ54" s="526"/>
      <c r="PAA54" s="526"/>
      <c r="PAB54" s="526"/>
      <c r="PAC54" s="526"/>
      <c r="PAD54" s="526"/>
      <c r="PAE54" s="526"/>
      <c r="PAF54" s="526"/>
      <c r="PAG54" s="526"/>
      <c r="PAH54" s="526"/>
      <c r="PAI54" s="526"/>
      <c r="PAJ54" s="526"/>
      <c r="PAK54" s="526"/>
      <c r="PAL54" s="526"/>
      <c r="PAM54" s="526"/>
      <c r="PAN54" s="526"/>
      <c r="PAO54" s="526"/>
      <c r="PAP54" s="526"/>
      <c r="PAQ54" s="526"/>
      <c r="PAR54" s="526"/>
      <c r="PAS54" s="526"/>
      <c r="PAT54" s="526"/>
      <c r="PAU54" s="526"/>
      <c r="PAV54" s="526"/>
      <c r="PAW54" s="526"/>
      <c r="PAX54" s="526"/>
      <c r="PAY54" s="526"/>
      <c r="PAZ54" s="526"/>
      <c r="PBA54" s="526"/>
      <c r="PBB54" s="526"/>
      <c r="PBC54" s="526"/>
      <c r="PBD54" s="526"/>
      <c r="PBE54" s="526"/>
      <c r="PBF54" s="526"/>
      <c r="PBG54" s="526"/>
      <c r="PBH54" s="526"/>
      <c r="PBI54" s="526"/>
      <c r="PBJ54" s="526"/>
      <c r="PBK54" s="526"/>
      <c r="PBL54" s="526"/>
      <c r="PBM54" s="526"/>
      <c r="PBN54" s="526"/>
      <c r="PBO54" s="526"/>
      <c r="PBP54" s="526"/>
      <c r="PBQ54" s="526"/>
      <c r="PBR54" s="526"/>
      <c r="PBS54" s="526"/>
      <c r="PBT54" s="526"/>
      <c r="PBU54" s="526"/>
      <c r="PBV54" s="526"/>
      <c r="PBW54" s="526"/>
      <c r="PBX54" s="526"/>
      <c r="PBY54" s="526"/>
      <c r="PBZ54" s="526"/>
      <c r="PCA54" s="526"/>
      <c r="PCB54" s="526"/>
      <c r="PCC54" s="526"/>
      <c r="PCD54" s="526"/>
      <c r="PCE54" s="526"/>
      <c r="PCF54" s="526"/>
      <c r="PCG54" s="526"/>
      <c r="PCH54" s="526"/>
      <c r="PCI54" s="526"/>
      <c r="PCJ54" s="526"/>
      <c r="PCK54" s="526"/>
      <c r="PCL54" s="526"/>
      <c r="PCM54" s="526"/>
      <c r="PCN54" s="526"/>
      <c r="PCO54" s="526"/>
      <c r="PCP54" s="526"/>
      <c r="PCQ54" s="526"/>
      <c r="PCR54" s="526"/>
      <c r="PCS54" s="526"/>
      <c r="PCT54" s="526"/>
      <c r="PCU54" s="526"/>
      <c r="PCV54" s="526"/>
      <c r="PCW54" s="526"/>
      <c r="PCX54" s="526"/>
      <c r="PCY54" s="526"/>
      <c r="PCZ54" s="526"/>
      <c r="PDA54" s="526"/>
      <c r="PDB54" s="526"/>
      <c r="PDC54" s="526"/>
      <c r="PDD54" s="526"/>
      <c r="PDE54" s="526"/>
      <c r="PDF54" s="526"/>
      <c r="PDG54" s="526"/>
      <c r="PDH54" s="526"/>
      <c r="PDI54" s="526"/>
      <c r="PDJ54" s="526"/>
      <c r="PDK54" s="526"/>
      <c r="PDL54" s="526"/>
      <c r="PDM54" s="526"/>
      <c r="PDN54" s="526"/>
      <c r="PDO54" s="526"/>
      <c r="PDP54" s="526"/>
      <c r="PDQ54" s="526"/>
      <c r="PDR54" s="526"/>
      <c r="PDS54" s="526"/>
      <c r="PDT54" s="526"/>
      <c r="PDU54" s="526"/>
      <c r="PDV54" s="526"/>
      <c r="PDW54" s="526"/>
      <c r="PDX54" s="526"/>
      <c r="PDY54" s="526"/>
      <c r="PDZ54" s="526"/>
      <c r="PEA54" s="526"/>
      <c r="PEB54" s="526"/>
      <c r="PEC54" s="526"/>
      <c r="PED54" s="526"/>
      <c r="PEE54" s="526"/>
      <c r="PEF54" s="526"/>
      <c r="PEG54" s="526"/>
      <c r="PEH54" s="526"/>
      <c r="PEI54" s="526"/>
      <c r="PEJ54" s="526"/>
      <c r="PEK54" s="526"/>
      <c r="PEL54" s="526"/>
      <c r="PEM54" s="526"/>
      <c r="PEN54" s="526"/>
      <c r="PEO54" s="526"/>
      <c r="PEP54" s="526"/>
      <c r="PEQ54" s="526"/>
      <c r="PER54" s="526"/>
      <c r="PES54" s="526"/>
      <c r="PET54" s="526"/>
      <c r="PEU54" s="526"/>
      <c r="PEV54" s="526"/>
      <c r="PEW54" s="526"/>
      <c r="PEX54" s="526"/>
      <c r="PEY54" s="526"/>
      <c r="PEZ54" s="526"/>
      <c r="PFA54" s="526"/>
      <c r="PFB54" s="526"/>
      <c r="PFC54" s="526"/>
      <c r="PFD54" s="526"/>
      <c r="PFE54" s="526"/>
      <c r="PFF54" s="526"/>
      <c r="PFG54" s="526"/>
      <c r="PFH54" s="526"/>
      <c r="PFI54" s="526"/>
      <c r="PFJ54" s="526"/>
      <c r="PFK54" s="526"/>
      <c r="PFL54" s="526"/>
      <c r="PFM54" s="526"/>
      <c r="PFN54" s="526"/>
      <c r="PFO54" s="526"/>
      <c r="PFP54" s="526"/>
      <c r="PFQ54" s="526"/>
      <c r="PFR54" s="526"/>
      <c r="PFS54" s="526"/>
      <c r="PFT54" s="526"/>
      <c r="PFU54" s="526"/>
      <c r="PFV54" s="526"/>
      <c r="PFW54" s="526"/>
      <c r="PFX54" s="526"/>
      <c r="PFY54" s="526"/>
      <c r="PFZ54" s="526"/>
      <c r="PGA54" s="526"/>
      <c r="PGB54" s="526"/>
      <c r="PGC54" s="526"/>
      <c r="PGD54" s="526"/>
      <c r="PGE54" s="526"/>
      <c r="PGF54" s="526"/>
      <c r="PGG54" s="526"/>
      <c r="PGH54" s="526"/>
      <c r="PGI54" s="526"/>
      <c r="PGJ54" s="526"/>
      <c r="PGK54" s="526"/>
      <c r="PGL54" s="526"/>
      <c r="PGM54" s="526"/>
      <c r="PGN54" s="526"/>
      <c r="PGO54" s="526"/>
      <c r="PGP54" s="526"/>
      <c r="PGQ54" s="526"/>
      <c r="PGR54" s="526"/>
      <c r="PGS54" s="526"/>
      <c r="PGT54" s="526"/>
      <c r="PGU54" s="526"/>
      <c r="PGV54" s="526"/>
      <c r="PGW54" s="526"/>
      <c r="PGX54" s="526"/>
      <c r="PGY54" s="526"/>
      <c r="PGZ54" s="526"/>
      <c r="PHA54" s="526"/>
      <c r="PHB54" s="526"/>
      <c r="PHC54" s="526"/>
      <c r="PHD54" s="526"/>
      <c r="PHE54" s="526"/>
      <c r="PHF54" s="526"/>
      <c r="PHG54" s="526"/>
      <c r="PHH54" s="526"/>
      <c r="PHI54" s="526"/>
      <c r="PHJ54" s="526"/>
      <c r="PHK54" s="526"/>
      <c r="PHL54" s="526"/>
      <c r="PHM54" s="526"/>
      <c r="PHN54" s="526"/>
      <c r="PHO54" s="526"/>
      <c r="PHP54" s="526"/>
      <c r="PHQ54" s="526"/>
      <c r="PHR54" s="526"/>
      <c r="PHS54" s="526"/>
      <c r="PHT54" s="526"/>
      <c r="PHU54" s="526"/>
      <c r="PHV54" s="526"/>
      <c r="PHW54" s="526"/>
      <c r="PHX54" s="526"/>
      <c r="PHY54" s="526"/>
      <c r="PHZ54" s="526"/>
      <c r="PIA54" s="526"/>
      <c r="PIB54" s="526"/>
      <c r="PIC54" s="526"/>
      <c r="PID54" s="526"/>
      <c r="PIE54" s="526"/>
      <c r="PIF54" s="526"/>
      <c r="PIG54" s="526"/>
      <c r="PIH54" s="526"/>
      <c r="PII54" s="526"/>
      <c r="PIJ54" s="526"/>
      <c r="PIK54" s="526"/>
      <c r="PIL54" s="526"/>
      <c r="PIM54" s="526"/>
      <c r="PIN54" s="526"/>
      <c r="PIO54" s="526"/>
      <c r="PIP54" s="526"/>
      <c r="PIQ54" s="526"/>
      <c r="PIR54" s="526"/>
      <c r="PIS54" s="526"/>
      <c r="PIT54" s="526"/>
      <c r="PIU54" s="526"/>
      <c r="PIV54" s="526"/>
      <c r="PIW54" s="526"/>
      <c r="PIX54" s="526"/>
      <c r="PIY54" s="526"/>
      <c r="PIZ54" s="526"/>
      <c r="PJA54" s="526"/>
      <c r="PJB54" s="526"/>
      <c r="PJC54" s="526"/>
      <c r="PJD54" s="526"/>
      <c r="PJE54" s="526"/>
      <c r="PJF54" s="526"/>
      <c r="PJG54" s="526"/>
      <c r="PJH54" s="526"/>
      <c r="PJI54" s="526"/>
      <c r="PJJ54" s="526"/>
      <c r="PJK54" s="526"/>
      <c r="PJL54" s="526"/>
      <c r="PJM54" s="526"/>
      <c r="PJN54" s="526"/>
      <c r="PJO54" s="526"/>
      <c r="PJP54" s="526"/>
      <c r="PJQ54" s="526"/>
      <c r="PJR54" s="526"/>
      <c r="PJS54" s="526"/>
      <c r="PJT54" s="526"/>
      <c r="PJU54" s="526"/>
      <c r="PJV54" s="526"/>
      <c r="PJW54" s="526"/>
      <c r="PJX54" s="526"/>
      <c r="PJY54" s="526"/>
      <c r="PJZ54" s="526"/>
      <c r="PKA54" s="526"/>
      <c r="PKB54" s="526"/>
      <c r="PKC54" s="526"/>
      <c r="PKD54" s="526"/>
      <c r="PKE54" s="526"/>
      <c r="PKF54" s="526"/>
      <c r="PKG54" s="526"/>
      <c r="PKH54" s="526"/>
      <c r="PKI54" s="526"/>
      <c r="PKJ54" s="526"/>
      <c r="PKK54" s="526"/>
      <c r="PKL54" s="526"/>
      <c r="PKM54" s="526"/>
      <c r="PKN54" s="526"/>
      <c r="PKO54" s="526"/>
      <c r="PKP54" s="526"/>
      <c r="PKQ54" s="526"/>
      <c r="PKR54" s="526"/>
      <c r="PKS54" s="526"/>
      <c r="PKT54" s="526"/>
      <c r="PKU54" s="526"/>
      <c r="PKV54" s="526"/>
      <c r="PKW54" s="526"/>
      <c r="PKX54" s="526"/>
      <c r="PKY54" s="526"/>
      <c r="PKZ54" s="526"/>
      <c r="PLA54" s="526"/>
      <c r="PLB54" s="526"/>
      <c r="PLC54" s="526"/>
      <c r="PLD54" s="526"/>
      <c r="PLE54" s="526"/>
      <c r="PLF54" s="526"/>
      <c r="PLG54" s="526"/>
      <c r="PLH54" s="526"/>
      <c r="PLI54" s="526"/>
      <c r="PLJ54" s="526"/>
      <c r="PLK54" s="526"/>
      <c r="PLL54" s="526"/>
      <c r="PLM54" s="526"/>
      <c r="PLN54" s="526"/>
      <c r="PLO54" s="526"/>
      <c r="PLP54" s="526"/>
      <c r="PLQ54" s="526"/>
      <c r="PLR54" s="526"/>
      <c r="PLS54" s="526"/>
      <c r="PLT54" s="526"/>
      <c r="PLU54" s="526"/>
      <c r="PLV54" s="526"/>
      <c r="PLW54" s="526"/>
      <c r="PLX54" s="526"/>
      <c r="PLY54" s="526"/>
      <c r="PLZ54" s="526"/>
      <c r="PMA54" s="526"/>
      <c r="PMB54" s="526"/>
      <c r="PMC54" s="526"/>
      <c r="PMD54" s="526"/>
      <c r="PME54" s="526"/>
      <c r="PMF54" s="526"/>
      <c r="PMG54" s="526"/>
      <c r="PMH54" s="526"/>
      <c r="PMI54" s="526"/>
      <c r="PMJ54" s="526"/>
      <c r="PMK54" s="526"/>
      <c r="PML54" s="526"/>
      <c r="PMM54" s="526"/>
      <c r="PMN54" s="526"/>
      <c r="PMO54" s="526"/>
      <c r="PMP54" s="526"/>
      <c r="PMQ54" s="526"/>
      <c r="PMR54" s="526"/>
      <c r="PMS54" s="526"/>
      <c r="PMT54" s="526"/>
      <c r="PMU54" s="526"/>
      <c r="PMV54" s="526"/>
      <c r="PMW54" s="526"/>
      <c r="PMX54" s="526"/>
      <c r="PMY54" s="526"/>
      <c r="PMZ54" s="526"/>
      <c r="PNA54" s="526"/>
      <c r="PNB54" s="526"/>
      <c r="PNC54" s="526"/>
      <c r="PND54" s="526"/>
      <c r="PNE54" s="526"/>
      <c r="PNF54" s="526"/>
      <c r="PNG54" s="526"/>
      <c r="PNH54" s="526"/>
      <c r="PNI54" s="526"/>
      <c r="PNJ54" s="526"/>
      <c r="PNK54" s="526"/>
      <c r="PNL54" s="526"/>
      <c r="PNM54" s="526"/>
      <c r="PNN54" s="526"/>
      <c r="PNO54" s="526"/>
      <c r="PNP54" s="526"/>
      <c r="PNQ54" s="526"/>
      <c r="PNR54" s="526"/>
      <c r="PNS54" s="526"/>
      <c r="PNT54" s="526"/>
      <c r="PNU54" s="526"/>
      <c r="PNV54" s="526"/>
      <c r="PNW54" s="526"/>
      <c r="PNX54" s="526"/>
      <c r="PNY54" s="526"/>
      <c r="PNZ54" s="526"/>
      <c r="POA54" s="526"/>
      <c r="POB54" s="526"/>
      <c r="POC54" s="526"/>
      <c r="POD54" s="526"/>
      <c r="POE54" s="526"/>
      <c r="POF54" s="526"/>
      <c r="POG54" s="526"/>
      <c r="POH54" s="526"/>
      <c r="POI54" s="526"/>
      <c r="POJ54" s="526"/>
      <c r="POK54" s="526"/>
      <c r="POL54" s="526"/>
      <c r="POM54" s="526"/>
      <c r="PON54" s="526"/>
      <c r="POO54" s="526"/>
      <c r="POP54" s="526"/>
      <c r="POQ54" s="526"/>
      <c r="POR54" s="526"/>
      <c r="POS54" s="526"/>
      <c r="POT54" s="526"/>
      <c r="POU54" s="526"/>
      <c r="POV54" s="526"/>
      <c r="POW54" s="526"/>
      <c r="POX54" s="526"/>
      <c r="POY54" s="526"/>
      <c r="POZ54" s="526"/>
      <c r="PPA54" s="526"/>
      <c r="PPB54" s="526"/>
      <c r="PPC54" s="526"/>
      <c r="PPD54" s="526"/>
      <c r="PPE54" s="526"/>
      <c r="PPF54" s="526"/>
      <c r="PPG54" s="526"/>
      <c r="PPH54" s="526"/>
      <c r="PPI54" s="526"/>
      <c r="PPJ54" s="526"/>
      <c r="PPK54" s="526"/>
      <c r="PPL54" s="526"/>
      <c r="PPM54" s="526"/>
      <c r="PPN54" s="526"/>
      <c r="PPO54" s="526"/>
      <c r="PPP54" s="526"/>
      <c r="PPQ54" s="526"/>
      <c r="PPR54" s="526"/>
      <c r="PPS54" s="526"/>
      <c r="PPT54" s="526"/>
      <c r="PPU54" s="526"/>
      <c r="PPV54" s="526"/>
      <c r="PPW54" s="526"/>
      <c r="PPX54" s="526"/>
      <c r="PPY54" s="526"/>
      <c r="PPZ54" s="526"/>
      <c r="PQA54" s="526"/>
      <c r="PQB54" s="526"/>
      <c r="PQC54" s="526"/>
      <c r="PQD54" s="526"/>
      <c r="PQE54" s="526"/>
      <c r="PQF54" s="526"/>
      <c r="PQG54" s="526"/>
      <c r="PQH54" s="526"/>
      <c r="PQI54" s="526"/>
      <c r="PQJ54" s="526"/>
      <c r="PQK54" s="526"/>
      <c r="PQL54" s="526"/>
      <c r="PQM54" s="526"/>
      <c r="PQN54" s="526"/>
      <c r="PQO54" s="526"/>
      <c r="PQP54" s="526"/>
      <c r="PQQ54" s="526"/>
      <c r="PQR54" s="526"/>
      <c r="PQS54" s="526"/>
      <c r="PQT54" s="526"/>
      <c r="PQU54" s="526"/>
      <c r="PQV54" s="526"/>
      <c r="PQW54" s="526"/>
      <c r="PQX54" s="526"/>
      <c r="PQY54" s="526"/>
      <c r="PQZ54" s="526"/>
      <c r="PRA54" s="526"/>
      <c r="PRB54" s="526"/>
      <c r="PRC54" s="526"/>
      <c r="PRD54" s="526"/>
      <c r="PRE54" s="526"/>
      <c r="PRF54" s="526"/>
      <c r="PRG54" s="526"/>
      <c r="PRH54" s="526"/>
      <c r="PRI54" s="526"/>
      <c r="PRJ54" s="526"/>
      <c r="PRK54" s="526"/>
      <c r="PRL54" s="526"/>
      <c r="PRM54" s="526"/>
      <c r="PRN54" s="526"/>
      <c r="PRO54" s="526"/>
      <c r="PRP54" s="526"/>
      <c r="PRQ54" s="526"/>
      <c r="PRR54" s="526"/>
      <c r="PRS54" s="526"/>
      <c r="PRT54" s="526"/>
      <c r="PRU54" s="526"/>
      <c r="PRV54" s="526"/>
      <c r="PRW54" s="526"/>
      <c r="PRX54" s="526"/>
      <c r="PRY54" s="526"/>
      <c r="PRZ54" s="526"/>
      <c r="PSA54" s="526"/>
      <c r="PSB54" s="526"/>
      <c r="PSC54" s="526"/>
      <c r="PSD54" s="526"/>
      <c r="PSE54" s="526"/>
      <c r="PSF54" s="526"/>
      <c r="PSG54" s="526"/>
      <c r="PSH54" s="526"/>
      <c r="PSI54" s="526"/>
      <c r="PSJ54" s="526"/>
      <c r="PSK54" s="526"/>
      <c r="PSL54" s="526"/>
      <c r="PSM54" s="526"/>
      <c r="PSN54" s="526"/>
      <c r="PSO54" s="526"/>
      <c r="PSP54" s="526"/>
      <c r="PSQ54" s="526"/>
      <c r="PSR54" s="526"/>
      <c r="PSS54" s="526"/>
      <c r="PST54" s="526"/>
      <c r="PSU54" s="526"/>
      <c r="PSV54" s="526"/>
      <c r="PSW54" s="526"/>
      <c r="PSX54" s="526"/>
      <c r="PSY54" s="526"/>
      <c r="PSZ54" s="526"/>
      <c r="PTA54" s="526"/>
      <c r="PTB54" s="526"/>
      <c r="PTC54" s="526"/>
      <c r="PTD54" s="526"/>
      <c r="PTE54" s="526"/>
      <c r="PTF54" s="526"/>
      <c r="PTG54" s="526"/>
      <c r="PTH54" s="526"/>
      <c r="PTI54" s="526"/>
      <c r="PTJ54" s="526"/>
      <c r="PTK54" s="526"/>
      <c r="PTL54" s="526"/>
      <c r="PTM54" s="526"/>
      <c r="PTN54" s="526"/>
      <c r="PTO54" s="526"/>
      <c r="PTP54" s="526"/>
      <c r="PTQ54" s="526"/>
      <c r="PTR54" s="526"/>
      <c r="PTS54" s="526"/>
      <c r="PTT54" s="526"/>
      <c r="PTU54" s="526"/>
      <c r="PTV54" s="526"/>
      <c r="PTW54" s="526"/>
      <c r="PTX54" s="526"/>
      <c r="PTY54" s="526"/>
      <c r="PTZ54" s="526"/>
      <c r="PUA54" s="526"/>
      <c r="PUB54" s="526"/>
      <c r="PUC54" s="526"/>
      <c r="PUD54" s="526"/>
      <c r="PUE54" s="526"/>
      <c r="PUF54" s="526"/>
      <c r="PUG54" s="526"/>
      <c r="PUH54" s="526"/>
      <c r="PUI54" s="526"/>
      <c r="PUJ54" s="526"/>
      <c r="PUK54" s="526"/>
      <c r="PUL54" s="526"/>
      <c r="PUM54" s="526"/>
      <c r="PUN54" s="526"/>
      <c r="PUO54" s="526"/>
      <c r="PUP54" s="526"/>
      <c r="PUQ54" s="526"/>
      <c r="PUR54" s="526"/>
      <c r="PUS54" s="526"/>
      <c r="PUT54" s="526"/>
      <c r="PUU54" s="526"/>
      <c r="PUV54" s="526"/>
      <c r="PUW54" s="526"/>
      <c r="PUX54" s="526"/>
      <c r="PUY54" s="526"/>
      <c r="PUZ54" s="526"/>
      <c r="PVA54" s="526"/>
      <c r="PVB54" s="526"/>
      <c r="PVC54" s="526"/>
      <c r="PVD54" s="526"/>
      <c r="PVE54" s="526"/>
      <c r="PVF54" s="526"/>
      <c r="PVG54" s="526"/>
      <c r="PVH54" s="526"/>
      <c r="PVI54" s="526"/>
      <c r="PVJ54" s="526"/>
      <c r="PVK54" s="526"/>
      <c r="PVL54" s="526"/>
      <c r="PVM54" s="526"/>
      <c r="PVN54" s="526"/>
      <c r="PVO54" s="526"/>
      <c r="PVP54" s="526"/>
      <c r="PVQ54" s="526"/>
      <c r="PVR54" s="526"/>
      <c r="PVS54" s="526"/>
      <c r="PVT54" s="526"/>
      <c r="PVU54" s="526"/>
      <c r="PVV54" s="526"/>
      <c r="PVW54" s="526"/>
      <c r="PVX54" s="526"/>
      <c r="PVY54" s="526"/>
      <c r="PVZ54" s="526"/>
      <c r="PWA54" s="526"/>
      <c r="PWB54" s="526"/>
      <c r="PWC54" s="526"/>
      <c r="PWD54" s="526"/>
      <c r="PWE54" s="526"/>
      <c r="PWF54" s="526"/>
      <c r="PWG54" s="526"/>
      <c r="PWH54" s="526"/>
      <c r="PWI54" s="526"/>
      <c r="PWJ54" s="526"/>
      <c r="PWK54" s="526"/>
      <c r="PWL54" s="526"/>
      <c r="PWM54" s="526"/>
      <c r="PWN54" s="526"/>
      <c r="PWO54" s="526"/>
      <c r="PWP54" s="526"/>
      <c r="PWQ54" s="526"/>
      <c r="PWR54" s="526"/>
      <c r="PWS54" s="526"/>
      <c r="PWT54" s="526"/>
      <c r="PWU54" s="526"/>
      <c r="PWV54" s="526"/>
      <c r="PWW54" s="526"/>
      <c r="PWX54" s="526"/>
      <c r="PWY54" s="526"/>
      <c r="PWZ54" s="526"/>
      <c r="PXA54" s="526"/>
      <c r="PXB54" s="526"/>
      <c r="PXC54" s="526"/>
      <c r="PXD54" s="526"/>
      <c r="PXE54" s="526"/>
      <c r="PXF54" s="526"/>
      <c r="PXG54" s="526"/>
      <c r="PXH54" s="526"/>
      <c r="PXI54" s="526"/>
      <c r="PXJ54" s="526"/>
      <c r="PXK54" s="526"/>
      <c r="PXL54" s="526"/>
      <c r="PXM54" s="526"/>
      <c r="PXN54" s="526"/>
      <c r="PXO54" s="526"/>
      <c r="PXP54" s="526"/>
      <c r="PXQ54" s="526"/>
      <c r="PXR54" s="526"/>
      <c r="PXS54" s="526"/>
      <c r="PXT54" s="526"/>
      <c r="PXU54" s="526"/>
      <c r="PXV54" s="526"/>
      <c r="PXW54" s="526"/>
      <c r="PXX54" s="526"/>
      <c r="PXY54" s="526"/>
      <c r="PXZ54" s="526"/>
      <c r="PYA54" s="526"/>
      <c r="PYB54" s="526"/>
      <c r="PYC54" s="526"/>
      <c r="PYD54" s="526"/>
      <c r="PYE54" s="526"/>
      <c r="PYF54" s="526"/>
      <c r="PYG54" s="526"/>
      <c r="PYH54" s="526"/>
      <c r="PYI54" s="526"/>
      <c r="PYJ54" s="526"/>
      <c r="PYK54" s="526"/>
      <c r="PYL54" s="526"/>
      <c r="PYM54" s="526"/>
      <c r="PYN54" s="526"/>
      <c r="PYO54" s="526"/>
      <c r="PYP54" s="526"/>
      <c r="PYQ54" s="526"/>
      <c r="PYR54" s="526"/>
      <c r="PYS54" s="526"/>
      <c r="PYT54" s="526"/>
      <c r="PYU54" s="526"/>
      <c r="PYV54" s="526"/>
      <c r="PYW54" s="526"/>
      <c r="PYX54" s="526"/>
      <c r="PYY54" s="526"/>
      <c r="PYZ54" s="526"/>
      <c r="PZA54" s="526"/>
      <c r="PZB54" s="526"/>
      <c r="PZC54" s="526"/>
      <c r="PZD54" s="526"/>
      <c r="PZE54" s="526"/>
      <c r="PZF54" s="526"/>
      <c r="PZG54" s="526"/>
      <c r="PZH54" s="526"/>
      <c r="PZI54" s="526"/>
      <c r="PZJ54" s="526"/>
      <c r="PZK54" s="526"/>
      <c r="PZL54" s="526"/>
      <c r="PZM54" s="526"/>
      <c r="PZN54" s="526"/>
      <c r="PZO54" s="526"/>
      <c r="PZP54" s="526"/>
      <c r="PZQ54" s="526"/>
      <c r="PZR54" s="526"/>
      <c r="PZS54" s="526"/>
      <c r="PZT54" s="526"/>
      <c r="PZU54" s="526"/>
      <c r="PZV54" s="526"/>
      <c r="PZW54" s="526"/>
      <c r="PZX54" s="526"/>
      <c r="PZY54" s="526"/>
      <c r="PZZ54" s="526"/>
      <c r="QAA54" s="526"/>
      <c r="QAB54" s="526"/>
      <c r="QAC54" s="526"/>
      <c r="QAD54" s="526"/>
      <c r="QAE54" s="526"/>
      <c r="QAF54" s="526"/>
      <c r="QAG54" s="526"/>
      <c r="QAH54" s="526"/>
      <c r="QAI54" s="526"/>
      <c r="QAJ54" s="526"/>
      <c r="QAK54" s="526"/>
      <c r="QAL54" s="526"/>
      <c r="QAM54" s="526"/>
      <c r="QAN54" s="526"/>
      <c r="QAO54" s="526"/>
      <c r="QAP54" s="526"/>
      <c r="QAQ54" s="526"/>
      <c r="QAR54" s="526"/>
      <c r="QAS54" s="526"/>
      <c r="QAT54" s="526"/>
      <c r="QAU54" s="526"/>
      <c r="QAV54" s="526"/>
      <c r="QAW54" s="526"/>
      <c r="QAX54" s="526"/>
      <c r="QAY54" s="526"/>
      <c r="QAZ54" s="526"/>
      <c r="QBA54" s="526"/>
      <c r="QBB54" s="526"/>
      <c r="QBC54" s="526"/>
      <c r="QBD54" s="526"/>
      <c r="QBE54" s="526"/>
      <c r="QBF54" s="526"/>
      <c r="QBG54" s="526"/>
      <c r="QBH54" s="526"/>
      <c r="QBI54" s="526"/>
      <c r="QBJ54" s="526"/>
      <c r="QBK54" s="526"/>
      <c r="QBL54" s="526"/>
      <c r="QBM54" s="526"/>
      <c r="QBN54" s="526"/>
      <c r="QBO54" s="526"/>
      <c r="QBP54" s="526"/>
      <c r="QBQ54" s="526"/>
      <c r="QBR54" s="526"/>
      <c r="QBS54" s="526"/>
      <c r="QBT54" s="526"/>
      <c r="QBU54" s="526"/>
      <c r="QBV54" s="526"/>
      <c r="QBW54" s="526"/>
      <c r="QBX54" s="526"/>
      <c r="QBY54" s="526"/>
      <c r="QBZ54" s="526"/>
      <c r="QCA54" s="526"/>
      <c r="QCB54" s="526"/>
      <c r="QCC54" s="526"/>
      <c r="QCD54" s="526"/>
      <c r="QCE54" s="526"/>
      <c r="QCF54" s="526"/>
      <c r="QCG54" s="526"/>
      <c r="QCH54" s="526"/>
      <c r="QCI54" s="526"/>
      <c r="QCJ54" s="526"/>
      <c r="QCK54" s="526"/>
      <c r="QCL54" s="526"/>
      <c r="QCM54" s="526"/>
      <c r="QCN54" s="526"/>
      <c r="QCO54" s="526"/>
      <c r="QCP54" s="526"/>
      <c r="QCQ54" s="526"/>
      <c r="QCR54" s="526"/>
      <c r="QCS54" s="526"/>
      <c r="QCT54" s="526"/>
      <c r="QCU54" s="526"/>
      <c r="QCV54" s="526"/>
      <c r="QCW54" s="526"/>
      <c r="QCX54" s="526"/>
      <c r="QCY54" s="526"/>
      <c r="QCZ54" s="526"/>
      <c r="QDA54" s="526"/>
      <c r="QDB54" s="526"/>
      <c r="QDC54" s="526"/>
      <c r="QDD54" s="526"/>
      <c r="QDE54" s="526"/>
      <c r="QDF54" s="526"/>
      <c r="QDG54" s="526"/>
      <c r="QDH54" s="526"/>
      <c r="QDI54" s="526"/>
      <c r="QDJ54" s="526"/>
      <c r="QDK54" s="526"/>
      <c r="QDL54" s="526"/>
      <c r="QDM54" s="526"/>
      <c r="QDN54" s="526"/>
      <c r="QDO54" s="526"/>
      <c r="QDP54" s="526"/>
      <c r="QDQ54" s="526"/>
      <c r="QDR54" s="526"/>
      <c r="QDS54" s="526"/>
      <c r="QDT54" s="526"/>
      <c r="QDU54" s="526"/>
      <c r="QDV54" s="526"/>
      <c r="QDW54" s="526"/>
      <c r="QDX54" s="526"/>
      <c r="QDY54" s="526"/>
      <c r="QDZ54" s="526"/>
      <c r="QEA54" s="526"/>
      <c r="QEB54" s="526"/>
      <c r="QEC54" s="526"/>
      <c r="QED54" s="526"/>
      <c r="QEE54" s="526"/>
      <c r="QEF54" s="526"/>
      <c r="QEG54" s="526"/>
      <c r="QEH54" s="526"/>
      <c r="QEI54" s="526"/>
      <c r="QEJ54" s="526"/>
      <c r="QEK54" s="526"/>
      <c r="QEL54" s="526"/>
      <c r="QEM54" s="526"/>
      <c r="QEN54" s="526"/>
      <c r="QEO54" s="526"/>
      <c r="QEP54" s="526"/>
      <c r="QEQ54" s="526"/>
      <c r="QER54" s="526"/>
      <c r="QES54" s="526"/>
      <c r="QET54" s="526"/>
      <c r="QEU54" s="526"/>
      <c r="QEV54" s="526"/>
      <c r="QEW54" s="526"/>
      <c r="QEX54" s="526"/>
      <c r="QEY54" s="526"/>
      <c r="QEZ54" s="526"/>
      <c r="QFA54" s="526"/>
      <c r="QFB54" s="526"/>
      <c r="QFC54" s="526"/>
      <c r="QFD54" s="526"/>
      <c r="QFE54" s="526"/>
      <c r="QFF54" s="526"/>
      <c r="QFG54" s="526"/>
      <c r="QFH54" s="526"/>
      <c r="QFI54" s="526"/>
      <c r="QFJ54" s="526"/>
      <c r="QFK54" s="526"/>
      <c r="QFL54" s="526"/>
      <c r="QFM54" s="526"/>
      <c r="QFN54" s="526"/>
      <c r="QFO54" s="526"/>
      <c r="QFP54" s="526"/>
      <c r="QFQ54" s="526"/>
      <c r="QFR54" s="526"/>
      <c r="QFS54" s="526"/>
      <c r="QFT54" s="526"/>
      <c r="QFU54" s="526"/>
      <c r="QFV54" s="526"/>
      <c r="QFW54" s="526"/>
      <c r="QFX54" s="526"/>
      <c r="QFY54" s="526"/>
      <c r="QFZ54" s="526"/>
      <c r="QGA54" s="526"/>
      <c r="QGB54" s="526"/>
      <c r="QGC54" s="526"/>
      <c r="QGD54" s="526"/>
      <c r="QGE54" s="526"/>
      <c r="QGF54" s="526"/>
      <c r="QGG54" s="526"/>
      <c r="QGH54" s="526"/>
      <c r="QGI54" s="526"/>
      <c r="QGJ54" s="526"/>
      <c r="QGK54" s="526"/>
      <c r="QGL54" s="526"/>
      <c r="QGM54" s="526"/>
      <c r="QGN54" s="526"/>
      <c r="QGO54" s="526"/>
      <c r="QGP54" s="526"/>
      <c r="QGQ54" s="526"/>
      <c r="QGR54" s="526"/>
      <c r="QGS54" s="526"/>
      <c r="QGT54" s="526"/>
      <c r="QGU54" s="526"/>
      <c r="QGV54" s="526"/>
      <c r="QGW54" s="526"/>
      <c r="QGX54" s="526"/>
      <c r="QGY54" s="526"/>
      <c r="QGZ54" s="526"/>
      <c r="QHA54" s="526"/>
      <c r="QHB54" s="526"/>
      <c r="QHC54" s="526"/>
      <c r="QHD54" s="526"/>
      <c r="QHE54" s="526"/>
      <c r="QHF54" s="526"/>
      <c r="QHG54" s="526"/>
      <c r="QHH54" s="526"/>
      <c r="QHI54" s="526"/>
      <c r="QHJ54" s="526"/>
      <c r="QHK54" s="526"/>
      <c r="QHL54" s="526"/>
      <c r="QHM54" s="526"/>
      <c r="QHN54" s="526"/>
      <c r="QHO54" s="526"/>
      <c r="QHP54" s="526"/>
      <c r="QHQ54" s="526"/>
      <c r="QHR54" s="526"/>
      <c r="QHS54" s="526"/>
      <c r="QHT54" s="526"/>
      <c r="QHU54" s="526"/>
      <c r="QHV54" s="526"/>
      <c r="QHW54" s="526"/>
      <c r="QHX54" s="526"/>
      <c r="QHY54" s="526"/>
      <c r="QHZ54" s="526"/>
      <c r="QIA54" s="526"/>
      <c r="QIB54" s="526"/>
      <c r="QIC54" s="526"/>
      <c r="QID54" s="526"/>
      <c r="QIE54" s="526"/>
      <c r="QIF54" s="526"/>
      <c r="QIG54" s="526"/>
      <c r="QIH54" s="526"/>
      <c r="QII54" s="526"/>
      <c r="QIJ54" s="526"/>
      <c r="QIK54" s="526"/>
      <c r="QIL54" s="526"/>
      <c r="QIM54" s="526"/>
      <c r="QIN54" s="526"/>
      <c r="QIO54" s="526"/>
      <c r="QIP54" s="526"/>
      <c r="QIQ54" s="526"/>
      <c r="QIR54" s="526"/>
      <c r="QIS54" s="526"/>
      <c r="QIT54" s="526"/>
      <c r="QIU54" s="526"/>
      <c r="QIV54" s="526"/>
      <c r="QIW54" s="526"/>
      <c r="QIX54" s="526"/>
      <c r="QIY54" s="526"/>
      <c r="QIZ54" s="526"/>
      <c r="QJA54" s="526"/>
      <c r="QJB54" s="526"/>
      <c r="QJC54" s="526"/>
      <c r="QJD54" s="526"/>
      <c r="QJE54" s="526"/>
      <c r="QJF54" s="526"/>
      <c r="QJG54" s="526"/>
      <c r="QJH54" s="526"/>
      <c r="QJI54" s="526"/>
      <c r="QJJ54" s="526"/>
      <c r="QJK54" s="526"/>
      <c r="QJL54" s="526"/>
      <c r="QJM54" s="526"/>
      <c r="QJN54" s="526"/>
      <c r="QJO54" s="526"/>
      <c r="QJP54" s="526"/>
      <c r="QJQ54" s="526"/>
      <c r="QJR54" s="526"/>
      <c r="QJS54" s="526"/>
      <c r="QJT54" s="526"/>
      <c r="QJU54" s="526"/>
      <c r="QJV54" s="526"/>
      <c r="QJW54" s="526"/>
      <c r="QJX54" s="526"/>
      <c r="QJY54" s="526"/>
      <c r="QJZ54" s="526"/>
      <c r="QKA54" s="526"/>
      <c r="QKB54" s="526"/>
      <c r="QKC54" s="526"/>
      <c r="QKD54" s="526"/>
      <c r="QKE54" s="526"/>
      <c r="QKF54" s="526"/>
      <c r="QKG54" s="526"/>
      <c r="QKH54" s="526"/>
      <c r="QKI54" s="526"/>
      <c r="QKJ54" s="526"/>
      <c r="QKK54" s="526"/>
      <c r="QKL54" s="526"/>
      <c r="QKM54" s="526"/>
      <c r="QKN54" s="526"/>
      <c r="QKO54" s="526"/>
      <c r="QKP54" s="526"/>
      <c r="QKQ54" s="526"/>
      <c r="QKR54" s="526"/>
      <c r="QKS54" s="526"/>
      <c r="QKT54" s="526"/>
      <c r="QKU54" s="526"/>
      <c r="QKV54" s="526"/>
      <c r="QKW54" s="526"/>
      <c r="QKX54" s="526"/>
      <c r="QKY54" s="526"/>
      <c r="QKZ54" s="526"/>
      <c r="QLA54" s="526"/>
      <c r="QLB54" s="526"/>
      <c r="QLC54" s="526"/>
      <c r="QLD54" s="526"/>
      <c r="QLE54" s="526"/>
      <c r="QLF54" s="526"/>
      <c r="QLG54" s="526"/>
      <c r="QLH54" s="526"/>
      <c r="QLI54" s="526"/>
      <c r="QLJ54" s="526"/>
      <c r="QLK54" s="526"/>
      <c r="QLL54" s="526"/>
      <c r="QLM54" s="526"/>
      <c r="QLN54" s="526"/>
      <c r="QLO54" s="526"/>
      <c r="QLP54" s="526"/>
      <c r="QLQ54" s="526"/>
      <c r="QLR54" s="526"/>
      <c r="QLS54" s="526"/>
      <c r="QLT54" s="526"/>
      <c r="QLU54" s="526"/>
      <c r="QLV54" s="526"/>
      <c r="QLW54" s="526"/>
      <c r="QLX54" s="526"/>
      <c r="QLY54" s="526"/>
      <c r="QLZ54" s="526"/>
      <c r="QMA54" s="526"/>
      <c r="QMB54" s="526"/>
      <c r="QMC54" s="526"/>
      <c r="QMD54" s="526"/>
      <c r="QME54" s="526"/>
      <c r="QMF54" s="526"/>
      <c r="QMG54" s="526"/>
      <c r="QMH54" s="526"/>
      <c r="QMI54" s="526"/>
      <c r="QMJ54" s="526"/>
      <c r="QMK54" s="526"/>
      <c r="QML54" s="526"/>
      <c r="QMM54" s="526"/>
      <c r="QMN54" s="526"/>
      <c r="QMO54" s="526"/>
      <c r="QMP54" s="526"/>
      <c r="QMQ54" s="526"/>
      <c r="QMR54" s="526"/>
      <c r="QMS54" s="526"/>
      <c r="QMT54" s="526"/>
      <c r="QMU54" s="526"/>
      <c r="QMV54" s="526"/>
      <c r="QMW54" s="526"/>
      <c r="QMX54" s="526"/>
      <c r="QMY54" s="526"/>
      <c r="QMZ54" s="526"/>
      <c r="QNA54" s="526"/>
      <c r="QNB54" s="526"/>
      <c r="QNC54" s="526"/>
      <c r="QND54" s="526"/>
      <c r="QNE54" s="526"/>
      <c r="QNF54" s="526"/>
      <c r="QNG54" s="526"/>
      <c r="QNH54" s="526"/>
      <c r="QNI54" s="526"/>
      <c r="QNJ54" s="526"/>
      <c r="QNK54" s="526"/>
      <c r="QNL54" s="526"/>
      <c r="QNM54" s="526"/>
      <c r="QNN54" s="526"/>
      <c r="QNO54" s="526"/>
      <c r="QNP54" s="526"/>
      <c r="QNQ54" s="526"/>
      <c r="QNR54" s="526"/>
      <c r="QNS54" s="526"/>
      <c r="QNT54" s="526"/>
      <c r="QNU54" s="526"/>
      <c r="QNV54" s="526"/>
      <c r="QNW54" s="526"/>
      <c r="QNX54" s="526"/>
      <c r="QNY54" s="526"/>
      <c r="QNZ54" s="526"/>
      <c r="QOA54" s="526"/>
      <c r="QOB54" s="526"/>
      <c r="QOC54" s="526"/>
      <c r="QOD54" s="526"/>
      <c r="QOE54" s="526"/>
      <c r="QOF54" s="526"/>
      <c r="QOG54" s="526"/>
      <c r="QOH54" s="526"/>
      <c r="QOI54" s="526"/>
      <c r="QOJ54" s="526"/>
      <c r="QOK54" s="526"/>
      <c r="QOL54" s="526"/>
      <c r="QOM54" s="526"/>
      <c r="QON54" s="526"/>
      <c r="QOO54" s="526"/>
      <c r="QOP54" s="526"/>
      <c r="QOQ54" s="526"/>
      <c r="QOR54" s="526"/>
      <c r="QOS54" s="526"/>
      <c r="QOT54" s="526"/>
      <c r="QOU54" s="526"/>
      <c r="QOV54" s="526"/>
      <c r="QOW54" s="526"/>
      <c r="QOX54" s="526"/>
      <c r="QOY54" s="526"/>
      <c r="QOZ54" s="526"/>
      <c r="QPA54" s="526"/>
      <c r="QPB54" s="526"/>
      <c r="QPC54" s="526"/>
      <c r="QPD54" s="526"/>
      <c r="QPE54" s="526"/>
      <c r="QPF54" s="526"/>
      <c r="QPG54" s="526"/>
      <c r="QPH54" s="526"/>
      <c r="QPI54" s="526"/>
      <c r="QPJ54" s="526"/>
      <c r="QPK54" s="526"/>
      <c r="QPL54" s="526"/>
      <c r="QPM54" s="526"/>
      <c r="QPN54" s="526"/>
      <c r="QPO54" s="526"/>
      <c r="QPP54" s="526"/>
      <c r="QPQ54" s="526"/>
      <c r="QPR54" s="526"/>
      <c r="QPS54" s="526"/>
      <c r="QPT54" s="526"/>
      <c r="QPU54" s="526"/>
      <c r="QPV54" s="526"/>
      <c r="QPW54" s="526"/>
      <c r="QPX54" s="526"/>
      <c r="QPY54" s="526"/>
      <c r="QPZ54" s="526"/>
      <c r="QQA54" s="526"/>
      <c r="QQB54" s="526"/>
      <c r="QQC54" s="526"/>
      <c r="QQD54" s="526"/>
      <c r="QQE54" s="526"/>
      <c r="QQF54" s="526"/>
      <c r="QQG54" s="526"/>
      <c r="QQH54" s="526"/>
      <c r="QQI54" s="526"/>
      <c r="QQJ54" s="526"/>
      <c r="QQK54" s="526"/>
      <c r="QQL54" s="526"/>
      <c r="QQM54" s="526"/>
      <c r="QQN54" s="526"/>
      <c r="QQO54" s="526"/>
      <c r="QQP54" s="526"/>
      <c r="QQQ54" s="526"/>
      <c r="QQR54" s="526"/>
      <c r="QQS54" s="526"/>
      <c r="QQT54" s="526"/>
      <c r="QQU54" s="526"/>
      <c r="QQV54" s="526"/>
      <c r="QQW54" s="526"/>
      <c r="QQX54" s="526"/>
      <c r="QQY54" s="526"/>
      <c r="QQZ54" s="526"/>
      <c r="QRA54" s="526"/>
      <c r="QRB54" s="526"/>
      <c r="QRC54" s="526"/>
      <c r="QRD54" s="526"/>
      <c r="QRE54" s="526"/>
      <c r="QRF54" s="526"/>
      <c r="QRG54" s="526"/>
      <c r="QRH54" s="526"/>
      <c r="QRI54" s="526"/>
      <c r="QRJ54" s="526"/>
      <c r="QRK54" s="526"/>
      <c r="QRL54" s="526"/>
      <c r="QRM54" s="526"/>
      <c r="QRN54" s="526"/>
      <c r="QRO54" s="526"/>
      <c r="QRP54" s="526"/>
      <c r="QRQ54" s="526"/>
      <c r="QRR54" s="526"/>
      <c r="QRS54" s="526"/>
      <c r="QRT54" s="526"/>
      <c r="QRU54" s="526"/>
      <c r="QRV54" s="526"/>
      <c r="QRW54" s="526"/>
      <c r="QRX54" s="526"/>
      <c r="QRY54" s="526"/>
      <c r="QRZ54" s="526"/>
      <c r="QSA54" s="526"/>
      <c r="QSB54" s="526"/>
      <c r="QSC54" s="526"/>
      <c r="QSD54" s="526"/>
      <c r="QSE54" s="526"/>
      <c r="QSF54" s="526"/>
      <c r="QSG54" s="526"/>
      <c r="QSH54" s="526"/>
      <c r="QSI54" s="526"/>
      <c r="QSJ54" s="526"/>
      <c r="QSK54" s="526"/>
      <c r="QSL54" s="526"/>
      <c r="QSM54" s="526"/>
      <c r="QSN54" s="526"/>
      <c r="QSO54" s="526"/>
      <c r="QSP54" s="526"/>
      <c r="QSQ54" s="526"/>
      <c r="QSR54" s="526"/>
      <c r="QSS54" s="526"/>
      <c r="QST54" s="526"/>
      <c r="QSU54" s="526"/>
      <c r="QSV54" s="526"/>
      <c r="QSW54" s="526"/>
      <c r="QSX54" s="526"/>
      <c r="QSY54" s="526"/>
      <c r="QSZ54" s="526"/>
      <c r="QTA54" s="526"/>
      <c r="QTB54" s="526"/>
      <c r="QTC54" s="526"/>
      <c r="QTD54" s="526"/>
      <c r="QTE54" s="526"/>
      <c r="QTF54" s="526"/>
      <c r="QTG54" s="526"/>
      <c r="QTH54" s="526"/>
      <c r="QTI54" s="526"/>
      <c r="QTJ54" s="526"/>
      <c r="QTK54" s="526"/>
      <c r="QTL54" s="526"/>
      <c r="QTM54" s="526"/>
      <c r="QTN54" s="526"/>
      <c r="QTO54" s="526"/>
      <c r="QTP54" s="526"/>
      <c r="QTQ54" s="526"/>
      <c r="QTR54" s="526"/>
      <c r="QTS54" s="526"/>
      <c r="QTT54" s="526"/>
      <c r="QTU54" s="526"/>
      <c r="QTV54" s="526"/>
      <c r="QTW54" s="526"/>
      <c r="QTX54" s="526"/>
      <c r="QTY54" s="526"/>
      <c r="QTZ54" s="526"/>
      <c r="QUA54" s="526"/>
      <c r="QUB54" s="526"/>
      <c r="QUC54" s="526"/>
      <c r="QUD54" s="526"/>
      <c r="QUE54" s="526"/>
      <c r="QUF54" s="526"/>
      <c r="QUG54" s="526"/>
      <c r="QUH54" s="526"/>
      <c r="QUI54" s="526"/>
      <c r="QUJ54" s="526"/>
      <c r="QUK54" s="526"/>
      <c r="QUL54" s="526"/>
      <c r="QUM54" s="526"/>
      <c r="QUN54" s="526"/>
      <c r="QUO54" s="526"/>
      <c r="QUP54" s="526"/>
      <c r="QUQ54" s="526"/>
      <c r="QUR54" s="526"/>
      <c r="QUS54" s="526"/>
      <c r="QUT54" s="526"/>
      <c r="QUU54" s="526"/>
      <c r="QUV54" s="526"/>
      <c r="QUW54" s="526"/>
      <c r="QUX54" s="526"/>
      <c r="QUY54" s="526"/>
      <c r="QUZ54" s="526"/>
      <c r="QVA54" s="526"/>
      <c r="QVB54" s="526"/>
      <c r="QVC54" s="526"/>
      <c r="QVD54" s="526"/>
      <c r="QVE54" s="526"/>
      <c r="QVF54" s="526"/>
      <c r="QVG54" s="526"/>
      <c r="QVH54" s="526"/>
      <c r="QVI54" s="526"/>
      <c r="QVJ54" s="526"/>
      <c r="QVK54" s="526"/>
      <c r="QVL54" s="526"/>
      <c r="QVM54" s="526"/>
      <c r="QVN54" s="526"/>
      <c r="QVO54" s="526"/>
      <c r="QVP54" s="526"/>
      <c r="QVQ54" s="526"/>
      <c r="QVR54" s="526"/>
      <c r="QVS54" s="526"/>
      <c r="QVT54" s="526"/>
      <c r="QVU54" s="526"/>
      <c r="QVV54" s="526"/>
      <c r="QVW54" s="526"/>
      <c r="QVX54" s="526"/>
      <c r="QVY54" s="526"/>
      <c r="QVZ54" s="526"/>
      <c r="QWA54" s="526"/>
      <c r="QWB54" s="526"/>
      <c r="QWC54" s="526"/>
      <c r="QWD54" s="526"/>
      <c r="QWE54" s="526"/>
      <c r="QWF54" s="526"/>
      <c r="QWG54" s="526"/>
      <c r="QWH54" s="526"/>
      <c r="QWI54" s="526"/>
      <c r="QWJ54" s="526"/>
      <c r="QWK54" s="526"/>
      <c r="QWL54" s="526"/>
      <c r="QWM54" s="526"/>
      <c r="QWN54" s="526"/>
      <c r="QWO54" s="526"/>
      <c r="QWP54" s="526"/>
      <c r="QWQ54" s="526"/>
      <c r="QWR54" s="526"/>
      <c r="QWS54" s="526"/>
      <c r="QWT54" s="526"/>
      <c r="QWU54" s="526"/>
      <c r="QWV54" s="526"/>
      <c r="QWW54" s="526"/>
      <c r="QWX54" s="526"/>
      <c r="QWY54" s="526"/>
      <c r="QWZ54" s="526"/>
      <c r="QXA54" s="526"/>
      <c r="QXB54" s="526"/>
      <c r="QXC54" s="526"/>
      <c r="QXD54" s="526"/>
      <c r="QXE54" s="526"/>
      <c r="QXF54" s="526"/>
      <c r="QXG54" s="526"/>
      <c r="QXH54" s="526"/>
      <c r="QXI54" s="526"/>
      <c r="QXJ54" s="526"/>
      <c r="QXK54" s="526"/>
      <c r="QXL54" s="526"/>
      <c r="QXM54" s="526"/>
      <c r="QXN54" s="526"/>
      <c r="QXO54" s="526"/>
      <c r="QXP54" s="526"/>
      <c r="QXQ54" s="526"/>
      <c r="QXR54" s="526"/>
      <c r="QXS54" s="526"/>
      <c r="QXT54" s="526"/>
      <c r="QXU54" s="526"/>
      <c r="QXV54" s="526"/>
      <c r="QXW54" s="526"/>
      <c r="QXX54" s="526"/>
      <c r="QXY54" s="526"/>
      <c r="QXZ54" s="526"/>
      <c r="QYA54" s="526"/>
      <c r="QYB54" s="526"/>
      <c r="QYC54" s="526"/>
      <c r="QYD54" s="526"/>
      <c r="QYE54" s="526"/>
      <c r="QYF54" s="526"/>
      <c r="QYG54" s="526"/>
      <c r="QYH54" s="526"/>
      <c r="QYI54" s="526"/>
      <c r="QYJ54" s="526"/>
      <c r="QYK54" s="526"/>
      <c r="QYL54" s="526"/>
      <c r="QYM54" s="526"/>
      <c r="QYN54" s="526"/>
      <c r="QYO54" s="526"/>
      <c r="QYP54" s="526"/>
      <c r="QYQ54" s="526"/>
      <c r="QYR54" s="526"/>
      <c r="QYS54" s="526"/>
      <c r="QYT54" s="526"/>
      <c r="QYU54" s="526"/>
      <c r="QYV54" s="526"/>
      <c r="QYW54" s="526"/>
      <c r="QYX54" s="526"/>
      <c r="QYY54" s="526"/>
      <c r="QYZ54" s="526"/>
      <c r="QZA54" s="526"/>
      <c r="QZB54" s="526"/>
      <c r="QZC54" s="526"/>
      <c r="QZD54" s="526"/>
      <c r="QZE54" s="526"/>
      <c r="QZF54" s="526"/>
      <c r="QZG54" s="526"/>
      <c r="QZH54" s="526"/>
      <c r="QZI54" s="526"/>
      <c r="QZJ54" s="526"/>
      <c r="QZK54" s="526"/>
      <c r="QZL54" s="526"/>
      <c r="QZM54" s="526"/>
      <c r="QZN54" s="526"/>
      <c r="QZO54" s="526"/>
      <c r="QZP54" s="526"/>
      <c r="QZQ54" s="526"/>
      <c r="QZR54" s="526"/>
      <c r="QZS54" s="526"/>
      <c r="QZT54" s="526"/>
      <c r="QZU54" s="526"/>
      <c r="QZV54" s="526"/>
      <c r="QZW54" s="526"/>
      <c r="QZX54" s="526"/>
      <c r="QZY54" s="526"/>
      <c r="QZZ54" s="526"/>
      <c r="RAA54" s="526"/>
      <c r="RAB54" s="526"/>
      <c r="RAC54" s="526"/>
      <c r="RAD54" s="526"/>
      <c r="RAE54" s="526"/>
      <c r="RAF54" s="526"/>
      <c r="RAG54" s="526"/>
      <c r="RAH54" s="526"/>
      <c r="RAI54" s="526"/>
      <c r="RAJ54" s="526"/>
      <c r="RAK54" s="526"/>
      <c r="RAL54" s="526"/>
      <c r="RAM54" s="526"/>
      <c r="RAN54" s="526"/>
      <c r="RAO54" s="526"/>
      <c r="RAP54" s="526"/>
      <c r="RAQ54" s="526"/>
      <c r="RAR54" s="526"/>
      <c r="RAS54" s="526"/>
      <c r="RAT54" s="526"/>
      <c r="RAU54" s="526"/>
      <c r="RAV54" s="526"/>
      <c r="RAW54" s="526"/>
      <c r="RAX54" s="526"/>
      <c r="RAY54" s="526"/>
      <c r="RAZ54" s="526"/>
      <c r="RBA54" s="526"/>
      <c r="RBB54" s="526"/>
      <c r="RBC54" s="526"/>
      <c r="RBD54" s="526"/>
      <c r="RBE54" s="526"/>
      <c r="RBF54" s="526"/>
      <c r="RBG54" s="526"/>
      <c r="RBH54" s="526"/>
      <c r="RBI54" s="526"/>
      <c r="RBJ54" s="526"/>
      <c r="RBK54" s="526"/>
      <c r="RBL54" s="526"/>
      <c r="RBM54" s="526"/>
      <c r="RBN54" s="526"/>
      <c r="RBO54" s="526"/>
      <c r="RBP54" s="526"/>
      <c r="RBQ54" s="526"/>
      <c r="RBR54" s="526"/>
      <c r="RBS54" s="526"/>
      <c r="RBT54" s="526"/>
      <c r="RBU54" s="526"/>
      <c r="RBV54" s="526"/>
      <c r="RBW54" s="526"/>
      <c r="RBX54" s="526"/>
      <c r="RBY54" s="526"/>
      <c r="RBZ54" s="526"/>
      <c r="RCA54" s="526"/>
      <c r="RCB54" s="526"/>
      <c r="RCC54" s="526"/>
      <c r="RCD54" s="526"/>
      <c r="RCE54" s="526"/>
      <c r="RCF54" s="526"/>
      <c r="RCG54" s="526"/>
      <c r="RCH54" s="526"/>
      <c r="RCI54" s="526"/>
      <c r="RCJ54" s="526"/>
      <c r="RCK54" s="526"/>
      <c r="RCL54" s="526"/>
      <c r="RCM54" s="526"/>
      <c r="RCN54" s="526"/>
      <c r="RCO54" s="526"/>
      <c r="RCP54" s="526"/>
      <c r="RCQ54" s="526"/>
      <c r="RCR54" s="526"/>
      <c r="RCS54" s="526"/>
      <c r="RCT54" s="526"/>
      <c r="RCU54" s="526"/>
      <c r="RCV54" s="526"/>
      <c r="RCW54" s="526"/>
      <c r="RCX54" s="526"/>
      <c r="RCY54" s="526"/>
      <c r="RCZ54" s="526"/>
      <c r="RDA54" s="526"/>
      <c r="RDB54" s="526"/>
      <c r="RDC54" s="526"/>
      <c r="RDD54" s="526"/>
      <c r="RDE54" s="526"/>
      <c r="RDF54" s="526"/>
      <c r="RDG54" s="526"/>
      <c r="RDH54" s="526"/>
      <c r="RDI54" s="526"/>
      <c r="RDJ54" s="526"/>
      <c r="RDK54" s="526"/>
      <c r="RDL54" s="526"/>
      <c r="RDM54" s="526"/>
      <c r="RDN54" s="526"/>
      <c r="RDO54" s="526"/>
      <c r="RDP54" s="526"/>
      <c r="RDQ54" s="526"/>
      <c r="RDR54" s="526"/>
      <c r="RDS54" s="526"/>
      <c r="RDT54" s="526"/>
      <c r="RDU54" s="526"/>
      <c r="RDV54" s="526"/>
      <c r="RDW54" s="526"/>
      <c r="RDX54" s="526"/>
      <c r="RDY54" s="526"/>
      <c r="RDZ54" s="526"/>
      <c r="REA54" s="526"/>
      <c r="REB54" s="526"/>
      <c r="REC54" s="526"/>
      <c r="RED54" s="526"/>
      <c r="REE54" s="526"/>
      <c r="REF54" s="526"/>
      <c r="REG54" s="526"/>
      <c r="REH54" s="526"/>
      <c r="REI54" s="526"/>
      <c r="REJ54" s="526"/>
      <c r="REK54" s="526"/>
      <c r="REL54" s="526"/>
      <c r="REM54" s="526"/>
      <c r="REN54" s="526"/>
      <c r="REO54" s="526"/>
      <c r="REP54" s="526"/>
      <c r="REQ54" s="526"/>
      <c r="RER54" s="526"/>
      <c r="RES54" s="526"/>
      <c r="RET54" s="526"/>
      <c r="REU54" s="526"/>
      <c r="REV54" s="526"/>
      <c r="REW54" s="526"/>
      <c r="REX54" s="526"/>
      <c r="REY54" s="526"/>
      <c r="REZ54" s="526"/>
      <c r="RFA54" s="526"/>
      <c r="RFB54" s="526"/>
      <c r="RFC54" s="526"/>
      <c r="RFD54" s="526"/>
      <c r="RFE54" s="526"/>
      <c r="RFF54" s="526"/>
      <c r="RFG54" s="526"/>
      <c r="RFH54" s="526"/>
      <c r="RFI54" s="526"/>
      <c r="RFJ54" s="526"/>
      <c r="RFK54" s="526"/>
      <c r="RFL54" s="526"/>
      <c r="RFM54" s="526"/>
      <c r="RFN54" s="526"/>
      <c r="RFO54" s="526"/>
      <c r="RFP54" s="526"/>
      <c r="RFQ54" s="526"/>
      <c r="RFR54" s="526"/>
      <c r="RFS54" s="526"/>
      <c r="RFT54" s="526"/>
      <c r="RFU54" s="526"/>
      <c r="RFV54" s="526"/>
      <c r="RFW54" s="526"/>
      <c r="RFX54" s="526"/>
      <c r="RFY54" s="526"/>
      <c r="RFZ54" s="526"/>
      <c r="RGA54" s="526"/>
      <c r="RGB54" s="526"/>
      <c r="RGC54" s="526"/>
      <c r="RGD54" s="526"/>
      <c r="RGE54" s="526"/>
      <c r="RGF54" s="526"/>
      <c r="RGG54" s="526"/>
      <c r="RGH54" s="526"/>
      <c r="RGI54" s="526"/>
      <c r="RGJ54" s="526"/>
      <c r="RGK54" s="526"/>
      <c r="RGL54" s="526"/>
      <c r="RGM54" s="526"/>
      <c r="RGN54" s="526"/>
      <c r="RGO54" s="526"/>
      <c r="RGP54" s="526"/>
      <c r="RGQ54" s="526"/>
      <c r="RGR54" s="526"/>
      <c r="RGS54" s="526"/>
      <c r="RGT54" s="526"/>
      <c r="RGU54" s="526"/>
      <c r="RGV54" s="526"/>
      <c r="RGW54" s="526"/>
      <c r="RGX54" s="526"/>
      <c r="RGY54" s="526"/>
      <c r="RGZ54" s="526"/>
      <c r="RHA54" s="526"/>
      <c r="RHB54" s="526"/>
      <c r="RHC54" s="526"/>
      <c r="RHD54" s="526"/>
      <c r="RHE54" s="526"/>
      <c r="RHF54" s="526"/>
      <c r="RHG54" s="526"/>
      <c r="RHH54" s="526"/>
      <c r="RHI54" s="526"/>
      <c r="RHJ54" s="526"/>
      <c r="RHK54" s="526"/>
      <c r="RHL54" s="526"/>
      <c r="RHM54" s="526"/>
      <c r="RHN54" s="526"/>
      <c r="RHO54" s="526"/>
      <c r="RHP54" s="526"/>
      <c r="RHQ54" s="526"/>
      <c r="RHR54" s="526"/>
      <c r="RHS54" s="526"/>
      <c r="RHT54" s="526"/>
      <c r="RHU54" s="526"/>
      <c r="RHV54" s="526"/>
      <c r="RHW54" s="526"/>
      <c r="RHX54" s="526"/>
      <c r="RHY54" s="526"/>
      <c r="RHZ54" s="526"/>
      <c r="RIA54" s="526"/>
      <c r="RIB54" s="526"/>
      <c r="RIC54" s="526"/>
      <c r="RID54" s="526"/>
      <c r="RIE54" s="526"/>
      <c r="RIF54" s="526"/>
      <c r="RIG54" s="526"/>
      <c r="RIH54" s="526"/>
      <c r="RII54" s="526"/>
      <c r="RIJ54" s="526"/>
      <c r="RIK54" s="526"/>
      <c r="RIL54" s="526"/>
      <c r="RIM54" s="526"/>
      <c r="RIN54" s="526"/>
      <c r="RIO54" s="526"/>
      <c r="RIP54" s="526"/>
      <c r="RIQ54" s="526"/>
      <c r="RIR54" s="526"/>
      <c r="RIS54" s="526"/>
      <c r="RIT54" s="526"/>
      <c r="RIU54" s="526"/>
      <c r="RIV54" s="526"/>
      <c r="RIW54" s="526"/>
      <c r="RIX54" s="526"/>
      <c r="RIY54" s="526"/>
      <c r="RIZ54" s="526"/>
      <c r="RJA54" s="526"/>
      <c r="RJB54" s="526"/>
      <c r="RJC54" s="526"/>
      <c r="RJD54" s="526"/>
      <c r="RJE54" s="526"/>
      <c r="RJF54" s="526"/>
      <c r="RJG54" s="526"/>
      <c r="RJH54" s="526"/>
      <c r="RJI54" s="526"/>
      <c r="RJJ54" s="526"/>
      <c r="RJK54" s="526"/>
      <c r="RJL54" s="526"/>
      <c r="RJM54" s="526"/>
      <c r="RJN54" s="526"/>
      <c r="RJO54" s="526"/>
      <c r="RJP54" s="526"/>
      <c r="RJQ54" s="526"/>
      <c r="RJR54" s="526"/>
      <c r="RJS54" s="526"/>
      <c r="RJT54" s="526"/>
      <c r="RJU54" s="526"/>
      <c r="RJV54" s="526"/>
      <c r="RJW54" s="526"/>
      <c r="RJX54" s="526"/>
      <c r="RJY54" s="526"/>
      <c r="RJZ54" s="526"/>
      <c r="RKA54" s="526"/>
      <c r="RKB54" s="526"/>
      <c r="RKC54" s="526"/>
      <c r="RKD54" s="526"/>
      <c r="RKE54" s="526"/>
      <c r="RKF54" s="526"/>
      <c r="RKG54" s="526"/>
      <c r="RKH54" s="526"/>
      <c r="RKI54" s="526"/>
      <c r="RKJ54" s="526"/>
      <c r="RKK54" s="526"/>
      <c r="RKL54" s="526"/>
      <c r="RKM54" s="526"/>
      <c r="RKN54" s="526"/>
      <c r="RKO54" s="526"/>
      <c r="RKP54" s="526"/>
      <c r="RKQ54" s="526"/>
      <c r="RKR54" s="526"/>
      <c r="RKS54" s="526"/>
      <c r="RKT54" s="526"/>
      <c r="RKU54" s="526"/>
      <c r="RKV54" s="526"/>
      <c r="RKW54" s="526"/>
      <c r="RKX54" s="526"/>
      <c r="RKY54" s="526"/>
      <c r="RKZ54" s="526"/>
      <c r="RLA54" s="526"/>
      <c r="RLB54" s="526"/>
      <c r="RLC54" s="526"/>
      <c r="RLD54" s="526"/>
      <c r="RLE54" s="526"/>
      <c r="RLF54" s="526"/>
      <c r="RLG54" s="526"/>
      <c r="RLH54" s="526"/>
      <c r="RLI54" s="526"/>
      <c r="RLJ54" s="526"/>
      <c r="RLK54" s="526"/>
      <c r="RLL54" s="526"/>
      <c r="RLM54" s="526"/>
      <c r="RLN54" s="526"/>
      <c r="RLO54" s="526"/>
      <c r="RLP54" s="526"/>
      <c r="RLQ54" s="526"/>
      <c r="RLR54" s="526"/>
      <c r="RLS54" s="526"/>
      <c r="RLT54" s="526"/>
      <c r="RLU54" s="526"/>
      <c r="RLV54" s="526"/>
      <c r="RLW54" s="526"/>
      <c r="RLX54" s="526"/>
      <c r="RLY54" s="526"/>
      <c r="RLZ54" s="526"/>
      <c r="RMA54" s="526"/>
      <c r="RMB54" s="526"/>
      <c r="RMC54" s="526"/>
      <c r="RMD54" s="526"/>
      <c r="RME54" s="526"/>
      <c r="RMF54" s="526"/>
      <c r="RMG54" s="526"/>
      <c r="RMH54" s="526"/>
      <c r="RMI54" s="526"/>
      <c r="RMJ54" s="526"/>
      <c r="RMK54" s="526"/>
      <c r="RML54" s="526"/>
      <c r="RMM54" s="526"/>
      <c r="RMN54" s="526"/>
      <c r="RMO54" s="526"/>
      <c r="RMP54" s="526"/>
      <c r="RMQ54" s="526"/>
      <c r="RMR54" s="526"/>
      <c r="RMS54" s="526"/>
      <c r="RMT54" s="526"/>
      <c r="RMU54" s="526"/>
      <c r="RMV54" s="526"/>
      <c r="RMW54" s="526"/>
      <c r="RMX54" s="526"/>
      <c r="RMY54" s="526"/>
      <c r="RMZ54" s="526"/>
      <c r="RNA54" s="526"/>
      <c r="RNB54" s="526"/>
      <c r="RNC54" s="526"/>
      <c r="RND54" s="526"/>
      <c r="RNE54" s="526"/>
      <c r="RNF54" s="526"/>
      <c r="RNG54" s="526"/>
      <c r="RNH54" s="526"/>
      <c r="RNI54" s="526"/>
      <c r="RNJ54" s="526"/>
      <c r="RNK54" s="526"/>
      <c r="RNL54" s="526"/>
      <c r="RNM54" s="526"/>
      <c r="RNN54" s="526"/>
      <c r="RNO54" s="526"/>
      <c r="RNP54" s="526"/>
      <c r="RNQ54" s="526"/>
      <c r="RNR54" s="526"/>
      <c r="RNS54" s="526"/>
      <c r="RNT54" s="526"/>
      <c r="RNU54" s="526"/>
      <c r="RNV54" s="526"/>
      <c r="RNW54" s="526"/>
      <c r="RNX54" s="526"/>
      <c r="RNY54" s="526"/>
      <c r="RNZ54" s="526"/>
      <c r="ROA54" s="526"/>
      <c r="ROB54" s="526"/>
      <c r="ROC54" s="526"/>
      <c r="ROD54" s="526"/>
      <c r="ROE54" s="526"/>
      <c r="ROF54" s="526"/>
      <c r="ROG54" s="526"/>
      <c r="ROH54" s="526"/>
      <c r="ROI54" s="526"/>
      <c r="ROJ54" s="526"/>
      <c r="ROK54" s="526"/>
      <c r="ROL54" s="526"/>
      <c r="ROM54" s="526"/>
      <c r="RON54" s="526"/>
      <c r="ROO54" s="526"/>
      <c r="ROP54" s="526"/>
      <c r="ROQ54" s="526"/>
      <c r="ROR54" s="526"/>
      <c r="ROS54" s="526"/>
      <c r="ROT54" s="526"/>
      <c r="ROU54" s="526"/>
      <c r="ROV54" s="526"/>
      <c r="ROW54" s="526"/>
      <c r="ROX54" s="526"/>
      <c r="ROY54" s="526"/>
      <c r="ROZ54" s="526"/>
      <c r="RPA54" s="526"/>
      <c r="RPB54" s="526"/>
      <c r="RPC54" s="526"/>
      <c r="RPD54" s="526"/>
      <c r="RPE54" s="526"/>
      <c r="RPF54" s="526"/>
      <c r="RPG54" s="526"/>
      <c r="RPH54" s="526"/>
      <c r="RPI54" s="526"/>
      <c r="RPJ54" s="526"/>
      <c r="RPK54" s="526"/>
      <c r="RPL54" s="526"/>
      <c r="RPM54" s="526"/>
      <c r="RPN54" s="526"/>
      <c r="RPO54" s="526"/>
      <c r="RPP54" s="526"/>
      <c r="RPQ54" s="526"/>
      <c r="RPR54" s="526"/>
      <c r="RPS54" s="526"/>
      <c r="RPT54" s="526"/>
      <c r="RPU54" s="526"/>
      <c r="RPV54" s="526"/>
      <c r="RPW54" s="526"/>
      <c r="RPX54" s="526"/>
      <c r="RPY54" s="526"/>
      <c r="RPZ54" s="526"/>
      <c r="RQA54" s="526"/>
      <c r="RQB54" s="526"/>
      <c r="RQC54" s="526"/>
      <c r="RQD54" s="526"/>
      <c r="RQE54" s="526"/>
      <c r="RQF54" s="526"/>
      <c r="RQG54" s="526"/>
      <c r="RQH54" s="526"/>
      <c r="RQI54" s="526"/>
      <c r="RQJ54" s="526"/>
      <c r="RQK54" s="526"/>
      <c r="RQL54" s="526"/>
      <c r="RQM54" s="526"/>
      <c r="RQN54" s="526"/>
      <c r="RQO54" s="526"/>
      <c r="RQP54" s="526"/>
      <c r="RQQ54" s="526"/>
      <c r="RQR54" s="526"/>
      <c r="RQS54" s="526"/>
      <c r="RQT54" s="526"/>
      <c r="RQU54" s="526"/>
      <c r="RQV54" s="526"/>
      <c r="RQW54" s="526"/>
      <c r="RQX54" s="526"/>
      <c r="RQY54" s="526"/>
      <c r="RQZ54" s="526"/>
      <c r="RRA54" s="526"/>
      <c r="RRB54" s="526"/>
      <c r="RRC54" s="526"/>
      <c r="RRD54" s="526"/>
      <c r="RRE54" s="526"/>
      <c r="RRF54" s="526"/>
      <c r="RRG54" s="526"/>
      <c r="RRH54" s="526"/>
      <c r="RRI54" s="526"/>
      <c r="RRJ54" s="526"/>
      <c r="RRK54" s="526"/>
      <c r="RRL54" s="526"/>
      <c r="RRM54" s="526"/>
      <c r="RRN54" s="526"/>
      <c r="RRO54" s="526"/>
      <c r="RRP54" s="526"/>
      <c r="RRQ54" s="526"/>
      <c r="RRR54" s="526"/>
      <c r="RRS54" s="526"/>
      <c r="RRT54" s="526"/>
      <c r="RRU54" s="526"/>
      <c r="RRV54" s="526"/>
      <c r="RRW54" s="526"/>
      <c r="RRX54" s="526"/>
      <c r="RRY54" s="526"/>
      <c r="RRZ54" s="526"/>
      <c r="RSA54" s="526"/>
      <c r="RSB54" s="526"/>
      <c r="RSC54" s="526"/>
      <c r="RSD54" s="526"/>
      <c r="RSE54" s="526"/>
      <c r="RSF54" s="526"/>
      <c r="RSG54" s="526"/>
      <c r="RSH54" s="526"/>
      <c r="RSI54" s="526"/>
      <c r="RSJ54" s="526"/>
      <c r="RSK54" s="526"/>
      <c r="RSL54" s="526"/>
      <c r="RSM54" s="526"/>
      <c r="RSN54" s="526"/>
      <c r="RSO54" s="526"/>
      <c r="RSP54" s="526"/>
      <c r="RSQ54" s="526"/>
      <c r="RSR54" s="526"/>
      <c r="RSS54" s="526"/>
      <c r="RST54" s="526"/>
      <c r="RSU54" s="526"/>
      <c r="RSV54" s="526"/>
      <c r="RSW54" s="526"/>
      <c r="RSX54" s="526"/>
      <c r="RSY54" s="526"/>
      <c r="RSZ54" s="526"/>
      <c r="RTA54" s="526"/>
      <c r="RTB54" s="526"/>
      <c r="RTC54" s="526"/>
      <c r="RTD54" s="526"/>
      <c r="RTE54" s="526"/>
      <c r="RTF54" s="526"/>
      <c r="RTG54" s="526"/>
      <c r="RTH54" s="526"/>
      <c r="RTI54" s="526"/>
      <c r="RTJ54" s="526"/>
      <c r="RTK54" s="526"/>
      <c r="RTL54" s="526"/>
      <c r="RTM54" s="526"/>
      <c r="RTN54" s="526"/>
      <c r="RTO54" s="526"/>
      <c r="RTP54" s="526"/>
      <c r="RTQ54" s="526"/>
      <c r="RTR54" s="526"/>
      <c r="RTS54" s="526"/>
      <c r="RTT54" s="526"/>
      <c r="RTU54" s="526"/>
      <c r="RTV54" s="526"/>
      <c r="RTW54" s="526"/>
      <c r="RTX54" s="526"/>
      <c r="RTY54" s="526"/>
      <c r="RTZ54" s="526"/>
      <c r="RUA54" s="526"/>
      <c r="RUB54" s="526"/>
      <c r="RUC54" s="526"/>
      <c r="RUD54" s="526"/>
      <c r="RUE54" s="526"/>
      <c r="RUF54" s="526"/>
      <c r="RUG54" s="526"/>
      <c r="RUH54" s="526"/>
      <c r="RUI54" s="526"/>
      <c r="RUJ54" s="526"/>
      <c r="RUK54" s="526"/>
      <c r="RUL54" s="526"/>
      <c r="RUM54" s="526"/>
      <c r="RUN54" s="526"/>
      <c r="RUO54" s="526"/>
      <c r="RUP54" s="526"/>
      <c r="RUQ54" s="526"/>
      <c r="RUR54" s="526"/>
      <c r="RUS54" s="526"/>
      <c r="RUT54" s="526"/>
      <c r="RUU54" s="526"/>
      <c r="RUV54" s="526"/>
      <c r="RUW54" s="526"/>
      <c r="RUX54" s="526"/>
      <c r="RUY54" s="526"/>
      <c r="RUZ54" s="526"/>
      <c r="RVA54" s="526"/>
      <c r="RVB54" s="526"/>
      <c r="RVC54" s="526"/>
      <c r="RVD54" s="526"/>
      <c r="RVE54" s="526"/>
      <c r="RVF54" s="526"/>
      <c r="RVG54" s="526"/>
      <c r="RVH54" s="526"/>
      <c r="RVI54" s="526"/>
      <c r="RVJ54" s="526"/>
      <c r="RVK54" s="526"/>
      <c r="RVL54" s="526"/>
      <c r="RVM54" s="526"/>
      <c r="RVN54" s="526"/>
      <c r="RVO54" s="526"/>
      <c r="RVP54" s="526"/>
      <c r="RVQ54" s="526"/>
      <c r="RVR54" s="526"/>
      <c r="RVS54" s="526"/>
      <c r="RVT54" s="526"/>
      <c r="RVU54" s="526"/>
      <c r="RVV54" s="526"/>
      <c r="RVW54" s="526"/>
      <c r="RVX54" s="526"/>
      <c r="RVY54" s="526"/>
      <c r="RVZ54" s="526"/>
      <c r="RWA54" s="526"/>
      <c r="RWB54" s="526"/>
      <c r="RWC54" s="526"/>
      <c r="RWD54" s="526"/>
      <c r="RWE54" s="526"/>
      <c r="RWF54" s="526"/>
      <c r="RWG54" s="526"/>
      <c r="RWH54" s="526"/>
      <c r="RWI54" s="526"/>
      <c r="RWJ54" s="526"/>
      <c r="RWK54" s="526"/>
      <c r="RWL54" s="526"/>
      <c r="RWM54" s="526"/>
      <c r="RWN54" s="526"/>
      <c r="RWO54" s="526"/>
      <c r="RWP54" s="526"/>
      <c r="RWQ54" s="526"/>
      <c r="RWR54" s="526"/>
      <c r="RWS54" s="526"/>
      <c r="RWT54" s="526"/>
      <c r="RWU54" s="526"/>
      <c r="RWV54" s="526"/>
      <c r="RWW54" s="526"/>
      <c r="RWX54" s="526"/>
      <c r="RWY54" s="526"/>
      <c r="RWZ54" s="526"/>
      <c r="RXA54" s="526"/>
      <c r="RXB54" s="526"/>
      <c r="RXC54" s="526"/>
      <c r="RXD54" s="526"/>
      <c r="RXE54" s="526"/>
      <c r="RXF54" s="526"/>
      <c r="RXG54" s="526"/>
      <c r="RXH54" s="526"/>
      <c r="RXI54" s="526"/>
      <c r="RXJ54" s="526"/>
      <c r="RXK54" s="526"/>
      <c r="RXL54" s="526"/>
      <c r="RXM54" s="526"/>
      <c r="RXN54" s="526"/>
      <c r="RXO54" s="526"/>
      <c r="RXP54" s="526"/>
      <c r="RXQ54" s="526"/>
      <c r="RXR54" s="526"/>
      <c r="RXS54" s="526"/>
      <c r="RXT54" s="526"/>
      <c r="RXU54" s="526"/>
      <c r="RXV54" s="526"/>
      <c r="RXW54" s="526"/>
      <c r="RXX54" s="526"/>
      <c r="RXY54" s="526"/>
      <c r="RXZ54" s="526"/>
      <c r="RYA54" s="526"/>
      <c r="RYB54" s="526"/>
      <c r="RYC54" s="526"/>
      <c r="RYD54" s="526"/>
      <c r="RYE54" s="526"/>
      <c r="RYF54" s="526"/>
      <c r="RYG54" s="526"/>
      <c r="RYH54" s="526"/>
      <c r="RYI54" s="526"/>
      <c r="RYJ54" s="526"/>
      <c r="RYK54" s="526"/>
      <c r="RYL54" s="526"/>
      <c r="RYM54" s="526"/>
      <c r="RYN54" s="526"/>
      <c r="RYO54" s="526"/>
      <c r="RYP54" s="526"/>
      <c r="RYQ54" s="526"/>
      <c r="RYR54" s="526"/>
      <c r="RYS54" s="526"/>
      <c r="RYT54" s="526"/>
      <c r="RYU54" s="526"/>
      <c r="RYV54" s="526"/>
      <c r="RYW54" s="526"/>
      <c r="RYX54" s="526"/>
      <c r="RYY54" s="526"/>
      <c r="RYZ54" s="526"/>
      <c r="RZA54" s="526"/>
      <c r="RZB54" s="526"/>
      <c r="RZC54" s="526"/>
      <c r="RZD54" s="526"/>
      <c r="RZE54" s="526"/>
      <c r="RZF54" s="526"/>
      <c r="RZG54" s="526"/>
      <c r="RZH54" s="526"/>
      <c r="RZI54" s="526"/>
      <c r="RZJ54" s="526"/>
      <c r="RZK54" s="526"/>
      <c r="RZL54" s="526"/>
      <c r="RZM54" s="526"/>
      <c r="RZN54" s="526"/>
      <c r="RZO54" s="526"/>
      <c r="RZP54" s="526"/>
      <c r="RZQ54" s="526"/>
      <c r="RZR54" s="526"/>
      <c r="RZS54" s="526"/>
      <c r="RZT54" s="526"/>
      <c r="RZU54" s="526"/>
      <c r="RZV54" s="526"/>
      <c r="RZW54" s="526"/>
      <c r="RZX54" s="526"/>
      <c r="RZY54" s="526"/>
      <c r="RZZ54" s="526"/>
      <c r="SAA54" s="526"/>
      <c r="SAB54" s="526"/>
      <c r="SAC54" s="526"/>
      <c r="SAD54" s="526"/>
      <c r="SAE54" s="526"/>
      <c r="SAF54" s="526"/>
      <c r="SAG54" s="526"/>
      <c r="SAH54" s="526"/>
      <c r="SAI54" s="526"/>
      <c r="SAJ54" s="526"/>
      <c r="SAK54" s="526"/>
      <c r="SAL54" s="526"/>
      <c r="SAM54" s="526"/>
      <c r="SAN54" s="526"/>
      <c r="SAO54" s="526"/>
      <c r="SAP54" s="526"/>
      <c r="SAQ54" s="526"/>
      <c r="SAR54" s="526"/>
      <c r="SAS54" s="526"/>
      <c r="SAT54" s="526"/>
      <c r="SAU54" s="526"/>
      <c r="SAV54" s="526"/>
      <c r="SAW54" s="526"/>
      <c r="SAX54" s="526"/>
      <c r="SAY54" s="526"/>
      <c r="SAZ54" s="526"/>
      <c r="SBA54" s="526"/>
      <c r="SBB54" s="526"/>
      <c r="SBC54" s="526"/>
      <c r="SBD54" s="526"/>
      <c r="SBE54" s="526"/>
      <c r="SBF54" s="526"/>
      <c r="SBG54" s="526"/>
      <c r="SBH54" s="526"/>
      <c r="SBI54" s="526"/>
      <c r="SBJ54" s="526"/>
      <c r="SBK54" s="526"/>
      <c r="SBL54" s="526"/>
      <c r="SBM54" s="526"/>
      <c r="SBN54" s="526"/>
      <c r="SBO54" s="526"/>
      <c r="SBP54" s="526"/>
      <c r="SBQ54" s="526"/>
      <c r="SBR54" s="526"/>
      <c r="SBS54" s="526"/>
      <c r="SBT54" s="526"/>
      <c r="SBU54" s="526"/>
      <c r="SBV54" s="526"/>
      <c r="SBW54" s="526"/>
      <c r="SBX54" s="526"/>
      <c r="SBY54" s="526"/>
      <c r="SBZ54" s="526"/>
      <c r="SCA54" s="526"/>
      <c r="SCB54" s="526"/>
      <c r="SCC54" s="526"/>
      <c r="SCD54" s="526"/>
      <c r="SCE54" s="526"/>
      <c r="SCF54" s="526"/>
      <c r="SCG54" s="526"/>
      <c r="SCH54" s="526"/>
      <c r="SCI54" s="526"/>
      <c r="SCJ54" s="526"/>
      <c r="SCK54" s="526"/>
      <c r="SCL54" s="526"/>
      <c r="SCM54" s="526"/>
      <c r="SCN54" s="526"/>
      <c r="SCO54" s="526"/>
      <c r="SCP54" s="526"/>
      <c r="SCQ54" s="526"/>
      <c r="SCR54" s="526"/>
      <c r="SCS54" s="526"/>
      <c r="SCT54" s="526"/>
      <c r="SCU54" s="526"/>
      <c r="SCV54" s="526"/>
      <c r="SCW54" s="526"/>
      <c r="SCX54" s="526"/>
      <c r="SCY54" s="526"/>
      <c r="SCZ54" s="526"/>
      <c r="SDA54" s="526"/>
      <c r="SDB54" s="526"/>
      <c r="SDC54" s="526"/>
      <c r="SDD54" s="526"/>
      <c r="SDE54" s="526"/>
      <c r="SDF54" s="526"/>
      <c r="SDG54" s="526"/>
      <c r="SDH54" s="526"/>
      <c r="SDI54" s="526"/>
      <c r="SDJ54" s="526"/>
      <c r="SDK54" s="526"/>
      <c r="SDL54" s="526"/>
      <c r="SDM54" s="526"/>
      <c r="SDN54" s="526"/>
      <c r="SDO54" s="526"/>
      <c r="SDP54" s="526"/>
      <c r="SDQ54" s="526"/>
      <c r="SDR54" s="526"/>
      <c r="SDS54" s="526"/>
      <c r="SDT54" s="526"/>
      <c r="SDU54" s="526"/>
      <c r="SDV54" s="526"/>
      <c r="SDW54" s="526"/>
      <c r="SDX54" s="526"/>
      <c r="SDY54" s="526"/>
      <c r="SDZ54" s="526"/>
      <c r="SEA54" s="526"/>
      <c r="SEB54" s="526"/>
      <c r="SEC54" s="526"/>
      <c r="SED54" s="526"/>
      <c r="SEE54" s="526"/>
      <c r="SEF54" s="526"/>
      <c r="SEG54" s="526"/>
      <c r="SEH54" s="526"/>
      <c r="SEI54" s="526"/>
      <c r="SEJ54" s="526"/>
      <c r="SEK54" s="526"/>
      <c r="SEL54" s="526"/>
      <c r="SEM54" s="526"/>
      <c r="SEN54" s="526"/>
      <c r="SEO54" s="526"/>
      <c r="SEP54" s="526"/>
      <c r="SEQ54" s="526"/>
      <c r="SER54" s="526"/>
      <c r="SES54" s="526"/>
      <c r="SET54" s="526"/>
      <c r="SEU54" s="526"/>
      <c r="SEV54" s="526"/>
      <c r="SEW54" s="526"/>
      <c r="SEX54" s="526"/>
      <c r="SEY54" s="526"/>
      <c r="SEZ54" s="526"/>
      <c r="SFA54" s="526"/>
      <c r="SFB54" s="526"/>
      <c r="SFC54" s="526"/>
      <c r="SFD54" s="526"/>
      <c r="SFE54" s="526"/>
      <c r="SFF54" s="526"/>
      <c r="SFG54" s="526"/>
      <c r="SFH54" s="526"/>
      <c r="SFI54" s="526"/>
      <c r="SFJ54" s="526"/>
      <c r="SFK54" s="526"/>
      <c r="SFL54" s="526"/>
      <c r="SFM54" s="526"/>
      <c r="SFN54" s="526"/>
      <c r="SFO54" s="526"/>
      <c r="SFP54" s="526"/>
      <c r="SFQ54" s="526"/>
      <c r="SFR54" s="526"/>
      <c r="SFS54" s="526"/>
      <c r="SFT54" s="526"/>
      <c r="SFU54" s="526"/>
      <c r="SFV54" s="526"/>
      <c r="SFW54" s="526"/>
      <c r="SFX54" s="526"/>
      <c r="SFY54" s="526"/>
      <c r="SFZ54" s="526"/>
      <c r="SGA54" s="526"/>
      <c r="SGB54" s="526"/>
      <c r="SGC54" s="526"/>
      <c r="SGD54" s="526"/>
      <c r="SGE54" s="526"/>
      <c r="SGF54" s="526"/>
      <c r="SGG54" s="526"/>
      <c r="SGH54" s="526"/>
      <c r="SGI54" s="526"/>
      <c r="SGJ54" s="526"/>
      <c r="SGK54" s="526"/>
      <c r="SGL54" s="526"/>
      <c r="SGM54" s="526"/>
      <c r="SGN54" s="526"/>
      <c r="SGO54" s="526"/>
      <c r="SGP54" s="526"/>
      <c r="SGQ54" s="526"/>
      <c r="SGR54" s="526"/>
      <c r="SGS54" s="526"/>
      <c r="SGT54" s="526"/>
      <c r="SGU54" s="526"/>
      <c r="SGV54" s="526"/>
      <c r="SGW54" s="526"/>
      <c r="SGX54" s="526"/>
      <c r="SGY54" s="526"/>
      <c r="SGZ54" s="526"/>
      <c r="SHA54" s="526"/>
      <c r="SHB54" s="526"/>
      <c r="SHC54" s="526"/>
      <c r="SHD54" s="526"/>
      <c r="SHE54" s="526"/>
      <c r="SHF54" s="526"/>
      <c r="SHG54" s="526"/>
      <c r="SHH54" s="526"/>
      <c r="SHI54" s="526"/>
      <c r="SHJ54" s="526"/>
      <c r="SHK54" s="526"/>
      <c r="SHL54" s="526"/>
      <c r="SHM54" s="526"/>
      <c r="SHN54" s="526"/>
      <c r="SHO54" s="526"/>
      <c r="SHP54" s="526"/>
      <c r="SHQ54" s="526"/>
      <c r="SHR54" s="526"/>
      <c r="SHS54" s="526"/>
      <c r="SHT54" s="526"/>
      <c r="SHU54" s="526"/>
      <c r="SHV54" s="526"/>
      <c r="SHW54" s="526"/>
      <c r="SHX54" s="526"/>
      <c r="SHY54" s="526"/>
      <c r="SHZ54" s="526"/>
      <c r="SIA54" s="526"/>
      <c r="SIB54" s="526"/>
      <c r="SIC54" s="526"/>
      <c r="SID54" s="526"/>
      <c r="SIE54" s="526"/>
      <c r="SIF54" s="526"/>
      <c r="SIG54" s="526"/>
      <c r="SIH54" s="526"/>
      <c r="SII54" s="526"/>
      <c r="SIJ54" s="526"/>
      <c r="SIK54" s="526"/>
      <c r="SIL54" s="526"/>
      <c r="SIM54" s="526"/>
      <c r="SIN54" s="526"/>
      <c r="SIO54" s="526"/>
      <c r="SIP54" s="526"/>
      <c r="SIQ54" s="526"/>
      <c r="SIR54" s="526"/>
      <c r="SIS54" s="526"/>
      <c r="SIT54" s="526"/>
      <c r="SIU54" s="526"/>
      <c r="SIV54" s="526"/>
      <c r="SIW54" s="526"/>
      <c r="SIX54" s="526"/>
      <c r="SIY54" s="526"/>
      <c r="SIZ54" s="526"/>
      <c r="SJA54" s="526"/>
      <c r="SJB54" s="526"/>
      <c r="SJC54" s="526"/>
      <c r="SJD54" s="526"/>
      <c r="SJE54" s="526"/>
      <c r="SJF54" s="526"/>
      <c r="SJG54" s="526"/>
      <c r="SJH54" s="526"/>
      <c r="SJI54" s="526"/>
      <c r="SJJ54" s="526"/>
      <c r="SJK54" s="526"/>
      <c r="SJL54" s="526"/>
      <c r="SJM54" s="526"/>
      <c r="SJN54" s="526"/>
      <c r="SJO54" s="526"/>
      <c r="SJP54" s="526"/>
      <c r="SJQ54" s="526"/>
      <c r="SJR54" s="526"/>
      <c r="SJS54" s="526"/>
      <c r="SJT54" s="526"/>
      <c r="SJU54" s="526"/>
      <c r="SJV54" s="526"/>
      <c r="SJW54" s="526"/>
      <c r="SJX54" s="526"/>
      <c r="SJY54" s="526"/>
      <c r="SJZ54" s="526"/>
      <c r="SKA54" s="526"/>
      <c r="SKB54" s="526"/>
      <c r="SKC54" s="526"/>
      <c r="SKD54" s="526"/>
      <c r="SKE54" s="526"/>
      <c r="SKF54" s="526"/>
      <c r="SKG54" s="526"/>
      <c r="SKH54" s="526"/>
      <c r="SKI54" s="526"/>
      <c r="SKJ54" s="526"/>
      <c r="SKK54" s="526"/>
      <c r="SKL54" s="526"/>
      <c r="SKM54" s="526"/>
      <c r="SKN54" s="526"/>
      <c r="SKO54" s="526"/>
      <c r="SKP54" s="526"/>
      <c r="SKQ54" s="526"/>
      <c r="SKR54" s="526"/>
      <c r="SKS54" s="526"/>
      <c r="SKT54" s="526"/>
      <c r="SKU54" s="526"/>
      <c r="SKV54" s="526"/>
      <c r="SKW54" s="526"/>
      <c r="SKX54" s="526"/>
      <c r="SKY54" s="526"/>
      <c r="SKZ54" s="526"/>
      <c r="SLA54" s="526"/>
      <c r="SLB54" s="526"/>
      <c r="SLC54" s="526"/>
      <c r="SLD54" s="526"/>
      <c r="SLE54" s="526"/>
      <c r="SLF54" s="526"/>
      <c r="SLG54" s="526"/>
      <c r="SLH54" s="526"/>
      <c r="SLI54" s="526"/>
      <c r="SLJ54" s="526"/>
      <c r="SLK54" s="526"/>
      <c r="SLL54" s="526"/>
      <c r="SLM54" s="526"/>
      <c r="SLN54" s="526"/>
      <c r="SLO54" s="526"/>
      <c r="SLP54" s="526"/>
      <c r="SLQ54" s="526"/>
      <c r="SLR54" s="526"/>
      <c r="SLS54" s="526"/>
      <c r="SLT54" s="526"/>
      <c r="SLU54" s="526"/>
      <c r="SLV54" s="526"/>
      <c r="SLW54" s="526"/>
      <c r="SLX54" s="526"/>
      <c r="SLY54" s="526"/>
      <c r="SLZ54" s="526"/>
      <c r="SMA54" s="526"/>
      <c r="SMB54" s="526"/>
      <c r="SMC54" s="526"/>
      <c r="SMD54" s="526"/>
      <c r="SME54" s="526"/>
      <c r="SMF54" s="526"/>
      <c r="SMG54" s="526"/>
      <c r="SMH54" s="526"/>
      <c r="SMI54" s="526"/>
      <c r="SMJ54" s="526"/>
      <c r="SMK54" s="526"/>
      <c r="SML54" s="526"/>
      <c r="SMM54" s="526"/>
      <c r="SMN54" s="526"/>
      <c r="SMO54" s="526"/>
      <c r="SMP54" s="526"/>
      <c r="SMQ54" s="526"/>
      <c r="SMR54" s="526"/>
      <c r="SMS54" s="526"/>
      <c r="SMT54" s="526"/>
      <c r="SMU54" s="526"/>
      <c r="SMV54" s="526"/>
      <c r="SMW54" s="526"/>
      <c r="SMX54" s="526"/>
      <c r="SMY54" s="526"/>
      <c r="SMZ54" s="526"/>
      <c r="SNA54" s="526"/>
      <c r="SNB54" s="526"/>
      <c r="SNC54" s="526"/>
      <c r="SND54" s="526"/>
      <c r="SNE54" s="526"/>
      <c r="SNF54" s="526"/>
      <c r="SNG54" s="526"/>
      <c r="SNH54" s="526"/>
      <c r="SNI54" s="526"/>
      <c r="SNJ54" s="526"/>
      <c r="SNK54" s="526"/>
      <c r="SNL54" s="526"/>
      <c r="SNM54" s="526"/>
      <c r="SNN54" s="526"/>
      <c r="SNO54" s="526"/>
      <c r="SNP54" s="526"/>
      <c r="SNQ54" s="526"/>
      <c r="SNR54" s="526"/>
      <c r="SNS54" s="526"/>
      <c r="SNT54" s="526"/>
      <c r="SNU54" s="526"/>
      <c r="SNV54" s="526"/>
      <c r="SNW54" s="526"/>
      <c r="SNX54" s="526"/>
      <c r="SNY54" s="526"/>
      <c r="SNZ54" s="526"/>
      <c r="SOA54" s="526"/>
      <c r="SOB54" s="526"/>
      <c r="SOC54" s="526"/>
      <c r="SOD54" s="526"/>
      <c r="SOE54" s="526"/>
      <c r="SOF54" s="526"/>
      <c r="SOG54" s="526"/>
      <c r="SOH54" s="526"/>
      <c r="SOI54" s="526"/>
      <c r="SOJ54" s="526"/>
      <c r="SOK54" s="526"/>
      <c r="SOL54" s="526"/>
      <c r="SOM54" s="526"/>
      <c r="SON54" s="526"/>
      <c r="SOO54" s="526"/>
      <c r="SOP54" s="526"/>
      <c r="SOQ54" s="526"/>
      <c r="SOR54" s="526"/>
      <c r="SOS54" s="526"/>
      <c r="SOT54" s="526"/>
      <c r="SOU54" s="526"/>
      <c r="SOV54" s="526"/>
      <c r="SOW54" s="526"/>
      <c r="SOX54" s="526"/>
      <c r="SOY54" s="526"/>
      <c r="SOZ54" s="526"/>
      <c r="SPA54" s="526"/>
      <c r="SPB54" s="526"/>
      <c r="SPC54" s="526"/>
      <c r="SPD54" s="526"/>
      <c r="SPE54" s="526"/>
      <c r="SPF54" s="526"/>
      <c r="SPG54" s="526"/>
      <c r="SPH54" s="526"/>
      <c r="SPI54" s="526"/>
      <c r="SPJ54" s="526"/>
      <c r="SPK54" s="526"/>
      <c r="SPL54" s="526"/>
      <c r="SPM54" s="526"/>
      <c r="SPN54" s="526"/>
      <c r="SPO54" s="526"/>
      <c r="SPP54" s="526"/>
      <c r="SPQ54" s="526"/>
      <c r="SPR54" s="526"/>
      <c r="SPS54" s="526"/>
      <c r="SPT54" s="526"/>
      <c r="SPU54" s="526"/>
      <c r="SPV54" s="526"/>
      <c r="SPW54" s="526"/>
      <c r="SPX54" s="526"/>
      <c r="SPY54" s="526"/>
      <c r="SPZ54" s="526"/>
      <c r="SQA54" s="526"/>
      <c r="SQB54" s="526"/>
      <c r="SQC54" s="526"/>
      <c r="SQD54" s="526"/>
      <c r="SQE54" s="526"/>
      <c r="SQF54" s="526"/>
      <c r="SQG54" s="526"/>
      <c r="SQH54" s="526"/>
      <c r="SQI54" s="526"/>
      <c r="SQJ54" s="526"/>
      <c r="SQK54" s="526"/>
      <c r="SQL54" s="526"/>
      <c r="SQM54" s="526"/>
      <c r="SQN54" s="526"/>
      <c r="SQO54" s="526"/>
      <c r="SQP54" s="526"/>
      <c r="SQQ54" s="526"/>
      <c r="SQR54" s="526"/>
      <c r="SQS54" s="526"/>
      <c r="SQT54" s="526"/>
      <c r="SQU54" s="526"/>
      <c r="SQV54" s="526"/>
      <c r="SQW54" s="526"/>
      <c r="SQX54" s="526"/>
      <c r="SQY54" s="526"/>
      <c r="SQZ54" s="526"/>
      <c r="SRA54" s="526"/>
      <c r="SRB54" s="526"/>
      <c r="SRC54" s="526"/>
      <c r="SRD54" s="526"/>
      <c r="SRE54" s="526"/>
      <c r="SRF54" s="526"/>
      <c r="SRG54" s="526"/>
      <c r="SRH54" s="526"/>
      <c r="SRI54" s="526"/>
      <c r="SRJ54" s="526"/>
      <c r="SRK54" s="526"/>
      <c r="SRL54" s="526"/>
      <c r="SRM54" s="526"/>
      <c r="SRN54" s="526"/>
      <c r="SRO54" s="526"/>
      <c r="SRP54" s="526"/>
      <c r="SRQ54" s="526"/>
      <c r="SRR54" s="526"/>
      <c r="SRS54" s="526"/>
      <c r="SRT54" s="526"/>
      <c r="SRU54" s="526"/>
      <c r="SRV54" s="526"/>
      <c r="SRW54" s="526"/>
      <c r="SRX54" s="526"/>
      <c r="SRY54" s="526"/>
      <c r="SRZ54" s="526"/>
      <c r="SSA54" s="526"/>
      <c r="SSB54" s="526"/>
      <c r="SSC54" s="526"/>
      <c r="SSD54" s="526"/>
      <c r="SSE54" s="526"/>
      <c r="SSF54" s="526"/>
      <c r="SSG54" s="526"/>
      <c r="SSH54" s="526"/>
      <c r="SSI54" s="526"/>
      <c r="SSJ54" s="526"/>
      <c r="SSK54" s="526"/>
      <c r="SSL54" s="526"/>
      <c r="SSM54" s="526"/>
      <c r="SSN54" s="526"/>
      <c r="SSO54" s="526"/>
      <c r="SSP54" s="526"/>
      <c r="SSQ54" s="526"/>
      <c r="SSR54" s="526"/>
      <c r="SSS54" s="526"/>
      <c r="SST54" s="526"/>
      <c r="SSU54" s="526"/>
      <c r="SSV54" s="526"/>
      <c r="SSW54" s="526"/>
      <c r="SSX54" s="526"/>
      <c r="SSY54" s="526"/>
      <c r="SSZ54" s="526"/>
      <c r="STA54" s="526"/>
      <c r="STB54" s="526"/>
      <c r="STC54" s="526"/>
      <c r="STD54" s="526"/>
      <c r="STE54" s="526"/>
      <c r="STF54" s="526"/>
      <c r="STG54" s="526"/>
      <c r="STH54" s="526"/>
      <c r="STI54" s="526"/>
      <c r="STJ54" s="526"/>
      <c r="STK54" s="526"/>
      <c r="STL54" s="526"/>
      <c r="STM54" s="526"/>
      <c r="STN54" s="526"/>
      <c r="STO54" s="526"/>
      <c r="STP54" s="526"/>
      <c r="STQ54" s="526"/>
      <c r="STR54" s="526"/>
      <c r="STS54" s="526"/>
      <c r="STT54" s="526"/>
      <c r="STU54" s="526"/>
      <c r="STV54" s="526"/>
      <c r="STW54" s="526"/>
      <c r="STX54" s="526"/>
      <c r="STY54" s="526"/>
      <c r="STZ54" s="526"/>
      <c r="SUA54" s="526"/>
      <c r="SUB54" s="526"/>
      <c r="SUC54" s="526"/>
      <c r="SUD54" s="526"/>
      <c r="SUE54" s="526"/>
      <c r="SUF54" s="526"/>
      <c r="SUG54" s="526"/>
      <c r="SUH54" s="526"/>
      <c r="SUI54" s="526"/>
      <c r="SUJ54" s="526"/>
      <c r="SUK54" s="526"/>
      <c r="SUL54" s="526"/>
      <c r="SUM54" s="526"/>
      <c r="SUN54" s="526"/>
      <c r="SUO54" s="526"/>
      <c r="SUP54" s="526"/>
      <c r="SUQ54" s="526"/>
      <c r="SUR54" s="526"/>
      <c r="SUS54" s="526"/>
      <c r="SUT54" s="526"/>
      <c r="SUU54" s="526"/>
      <c r="SUV54" s="526"/>
      <c r="SUW54" s="526"/>
      <c r="SUX54" s="526"/>
      <c r="SUY54" s="526"/>
      <c r="SUZ54" s="526"/>
      <c r="SVA54" s="526"/>
      <c r="SVB54" s="526"/>
      <c r="SVC54" s="526"/>
      <c r="SVD54" s="526"/>
      <c r="SVE54" s="526"/>
      <c r="SVF54" s="526"/>
      <c r="SVG54" s="526"/>
      <c r="SVH54" s="526"/>
      <c r="SVI54" s="526"/>
      <c r="SVJ54" s="526"/>
      <c r="SVK54" s="526"/>
      <c r="SVL54" s="526"/>
      <c r="SVM54" s="526"/>
      <c r="SVN54" s="526"/>
      <c r="SVO54" s="526"/>
      <c r="SVP54" s="526"/>
      <c r="SVQ54" s="526"/>
      <c r="SVR54" s="526"/>
      <c r="SVS54" s="526"/>
      <c r="SVT54" s="526"/>
      <c r="SVU54" s="526"/>
      <c r="SVV54" s="526"/>
      <c r="SVW54" s="526"/>
      <c r="SVX54" s="526"/>
      <c r="SVY54" s="526"/>
      <c r="SVZ54" s="526"/>
      <c r="SWA54" s="526"/>
      <c r="SWB54" s="526"/>
      <c r="SWC54" s="526"/>
      <c r="SWD54" s="526"/>
      <c r="SWE54" s="526"/>
      <c r="SWF54" s="526"/>
      <c r="SWG54" s="526"/>
      <c r="SWH54" s="526"/>
      <c r="SWI54" s="526"/>
      <c r="SWJ54" s="526"/>
      <c r="SWK54" s="526"/>
      <c r="SWL54" s="526"/>
      <c r="SWM54" s="526"/>
      <c r="SWN54" s="526"/>
      <c r="SWO54" s="526"/>
      <c r="SWP54" s="526"/>
      <c r="SWQ54" s="526"/>
      <c r="SWR54" s="526"/>
      <c r="SWS54" s="526"/>
      <c r="SWT54" s="526"/>
      <c r="SWU54" s="526"/>
      <c r="SWV54" s="526"/>
      <c r="SWW54" s="526"/>
      <c r="SWX54" s="526"/>
      <c r="SWY54" s="526"/>
      <c r="SWZ54" s="526"/>
      <c r="SXA54" s="526"/>
      <c r="SXB54" s="526"/>
      <c r="SXC54" s="526"/>
      <c r="SXD54" s="526"/>
      <c r="SXE54" s="526"/>
      <c r="SXF54" s="526"/>
      <c r="SXG54" s="526"/>
      <c r="SXH54" s="526"/>
      <c r="SXI54" s="526"/>
      <c r="SXJ54" s="526"/>
      <c r="SXK54" s="526"/>
      <c r="SXL54" s="526"/>
      <c r="SXM54" s="526"/>
      <c r="SXN54" s="526"/>
      <c r="SXO54" s="526"/>
      <c r="SXP54" s="526"/>
      <c r="SXQ54" s="526"/>
      <c r="SXR54" s="526"/>
      <c r="SXS54" s="526"/>
      <c r="SXT54" s="526"/>
      <c r="SXU54" s="526"/>
      <c r="SXV54" s="526"/>
      <c r="SXW54" s="526"/>
      <c r="SXX54" s="526"/>
      <c r="SXY54" s="526"/>
      <c r="SXZ54" s="526"/>
      <c r="SYA54" s="526"/>
      <c r="SYB54" s="526"/>
      <c r="SYC54" s="526"/>
      <c r="SYD54" s="526"/>
      <c r="SYE54" s="526"/>
      <c r="SYF54" s="526"/>
      <c r="SYG54" s="526"/>
      <c r="SYH54" s="526"/>
      <c r="SYI54" s="526"/>
      <c r="SYJ54" s="526"/>
      <c r="SYK54" s="526"/>
      <c r="SYL54" s="526"/>
      <c r="SYM54" s="526"/>
      <c r="SYN54" s="526"/>
      <c r="SYO54" s="526"/>
      <c r="SYP54" s="526"/>
      <c r="SYQ54" s="526"/>
      <c r="SYR54" s="526"/>
      <c r="SYS54" s="526"/>
      <c r="SYT54" s="526"/>
      <c r="SYU54" s="526"/>
      <c r="SYV54" s="526"/>
      <c r="SYW54" s="526"/>
      <c r="SYX54" s="526"/>
      <c r="SYY54" s="526"/>
      <c r="SYZ54" s="526"/>
      <c r="SZA54" s="526"/>
      <c r="SZB54" s="526"/>
      <c r="SZC54" s="526"/>
      <c r="SZD54" s="526"/>
      <c r="SZE54" s="526"/>
      <c r="SZF54" s="526"/>
      <c r="SZG54" s="526"/>
      <c r="SZH54" s="526"/>
      <c r="SZI54" s="526"/>
      <c r="SZJ54" s="526"/>
      <c r="SZK54" s="526"/>
      <c r="SZL54" s="526"/>
      <c r="SZM54" s="526"/>
      <c r="SZN54" s="526"/>
      <c r="SZO54" s="526"/>
      <c r="SZP54" s="526"/>
      <c r="SZQ54" s="526"/>
      <c r="SZR54" s="526"/>
      <c r="SZS54" s="526"/>
      <c r="SZT54" s="526"/>
      <c r="SZU54" s="526"/>
      <c r="SZV54" s="526"/>
      <c r="SZW54" s="526"/>
      <c r="SZX54" s="526"/>
      <c r="SZY54" s="526"/>
      <c r="SZZ54" s="526"/>
      <c r="TAA54" s="526"/>
      <c r="TAB54" s="526"/>
      <c r="TAC54" s="526"/>
      <c r="TAD54" s="526"/>
      <c r="TAE54" s="526"/>
      <c r="TAF54" s="526"/>
      <c r="TAG54" s="526"/>
      <c r="TAH54" s="526"/>
      <c r="TAI54" s="526"/>
      <c r="TAJ54" s="526"/>
      <c r="TAK54" s="526"/>
      <c r="TAL54" s="526"/>
      <c r="TAM54" s="526"/>
      <c r="TAN54" s="526"/>
      <c r="TAO54" s="526"/>
      <c r="TAP54" s="526"/>
      <c r="TAQ54" s="526"/>
      <c r="TAR54" s="526"/>
      <c r="TAS54" s="526"/>
      <c r="TAT54" s="526"/>
      <c r="TAU54" s="526"/>
      <c r="TAV54" s="526"/>
      <c r="TAW54" s="526"/>
      <c r="TAX54" s="526"/>
      <c r="TAY54" s="526"/>
      <c r="TAZ54" s="526"/>
      <c r="TBA54" s="526"/>
      <c r="TBB54" s="526"/>
      <c r="TBC54" s="526"/>
      <c r="TBD54" s="526"/>
      <c r="TBE54" s="526"/>
      <c r="TBF54" s="526"/>
      <c r="TBG54" s="526"/>
      <c r="TBH54" s="526"/>
      <c r="TBI54" s="526"/>
      <c r="TBJ54" s="526"/>
      <c r="TBK54" s="526"/>
      <c r="TBL54" s="526"/>
      <c r="TBM54" s="526"/>
      <c r="TBN54" s="526"/>
      <c r="TBO54" s="526"/>
      <c r="TBP54" s="526"/>
      <c r="TBQ54" s="526"/>
      <c r="TBR54" s="526"/>
      <c r="TBS54" s="526"/>
      <c r="TBT54" s="526"/>
      <c r="TBU54" s="526"/>
      <c r="TBV54" s="526"/>
      <c r="TBW54" s="526"/>
      <c r="TBX54" s="526"/>
      <c r="TBY54" s="526"/>
      <c r="TBZ54" s="526"/>
      <c r="TCA54" s="526"/>
      <c r="TCB54" s="526"/>
      <c r="TCC54" s="526"/>
      <c r="TCD54" s="526"/>
      <c r="TCE54" s="526"/>
      <c r="TCF54" s="526"/>
      <c r="TCG54" s="526"/>
      <c r="TCH54" s="526"/>
      <c r="TCI54" s="526"/>
      <c r="TCJ54" s="526"/>
      <c r="TCK54" s="526"/>
      <c r="TCL54" s="526"/>
      <c r="TCM54" s="526"/>
      <c r="TCN54" s="526"/>
      <c r="TCO54" s="526"/>
      <c r="TCP54" s="526"/>
      <c r="TCQ54" s="526"/>
      <c r="TCR54" s="526"/>
      <c r="TCS54" s="526"/>
      <c r="TCT54" s="526"/>
      <c r="TCU54" s="526"/>
      <c r="TCV54" s="526"/>
      <c r="TCW54" s="526"/>
      <c r="TCX54" s="526"/>
      <c r="TCY54" s="526"/>
      <c r="TCZ54" s="526"/>
      <c r="TDA54" s="526"/>
      <c r="TDB54" s="526"/>
      <c r="TDC54" s="526"/>
      <c r="TDD54" s="526"/>
      <c r="TDE54" s="526"/>
      <c r="TDF54" s="526"/>
      <c r="TDG54" s="526"/>
      <c r="TDH54" s="526"/>
      <c r="TDI54" s="526"/>
      <c r="TDJ54" s="526"/>
      <c r="TDK54" s="526"/>
      <c r="TDL54" s="526"/>
      <c r="TDM54" s="526"/>
      <c r="TDN54" s="526"/>
      <c r="TDO54" s="526"/>
      <c r="TDP54" s="526"/>
      <c r="TDQ54" s="526"/>
      <c r="TDR54" s="526"/>
      <c r="TDS54" s="526"/>
      <c r="TDT54" s="526"/>
      <c r="TDU54" s="526"/>
      <c r="TDV54" s="526"/>
      <c r="TDW54" s="526"/>
      <c r="TDX54" s="526"/>
      <c r="TDY54" s="526"/>
      <c r="TDZ54" s="526"/>
      <c r="TEA54" s="526"/>
      <c r="TEB54" s="526"/>
      <c r="TEC54" s="526"/>
      <c r="TED54" s="526"/>
      <c r="TEE54" s="526"/>
      <c r="TEF54" s="526"/>
      <c r="TEG54" s="526"/>
      <c r="TEH54" s="526"/>
      <c r="TEI54" s="526"/>
      <c r="TEJ54" s="526"/>
      <c r="TEK54" s="526"/>
      <c r="TEL54" s="526"/>
      <c r="TEM54" s="526"/>
      <c r="TEN54" s="526"/>
      <c r="TEO54" s="526"/>
      <c r="TEP54" s="526"/>
      <c r="TEQ54" s="526"/>
      <c r="TER54" s="526"/>
      <c r="TES54" s="526"/>
      <c r="TET54" s="526"/>
      <c r="TEU54" s="526"/>
      <c r="TEV54" s="526"/>
      <c r="TEW54" s="526"/>
      <c r="TEX54" s="526"/>
      <c r="TEY54" s="526"/>
      <c r="TEZ54" s="526"/>
      <c r="TFA54" s="526"/>
      <c r="TFB54" s="526"/>
      <c r="TFC54" s="526"/>
      <c r="TFD54" s="526"/>
      <c r="TFE54" s="526"/>
      <c r="TFF54" s="526"/>
      <c r="TFG54" s="526"/>
      <c r="TFH54" s="526"/>
      <c r="TFI54" s="526"/>
      <c r="TFJ54" s="526"/>
      <c r="TFK54" s="526"/>
      <c r="TFL54" s="526"/>
      <c r="TFM54" s="526"/>
      <c r="TFN54" s="526"/>
      <c r="TFO54" s="526"/>
      <c r="TFP54" s="526"/>
      <c r="TFQ54" s="526"/>
      <c r="TFR54" s="526"/>
      <c r="TFS54" s="526"/>
      <c r="TFT54" s="526"/>
      <c r="TFU54" s="526"/>
      <c r="TFV54" s="526"/>
      <c r="TFW54" s="526"/>
      <c r="TFX54" s="526"/>
      <c r="TFY54" s="526"/>
      <c r="TFZ54" s="526"/>
      <c r="TGA54" s="526"/>
      <c r="TGB54" s="526"/>
      <c r="TGC54" s="526"/>
      <c r="TGD54" s="526"/>
      <c r="TGE54" s="526"/>
      <c r="TGF54" s="526"/>
      <c r="TGG54" s="526"/>
      <c r="TGH54" s="526"/>
      <c r="TGI54" s="526"/>
      <c r="TGJ54" s="526"/>
      <c r="TGK54" s="526"/>
      <c r="TGL54" s="526"/>
      <c r="TGM54" s="526"/>
      <c r="TGN54" s="526"/>
      <c r="TGO54" s="526"/>
      <c r="TGP54" s="526"/>
      <c r="TGQ54" s="526"/>
      <c r="TGR54" s="526"/>
      <c r="TGS54" s="526"/>
      <c r="TGT54" s="526"/>
      <c r="TGU54" s="526"/>
      <c r="TGV54" s="526"/>
      <c r="TGW54" s="526"/>
      <c r="TGX54" s="526"/>
      <c r="TGY54" s="526"/>
      <c r="TGZ54" s="526"/>
      <c r="THA54" s="526"/>
      <c r="THB54" s="526"/>
      <c r="THC54" s="526"/>
      <c r="THD54" s="526"/>
      <c r="THE54" s="526"/>
      <c r="THF54" s="526"/>
      <c r="THG54" s="526"/>
      <c r="THH54" s="526"/>
      <c r="THI54" s="526"/>
      <c r="THJ54" s="526"/>
      <c r="THK54" s="526"/>
      <c r="THL54" s="526"/>
      <c r="THM54" s="526"/>
      <c r="THN54" s="526"/>
      <c r="THO54" s="526"/>
      <c r="THP54" s="526"/>
      <c r="THQ54" s="526"/>
      <c r="THR54" s="526"/>
      <c r="THS54" s="526"/>
      <c r="THT54" s="526"/>
      <c r="THU54" s="526"/>
      <c r="THV54" s="526"/>
      <c r="THW54" s="526"/>
      <c r="THX54" s="526"/>
      <c r="THY54" s="526"/>
      <c r="THZ54" s="526"/>
      <c r="TIA54" s="526"/>
      <c r="TIB54" s="526"/>
      <c r="TIC54" s="526"/>
      <c r="TID54" s="526"/>
      <c r="TIE54" s="526"/>
      <c r="TIF54" s="526"/>
      <c r="TIG54" s="526"/>
      <c r="TIH54" s="526"/>
      <c r="TII54" s="526"/>
      <c r="TIJ54" s="526"/>
      <c r="TIK54" s="526"/>
      <c r="TIL54" s="526"/>
      <c r="TIM54" s="526"/>
      <c r="TIN54" s="526"/>
      <c r="TIO54" s="526"/>
      <c r="TIP54" s="526"/>
      <c r="TIQ54" s="526"/>
      <c r="TIR54" s="526"/>
      <c r="TIS54" s="526"/>
      <c r="TIT54" s="526"/>
      <c r="TIU54" s="526"/>
      <c r="TIV54" s="526"/>
      <c r="TIW54" s="526"/>
      <c r="TIX54" s="526"/>
      <c r="TIY54" s="526"/>
      <c r="TIZ54" s="526"/>
      <c r="TJA54" s="526"/>
      <c r="TJB54" s="526"/>
      <c r="TJC54" s="526"/>
      <c r="TJD54" s="526"/>
      <c r="TJE54" s="526"/>
      <c r="TJF54" s="526"/>
      <c r="TJG54" s="526"/>
      <c r="TJH54" s="526"/>
      <c r="TJI54" s="526"/>
      <c r="TJJ54" s="526"/>
      <c r="TJK54" s="526"/>
      <c r="TJL54" s="526"/>
      <c r="TJM54" s="526"/>
      <c r="TJN54" s="526"/>
      <c r="TJO54" s="526"/>
      <c r="TJP54" s="526"/>
      <c r="TJQ54" s="526"/>
      <c r="TJR54" s="526"/>
      <c r="TJS54" s="526"/>
      <c r="TJT54" s="526"/>
      <c r="TJU54" s="526"/>
      <c r="TJV54" s="526"/>
      <c r="TJW54" s="526"/>
      <c r="TJX54" s="526"/>
      <c r="TJY54" s="526"/>
      <c r="TJZ54" s="526"/>
      <c r="TKA54" s="526"/>
      <c r="TKB54" s="526"/>
      <c r="TKC54" s="526"/>
      <c r="TKD54" s="526"/>
      <c r="TKE54" s="526"/>
      <c r="TKF54" s="526"/>
      <c r="TKG54" s="526"/>
      <c r="TKH54" s="526"/>
      <c r="TKI54" s="526"/>
      <c r="TKJ54" s="526"/>
      <c r="TKK54" s="526"/>
      <c r="TKL54" s="526"/>
      <c r="TKM54" s="526"/>
      <c r="TKN54" s="526"/>
      <c r="TKO54" s="526"/>
      <c r="TKP54" s="526"/>
      <c r="TKQ54" s="526"/>
      <c r="TKR54" s="526"/>
      <c r="TKS54" s="526"/>
      <c r="TKT54" s="526"/>
      <c r="TKU54" s="526"/>
      <c r="TKV54" s="526"/>
      <c r="TKW54" s="526"/>
      <c r="TKX54" s="526"/>
      <c r="TKY54" s="526"/>
      <c r="TKZ54" s="526"/>
      <c r="TLA54" s="526"/>
      <c r="TLB54" s="526"/>
      <c r="TLC54" s="526"/>
      <c r="TLD54" s="526"/>
      <c r="TLE54" s="526"/>
      <c r="TLF54" s="526"/>
      <c r="TLG54" s="526"/>
      <c r="TLH54" s="526"/>
      <c r="TLI54" s="526"/>
      <c r="TLJ54" s="526"/>
      <c r="TLK54" s="526"/>
      <c r="TLL54" s="526"/>
      <c r="TLM54" s="526"/>
      <c r="TLN54" s="526"/>
      <c r="TLO54" s="526"/>
      <c r="TLP54" s="526"/>
      <c r="TLQ54" s="526"/>
      <c r="TLR54" s="526"/>
      <c r="TLS54" s="526"/>
      <c r="TLT54" s="526"/>
      <c r="TLU54" s="526"/>
      <c r="TLV54" s="526"/>
      <c r="TLW54" s="526"/>
      <c r="TLX54" s="526"/>
      <c r="TLY54" s="526"/>
      <c r="TLZ54" s="526"/>
      <c r="TMA54" s="526"/>
      <c r="TMB54" s="526"/>
      <c r="TMC54" s="526"/>
      <c r="TMD54" s="526"/>
      <c r="TME54" s="526"/>
      <c r="TMF54" s="526"/>
      <c r="TMG54" s="526"/>
      <c r="TMH54" s="526"/>
      <c r="TMI54" s="526"/>
      <c r="TMJ54" s="526"/>
      <c r="TMK54" s="526"/>
      <c r="TML54" s="526"/>
      <c r="TMM54" s="526"/>
      <c r="TMN54" s="526"/>
      <c r="TMO54" s="526"/>
      <c r="TMP54" s="526"/>
      <c r="TMQ54" s="526"/>
      <c r="TMR54" s="526"/>
      <c r="TMS54" s="526"/>
      <c r="TMT54" s="526"/>
      <c r="TMU54" s="526"/>
      <c r="TMV54" s="526"/>
      <c r="TMW54" s="526"/>
      <c r="TMX54" s="526"/>
      <c r="TMY54" s="526"/>
      <c r="TMZ54" s="526"/>
      <c r="TNA54" s="526"/>
      <c r="TNB54" s="526"/>
      <c r="TNC54" s="526"/>
      <c r="TND54" s="526"/>
      <c r="TNE54" s="526"/>
      <c r="TNF54" s="526"/>
      <c r="TNG54" s="526"/>
      <c r="TNH54" s="526"/>
      <c r="TNI54" s="526"/>
      <c r="TNJ54" s="526"/>
      <c r="TNK54" s="526"/>
      <c r="TNL54" s="526"/>
      <c r="TNM54" s="526"/>
      <c r="TNN54" s="526"/>
      <c r="TNO54" s="526"/>
      <c r="TNP54" s="526"/>
      <c r="TNQ54" s="526"/>
      <c r="TNR54" s="526"/>
      <c r="TNS54" s="526"/>
      <c r="TNT54" s="526"/>
      <c r="TNU54" s="526"/>
      <c r="TNV54" s="526"/>
      <c r="TNW54" s="526"/>
      <c r="TNX54" s="526"/>
      <c r="TNY54" s="526"/>
      <c r="TNZ54" s="526"/>
      <c r="TOA54" s="526"/>
      <c r="TOB54" s="526"/>
      <c r="TOC54" s="526"/>
      <c r="TOD54" s="526"/>
      <c r="TOE54" s="526"/>
      <c r="TOF54" s="526"/>
      <c r="TOG54" s="526"/>
      <c r="TOH54" s="526"/>
      <c r="TOI54" s="526"/>
      <c r="TOJ54" s="526"/>
      <c r="TOK54" s="526"/>
      <c r="TOL54" s="526"/>
      <c r="TOM54" s="526"/>
      <c r="TON54" s="526"/>
      <c r="TOO54" s="526"/>
      <c r="TOP54" s="526"/>
      <c r="TOQ54" s="526"/>
      <c r="TOR54" s="526"/>
      <c r="TOS54" s="526"/>
      <c r="TOT54" s="526"/>
      <c r="TOU54" s="526"/>
      <c r="TOV54" s="526"/>
      <c r="TOW54" s="526"/>
      <c r="TOX54" s="526"/>
      <c r="TOY54" s="526"/>
      <c r="TOZ54" s="526"/>
      <c r="TPA54" s="526"/>
      <c r="TPB54" s="526"/>
      <c r="TPC54" s="526"/>
      <c r="TPD54" s="526"/>
      <c r="TPE54" s="526"/>
      <c r="TPF54" s="526"/>
      <c r="TPG54" s="526"/>
      <c r="TPH54" s="526"/>
      <c r="TPI54" s="526"/>
      <c r="TPJ54" s="526"/>
      <c r="TPK54" s="526"/>
      <c r="TPL54" s="526"/>
      <c r="TPM54" s="526"/>
      <c r="TPN54" s="526"/>
      <c r="TPO54" s="526"/>
      <c r="TPP54" s="526"/>
      <c r="TPQ54" s="526"/>
      <c r="TPR54" s="526"/>
      <c r="TPS54" s="526"/>
      <c r="TPT54" s="526"/>
      <c r="TPU54" s="526"/>
      <c r="TPV54" s="526"/>
      <c r="TPW54" s="526"/>
      <c r="TPX54" s="526"/>
      <c r="TPY54" s="526"/>
      <c r="TPZ54" s="526"/>
      <c r="TQA54" s="526"/>
      <c r="TQB54" s="526"/>
      <c r="TQC54" s="526"/>
      <c r="TQD54" s="526"/>
      <c r="TQE54" s="526"/>
      <c r="TQF54" s="526"/>
      <c r="TQG54" s="526"/>
      <c r="TQH54" s="526"/>
      <c r="TQI54" s="526"/>
      <c r="TQJ54" s="526"/>
      <c r="TQK54" s="526"/>
      <c r="TQL54" s="526"/>
      <c r="TQM54" s="526"/>
      <c r="TQN54" s="526"/>
      <c r="TQO54" s="526"/>
      <c r="TQP54" s="526"/>
      <c r="TQQ54" s="526"/>
      <c r="TQR54" s="526"/>
      <c r="TQS54" s="526"/>
      <c r="TQT54" s="526"/>
      <c r="TQU54" s="526"/>
      <c r="TQV54" s="526"/>
      <c r="TQW54" s="526"/>
      <c r="TQX54" s="526"/>
      <c r="TQY54" s="526"/>
      <c r="TQZ54" s="526"/>
      <c r="TRA54" s="526"/>
      <c r="TRB54" s="526"/>
      <c r="TRC54" s="526"/>
      <c r="TRD54" s="526"/>
      <c r="TRE54" s="526"/>
      <c r="TRF54" s="526"/>
      <c r="TRG54" s="526"/>
      <c r="TRH54" s="526"/>
      <c r="TRI54" s="526"/>
      <c r="TRJ54" s="526"/>
      <c r="TRK54" s="526"/>
      <c r="TRL54" s="526"/>
      <c r="TRM54" s="526"/>
      <c r="TRN54" s="526"/>
      <c r="TRO54" s="526"/>
      <c r="TRP54" s="526"/>
      <c r="TRQ54" s="526"/>
      <c r="TRR54" s="526"/>
      <c r="TRS54" s="526"/>
      <c r="TRT54" s="526"/>
      <c r="TRU54" s="526"/>
      <c r="TRV54" s="526"/>
      <c r="TRW54" s="526"/>
      <c r="TRX54" s="526"/>
      <c r="TRY54" s="526"/>
      <c r="TRZ54" s="526"/>
      <c r="TSA54" s="526"/>
      <c r="TSB54" s="526"/>
      <c r="TSC54" s="526"/>
      <c r="TSD54" s="526"/>
      <c r="TSE54" s="526"/>
      <c r="TSF54" s="526"/>
      <c r="TSG54" s="526"/>
      <c r="TSH54" s="526"/>
      <c r="TSI54" s="526"/>
      <c r="TSJ54" s="526"/>
      <c r="TSK54" s="526"/>
      <c r="TSL54" s="526"/>
      <c r="TSM54" s="526"/>
      <c r="TSN54" s="526"/>
      <c r="TSO54" s="526"/>
      <c r="TSP54" s="526"/>
      <c r="TSQ54" s="526"/>
      <c r="TSR54" s="526"/>
      <c r="TSS54" s="526"/>
      <c r="TST54" s="526"/>
      <c r="TSU54" s="526"/>
      <c r="TSV54" s="526"/>
      <c r="TSW54" s="526"/>
      <c r="TSX54" s="526"/>
      <c r="TSY54" s="526"/>
      <c r="TSZ54" s="526"/>
      <c r="TTA54" s="526"/>
      <c r="TTB54" s="526"/>
      <c r="TTC54" s="526"/>
      <c r="TTD54" s="526"/>
      <c r="TTE54" s="526"/>
      <c r="TTF54" s="526"/>
      <c r="TTG54" s="526"/>
      <c r="TTH54" s="526"/>
      <c r="TTI54" s="526"/>
      <c r="TTJ54" s="526"/>
      <c r="TTK54" s="526"/>
      <c r="TTL54" s="526"/>
      <c r="TTM54" s="526"/>
      <c r="TTN54" s="526"/>
      <c r="TTO54" s="526"/>
      <c r="TTP54" s="526"/>
      <c r="TTQ54" s="526"/>
      <c r="TTR54" s="526"/>
      <c r="TTS54" s="526"/>
      <c r="TTT54" s="526"/>
      <c r="TTU54" s="526"/>
      <c r="TTV54" s="526"/>
      <c r="TTW54" s="526"/>
      <c r="TTX54" s="526"/>
      <c r="TTY54" s="526"/>
      <c r="TTZ54" s="526"/>
      <c r="TUA54" s="526"/>
      <c r="TUB54" s="526"/>
      <c r="TUC54" s="526"/>
      <c r="TUD54" s="526"/>
      <c r="TUE54" s="526"/>
      <c r="TUF54" s="526"/>
      <c r="TUG54" s="526"/>
      <c r="TUH54" s="526"/>
      <c r="TUI54" s="526"/>
      <c r="TUJ54" s="526"/>
      <c r="TUK54" s="526"/>
      <c r="TUL54" s="526"/>
      <c r="TUM54" s="526"/>
      <c r="TUN54" s="526"/>
      <c r="TUO54" s="526"/>
      <c r="TUP54" s="526"/>
      <c r="TUQ54" s="526"/>
      <c r="TUR54" s="526"/>
      <c r="TUS54" s="526"/>
      <c r="TUT54" s="526"/>
      <c r="TUU54" s="526"/>
      <c r="TUV54" s="526"/>
      <c r="TUW54" s="526"/>
      <c r="TUX54" s="526"/>
      <c r="TUY54" s="526"/>
      <c r="TUZ54" s="526"/>
      <c r="TVA54" s="526"/>
      <c r="TVB54" s="526"/>
      <c r="TVC54" s="526"/>
      <c r="TVD54" s="526"/>
      <c r="TVE54" s="526"/>
      <c r="TVF54" s="526"/>
      <c r="TVG54" s="526"/>
      <c r="TVH54" s="526"/>
      <c r="TVI54" s="526"/>
      <c r="TVJ54" s="526"/>
      <c r="TVK54" s="526"/>
      <c r="TVL54" s="526"/>
      <c r="TVM54" s="526"/>
      <c r="TVN54" s="526"/>
      <c r="TVO54" s="526"/>
      <c r="TVP54" s="526"/>
      <c r="TVQ54" s="526"/>
      <c r="TVR54" s="526"/>
      <c r="TVS54" s="526"/>
      <c r="TVT54" s="526"/>
      <c r="TVU54" s="526"/>
      <c r="TVV54" s="526"/>
      <c r="TVW54" s="526"/>
      <c r="TVX54" s="526"/>
      <c r="TVY54" s="526"/>
      <c r="TVZ54" s="526"/>
      <c r="TWA54" s="526"/>
      <c r="TWB54" s="526"/>
      <c r="TWC54" s="526"/>
      <c r="TWD54" s="526"/>
      <c r="TWE54" s="526"/>
      <c r="TWF54" s="526"/>
      <c r="TWG54" s="526"/>
      <c r="TWH54" s="526"/>
      <c r="TWI54" s="526"/>
      <c r="TWJ54" s="526"/>
      <c r="TWK54" s="526"/>
      <c r="TWL54" s="526"/>
      <c r="TWM54" s="526"/>
      <c r="TWN54" s="526"/>
      <c r="TWO54" s="526"/>
      <c r="TWP54" s="526"/>
      <c r="TWQ54" s="526"/>
      <c r="TWR54" s="526"/>
      <c r="TWS54" s="526"/>
      <c r="TWT54" s="526"/>
      <c r="TWU54" s="526"/>
      <c r="TWV54" s="526"/>
      <c r="TWW54" s="526"/>
      <c r="TWX54" s="526"/>
      <c r="TWY54" s="526"/>
      <c r="TWZ54" s="526"/>
      <c r="TXA54" s="526"/>
      <c r="TXB54" s="526"/>
      <c r="TXC54" s="526"/>
      <c r="TXD54" s="526"/>
      <c r="TXE54" s="526"/>
      <c r="TXF54" s="526"/>
      <c r="TXG54" s="526"/>
      <c r="TXH54" s="526"/>
      <c r="TXI54" s="526"/>
      <c r="TXJ54" s="526"/>
      <c r="TXK54" s="526"/>
      <c r="TXL54" s="526"/>
      <c r="TXM54" s="526"/>
      <c r="TXN54" s="526"/>
      <c r="TXO54" s="526"/>
      <c r="TXP54" s="526"/>
      <c r="TXQ54" s="526"/>
      <c r="TXR54" s="526"/>
      <c r="TXS54" s="526"/>
      <c r="TXT54" s="526"/>
      <c r="TXU54" s="526"/>
      <c r="TXV54" s="526"/>
      <c r="TXW54" s="526"/>
      <c r="TXX54" s="526"/>
      <c r="TXY54" s="526"/>
      <c r="TXZ54" s="526"/>
      <c r="TYA54" s="526"/>
      <c r="TYB54" s="526"/>
      <c r="TYC54" s="526"/>
      <c r="TYD54" s="526"/>
      <c r="TYE54" s="526"/>
      <c r="TYF54" s="526"/>
      <c r="TYG54" s="526"/>
      <c r="TYH54" s="526"/>
      <c r="TYI54" s="526"/>
      <c r="TYJ54" s="526"/>
      <c r="TYK54" s="526"/>
      <c r="TYL54" s="526"/>
      <c r="TYM54" s="526"/>
      <c r="TYN54" s="526"/>
      <c r="TYO54" s="526"/>
      <c r="TYP54" s="526"/>
      <c r="TYQ54" s="526"/>
      <c r="TYR54" s="526"/>
      <c r="TYS54" s="526"/>
      <c r="TYT54" s="526"/>
      <c r="TYU54" s="526"/>
      <c r="TYV54" s="526"/>
      <c r="TYW54" s="526"/>
      <c r="TYX54" s="526"/>
      <c r="TYY54" s="526"/>
      <c r="TYZ54" s="526"/>
      <c r="TZA54" s="526"/>
      <c r="TZB54" s="526"/>
      <c r="TZC54" s="526"/>
      <c r="TZD54" s="526"/>
      <c r="TZE54" s="526"/>
      <c r="TZF54" s="526"/>
      <c r="TZG54" s="526"/>
      <c r="TZH54" s="526"/>
      <c r="TZI54" s="526"/>
      <c r="TZJ54" s="526"/>
      <c r="TZK54" s="526"/>
      <c r="TZL54" s="526"/>
      <c r="TZM54" s="526"/>
      <c r="TZN54" s="526"/>
      <c r="TZO54" s="526"/>
      <c r="TZP54" s="526"/>
      <c r="TZQ54" s="526"/>
      <c r="TZR54" s="526"/>
      <c r="TZS54" s="526"/>
      <c r="TZT54" s="526"/>
      <c r="TZU54" s="526"/>
      <c r="TZV54" s="526"/>
      <c r="TZW54" s="526"/>
      <c r="TZX54" s="526"/>
      <c r="TZY54" s="526"/>
      <c r="TZZ54" s="526"/>
      <c r="UAA54" s="526"/>
      <c r="UAB54" s="526"/>
      <c r="UAC54" s="526"/>
      <c r="UAD54" s="526"/>
      <c r="UAE54" s="526"/>
      <c r="UAF54" s="526"/>
      <c r="UAG54" s="526"/>
      <c r="UAH54" s="526"/>
      <c r="UAI54" s="526"/>
      <c r="UAJ54" s="526"/>
      <c r="UAK54" s="526"/>
      <c r="UAL54" s="526"/>
      <c r="UAM54" s="526"/>
      <c r="UAN54" s="526"/>
      <c r="UAO54" s="526"/>
      <c r="UAP54" s="526"/>
      <c r="UAQ54" s="526"/>
      <c r="UAR54" s="526"/>
      <c r="UAS54" s="526"/>
      <c r="UAT54" s="526"/>
      <c r="UAU54" s="526"/>
      <c r="UAV54" s="526"/>
      <c r="UAW54" s="526"/>
      <c r="UAX54" s="526"/>
      <c r="UAY54" s="526"/>
      <c r="UAZ54" s="526"/>
      <c r="UBA54" s="526"/>
      <c r="UBB54" s="526"/>
      <c r="UBC54" s="526"/>
      <c r="UBD54" s="526"/>
      <c r="UBE54" s="526"/>
      <c r="UBF54" s="526"/>
      <c r="UBG54" s="526"/>
      <c r="UBH54" s="526"/>
      <c r="UBI54" s="526"/>
      <c r="UBJ54" s="526"/>
      <c r="UBK54" s="526"/>
      <c r="UBL54" s="526"/>
      <c r="UBM54" s="526"/>
      <c r="UBN54" s="526"/>
      <c r="UBO54" s="526"/>
      <c r="UBP54" s="526"/>
      <c r="UBQ54" s="526"/>
      <c r="UBR54" s="526"/>
      <c r="UBS54" s="526"/>
      <c r="UBT54" s="526"/>
      <c r="UBU54" s="526"/>
      <c r="UBV54" s="526"/>
      <c r="UBW54" s="526"/>
      <c r="UBX54" s="526"/>
      <c r="UBY54" s="526"/>
      <c r="UBZ54" s="526"/>
      <c r="UCA54" s="526"/>
      <c r="UCB54" s="526"/>
      <c r="UCC54" s="526"/>
      <c r="UCD54" s="526"/>
      <c r="UCE54" s="526"/>
      <c r="UCF54" s="526"/>
      <c r="UCG54" s="526"/>
      <c r="UCH54" s="526"/>
      <c r="UCI54" s="526"/>
      <c r="UCJ54" s="526"/>
      <c r="UCK54" s="526"/>
      <c r="UCL54" s="526"/>
      <c r="UCM54" s="526"/>
      <c r="UCN54" s="526"/>
      <c r="UCO54" s="526"/>
      <c r="UCP54" s="526"/>
      <c r="UCQ54" s="526"/>
      <c r="UCR54" s="526"/>
      <c r="UCS54" s="526"/>
      <c r="UCT54" s="526"/>
      <c r="UCU54" s="526"/>
      <c r="UCV54" s="526"/>
      <c r="UCW54" s="526"/>
      <c r="UCX54" s="526"/>
      <c r="UCY54" s="526"/>
      <c r="UCZ54" s="526"/>
      <c r="UDA54" s="526"/>
      <c r="UDB54" s="526"/>
      <c r="UDC54" s="526"/>
      <c r="UDD54" s="526"/>
      <c r="UDE54" s="526"/>
      <c r="UDF54" s="526"/>
      <c r="UDG54" s="526"/>
      <c r="UDH54" s="526"/>
      <c r="UDI54" s="526"/>
      <c r="UDJ54" s="526"/>
      <c r="UDK54" s="526"/>
      <c r="UDL54" s="526"/>
      <c r="UDM54" s="526"/>
      <c r="UDN54" s="526"/>
      <c r="UDO54" s="526"/>
      <c r="UDP54" s="526"/>
      <c r="UDQ54" s="526"/>
      <c r="UDR54" s="526"/>
      <c r="UDS54" s="526"/>
      <c r="UDT54" s="526"/>
      <c r="UDU54" s="526"/>
      <c r="UDV54" s="526"/>
      <c r="UDW54" s="526"/>
      <c r="UDX54" s="526"/>
      <c r="UDY54" s="526"/>
      <c r="UDZ54" s="526"/>
      <c r="UEA54" s="526"/>
      <c r="UEB54" s="526"/>
      <c r="UEC54" s="526"/>
      <c r="UED54" s="526"/>
      <c r="UEE54" s="526"/>
      <c r="UEF54" s="526"/>
      <c r="UEG54" s="526"/>
      <c r="UEH54" s="526"/>
      <c r="UEI54" s="526"/>
      <c r="UEJ54" s="526"/>
      <c r="UEK54" s="526"/>
      <c r="UEL54" s="526"/>
      <c r="UEM54" s="526"/>
      <c r="UEN54" s="526"/>
      <c r="UEO54" s="526"/>
      <c r="UEP54" s="526"/>
      <c r="UEQ54" s="526"/>
      <c r="UER54" s="526"/>
      <c r="UES54" s="526"/>
      <c r="UET54" s="526"/>
      <c r="UEU54" s="526"/>
      <c r="UEV54" s="526"/>
      <c r="UEW54" s="526"/>
      <c r="UEX54" s="526"/>
      <c r="UEY54" s="526"/>
      <c r="UEZ54" s="526"/>
      <c r="UFA54" s="526"/>
      <c r="UFB54" s="526"/>
      <c r="UFC54" s="526"/>
      <c r="UFD54" s="526"/>
      <c r="UFE54" s="526"/>
      <c r="UFF54" s="526"/>
      <c r="UFG54" s="526"/>
      <c r="UFH54" s="526"/>
      <c r="UFI54" s="526"/>
      <c r="UFJ54" s="526"/>
      <c r="UFK54" s="526"/>
      <c r="UFL54" s="526"/>
      <c r="UFM54" s="526"/>
      <c r="UFN54" s="526"/>
      <c r="UFO54" s="526"/>
      <c r="UFP54" s="526"/>
      <c r="UFQ54" s="526"/>
      <c r="UFR54" s="526"/>
      <c r="UFS54" s="526"/>
      <c r="UFT54" s="526"/>
      <c r="UFU54" s="526"/>
      <c r="UFV54" s="526"/>
      <c r="UFW54" s="526"/>
      <c r="UFX54" s="526"/>
      <c r="UFY54" s="526"/>
      <c r="UFZ54" s="526"/>
      <c r="UGA54" s="526"/>
      <c r="UGB54" s="526"/>
      <c r="UGC54" s="526"/>
      <c r="UGD54" s="526"/>
      <c r="UGE54" s="526"/>
      <c r="UGF54" s="526"/>
      <c r="UGG54" s="526"/>
      <c r="UGH54" s="526"/>
      <c r="UGI54" s="526"/>
      <c r="UGJ54" s="526"/>
      <c r="UGK54" s="526"/>
      <c r="UGL54" s="526"/>
      <c r="UGM54" s="526"/>
      <c r="UGN54" s="526"/>
      <c r="UGO54" s="526"/>
      <c r="UGP54" s="526"/>
      <c r="UGQ54" s="526"/>
      <c r="UGR54" s="526"/>
      <c r="UGS54" s="526"/>
      <c r="UGT54" s="526"/>
      <c r="UGU54" s="526"/>
      <c r="UGV54" s="526"/>
      <c r="UGW54" s="526"/>
      <c r="UGX54" s="526"/>
      <c r="UGY54" s="526"/>
      <c r="UGZ54" s="526"/>
      <c r="UHA54" s="526"/>
      <c r="UHB54" s="526"/>
      <c r="UHC54" s="526"/>
      <c r="UHD54" s="526"/>
      <c r="UHE54" s="526"/>
      <c r="UHF54" s="526"/>
      <c r="UHG54" s="526"/>
      <c r="UHH54" s="526"/>
      <c r="UHI54" s="526"/>
      <c r="UHJ54" s="526"/>
      <c r="UHK54" s="526"/>
      <c r="UHL54" s="526"/>
      <c r="UHM54" s="526"/>
      <c r="UHN54" s="526"/>
      <c r="UHO54" s="526"/>
      <c r="UHP54" s="526"/>
      <c r="UHQ54" s="526"/>
      <c r="UHR54" s="526"/>
      <c r="UHS54" s="526"/>
      <c r="UHT54" s="526"/>
      <c r="UHU54" s="526"/>
      <c r="UHV54" s="526"/>
      <c r="UHW54" s="526"/>
      <c r="UHX54" s="526"/>
      <c r="UHY54" s="526"/>
      <c r="UHZ54" s="526"/>
      <c r="UIA54" s="526"/>
      <c r="UIB54" s="526"/>
      <c r="UIC54" s="526"/>
      <c r="UID54" s="526"/>
      <c r="UIE54" s="526"/>
      <c r="UIF54" s="526"/>
      <c r="UIG54" s="526"/>
      <c r="UIH54" s="526"/>
      <c r="UII54" s="526"/>
      <c r="UIJ54" s="526"/>
      <c r="UIK54" s="526"/>
      <c r="UIL54" s="526"/>
      <c r="UIM54" s="526"/>
      <c r="UIN54" s="526"/>
      <c r="UIO54" s="526"/>
      <c r="UIP54" s="526"/>
      <c r="UIQ54" s="526"/>
      <c r="UIR54" s="526"/>
      <c r="UIS54" s="526"/>
      <c r="UIT54" s="526"/>
      <c r="UIU54" s="526"/>
      <c r="UIV54" s="526"/>
      <c r="UIW54" s="526"/>
      <c r="UIX54" s="526"/>
      <c r="UIY54" s="526"/>
      <c r="UIZ54" s="526"/>
      <c r="UJA54" s="526"/>
      <c r="UJB54" s="526"/>
      <c r="UJC54" s="526"/>
      <c r="UJD54" s="526"/>
      <c r="UJE54" s="526"/>
      <c r="UJF54" s="526"/>
      <c r="UJG54" s="526"/>
      <c r="UJH54" s="526"/>
      <c r="UJI54" s="526"/>
      <c r="UJJ54" s="526"/>
      <c r="UJK54" s="526"/>
      <c r="UJL54" s="526"/>
      <c r="UJM54" s="526"/>
      <c r="UJN54" s="526"/>
      <c r="UJO54" s="526"/>
      <c r="UJP54" s="526"/>
      <c r="UJQ54" s="526"/>
      <c r="UJR54" s="526"/>
      <c r="UJS54" s="526"/>
      <c r="UJT54" s="526"/>
      <c r="UJU54" s="526"/>
      <c r="UJV54" s="526"/>
      <c r="UJW54" s="526"/>
      <c r="UJX54" s="526"/>
      <c r="UJY54" s="526"/>
      <c r="UJZ54" s="526"/>
      <c r="UKA54" s="526"/>
      <c r="UKB54" s="526"/>
      <c r="UKC54" s="526"/>
      <c r="UKD54" s="526"/>
      <c r="UKE54" s="526"/>
      <c r="UKF54" s="526"/>
      <c r="UKG54" s="526"/>
      <c r="UKH54" s="526"/>
      <c r="UKI54" s="526"/>
      <c r="UKJ54" s="526"/>
      <c r="UKK54" s="526"/>
      <c r="UKL54" s="526"/>
      <c r="UKM54" s="526"/>
      <c r="UKN54" s="526"/>
      <c r="UKO54" s="526"/>
      <c r="UKP54" s="526"/>
      <c r="UKQ54" s="526"/>
      <c r="UKR54" s="526"/>
      <c r="UKS54" s="526"/>
      <c r="UKT54" s="526"/>
      <c r="UKU54" s="526"/>
      <c r="UKV54" s="526"/>
      <c r="UKW54" s="526"/>
      <c r="UKX54" s="526"/>
      <c r="UKY54" s="526"/>
      <c r="UKZ54" s="526"/>
      <c r="ULA54" s="526"/>
      <c r="ULB54" s="526"/>
      <c r="ULC54" s="526"/>
      <c r="ULD54" s="526"/>
      <c r="ULE54" s="526"/>
      <c r="ULF54" s="526"/>
      <c r="ULG54" s="526"/>
      <c r="ULH54" s="526"/>
      <c r="ULI54" s="526"/>
      <c r="ULJ54" s="526"/>
      <c r="ULK54" s="526"/>
      <c r="ULL54" s="526"/>
      <c r="ULM54" s="526"/>
      <c r="ULN54" s="526"/>
      <c r="ULO54" s="526"/>
      <c r="ULP54" s="526"/>
      <c r="ULQ54" s="526"/>
      <c r="ULR54" s="526"/>
      <c r="ULS54" s="526"/>
      <c r="ULT54" s="526"/>
      <c r="ULU54" s="526"/>
      <c r="ULV54" s="526"/>
      <c r="ULW54" s="526"/>
      <c r="ULX54" s="526"/>
      <c r="ULY54" s="526"/>
      <c r="ULZ54" s="526"/>
      <c r="UMA54" s="526"/>
      <c r="UMB54" s="526"/>
      <c r="UMC54" s="526"/>
      <c r="UMD54" s="526"/>
      <c r="UME54" s="526"/>
      <c r="UMF54" s="526"/>
      <c r="UMG54" s="526"/>
      <c r="UMH54" s="526"/>
      <c r="UMI54" s="526"/>
      <c r="UMJ54" s="526"/>
      <c r="UMK54" s="526"/>
      <c r="UML54" s="526"/>
      <c r="UMM54" s="526"/>
      <c r="UMN54" s="526"/>
      <c r="UMO54" s="526"/>
      <c r="UMP54" s="526"/>
      <c r="UMQ54" s="526"/>
      <c r="UMR54" s="526"/>
      <c r="UMS54" s="526"/>
      <c r="UMT54" s="526"/>
      <c r="UMU54" s="526"/>
      <c r="UMV54" s="526"/>
      <c r="UMW54" s="526"/>
      <c r="UMX54" s="526"/>
      <c r="UMY54" s="526"/>
      <c r="UMZ54" s="526"/>
      <c r="UNA54" s="526"/>
      <c r="UNB54" s="526"/>
      <c r="UNC54" s="526"/>
      <c r="UND54" s="526"/>
      <c r="UNE54" s="526"/>
      <c r="UNF54" s="526"/>
      <c r="UNG54" s="526"/>
      <c r="UNH54" s="526"/>
      <c r="UNI54" s="526"/>
      <c r="UNJ54" s="526"/>
      <c r="UNK54" s="526"/>
      <c r="UNL54" s="526"/>
      <c r="UNM54" s="526"/>
      <c r="UNN54" s="526"/>
      <c r="UNO54" s="526"/>
      <c r="UNP54" s="526"/>
      <c r="UNQ54" s="526"/>
      <c r="UNR54" s="526"/>
      <c r="UNS54" s="526"/>
      <c r="UNT54" s="526"/>
      <c r="UNU54" s="526"/>
      <c r="UNV54" s="526"/>
      <c r="UNW54" s="526"/>
      <c r="UNX54" s="526"/>
      <c r="UNY54" s="526"/>
      <c r="UNZ54" s="526"/>
      <c r="UOA54" s="526"/>
      <c r="UOB54" s="526"/>
      <c r="UOC54" s="526"/>
      <c r="UOD54" s="526"/>
      <c r="UOE54" s="526"/>
      <c r="UOF54" s="526"/>
      <c r="UOG54" s="526"/>
      <c r="UOH54" s="526"/>
      <c r="UOI54" s="526"/>
      <c r="UOJ54" s="526"/>
      <c r="UOK54" s="526"/>
      <c r="UOL54" s="526"/>
      <c r="UOM54" s="526"/>
      <c r="UON54" s="526"/>
      <c r="UOO54" s="526"/>
      <c r="UOP54" s="526"/>
      <c r="UOQ54" s="526"/>
      <c r="UOR54" s="526"/>
      <c r="UOS54" s="526"/>
      <c r="UOT54" s="526"/>
      <c r="UOU54" s="526"/>
      <c r="UOV54" s="526"/>
      <c r="UOW54" s="526"/>
      <c r="UOX54" s="526"/>
      <c r="UOY54" s="526"/>
      <c r="UOZ54" s="526"/>
      <c r="UPA54" s="526"/>
      <c r="UPB54" s="526"/>
      <c r="UPC54" s="526"/>
      <c r="UPD54" s="526"/>
      <c r="UPE54" s="526"/>
      <c r="UPF54" s="526"/>
      <c r="UPG54" s="526"/>
      <c r="UPH54" s="526"/>
      <c r="UPI54" s="526"/>
      <c r="UPJ54" s="526"/>
      <c r="UPK54" s="526"/>
      <c r="UPL54" s="526"/>
      <c r="UPM54" s="526"/>
      <c r="UPN54" s="526"/>
      <c r="UPO54" s="526"/>
      <c r="UPP54" s="526"/>
      <c r="UPQ54" s="526"/>
      <c r="UPR54" s="526"/>
      <c r="UPS54" s="526"/>
      <c r="UPT54" s="526"/>
      <c r="UPU54" s="526"/>
      <c r="UPV54" s="526"/>
      <c r="UPW54" s="526"/>
      <c r="UPX54" s="526"/>
      <c r="UPY54" s="526"/>
      <c r="UPZ54" s="526"/>
      <c r="UQA54" s="526"/>
      <c r="UQB54" s="526"/>
      <c r="UQC54" s="526"/>
      <c r="UQD54" s="526"/>
      <c r="UQE54" s="526"/>
      <c r="UQF54" s="526"/>
      <c r="UQG54" s="526"/>
      <c r="UQH54" s="526"/>
      <c r="UQI54" s="526"/>
      <c r="UQJ54" s="526"/>
      <c r="UQK54" s="526"/>
      <c r="UQL54" s="526"/>
      <c r="UQM54" s="526"/>
      <c r="UQN54" s="526"/>
      <c r="UQO54" s="526"/>
      <c r="UQP54" s="526"/>
      <c r="UQQ54" s="526"/>
      <c r="UQR54" s="526"/>
      <c r="UQS54" s="526"/>
      <c r="UQT54" s="526"/>
      <c r="UQU54" s="526"/>
      <c r="UQV54" s="526"/>
      <c r="UQW54" s="526"/>
      <c r="UQX54" s="526"/>
      <c r="UQY54" s="526"/>
      <c r="UQZ54" s="526"/>
      <c r="URA54" s="526"/>
      <c r="URB54" s="526"/>
      <c r="URC54" s="526"/>
      <c r="URD54" s="526"/>
      <c r="URE54" s="526"/>
      <c r="URF54" s="526"/>
      <c r="URG54" s="526"/>
      <c r="URH54" s="526"/>
      <c r="URI54" s="526"/>
      <c r="URJ54" s="526"/>
      <c r="URK54" s="526"/>
      <c r="URL54" s="526"/>
      <c r="URM54" s="526"/>
      <c r="URN54" s="526"/>
      <c r="URO54" s="526"/>
      <c r="URP54" s="526"/>
      <c r="URQ54" s="526"/>
      <c r="URR54" s="526"/>
      <c r="URS54" s="526"/>
      <c r="URT54" s="526"/>
      <c r="URU54" s="526"/>
      <c r="URV54" s="526"/>
      <c r="URW54" s="526"/>
      <c r="URX54" s="526"/>
      <c r="URY54" s="526"/>
      <c r="URZ54" s="526"/>
      <c r="USA54" s="526"/>
      <c r="USB54" s="526"/>
      <c r="USC54" s="526"/>
      <c r="USD54" s="526"/>
      <c r="USE54" s="526"/>
      <c r="USF54" s="526"/>
      <c r="USG54" s="526"/>
      <c r="USH54" s="526"/>
      <c r="USI54" s="526"/>
      <c r="USJ54" s="526"/>
      <c r="USK54" s="526"/>
      <c r="USL54" s="526"/>
      <c r="USM54" s="526"/>
      <c r="USN54" s="526"/>
      <c r="USO54" s="526"/>
      <c r="USP54" s="526"/>
      <c r="USQ54" s="526"/>
      <c r="USR54" s="526"/>
      <c r="USS54" s="526"/>
      <c r="UST54" s="526"/>
      <c r="USU54" s="526"/>
      <c r="USV54" s="526"/>
      <c r="USW54" s="526"/>
      <c r="USX54" s="526"/>
      <c r="USY54" s="526"/>
      <c r="USZ54" s="526"/>
      <c r="UTA54" s="526"/>
      <c r="UTB54" s="526"/>
      <c r="UTC54" s="526"/>
      <c r="UTD54" s="526"/>
      <c r="UTE54" s="526"/>
      <c r="UTF54" s="526"/>
      <c r="UTG54" s="526"/>
      <c r="UTH54" s="526"/>
      <c r="UTI54" s="526"/>
      <c r="UTJ54" s="526"/>
      <c r="UTK54" s="526"/>
      <c r="UTL54" s="526"/>
      <c r="UTM54" s="526"/>
      <c r="UTN54" s="526"/>
      <c r="UTO54" s="526"/>
      <c r="UTP54" s="526"/>
      <c r="UTQ54" s="526"/>
      <c r="UTR54" s="526"/>
      <c r="UTS54" s="526"/>
      <c r="UTT54" s="526"/>
      <c r="UTU54" s="526"/>
      <c r="UTV54" s="526"/>
      <c r="UTW54" s="526"/>
      <c r="UTX54" s="526"/>
      <c r="UTY54" s="526"/>
      <c r="UTZ54" s="526"/>
      <c r="UUA54" s="526"/>
      <c r="UUB54" s="526"/>
      <c r="UUC54" s="526"/>
      <c r="UUD54" s="526"/>
      <c r="UUE54" s="526"/>
      <c r="UUF54" s="526"/>
      <c r="UUG54" s="526"/>
      <c r="UUH54" s="526"/>
      <c r="UUI54" s="526"/>
      <c r="UUJ54" s="526"/>
      <c r="UUK54" s="526"/>
      <c r="UUL54" s="526"/>
      <c r="UUM54" s="526"/>
      <c r="UUN54" s="526"/>
      <c r="UUO54" s="526"/>
      <c r="UUP54" s="526"/>
      <c r="UUQ54" s="526"/>
      <c r="UUR54" s="526"/>
      <c r="UUS54" s="526"/>
      <c r="UUT54" s="526"/>
      <c r="UUU54" s="526"/>
      <c r="UUV54" s="526"/>
      <c r="UUW54" s="526"/>
      <c r="UUX54" s="526"/>
      <c r="UUY54" s="526"/>
      <c r="UUZ54" s="526"/>
      <c r="UVA54" s="526"/>
      <c r="UVB54" s="526"/>
      <c r="UVC54" s="526"/>
      <c r="UVD54" s="526"/>
      <c r="UVE54" s="526"/>
      <c r="UVF54" s="526"/>
      <c r="UVG54" s="526"/>
      <c r="UVH54" s="526"/>
      <c r="UVI54" s="526"/>
      <c r="UVJ54" s="526"/>
      <c r="UVK54" s="526"/>
      <c r="UVL54" s="526"/>
      <c r="UVM54" s="526"/>
      <c r="UVN54" s="526"/>
      <c r="UVO54" s="526"/>
      <c r="UVP54" s="526"/>
      <c r="UVQ54" s="526"/>
      <c r="UVR54" s="526"/>
      <c r="UVS54" s="526"/>
      <c r="UVT54" s="526"/>
      <c r="UVU54" s="526"/>
      <c r="UVV54" s="526"/>
      <c r="UVW54" s="526"/>
      <c r="UVX54" s="526"/>
      <c r="UVY54" s="526"/>
      <c r="UVZ54" s="526"/>
      <c r="UWA54" s="526"/>
      <c r="UWB54" s="526"/>
      <c r="UWC54" s="526"/>
      <c r="UWD54" s="526"/>
      <c r="UWE54" s="526"/>
      <c r="UWF54" s="526"/>
      <c r="UWG54" s="526"/>
      <c r="UWH54" s="526"/>
      <c r="UWI54" s="526"/>
      <c r="UWJ54" s="526"/>
      <c r="UWK54" s="526"/>
      <c r="UWL54" s="526"/>
      <c r="UWM54" s="526"/>
      <c r="UWN54" s="526"/>
      <c r="UWO54" s="526"/>
      <c r="UWP54" s="526"/>
      <c r="UWQ54" s="526"/>
      <c r="UWR54" s="526"/>
      <c r="UWS54" s="526"/>
      <c r="UWT54" s="526"/>
      <c r="UWU54" s="526"/>
      <c r="UWV54" s="526"/>
      <c r="UWW54" s="526"/>
      <c r="UWX54" s="526"/>
      <c r="UWY54" s="526"/>
      <c r="UWZ54" s="526"/>
      <c r="UXA54" s="526"/>
      <c r="UXB54" s="526"/>
      <c r="UXC54" s="526"/>
      <c r="UXD54" s="526"/>
      <c r="UXE54" s="526"/>
      <c r="UXF54" s="526"/>
      <c r="UXG54" s="526"/>
      <c r="UXH54" s="526"/>
      <c r="UXI54" s="526"/>
      <c r="UXJ54" s="526"/>
      <c r="UXK54" s="526"/>
      <c r="UXL54" s="526"/>
      <c r="UXM54" s="526"/>
      <c r="UXN54" s="526"/>
      <c r="UXO54" s="526"/>
      <c r="UXP54" s="526"/>
      <c r="UXQ54" s="526"/>
      <c r="UXR54" s="526"/>
      <c r="UXS54" s="526"/>
      <c r="UXT54" s="526"/>
      <c r="UXU54" s="526"/>
      <c r="UXV54" s="526"/>
      <c r="UXW54" s="526"/>
      <c r="UXX54" s="526"/>
      <c r="UXY54" s="526"/>
      <c r="UXZ54" s="526"/>
      <c r="UYA54" s="526"/>
      <c r="UYB54" s="526"/>
      <c r="UYC54" s="526"/>
      <c r="UYD54" s="526"/>
      <c r="UYE54" s="526"/>
      <c r="UYF54" s="526"/>
      <c r="UYG54" s="526"/>
      <c r="UYH54" s="526"/>
      <c r="UYI54" s="526"/>
      <c r="UYJ54" s="526"/>
      <c r="UYK54" s="526"/>
      <c r="UYL54" s="526"/>
      <c r="UYM54" s="526"/>
      <c r="UYN54" s="526"/>
      <c r="UYO54" s="526"/>
      <c r="UYP54" s="526"/>
      <c r="UYQ54" s="526"/>
      <c r="UYR54" s="526"/>
      <c r="UYS54" s="526"/>
      <c r="UYT54" s="526"/>
      <c r="UYU54" s="526"/>
      <c r="UYV54" s="526"/>
      <c r="UYW54" s="526"/>
      <c r="UYX54" s="526"/>
      <c r="UYY54" s="526"/>
      <c r="UYZ54" s="526"/>
      <c r="UZA54" s="526"/>
      <c r="UZB54" s="526"/>
      <c r="UZC54" s="526"/>
      <c r="UZD54" s="526"/>
      <c r="UZE54" s="526"/>
      <c r="UZF54" s="526"/>
      <c r="UZG54" s="526"/>
      <c r="UZH54" s="526"/>
      <c r="UZI54" s="526"/>
      <c r="UZJ54" s="526"/>
      <c r="UZK54" s="526"/>
      <c r="UZL54" s="526"/>
      <c r="UZM54" s="526"/>
      <c r="UZN54" s="526"/>
      <c r="UZO54" s="526"/>
      <c r="UZP54" s="526"/>
      <c r="UZQ54" s="526"/>
      <c r="UZR54" s="526"/>
      <c r="UZS54" s="526"/>
      <c r="UZT54" s="526"/>
      <c r="UZU54" s="526"/>
      <c r="UZV54" s="526"/>
      <c r="UZW54" s="526"/>
      <c r="UZX54" s="526"/>
      <c r="UZY54" s="526"/>
      <c r="UZZ54" s="526"/>
      <c r="VAA54" s="526"/>
      <c r="VAB54" s="526"/>
      <c r="VAC54" s="526"/>
      <c r="VAD54" s="526"/>
      <c r="VAE54" s="526"/>
      <c r="VAF54" s="526"/>
      <c r="VAG54" s="526"/>
      <c r="VAH54" s="526"/>
      <c r="VAI54" s="526"/>
      <c r="VAJ54" s="526"/>
      <c r="VAK54" s="526"/>
      <c r="VAL54" s="526"/>
      <c r="VAM54" s="526"/>
      <c r="VAN54" s="526"/>
      <c r="VAO54" s="526"/>
      <c r="VAP54" s="526"/>
      <c r="VAQ54" s="526"/>
      <c r="VAR54" s="526"/>
      <c r="VAS54" s="526"/>
      <c r="VAT54" s="526"/>
      <c r="VAU54" s="526"/>
      <c r="VAV54" s="526"/>
      <c r="VAW54" s="526"/>
      <c r="VAX54" s="526"/>
      <c r="VAY54" s="526"/>
      <c r="VAZ54" s="526"/>
      <c r="VBA54" s="526"/>
      <c r="VBB54" s="526"/>
      <c r="VBC54" s="526"/>
      <c r="VBD54" s="526"/>
      <c r="VBE54" s="526"/>
      <c r="VBF54" s="526"/>
      <c r="VBG54" s="526"/>
      <c r="VBH54" s="526"/>
      <c r="VBI54" s="526"/>
      <c r="VBJ54" s="526"/>
      <c r="VBK54" s="526"/>
      <c r="VBL54" s="526"/>
      <c r="VBM54" s="526"/>
      <c r="VBN54" s="526"/>
      <c r="VBO54" s="526"/>
      <c r="VBP54" s="526"/>
      <c r="VBQ54" s="526"/>
      <c r="VBR54" s="526"/>
      <c r="VBS54" s="526"/>
      <c r="VBT54" s="526"/>
      <c r="VBU54" s="526"/>
      <c r="VBV54" s="526"/>
      <c r="VBW54" s="526"/>
      <c r="VBX54" s="526"/>
      <c r="VBY54" s="526"/>
      <c r="VBZ54" s="526"/>
      <c r="VCA54" s="526"/>
      <c r="VCB54" s="526"/>
      <c r="VCC54" s="526"/>
      <c r="VCD54" s="526"/>
      <c r="VCE54" s="526"/>
      <c r="VCF54" s="526"/>
      <c r="VCG54" s="526"/>
      <c r="VCH54" s="526"/>
      <c r="VCI54" s="526"/>
      <c r="VCJ54" s="526"/>
      <c r="VCK54" s="526"/>
      <c r="VCL54" s="526"/>
      <c r="VCM54" s="526"/>
      <c r="VCN54" s="526"/>
      <c r="VCO54" s="526"/>
      <c r="VCP54" s="526"/>
      <c r="VCQ54" s="526"/>
      <c r="VCR54" s="526"/>
      <c r="VCS54" s="526"/>
      <c r="VCT54" s="526"/>
      <c r="VCU54" s="526"/>
      <c r="VCV54" s="526"/>
      <c r="VCW54" s="526"/>
      <c r="VCX54" s="526"/>
      <c r="VCY54" s="526"/>
      <c r="VCZ54" s="526"/>
      <c r="VDA54" s="526"/>
      <c r="VDB54" s="526"/>
      <c r="VDC54" s="526"/>
      <c r="VDD54" s="526"/>
      <c r="VDE54" s="526"/>
      <c r="VDF54" s="526"/>
      <c r="VDG54" s="526"/>
      <c r="VDH54" s="526"/>
      <c r="VDI54" s="526"/>
      <c r="VDJ54" s="526"/>
      <c r="VDK54" s="526"/>
      <c r="VDL54" s="526"/>
      <c r="VDM54" s="526"/>
      <c r="VDN54" s="526"/>
      <c r="VDO54" s="526"/>
      <c r="VDP54" s="526"/>
      <c r="VDQ54" s="526"/>
      <c r="VDR54" s="526"/>
      <c r="VDS54" s="526"/>
      <c r="VDT54" s="526"/>
      <c r="VDU54" s="526"/>
      <c r="VDV54" s="526"/>
      <c r="VDW54" s="526"/>
      <c r="VDX54" s="526"/>
      <c r="VDY54" s="526"/>
      <c r="VDZ54" s="526"/>
      <c r="VEA54" s="526"/>
      <c r="VEB54" s="526"/>
      <c r="VEC54" s="526"/>
      <c r="VED54" s="526"/>
      <c r="VEE54" s="526"/>
      <c r="VEF54" s="526"/>
      <c r="VEG54" s="526"/>
      <c r="VEH54" s="526"/>
      <c r="VEI54" s="526"/>
      <c r="VEJ54" s="526"/>
      <c r="VEK54" s="526"/>
      <c r="VEL54" s="526"/>
      <c r="VEM54" s="526"/>
      <c r="VEN54" s="526"/>
      <c r="VEO54" s="526"/>
      <c r="VEP54" s="526"/>
      <c r="VEQ54" s="526"/>
      <c r="VER54" s="526"/>
      <c r="VES54" s="526"/>
      <c r="VET54" s="526"/>
      <c r="VEU54" s="526"/>
      <c r="VEV54" s="526"/>
      <c r="VEW54" s="526"/>
      <c r="VEX54" s="526"/>
      <c r="VEY54" s="526"/>
      <c r="VEZ54" s="526"/>
      <c r="VFA54" s="526"/>
      <c r="VFB54" s="526"/>
      <c r="VFC54" s="526"/>
      <c r="VFD54" s="526"/>
      <c r="VFE54" s="526"/>
      <c r="VFF54" s="526"/>
      <c r="VFG54" s="526"/>
      <c r="VFH54" s="526"/>
      <c r="VFI54" s="526"/>
      <c r="VFJ54" s="526"/>
      <c r="VFK54" s="526"/>
      <c r="VFL54" s="526"/>
      <c r="VFM54" s="526"/>
      <c r="VFN54" s="526"/>
      <c r="VFO54" s="526"/>
      <c r="VFP54" s="526"/>
      <c r="VFQ54" s="526"/>
      <c r="VFR54" s="526"/>
      <c r="VFS54" s="526"/>
      <c r="VFT54" s="526"/>
      <c r="VFU54" s="526"/>
      <c r="VFV54" s="526"/>
      <c r="VFW54" s="526"/>
      <c r="VFX54" s="526"/>
      <c r="VFY54" s="526"/>
      <c r="VFZ54" s="526"/>
      <c r="VGA54" s="526"/>
      <c r="VGB54" s="526"/>
      <c r="VGC54" s="526"/>
      <c r="VGD54" s="526"/>
      <c r="VGE54" s="526"/>
      <c r="VGF54" s="526"/>
      <c r="VGG54" s="526"/>
      <c r="VGH54" s="526"/>
      <c r="VGI54" s="526"/>
      <c r="VGJ54" s="526"/>
      <c r="VGK54" s="526"/>
      <c r="VGL54" s="526"/>
      <c r="VGM54" s="526"/>
      <c r="VGN54" s="526"/>
      <c r="VGO54" s="526"/>
      <c r="VGP54" s="526"/>
      <c r="VGQ54" s="526"/>
      <c r="VGR54" s="526"/>
      <c r="VGS54" s="526"/>
      <c r="VGT54" s="526"/>
      <c r="VGU54" s="526"/>
      <c r="VGV54" s="526"/>
      <c r="VGW54" s="526"/>
      <c r="VGX54" s="526"/>
      <c r="VGY54" s="526"/>
      <c r="VGZ54" s="526"/>
      <c r="VHA54" s="526"/>
      <c r="VHB54" s="526"/>
      <c r="VHC54" s="526"/>
      <c r="VHD54" s="526"/>
      <c r="VHE54" s="526"/>
      <c r="VHF54" s="526"/>
      <c r="VHG54" s="526"/>
      <c r="VHH54" s="526"/>
      <c r="VHI54" s="526"/>
      <c r="VHJ54" s="526"/>
      <c r="VHK54" s="526"/>
      <c r="VHL54" s="526"/>
      <c r="VHM54" s="526"/>
      <c r="VHN54" s="526"/>
      <c r="VHO54" s="526"/>
      <c r="VHP54" s="526"/>
      <c r="VHQ54" s="526"/>
      <c r="VHR54" s="526"/>
      <c r="VHS54" s="526"/>
      <c r="VHT54" s="526"/>
      <c r="VHU54" s="526"/>
      <c r="VHV54" s="526"/>
      <c r="VHW54" s="526"/>
      <c r="VHX54" s="526"/>
      <c r="VHY54" s="526"/>
      <c r="VHZ54" s="526"/>
      <c r="VIA54" s="526"/>
      <c r="VIB54" s="526"/>
      <c r="VIC54" s="526"/>
      <c r="VID54" s="526"/>
      <c r="VIE54" s="526"/>
      <c r="VIF54" s="526"/>
      <c r="VIG54" s="526"/>
      <c r="VIH54" s="526"/>
      <c r="VII54" s="526"/>
      <c r="VIJ54" s="526"/>
      <c r="VIK54" s="526"/>
      <c r="VIL54" s="526"/>
      <c r="VIM54" s="526"/>
      <c r="VIN54" s="526"/>
      <c r="VIO54" s="526"/>
      <c r="VIP54" s="526"/>
      <c r="VIQ54" s="526"/>
      <c r="VIR54" s="526"/>
      <c r="VIS54" s="526"/>
      <c r="VIT54" s="526"/>
      <c r="VIU54" s="526"/>
      <c r="VIV54" s="526"/>
      <c r="VIW54" s="526"/>
      <c r="VIX54" s="526"/>
      <c r="VIY54" s="526"/>
      <c r="VIZ54" s="526"/>
      <c r="VJA54" s="526"/>
      <c r="VJB54" s="526"/>
      <c r="VJC54" s="526"/>
      <c r="VJD54" s="526"/>
      <c r="VJE54" s="526"/>
      <c r="VJF54" s="526"/>
      <c r="VJG54" s="526"/>
      <c r="VJH54" s="526"/>
      <c r="VJI54" s="526"/>
      <c r="VJJ54" s="526"/>
      <c r="VJK54" s="526"/>
      <c r="VJL54" s="526"/>
      <c r="VJM54" s="526"/>
      <c r="VJN54" s="526"/>
      <c r="VJO54" s="526"/>
      <c r="VJP54" s="526"/>
      <c r="VJQ54" s="526"/>
      <c r="VJR54" s="526"/>
      <c r="VJS54" s="526"/>
      <c r="VJT54" s="526"/>
      <c r="VJU54" s="526"/>
      <c r="VJV54" s="526"/>
      <c r="VJW54" s="526"/>
      <c r="VJX54" s="526"/>
      <c r="VJY54" s="526"/>
      <c r="VJZ54" s="526"/>
      <c r="VKA54" s="526"/>
      <c r="VKB54" s="526"/>
      <c r="VKC54" s="526"/>
      <c r="VKD54" s="526"/>
      <c r="VKE54" s="526"/>
      <c r="VKF54" s="526"/>
      <c r="VKG54" s="526"/>
      <c r="VKH54" s="526"/>
      <c r="VKI54" s="526"/>
      <c r="VKJ54" s="526"/>
      <c r="VKK54" s="526"/>
      <c r="VKL54" s="526"/>
      <c r="VKM54" s="526"/>
      <c r="VKN54" s="526"/>
      <c r="VKO54" s="526"/>
      <c r="VKP54" s="526"/>
      <c r="VKQ54" s="526"/>
      <c r="VKR54" s="526"/>
      <c r="VKS54" s="526"/>
      <c r="VKT54" s="526"/>
      <c r="VKU54" s="526"/>
      <c r="VKV54" s="526"/>
      <c r="VKW54" s="526"/>
      <c r="VKX54" s="526"/>
      <c r="VKY54" s="526"/>
      <c r="VKZ54" s="526"/>
      <c r="VLA54" s="526"/>
      <c r="VLB54" s="526"/>
      <c r="VLC54" s="526"/>
      <c r="VLD54" s="526"/>
      <c r="VLE54" s="526"/>
      <c r="VLF54" s="526"/>
      <c r="VLG54" s="526"/>
      <c r="VLH54" s="526"/>
      <c r="VLI54" s="526"/>
      <c r="VLJ54" s="526"/>
      <c r="VLK54" s="526"/>
      <c r="VLL54" s="526"/>
      <c r="VLM54" s="526"/>
      <c r="VLN54" s="526"/>
      <c r="VLO54" s="526"/>
      <c r="VLP54" s="526"/>
      <c r="VLQ54" s="526"/>
      <c r="VLR54" s="526"/>
      <c r="VLS54" s="526"/>
      <c r="VLT54" s="526"/>
      <c r="VLU54" s="526"/>
      <c r="VLV54" s="526"/>
      <c r="VLW54" s="526"/>
      <c r="VLX54" s="526"/>
      <c r="VLY54" s="526"/>
      <c r="VLZ54" s="526"/>
      <c r="VMA54" s="526"/>
      <c r="VMB54" s="526"/>
      <c r="VMC54" s="526"/>
      <c r="VMD54" s="526"/>
      <c r="VME54" s="526"/>
      <c r="VMF54" s="526"/>
      <c r="VMG54" s="526"/>
      <c r="VMH54" s="526"/>
      <c r="VMI54" s="526"/>
      <c r="VMJ54" s="526"/>
      <c r="VMK54" s="526"/>
      <c r="VML54" s="526"/>
      <c r="VMM54" s="526"/>
      <c r="VMN54" s="526"/>
      <c r="VMO54" s="526"/>
      <c r="VMP54" s="526"/>
      <c r="VMQ54" s="526"/>
      <c r="VMR54" s="526"/>
      <c r="VMS54" s="526"/>
      <c r="VMT54" s="526"/>
      <c r="VMU54" s="526"/>
      <c r="VMV54" s="526"/>
      <c r="VMW54" s="526"/>
      <c r="VMX54" s="526"/>
      <c r="VMY54" s="526"/>
      <c r="VMZ54" s="526"/>
      <c r="VNA54" s="526"/>
      <c r="VNB54" s="526"/>
      <c r="VNC54" s="526"/>
      <c r="VND54" s="526"/>
      <c r="VNE54" s="526"/>
      <c r="VNF54" s="526"/>
      <c r="VNG54" s="526"/>
      <c r="VNH54" s="526"/>
      <c r="VNI54" s="526"/>
      <c r="VNJ54" s="526"/>
      <c r="VNK54" s="526"/>
      <c r="VNL54" s="526"/>
      <c r="VNM54" s="526"/>
      <c r="VNN54" s="526"/>
      <c r="VNO54" s="526"/>
      <c r="VNP54" s="526"/>
      <c r="VNQ54" s="526"/>
      <c r="VNR54" s="526"/>
      <c r="VNS54" s="526"/>
      <c r="VNT54" s="526"/>
      <c r="VNU54" s="526"/>
      <c r="VNV54" s="526"/>
      <c r="VNW54" s="526"/>
      <c r="VNX54" s="526"/>
      <c r="VNY54" s="526"/>
      <c r="VNZ54" s="526"/>
      <c r="VOA54" s="526"/>
      <c r="VOB54" s="526"/>
      <c r="VOC54" s="526"/>
      <c r="VOD54" s="526"/>
      <c r="VOE54" s="526"/>
      <c r="VOF54" s="526"/>
      <c r="VOG54" s="526"/>
      <c r="VOH54" s="526"/>
      <c r="VOI54" s="526"/>
      <c r="VOJ54" s="526"/>
      <c r="VOK54" s="526"/>
      <c r="VOL54" s="526"/>
      <c r="VOM54" s="526"/>
      <c r="VON54" s="526"/>
      <c r="VOO54" s="526"/>
      <c r="VOP54" s="526"/>
      <c r="VOQ54" s="526"/>
      <c r="VOR54" s="526"/>
      <c r="VOS54" s="526"/>
      <c r="VOT54" s="526"/>
      <c r="VOU54" s="526"/>
      <c r="VOV54" s="526"/>
      <c r="VOW54" s="526"/>
      <c r="VOX54" s="526"/>
      <c r="VOY54" s="526"/>
      <c r="VOZ54" s="526"/>
      <c r="VPA54" s="526"/>
      <c r="VPB54" s="526"/>
      <c r="VPC54" s="526"/>
      <c r="VPD54" s="526"/>
      <c r="VPE54" s="526"/>
      <c r="VPF54" s="526"/>
      <c r="VPG54" s="526"/>
      <c r="VPH54" s="526"/>
      <c r="VPI54" s="526"/>
      <c r="VPJ54" s="526"/>
      <c r="VPK54" s="526"/>
      <c r="VPL54" s="526"/>
      <c r="VPM54" s="526"/>
      <c r="VPN54" s="526"/>
      <c r="VPO54" s="526"/>
      <c r="VPP54" s="526"/>
      <c r="VPQ54" s="526"/>
      <c r="VPR54" s="526"/>
      <c r="VPS54" s="526"/>
      <c r="VPT54" s="526"/>
      <c r="VPU54" s="526"/>
      <c r="VPV54" s="526"/>
      <c r="VPW54" s="526"/>
      <c r="VPX54" s="526"/>
      <c r="VPY54" s="526"/>
      <c r="VPZ54" s="526"/>
      <c r="VQA54" s="526"/>
      <c r="VQB54" s="526"/>
      <c r="VQC54" s="526"/>
      <c r="VQD54" s="526"/>
      <c r="VQE54" s="526"/>
      <c r="VQF54" s="526"/>
      <c r="VQG54" s="526"/>
      <c r="VQH54" s="526"/>
      <c r="VQI54" s="526"/>
      <c r="VQJ54" s="526"/>
      <c r="VQK54" s="526"/>
      <c r="VQL54" s="526"/>
      <c r="VQM54" s="526"/>
      <c r="VQN54" s="526"/>
      <c r="VQO54" s="526"/>
      <c r="VQP54" s="526"/>
      <c r="VQQ54" s="526"/>
      <c r="VQR54" s="526"/>
      <c r="VQS54" s="526"/>
      <c r="VQT54" s="526"/>
      <c r="VQU54" s="526"/>
      <c r="VQV54" s="526"/>
      <c r="VQW54" s="526"/>
      <c r="VQX54" s="526"/>
      <c r="VQY54" s="526"/>
      <c r="VQZ54" s="526"/>
      <c r="VRA54" s="526"/>
      <c r="VRB54" s="526"/>
      <c r="VRC54" s="526"/>
      <c r="VRD54" s="526"/>
      <c r="VRE54" s="526"/>
      <c r="VRF54" s="526"/>
      <c r="VRG54" s="526"/>
      <c r="VRH54" s="526"/>
      <c r="VRI54" s="526"/>
      <c r="VRJ54" s="526"/>
      <c r="VRK54" s="526"/>
      <c r="VRL54" s="526"/>
      <c r="VRM54" s="526"/>
      <c r="VRN54" s="526"/>
      <c r="VRO54" s="526"/>
      <c r="VRP54" s="526"/>
      <c r="VRQ54" s="526"/>
      <c r="VRR54" s="526"/>
      <c r="VRS54" s="526"/>
      <c r="VRT54" s="526"/>
      <c r="VRU54" s="526"/>
      <c r="VRV54" s="526"/>
      <c r="VRW54" s="526"/>
      <c r="VRX54" s="526"/>
      <c r="VRY54" s="526"/>
      <c r="VRZ54" s="526"/>
      <c r="VSA54" s="526"/>
      <c r="VSB54" s="526"/>
      <c r="VSC54" s="526"/>
      <c r="VSD54" s="526"/>
      <c r="VSE54" s="526"/>
      <c r="VSF54" s="526"/>
      <c r="VSG54" s="526"/>
      <c r="VSH54" s="526"/>
      <c r="VSI54" s="526"/>
      <c r="VSJ54" s="526"/>
      <c r="VSK54" s="526"/>
      <c r="VSL54" s="526"/>
      <c r="VSM54" s="526"/>
      <c r="VSN54" s="526"/>
      <c r="VSO54" s="526"/>
      <c r="VSP54" s="526"/>
      <c r="VSQ54" s="526"/>
      <c r="VSR54" s="526"/>
      <c r="VSS54" s="526"/>
      <c r="VST54" s="526"/>
      <c r="VSU54" s="526"/>
      <c r="VSV54" s="526"/>
      <c r="VSW54" s="526"/>
      <c r="VSX54" s="526"/>
      <c r="VSY54" s="526"/>
      <c r="VSZ54" s="526"/>
      <c r="VTA54" s="526"/>
      <c r="VTB54" s="526"/>
      <c r="VTC54" s="526"/>
      <c r="VTD54" s="526"/>
      <c r="VTE54" s="526"/>
      <c r="VTF54" s="526"/>
      <c r="VTG54" s="526"/>
      <c r="VTH54" s="526"/>
      <c r="VTI54" s="526"/>
      <c r="VTJ54" s="526"/>
      <c r="VTK54" s="526"/>
      <c r="VTL54" s="526"/>
      <c r="VTM54" s="526"/>
      <c r="VTN54" s="526"/>
      <c r="VTO54" s="526"/>
      <c r="VTP54" s="526"/>
      <c r="VTQ54" s="526"/>
      <c r="VTR54" s="526"/>
      <c r="VTS54" s="526"/>
      <c r="VTT54" s="526"/>
      <c r="VTU54" s="526"/>
      <c r="VTV54" s="526"/>
      <c r="VTW54" s="526"/>
      <c r="VTX54" s="526"/>
      <c r="VTY54" s="526"/>
      <c r="VTZ54" s="526"/>
      <c r="VUA54" s="526"/>
      <c r="VUB54" s="526"/>
      <c r="VUC54" s="526"/>
      <c r="VUD54" s="526"/>
      <c r="VUE54" s="526"/>
      <c r="VUF54" s="526"/>
      <c r="VUG54" s="526"/>
      <c r="VUH54" s="526"/>
      <c r="VUI54" s="526"/>
      <c r="VUJ54" s="526"/>
      <c r="VUK54" s="526"/>
      <c r="VUL54" s="526"/>
      <c r="VUM54" s="526"/>
      <c r="VUN54" s="526"/>
      <c r="VUO54" s="526"/>
      <c r="VUP54" s="526"/>
      <c r="VUQ54" s="526"/>
      <c r="VUR54" s="526"/>
      <c r="VUS54" s="526"/>
      <c r="VUT54" s="526"/>
      <c r="VUU54" s="526"/>
      <c r="VUV54" s="526"/>
      <c r="VUW54" s="526"/>
      <c r="VUX54" s="526"/>
      <c r="VUY54" s="526"/>
      <c r="VUZ54" s="526"/>
      <c r="VVA54" s="526"/>
      <c r="VVB54" s="526"/>
      <c r="VVC54" s="526"/>
      <c r="VVD54" s="526"/>
      <c r="VVE54" s="526"/>
      <c r="VVF54" s="526"/>
      <c r="VVG54" s="526"/>
      <c r="VVH54" s="526"/>
      <c r="VVI54" s="526"/>
      <c r="VVJ54" s="526"/>
      <c r="VVK54" s="526"/>
      <c r="VVL54" s="526"/>
      <c r="VVM54" s="526"/>
      <c r="VVN54" s="526"/>
      <c r="VVO54" s="526"/>
      <c r="VVP54" s="526"/>
      <c r="VVQ54" s="526"/>
      <c r="VVR54" s="526"/>
      <c r="VVS54" s="526"/>
      <c r="VVT54" s="526"/>
      <c r="VVU54" s="526"/>
      <c r="VVV54" s="526"/>
      <c r="VVW54" s="526"/>
      <c r="VVX54" s="526"/>
      <c r="VVY54" s="526"/>
      <c r="VVZ54" s="526"/>
      <c r="VWA54" s="526"/>
      <c r="VWB54" s="526"/>
      <c r="VWC54" s="526"/>
      <c r="VWD54" s="526"/>
      <c r="VWE54" s="526"/>
      <c r="VWF54" s="526"/>
      <c r="VWG54" s="526"/>
      <c r="VWH54" s="526"/>
      <c r="VWI54" s="526"/>
      <c r="VWJ54" s="526"/>
      <c r="VWK54" s="526"/>
      <c r="VWL54" s="526"/>
      <c r="VWM54" s="526"/>
      <c r="VWN54" s="526"/>
      <c r="VWO54" s="526"/>
      <c r="VWP54" s="526"/>
      <c r="VWQ54" s="526"/>
      <c r="VWR54" s="526"/>
      <c r="VWS54" s="526"/>
      <c r="VWT54" s="526"/>
      <c r="VWU54" s="526"/>
      <c r="VWV54" s="526"/>
      <c r="VWW54" s="526"/>
      <c r="VWX54" s="526"/>
      <c r="VWY54" s="526"/>
      <c r="VWZ54" s="526"/>
      <c r="VXA54" s="526"/>
      <c r="VXB54" s="526"/>
      <c r="VXC54" s="526"/>
      <c r="VXD54" s="526"/>
      <c r="VXE54" s="526"/>
      <c r="VXF54" s="526"/>
      <c r="VXG54" s="526"/>
      <c r="VXH54" s="526"/>
      <c r="VXI54" s="526"/>
      <c r="VXJ54" s="526"/>
      <c r="VXK54" s="526"/>
      <c r="VXL54" s="526"/>
      <c r="VXM54" s="526"/>
      <c r="VXN54" s="526"/>
      <c r="VXO54" s="526"/>
      <c r="VXP54" s="526"/>
      <c r="VXQ54" s="526"/>
      <c r="VXR54" s="526"/>
      <c r="VXS54" s="526"/>
      <c r="VXT54" s="526"/>
      <c r="VXU54" s="526"/>
      <c r="VXV54" s="526"/>
      <c r="VXW54" s="526"/>
      <c r="VXX54" s="526"/>
      <c r="VXY54" s="526"/>
      <c r="VXZ54" s="526"/>
      <c r="VYA54" s="526"/>
      <c r="VYB54" s="526"/>
      <c r="VYC54" s="526"/>
      <c r="VYD54" s="526"/>
      <c r="VYE54" s="526"/>
      <c r="VYF54" s="526"/>
      <c r="VYG54" s="526"/>
      <c r="VYH54" s="526"/>
      <c r="VYI54" s="526"/>
      <c r="VYJ54" s="526"/>
      <c r="VYK54" s="526"/>
      <c r="VYL54" s="526"/>
      <c r="VYM54" s="526"/>
      <c r="VYN54" s="526"/>
      <c r="VYO54" s="526"/>
      <c r="VYP54" s="526"/>
      <c r="VYQ54" s="526"/>
      <c r="VYR54" s="526"/>
      <c r="VYS54" s="526"/>
      <c r="VYT54" s="526"/>
      <c r="VYU54" s="526"/>
      <c r="VYV54" s="526"/>
      <c r="VYW54" s="526"/>
      <c r="VYX54" s="526"/>
      <c r="VYY54" s="526"/>
      <c r="VYZ54" s="526"/>
      <c r="VZA54" s="526"/>
      <c r="VZB54" s="526"/>
      <c r="VZC54" s="526"/>
      <c r="VZD54" s="526"/>
      <c r="VZE54" s="526"/>
      <c r="VZF54" s="526"/>
      <c r="VZG54" s="526"/>
      <c r="VZH54" s="526"/>
      <c r="VZI54" s="526"/>
      <c r="VZJ54" s="526"/>
      <c r="VZK54" s="526"/>
      <c r="VZL54" s="526"/>
      <c r="VZM54" s="526"/>
      <c r="VZN54" s="526"/>
      <c r="VZO54" s="526"/>
      <c r="VZP54" s="526"/>
      <c r="VZQ54" s="526"/>
      <c r="VZR54" s="526"/>
      <c r="VZS54" s="526"/>
      <c r="VZT54" s="526"/>
      <c r="VZU54" s="526"/>
      <c r="VZV54" s="526"/>
      <c r="VZW54" s="526"/>
      <c r="VZX54" s="526"/>
      <c r="VZY54" s="526"/>
      <c r="VZZ54" s="526"/>
      <c r="WAA54" s="526"/>
      <c r="WAB54" s="526"/>
      <c r="WAC54" s="526"/>
      <c r="WAD54" s="526"/>
      <c r="WAE54" s="526"/>
      <c r="WAF54" s="526"/>
      <c r="WAG54" s="526"/>
      <c r="WAH54" s="526"/>
      <c r="WAI54" s="526"/>
      <c r="WAJ54" s="526"/>
      <c r="WAK54" s="526"/>
      <c r="WAL54" s="526"/>
      <c r="WAM54" s="526"/>
      <c r="WAN54" s="526"/>
      <c r="WAO54" s="526"/>
      <c r="WAP54" s="526"/>
      <c r="WAQ54" s="526"/>
      <c r="WAR54" s="526"/>
      <c r="WAS54" s="526"/>
      <c r="WAT54" s="526"/>
      <c r="WAU54" s="526"/>
      <c r="WAV54" s="526"/>
      <c r="WAW54" s="526"/>
      <c r="WAX54" s="526"/>
      <c r="WAY54" s="526"/>
      <c r="WAZ54" s="526"/>
      <c r="WBA54" s="526"/>
      <c r="WBB54" s="526"/>
      <c r="WBC54" s="526"/>
      <c r="WBD54" s="526"/>
      <c r="WBE54" s="526"/>
      <c r="WBF54" s="526"/>
      <c r="WBG54" s="526"/>
      <c r="WBH54" s="526"/>
      <c r="WBI54" s="526"/>
      <c r="WBJ54" s="526"/>
      <c r="WBK54" s="526"/>
      <c r="WBL54" s="526"/>
      <c r="WBM54" s="526"/>
      <c r="WBN54" s="526"/>
      <c r="WBO54" s="526"/>
      <c r="WBP54" s="526"/>
      <c r="WBQ54" s="526"/>
      <c r="WBR54" s="526"/>
      <c r="WBS54" s="526"/>
      <c r="WBT54" s="526"/>
      <c r="WBU54" s="526"/>
      <c r="WBV54" s="526"/>
      <c r="WBW54" s="526"/>
      <c r="WBX54" s="526"/>
      <c r="WBY54" s="526"/>
      <c r="WBZ54" s="526"/>
      <c r="WCA54" s="526"/>
      <c r="WCB54" s="526"/>
      <c r="WCC54" s="526"/>
      <c r="WCD54" s="526"/>
      <c r="WCE54" s="526"/>
      <c r="WCF54" s="526"/>
      <c r="WCG54" s="526"/>
      <c r="WCH54" s="526"/>
      <c r="WCI54" s="526"/>
      <c r="WCJ54" s="526"/>
      <c r="WCK54" s="526"/>
      <c r="WCL54" s="526"/>
      <c r="WCM54" s="526"/>
      <c r="WCN54" s="526"/>
      <c r="WCO54" s="526"/>
      <c r="WCP54" s="526"/>
      <c r="WCQ54" s="526"/>
      <c r="WCR54" s="526"/>
      <c r="WCS54" s="526"/>
      <c r="WCT54" s="526"/>
      <c r="WCU54" s="526"/>
      <c r="WCV54" s="526"/>
      <c r="WCW54" s="526"/>
      <c r="WCX54" s="526"/>
      <c r="WCY54" s="526"/>
      <c r="WCZ54" s="526"/>
      <c r="WDA54" s="526"/>
      <c r="WDB54" s="526"/>
      <c r="WDC54" s="526"/>
      <c r="WDD54" s="526"/>
      <c r="WDE54" s="526"/>
      <c r="WDF54" s="526"/>
      <c r="WDG54" s="526"/>
      <c r="WDH54" s="526"/>
      <c r="WDI54" s="526"/>
      <c r="WDJ54" s="526"/>
      <c r="WDK54" s="526"/>
      <c r="WDL54" s="526"/>
      <c r="WDM54" s="526"/>
      <c r="WDN54" s="526"/>
      <c r="WDO54" s="526"/>
      <c r="WDP54" s="526"/>
      <c r="WDQ54" s="526"/>
      <c r="WDR54" s="526"/>
      <c r="WDS54" s="526"/>
      <c r="WDT54" s="526"/>
      <c r="WDU54" s="526"/>
      <c r="WDV54" s="526"/>
      <c r="WDW54" s="526"/>
      <c r="WDX54" s="526"/>
      <c r="WDY54" s="526"/>
      <c r="WDZ54" s="526"/>
      <c r="WEA54" s="526"/>
      <c r="WEB54" s="526"/>
      <c r="WEC54" s="526"/>
      <c r="WED54" s="526"/>
      <c r="WEE54" s="526"/>
      <c r="WEF54" s="526"/>
      <c r="WEG54" s="526"/>
      <c r="WEH54" s="526"/>
      <c r="WEI54" s="526"/>
      <c r="WEJ54" s="526"/>
      <c r="WEK54" s="526"/>
      <c r="WEL54" s="526"/>
      <c r="WEM54" s="526"/>
      <c r="WEN54" s="526"/>
      <c r="WEO54" s="526"/>
      <c r="WEP54" s="526"/>
      <c r="WEQ54" s="526"/>
      <c r="WER54" s="526"/>
      <c r="WES54" s="526"/>
      <c r="WET54" s="526"/>
      <c r="WEU54" s="526"/>
      <c r="WEV54" s="526"/>
      <c r="WEW54" s="526"/>
      <c r="WEX54" s="526"/>
      <c r="WEY54" s="526"/>
      <c r="WEZ54" s="526"/>
      <c r="WFA54" s="526"/>
      <c r="WFB54" s="526"/>
      <c r="WFC54" s="526"/>
      <c r="WFD54" s="526"/>
      <c r="WFE54" s="526"/>
      <c r="WFF54" s="526"/>
      <c r="WFG54" s="526"/>
      <c r="WFH54" s="526"/>
      <c r="WFI54" s="526"/>
      <c r="WFJ54" s="526"/>
      <c r="WFK54" s="526"/>
      <c r="WFL54" s="526"/>
      <c r="WFM54" s="526"/>
      <c r="WFN54" s="526"/>
      <c r="WFO54" s="526"/>
      <c r="WFP54" s="526"/>
      <c r="WFQ54" s="526"/>
      <c r="WFR54" s="526"/>
      <c r="WFS54" s="526"/>
      <c r="WFT54" s="526"/>
      <c r="WFU54" s="526"/>
      <c r="WFV54" s="526"/>
      <c r="WFW54" s="526"/>
      <c r="WFX54" s="526"/>
      <c r="WFY54" s="526"/>
      <c r="WFZ54" s="526"/>
      <c r="WGA54" s="526"/>
      <c r="WGB54" s="526"/>
      <c r="WGC54" s="526"/>
      <c r="WGD54" s="526"/>
      <c r="WGE54" s="526"/>
      <c r="WGF54" s="526"/>
      <c r="WGG54" s="526"/>
      <c r="WGH54" s="526"/>
      <c r="WGI54" s="526"/>
      <c r="WGJ54" s="526"/>
      <c r="WGK54" s="526"/>
      <c r="WGL54" s="526"/>
      <c r="WGM54" s="526"/>
      <c r="WGN54" s="526"/>
      <c r="WGO54" s="526"/>
      <c r="WGP54" s="526"/>
      <c r="WGQ54" s="526"/>
      <c r="WGR54" s="526"/>
      <c r="WGS54" s="526"/>
      <c r="WGT54" s="526"/>
      <c r="WGU54" s="526"/>
      <c r="WGV54" s="526"/>
      <c r="WGW54" s="526"/>
      <c r="WGX54" s="526"/>
      <c r="WGY54" s="526"/>
      <c r="WGZ54" s="526"/>
      <c r="WHA54" s="526"/>
      <c r="WHB54" s="526"/>
      <c r="WHC54" s="526"/>
      <c r="WHD54" s="526"/>
      <c r="WHE54" s="526"/>
      <c r="WHF54" s="526"/>
      <c r="WHG54" s="526"/>
      <c r="WHH54" s="526"/>
      <c r="WHI54" s="526"/>
      <c r="WHJ54" s="526"/>
      <c r="WHK54" s="526"/>
      <c r="WHL54" s="526"/>
      <c r="WHM54" s="526"/>
      <c r="WHN54" s="526"/>
      <c r="WHO54" s="526"/>
      <c r="WHP54" s="526"/>
      <c r="WHQ54" s="526"/>
      <c r="WHR54" s="526"/>
      <c r="WHS54" s="526"/>
      <c r="WHT54" s="526"/>
      <c r="WHU54" s="526"/>
      <c r="WHV54" s="526"/>
      <c r="WHW54" s="526"/>
      <c r="WHX54" s="526"/>
      <c r="WHY54" s="526"/>
      <c r="WHZ54" s="526"/>
      <c r="WIA54" s="526"/>
      <c r="WIB54" s="526"/>
      <c r="WIC54" s="526"/>
      <c r="WID54" s="526"/>
      <c r="WIE54" s="526"/>
      <c r="WIF54" s="526"/>
      <c r="WIG54" s="526"/>
      <c r="WIH54" s="526"/>
      <c r="WII54" s="526"/>
      <c r="WIJ54" s="526"/>
      <c r="WIK54" s="526"/>
      <c r="WIL54" s="526"/>
      <c r="WIM54" s="526"/>
      <c r="WIN54" s="526"/>
      <c r="WIO54" s="526"/>
      <c r="WIP54" s="526"/>
      <c r="WIQ54" s="526"/>
      <c r="WIR54" s="526"/>
      <c r="WIS54" s="526"/>
      <c r="WIT54" s="526"/>
      <c r="WIU54" s="526"/>
      <c r="WIV54" s="526"/>
      <c r="WIW54" s="526"/>
      <c r="WIX54" s="526"/>
      <c r="WIY54" s="526"/>
      <c r="WIZ54" s="526"/>
      <c r="WJA54" s="526"/>
      <c r="WJB54" s="526"/>
      <c r="WJC54" s="526"/>
      <c r="WJD54" s="526"/>
      <c r="WJE54" s="526"/>
      <c r="WJF54" s="526"/>
      <c r="WJG54" s="526"/>
      <c r="WJH54" s="526"/>
      <c r="WJI54" s="526"/>
      <c r="WJJ54" s="526"/>
      <c r="WJK54" s="526"/>
      <c r="WJL54" s="526"/>
      <c r="WJM54" s="526"/>
      <c r="WJN54" s="526"/>
      <c r="WJO54" s="526"/>
      <c r="WJP54" s="526"/>
      <c r="WJQ54" s="526"/>
      <c r="WJR54" s="526"/>
      <c r="WJS54" s="526"/>
      <c r="WJT54" s="526"/>
      <c r="WJU54" s="526"/>
      <c r="WJV54" s="526"/>
      <c r="WJW54" s="526"/>
      <c r="WJX54" s="526"/>
      <c r="WJY54" s="526"/>
      <c r="WJZ54" s="526"/>
      <c r="WKA54" s="526"/>
      <c r="WKB54" s="526"/>
      <c r="WKC54" s="526"/>
      <c r="WKD54" s="526"/>
      <c r="WKE54" s="526"/>
      <c r="WKF54" s="526"/>
      <c r="WKG54" s="526"/>
      <c r="WKH54" s="526"/>
      <c r="WKI54" s="526"/>
      <c r="WKJ54" s="526"/>
      <c r="WKK54" s="526"/>
      <c r="WKL54" s="526"/>
      <c r="WKM54" s="526"/>
      <c r="WKN54" s="526"/>
      <c r="WKO54" s="526"/>
      <c r="WKP54" s="526"/>
      <c r="WKQ54" s="526"/>
      <c r="WKR54" s="526"/>
      <c r="WKS54" s="526"/>
      <c r="WKT54" s="526"/>
      <c r="WKU54" s="526"/>
      <c r="WKV54" s="526"/>
      <c r="WKW54" s="526"/>
      <c r="WKX54" s="526"/>
      <c r="WKY54" s="526"/>
      <c r="WKZ54" s="526"/>
      <c r="WLA54" s="526"/>
      <c r="WLB54" s="526"/>
      <c r="WLC54" s="526"/>
      <c r="WLD54" s="526"/>
      <c r="WLE54" s="526"/>
      <c r="WLF54" s="526"/>
      <c r="WLG54" s="526"/>
      <c r="WLH54" s="526"/>
      <c r="WLI54" s="526"/>
      <c r="WLJ54" s="526"/>
      <c r="WLK54" s="526"/>
      <c r="WLL54" s="526"/>
      <c r="WLM54" s="526"/>
      <c r="WLN54" s="526"/>
      <c r="WLO54" s="526"/>
      <c r="WLP54" s="526"/>
      <c r="WLQ54" s="526"/>
      <c r="WLR54" s="526"/>
      <c r="WLS54" s="526"/>
      <c r="WLT54" s="526"/>
      <c r="WLU54" s="526"/>
      <c r="WLV54" s="526"/>
      <c r="WLW54" s="526"/>
      <c r="WLX54" s="526"/>
      <c r="WLY54" s="526"/>
      <c r="WLZ54" s="526"/>
      <c r="WMA54" s="526"/>
      <c r="WMB54" s="526"/>
      <c r="WMC54" s="526"/>
      <c r="WMD54" s="526"/>
      <c r="WME54" s="526"/>
      <c r="WMF54" s="526"/>
      <c r="WMG54" s="526"/>
      <c r="WMH54" s="526"/>
      <c r="WMI54" s="526"/>
      <c r="WMJ54" s="526"/>
      <c r="WMK54" s="526"/>
      <c r="WML54" s="526"/>
      <c r="WMM54" s="526"/>
      <c r="WMN54" s="526"/>
      <c r="WMO54" s="526"/>
      <c r="WMP54" s="526"/>
      <c r="WMQ54" s="526"/>
      <c r="WMR54" s="526"/>
      <c r="WMS54" s="526"/>
      <c r="WMT54" s="526"/>
      <c r="WMU54" s="526"/>
      <c r="WMV54" s="526"/>
      <c r="WMW54" s="526"/>
      <c r="WMX54" s="526"/>
      <c r="WMY54" s="526"/>
      <c r="WMZ54" s="526"/>
      <c r="WNA54" s="526"/>
      <c r="WNB54" s="526"/>
      <c r="WNC54" s="526"/>
      <c r="WND54" s="526"/>
      <c r="WNE54" s="526"/>
      <c r="WNF54" s="526"/>
      <c r="WNG54" s="526"/>
      <c r="WNH54" s="526"/>
      <c r="WNI54" s="526"/>
      <c r="WNJ54" s="526"/>
      <c r="WNK54" s="526"/>
      <c r="WNL54" s="526"/>
      <c r="WNM54" s="526"/>
      <c r="WNN54" s="526"/>
      <c r="WNO54" s="526"/>
      <c r="WNP54" s="526"/>
      <c r="WNQ54" s="526"/>
      <c r="WNR54" s="526"/>
      <c r="WNS54" s="526"/>
      <c r="WNT54" s="526"/>
      <c r="WNU54" s="526"/>
      <c r="WNV54" s="526"/>
      <c r="WNW54" s="526"/>
      <c r="WNX54" s="526"/>
      <c r="WNY54" s="526"/>
      <c r="WNZ54" s="526"/>
      <c r="WOA54" s="526"/>
      <c r="WOB54" s="526"/>
      <c r="WOC54" s="526"/>
      <c r="WOD54" s="526"/>
      <c r="WOE54" s="526"/>
      <c r="WOF54" s="526"/>
      <c r="WOG54" s="526"/>
      <c r="WOH54" s="526"/>
      <c r="WOI54" s="526"/>
      <c r="WOJ54" s="526"/>
      <c r="WOK54" s="526"/>
      <c r="WOL54" s="526"/>
      <c r="WOM54" s="526"/>
      <c r="WON54" s="526"/>
      <c r="WOO54" s="526"/>
      <c r="WOP54" s="526"/>
      <c r="WOQ54" s="526"/>
      <c r="WOR54" s="526"/>
      <c r="WOS54" s="526"/>
      <c r="WOT54" s="526"/>
      <c r="WOU54" s="526"/>
      <c r="WOV54" s="526"/>
      <c r="WOW54" s="526"/>
      <c r="WOX54" s="526"/>
      <c r="WOY54" s="526"/>
      <c r="WOZ54" s="526"/>
      <c r="WPA54" s="526"/>
      <c r="WPB54" s="526"/>
      <c r="WPC54" s="526"/>
      <c r="WPD54" s="526"/>
      <c r="WPE54" s="526"/>
      <c r="WPF54" s="526"/>
      <c r="WPG54" s="526"/>
      <c r="WPH54" s="526"/>
      <c r="WPI54" s="526"/>
      <c r="WPJ54" s="526"/>
      <c r="WPK54" s="526"/>
      <c r="WPL54" s="526"/>
      <c r="WPM54" s="526"/>
      <c r="WPN54" s="526"/>
      <c r="WPO54" s="526"/>
      <c r="WPP54" s="526"/>
      <c r="WPQ54" s="526"/>
      <c r="WPR54" s="526"/>
      <c r="WPS54" s="526"/>
      <c r="WPT54" s="526"/>
      <c r="WPU54" s="526"/>
      <c r="WPV54" s="526"/>
      <c r="WPW54" s="526"/>
      <c r="WPX54" s="526"/>
      <c r="WPY54" s="526"/>
      <c r="WPZ54" s="526"/>
      <c r="WQA54" s="526"/>
      <c r="WQB54" s="526"/>
      <c r="WQC54" s="526"/>
      <c r="WQD54" s="526"/>
      <c r="WQE54" s="526"/>
      <c r="WQF54" s="526"/>
      <c r="WQG54" s="526"/>
      <c r="WQH54" s="526"/>
      <c r="WQI54" s="526"/>
      <c r="WQJ54" s="526"/>
      <c r="WQK54" s="526"/>
      <c r="WQL54" s="526"/>
      <c r="WQM54" s="526"/>
      <c r="WQN54" s="526"/>
      <c r="WQO54" s="526"/>
      <c r="WQP54" s="526"/>
      <c r="WQQ54" s="526"/>
      <c r="WQR54" s="526"/>
      <c r="WQS54" s="526"/>
      <c r="WQT54" s="526"/>
      <c r="WQU54" s="526"/>
      <c r="WQV54" s="526"/>
      <c r="WQW54" s="526"/>
      <c r="WQX54" s="526"/>
      <c r="WQY54" s="526"/>
      <c r="WQZ54" s="526"/>
      <c r="WRA54" s="526"/>
      <c r="WRB54" s="526"/>
      <c r="WRC54" s="526"/>
      <c r="WRD54" s="526"/>
      <c r="WRE54" s="526"/>
      <c r="WRF54" s="526"/>
      <c r="WRG54" s="526"/>
      <c r="WRH54" s="526"/>
      <c r="WRI54" s="526"/>
      <c r="WRJ54" s="526"/>
      <c r="WRK54" s="526"/>
      <c r="WRL54" s="526"/>
      <c r="WRM54" s="526"/>
      <c r="WRN54" s="526"/>
      <c r="WRO54" s="526"/>
      <c r="WRP54" s="526"/>
      <c r="WRQ54" s="526"/>
      <c r="WRR54" s="526"/>
      <c r="WRS54" s="526"/>
      <c r="WRT54" s="526"/>
      <c r="WRU54" s="526"/>
      <c r="WRV54" s="526"/>
      <c r="WRW54" s="526"/>
      <c r="WRX54" s="526"/>
      <c r="WRY54" s="526"/>
      <c r="WRZ54" s="526"/>
      <c r="WSA54" s="526"/>
      <c r="WSB54" s="526"/>
      <c r="WSC54" s="526"/>
      <c r="WSD54" s="526"/>
      <c r="WSE54" s="526"/>
      <c r="WSF54" s="526"/>
      <c r="WSG54" s="526"/>
      <c r="WSH54" s="526"/>
      <c r="WSI54" s="526"/>
      <c r="WSJ54" s="526"/>
      <c r="WSK54" s="526"/>
      <c r="WSL54" s="526"/>
      <c r="WSM54" s="526"/>
      <c r="WSN54" s="526"/>
      <c r="WSO54" s="526"/>
      <c r="WSP54" s="526"/>
      <c r="WSQ54" s="526"/>
      <c r="WSR54" s="526"/>
      <c r="WSS54" s="526"/>
      <c r="WST54" s="526"/>
      <c r="WSU54" s="526"/>
      <c r="WSV54" s="526"/>
      <c r="WSW54" s="526"/>
      <c r="WSX54" s="526"/>
      <c r="WSY54" s="526"/>
      <c r="WSZ54" s="526"/>
      <c r="WTA54" s="526"/>
      <c r="WTB54" s="526"/>
      <c r="WTC54" s="526"/>
      <c r="WTD54" s="526"/>
      <c r="WTE54" s="526"/>
      <c r="WTF54" s="526"/>
      <c r="WTG54" s="526"/>
      <c r="WTH54" s="526"/>
      <c r="WTI54" s="526"/>
      <c r="WTJ54" s="526"/>
      <c r="WTK54" s="526"/>
      <c r="WTL54" s="526"/>
      <c r="WTM54" s="526"/>
      <c r="WTN54" s="526"/>
      <c r="WTO54" s="526"/>
      <c r="WTP54" s="526"/>
      <c r="WTQ54" s="526"/>
      <c r="WTR54" s="526"/>
      <c r="WTS54" s="526"/>
      <c r="WTT54" s="526"/>
      <c r="WTU54" s="526"/>
      <c r="WTV54" s="526"/>
      <c r="WTW54" s="526"/>
      <c r="WTX54" s="526"/>
      <c r="WTY54" s="526"/>
      <c r="WTZ54" s="526"/>
      <c r="WUA54" s="526"/>
      <c r="WUB54" s="526"/>
      <c r="WUC54" s="526"/>
      <c r="WUD54" s="526"/>
      <c r="WUE54" s="526"/>
      <c r="WUF54" s="526"/>
      <c r="WUG54" s="526"/>
      <c r="WUH54" s="526"/>
      <c r="WUI54" s="526"/>
      <c r="WUJ54" s="526"/>
      <c r="WUK54" s="526"/>
      <c r="WUL54" s="526"/>
      <c r="WUM54" s="526"/>
      <c r="WUN54" s="526"/>
      <c r="WUO54" s="526"/>
      <c r="WUP54" s="526"/>
      <c r="WUQ54" s="526"/>
      <c r="WUR54" s="526"/>
      <c r="WUS54" s="526"/>
      <c r="WUT54" s="526"/>
      <c r="WUU54" s="526"/>
      <c r="WUV54" s="526"/>
      <c r="WUW54" s="526"/>
      <c r="WUX54" s="526"/>
      <c r="WUY54" s="526"/>
      <c r="WUZ54" s="526"/>
      <c r="WVA54" s="526"/>
      <c r="WVB54" s="526"/>
      <c r="WVC54" s="526"/>
      <c r="WVD54" s="526"/>
      <c r="WVE54" s="526"/>
      <c r="WVF54" s="526"/>
      <c r="WVG54" s="526"/>
      <c r="WVH54" s="526"/>
      <c r="WVI54" s="526"/>
      <c r="WVJ54" s="526"/>
      <c r="WVK54" s="526"/>
      <c r="WVL54" s="526"/>
      <c r="WVM54" s="526"/>
      <c r="WVN54" s="526"/>
      <c r="WVO54" s="526"/>
      <c r="WVP54" s="526"/>
      <c r="WVQ54" s="526"/>
      <c r="WVR54" s="526"/>
      <c r="WVS54" s="526"/>
      <c r="WVT54" s="526"/>
      <c r="WVU54" s="526"/>
      <c r="WVV54" s="526"/>
      <c r="WVW54" s="526"/>
      <c r="WVX54" s="526"/>
      <c r="WVY54" s="526"/>
      <c r="WVZ54" s="526"/>
      <c r="WWA54" s="526"/>
      <c r="WWB54" s="526"/>
      <c r="WWC54" s="526"/>
      <c r="WWD54" s="526"/>
      <c r="WWE54" s="526"/>
      <c r="WWF54" s="526"/>
      <c r="WWG54" s="526"/>
      <c r="WWH54" s="526"/>
      <c r="WWI54" s="526"/>
      <c r="WWJ54" s="526"/>
      <c r="WWK54" s="526"/>
      <c r="WWL54" s="526"/>
      <c r="WWM54" s="526"/>
      <c r="WWN54" s="526"/>
      <c r="WWO54" s="526"/>
      <c r="WWP54" s="526"/>
      <c r="WWQ54" s="526"/>
      <c r="WWR54" s="526"/>
      <c r="WWS54" s="526"/>
      <c r="WWT54" s="526"/>
      <c r="WWU54" s="526"/>
      <c r="WWV54" s="526"/>
      <c r="WWW54" s="526"/>
      <c r="WWX54" s="526"/>
      <c r="WWY54" s="526"/>
      <c r="WWZ54" s="526"/>
      <c r="WXA54" s="526"/>
      <c r="WXB54" s="526"/>
      <c r="WXC54" s="526"/>
      <c r="WXD54" s="526"/>
      <c r="WXE54" s="526"/>
      <c r="WXF54" s="526"/>
      <c r="WXG54" s="526"/>
      <c r="WXH54" s="526"/>
      <c r="WXI54" s="526"/>
      <c r="WXJ54" s="526"/>
      <c r="WXK54" s="526"/>
      <c r="WXL54" s="526"/>
      <c r="WXM54" s="526"/>
      <c r="WXN54" s="526"/>
      <c r="WXO54" s="526"/>
      <c r="WXP54" s="526"/>
      <c r="WXQ54" s="526"/>
      <c r="WXR54" s="526"/>
      <c r="WXS54" s="526"/>
      <c r="WXT54" s="526"/>
      <c r="WXU54" s="526"/>
      <c r="WXV54" s="526"/>
      <c r="WXW54" s="526"/>
      <c r="WXX54" s="526"/>
      <c r="WXY54" s="526"/>
      <c r="WXZ54" s="526"/>
      <c r="WYA54" s="526"/>
      <c r="WYB54" s="526"/>
      <c r="WYC54" s="526"/>
      <c r="WYD54" s="526"/>
      <c r="WYE54" s="526"/>
      <c r="WYF54" s="526"/>
      <c r="WYG54" s="526"/>
      <c r="WYH54" s="526"/>
      <c r="WYI54" s="526"/>
      <c r="WYJ54" s="526"/>
      <c r="WYK54" s="526"/>
      <c r="WYL54" s="526"/>
      <c r="WYM54" s="526"/>
      <c r="WYN54" s="526"/>
      <c r="WYO54" s="526"/>
      <c r="WYP54" s="526"/>
      <c r="WYQ54" s="526"/>
      <c r="WYR54" s="526"/>
      <c r="WYS54" s="526"/>
      <c r="WYT54" s="526"/>
      <c r="WYU54" s="526"/>
      <c r="WYV54" s="526"/>
      <c r="WYW54" s="526"/>
      <c r="WYX54" s="526"/>
      <c r="WYY54" s="526"/>
      <c r="WYZ54" s="526"/>
      <c r="WZA54" s="526"/>
      <c r="WZB54" s="526"/>
      <c r="WZC54" s="526"/>
      <c r="WZD54" s="526"/>
      <c r="WZE54" s="526"/>
      <c r="WZF54" s="526"/>
      <c r="WZG54" s="526"/>
      <c r="WZH54" s="526"/>
      <c r="WZI54" s="526"/>
      <c r="WZJ54" s="526"/>
      <c r="WZK54" s="526"/>
      <c r="WZL54" s="526"/>
      <c r="WZM54" s="526"/>
      <c r="WZN54" s="526"/>
      <c r="WZO54" s="526"/>
      <c r="WZP54" s="526"/>
      <c r="WZQ54" s="526"/>
      <c r="WZR54" s="526"/>
      <c r="WZS54" s="526"/>
      <c r="WZT54" s="526"/>
      <c r="WZU54" s="526"/>
      <c r="WZV54" s="526"/>
      <c r="WZW54" s="526"/>
      <c r="WZX54" s="526"/>
      <c r="WZY54" s="526"/>
      <c r="WZZ54" s="526"/>
      <c r="XAA54" s="526"/>
      <c r="XAB54" s="526"/>
      <c r="XAC54" s="526"/>
      <c r="XAD54" s="526"/>
      <c r="XAE54" s="526"/>
      <c r="XAF54" s="526"/>
      <c r="XAG54" s="526"/>
      <c r="XAH54" s="526"/>
      <c r="XAI54" s="526"/>
      <c r="XAJ54" s="526"/>
      <c r="XAK54" s="526"/>
      <c r="XAL54" s="526"/>
      <c r="XAM54" s="526"/>
      <c r="XAN54" s="526"/>
      <c r="XAO54" s="526"/>
      <c r="XAP54" s="526"/>
      <c r="XAQ54" s="526"/>
      <c r="XAR54" s="526"/>
      <c r="XAS54" s="526"/>
      <c r="XAT54" s="526"/>
      <c r="XAU54" s="526"/>
      <c r="XAV54" s="526"/>
      <c r="XAW54" s="526"/>
      <c r="XAX54" s="526"/>
      <c r="XAY54" s="526"/>
      <c r="XAZ54" s="526"/>
      <c r="XBA54" s="526"/>
      <c r="XBB54" s="526"/>
      <c r="XBC54" s="526"/>
      <c r="XBD54" s="526"/>
      <c r="XBE54" s="526"/>
      <c r="XBF54" s="526"/>
      <c r="XBG54" s="526"/>
      <c r="XBH54" s="526"/>
      <c r="XBI54" s="526"/>
      <c r="XBJ54" s="526"/>
      <c r="XBK54" s="526"/>
      <c r="XBL54" s="526"/>
      <c r="XBM54" s="526"/>
      <c r="XBN54" s="526"/>
      <c r="XBO54" s="526"/>
      <c r="XBP54" s="526"/>
      <c r="XBQ54" s="526"/>
      <c r="XBR54" s="526"/>
      <c r="XBS54" s="526"/>
      <c r="XBT54" s="526"/>
      <c r="XBU54" s="526"/>
      <c r="XBV54" s="526"/>
      <c r="XBW54" s="526"/>
      <c r="XBX54" s="526"/>
      <c r="XBY54" s="526"/>
      <c r="XBZ54" s="526"/>
      <c r="XCA54" s="526"/>
      <c r="XCB54" s="526"/>
      <c r="XCC54" s="526"/>
      <c r="XCD54" s="526"/>
      <c r="XCE54" s="526"/>
      <c r="XCF54" s="526"/>
      <c r="XCG54" s="526"/>
      <c r="XCH54" s="526"/>
      <c r="XCI54" s="526"/>
      <c r="XCJ54" s="526"/>
      <c r="XCK54" s="526"/>
      <c r="XCL54" s="526"/>
      <c r="XCM54" s="526"/>
      <c r="XCN54" s="526"/>
      <c r="XCO54" s="526"/>
      <c r="XCP54" s="526"/>
      <c r="XCQ54" s="526"/>
      <c r="XCR54" s="526"/>
      <c r="XCS54" s="526"/>
      <c r="XCT54" s="526"/>
      <c r="XCU54" s="526"/>
      <c r="XCV54" s="526"/>
      <c r="XCW54" s="526"/>
      <c r="XCX54" s="526"/>
      <c r="XCY54" s="526"/>
      <c r="XCZ54" s="526"/>
      <c r="XDA54" s="526"/>
      <c r="XDB54" s="526"/>
      <c r="XDC54" s="526"/>
      <c r="XDD54" s="526"/>
      <c r="XDE54" s="526"/>
      <c r="XDF54" s="526"/>
      <c r="XDG54" s="526"/>
      <c r="XDH54" s="526"/>
      <c r="XDI54" s="526"/>
      <c r="XDJ54" s="526"/>
      <c r="XDK54" s="526"/>
      <c r="XDL54" s="526"/>
      <c r="XDM54" s="526"/>
      <c r="XDN54" s="526"/>
      <c r="XDO54" s="526"/>
      <c r="XDP54" s="526"/>
      <c r="XDQ54" s="526"/>
      <c r="XDR54" s="526"/>
      <c r="XDS54" s="526"/>
      <c r="XDT54" s="526"/>
      <c r="XDU54" s="526"/>
      <c r="XDV54" s="526"/>
      <c r="XDW54" s="526"/>
      <c r="XDX54" s="526"/>
      <c r="XDY54" s="526"/>
      <c r="XDZ54" s="526"/>
      <c r="XEA54" s="526"/>
      <c r="XEB54" s="526"/>
      <c r="XEC54" s="526"/>
      <c r="XED54" s="526"/>
      <c r="XEE54" s="526"/>
      <c r="XEF54" s="526"/>
      <c r="XEG54" s="526"/>
      <c r="XEH54" s="526"/>
      <c r="XEI54" s="526"/>
      <c r="XEJ54" s="526"/>
      <c r="XEK54" s="526"/>
      <c r="XEL54" s="526"/>
      <c r="XEM54" s="526"/>
      <c r="XEN54" s="526"/>
      <c r="XEO54" s="526"/>
      <c r="XEP54" s="526"/>
      <c r="XEQ54" s="526"/>
      <c r="XER54" s="526"/>
      <c r="XES54" s="526"/>
      <c r="XET54" s="526"/>
      <c r="XEU54" s="526"/>
      <c r="XEV54" s="526"/>
      <c r="XEW54" s="526"/>
      <c r="XEX54" s="526"/>
      <c r="XEY54" s="526"/>
      <c r="XEZ54" s="526"/>
      <c r="XFA54" s="526"/>
      <c r="XFB54" s="526"/>
    </row>
    <row r="55" spans="1:16382" customFormat="1" ht="18.95" customHeight="1">
      <c r="A55" s="1599"/>
      <c r="B55" s="1604" t="s">
        <v>2840</v>
      </c>
      <c r="C55" s="1605" t="s">
        <v>2280</v>
      </c>
      <c r="D55" s="1605"/>
      <c r="E55" s="1605"/>
      <c r="F55" s="1605"/>
      <c r="G55" s="1605"/>
      <c r="H55" s="1605"/>
      <c r="I55" s="1602">
        <v>0</v>
      </c>
      <c r="J55" s="1603"/>
      <c r="K55" s="529"/>
      <c r="L55" s="529"/>
      <c r="M55" s="529"/>
      <c r="N55" s="529"/>
      <c r="O55" s="526"/>
      <c r="P55" s="526"/>
      <c r="Q55" s="526"/>
      <c r="R55" s="526"/>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AQ55" s="526"/>
      <c r="AR55" s="526"/>
      <c r="AS55" s="526"/>
      <c r="AT55" s="526"/>
      <c r="AU55" s="526"/>
      <c r="AV55" s="526"/>
      <c r="AW55" s="526"/>
      <c r="AX55" s="526"/>
      <c r="AY55" s="526"/>
      <c r="AZ55" s="526"/>
      <c r="BA55" s="526"/>
      <c r="BB55" s="526"/>
      <c r="BC55" s="526"/>
      <c r="BD55" s="526"/>
      <c r="BE55" s="526"/>
      <c r="BF55" s="526"/>
      <c r="BG55" s="526"/>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6"/>
      <c r="DC55" s="526"/>
      <c r="DD55" s="526"/>
      <c r="DE55" s="526"/>
      <c r="DF55" s="526"/>
      <c r="DG55" s="526"/>
      <c r="DH55" s="526"/>
      <c r="DI55" s="526"/>
      <c r="DJ55" s="526"/>
      <c r="DK55" s="526"/>
      <c r="DL55" s="526"/>
      <c r="DM55" s="526"/>
      <c r="DN55" s="526"/>
      <c r="DO55" s="526"/>
      <c r="DP55" s="526"/>
      <c r="DQ55" s="526"/>
      <c r="DR55" s="526"/>
      <c r="DS55" s="526"/>
      <c r="DT55" s="526"/>
      <c r="DU55" s="526"/>
      <c r="DV55" s="526"/>
      <c r="DW55" s="526"/>
      <c r="DX55" s="526"/>
      <c r="DY55" s="526"/>
      <c r="DZ55" s="526"/>
      <c r="EA55" s="526"/>
      <c r="EB55" s="526"/>
      <c r="EC55" s="526"/>
      <c r="ED55" s="526"/>
      <c r="EE55" s="526"/>
      <c r="EF55" s="526"/>
      <c r="EG55" s="526"/>
      <c r="EH55" s="526"/>
      <c r="EI55" s="526"/>
      <c r="EJ55" s="526"/>
      <c r="EK55" s="526"/>
      <c r="EL55" s="526"/>
      <c r="EM55" s="526"/>
      <c r="EN55" s="526"/>
      <c r="EO55" s="526"/>
      <c r="EP55" s="526"/>
      <c r="EQ55" s="526"/>
      <c r="ER55" s="526"/>
      <c r="ES55" s="526"/>
      <c r="ET55" s="526"/>
      <c r="EU55" s="526"/>
      <c r="EV55" s="526"/>
      <c r="EW55" s="526"/>
      <c r="EX55" s="526"/>
      <c r="EY55" s="526"/>
      <c r="EZ55" s="526"/>
      <c r="FA55" s="526"/>
      <c r="FB55" s="526"/>
      <c r="FC55" s="526"/>
      <c r="FD55" s="526"/>
      <c r="FE55" s="526"/>
      <c r="FF55" s="526"/>
      <c r="FG55" s="526"/>
      <c r="FH55" s="526"/>
      <c r="FI55" s="526"/>
      <c r="FJ55" s="526"/>
      <c r="FK55" s="526"/>
      <c r="FL55" s="526"/>
      <c r="FM55" s="526"/>
      <c r="FN55" s="526"/>
      <c r="FO55" s="526"/>
      <c r="FP55" s="526"/>
      <c r="FQ55" s="526"/>
      <c r="FR55" s="526"/>
      <c r="FS55" s="526"/>
      <c r="FT55" s="526"/>
      <c r="FU55" s="526"/>
      <c r="FV55" s="526"/>
      <c r="FW55" s="526"/>
      <c r="FX55" s="526"/>
      <c r="FY55" s="526"/>
      <c r="FZ55" s="526"/>
      <c r="GA55" s="526"/>
      <c r="GB55" s="526"/>
      <c r="GC55" s="526"/>
      <c r="GD55" s="526"/>
      <c r="GE55" s="526"/>
      <c r="GF55" s="526"/>
      <c r="GG55" s="526"/>
      <c r="GH55" s="526"/>
      <c r="GI55" s="526"/>
      <c r="GJ55" s="526"/>
      <c r="GK55" s="526"/>
      <c r="GL55" s="526"/>
      <c r="GM55" s="526"/>
      <c r="GN55" s="526"/>
      <c r="GO55" s="526"/>
      <c r="GP55" s="526"/>
      <c r="GQ55" s="526"/>
      <c r="GR55" s="526"/>
      <c r="GS55" s="526"/>
      <c r="GT55" s="526"/>
      <c r="GU55" s="526"/>
      <c r="GV55" s="526"/>
      <c r="GW55" s="526"/>
      <c r="GX55" s="526"/>
      <c r="GY55" s="526"/>
      <c r="GZ55" s="526"/>
      <c r="HA55" s="526"/>
      <c r="HB55" s="526"/>
      <c r="HC55" s="526"/>
      <c r="HD55" s="526"/>
      <c r="HE55" s="526"/>
      <c r="HF55" s="526"/>
      <c r="HG55" s="526"/>
      <c r="HH55" s="526"/>
      <c r="HI55" s="526"/>
      <c r="HJ55" s="526"/>
      <c r="HK55" s="526"/>
      <c r="HL55" s="526"/>
      <c r="HM55" s="526"/>
      <c r="HN55" s="526"/>
      <c r="HO55" s="526"/>
      <c r="HP55" s="526"/>
      <c r="HQ55" s="526"/>
      <c r="HR55" s="526"/>
      <c r="HS55" s="526"/>
      <c r="HT55" s="526"/>
      <c r="HU55" s="526"/>
      <c r="HV55" s="526"/>
      <c r="HW55" s="526"/>
      <c r="HX55" s="526"/>
      <c r="HY55" s="526"/>
      <c r="HZ55" s="526"/>
      <c r="IA55" s="526"/>
      <c r="IB55" s="526"/>
      <c r="IC55" s="526"/>
      <c r="ID55" s="526"/>
      <c r="IE55" s="526"/>
      <c r="IF55" s="526"/>
      <c r="IG55" s="526"/>
      <c r="IH55" s="526"/>
      <c r="II55" s="526"/>
      <c r="IJ55" s="526"/>
      <c r="IK55" s="526"/>
      <c r="IL55" s="526"/>
      <c r="IM55" s="526"/>
      <c r="IN55" s="526"/>
      <c r="IO55" s="526"/>
      <c r="IP55" s="526"/>
      <c r="IQ55" s="526"/>
      <c r="IR55" s="526"/>
      <c r="IS55" s="526"/>
      <c r="IT55" s="526"/>
      <c r="IU55" s="526"/>
      <c r="IV55" s="526"/>
      <c r="IW55" s="526"/>
      <c r="IX55" s="526"/>
      <c r="IY55" s="526"/>
      <c r="IZ55" s="526"/>
      <c r="JA55" s="526"/>
      <c r="JB55" s="526"/>
      <c r="JC55" s="526"/>
      <c r="JD55" s="526"/>
      <c r="JE55" s="526"/>
      <c r="JF55" s="526"/>
      <c r="JG55" s="526"/>
      <c r="JH55" s="526"/>
      <c r="JI55" s="526"/>
      <c r="JJ55" s="526"/>
      <c r="JK55" s="526"/>
      <c r="JL55" s="526"/>
      <c r="JM55" s="526"/>
      <c r="JN55" s="526"/>
      <c r="JO55" s="526"/>
      <c r="JP55" s="526"/>
      <c r="JQ55" s="526"/>
      <c r="JR55" s="526"/>
      <c r="JS55" s="526"/>
      <c r="JT55" s="526"/>
      <c r="JU55" s="526"/>
      <c r="JV55" s="526"/>
      <c r="JW55" s="526"/>
      <c r="JX55" s="526"/>
      <c r="JY55" s="526"/>
      <c r="JZ55" s="526"/>
      <c r="KA55" s="526"/>
      <c r="KB55" s="526"/>
      <c r="KC55" s="526"/>
      <c r="KD55" s="526"/>
      <c r="KE55" s="526"/>
      <c r="KF55" s="526"/>
      <c r="KG55" s="526"/>
      <c r="KH55" s="526"/>
      <c r="KI55" s="526"/>
      <c r="KJ55" s="526"/>
      <c r="KK55" s="526"/>
      <c r="KL55" s="526"/>
      <c r="KM55" s="526"/>
      <c r="KN55" s="526"/>
      <c r="KO55" s="526"/>
      <c r="KP55" s="526"/>
      <c r="KQ55" s="526"/>
      <c r="KR55" s="526"/>
      <c r="KS55" s="526"/>
      <c r="KT55" s="526"/>
      <c r="KU55" s="526"/>
      <c r="KV55" s="526"/>
      <c r="KW55" s="526"/>
      <c r="KX55" s="526"/>
      <c r="KY55" s="526"/>
      <c r="KZ55" s="526"/>
      <c r="LA55" s="526"/>
      <c r="LB55" s="526"/>
      <c r="LC55" s="526"/>
      <c r="LD55" s="526"/>
      <c r="LE55" s="526"/>
      <c r="LF55" s="526"/>
      <c r="LG55" s="526"/>
      <c r="LH55" s="526"/>
      <c r="LI55" s="526"/>
      <c r="LJ55" s="526"/>
      <c r="LK55" s="526"/>
      <c r="LL55" s="526"/>
      <c r="LM55" s="526"/>
      <c r="LN55" s="526"/>
      <c r="LO55" s="526"/>
      <c r="LP55" s="526"/>
      <c r="LQ55" s="526"/>
      <c r="LR55" s="526"/>
      <c r="LS55" s="526"/>
      <c r="LT55" s="526"/>
      <c r="LU55" s="526"/>
      <c r="LV55" s="526"/>
      <c r="LW55" s="526"/>
      <c r="LX55" s="526"/>
      <c r="LY55" s="526"/>
      <c r="LZ55" s="526"/>
      <c r="MA55" s="526"/>
      <c r="MB55" s="526"/>
      <c r="MC55" s="526"/>
      <c r="MD55" s="526"/>
      <c r="ME55" s="526"/>
      <c r="MF55" s="526"/>
      <c r="MG55" s="526"/>
      <c r="MH55" s="526"/>
      <c r="MI55" s="526"/>
      <c r="MJ55" s="526"/>
      <c r="MK55" s="526"/>
      <c r="ML55" s="526"/>
      <c r="MM55" s="526"/>
      <c r="MN55" s="526"/>
      <c r="MO55" s="526"/>
      <c r="MP55" s="526"/>
      <c r="MQ55" s="526"/>
      <c r="MR55" s="526"/>
      <c r="MS55" s="526"/>
      <c r="MT55" s="526"/>
      <c r="MU55" s="526"/>
      <c r="MV55" s="526"/>
      <c r="MW55" s="526"/>
      <c r="MX55" s="526"/>
      <c r="MY55" s="526"/>
      <c r="MZ55" s="526"/>
      <c r="NA55" s="526"/>
      <c r="NB55" s="526"/>
      <c r="NC55" s="526"/>
      <c r="ND55" s="526"/>
      <c r="NE55" s="526"/>
      <c r="NF55" s="526"/>
      <c r="NG55" s="526"/>
      <c r="NH55" s="526"/>
      <c r="NI55" s="526"/>
      <c r="NJ55" s="526"/>
      <c r="NK55" s="526"/>
      <c r="NL55" s="526"/>
      <c r="NM55" s="526"/>
      <c r="NN55" s="526"/>
      <c r="NO55" s="526"/>
      <c r="NP55" s="526"/>
      <c r="NQ55" s="526"/>
      <c r="NR55" s="526"/>
      <c r="NS55" s="526"/>
      <c r="NT55" s="526"/>
      <c r="NU55" s="526"/>
      <c r="NV55" s="526"/>
      <c r="NW55" s="526"/>
      <c r="NX55" s="526"/>
      <c r="NY55" s="526"/>
      <c r="NZ55" s="526"/>
      <c r="OA55" s="526"/>
      <c r="OB55" s="526"/>
      <c r="OC55" s="526"/>
      <c r="OD55" s="526"/>
      <c r="OE55" s="526"/>
      <c r="OF55" s="526"/>
      <c r="OG55" s="526"/>
      <c r="OH55" s="526"/>
      <c r="OI55" s="526"/>
      <c r="OJ55" s="526"/>
      <c r="OK55" s="526"/>
      <c r="OL55" s="526"/>
      <c r="OM55" s="526"/>
      <c r="ON55" s="526"/>
      <c r="OO55" s="526"/>
      <c r="OP55" s="526"/>
      <c r="OQ55" s="526"/>
      <c r="OR55" s="526"/>
      <c r="OS55" s="526"/>
      <c r="OT55" s="526"/>
      <c r="OU55" s="526"/>
      <c r="OV55" s="526"/>
      <c r="OW55" s="526"/>
      <c r="OX55" s="526"/>
      <c r="OY55" s="526"/>
      <c r="OZ55" s="526"/>
      <c r="PA55" s="526"/>
      <c r="PB55" s="526"/>
      <c r="PC55" s="526"/>
      <c r="PD55" s="526"/>
      <c r="PE55" s="526"/>
      <c r="PF55" s="526"/>
      <c r="PG55" s="526"/>
      <c r="PH55" s="526"/>
      <c r="PI55" s="526"/>
      <c r="PJ55" s="526"/>
      <c r="PK55" s="526"/>
      <c r="PL55" s="526"/>
      <c r="PM55" s="526"/>
      <c r="PN55" s="526"/>
      <c r="PO55" s="526"/>
      <c r="PP55" s="526"/>
      <c r="PQ55" s="526"/>
      <c r="PR55" s="526"/>
      <c r="PS55" s="526"/>
      <c r="PT55" s="526"/>
      <c r="PU55" s="526"/>
      <c r="PV55" s="526"/>
      <c r="PW55" s="526"/>
      <c r="PX55" s="526"/>
      <c r="PY55" s="526"/>
      <c r="PZ55" s="526"/>
      <c r="QA55" s="526"/>
      <c r="QB55" s="526"/>
      <c r="QC55" s="526"/>
      <c r="QD55" s="526"/>
      <c r="QE55" s="526"/>
      <c r="QF55" s="526"/>
      <c r="QG55" s="526"/>
      <c r="QH55" s="526"/>
      <c r="QI55" s="526"/>
      <c r="QJ55" s="526"/>
      <c r="QK55" s="526"/>
      <c r="QL55" s="526"/>
      <c r="QM55" s="526"/>
      <c r="QN55" s="526"/>
      <c r="QO55" s="526"/>
      <c r="QP55" s="526"/>
      <c r="QQ55" s="526"/>
      <c r="QR55" s="526"/>
      <c r="QS55" s="526"/>
      <c r="QT55" s="526"/>
      <c r="QU55" s="526"/>
      <c r="QV55" s="526"/>
      <c r="QW55" s="526"/>
      <c r="QX55" s="526"/>
      <c r="QY55" s="526"/>
      <c r="QZ55" s="526"/>
      <c r="RA55" s="526"/>
      <c r="RB55" s="526"/>
      <c r="RC55" s="526"/>
      <c r="RD55" s="526"/>
      <c r="RE55" s="526"/>
      <c r="RF55" s="526"/>
      <c r="RG55" s="526"/>
      <c r="RH55" s="526"/>
      <c r="RI55" s="526"/>
      <c r="RJ55" s="526"/>
      <c r="RK55" s="526"/>
      <c r="RL55" s="526"/>
      <c r="RM55" s="526"/>
      <c r="RN55" s="526"/>
      <c r="RO55" s="526"/>
      <c r="RP55" s="526"/>
      <c r="RQ55" s="526"/>
      <c r="RR55" s="526"/>
      <c r="RS55" s="526"/>
      <c r="RT55" s="526"/>
      <c r="RU55" s="526"/>
      <c r="RV55" s="526"/>
      <c r="RW55" s="526"/>
      <c r="RX55" s="526"/>
      <c r="RY55" s="526"/>
      <c r="RZ55" s="526"/>
      <c r="SA55" s="526"/>
      <c r="SB55" s="526"/>
      <c r="SC55" s="526"/>
      <c r="SD55" s="526"/>
      <c r="SE55" s="526"/>
      <c r="SF55" s="526"/>
      <c r="SG55" s="526"/>
      <c r="SH55" s="526"/>
      <c r="SI55" s="526"/>
      <c r="SJ55" s="526"/>
      <c r="SK55" s="526"/>
      <c r="SL55" s="526"/>
      <c r="SM55" s="526"/>
      <c r="SN55" s="526"/>
      <c r="SO55" s="526"/>
      <c r="SP55" s="526"/>
      <c r="SQ55" s="526"/>
      <c r="SR55" s="526"/>
      <c r="SS55" s="526"/>
      <c r="ST55" s="526"/>
      <c r="SU55" s="526"/>
      <c r="SV55" s="526"/>
      <c r="SW55" s="526"/>
      <c r="SX55" s="526"/>
      <c r="SY55" s="526"/>
      <c r="SZ55" s="526"/>
      <c r="TA55" s="526"/>
      <c r="TB55" s="526"/>
      <c r="TC55" s="526"/>
      <c r="TD55" s="526"/>
      <c r="TE55" s="526"/>
      <c r="TF55" s="526"/>
      <c r="TG55" s="526"/>
      <c r="TH55" s="526"/>
      <c r="TI55" s="526"/>
      <c r="TJ55" s="526"/>
      <c r="TK55" s="526"/>
      <c r="TL55" s="526"/>
      <c r="TM55" s="526"/>
      <c r="TN55" s="526"/>
      <c r="TO55" s="526"/>
      <c r="TP55" s="526"/>
      <c r="TQ55" s="526"/>
      <c r="TR55" s="526"/>
      <c r="TS55" s="526"/>
      <c r="TT55" s="526"/>
      <c r="TU55" s="526"/>
      <c r="TV55" s="526"/>
      <c r="TW55" s="526"/>
      <c r="TX55" s="526"/>
      <c r="TY55" s="526"/>
      <c r="TZ55" s="526"/>
      <c r="UA55" s="526"/>
      <c r="UB55" s="526"/>
      <c r="UC55" s="526"/>
      <c r="UD55" s="526"/>
      <c r="UE55" s="526"/>
      <c r="UF55" s="526"/>
      <c r="UG55" s="526"/>
      <c r="UH55" s="526"/>
      <c r="UI55" s="526"/>
      <c r="UJ55" s="526"/>
      <c r="UK55" s="526"/>
      <c r="UL55" s="526"/>
      <c r="UM55" s="526"/>
      <c r="UN55" s="526"/>
      <c r="UO55" s="526"/>
      <c r="UP55" s="526"/>
      <c r="UQ55" s="526"/>
      <c r="UR55" s="526"/>
      <c r="US55" s="526"/>
      <c r="UT55" s="526"/>
      <c r="UU55" s="526"/>
      <c r="UV55" s="526"/>
      <c r="UW55" s="526"/>
      <c r="UX55" s="526"/>
      <c r="UY55" s="526"/>
      <c r="UZ55" s="526"/>
      <c r="VA55" s="526"/>
      <c r="VB55" s="526"/>
      <c r="VC55" s="526"/>
      <c r="VD55" s="526"/>
      <c r="VE55" s="526"/>
      <c r="VF55" s="526"/>
      <c r="VG55" s="526"/>
      <c r="VH55" s="526"/>
      <c r="VI55" s="526"/>
      <c r="VJ55" s="526"/>
      <c r="VK55" s="526"/>
      <c r="VL55" s="526"/>
      <c r="VM55" s="526"/>
      <c r="VN55" s="526"/>
      <c r="VO55" s="526"/>
      <c r="VP55" s="526"/>
      <c r="VQ55" s="526"/>
      <c r="VR55" s="526"/>
      <c r="VS55" s="526"/>
      <c r="VT55" s="526"/>
      <c r="VU55" s="526"/>
      <c r="VV55" s="526"/>
      <c r="VW55" s="526"/>
      <c r="VX55" s="526"/>
      <c r="VY55" s="526"/>
      <c r="VZ55" s="526"/>
      <c r="WA55" s="526"/>
      <c r="WB55" s="526"/>
      <c r="WC55" s="526"/>
      <c r="WD55" s="526"/>
      <c r="WE55" s="526"/>
      <c r="WF55" s="526"/>
      <c r="WG55" s="526"/>
      <c r="WH55" s="526"/>
      <c r="WI55" s="526"/>
      <c r="WJ55" s="526"/>
      <c r="WK55" s="526"/>
      <c r="WL55" s="526"/>
      <c r="WM55" s="526"/>
      <c r="WN55" s="526"/>
      <c r="WO55" s="526"/>
      <c r="WP55" s="526"/>
      <c r="WQ55" s="526"/>
      <c r="WR55" s="526"/>
      <c r="WS55" s="526"/>
      <c r="WT55" s="526"/>
      <c r="WU55" s="526"/>
      <c r="WV55" s="526"/>
      <c r="WW55" s="526"/>
      <c r="WX55" s="526"/>
      <c r="WY55" s="526"/>
      <c r="WZ55" s="526"/>
      <c r="XA55" s="526"/>
      <c r="XB55" s="526"/>
      <c r="XC55" s="526"/>
      <c r="XD55" s="526"/>
      <c r="XE55" s="526"/>
      <c r="XF55" s="526"/>
      <c r="XG55" s="526"/>
      <c r="XH55" s="526"/>
      <c r="XI55" s="526"/>
      <c r="XJ55" s="526"/>
      <c r="XK55" s="526"/>
      <c r="XL55" s="526"/>
      <c r="XM55" s="526"/>
      <c r="XN55" s="526"/>
      <c r="XO55" s="526"/>
      <c r="XP55" s="526"/>
      <c r="XQ55" s="526"/>
      <c r="XR55" s="526"/>
      <c r="XS55" s="526"/>
      <c r="XT55" s="526"/>
      <c r="XU55" s="526"/>
      <c r="XV55" s="526"/>
      <c r="XW55" s="526"/>
      <c r="XX55" s="526"/>
      <c r="XY55" s="526"/>
      <c r="XZ55" s="526"/>
      <c r="YA55" s="526"/>
      <c r="YB55" s="526"/>
      <c r="YC55" s="526"/>
      <c r="YD55" s="526"/>
      <c r="YE55" s="526"/>
      <c r="YF55" s="526"/>
      <c r="YG55" s="526"/>
      <c r="YH55" s="526"/>
      <c r="YI55" s="526"/>
      <c r="YJ55" s="526"/>
      <c r="YK55" s="526"/>
      <c r="YL55" s="526"/>
      <c r="YM55" s="526"/>
      <c r="YN55" s="526"/>
      <c r="YO55" s="526"/>
      <c r="YP55" s="526"/>
      <c r="YQ55" s="526"/>
      <c r="YR55" s="526"/>
      <c r="YS55" s="526"/>
      <c r="YT55" s="526"/>
      <c r="YU55" s="526"/>
      <c r="YV55" s="526"/>
      <c r="YW55" s="526"/>
      <c r="YX55" s="526"/>
      <c r="YY55" s="526"/>
      <c r="YZ55" s="526"/>
      <c r="ZA55" s="526"/>
      <c r="ZB55" s="526"/>
      <c r="ZC55" s="526"/>
      <c r="ZD55" s="526"/>
      <c r="ZE55" s="526"/>
      <c r="ZF55" s="526"/>
      <c r="ZG55" s="526"/>
      <c r="ZH55" s="526"/>
      <c r="ZI55" s="526"/>
      <c r="ZJ55" s="526"/>
      <c r="ZK55" s="526"/>
      <c r="ZL55" s="526"/>
      <c r="ZM55" s="526"/>
      <c r="ZN55" s="526"/>
      <c r="ZO55" s="526"/>
      <c r="ZP55" s="526"/>
      <c r="ZQ55" s="526"/>
      <c r="ZR55" s="526"/>
      <c r="ZS55" s="526"/>
      <c r="ZT55" s="526"/>
      <c r="ZU55" s="526"/>
      <c r="ZV55" s="526"/>
      <c r="ZW55" s="526"/>
      <c r="ZX55" s="526"/>
      <c r="ZY55" s="526"/>
      <c r="ZZ55" s="526"/>
      <c r="AAA55" s="526"/>
      <c r="AAB55" s="526"/>
      <c r="AAC55" s="526"/>
      <c r="AAD55" s="526"/>
      <c r="AAE55" s="526"/>
      <c r="AAF55" s="526"/>
      <c r="AAG55" s="526"/>
      <c r="AAH55" s="526"/>
      <c r="AAI55" s="526"/>
      <c r="AAJ55" s="526"/>
      <c r="AAK55" s="526"/>
      <c r="AAL55" s="526"/>
      <c r="AAM55" s="526"/>
      <c r="AAN55" s="526"/>
      <c r="AAO55" s="526"/>
      <c r="AAP55" s="526"/>
      <c r="AAQ55" s="526"/>
      <c r="AAR55" s="526"/>
      <c r="AAS55" s="526"/>
      <c r="AAT55" s="526"/>
      <c r="AAU55" s="526"/>
      <c r="AAV55" s="526"/>
      <c r="AAW55" s="526"/>
      <c r="AAX55" s="526"/>
      <c r="AAY55" s="526"/>
      <c r="AAZ55" s="526"/>
      <c r="ABA55" s="526"/>
      <c r="ABB55" s="526"/>
      <c r="ABC55" s="526"/>
      <c r="ABD55" s="526"/>
      <c r="ABE55" s="526"/>
      <c r="ABF55" s="526"/>
      <c r="ABG55" s="526"/>
      <c r="ABH55" s="526"/>
      <c r="ABI55" s="526"/>
      <c r="ABJ55" s="526"/>
      <c r="ABK55" s="526"/>
      <c r="ABL55" s="526"/>
      <c r="ABM55" s="526"/>
      <c r="ABN55" s="526"/>
      <c r="ABO55" s="526"/>
      <c r="ABP55" s="526"/>
      <c r="ABQ55" s="526"/>
      <c r="ABR55" s="526"/>
      <c r="ABS55" s="526"/>
      <c r="ABT55" s="526"/>
      <c r="ABU55" s="526"/>
      <c r="ABV55" s="526"/>
      <c r="ABW55" s="526"/>
      <c r="ABX55" s="526"/>
      <c r="ABY55" s="526"/>
      <c r="ABZ55" s="526"/>
      <c r="ACA55" s="526"/>
      <c r="ACB55" s="526"/>
      <c r="ACC55" s="526"/>
      <c r="ACD55" s="526"/>
      <c r="ACE55" s="526"/>
      <c r="ACF55" s="526"/>
      <c r="ACG55" s="526"/>
      <c r="ACH55" s="526"/>
      <c r="ACI55" s="526"/>
      <c r="ACJ55" s="526"/>
      <c r="ACK55" s="526"/>
      <c r="ACL55" s="526"/>
      <c r="ACM55" s="526"/>
      <c r="ACN55" s="526"/>
      <c r="ACO55" s="526"/>
      <c r="ACP55" s="526"/>
      <c r="ACQ55" s="526"/>
      <c r="ACR55" s="526"/>
      <c r="ACS55" s="526"/>
      <c r="ACT55" s="526"/>
      <c r="ACU55" s="526"/>
      <c r="ACV55" s="526"/>
      <c r="ACW55" s="526"/>
      <c r="ACX55" s="526"/>
      <c r="ACY55" s="526"/>
      <c r="ACZ55" s="526"/>
      <c r="ADA55" s="526"/>
      <c r="ADB55" s="526"/>
      <c r="ADC55" s="526"/>
      <c r="ADD55" s="526"/>
      <c r="ADE55" s="526"/>
      <c r="ADF55" s="526"/>
      <c r="ADG55" s="526"/>
      <c r="ADH55" s="526"/>
      <c r="ADI55" s="526"/>
      <c r="ADJ55" s="526"/>
      <c r="ADK55" s="526"/>
      <c r="ADL55" s="526"/>
      <c r="ADM55" s="526"/>
      <c r="ADN55" s="526"/>
      <c r="ADO55" s="526"/>
      <c r="ADP55" s="526"/>
      <c r="ADQ55" s="526"/>
      <c r="ADR55" s="526"/>
      <c r="ADS55" s="526"/>
      <c r="ADT55" s="526"/>
      <c r="ADU55" s="526"/>
      <c r="ADV55" s="526"/>
      <c r="ADW55" s="526"/>
      <c r="ADX55" s="526"/>
      <c r="ADY55" s="526"/>
      <c r="ADZ55" s="526"/>
      <c r="AEA55" s="526"/>
      <c r="AEB55" s="526"/>
      <c r="AEC55" s="526"/>
      <c r="AED55" s="526"/>
      <c r="AEE55" s="526"/>
      <c r="AEF55" s="526"/>
      <c r="AEG55" s="526"/>
      <c r="AEH55" s="526"/>
      <c r="AEI55" s="526"/>
      <c r="AEJ55" s="526"/>
      <c r="AEK55" s="526"/>
      <c r="AEL55" s="526"/>
      <c r="AEM55" s="526"/>
      <c r="AEN55" s="526"/>
      <c r="AEO55" s="526"/>
      <c r="AEP55" s="526"/>
      <c r="AEQ55" s="526"/>
      <c r="AER55" s="526"/>
      <c r="AES55" s="526"/>
      <c r="AET55" s="526"/>
      <c r="AEU55" s="526"/>
      <c r="AEV55" s="526"/>
      <c r="AEW55" s="526"/>
      <c r="AEX55" s="526"/>
      <c r="AEY55" s="526"/>
      <c r="AEZ55" s="526"/>
      <c r="AFA55" s="526"/>
      <c r="AFB55" s="526"/>
      <c r="AFC55" s="526"/>
      <c r="AFD55" s="526"/>
      <c r="AFE55" s="526"/>
      <c r="AFF55" s="526"/>
      <c r="AFG55" s="526"/>
      <c r="AFH55" s="526"/>
      <c r="AFI55" s="526"/>
      <c r="AFJ55" s="526"/>
      <c r="AFK55" s="526"/>
      <c r="AFL55" s="526"/>
      <c r="AFM55" s="526"/>
      <c r="AFN55" s="526"/>
      <c r="AFO55" s="526"/>
      <c r="AFP55" s="526"/>
      <c r="AFQ55" s="526"/>
      <c r="AFR55" s="526"/>
      <c r="AFS55" s="526"/>
      <c r="AFT55" s="526"/>
      <c r="AFU55" s="526"/>
      <c r="AFV55" s="526"/>
      <c r="AFW55" s="526"/>
      <c r="AFX55" s="526"/>
      <c r="AFY55" s="526"/>
      <c r="AFZ55" s="526"/>
      <c r="AGA55" s="526"/>
      <c r="AGB55" s="526"/>
      <c r="AGC55" s="526"/>
      <c r="AGD55" s="526"/>
      <c r="AGE55" s="526"/>
      <c r="AGF55" s="526"/>
      <c r="AGG55" s="526"/>
      <c r="AGH55" s="526"/>
      <c r="AGI55" s="526"/>
      <c r="AGJ55" s="526"/>
      <c r="AGK55" s="526"/>
      <c r="AGL55" s="526"/>
      <c r="AGM55" s="526"/>
      <c r="AGN55" s="526"/>
      <c r="AGO55" s="526"/>
      <c r="AGP55" s="526"/>
      <c r="AGQ55" s="526"/>
      <c r="AGR55" s="526"/>
      <c r="AGS55" s="526"/>
      <c r="AGT55" s="526"/>
      <c r="AGU55" s="526"/>
      <c r="AGV55" s="526"/>
      <c r="AGW55" s="526"/>
      <c r="AGX55" s="526"/>
      <c r="AGY55" s="526"/>
      <c r="AGZ55" s="526"/>
      <c r="AHA55" s="526"/>
      <c r="AHB55" s="526"/>
      <c r="AHC55" s="526"/>
      <c r="AHD55" s="526"/>
      <c r="AHE55" s="526"/>
      <c r="AHF55" s="526"/>
      <c r="AHG55" s="526"/>
      <c r="AHH55" s="526"/>
      <c r="AHI55" s="526"/>
      <c r="AHJ55" s="526"/>
      <c r="AHK55" s="526"/>
      <c r="AHL55" s="526"/>
      <c r="AHM55" s="526"/>
      <c r="AHN55" s="526"/>
      <c r="AHO55" s="526"/>
      <c r="AHP55" s="526"/>
      <c r="AHQ55" s="526"/>
      <c r="AHR55" s="526"/>
      <c r="AHS55" s="526"/>
      <c r="AHT55" s="526"/>
      <c r="AHU55" s="526"/>
      <c r="AHV55" s="526"/>
      <c r="AHW55" s="526"/>
      <c r="AHX55" s="526"/>
      <c r="AHY55" s="526"/>
      <c r="AHZ55" s="526"/>
      <c r="AIA55" s="526"/>
      <c r="AIB55" s="526"/>
      <c r="AIC55" s="526"/>
      <c r="AID55" s="526"/>
      <c r="AIE55" s="526"/>
      <c r="AIF55" s="526"/>
      <c r="AIG55" s="526"/>
      <c r="AIH55" s="526"/>
      <c r="AII55" s="526"/>
      <c r="AIJ55" s="526"/>
      <c r="AIK55" s="526"/>
      <c r="AIL55" s="526"/>
      <c r="AIM55" s="526"/>
      <c r="AIN55" s="526"/>
      <c r="AIO55" s="526"/>
      <c r="AIP55" s="526"/>
      <c r="AIQ55" s="526"/>
      <c r="AIR55" s="526"/>
      <c r="AIS55" s="526"/>
      <c r="AIT55" s="526"/>
      <c r="AIU55" s="526"/>
      <c r="AIV55" s="526"/>
      <c r="AIW55" s="526"/>
      <c r="AIX55" s="526"/>
      <c r="AIY55" s="526"/>
      <c r="AIZ55" s="526"/>
      <c r="AJA55" s="526"/>
      <c r="AJB55" s="526"/>
      <c r="AJC55" s="526"/>
      <c r="AJD55" s="526"/>
      <c r="AJE55" s="526"/>
      <c r="AJF55" s="526"/>
      <c r="AJG55" s="526"/>
      <c r="AJH55" s="526"/>
      <c r="AJI55" s="526"/>
      <c r="AJJ55" s="526"/>
      <c r="AJK55" s="526"/>
      <c r="AJL55" s="526"/>
      <c r="AJM55" s="526"/>
      <c r="AJN55" s="526"/>
      <c r="AJO55" s="526"/>
      <c r="AJP55" s="526"/>
      <c r="AJQ55" s="526"/>
      <c r="AJR55" s="526"/>
      <c r="AJS55" s="526"/>
      <c r="AJT55" s="526"/>
      <c r="AJU55" s="526"/>
      <c r="AJV55" s="526"/>
      <c r="AJW55" s="526"/>
      <c r="AJX55" s="526"/>
      <c r="AJY55" s="526"/>
      <c r="AJZ55" s="526"/>
      <c r="AKA55" s="526"/>
      <c r="AKB55" s="526"/>
      <c r="AKC55" s="526"/>
      <c r="AKD55" s="526"/>
      <c r="AKE55" s="526"/>
      <c r="AKF55" s="526"/>
      <c r="AKG55" s="526"/>
      <c r="AKH55" s="526"/>
      <c r="AKI55" s="526"/>
      <c r="AKJ55" s="526"/>
      <c r="AKK55" s="526"/>
      <c r="AKL55" s="526"/>
      <c r="AKM55" s="526"/>
      <c r="AKN55" s="526"/>
      <c r="AKO55" s="526"/>
      <c r="AKP55" s="526"/>
      <c r="AKQ55" s="526"/>
      <c r="AKR55" s="526"/>
      <c r="AKS55" s="526"/>
      <c r="AKT55" s="526"/>
      <c r="AKU55" s="526"/>
      <c r="AKV55" s="526"/>
      <c r="AKW55" s="526"/>
      <c r="AKX55" s="526"/>
      <c r="AKY55" s="526"/>
      <c r="AKZ55" s="526"/>
      <c r="ALA55" s="526"/>
      <c r="ALB55" s="526"/>
      <c r="ALC55" s="526"/>
      <c r="ALD55" s="526"/>
      <c r="ALE55" s="526"/>
      <c r="ALF55" s="526"/>
      <c r="ALG55" s="526"/>
      <c r="ALH55" s="526"/>
      <c r="ALI55" s="526"/>
      <c r="ALJ55" s="526"/>
      <c r="ALK55" s="526"/>
      <c r="ALL55" s="526"/>
      <c r="ALM55" s="526"/>
      <c r="ALN55" s="526"/>
      <c r="ALO55" s="526"/>
      <c r="ALP55" s="526"/>
      <c r="ALQ55" s="526"/>
      <c r="ALR55" s="526"/>
      <c r="ALS55" s="526"/>
      <c r="ALT55" s="526"/>
      <c r="ALU55" s="526"/>
      <c r="ALV55" s="526"/>
      <c r="ALW55" s="526"/>
      <c r="ALX55" s="526"/>
      <c r="ALY55" s="526"/>
      <c r="ALZ55" s="526"/>
      <c r="AMA55" s="526"/>
      <c r="AMB55" s="526"/>
      <c r="AMC55" s="526"/>
      <c r="AMD55" s="526"/>
      <c r="AME55" s="526"/>
      <c r="AMF55" s="526"/>
      <c r="AMG55" s="526"/>
      <c r="AMH55" s="526"/>
      <c r="AMI55" s="526"/>
      <c r="AMJ55" s="526"/>
      <c r="AMK55" s="526"/>
      <c r="AML55" s="526"/>
      <c r="AMM55" s="526"/>
      <c r="AMN55" s="526"/>
      <c r="AMO55" s="526"/>
      <c r="AMP55" s="526"/>
      <c r="AMQ55" s="526"/>
      <c r="AMR55" s="526"/>
      <c r="AMS55" s="526"/>
      <c r="AMT55" s="526"/>
      <c r="AMU55" s="526"/>
      <c r="AMV55" s="526"/>
      <c r="AMW55" s="526"/>
      <c r="AMX55" s="526"/>
      <c r="AMY55" s="526"/>
      <c r="AMZ55" s="526"/>
      <c r="ANA55" s="526"/>
      <c r="ANB55" s="526"/>
      <c r="ANC55" s="526"/>
      <c r="AND55" s="526"/>
      <c r="ANE55" s="526"/>
      <c r="ANF55" s="526"/>
      <c r="ANG55" s="526"/>
      <c r="ANH55" s="526"/>
      <c r="ANI55" s="526"/>
      <c r="ANJ55" s="526"/>
      <c r="ANK55" s="526"/>
      <c r="ANL55" s="526"/>
      <c r="ANM55" s="526"/>
      <c r="ANN55" s="526"/>
      <c r="ANO55" s="526"/>
      <c r="ANP55" s="526"/>
      <c r="ANQ55" s="526"/>
      <c r="ANR55" s="526"/>
      <c r="ANS55" s="526"/>
      <c r="ANT55" s="526"/>
      <c r="ANU55" s="526"/>
      <c r="ANV55" s="526"/>
      <c r="ANW55" s="526"/>
      <c r="ANX55" s="526"/>
      <c r="ANY55" s="526"/>
      <c r="ANZ55" s="526"/>
      <c r="AOA55" s="526"/>
      <c r="AOB55" s="526"/>
      <c r="AOC55" s="526"/>
      <c r="AOD55" s="526"/>
      <c r="AOE55" s="526"/>
      <c r="AOF55" s="526"/>
      <c r="AOG55" s="526"/>
      <c r="AOH55" s="526"/>
      <c r="AOI55" s="526"/>
      <c r="AOJ55" s="526"/>
      <c r="AOK55" s="526"/>
      <c r="AOL55" s="526"/>
      <c r="AOM55" s="526"/>
      <c r="AON55" s="526"/>
      <c r="AOO55" s="526"/>
      <c r="AOP55" s="526"/>
      <c r="AOQ55" s="526"/>
      <c r="AOR55" s="526"/>
      <c r="AOS55" s="526"/>
      <c r="AOT55" s="526"/>
      <c r="AOU55" s="526"/>
      <c r="AOV55" s="526"/>
      <c r="AOW55" s="526"/>
      <c r="AOX55" s="526"/>
      <c r="AOY55" s="526"/>
      <c r="AOZ55" s="526"/>
      <c r="APA55" s="526"/>
      <c r="APB55" s="526"/>
      <c r="APC55" s="526"/>
      <c r="APD55" s="526"/>
      <c r="APE55" s="526"/>
      <c r="APF55" s="526"/>
      <c r="APG55" s="526"/>
      <c r="APH55" s="526"/>
      <c r="API55" s="526"/>
      <c r="APJ55" s="526"/>
      <c r="APK55" s="526"/>
      <c r="APL55" s="526"/>
      <c r="APM55" s="526"/>
      <c r="APN55" s="526"/>
      <c r="APO55" s="526"/>
      <c r="APP55" s="526"/>
      <c r="APQ55" s="526"/>
      <c r="APR55" s="526"/>
      <c r="APS55" s="526"/>
      <c r="APT55" s="526"/>
      <c r="APU55" s="526"/>
      <c r="APV55" s="526"/>
      <c r="APW55" s="526"/>
      <c r="APX55" s="526"/>
      <c r="APY55" s="526"/>
      <c r="APZ55" s="526"/>
      <c r="AQA55" s="526"/>
      <c r="AQB55" s="526"/>
      <c r="AQC55" s="526"/>
      <c r="AQD55" s="526"/>
      <c r="AQE55" s="526"/>
      <c r="AQF55" s="526"/>
      <c r="AQG55" s="526"/>
      <c r="AQH55" s="526"/>
      <c r="AQI55" s="526"/>
      <c r="AQJ55" s="526"/>
      <c r="AQK55" s="526"/>
      <c r="AQL55" s="526"/>
      <c r="AQM55" s="526"/>
      <c r="AQN55" s="526"/>
      <c r="AQO55" s="526"/>
      <c r="AQP55" s="526"/>
      <c r="AQQ55" s="526"/>
      <c r="AQR55" s="526"/>
      <c r="AQS55" s="526"/>
      <c r="AQT55" s="526"/>
      <c r="AQU55" s="526"/>
      <c r="AQV55" s="526"/>
      <c r="AQW55" s="526"/>
      <c r="AQX55" s="526"/>
      <c r="AQY55" s="526"/>
      <c r="AQZ55" s="526"/>
      <c r="ARA55" s="526"/>
      <c r="ARB55" s="526"/>
      <c r="ARC55" s="526"/>
      <c r="ARD55" s="526"/>
      <c r="ARE55" s="526"/>
      <c r="ARF55" s="526"/>
      <c r="ARG55" s="526"/>
      <c r="ARH55" s="526"/>
      <c r="ARI55" s="526"/>
      <c r="ARJ55" s="526"/>
      <c r="ARK55" s="526"/>
      <c r="ARL55" s="526"/>
      <c r="ARM55" s="526"/>
      <c r="ARN55" s="526"/>
      <c r="ARO55" s="526"/>
      <c r="ARP55" s="526"/>
      <c r="ARQ55" s="526"/>
      <c r="ARR55" s="526"/>
      <c r="ARS55" s="526"/>
      <c r="ART55" s="526"/>
      <c r="ARU55" s="526"/>
      <c r="ARV55" s="526"/>
      <c r="ARW55" s="526"/>
      <c r="ARX55" s="526"/>
      <c r="ARY55" s="526"/>
      <c r="ARZ55" s="526"/>
      <c r="ASA55" s="526"/>
      <c r="ASB55" s="526"/>
      <c r="ASC55" s="526"/>
      <c r="ASD55" s="526"/>
      <c r="ASE55" s="526"/>
      <c r="ASF55" s="526"/>
      <c r="ASG55" s="526"/>
      <c r="ASH55" s="526"/>
      <c r="ASI55" s="526"/>
      <c r="ASJ55" s="526"/>
      <c r="ASK55" s="526"/>
      <c r="ASL55" s="526"/>
      <c r="ASM55" s="526"/>
      <c r="ASN55" s="526"/>
      <c r="ASO55" s="526"/>
      <c r="ASP55" s="526"/>
      <c r="ASQ55" s="526"/>
      <c r="ASR55" s="526"/>
      <c r="ASS55" s="526"/>
      <c r="AST55" s="526"/>
      <c r="ASU55" s="526"/>
      <c r="ASV55" s="526"/>
      <c r="ASW55" s="526"/>
      <c r="ASX55" s="526"/>
      <c r="ASY55" s="526"/>
      <c r="ASZ55" s="526"/>
      <c r="ATA55" s="526"/>
      <c r="ATB55" s="526"/>
      <c r="ATC55" s="526"/>
      <c r="ATD55" s="526"/>
      <c r="ATE55" s="526"/>
      <c r="ATF55" s="526"/>
      <c r="ATG55" s="526"/>
      <c r="ATH55" s="526"/>
      <c r="ATI55" s="526"/>
      <c r="ATJ55" s="526"/>
      <c r="ATK55" s="526"/>
      <c r="ATL55" s="526"/>
      <c r="ATM55" s="526"/>
      <c r="ATN55" s="526"/>
      <c r="ATO55" s="526"/>
      <c r="ATP55" s="526"/>
      <c r="ATQ55" s="526"/>
      <c r="ATR55" s="526"/>
      <c r="ATS55" s="526"/>
      <c r="ATT55" s="526"/>
      <c r="ATU55" s="526"/>
      <c r="ATV55" s="526"/>
      <c r="ATW55" s="526"/>
      <c r="ATX55" s="526"/>
      <c r="ATY55" s="526"/>
      <c r="ATZ55" s="526"/>
      <c r="AUA55" s="526"/>
      <c r="AUB55" s="526"/>
      <c r="AUC55" s="526"/>
      <c r="AUD55" s="526"/>
      <c r="AUE55" s="526"/>
      <c r="AUF55" s="526"/>
      <c r="AUG55" s="526"/>
      <c r="AUH55" s="526"/>
      <c r="AUI55" s="526"/>
      <c r="AUJ55" s="526"/>
      <c r="AUK55" s="526"/>
      <c r="AUL55" s="526"/>
      <c r="AUM55" s="526"/>
      <c r="AUN55" s="526"/>
      <c r="AUO55" s="526"/>
      <c r="AUP55" s="526"/>
      <c r="AUQ55" s="526"/>
      <c r="AUR55" s="526"/>
      <c r="AUS55" s="526"/>
      <c r="AUT55" s="526"/>
      <c r="AUU55" s="526"/>
      <c r="AUV55" s="526"/>
      <c r="AUW55" s="526"/>
      <c r="AUX55" s="526"/>
      <c r="AUY55" s="526"/>
      <c r="AUZ55" s="526"/>
      <c r="AVA55" s="526"/>
      <c r="AVB55" s="526"/>
      <c r="AVC55" s="526"/>
      <c r="AVD55" s="526"/>
      <c r="AVE55" s="526"/>
      <c r="AVF55" s="526"/>
      <c r="AVG55" s="526"/>
      <c r="AVH55" s="526"/>
      <c r="AVI55" s="526"/>
      <c r="AVJ55" s="526"/>
      <c r="AVK55" s="526"/>
      <c r="AVL55" s="526"/>
      <c r="AVM55" s="526"/>
      <c r="AVN55" s="526"/>
      <c r="AVO55" s="526"/>
      <c r="AVP55" s="526"/>
      <c r="AVQ55" s="526"/>
      <c r="AVR55" s="526"/>
      <c r="AVS55" s="526"/>
      <c r="AVT55" s="526"/>
      <c r="AVU55" s="526"/>
      <c r="AVV55" s="526"/>
      <c r="AVW55" s="526"/>
      <c r="AVX55" s="526"/>
      <c r="AVY55" s="526"/>
      <c r="AVZ55" s="526"/>
      <c r="AWA55" s="526"/>
      <c r="AWB55" s="526"/>
      <c r="AWC55" s="526"/>
      <c r="AWD55" s="526"/>
      <c r="AWE55" s="526"/>
      <c r="AWF55" s="526"/>
      <c r="AWG55" s="526"/>
      <c r="AWH55" s="526"/>
      <c r="AWI55" s="526"/>
      <c r="AWJ55" s="526"/>
      <c r="AWK55" s="526"/>
      <c r="AWL55" s="526"/>
      <c r="AWM55" s="526"/>
      <c r="AWN55" s="526"/>
      <c r="AWO55" s="526"/>
      <c r="AWP55" s="526"/>
      <c r="AWQ55" s="526"/>
      <c r="AWR55" s="526"/>
      <c r="AWS55" s="526"/>
      <c r="AWT55" s="526"/>
      <c r="AWU55" s="526"/>
      <c r="AWV55" s="526"/>
      <c r="AWW55" s="526"/>
      <c r="AWX55" s="526"/>
      <c r="AWY55" s="526"/>
      <c r="AWZ55" s="526"/>
      <c r="AXA55" s="526"/>
      <c r="AXB55" s="526"/>
      <c r="AXC55" s="526"/>
      <c r="AXD55" s="526"/>
      <c r="AXE55" s="526"/>
      <c r="AXF55" s="526"/>
      <c r="AXG55" s="526"/>
      <c r="AXH55" s="526"/>
      <c r="AXI55" s="526"/>
      <c r="AXJ55" s="526"/>
      <c r="AXK55" s="526"/>
      <c r="AXL55" s="526"/>
      <c r="AXM55" s="526"/>
      <c r="AXN55" s="526"/>
      <c r="AXO55" s="526"/>
      <c r="AXP55" s="526"/>
      <c r="AXQ55" s="526"/>
      <c r="AXR55" s="526"/>
      <c r="AXS55" s="526"/>
      <c r="AXT55" s="526"/>
      <c r="AXU55" s="526"/>
      <c r="AXV55" s="526"/>
      <c r="AXW55" s="526"/>
      <c r="AXX55" s="526"/>
      <c r="AXY55" s="526"/>
      <c r="AXZ55" s="526"/>
      <c r="AYA55" s="526"/>
      <c r="AYB55" s="526"/>
      <c r="AYC55" s="526"/>
      <c r="AYD55" s="526"/>
      <c r="AYE55" s="526"/>
      <c r="AYF55" s="526"/>
      <c r="AYG55" s="526"/>
      <c r="AYH55" s="526"/>
      <c r="AYI55" s="526"/>
      <c r="AYJ55" s="526"/>
      <c r="AYK55" s="526"/>
      <c r="AYL55" s="526"/>
      <c r="AYM55" s="526"/>
      <c r="AYN55" s="526"/>
      <c r="AYO55" s="526"/>
      <c r="AYP55" s="526"/>
      <c r="AYQ55" s="526"/>
      <c r="AYR55" s="526"/>
      <c r="AYS55" s="526"/>
      <c r="AYT55" s="526"/>
      <c r="AYU55" s="526"/>
      <c r="AYV55" s="526"/>
      <c r="AYW55" s="526"/>
      <c r="AYX55" s="526"/>
      <c r="AYY55" s="526"/>
      <c r="AYZ55" s="526"/>
      <c r="AZA55" s="526"/>
      <c r="AZB55" s="526"/>
      <c r="AZC55" s="526"/>
      <c r="AZD55" s="526"/>
      <c r="AZE55" s="526"/>
      <c r="AZF55" s="526"/>
      <c r="AZG55" s="526"/>
      <c r="AZH55" s="526"/>
      <c r="AZI55" s="526"/>
      <c r="AZJ55" s="526"/>
      <c r="AZK55" s="526"/>
      <c r="AZL55" s="526"/>
      <c r="AZM55" s="526"/>
      <c r="AZN55" s="526"/>
      <c r="AZO55" s="526"/>
      <c r="AZP55" s="526"/>
      <c r="AZQ55" s="526"/>
      <c r="AZR55" s="526"/>
      <c r="AZS55" s="526"/>
      <c r="AZT55" s="526"/>
      <c r="AZU55" s="526"/>
      <c r="AZV55" s="526"/>
      <c r="AZW55" s="526"/>
      <c r="AZX55" s="526"/>
      <c r="AZY55" s="526"/>
      <c r="AZZ55" s="526"/>
      <c r="BAA55" s="526"/>
      <c r="BAB55" s="526"/>
      <c r="BAC55" s="526"/>
      <c r="BAD55" s="526"/>
      <c r="BAE55" s="526"/>
      <c r="BAF55" s="526"/>
      <c r="BAG55" s="526"/>
      <c r="BAH55" s="526"/>
      <c r="BAI55" s="526"/>
      <c r="BAJ55" s="526"/>
      <c r="BAK55" s="526"/>
      <c r="BAL55" s="526"/>
      <c r="BAM55" s="526"/>
      <c r="BAN55" s="526"/>
      <c r="BAO55" s="526"/>
      <c r="BAP55" s="526"/>
      <c r="BAQ55" s="526"/>
      <c r="BAR55" s="526"/>
      <c r="BAS55" s="526"/>
      <c r="BAT55" s="526"/>
      <c r="BAU55" s="526"/>
      <c r="BAV55" s="526"/>
      <c r="BAW55" s="526"/>
      <c r="BAX55" s="526"/>
      <c r="BAY55" s="526"/>
      <c r="BAZ55" s="526"/>
      <c r="BBA55" s="526"/>
      <c r="BBB55" s="526"/>
      <c r="BBC55" s="526"/>
      <c r="BBD55" s="526"/>
      <c r="BBE55" s="526"/>
      <c r="BBF55" s="526"/>
      <c r="BBG55" s="526"/>
      <c r="BBH55" s="526"/>
      <c r="BBI55" s="526"/>
      <c r="BBJ55" s="526"/>
      <c r="BBK55" s="526"/>
      <c r="BBL55" s="526"/>
      <c r="BBM55" s="526"/>
      <c r="BBN55" s="526"/>
      <c r="BBO55" s="526"/>
      <c r="BBP55" s="526"/>
      <c r="BBQ55" s="526"/>
      <c r="BBR55" s="526"/>
      <c r="BBS55" s="526"/>
      <c r="BBT55" s="526"/>
      <c r="BBU55" s="526"/>
      <c r="BBV55" s="526"/>
      <c r="BBW55" s="526"/>
      <c r="BBX55" s="526"/>
      <c r="BBY55" s="526"/>
      <c r="BBZ55" s="526"/>
      <c r="BCA55" s="526"/>
      <c r="BCB55" s="526"/>
      <c r="BCC55" s="526"/>
      <c r="BCD55" s="526"/>
      <c r="BCE55" s="526"/>
      <c r="BCF55" s="526"/>
      <c r="BCG55" s="526"/>
      <c r="BCH55" s="526"/>
      <c r="BCI55" s="526"/>
      <c r="BCJ55" s="526"/>
      <c r="BCK55" s="526"/>
      <c r="BCL55" s="526"/>
      <c r="BCM55" s="526"/>
      <c r="BCN55" s="526"/>
      <c r="BCO55" s="526"/>
      <c r="BCP55" s="526"/>
      <c r="BCQ55" s="526"/>
      <c r="BCR55" s="526"/>
      <c r="BCS55" s="526"/>
      <c r="BCT55" s="526"/>
      <c r="BCU55" s="526"/>
      <c r="BCV55" s="526"/>
      <c r="BCW55" s="526"/>
      <c r="BCX55" s="526"/>
      <c r="BCY55" s="526"/>
      <c r="BCZ55" s="526"/>
      <c r="BDA55" s="526"/>
      <c r="BDB55" s="526"/>
      <c r="BDC55" s="526"/>
      <c r="BDD55" s="526"/>
      <c r="BDE55" s="526"/>
      <c r="BDF55" s="526"/>
      <c r="BDG55" s="526"/>
      <c r="BDH55" s="526"/>
      <c r="BDI55" s="526"/>
      <c r="BDJ55" s="526"/>
      <c r="BDK55" s="526"/>
      <c r="BDL55" s="526"/>
      <c r="BDM55" s="526"/>
      <c r="BDN55" s="526"/>
      <c r="BDO55" s="526"/>
      <c r="BDP55" s="526"/>
      <c r="BDQ55" s="526"/>
      <c r="BDR55" s="526"/>
      <c r="BDS55" s="526"/>
      <c r="BDT55" s="526"/>
      <c r="BDU55" s="526"/>
      <c r="BDV55" s="526"/>
      <c r="BDW55" s="526"/>
      <c r="BDX55" s="526"/>
      <c r="BDY55" s="526"/>
      <c r="BDZ55" s="526"/>
      <c r="BEA55" s="526"/>
      <c r="BEB55" s="526"/>
      <c r="BEC55" s="526"/>
      <c r="BED55" s="526"/>
      <c r="BEE55" s="526"/>
      <c r="BEF55" s="526"/>
      <c r="BEG55" s="526"/>
      <c r="BEH55" s="526"/>
      <c r="BEI55" s="526"/>
      <c r="BEJ55" s="526"/>
      <c r="BEK55" s="526"/>
      <c r="BEL55" s="526"/>
      <c r="BEM55" s="526"/>
      <c r="BEN55" s="526"/>
      <c r="BEO55" s="526"/>
      <c r="BEP55" s="526"/>
      <c r="BEQ55" s="526"/>
      <c r="BER55" s="526"/>
      <c r="BES55" s="526"/>
      <c r="BET55" s="526"/>
      <c r="BEU55" s="526"/>
      <c r="BEV55" s="526"/>
      <c r="BEW55" s="526"/>
      <c r="BEX55" s="526"/>
      <c r="BEY55" s="526"/>
      <c r="BEZ55" s="526"/>
      <c r="BFA55" s="526"/>
      <c r="BFB55" s="526"/>
      <c r="BFC55" s="526"/>
      <c r="BFD55" s="526"/>
      <c r="BFE55" s="526"/>
      <c r="BFF55" s="526"/>
      <c r="BFG55" s="526"/>
      <c r="BFH55" s="526"/>
      <c r="BFI55" s="526"/>
      <c r="BFJ55" s="526"/>
      <c r="BFK55" s="526"/>
      <c r="BFL55" s="526"/>
      <c r="BFM55" s="526"/>
      <c r="BFN55" s="526"/>
      <c r="BFO55" s="526"/>
      <c r="BFP55" s="526"/>
      <c r="BFQ55" s="526"/>
      <c r="BFR55" s="526"/>
      <c r="BFS55" s="526"/>
      <c r="BFT55" s="526"/>
      <c r="BFU55" s="526"/>
      <c r="BFV55" s="526"/>
      <c r="BFW55" s="526"/>
      <c r="BFX55" s="526"/>
      <c r="BFY55" s="526"/>
      <c r="BFZ55" s="526"/>
      <c r="BGA55" s="526"/>
      <c r="BGB55" s="526"/>
      <c r="BGC55" s="526"/>
      <c r="BGD55" s="526"/>
      <c r="BGE55" s="526"/>
      <c r="BGF55" s="526"/>
      <c r="BGG55" s="526"/>
      <c r="BGH55" s="526"/>
      <c r="BGI55" s="526"/>
      <c r="BGJ55" s="526"/>
      <c r="BGK55" s="526"/>
      <c r="BGL55" s="526"/>
      <c r="BGM55" s="526"/>
      <c r="BGN55" s="526"/>
      <c r="BGO55" s="526"/>
      <c r="BGP55" s="526"/>
      <c r="BGQ55" s="526"/>
      <c r="BGR55" s="526"/>
      <c r="BGS55" s="526"/>
      <c r="BGT55" s="526"/>
      <c r="BGU55" s="526"/>
      <c r="BGV55" s="526"/>
      <c r="BGW55" s="526"/>
      <c r="BGX55" s="526"/>
      <c r="BGY55" s="526"/>
      <c r="BGZ55" s="526"/>
      <c r="BHA55" s="526"/>
      <c r="BHB55" s="526"/>
      <c r="BHC55" s="526"/>
      <c r="BHD55" s="526"/>
      <c r="BHE55" s="526"/>
      <c r="BHF55" s="526"/>
      <c r="BHG55" s="526"/>
      <c r="BHH55" s="526"/>
      <c r="BHI55" s="526"/>
      <c r="BHJ55" s="526"/>
      <c r="BHK55" s="526"/>
      <c r="BHL55" s="526"/>
      <c r="BHM55" s="526"/>
      <c r="BHN55" s="526"/>
      <c r="BHO55" s="526"/>
      <c r="BHP55" s="526"/>
      <c r="BHQ55" s="526"/>
      <c r="BHR55" s="526"/>
      <c r="BHS55" s="526"/>
      <c r="BHT55" s="526"/>
      <c r="BHU55" s="526"/>
      <c r="BHV55" s="526"/>
      <c r="BHW55" s="526"/>
      <c r="BHX55" s="526"/>
      <c r="BHY55" s="526"/>
      <c r="BHZ55" s="526"/>
      <c r="BIA55" s="526"/>
      <c r="BIB55" s="526"/>
      <c r="BIC55" s="526"/>
      <c r="BID55" s="526"/>
      <c r="BIE55" s="526"/>
      <c r="BIF55" s="526"/>
      <c r="BIG55" s="526"/>
      <c r="BIH55" s="526"/>
      <c r="BII55" s="526"/>
      <c r="BIJ55" s="526"/>
      <c r="BIK55" s="526"/>
      <c r="BIL55" s="526"/>
      <c r="BIM55" s="526"/>
      <c r="BIN55" s="526"/>
      <c r="BIO55" s="526"/>
      <c r="BIP55" s="526"/>
      <c r="BIQ55" s="526"/>
      <c r="BIR55" s="526"/>
      <c r="BIS55" s="526"/>
      <c r="BIT55" s="526"/>
      <c r="BIU55" s="526"/>
      <c r="BIV55" s="526"/>
      <c r="BIW55" s="526"/>
      <c r="BIX55" s="526"/>
      <c r="BIY55" s="526"/>
      <c r="BIZ55" s="526"/>
      <c r="BJA55" s="526"/>
      <c r="BJB55" s="526"/>
      <c r="BJC55" s="526"/>
      <c r="BJD55" s="526"/>
      <c r="BJE55" s="526"/>
      <c r="BJF55" s="526"/>
      <c r="BJG55" s="526"/>
      <c r="BJH55" s="526"/>
      <c r="BJI55" s="526"/>
      <c r="BJJ55" s="526"/>
      <c r="BJK55" s="526"/>
      <c r="BJL55" s="526"/>
      <c r="BJM55" s="526"/>
      <c r="BJN55" s="526"/>
      <c r="BJO55" s="526"/>
      <c r="BJP55" s="526"/>
      <c r="BJQ55" s="526"/>
      <c r="BJR55" s="526"/>
      <c r="BJS55" s="526"/>
      <c r="BJT55" s="526"/>
      <c r="BJU55" s="526"/>
      <c r="BJV55" s="526"/>
      <c r="BJW55" s="526"/>
      <c r="BJX55" s="526"/>
      <c r="BJY55" s="526"/>
      <c r="BJZ55" s="526"/>
      <c r="BKA55" s="526"/>
      <c r="BKB55" s="526"/>
      <c r="BKC55" s="526"/>
      <c r="BKD55" s="526"/>
      <c r="BKE55" s="526"/>
      <c r="BKF55" s="526"/>
      <c r="BKG55" s="526"/>
      <c r="BKH55" s="526"/>
      <c r="BKI55" s="526"/>
      <c r="BKJ55" s="526"/>
      <c r="BKK55" s="526"/>
      <c r="BKL55" s="526"/>
      <c r="BKM55" s="526"/>
      <c r="BKN55" s="526"/>
      <c r="BKO55" s="526"/>
      <c r="BKP55" s="526"/>
      <c r="BKQ55" s="526"/>
      <c r="BKR55" s="526"/>
      <c r="BKS55" s="526"/>
      <c r="BKT55" s="526"/>
      <c r="BKU55" s="526"/>
      <c r="BKV55" s="526"/>
      <c r="BKW55" s="526"/>
      <c r="BKX55" s="526"/>
      <c r="BKY55" s="526"/>
      <c r="BKZ55" s="526"/>
      <c r="BLA55" s="526"/>
      <c r="BLB55" s="526"/>
      <c r="BLC55" s="526"/>
      <c r="BLD55" s="526"/>
      <c r="BLE55" s="526"/>
      <c r="BLF55" s="526"/>
      <c r="BLG55" s="526"/>
      <c r="BLH55" s="526"/>
      <c r="BLI55" s="526"/>
      <c r="BLJ55" s="526"/>
      <c r="BLK55" s="526"/>
      <c r="BLL55" s="526"/>
      <c r="BLM55" s="526"/>
      <c r="BLN55" s="526"/>
      <c r="BLO55" s="526"/>
      <c r="BLP55" s="526"/>
      <c r="BLQ55" s="526"/>
      <c r="BLR55" s="526"/>
      <c r="BLS55" s="526"/>
      <c r="BLT55" s="526"/>
      <c r="BLU55" s="526"/>
      <c r="BLV55" s="526"/>
      <c r="BLW55" s="526"/>
      <c r="BLX55" s="526"/>
      <c r="BLY55" s="526"/>
      <c r="BLZ55" s="526"/>
      <c r="BMA55" s="526"/>
      <c r="BMB55" s="526"/>
      <c r="BMC55" s="526"/>
      <c r="BMD55" s="526"/>
      <c r="BME55" s="526"/>
      <c r="BMF55" s="526"/>
      <c r="BMG55" s="526"/>
      <c r="BMH55" s="526"/>
      <c r="BMI55" s="526"/>
      <c r="BMJ55" s="526"/>
      <c r="BMK55" s="526"/>
      <c r="BML55" s="526"/>
      <c r="BMM55" s="526"/>
      <c r="BMN55" s="526"/>
      <c r="BMO55" s="526"/>
      <c r="BMP55" s="526"/>
      <c r="BMQ55" s="526"/>
      <c r="BMR55" s="526"/>
      <c r="BMS55" s="526"/>
      <c r="BMT55" s="526"/>
      <c r="BMU55" s="526"/>
      <c r="BMV55" s="526"/>
      <c r="BMW55" s="526"/>
      <c r="BMX55" s="526"/>
      <c r="BMY55" s="526"/>
      <c r="BMZ55" s="526"/>
      <c r="BNA55" s="526"/>
      <c r="BNB55" s="526"/>
      <c r="BNC55" s="526"/>
      <c r="BND55" s="526"/>
      <c r="BNE55" s="526"/>
      <c r="BNF55" s="526"/>
      <c r="BNG55" s="526"/>
      <c r="BNH55" s="526"/>
      <c r="BNI55" s="526"/>
      <c r="BNJ55" s="526"/>
      <c r="BNK55" s="526"/>
      <c r="BNL55" s="526"/>
      <c r="BNM55" s="526"/>
      <c r="BNN55" s="526"/>
      <c r="BNO55" s="526"/>
      <c r="BNP55" s="526"/>
      <c r="BNQ55" s="526"/>
      <c r="BNR55" s="526"/>
      <c r="BNS55" s="526"/>
      <c r="BNT55" s="526"/>
      <c r="BNU55" s="526"/>
      <c r="BNV55" s="526"/>
      <c r="BNW55" s="526"/>
      <c r="BNX55" s="526"/>
      <c r="BNY55" s="526"/>
      <c r="BNZ55" s="526"/>
      <c r="BOA55" s="526"/>
      <c r="BOB55" s="526"/>
      <c r="BOC55" s="526"/>
      <c r="BOD55" s="526"/>
      <c r="BOE55" s="526"/>
      <c r="BOF55" s="526"/>
      <c r="BOG55" s="526"/>
      <c r="BOH55" s="526"/>
      <c r="BOI55" s="526"/>
      <c r="BOJ55" s="526"/>
      <c r="BOK55" s="526"/>
      <c r="BOL55" s="526"/>
      <c r="BOM55" s="526"/>
      <c r="BON55" s="526"/>
      <c r="BOO55" s="526"/>
      <c r="BOP55" s="526"/>
      <c r="BOQ55" s="526"/>
      <c r="BOR55" s="526"/>
      <c r="BOS55" s="526"/>
      <c r="BOT55" s="526"/>
      <c r="BOU55" s="526"/>
      <c r="BOV55" s="526"/>
      <c r="BOW55" s="526"/>
      <c r="BOX55" s="526"/>
      <c r="BOY55" s="526"/>
      <c r="BOZ55" s="526"/>
      <c r="BPA55" s="526"/>
      <c r="BPB55" s="526"/>
      <c r="BPC55" s="526"/>
      <c r="BPD55" s="526"/>
      <c r="BPE55" s="526"/>
      <c r="BPF55" s="526"/>
      <c r="BPG55" s="526"/>
      <c r="BPH55" s="526"/>
      <c r="BPI55" s="526"/>
      <c r="BPJ55" s="526"/>
      <c r="BPK55" s="526"/>
      <c r="BPL55" s="526"/>
      <c r="BPM55" s="526"/>
      <c r="BPN55" s="526"/>
      <c r="BPO55" s="526"/>
      <c r="BPP55" s="526"/>
      <c r="BPQ55" s="526"/>
      <c r="BPR55" s="526"/>
      <c r="BPS55" s="526"/>
      <c r="BPT55" s="526"/>
      <c r="BPU55" s="526"/>
      <c r="BPV55" s="526"/>
      <c r="BPW55" s="526"/>
      <c r="BPX55" s="526"/>
      <c r="BPY55" s="526"/>
      <c r="BPZ55" s="526"/>
      <c r="BQA55" s="526"/>
      <c r="BQB55" s="526"/>
      <c r="BQC55" s="526"/>
      <c r="BQD55" s="526"/>
      <c r="BQE55" s="526"/>
      <c r="BQF55" s="526"/>
      <c r="BQG55" s="526"/>
      <c r="BQH55" s="526"/>
      <c r="BQI55" s="526"/>
      <c r="BQJ55" s="526"/>
      <c r="BQK55" s="526"/>
      <c r="BQL55" s="526"/>
      <c r="BQM55" s="526"/>
      <c r="BQN55" s="526"/>
      <c r="BQO55" s="526"/>
      <c r="BQP55" s="526"/>
      <c r="BQQ55" s="526"/>
      <c r="BQR55" s="526"/>
      <c r="BQS55" s="526"/>
      <c r="BQT55" s="526"/>
      <c r="BQU55" s="526"/>
      <c r="BQV55" s="526"/>
      <c r="BQW55" s="526"/>
      <c r="BQX55" s="526"/>
      <c r="BQY55" s="526"/>
      <c r="BQZ55" s="526"/>
      <c r="BRA55" s="526"/>
      <c r="BRB55" s="526"/>
      <c r="BRC55" s="526"/>
      <c r="BRD55" s="526"/>
      <c r="BRE55" s="526"/>
      <c r="BRF55" s="526"/>
      <c r="BRG55" s="526"/>
      <c r="BRH55" s="526"/>
      <c r="BRI55" s="526"/>
      <c r="BRJ55" s="526"/>
      <c r="BRK55" s="526"/>
      <c r="BRL55" s="526"/>
      <c r="BRM55" s="526"/>
      <c r="BRN55" s="526"/>
      <c r="BRO55" s="526"/>
      <c r="BRP55" s="526"/>
      <c r="BRQ55" s="526"/>
      <c r="BRR55" s="526"/>
      <c r="BRS55" s="526"/>
      <c r="BRT55" s="526"/>
      <c r="BRU55" s="526"/>
      <c r="BRV55" s="526"/>
      <c r="BRW55" s="526"/>
      <c r="BRX55" s="526"/>
      <c r="BRY55" s="526"/>
      <c r="BRZ55" s="526"/>
      <c r="BSA55" s="526"/>
      <c r="BSB55" s="526"/>
      <c r="BSC55" s="526"/>
      <c r="BSD55" s="526"/>
      <c r="BSE55" s="526"/>
      <c r="BSF55" s="526"/>
      <c r="BSG55" s="526"/>
      <c r="BSH55" s="526"/>
      <c r="BSI55" s="526"/>
      <c r="BSJ55" s="526"/>
      <c r="BSK55" s="526"/>
      <c r="BSL55" s="526"/>
      <c r="BSM55" s="526"/>
      <c r="BSN55" s="526"/>
      <c r="BSO55" s="526"/>
      <c r="BSP55" s="526"/>
      <c r="BSQ55" s="526"/>
      <c r="BSR55" s="526"/>
      <c r="BSS55" s="526"/>
      <c r="BST55" s="526"/>
      <c r="BSU55" s="526"/>
      <c r="BSV55" s="526"/>
      <c r="BSW55" s="526"/>
      <c r="BSX55" s="526"/>
      <c r="BSY55" s="526"/>
      <c r="BSZ55" s="526"/>
      <c r="BTA55" s="526"/>
      <c r="BTB55" s="526"/>
      <c r="BTC55" s="526"/>
      <c r="BTD55" s="526"/>
      <c r="BTE55" s="526"/>
      <c r="BTF55" s="526"/>
      <c r="BTG55" s="526"/>
      <c r="BTH55" s="526"/>
      <c r="BTI55" s="526"/>
      <c r="BTJ55" s="526"/>
      <c r="BTK55" s="526"/>
      <c r="BTL55" s="526"/>
      <c r="BTM55" s="526"/>
      <c r="BTN55" s="526"/>
      <c r="BTO55" s="526"/>
      <c r="BTP55" s="526"/>
      <c r="BTQ55" s="526"/>
      <c r="BTR55" s="526"/>
      <c r="BTS55" s="526"/>
      <c r="BTT55" s="526"/>
      <c r="BTU55" s="526"/>
      <c r="BTV55" s="526"/>
      <c r="BTW55" s="526"/>
      <c r="BTX55" s="526"/>
      <c r="BTY55" s="526"/>
      <c r="BTZ55" s="526"/>
      <c r="BUA55" s="526"/>
      <c r="BUB55" s="526"/>
      <c r="BUC55" s="526"/>
      <c r="BUD55" s="526"/>
      <c r="BUE55" s="526"/>
      <c r="BUF55" s="526"/>
      <c r="BUG55" s="526"/>
      <c r="BUH55" s="526"/>
      <c r="BUI55" s="526"/>
      <c r="BUJ55" s="526"/>
      <c r="BUK55" s="526"/>
      <c r="BUL55" s="526"/>
      <c r="BUM55" s="526"/>
      <c r="BUN55" s="526"/>
      <c r="BUO55" s="526"/>
      <c r="BUP55" s="526"/>
      <c r="BUQ55" s="526"/>
      <c r="BUR55" s="526"/>
      <c r="BUS55" s="526"/>
      <c r="BUT55" s="526"/>
      <c r="BUU55" s="526"/>
      <c r="BUV55" s="526"/>
      <c r="BUW55" s="526"/>
      <c r="BUX55" s="526"/>
      <c r="BUY55" s="526"/>
      <c r="BUZ55" s="526"/>
      <c r="BVA55" s="526"/>
      <c r="BVB55" s="526"/>
      <c r="BVC55" s="526"/>
      <c r="BVD55" s="526"/>
      <c r="BVE55" s="526"/>
      <c r="BVF55" s="526"/>
      <c r="BVG55" s="526"/>
      <c r="BVH55" s="526"/>
      <c r="BVI55" s="526"/>
      <c r="BVJ55" s="526"/>
      <c r="BVK55" s="526"/>
      <c r="BVL55" s="526"/>
      <c r="BVM55" s="526"/>
      <c r="BVN55" s="526"/>
      <c r="BVO55" s="526"/>
      <c r="BVP55" s="526"/>
      <c r="BVQ55" s="526"/>
      <c r="BVR55" s="526"/>
      <c r="BVS55" s="526"/>
      <c r="BVT55" s="526"/>
      <c r="BVU55" s="526"/>
      <c r="BVV55" s="526"/>
      <c r="BVW55" s="526"/>
      <c r="BVX55" s="526"/>
      <c r="BVY55" s="526"/>
      <c r="BVZ55" s="526"/>
      <c r="BWA55" s="526"/>
      <c r="BWB55" s="526"/>
      <c r="BWC55" s="526"/>
      <c r="BWD55" s="526"/>
      <c r="BWE55" s="526"/>
      <c r="BWF55" s="526"/>
      <c r="BWG55" s="526"/>
      <c r="BWH55" s="526"/>
      <c r="BWI55" s="526"/>
      <c r="BWJ55" s="526"/>
      <c r="BWK55" s="526"/>
      <c r="BWL55" s="526"/>
      <c r="BWM55" s="526"/>
      <c r="BWN55" s="526"/>
      <c r="BWO55" s="526"/>
      <c r="BWP55" s="526"/>
      <c r="BWQ55" s="526"/>
      <c r="BWR55" s="526"/>
      <c r="BWS55" s="526"/>
      <c r="BWT55" s="526"/>
      <c r="BWU55" s="526"/>
      <c r="BWV55" s="526"/>
      <c r="BWW55" s="526"/>
      <c r="BWX55" s="526"/>
      <c r="BWY55" s="526"/>
      <c r="BWZ55" s="526"/>
      <c r="BXA55" s="526"/>
      <c r="BXB55" s="526"/>
      <c r="BXC55" s="526"/>
      <c r="BXD55" s="526"/>
      <c r="BXE55" s="526"/>
      <c r="BXF55" s="526"/>
      <c r="BXG55" s="526"/>
      <c r="BXH55" s="526"/>
      <c r="BXI55" s="526"/>
      <c r="BXJ55" s="526"/>
      <c r="BXK55" s="526"/>
      <c r="BXL55" s="526"/>
      <c r="BXM55" s="526"/>
      <c r="BXN55" s="526"/>
      <c r="BXO55" s="526"/>
      <c r="BXP55" s="526"/>
      <c r="BXQ55" s="526"/>
      <c r="BXR55" s="526"/>
      <c r="BXS55" s="526"/>
      <c r="BXT55" s="526"/>
      <c r="BXU55" s="526"/>
      <c r="BXV55" s="526"/>
      <c r="BXW55" s="526"/>
      <c r="BXX55" s="526"/>
      <c r="BXY55" s="526"/>
      <c r="BXZ55" s="526"/>
      <c r="BYA55" s="526"/>
      <c r="BYB55" s="526"/>
      <c r="BYC55" s="526"/>
      <c r="BYD55" s="526"/>
      <c r="BYE55" s="526"/>
      <c r="BYF55" s="526"/>
      <c r="BYG55" s="526"/>
      <c r="BYH55" s="526"/>
      <c r="BYI55" s="526"/>
      <c r="BYJ55" s="526"/>
      <c r="BYK55" s="526"/>
      <c r="BYL55" s="526"/>
      <c r="BYM55" s="526"/>
      <c r="BYN55" s="526"/>
      <c r="BYO55" s="526"/>
      <c r="BYP55" s="526"/>
      <c r="BYQ55" s="526"/>
      <c r="BYR55" s="526"/>
      <c r="BYS55" s="526"/>
      <c r="BYT55" s="526"/>
      <c r="BYU55" s="526"/>
      <c r="BYV55" s="526"/>
      <c r="BYW55" s="526"/>
      <c r="BYX55" s="526"/>
      <c r="BYY55" s="526"/>
      <c r="BYZ55" s="526"/>
      <c r="BZA55" s="526"/>
      <c r="BZB55" s="526"/>
      <c r="BZC55" s="526"/>
      <c r="BZD55" s="526"/>
      <c r="BZE55" s="526"/>
      <c r="BZF55" s="526"/>
      <c r="BZG55" s="526"/>
      <c r="BZH55" s="526"/>
      <c r="BZI55" s="526"/>
      <c r="BZJ55" s="526"/>
      <c r="BZK55" s="526"/>
      <c r="BZL55" s="526"/>
      <c r="BZM55" s="526"/>
      <c r="BZN55" s="526"/>
      <c r="BZO55" s="526"/>
      <c r="BZP55" s="526"/>
      <c r="BZQ55" s="526"/>
      <c r="BZR55" s="526"/>
      <c r="BZS55" s="526"/>
      <c r="BZT55" s="526"/>
      <c r="BZU55" s="526"/>
      <c r="BZV55" s="526"/>
      <c r="BZW55" s="526"/>
      <c r="BZX55" s="526"/>
      <c r="BZY55" s="526"/>
      <c r="BZZ55" s="526"/>
      <c r="CAA55" s="526"/>
      <c r="CAB55" s="526"/>
      <c r="CAC55" s="526"/>
      <c r="CAD55" s="526"/>
      <c r="CAE55" s="526"/>
      <c r="CAF55" s="526"/>
      <c r="CAG55" s="526"/>
      <c r="CAH55" s="526"/>
      <c r="CAI55" s="526"/>
      <c r="CAJ55" s="526"/>
      <c r="CAK55" s="526"/>
      <c r="CAL55" s="526"/>
      <c r="CAM55" s="526"/>
      <c r="CAN55" s="526"/>
      <c r="CAO55" s="526"/>
      <c r="CAP55" s="526"/>
      <c r="CAQ55" s="526"/>
      <c r="CAR55" s="526"/>
      <c r="CAS55" s="526"/>
      <c r="CAT55" s="526"/>
      <c r="CAU55" s="526"/>
      <c r="CAV55" s="526"/>
      <c r="CAW55" s="526"/>
      <c r="CAX55" s="526"/>
      <c r="CAY55" s="526"/>
      <c r="CAZ55" s="526"/>
      <c r="CBA55" s="526"/>
      <c r="CBB55" s="526"/>
      <c r="CBC55" s="526"/>
      <c r="CBD55" s="526"/>
      <c r="CBE55" s="526"/>
      <c r="CBF55" s="526"/>
      <c r="CBG55" s="526"/>
      <c r="CBH55" s="526"/>
      <c r="CBI55" s="526"/>
      <c r="CBJ55" s="526"/>
      <c r="CBK55" s="526"/>
      <c r="CBL55" s="526"/>
      <c r="CBM55" s="526"/>
      <c r="CBN55" s="526"/>
      <c r="CBO55" s="526"/>
      <c r="CBP55" s="526"/>
      <c r="CBQ55" s="526"/>
      <c r="CBR55" s="526"/>
      <c r="CBS55" s="526"/>
      <c r="CBT55" s="526"/>
      <c r="CBU55" s="526"/>
      <c r="CBV55" s="526"/>
      <c r="CBW55" s="526"/>
      <c r="CBX55" s="526"/>
      <c r="CBY55" s="526"/>
      <c r="CBZ55" s="526"/>
      <c r="CCA55" s="526"/>
      <c r="CCB55" s="526"/>
      <c r="CCC55" s="526"/>
      <c r="CCD55" s="526"/>
      <c r="CCE55" s="526"/>
      <c r="CCF55" s="526"/>
      <c r="CCG55" s="526"/>
      <c r="CCH55" s="526"/>
      <c r="CCI55" s="526"/>
      <c r="CCJ55" s="526"/>
      <c r="CCK55" s="526"/>
      <c r="CCL55" s="526"/>
      <c r="CCM55" s="526"/>
      <c r="CCN55" s="526"/>
      <c r="CCO55" s="526"/>
      <c r="CCP55" s="526"/>
      <c r="CCQ55" s="526"/>
      <c r="CCR55" s="526"/>
      <c r="CCS55" s="526"/>
      <c r="CCT55" s="526"/>
      <c r="CCU55" s="526"/>
      <c r="CCV55" s="526"/>
      <c r="CCW55" s="526"/>
      <c r="CCX55" s="526"/>
      <c r="CCY55" s="526"/>
      <c r="CCZ55" s="526"/>
      <c r="CDA55" s="526"/>
      <c r="CDB55" s="526"/>
      <c r="CDC55" s="526"/>
      <c r="CDD55" s="526"/>
      <c r="CDE55" s="526"/>
      <c r="CDF55" s="526"/>
      <c r="CDG55" s="526"/>
      <c r="CDH55" s="526"/>
      <c r="CDI55" s="526"/>
      <c r="CDJ55" s="526"/>
      <c r="CDK55" s="526"/>
      <c r="CDL55" s="526"/>
      <c r="CDM55" s="526"/>
      <c r="CDN55" s="526"/>
      <c r="CDO55" s="526"/>
      <c r="CDP55" s="526"/>
      <c r="CDQ55" s="526"/>
      <c r="CDR55" s="526"/>
      <c r="CDS55" s="526"/>
      <c r="CDT55" s="526"/>
      <c r="CDU55" s="526"/>
      <c r="CDV55" s="526"/>
      <c r="CDW55" s="526"/>
      <c r="CDX55" s="526"/>
      <c r="CDY55" s="526"/>
      <c r="CDZ55" s="526"/>
      <c r="CEA55" s="526"/>
      <c r="CEB55" s="526"/>
      <c r="CEC55" s="526"/>
      <c r="CED55" s="526"/>
      <c r="CEE55" s="526"/>
      <c r="CEF55" s="526"/>
      <c r="CEG55" s="526"/>
      <c r="CEH55" s="526"/>
      <c r="CEI55" s="526"/>
      <c r="CEJ55" s="526"/>
      <c r="CEK55" s="526"/>
      <c r="CEL55" s="526"/>
      <c r="CEM55" s="526"/>
      <c r="CEN55" s="526"/>
      <c r="CEO55" s="526"/>
      <c r="CEP55" s="526"/>
      <c r="CEQ55" s="526"/>
      <c r="CER55" s="526"/>
      <c r="CES55" s="526"/>
      <c r="CET55" s="526"/>
      <c r="CEU55" s="526"/>
      <c r="CEV55" s="526"/>
      <c r="CEW55" s="526"/>
      <c r="CEX55" s="526"/>
      <c r="CEY55" s="526"/>
      <c r="CEZ55" s="526"/>
      <c r="CFA55" s="526"/>
      <c r="CFB55" s="526"/>
      <c r="CFC55" s="526"/>
      <c r="CFD55" s="526"/>
      <c r="CFE55" s="526"/>
      <c r="CFF55" s="526"/>
      <c r="CFG55" s="526"/>
      <c r="CFH55" s="526"/>
      <c r="CFI55" s="526"/>
      <c r="CFJ55" s="526"/>
      <c r="CFK55" s="526"/>
      <c r="CFL55" s="526"/>
      <c r="CFM55" s="526"/>
      <c r="CFN55" s="526"/>
      <c r="CFO55" s="526"/>
      <c r="CFP55" s="526"/>
      <c r="CFQ55" s="526"/>
      <c r="CFR55" s="526"/>
      <c r="CFS55" s="526"/>
      <c r="CFT55" s="526"/>
      <c r="CFU55" s="526"/>
      <c r="CFV55" s="526"/>
      <c r="CFW55" s="526"/>
      <c r="CFX55" s="526"/>
      <c r="CFY55" s="526"/>
      <c r="CFZ55" s="526"/>
      <c r="CGA55" s="526"/>
      <c r="CGB55" s="526"/>
      <c r="CGC55" s="526"/>
      <c r="CGD55" s="526"/>
      <c r="CGE55" s="526"/>
      <c r="CGF55" s="526"/>
      <c r="CGG55" s="526"/>
      <c r="CGH55" s="526"/>
      <c r="CGI55" s="526"/>
      <c r="CGJ55" s="526"/>
      <c r="CGK55" s="526"/>
      <c r="CGL55" s="526"/>
      <c r="CGM55" s="526"/>
      <c r="CGN55" s="526"/>
      <c r="CGO55" s="526"/>
      <c r="CGP55" s="526"/>
      <c r="CGQ55" s="526"/>
      <c r="CGR55" s="526"/>
      <c r="CGS55" s="526"/>
      <c r="CGT55" s="526"/>
      <c r="CGU55" s="526"/>
      <c r="CGV55" s="526"/>
      <c r="CGW55" s="526"/>
      <c r="CGX55" s="526"/>
      <c r="CGY55" s="526"/>
      <c r="CGZ55" s="526"/>
      <c r="CHA55" s="526"/>
      <c r="CHB55" s="526"/>
      <c r="CHC55" s="526"/>
      <c r="CHD55" s="526"/>
      <c r="CHE55" s="526"/>
      <c r="CHF55" s="526"/>
      <c r="CHG55" s="526"/>
      <c r="CHH55" s="526"/>
      <c r="CHI55" s="526"/>
      <c r="CHJ55" s="526"/>
      <c r="CHK55" s="526"/>
      <c r="CHL55" s="526"/>
      <c r="CHM55" s="526"/>
      <c r="CHN55" s="526"/>
      <c r="CHO55" s="526"/>
      <c r="CHP55" s="526"/>
      <c r="CHQ55" s="526"/>
      <c r="CHR55" s="526"/>
      <c r="CHS55" s="526"/>
      <c r="CHT55" s="526"/>
      <c r="CHU55" s="526"/>
      <c r="CHV55" s="526"/>
      <c r="CHW55" s="526"/>
      <c r="CHX55" s="526"/>
      <c r="CHY55" s="526"/>
      <c r="CHZ55" s="526"/>
      <c r="CIA55" s="526"/>
      <c r="CIB55" s="526"/>
      <c r="CIC55" s="526"/>
      <c r="CID55" s="526"/>
      <c r="CIE55" s="526"/>
      <c r="CIF55" s="526"/>
      <c r="CIG55" s="526"/>
      <c r="CIH55" s="526"/>
      <c r="CII55" s="526"/>
      <c r="CIJ55" s="526"/>
      <c r="CIK55" s="526"/>
      <c r="CIL55" s="526"/>
      <c r="CIM55" s="526"/>
      <c r="CIN55" s="526"/>
      <c r="CIO55" s="526"/>
      <c r="CIP55" s="526"/>
      <c r="CIQ55" s="526"/>
      <c r="CIR55" s="526"/>
      <c r="CIS55" s="526"/>
      <c r="CIT55" s="526"/>
      <c r="CIU55" s="526"/>
      <c r="CIV55" s="526"/>
      <c r="CIW55" s="526"/>
      <c r="CIX55" s="526"/>
      <c r="CIY55" s="526"/>
      <c r="CIZ55" s="526"/>
      <c r="CJA55" s="526"/>
      <c r="CJB55" s="526"/>
      <c r="CJC55" s="526"/>
      <c r="CJD55" s="526"/>
      <c r="CJE55" s="526"/>
      <c r="CJF55" s="526"/>
      <c r="CJG55" s="526"/>
      <c r="CJH55" s="526"/>
      <c r="CJI55" s="526"/>
      <c r="CJJ55" s="526"/>
      <c r="CJK55" s="526"/>
      <c r="CJL55" s="526"/>
      <c r="CJM55" s="526"/>
      <c r="CJN55" s="526"/>
      <c r="CJO55" s="526"/>
      <c r="CJP55" s="526"/>
      <c r="CJQ55" s="526"/>
      <c r="CJR55" s="526"/>
      <c r="CJS55" s="526"/>
      <c r="CJT55" s="526"/>
      <c r="CJU55" s="526"/>
      <c r="CJV55" s="526"/>
      <c r="CJW55" s="526"/>
      <c r="CJX55" s="526"/>
      <c r="CJY55" s="526"/>
      <c r="CJZ55" s="526"/>
      <c r="CKA55" s="526"/>
      <c r="CKB55" s="526"/>
      <c r="CKC55" s="526"/>
      <c r="CKD55" s="526"/>
      <c r="CKE55" s="526"/>
      <c r="CKF55" s="526"/>
      <c r="CKG55" s="526"/>
      <c r="CKH55" s="526"/>
      <c r="CKI55" s="526"/>
      <c r="CKJ55" s="526"/>
      <c r="CKK55" s="526"/>
      <c r="CKL55" s="526"/>
      <c r="CKM55" s="526"/>
      <c r="CKN55" s="526"/>
      <c r="CKO55" s="526"/>
      <c r="CKP55" s="526"/>
      <c r="CKQ55" s="526"/>
      <c r="CKR55" s="526"/>
      <c r="CKS55" s="526"/>
      <c r="CKT55" s="526"/>
      <c r="CKU55" s="526"/>
      <c r="CKV55" s="526"/>
      <c r="CKW55" s="526"/>
      <c r="CKX55" s="526"/>
      <c r="CKY55" s="526"/>
      <c r="CKZ55" s="526"/>
      <c r="CLA55" s="526"/>
      <c r="CLB55" s="526"/>
      <c r="CLC55" s="526"/>
      <c r="CLD55" s="526"/>
      <c r="CLE55" s="526"/>
      <c r="CLF55" s="526"/>
      <c r="CLG55" s="526"/>
      <c r="CLH55" s="526"/>
      <c r="CLI55" s="526"/>
      <c r="CLJ55" s="526"/>
      <c r="CLK55" s="526"/>
      <c r="CLL55" s="526"/>
      <c r="CLM55" s="526"/>
      <c r="CLN55" s="526"/>
      <c r="CLO55" s="526"/>
      <c r="CLP55" s="526"/>
      <c r="CLQ55" s="526"/>
      <c r="CLR55" s="526"/>
      <c r="CLS55" s="526"/>
      <c r="CLT55" s="526"/>
      <c r="CLU55" s="526"/>
      <c r="CLV55" s="526"/>
      <c r="CLW55" s="526"/>
      <c r="CLX55" s="526"/>
      <c r="CLY55" s="526"/>
      <c r="CLZ55" s="526"/>
      <c r="CMA55" s="526"/>
      <c r="CMB55" s="526"/>
      <c r="CMC55" s="526"/>
      <c r="CMD55" s="526"/>
      <c r="CME55" s="526"/>
      <c r="CMF55" s="526"/>
      <c r="CMG55" s="526"/>
      <c r="CMH55" s="526"/>
      <c r="CMI55" s="526"/>
      <c r="CMJ55" s="526"/>
      <c r="CMK55" s="526"/>
      <c r="CML55" s="526"/>
      <c r="CMM55" s="526"/>
      <c r="CMN55" s="526"/>
      <c r="CMO55" s="526"/>
      <c r="CMP55" s="526"/>
      <c r="CMQ55" s="526"/>
      <c r="CMR55" s="526"/>
      <c r="CMS55" s="526"/>
      <c r="CMT55" s="526"/>
      <c r="CMU55" s="526"/>
      <c r="CMV55" s="526"/>
      <c r="CMW55" s="526"/>
      <c r="CMX55" s="526"/>
      <c r="CMY55" s="526"/>
      <c r="CMZ55" s="526"/>
      <c r="CNA55" s="526"/>
      <c r="CNB55" s="526"/>
      <c r="CNC55" s="526"/>
      <c r="CND55" s="526"/>
      <c r="CNE55" s="526"/>
      <c r="CNF55" s="526"/>
      <c r="CNG55" s="526"/>
      <c r="CNH55" s="526"/>
      <c r="CNI55" s="526"/>
      <c r="CNJ55" s="526"/>
      <c r="CNK55" s="526"/>
      <c r="CNL55" s="526"/>
      <c r="CNM55" s="526"/>
      <c r="CNN55" s="526"/>
      <c r="CNO55" s="526"/>
      <c r="CNP55" s="526"/>
      <c r="CNQ55" s="526"/>
      <c r="CNR55" s="526"/>
      <c r="CNS55" s="526"/>
      <c r="CNT55" s="526"/>
      <c r="CNU55" s="526"/>
      <c r="CNV55" s="526"/>
      <c r="CNW55" s="526"/>
      <c r="CNX55" s="526"/>
      <c r="CNY55" s="526"/>
      <c r="CNZ55" s="526"/>
      <c r="COA55" s="526"/>
      <c r="COB55" s="526"/>
      <c r="COC55" s="526"/>
      <c r="COD55" s="526"/>
      <c r="COE55" s="526"/>
      <c r="COF55" s="526"/>
      <c r="COG55" s="526"/>
      <c r="COH55" s="526"/>
      <c r="COI55" s="526"/>
      <c r="COJ55" s="526"/>
      <c r="COK55" s="526"/>
      <c r="COL55" s="526"/>
      <c r="COM55" s="526"/>
      <c r="CON55" s="526"/>
      <c r="COO55" s="526"/>
      <c r="COP55" s="526"/>
      <c r="COQ55" s="526"/>
      <c r="COR55" s="526"/>
      <c r="COS55" s="526"/>
      <c r="COT55" s="526"/>
      <c r="COU55" s="526"/>
      <c r="COV55" s="526"/>
      <c r="COW55" s="526"/>
      <c r="COX55" s="526"/>
      <c r="COY55" s="526"/>
      <c r="COZ55" s="526"/>
      <c r="CPA55" s="526"/>
      <c r="CPB55" s="526"/>
      <c r="CPC55" s="526"/>
      <c r="CPD55" s="526"/>
      <c r="CPE55" s="526"/>
      <c r="CPF55" s="526"/>
      <c r="CPG55" s="526"/>
      <c r="CPH55" s="526"/>
      <c r="CPI55" s="526"/>
      <c r="CPJ55" s="526"/>
      <c r="CPK55" s="526"/>
      <c r="CPL55" s="526"/>
      <c r="CPM55" s="526"/>
      <c r="CPN55" s="526"/>
      <c r="CPO55" s="526"/>
      <c r="CPP55" s="526"/>
      <c r="CPQ55" s="526"/>
      <c r="CPR55" s="526"/>
      <c r="CPS55" s="526"/>
      <c r="CPT55" s="526"/>
      <c r="CPU55" s="526"/>
      <c r="CPV55" s="526"/>
      <c r="CPW55" s="526"/>
      <c r="CPX55" s="526"/>
      <c r="CPY55" s="526"/>
      <c r="CPZ55" s="526"/>
      <c r="CQA55" s="526"/>
      <c r="CQB55" s="526"/>
      <c r="CQC55" s="526"/>
      <c r="CQD55" s="526"/>
      <c r="CQE55" s="526"/>
      <c r="CQF55" s="526"/>
      <c r="CQG55" s="526"/>
      <c r="CQH55" s="526"/>
      <c r="CQI55" s="526"/>
      <c r="CQJ55" s="526"/>
      <c r="CQK55" s="526"/>
      <c r="CQL55" s="526"/>
      <c r="CQM55" s="526"/>
      <c r="CQN55" s="526"/>
      <c r="CQO55" s="526"/>
      <c r="CQP55" s="526"/>
      <c r="CQQ55" s="526"/>
      <c r="CQR55" s="526"/>
      <c r="CQS55" s="526"/>
      <c r="CQT55" s="526"/>
      <c r="CQU55" s="526"/>
      <c r="CQV55" s="526"/>
      <c r="CQW55" s="526"/>
      <c r="CQX55" s="526"/>
      <c r="CQY55" s="526"/>
      <c r="CQZ55" s="526"/>
      <c r="CRA55" s="526"/>
      <c r="CRB55" s="526"/>
      <c r="CRC55" s="526"/>
      <c r="CRD55" s="526"/>
      <c r="CRE55" s="526"/>
      <c r="CRF55" s="526"/>
      <c r="CRG55" s="526"/>
      <c r="CRH55" s="526"/>
      <c r="CRI55" s="526"/>
      <c r="CRJ55" s="526"/>
      <c r="CRK55" s="526"/>
      <c r="CRL55" s="526"/>
      <c r="CRM55" s="526"/>
      <c r="CRN55" s="526"/>
      <c r="CRO55" s="526"/>
      <c r="CRP55" s="526"/>
      <c r="CRQ55" s="526"/>
      <c r="CRR55" s="526"/>
      <c r="CRS55" s="526"/>
      <c r="CRT55" s="526"/>
      <c r="CRU55" s="526"/>
      <c r="CRV55" s="526"/>
      <c r="CRW55" s="526"/>
      <c r="CRX55" s="526"/>
      <c r="CRY55" s="526"/>
      <c r="CRZ55" s="526"/>
      <c r="CSA55" s="526"/>
      <c r="CSB55" s="526"/>
      <c r="CSC55" s="526"/>
      <c r="CSD55" s="526"/>
      <c r="CSE55" s="526"/>
      <c r="CSF55" s="526"/>
      <c r="CSG55" s="526"/>
      <c r="CSH55" s="526"/>
      <c r="CSI55" s="526"/>
      <c r="CSJ55" s="526"/>
      <c r="CSK55" s="526"/>
      <c r="CSL55" s="526"/>
      <c r="CSM55" s="526"/>
      <c r="CSN55" s="526"/>
      <c r="CSO55" s="526"/>
      <c r="CSP55" s="526"/>
      <c r="CSQ55" s="526"/>
      <c r="CSR55" s="526"/>
      <c r="CSS55" s="526"/>
      <c r="CST55" s="526"/>
      <c r="CSU55" s="526"/>
      <c r="CSV55" s="526"/>
      <c r="CSW55" s="526"/>
      <c r="CSX55" s="526"/>
      <c r="CSY55" s="526"/>
      <c r="CSZ55" s="526"/>
      <c r="CTA55" s="526"/>
      <c r="CTB55" s="526"/>
      <c r="CTC55" s="526"/>
      <c r="CTD55" s="526"/>
      <c r="CTE55" s="526"/>
      <c r="CTF55" s="526"/>
      <c r="CTG55" s="526"/>
      <c r="CTH55" s="526"/>
      <c r="CTI55" s="526"/>
      <c r="CTJ55" s="526"/>
      <c r="CTK55" s="526"/>
      <c r="CTL55" s="526"/>
      <c r="CTM55" s="526"/>
      <c r="CTN55" s="526"/>
      <c r="CTO55" s="526"/>
      <c r="CTP55" s="526"/>
      <c r="CTQ55" s="526"/>
      <c r="CTR55" s="526"/>
      <c r="CTS55" s="526"/>
      <c r="CTT55" s="526"/>
      <c r="CTU55" s="526"/>
      <c r="CTV55" s="526"/>
      <c r="CTW55" s="526"/>
      <c r="CTX55" s="526"/>
      <c r="CTY55" s="526"/>
      <c r="CTZ55" s="526"/>
      <c r="CUA55" s="526"/>
      <c r="CUB55" s="526"/>
      <c r="CUC55" s="526"/>
      <c r="CUD55" s="526"/>
      <c r="CUE55" s="526"/>
      <c r="CUF55" s="526"/>
      <c r="CUG55" s="526"/>
      <c r="CUH55" s="526"/>
      <c r="CUI55" s="526"/>
      <c r="CUJ55" s="526"/>
      <c r="CUK55" s="526"/>
      <c r="CUL55" s="526"/>
      <c r="CUM55" s="526"/>
      <c r="CUN55" s="526"/>
      <c r="CUO55" s="526"/>
      <c r="CUP55" s="526"/>
      <c r="CUQ55" s="526"/>
      <c r="CUR55" s="526"/>
      <c r="CUS55" s="526"/>
      <c r="CUT55" s="526"/>
      <c r="CUU55" s="526"/>
      <c r="CUV55" s="526"/>
      <c r="CUW55" s="526"/>
      <c r="CUX55" s="526"/>
      <c r="CUY55" s="526"/>
      <c r="CUZ55" s="526"/>
      <c r="CVA55" s="526"/>
      <c r="CVB55" s="526"/>
      <c r="CVC55" s="526"/>
      <c r="CVD55" s="526"/>
      <c r="CVE55" s="526"/>
      <c r="CVF55" s="526"/>
      <c r="CVG55" s="526"/>
      <c r="CVH55" s="526"/>
      <c r="CVI55" s="526"/>
      <c r="CVJ55" s="526"/>
      <c r="CVK55" s="526"/>
      <c r="CVL55" s="526"/>
      <c r="CVM55" s="526"/>
      <c r="CVN55" s="526"/>
      <c r="CVO55" s="526"/>
      <c r="CVP55" s="526"/>
      <c r="CVQ55" s="526"/>
      <c r="CVR55" s="526"/>
      <c r="CVS55" s="526"/>
      <c r="CVT55" s="526"/>
      <c r="CVU55" s="526"/>
      <c r="CVV55" s="526"/>
      <c r="CVW55" s="526"/>
      <c r="CVX55" s="526"/>
      <c r="CVY55" s="526"/>
      <c r="CVZ55" s="526"/>
      <c r="CWA55" s="526"/>
      <c r="CWB55" s="526"/>
      <c r="CWC55" s="526"/>
      <c r="CWD55" s="526"/>
      <c r="CWE55" s="526"/>
      <c r="CWF55" s="526"/>
      <c r="CWG55" s="526"/>
      <c r="CWH55" s="526"/>
      <c r="CWI55" s="526"/>
      <c r="CWJ55" s="526"/>
      <c r="CWK55" s="526"/>
      <c r="CWL55" s="526"/>
      <c r="CWM55" s="526"/>
      <c r="CWN55" s="526"/>
      <c r="CWO55" s="526"/>
      <c r="CWP55" s="526"/>
      <c r="CWQ55" s="526"/>
      <c r="CWR55" s="526"/>
      <c r="CWS55" s="526"/>
      <c r="CWT55" s="526"/>
      <c r="CWU55" s="526"/>
      <c r="CWV55" s="526"/>
      <c r="CWW55" s="526"/>
      <c r="CWX55" s="526"/>
      <c r="CWY55" s="526"/>
      <c r="CWZ55" s="526"/>
      <c r="CXA55" s="526"/>
      <c r="CXB55" s="526"/>
      <c r="CXC55" s="526"/>
      <c r="CXD55" s="526"/>
      <c r="CXE55" s="526"/>
      <c r="CXF55" s="526"/>
      <c r="CXG55" s="526"/>
      <c r="CXH55" s="526"/>
      <c r="CXI55" s="526"/>
      <c r="CXJ55" s="526"/>
      <c r="CXK55" s="526"/>
      <c r="CXL55" s="526"/>
      <c r="CXM55" s="526"/>
      <c r="CXN55" s="526"/>
      <c r="CXO55" s="526"/>
      <c r="CXP55" s="526"/>
      <c r="CXQ55" s="526"/>
      <c r="CXR55" s="526"/>
      <c r="CXS55" s="526"/>
      <c r="CXT55" s="526"/>
      <c r="CXU55" s="526"/>
      <c r="CXV55" s="526"/>
      <c r="CXW55" s="526"/>
      <c r="CXX55" s="526"/>
      <c r="CXY55" s="526"/>
      <c r="CXZ55" s="526"/>
      <c r="CYA55" s="526"/>
      <c r="CYB55" s="526"/>
      <c r="CYC55" s="526"/>
      <c r="CYD55" s="526"/>
      <c r="CYE55" s="526"/>
      <c r="CYF55" s="526"/>
      <c r="CYG55" s="526"/>
      <c r="CYH55" s="526"/>
      <c r="CYI55" s="526"/>
      <c r="CYJ55" s="526"/>
      <c r="CYK55" s="526"/>
      <c r="CYL55" s="526"/>
      <c r="CYM55" s="526"/>
      <c r="CYN55" s="526"/>
      <c r="CYO55" s="526"/>
      <c r="CYP55" s="526"/>
      <c r="CYQ55" s="526"/>
      <c r="CYR55" s="526"/>
      <c r="CYS55" s="526"/>
      <c r="CYT55" s="526"/>
      <c r="CYU55" s="526"/>
      <c r="CYV55" s="526"/>
      <c r="CYW55" s="526"/>
      <c r="CYX55" s="526"/>
      <c r="CYY55" s="526"/>
      <c r="CYZ55" s="526"/>
      <c r="CZA55" s="526"/>
      <c r="CZB55" s="526"/>
      <c r="CZC55" s="526"/>
      <c r="CZD55" s="526"/>
      <c r="CZE55" s="526"/>
      <c r="CZF55" s="526"/>
      <c r="CZG55" s="526"/>
      <c r="CZH55" s="526"/>
      <c r="CZI55" s="526"/>
      <c r="CZJ55" s="526"/>
      <c r="CZK55" s="526"/>
      <c r="CZL55" s="526"/>
      <c r="CZM55" s="526"/>
      <c r="CZN55" s="526"/>
      <c r="CZO55" s="526"/>
      <c r="CZP55" s="526"/>
      <c r="CZQ55" s="526"/>
      <c r="CZR55" s="526"/>
      <c r="CZS55" s="526"/>
      <c r="CZT55" s="526"/>
      <c r="CZU55" s="526"/>
      <c r="CZV55" s="526"/>
      <c r="CZW55" s="526"/>
      <c r="CZX55" s="526"/>
      <c r="CZY55" s="526"/>
      <c r="CZZ55" s="526"/>
      <c r="DAA55" s="526"/>
      <c r="DAB55" s="526"/>
      <c r="DAC55" s="526"/>
      <c r="DAD55" s="526"/>
      <c r="DAE55" s="526"/>
      <c r="DAF55" s="526"/>
      <c r="DAG55" s="526"/>
      <c r="DAH55" s="526"/>
      <c r="DAI55" s="526"/>
      <c r="DAJ55" s="526"/>
      <c r="DAK55" s="526"/>
      <c r="DAL55" s="526"/>
      <c r="DAM55" s="526"/>
      <c r="DAN55" s="526"/>
      <c r="DAO55" s="526"/>
      <c r="DAP55" s="526"/>
      <c r="DAQ55" s="526"/>
      <c r="DAR55" s="526"/>
      <c r="DAS55" s="526"/>
      <c r="DAT55" s="526"/>
      <c r="DAU55" s="526"/>
      <c r="DAV55" s="526"/>
      <c r="DAW55" s="526"/>
      <c r="DAX55" s="526"/>
      <c r="DAY55" s="526"/>
      <c r="DAZ55" s="526"/>
      <c r="DBA55" s="526"/>
      <c r="DBB55" s="526"/>
      <c r="DBC55" s="526"/>
      <c r="DBD55" s="526"/>
      <c r="DBE55" s="526"/>
      <c r="DBF55" s="526"/>
      <c r="DBG55" s="526"/>
      <c r="DBH55" s="526"/>
      <c r="DBI55" s="526"/>
      <c r="DBJ55" s="526"/>
      <c r="DBK55" s="526"/>
      <c r="DBL55" s="526"/>
      <c r="DBM55" s="526"/>
      <c r="DBN55" s="526"/>
      <c r="DBO55" s="526"/>
      <c r="DBP55" s="526"/>
      <c r="DBQ55" s="526"/>
      <c r="DBR55" s="526"/>
      <c r="DBS55" s="526"/>
      <c r="DBT55" s="526"/>
      <c r="DBU55" s="526"/>
      <c r="DBV55" s="526"/>
      <c r="DBW55" s="526"/>
      <c r="DBX55" s="526"/>
      <c r="DBY55" s="526"/>
      <c r="DBZ55" s="526"/>
      <c r="DCA55" s="526"/>
      <c r="DCB55" s="526"/>
      <c r="DCC55" s="526"/>
      <c r="DCD55" s="526"/>
      <c r="DCE55" s="526"/>
      <c r="DCF55" s="526"/>
      <c r="DCG55" s="526"/>
      <c r="DCH55" s="526"/>
      <c r="DCI55" s="526"/>
      <c r="DCJ55" s="526"/>
      <c r="DCK55" s="526"/>
      <c r="DCL55" s="526"/>
      <c r="DCM55" s="526"/>
      <c r="DCN55" s="526"/>
      <c r="DCO55" s="526"/>
      <c r="DCP55" s="526"/>
      <c r="DCQ55" s="526"/>
      <c r="DCR55" s="526"/>
      <c r="DCS55" s="526"/>
      <c r="DCT55" s="526"/>
      <c r="DCU55" s="526"/>
      <c r="DCV55" s="526"/>
      <c r="DCW55" s="526"/>
      <c r="DCX55" s="526"/>
      <c r="DCY55" s="526"/>
      <c r="DCZ55" s="526"/>
      <c r="DDA55" s="526"/>
      <c r="DDB55" s="526"/>
      <c r="DDC55" s="526"/>
      <c r="DDD55" s="526"/>
      <c r="DDE55" s="526"/>
      <c r="DDF55" s="526"/>
      <c r="DDG55" s="526"/>
      <c r="DDH55" s="526"/>
      <c r="DDI55" s="526"/>
      <c r="DDJ55" s="526"/>
      <c r="DDK55" s="526"/>
      <c r="DDL55" s="526"/>
      <c r="DDM55" s="526"/>
      <c r="DDN55" s="526"/>
      <c r="DDO55" s="526"/>
      <c r="DDP55" s="526"/>
      <c r="DDQ55" s="526"/>
      <c r="DDR55" s="526"/>
      <c r="DDS55" s="526"/>
      <c r="DDT55" s="526"/>
      <c r="DDU55" s="526"/>
      <c r="DDV55" s="526"/>
      <c r="DDW55" s="526"/>
      <c r="DDX55" s="526"/>
      <c r="DDY55" s="526"/>
      <c r="DDZ55" s="526"/>
      <c r="DEA55" s="526"/>
      <c r="DEB55" s="526"/>
      <c r="DEC55" s="526"/>
      <c r="DED55" s="526"/>
      <c r="DEE55" s="526"/>
      <c r="DEF55" s="526"/>
      <c r="DEG55" s="526"/>
      <c r="DEH55" s="526"/>
      <c r="DEI55" s="526"/>
      <c r="DEJ55" s="526"/>
      <c r="DEK55" s="526"/>
      <c r="DEL55" s="526"/>
      <c r="DEM55" s="526"/>
      <c r="DEN55" s="526"/>
      <c r="DEO55" s="526"/>
      <c r="DEP55" s="526"/>
      <c r="DEQ55" s="526"/>
      <c r="DER55" s="526"/>
      <c r="DES55" s="526"/>
      <c r="DET55" s="526"/>
      <c r="DEU55" s="526"/>
      <c r="DEV55" s="526"/>
      <c r="DEW55" s="526"/>
      <c r="DEX55" s="526"/>
      <c r="DEY55" s="526"/>
      <c r="DEZ55" s="526"/>
      <c r="DFA55" s="526"/>
      <c r="DFB55" s="526"/>
      <c r="DFC55" s="526"/>
      <c r="DFD55" s="526"/>
      <c r="DFE55" s="526"/>
      <c r="DFF55" s="526"/>
      <c r="DFG55" s="526"/>
      <c r="DFH55" s="526"/>
      <c r="DFI55" s="526"/>
      <c r="DFJ55" s="526"/>
      <c r="DFK55" s="526"/>
      <c r="DFL55" s="526"/>
      <c r="DFM55" s="526"/>
      <c r="DFN55" s="526"/>
      <c r="DFO55" s="526"/>
      <c r="DFP55" s="526"/>
      <c r="DFQ55" s="526"/>
      <c r="DFR55" s="526"/>
      <c r="DFS55" s="526"/>
      <c r="DFT55" s="526"/>
      <c r="DFU55" s="526"/>
      <c r="DFV55" s="526"/>
      <c r="DFW55" s="526"/>
      <c r="DFX55" s="526"/>
      <c r="DFY55" s="526"/>
      <c r="DFZ55" s="526"/>
      <c r="DGA55" s="526"/>
      <c r="DGB55" s="526"/>
      <c r="DGC55" s="526"/>
      <c r="DGD55" s="526"/>
      <c r="DGE55" s="526"/>
      <c r="DGF55" s="526"/>
      <c r="DGG55" s="526"/>
      <c r="DGH55" s="526"/>
      <c r="DGI55" s="526"/>
      <c r="DGJ55" s="526"/>
      <c r="DGK55" s="526"/>
      <c r="DGL55" s="526"/>
      <c r="DGM55" s="526"/>
      <c r="DGN55" s="526"/>
      <c r="DGO55" s="526"/>
      <c r="DGP55" s="526"/>
      <c r="DGQ55" s="526"/>
      <c r="DGR55" s="526"/>
      <c r="DGS55" s="526"/>
      <c r="DGT55" s="526"/>
      <c r="DGU55" s="526"/>
      <c r="DGV55" s="526"/>
      <c r="DGW55" s="526"/>
      <c r="DGX55" s="526"/>
      <c r="DGY55" s="526"/>
      <c r="DGZ55" s="526"/>
      <c r="DHA55" s="526"/>
      <c r="DHB55" s="526"/>
      <c r="DHC55" s="526"/>
      <c r="DHD55" s="526"/>
      <c r="DHE55" s="526"/>
      <c r="DHF55" s="526"/>
      <c r="DHG55" s="526"/>
      <c r="DHH55" s="526"/>
      <c r="DHI55" s="526"/>
      <c r="DHJ55" s="526"/>
      <c r="DHK55" s="526"/>
      <c r="DHL55" s="526"/>
      <c r="DHM55" s="526"/>
      <c r="DHN55" s="526"/>
      <c r="DHO55" s="526"/>
      <c r="DHP55" s="526"/>
      <c r="DHQ55" s="526"/>
      <c r="DHR55" s="526"/>
      <c r="DHS55" s="526"/>
      <c r="DHT55" s="526"/>
      <c r="DHU55" s="526"/>
      <c r="DHV55" s="526"/>
      <c r="DHW55" s="526"/>
      <c r="DHX55" s="526"/>
      <c r="DHY55" s="526"/>
      <c r="DHZ55" s="526"/>
      <c r="DIA55" s="526"/>
      <c r="DIB55" s="526"/>
      <c r="DIC55" s="526"/>
      <c r="DID55" s="526"/>
      <c r="DIE55" s="526"/>
      <c r="DIF55" s="526"/>
      <c r="DIG55" s="526"/>
      <c r="DIH55" s="526"/>
      <c r="DII55" s="526"/>
      <c r="DIJ55" s="526"/>
      <c r="DIK55" s="526"/>
      <c r="DIL55" s="526"/>
      <c r="DIM55" s="526"/>
      <c r="DIN55" s="526"/>
      <c r="DIO55" s="526"/>
      <c r="DIP55" s="526"/>
      <c r="DIQ55" s="526"/>
      <c r="DIR55" s="526"/>
      <c r="DIS55" s="526"/>
      <c r="DIT55" s="526"/>
      <c r="DIU55" s="526"/>
      <c r="DIV55" s="526"/>
      <c r="DIW55" s="526"/>
      <c r="DIX55" s="526"/>
      <c r="DIY55" s="526"/>
      <c r="DIZ55" s="526"/>
      <c r="DJA55" s="526"/>
      <c r="DJB55" s="526"/>
      <c r="DJC55" s="526"/>
      <c r="DJD55" s="526"/>
      <c r="DJE55" s="526"/>
      <c r="DJF55" s="526"/>
      <c r="DJG55" s="526"/>
      <c r="DJH55" s="526"/>
      <c r="DJI55" s="526"/>
      <c r="DJJ55" s="526"/>
      <c r="DJK55" s="526"/>
      <c r="DJL55" s="526"/>
      <c r="DJM55" s="526"/>
      <c r="DJN55" s="526"/>
      <c r="DJO55" s="526"/>
      <c r="DJP55" s="526"/>
      <c r="DJQ55" s="526"/>
      <c r="DJR55" s="526"/>
      <c r="DJS55" s="526"/>
      <c r="DJT55" s="526"/>
      <c r="DJU55" s="526"/>
      <c r="DJV55" s="526"/>
      <c r="DJW55" s="526"/>
      <c r="DJX55" s="526"/>
      <c r="DJY55" s="526"/>
      <c r="DJZ55" s="526"/>
      <c r="DKA55" s="526"/>
      <c r="DKB55" s="526"/>
      <c r="DKC55" s="526"/>
      <c r="DKD55" s="526"/>
      <c r="DKE55" s="526"/>
      <c r="DKF55" s="526"/>
      <c r="DKG55" s="526"/>
      <c r="DKH55" s="526"/>
      <c r="DKI55" s="526"/>
      <c r="DKJ55" s="526"/>
      <c r="DKK55" s="526"/>
      <c r="DKL55" s="526"/>
      <c r="DKM55" s="526"/>
      <c r="DKN55" s="526"/>
      <c r="DKO55" s="526"/>
      <c r="DKP55" s="526"/>
      <c r="DKQ55" s="526"/>
      <c r="DKR55" s="526"/>
      <c r="DKS55" s="526"/>
      <c r="DKT55" s="526"/>
      <c r="DKU55" s="526"/>
      <c r="DKV55" s="526"/>
      <c r="DKW55" s="526"/>
      <c r="DKX55" s="526"/>
      <c r="DKY55" s="526"/>
      <c r="DKZ55" s="526"/>
      <c r="DLA55" s="526"/>
      <c r="DLB55" s="526"/>
      <c r="DLC55" s="526"/>
      <c r="DLD55" s="526"/>
      <c r="DLE55" s="526"/>
      <c r="DLF55" s="526"/>
      <c r="DLG55" s="526"/>
      <c r="DLH55" s="526"/>
      <c r="DLI55" s="526"/>
      <c r="DLJ55" s="526"/>
      <c r="DLK55" s="526"/>
      <c r="DLL55" s="526"/>
      <c r="DLM55" s="526"/>
      <c r="DLN55" s="526"/>
      <c r="DLO55" s="526"/>
      <c r="DLP55" s="526"/>
      <c r="DLQ55" s="526"/>
      <c r="DLR55" s="526"/>
      <c r="DLS55" s="526"/>
      <c r="DLT55" s="526"/>
      <c r="DLU55" s="526"/>
      <c r="DLV55" s="526"/>
      <c r="DLW55" s="526"/>
      <c r="DLX55" s="526"/>
      <c r="DLY55" s="526"/>
      <c r="DLZ55" s="526"/>
      <c r="DMA55" s="526"/>
      <c r="DMB55" s="526"/>
      <c r="DMC55" s="526"/>
      <c r="DMD55" s="526"/>
      <c r="DME55" s="526"/>
      <c r="DMF55" s="526"/>
      <c r="DMG55" s="526"/>
      <c r="DMH55" s="526"/>
      <c r="DMI55" s="526"/>
      <c r="DMJ55" s="526"/>
      <c r="DMK55" s="526"/>
      <c r="DML55" s="526"/>
      <c r="DMM55" s="526"/>
      <c r="DMN55" s="526"/>
      <c r="DMO55" s="526"/>
      <c r="DMP55" s="526"/>
      <c r="DMQ55" s="526"/>
      <c r="DMR55" s="526"/>
      <c r="DMS55" s="526"/>
      <c r="DMT55" s="526"/>
      <c r="DMU55" s="526"/>
      <c r="DMV55" s="526"/>
      <c r="DMW55" s="526"/>
      <c r="DMX55" s="526"/>
      <c r="DMY55" s="526"/>
      <c r="DMZ55" s="526"/>
      <c r="DNA55" s="526"/>
      <c r="DNB55" s="526"/>
      <c r="DNC55" s="526"/>
      <c r="DND55" s="526"/>
      <c r="DNE55" s="526"/>
      <c r="DNF55" s="526"/>
      <c r="DNG55" s="526"/>
      <c r="DNH55" s="526"/>
      <c r="DNI55" s="526"/>
      <c r="DNJ55" s="526"/>
      <c r="DNK55" s="526"/>
      <c r="DNL55" s="526"/>
      <c r="DNM55" s="526"/>
      <c r="DNN55" s="526"/>
      <c r="DNO55" s="526"/>
      <c r="DNP55" s="526"/>
      <c r="DNQ55" s="526"/>
      <c r="DNR55" s="526"/>
      <c r="DNS55" s="526"/>
      <c r="DNT55" s="526"/>
      <c r="DNU55" s="526"/>
      <c r="DNV55" s="526"/>
      <c r="DNW55" s="526"/>
      <c r="DNX55" s="526"/>
      <c r="DNY55" s="526"/>
      <c r="DNZ55" s="526"/>
      <c r="DOA55" s="526"/>
      <c r="DOB55" s="526"/>
      <c r="DOC55" s="526"/>
      <c r="DOD55" s="526"/>
      <c r="DOE55" s="526"/>
      <c r="DOF55" s="526"/>
      <c r="DOG55" s="526"/>
      <c r="DOH55" s="526"/>
      <c r="DOI55" s="526"/>
      <c r="DOJ55" s="526"/>
      <c r="DOK55" s="526"/>
      <c r="DOL55" s="526"/>
      <c r="DOM55" s="526"/>
      <c r="DON55" s="526"/>
      <c r="DOO55" s="526"/>
      <c r="DOP55" s="526"/>
      <c r="DOQ55" s="526"/>
      <c r="DOR55" s="526"/>
      <c r="DOS55" s="526"/>
      <c r="DOT55" s="526"/>
      <c r="DOU55" s="526"/>
      <c r="DOV55" s="526"/>
      <c r="DOW55" s="526"/>
      <c r="DOX55" s="526"/>
      <c r="DOY55" s="526"/>
      <c r="DOZ55" s="526"/>
      <c r="DPA55" s="526"/>
      <c r="DPB55" s="526"/>
      <c r="DPC55" s="526"/>
      <c r="DPD55" s="526"/>
      <c r="DPE55" s="526"/>
      <c r="DPF55" s="526"/>
      <c r="DPG55" s="526"/>
      <c r="DPH55" s="526"/>
      <c r="DPI55" s="526"/>
      <c r="DPJ55" s="526"/>
      <c r="DPK55" s="526"/>
      <c r="DPL55" s="526"/>
      <c r="DPM55" s="526"/>
      <c r="DPN55" s="526"/>
      <c r="DPO55" s="526"/>
      <c r="DPP55" s="526"/>
      <c r="DPQ55" s="526"/>
      <c r="DPR55" s="526"/>
      <c r="DPS55" s="526"/>
      <c r="DPT55" s="526"/>
      <c r="DPU55" s="526"/>
      <c r="DPV55" s="526"/>
      <c r="DPW55" s="526"/>
      <c r="DPX55" s="526"/>
      <c r="DPY55" s="526"/>
      <c r="DPZ55" s="526"/>
      <c r="DQA55" s="526"/>
      <c r="DQB55" s="526"/>
      <c r="DQC55" s="526"/>
      <c r="DQD55" s="526"/>
      <c r="DQE55" s="526"/>
      <c r="DQF55" s="526"/>
      <c r="DQG55" s="526"/>
      <c r="DQH55" s="526"/>
      <c r="DQI55" s="526"/>
      <c r="DQJ55" s="526"/>
      <c r="DQK55" s="526"/>
      <c r="DQL55" s="526"/>
      <c r="DQM55" s="526"/>
      <c r="DQN55" s="526"/>
      <c r="DQO55" s="526"/>
      <c r="DQP55" s="526"/>
      <c r="DQQ55" s="526"/>
      <c r="DQR55" s="526"/>
      <c r="DQS55" s="526"/>
      <c r="DQT55" s="526"/>
      <c r="DQU55" s="526"/>
      <c r="DQV55" s="526"/>
      <c r="DQW55" s="526"/>
      <c r="DQX55" s="526"/>
      <c r="DQY55" s="526"/>
      <c r="DQZ55" s="526"/>
      <c r="DRA55" s="526"/>
      <c r="DRB55" s="526"/>
      <c r="DRC55" s="526"/>
      <c r="DRD55" s="526"/>
      <c r="DRE55" s="526"/>
      <c r="DRF55" s="526"/>
      <c r="DRG55" s="526"/>
      <c r="DRH55" s="526"/>
      <c r="DRI55" s="526"/>
      <c r="DRJ55" s="526"/>
      <c r="DRK55" s="526"/>
      <c r="DRL55" s="526"/>
      <c r="DRM55" s="526"/>
      <c r="DRN55" s="526"/>
      <c r="DRO55" s="526"/>
      <c r="DRP55" s="526"/>
      <c r="DRQ55" s="526"/>
      <c r="DRR55" s="526"/>
      <c r="DRS55" s="526"/>
      <c r="DRT55" s="526"/>
      <c r="DRU55" s="526"/>
      <c r="DRV55" s="526"/>
      <c r="DRW55" s="526"/>
      <c r="DRX55" s="526"/>
      <c r="DRY55" s="526"/>
      <c r="DRZ55" s="526"/>
      <c r="DSA55" s="526"/>
      <c r="DSB55" s="526"/>
      <c r="DSC55" s="526"/>
      <c r="DSD55" s="526"/>
      <c r="DSE55" s="526"/>
      <c r="DSF55" s="526"/>
      <c r="DSG55" s="526"/>
      <c r="DSH55" s="526"/>
      <c r="DSI55" s="526"/>
      <c r="DSJ55" s="526"/>
      <c r="DSK55" s="526"/>
      <c r="DSL55" s="526"/>
      <c r="DSM55" s="526"/>
      <c r="DSN55" s="526"/>
      <c r="DSO55" s="526"/>
      <c r="DSP55" s="526"/>
      <c r="DSQ55" s="526"/>
      <c r="DSR55" s="526"/>
      <c r="DSS55" s="526"/>
      <c r="DST55" s="526"/>
      <c r="DSU55" s="526"/>
      <c r="DSV55" s="526"/>
      <c r="DSW55" s="526"/>
      <c r="DSX55" s="526"/>
      <c r="DSY55" s="526"/>
      <c r="DSZ55" s="526"/>
      <c r="DTA55" s="526"/>
      <c r="DTB55" s="526"/>
      <c r="DTC55" s="526"/>
      <c r="DTD55" s="526"/>
      <c r="DTE55" s="526"/>
      <c r="DTF55" s="526"/>
      <c r="DTG55" s="526"/>
      <c r="DTH55" s="526"/>
      <c r="DTI55" s="526"/>
      <c r="DTJ55" s="526"/>
      <c r="DTK55" s="526"/>
      <c r="DTL55" s="526"/>
      <c r="DTM55" s="526"/>
      <c r="DTN55" s="526"/>
      <c r="DTO55" s="526"/>
      <c r="DTP55" s="526"/>
      <c r="DTQ55" s="526"/>
      <c r="DTR55" s="526"/>
      <c r="DTS55" s="526"/>
      <c r="DTT55" s="526"/>
      <c r="DTU55" s="526"/>
      <c r="DTV55" s="526"/>
      <c r="DTW55" s="526"/>
      <c r="DTX55" s="526"/>
      <c r="DTY55" s="526"/>
      <c r="DTZ55" s="526"/>
      <c r="DUA55" s="526"/>
      <c r="DUB55" s="526"/>
      <c r="DUC55" s="526"/>
      <c r="DUD55" s="526"/>
      <c r="DUE55" s="526"/>
      <c r="DUF55" s="526"/>
      <c r="DUG55" s="526"/>
      <c r="DUH55" s="526"/>
      <c r="DUI55" s="526"/>
      <c r="DUJ55" s="526"/>
      <c r="DUK55" s="526"/>
      <c r="DUL55" s="526"/>
      <c r="DUM55" s="526"/>
      <c r="DUN55" s="526"/>
      <c r="DUO55" s="526"/>
      <c r="DUP55" s="526"/>
      <c r="DUQ55" s="526"/>
      <c r="DUR55" s="526"/>
      <c r="DUS55" s="526"/>
      <c r="DUT55" s="526"/>
      <c r="DUU55" s="526"/>
      <c r="DUV55" s="526"/>
      <c r="DUW55" s="526"/>
      <c r="DUX55" s="526"/>
      <c r="DUY55" s="526"/>
      <c r="DUZ55" s="526"/>
      <c r="DVA55" s="526"/>
      <c r="DVB55" s="526"/>
      <c r="DVC55" s="526"/>
      <c r="DVD55" s="526"/>
      <c r="DVE55" s="526"/>
      <c r="DVF55" s="526"/>
      <c r="DVG55" s="526"/>
      <c r="DVH55" s="526"/>
      <c r="DVI55" s="526"/>
      <c r="DVJ55" s="526"/>
      <c r="DVK55" s="526"/>
      <c r="DVL55" s="526"/>
      <c r="DVM55" s="526"/>
      <c r="DVN55" s="526"/>
      <c r="DVO55" s="526"/>
      <c r="DVP55" s="526"/>
      <c r="DVQ55" s="526"/>
      <c r="DVR55" s="526"/>
      <c r="DVS55" s="526"/>
      <c r="DVT55" s="526"/>
      <c r="DVU55" s="526"/>
      <c r="DVV55" s="526"/>
      <c r="DVW55" s="526"/>
      <c r="DVX55" s="526"/>
      <c r="DVY55" s="526"/>
      <c r="DVZ55" s="526"/>
      <c r="DWA55" s="526"/>
      <c r="DWB55" s="526"/>
      <c r="DWC55" s="526"/>
      <c r="DWD55" s="526"/>
      <c r="DWE55" s="526"/>
      <c r="DWF55" s="526"/>
      <c r="DWG55" s="526"/>
      <c r="DWH55" s="526"/>
      <c r="DWI55" s="526"/>
      <c r="DWJ55" s="526"/>
      <c r="DWK55" s="526"/>
      <c r="DWL55" s="526"/>
      <c r="DWM55" s="526"/>
      <c r="DWN55" s="526"/>
      <c r="DWO55" s="526"/>
      <c r="DWP55" s="526"/>
      <c r="DWQ55" s="526"/>
      <c r="DWR55" s="526"/>
      <c r="DWS55" s="526"/>
      <c r="DWT55" s="526"/>
      <c r="DWU55" s="526"/>
      <c r="DWV55" s="526"/>
      <c r="DWW55" s="526"/>
      <c r="DWX55" s="526"/>
      <c r="DWY55" s="526"/>
      <c r="DWZ55" s="526"/>
      <c r="DXA55" s="526"/>
      <c r="DXB55" s="526"/>
      <c r="DXC55" s="526"/>
      <c r="DXD55" s="526"/>
      <c r="DXE55" s="526"/>
      <c r="DXF55" s="526"/>
      <c r="DXG55" s="526"/>
      <c r="DXH55" s="526"/>
      <c r="DXI55" s="526"/>
      <c r="DXJ55" s="526"/>
      <c r="DXK55" s="526"/>
      <c r="DXL55" s="526"/>
      <c r="DXM55" s="526"/>
      <c r="DXN55" s="526"/>
      <c r="DXO55" s="526"/>
      <c r="DXP55" s="526"/>
      <c r="DXQ55" s="526"/>
      <c r="DXR55" s="526"/>
      <c r="DXS55" s="526"/>
      <c r="DXT55" s="526"/>
      <c r="DXU55" s="526"/>
      <c r="DXV55" s="526"/>
      <c r="DXW55" s="526"/>
      <c r="DXX55" s="526"/>
      <c r="DXY55" s="526"/>
      <c r="DXZ55" s="526"/>
      <c r="DYA55" s="526"/>
      <c r="DYB55" s="526"/>
      <c r="DYC55" s="526"/>
      <c r="DYD55" s="526"/>
      <c r="DYE55" s="526"/>
      <c r="DYF55" s="526"/>
      <c r="DYG55" s="526"/>
      <c r="DYH55" s="526"/>
      <c r="DYI55" s="526"/>
      <c r="DYJ55" s="526"/>
      <c r="DYK55" s="526"/>
      <c r="DYL55" s="526"/>
      <c r="DYM55" s="526"/>
      <c r="DYN55" s="526"/>
      <c r="DYO55" s="526"/>
      <c r="DYP55" s="526"/>
      <c r="DYQ55" s="526"/>
      <c r="DYR55" s="526"/>
      <c r="DYS55" s="526"/>
      <c r="DYT55" s="526"/>
      <c r="DYU55" s="526"/>
      <c r="DYV55" s="526"/>
      <c r="DYW55" s="526"/>
      <c r="DYX55" s="526"/>
      <c r="DYY55" s="526"/>
      <c r="DYZ55" s="526"/>
      <c r="DZA55" s="526"/>
      <c r="DZB55" s="526"/>
      <c r="DZC55" s="526"/>
      <c r="DZD55" s="526"/>
      <c r="DZE55" s="526"/>
      <c r="DZF55" s="526"/>
      <c r="DZG55" s="526"/>
      <c r="DZH55" s="526"/>
      <c r="DZI55" s="526"/>
      <c r="DZJ55" s="526"/>
      <c r="DZK55" s="526"/>
      <c r="DZL55" s="526"/>
      <c r="DZM55" s="526"/>
      <c r="DZN55" s="526"/>
      <c r="DZO55" s="526"/>
      <c r="DZP55" s="526"/>
      <c r="DZQ55" s="526"/>
      <c r="DZR55" s="526"/>
      <c r="DZS55" s="526"/>
      <c r="DZT55" s="526"/>
      <c r="DZU55" s="526"/>
      <c r="DZV55" s="526"/>
      <c r="DZW55" s="526"/>
      <c r="DZX55" s="526"/>
      <c r="DZY55" s="526"/>
      <c r="DZZ55" s="526"/>
      <c r="EAA55" s="526"/>
      <c r="EAB55" s="526"/>
      <c r="EAC55" s="526"/>
      <c r="EAD55" s="526"/>
      <c r="EAE55" s="526"/>
      <c r="EAF55" s="526"/>
      <c r="EAG55" s="526"/>
      <c r="EAH55" s="526"/>
      <c r="EAI55" s="526"/>
      <c r="EAJ55" s="526"/>
      <c r="EAK55" s="526"/>
      <c r="EAL55" s="526"/>
      <c r="EAM55" s="526"/>
      <c r="EAN55" s="526"/>
      <c r="EAO55" s="526"/>
      <c r="EAP55" s="526"/>
      <c r="EAQ55" s="526"/>
      <c r="EAR55" s="526"/>
      <c r="EAS55" s="526"/>
      <c r="EAT55" s="526"/>
      <c r="EAU55" s="526"/>
      <c r="EAV55" s="526"/>
      <c r="EAW55" s="526"/>
      <c r="EAX55" s="526"/>
      <c r="EAY55" s="526"/>
      <c r="EAZ55" s="526"/>
      <c r="EBA55" s="526"/>
      <c r="EBB55" s="526"/>
      <c r="EBC55" s="526"/>
      <c r="EBD55" s="526"/>
      <c r="EBE55" s="526"/>
      <c r="EBF55" s="526"/>
      <c r="EBG55" s="526"/>
      <c r="EBH55" s="526"/>
      <c r="EBI55" s="526"/>
      <c r="EBJ55" s="526"/>
      <c r="EBK55" s="526"/>
      <c r="EBL55" s="526"/>
      <c r="EBM55" s="526"/>
      <c r="EBN55" s="526"/>
      <c r="EBO55" s="526"/>
      <c r="EBP55" s="526"/>
      <c r="EBQ55" s="526"/>
      <c r="EBR55" s="526"/>
      <c r="EBS55" s="526"/>
      <c r="EBT55" s="526"/>
      <c r="EBU55" s="526"/>
      <c r="EBV55" s="526"/>
      <c r="EBW55" s="526"/>
      <c r="EBX55" s="526"/>
      <c r="EBY55" s="526"/>
      <c r="EBZ55" s="526"/>
      <c r="ECA55" s="526"/>
      <c r="ECB55" s="526"/>
      <c r="ECC55" s="526"/>
      <c r="ECD55" s="526"/>
      <c r="ECE55" s="526"/>
      <c r="ECF55" s="526"/>
      <c r="ECG55" s="526"/>
      <c r="ECH55" s="526"/>
      <c r="ECI55" s="526"/>
      <c r="ECJ55" s="526"/>
      <c r="ECK55" s="526"/>
      <c r="ECL55" s="526"/>
      <c r="ECM55" s="526"/>
      <c r="ECN55" s="526"/>
      <c r="ECO55" s="526"/>
      <c r="ECP55" s="526"/>
      <c r="ECQ55" s="526"/>
      <c r="ECR55" s="526"/>
      <c r="ECS55" s="526"/>
      <c r="ECT55" s="526"/>
      <c r="ECU55" s="526"/>
      <c r="ECV55" s="526"/>
      <c r="ECW55" s="526"/>
      <c r="ECX55" s="526"/>
      <c r="ECY55" s="526"/>
      <c r="ECZ55" s="526"/>
      <c r="EDA55" s="526"/>
      <c r="EDB55" s="526"/>
      <c r="EDC55" s="526"/>
      <c r="EDD55" s="526"/>
      <c r="EDE55" s="526"/>
      <c r="EDF55" s="526"/>
      <c r="EDG55" s="526"/>
      <c r="EDH55" s="526"/>
      <c r="EDI55" s="526"/>
      <c r="EDJ55" s="526"/>
      <c r="EDK55" s="526"/>
      <c r="EDL55" s="526"/>
      <c r="EDM55" s="526"/>
      <c r="EDN55" s="526"/>
      <c r="EDO55" s="526"/>
      <c r="EDP55" s="526"/>
      <c r="EDQ55" s="526"/>
      <c r="EDR55" s="526"/>
      <c r="EDS55" s="526"/>
      <c r="EDT55" s="526"/>
      <c r="EDU55" s="526"/>
      <c r="EDV55" s="526"/>
      <c r="EDW55" s="526"/>
      <c r="EDX55" s="526"/>
      <c r="EDY55" s="526"/>
      <c r="EDZ55" s="526"/>
      <c r="EEA55" s="526"/>
      <c r="EEB55" s="526"/>
      <c r="EEC55" s="526"/>
      <c r="EED55" s="526"/>
      <c r="EEE55" s="526"/>
      <c r="EEF55" s="526"/>
      <c r="EEG55" s="526"/>
      <c r="EEH55" s="526"/>
      <c r="EEI55" s="526"/>
      <c r="EEJ55" s="526"/>
      <c r="EEK55" s="526"/>
      <c r="EEL55" s="526"/>
      <c r="EEM55" s="526"/>
      <c r="EEN55" s="526"/>
      <c r="EEO55" s="526"/>
      <c r="EEP55" s="526"/>
      <c r="EEQ55" s="526"/>
      <c r="EER55" s="526"/>
      <c r="EES55" s="526"/>
      <c r="EET55" s="526"/>
      <c r="EEU55" s="526"/>
      <c r="EEV55" s="526"/>
      <c r="EEW55" s="526"/>
      <c r="EEX55" s="526"/>
      <c r="EEY55" s="526"/>
      <c r="EEZ55" s="526"/>
      <c r="EFA55" s="526"/>
      <c r="EFB55" s="526"/>
      <c r="EFC55" s="526"/>
      <c r="EFD55" s="526"/>
      <c r="EFE55" s="526"/>
      <c r="EFF55" s="526"/>
      <c r="EFG55" s="526"/>
      <c r="EFH55" s="526"/>
      <c r="EFI55" s="526"/>
      <c r="EFJ55" s="526"/>
      <c r="EFK55" s="526"/>
      <c r="EFL55" s="526"/>
      <c r="EFM55" s="526"/>
      <c r="EFN55" s="526"/>
      <c r="EFO55" s="526"/>
      <c r="EFP55" s="526"/>
      <c r="EFQ55" s="526"/>
      <c r="EFR55" s="526"/>
      <c r="EFS55" s="526"/>
      <c r="EFT55" s="526"/>
      <c r="EFU55" s="526"/>
      <c r="EFV55" s="526"/>
      <c r="EFW55" s="526"/>
      <c r="EFX55" s="526"/>
      <c r="EFY55" s="526"/>
      <c r="EFZ55" s="526"/>
      <c r="EGA55" s="526"/>
      <c r="EGB55" s="526"/>
      <c r="EGC55" s="526"/>
      <c r="EGD55" s="526"/>
      <c r="EGE55" s="526"/>
      <c r="EGF55" s="526"/>
      <c r="EGG55" s="526"/>
      <c r="EGH55" s="526"/>
      <c r="EGI55" s="526"/>
      <c r="EGJ55" s="526"/>
      <c r="EGK55" s="526"/>
      <c r="EGL55" s="526"/>
      <c r="EGM55" s="526"/>
      <c r="EGN55" s="526"/>
      <c r="EGO55" s="526"/>
      <c r="EGP55" s="526"/>
      <c r="EGQ55" s="526"/>
      <c r="EGR55" s="526"/>
      <c r="EGS55" s="526"/>
      <c r="EGT55" s="526"/>
      <c r="EGU55" s="526"/>
      <c r="EGV55" s="526"/>
      <c r="EGW55" s="526"/>
      <c r="EGX55" s="526"/>
      <c r="EGY55" s="526"/>
      <c r="EGZ55" s="526"/>
      <c r="EHA55" s="526"/>
      <c r="EHB55" s="526"/>
      <c r="EHC55" s="526"/>
      <c r="EHD55" s="526"/>
      <c r="EHE55" s="526"/>
      <c r="EHF55" s="526"/>
      <c r="EHG55" s="526"/>
      <c r="EHH55" s="526"/>
      <c r="EHI55" s="526"/>
      <c r="EHJ55" s="526"/>
      <c r="EHK55" s="526"/>
      <c r="EHL55" s="526"/>
      <c r="EHM55" s="526"/>
      <c r="EHN55" s="526"/>
      <c r="EHO55" s="526"/>
      <c r="EHP55" s="526"/>
      <c r="EHQ55" s="526"/>
      <c r="EHR55" s="526"/>
      <c r="EHS55" s="526"/>
      <c r="EHT55" s="526"/>
      <c r="EHU55" s="526"/>
      <c r="EHV55" s="526"/>
      <c r="EHW55" s="526"/>
      <c r="EHX55" s="526"/>
      <c r="EHY55" s="526"/>
      <c r="EHZ55" s="526"/>
      <c r="EIA55" s="526"/>
      <c r="EIB55" s="526"/>
      <c r="EIC55" s="526"/>
      <c r="EID55" s="526"/>
      <c r="EIE55" s="526"/>
      <c r="EIF55" s="526"/>
      <c r="EIG55" s="526"/>
      <c r="EIH55" s="526"/>
      <c r="EII55" s="526"/>
      <c r="EIJ55" s="526"/>
      <c r="EIK55" s="526"/>
      <c r="EIL55" s="526"/>
      <c r="EIM55" s="526"/>
      <c r="EIN55" s="526"/>
      <c r="EIO55" s="526"/>
      <c r="EIP55" s="526"/>
      <c r="EIQ55" s="526"/>
      <c r="EIR55" s="526"/>
      <c r="EIS55" s="526"/>
      <c r="EIT55" s="526"/>
      <c r="EIU55" s="526"/>
      <c r="EIV55" s="526"/>
      <c r="EIW55" s="526"/>
      <c r="EIX55" s="526"/>
      <c r="EIY55" s="526"/>
      <c r="EIZ55" s="526"/>
      <c r="EJA55" s="526"/>
      <c r="EJB55" s="526"/>
      <c r="EJC55" s="526"/>
      <c r="EJD55" s="526"/>
      <c r="EJE55" s="526"/>
      <c r="EJF55" s="526"/>
      <c r="EJG55" s="526"/>
      <c r="EJH55" s="526"/>
      <c r="EJI55" s="526"/>
      <c r="EJJ55" s="526"/>
      <c r="EJK55" s="526"/>
      <c r="EJL55" s="526"/>
      <c r="EJM55" s="526"/>
      <c r="EJN55" s="526"/>
      <c r="EJO55" s="526"/>
      <c r="EJP55" s="526"/>
      <c r="EJQ55" s="526"/>
      <c r="EJR55" s="526"/>
      <c r="EJS55" s="526"/>
      <c r="EJT55" s="526"/>
      <c r="EJU55" s="526"/>
      <c r="EJV55" s="526"/>
      <c r="EJW55" s="526"/>
      <c r="EJX55" s="526"/>
      <c r="EJY55" s="526"/>
      <c r="EJZ55" s="526"/>
      <c r="EKA55" s="526"/>
      <c r="EKB55" s="526"/>
      <c r="EKC55" s="526"/>
      <c r="EKD55" s="526"/>
      <c r="EKE55" s="526"/>
      <c r="EKF55" s="526"/>
      <c r="EKG55" s="526"/>
      <c r="EKH55" s="526"/>
      <c r="EKI55" s="526"/>
      <c r="EKJ55" s="526"/>
      <c r="EKK55" s="526"/>
      <c r="EKL55" s="526"/>
      <c r="EKM55" s="526"/>
      <c r="EKN55" s="526"/>
      <c r="EKO55" s="526"/>
      <c r="EKP55" s="526"/>
      <c r="EKQ55" s="526"/>
      <c r="EKR55" s="526"/>
      <c r="EKS55" s="526"/>
      <c r="EKT55" s="526"/>
      <c r="EKU55" s="526"/>
      <c r="EKV55" s="526"/>
      <c r="EKW55" s="526"/>
      <c r="EKX55" s="526"/>
      <c r="EKY55" s="526"/>
      <c r="EKZ55" s="526"/>
      <c r="ELA55" s="526"/>
      <c r="ELB55" s="526"/>
      <c r="ELC55" s="526"/>
      <c r="ELD55" s="526"/>
      <c r="ELE55" s="526"/>
      <c r="ELF55" s="526"/>
      <c r="ELG55" s="526"/>
      <c r="ELH55" s="526"/>
      <c r="ELI55" s="526"/>
      <c r="ELJ55" s="526"/>
      <c r="ELK55" s="526"/>
      <c r="ELL55" s="526"/>
      <c r="ELM55" s="526"/>
      <c r="ELN55" s="526"/>
      <c r="ELO55" s="526"/>
      <c r="ELP55" s="526"/>
      <c r="ELQ55" s="526"/>
      <c r="ELR55" s="526"/>
      <c r="ELS55" s="526"/>
      <c r="ELT55" s="526"/>
      <c r="ELU55" s="526"/>
      <c r="ELV55" s="526"/>
      <c r="ELW55" s="526"/>
      <c r="ELX55" s="526"/>
      <c r="ELY55" s="526"/>
      <c r="ELZ55" s="526"/>
      <c r="EMA55" s="526"/>
      <c r="EMB55" s="526"/>
      <c r="EMC55" s="526"/>
      <c r="EMD55" s="526"/>
      <c r="EME55" s="526"/>
      <c r="EMF55" s="526"/>
      <c r="EMG55" s="526"/>
      <c r="EMH55" s="526"/>
      <c r="EMI55" s="526"/>
      <c r="EMJ55" s="526"/>
      <c r="EMK55" s="526"/>
      <c r="EML55" s="526"/>
      <c r="EMM55" s="526"/>
      <c r="EMN55" s="526"/>
      <c r="EMO55" s="526"/>
      <c r="EMP55" s="526"/>
      <c r="EMQ55" s="526"/>
      <c r="EMR55" s="526"/>
      <c r="EMS55" s="526"/>
      <c r="EMT55" s="526"/>
      <c r="EMU55" s="526"/>
      <c r="EMV55" s="526"/>
      <c r="EMW55" s="526"/>
      <c r="EMX55" s="526"/>
      <c r="EMY55" s="526"/>
      <c r="EMZ55" s="526"/>
      <c r="ENA55" s="526"/>
      <c r="ENB55" s="526"/>
      <c r="ENC55" s="526"/>
      <c r="END55" s="526"/>
      <c r="ENE55" s="526"/>
      <c r="ENF55" s="526"/>
      <c r="ENG55" s="526"/>
      <c r="ENH55" s="526"/>
      <c r="ENI55" s="526"/>
      <c r="ENJ55" s="526"/>
      <c r="ENK55" s="526"/>
      <c r="ENL55" s="526"/>
      <c r="ENM55" s="526"/>
      <c r="ENN55" s="526"/>
      <c r="ENO55" s="526"/>
      <c r="ENP55" s="526"/>
      <c r="ENQ55" s="526"/>
      <c r="ENR55" s="526"/>
      <c r="ENS55" s="526"/>
      <c r="ENT55" s="526"/>
      <c r="ENU55" s="526"/>
      <c r="ENV55" s="526"/>
      <c r="ENW55" s="526"/>
      <c r="ENX55" s="526"/>
      <c r="ENY55" s="526"/>
      <c r="ENZ55" s="526"/>
      <c r="EOA55" s="526"/>
      <c r="EOB55" s="526"/>
      <c r="EOC55" s="526"/>
      <c r="EOD55" s="526"/>
      <c r="EOE55" s="526"/>
      <c r="EOF55" s="526"/>
      <c r="EOG55" s="526"/>
      <c r="EOH55" s="526"/>
      <c r="EOI55" s="526"/>
      <c r="EOJ55" s="526"/>
      <c r="EOK55" s="526"/>
      <c r="EOL55" s="526"/>
      <c r="EOM55" s="526"/>
      <c r="EON55" s="526"/>
      <c r="EOO55" s="526"/>
      <c r="EOP55" s="526"/>
      <c r="EOQ55" s="526"/>
      <c r="EOR55" s="526"/>
      <c r="EOS55" s="526"/>
      <c r="EOT55" s="526"/>
      <c r="EOU55" s="526"/>
      <c r="EOV55" s="526"/>
      <c r="EOW55" s="526"/>
      <c r="EOX55" s="526"/>
      <c r="EOY55" s="526"/>
      <c r="EOZ55" s="526"/>
      <c r="EPA55" s="526"/>
      <c r="EPB55" s="526"/>
      <c r="EPC55" s="526"/>
      <c r="EPD55" s="526"/>
      <c r="EPE55" s="526"/>
      <c r="EPF55" s="526"/>
      <c r="EPG55" s="526"/>
      <c r="EPH55" s="526"/>
      <c r="EPI55" s="526"/>
      <c r="EPJ55" s="526"/>
      <c r="EPK55" s="526"/>
      <c r="EPL55" s="526"/>
      <c r="EPM55" s="526"/>
      <c r="EPN55" s="526"/>
      <c r="EPO55" s="526"/>
      <c r="EPP55" s="526"/>
      <c r="EPQ55" s="526"/>
      <c r="EPR55" s="526"/>
      <c r="EPS55" s="526"/>
      <c r="EPT55" s="526"/>
      <c r="EPU55" s="526"/>
      <c r="EPV55" s="526"/>
      <c r="EPW55" s="526"/>
      <c r="EPX55" s="526"/>
      <c r="EPY55" s="526"/>
      <c r="EPZ55" s="526"/>
      <c r="EQA55" s="526"/>
      <c r="EQB55" s="526"/>
      <c r="EQC55" s="526"/>
      <c r="EQD55" s="526"/>
      <c r="EQE55" s="526"/>
      <c r="EQF55" s="526"/>
      <c r="EQG55" s="526"/>
      <c r="EQH55" s="526"/>
      <c r="EQI55" s="526"/>
      <c r="EQJ55" s="526"/>
      <c r="EQK55" s="526"/>
      <c r="EQL55" s="526"/>
      <c r="EQM55" s="526"/>
      <c r="EQN55" s="526"/>
      <c r="EQO55" s="526"/>
      <c r="EQP55" s="526"/>
      <c r="EQQ55" s="526"/>
      <c r="EQR55" s="526"/>
      <c r="EQS55" s="526"/>
      <c r="EQT55" s="526"/>
      <c r="EQU55" s="526"/>
      <c r="EQV55" s="526"/>
      <c r="EQW55" s="526"/>
      <c r="EQX55" s="526"/>
      <c r="EQY55" s="526"/>
      <c r="EQZ55" s="526"/>
      <c r="ERA55" s="526"/>
      <c r="ERB55" s="526"/>
      <c r="ERC55" s="526"/>
      <c r="ERD55" s="526"/>
      <c r="ERE55" s="526"/>
      <c r="ERF55" s="526"/>
      <c r="ERG55" s="526"/>
      <c r="ERH55" s="526"/>
      <c r="ERI55" s="526"/>
      <c r="ERJ55" s="526"/>
      <c r="ERK55" s="526"/>
      <c r="ERL55" s="526"/>
      <c r="ERM55" s="526"/>
      <c r="ERN55" s="526"/>
      <c r="ERO55" s="526"/>
      <c r="ERP55" s="526"/>
      <c r="ERQ55" s="526"/>
      <c r="ERR55" s="526"/>
      <c r="ERS55" s="526"/>
      <c r="ERT55" s="526"/>
      <c r="ERU55" s="526"/>
      <c r="ERV55" s="526"/>
      <c r="ERW55" s="526"/>
      <c r="ERX55" s="526"/>
      <c r="ERY55" s="526"/>
      <c r="ERZ55" s="526"/>
      <c r="ESA55" s="526"/>
      <c r="ESB55" s="526"/>
      <c r="ESC55" s="526"/>
      <c r="ESD55" s="526"/>
      <c r="ESE55" s="526"/>
      <c r="ESF55" s="526"/>
      <c r="ESG55" s="526"/>
      <c r="ESH55" s="526"/>
      <c r="ESI55" s="526"/>
      <c r="ESJ55" s="526"/>
      <c r="ESK55" s="526"/>
      <c r="ESL55" s="526"/>
      <c r="ESM55" s="526"/>
      <c r="ESN55" s="526"/>
      <c r="ESO55" s="526"/>
      <c r="ESP55" s="526"/>
      <c r="ESQ55" s="526"/>
      <c r="ESR55" s="526"/>
      <c r="ESS55" s="526"/>
      <c r="EST55" s="526"/>
      <c r="ESU55" s="526"/>
      <c r="ESV55" s="526"/>
      <c r="ESW55" s="526"/>
      <c r="ESX55" s="526"/>
      <c r="ESY55" s="526"/>
      <c r="ESZ55" s="526"/>
      <c r="ETA55" s="526"/>
      <c r="ETB55" s="526"/>
      <c r="ETC55" s="526"/>
      <c r="ETD55" s="526"/>
      <c r="ETE55" s="526"/>
      <c r="ETF55" s="526"/>
      <c r="ETG55" s="526"/>
      <c r="ETH55" s="526"/>
      <c r="ETI55" s="526"/>
      <c r="ETJ55" s="526"/>
      <c r="ETK55" s="526"/>
      <c r="ETL55" s="526"/>
      <c r="ETM55" s="526"/>
      <c r="ETN55" s="526"/>
      <c r="ETO55" s="526"/>
      <c r="ETP55" s="526"/>
      <c r="ETQ55" s="526"/>
      <c r="ETR55" s="526"/>
      <c r="ETS55" s="526"/>
      <c r="ETT55" s="526"/>
      <c r="ETU55" s="526"/>
      <c r="ETV55" s="526"/>
      <c r="ETW55" s="526"/>
      <c r="ETX55" s="526"/>
      <c r="ETY55" s="526"/>
      <c r="ETZ55" s="526"/>
      <c r="EUA55" s="526"/>
      <c r="EUB55" s="526"/>
      <c r="EUC55" s="526"/>
      <c r="EUD55" s="526"/>
      <c r="EUE55" s="526"/>
      <c r="EUF55" s="526"/>
      <c r="EUG55" s="526"/>
      <c r="EUH55" s="526"/>
      <c r="EUI55" s="526"/>
      <c r="EUJ55" s="526"/>
      <c r="EUK55" s="526"/>
      <c r="EUL55" s="526"/>
      <c r="EUM55" s="526"/>
      <c r="EUN55" s="526"/>
      <c r="EUO55" s="526"/>
      <c r="EUP55" s="526"/>
      <c r="EUQ55" s="526"/>
      <c r="EUR55" s="526"/>
      <c r="EUS55" s="526"/>
      <c r="EUT55" s="526"/>
      <c r="EUU55" s="526"/>
      <c r="EUV55" s="526"/>
      <c r="EUW55" s="526"/>
      <c r="EUX55" s="526"/>
      <c r="EUY55" s="526"/>
      <c r="EUZ55" s="526"/>
      <c r="EVA55" s="526"/>
      <c r="EVB55" s="526"/>
      <c r="EVC55" s="526"/>
      <c r="EVD55" s="526"/>
      <c r="EVE55" s="526"/>
      <c r="EVF55" s="526"/>
      <c r="EVG55" s="526"/>
      <c r="EVH55" s="526"/>
      <c r="EVI55" s="526"/>
      <c r="EVJ55" s="526"/>
      <c r="EVK55" s="526"/>
      <c r="EVL55" s="526"/>
      <c r="EVM55" s="526"/>
      <c r="EVN55" s="526"/>
      <c r="EVO55" s="526"/>
      <c r="EVP55" s="526"/>
      <c r="EVQ55" s="526"/>
      <c r="EVR55" s="526"/>
      <c r="EVS55" s="526"/>
      <c r="EVT55" s="526"/>
      <c r="EVU55" s="526"/>
      <c r="EVV55" s="526"/>
      <c r="EVW55" s="526"/>
      <c r="EVX55" s="526"/>
      <c r="EVY55" s="526"/>
      <c r="EVZ55" s="526"/>
      <c r="EWA55" s="526"/>
      <c r="EWB55" s="526"/>
      <c r="EWC55" s="526"/>
      <c r="EWD55" s="526"/>
      <c r="EWE55" s="526"/>
      <c r="EWF55" s="526"/>
      <c r="EWG55" s="526"/>
      <c r="EWH55" s="526"/>
      <c r="EWI55" s="526"/>
      <c r="EWJ55" s="526"/>
      <c r="EWK55" s="526"/>
      <c r="EWL55" s="526"/>
      <c r="EWM55" s="526"/>
      <c r="EWN55" s="526"/>
      <c r="EWO55" s="526"/>
      <c r="EWP55" s="526"/>
      <c r="EWQ55" s="526"/>
      <c r="EWR55" s="526"/>
      <c r="EWS55" s="526"/>
      <c r="EWT55" s="526"/>
      <c r="EWU55" s="526"/>
      <c r="EWV55" s="526"/>
      <c r="EWW55" s="526"/>
      <c r="EWX55" s="526"/>
      <c r="EWY55" s="526"/>
      <c r="EWZ55" s="526"/>
      <c r="EXA55" s="526"/>
      <c r="EXB55" s="526"/>
      <c r="EXC55" s="526"/>
      <c r="EXD55" s="526"/>
      <c r="EXE55" s="526"/>
      <c r="EXF55" s="526"/>
      <c r="EXG55" s="526"/>
      <c r="EXH55" s="526"/>
      <c r="EXI55" s="526"/>
      <c r="EXJ55" s="526"/>
      <c r="EXK55" s="526"/>
      <c r="EXL55" s="526"/>
      <c r="EXM55" s="526"/>
      <c r="EXN55" s="526"/>
      <c r="EXO55" s="526"/>
      <c r="EXP55" s="526"/>
      <c r="EXQ55" s="526"/>
      <c r="EXR55" s="526"/>
      <c r="EXS55" s="526"/>
      <c r="EXT55" s="526"/>
      <c r="EXU55" s="526"/>
      <c r="EXV55" s="526"/>
      <c r="EXW55" s="526"/>
      <c r="EXX55" s="526"/>
      <c r="EXY55" s="526"/>
      <c r="EXZ55" s="526"/>
      <c r="EYA55" s="526"/>
      <c r="EYB55" s="526"/>
      <c r="EYC55" s="526"/>
      <c r="EYD55" s="526"/>
      <c r="EYE55" s="526"/>
      <c r="EYF55" s="526"/>
      <c r="EYG55" s="526"/>
      <c r="EYH55" s="526"/>
      <c r="EYI55" s="526"/>
      <c r="EYJ55" s="526"/>
      <c r="EYK55" s="526"/>
      <c r="EYL55" s="526"/>
      <c r="EYM55" s="526"/>
      <c r="EYN55" s="526"/>
      <c r="EYO55" s="526"/>
      <c r="EYP55" s="526"/>
      <c r="EYQ55" s="526"/>
      <c r="EYR55" s="526"/>
      <c r="EYS55" s="526"/>
      <c r="EYT55" s="526"/>
      <c r="EYU55" s="526"/>
      <c r="EYV55" s="526"/>
      <c r="EYW55" s="526"/>
      <c r="EYX55" s="526"/>
      <c r="EYY55" s="526"/>
      <c r="EYZ55" s="526"/>
      <c r="EZA55" s="526"/>
      <c r="EZB55" s="526"/>
      <c r="EZC55" s="526"/>
      <c r="EZD55" s="526"/>
      <c r="EZE55" s="526"/>
      <c r="EZF55" s="526"/>
      <c r="EZG55" s="526"/>
      <c r="EZH55" s="526"/>
      <c r="EZI55" s="526"/>
      <c r="EZJ55" s="526"/>
      <c r="EZK55" s="526"/>
      <c r="EZL55" s="526"/>
      <c r="EZM55" s="526"/>
      <c r="EZN55" s="526"/>
      <c r="EZO55" s="526"/>
      <c r="EZP55" s="526"/>
      <c r="EZQ55" s="526"/>
      <c r="EZR55" s="526"/>
      <c r="EZS55" s="526"/>
      <c r="EZT55" s="526"/>
      <c r="EZU55" s="526"/>
      <c r="EZV55" s="526"/>
      <c r="EZW55" s="526"/>
      <c r="EZX55" s="526"/>
      <c r="EZY55" s="526"/>
      <c r="EZZ55" s="526"/>
      <c r="FAA55" s="526"/>
      <c r="FAB55" s="526"/>
      <c r="FAC55" s="526"/>
      <c r="FAD55" s="526"/>
      <c r="FAE55" s="526"/>
      <c r="FAF55" s="526"/>
      <c r="FAG55" s="526"/>
      <c r="FAH55" s="526"/>
      <c r="FAI55" s="526"/>
      <c r="FAJ55" s="526"/>
      <c r="FAK55" s="526"/>
      <c r="FAL55" s="526"/>
      <c r="FAM55" s="526"/>
      <c r="FAN55" s="526"/>
      <c r="FAO55" s="526"/>
      <c r="FAP55" s="526"/>
      <c r="FAQ55" s="526"/>
      <c r="FAR55" s="526"/>
      <c r="FAS55" s="526"/>
      <c r="FAT55" s="526"/>
      <c r="FAU55" s="526"/>
      <c r="FAV55" s="526"/>
      <c r="FAW55" s="526"/>
      <c r="FAX55" s="526"/>
      <c r="FAY55" s="526"/>
      <c r="FAZ55" s="526"/>
      <c r="FBA55" s="526"/>
      <c r="FBB55" s="526"/>
      <c r="FBC55" s="526"/>
      <c r="FBD55" s="526"/>
      <c r="FBE55" s="526"/>
      <c r="FBF55" s="526"/>
      <c r="FBG55" s="526"/>
      <c r="FBH55" s="526"/>
      <c r="FBI55" s="526"/>
      <c r="FBJ55" s="526"/>
      <c r="FBK55" s="526"/>
      <c r="FBL55" s="526"/>
      <c r="FBM55" s="526"/>
      <c r="FBN55" s="526"/>
      <c r="FBO55" s="526"/>
      <c r="FBP55" s="526"/>
      <c r="FBQ55" s="526"/>
      <c r="FBR55" s="526"/>
      <c r="FBS55" s="526"/>
      <c r="FBT55" s="526"/>
      <c r="FBU55" s="526"/>
      <c r="FBV55" s="526"/>
      <c r="FBW55" s="526"/>
      <c r="FBX55" s="526"/>
      <c r="FBY55" s="526"/>
      <c r="FBZ55" s="526"/>
      <c r="FCA55" s="526"/>
      <c r="FCB55" s="526"/>
      <c r="FCC55" s="526"/>
      <c r="FCD55" s="526"/>
      <c r="FCE55" s="526"/>
      <c r="FCF55" s="526"/>
      <c r="FCG55" s="526"/>
      <c r="FCH55" s="526"/>
      <c r="FCI55" s="526"/>
      <c r="FCJ55" s="526"/>
      <c r="FCK55" s="526"/>
      <c r="FCL55" s="526"/>
      <c r="FCM55" s="526"/>
      <c r="FCN55" s="526"/>
      <c r="FCO55" s="526"/>
      <c r="FCP55" s="526"/>
      <c r="FCQ55" s="526"/>
      <c r="FCR55" s="526"/>
      <c r="FCS55" s="526"/>
      <c r="FCT55" s="526"/>
      <c r="FCU55" s="526"/>
      <c r="FCV55" s="526"/>
      <c r="FCW55" s="526"/>
      <c r="FCX55" s="526"/>
      <c r="FCY55" s="526"/>
      <c r="FCZ55" s="526"/>
      <c r="FDA55" s="526"/>
      <c r="FDB55" s="526"/>
      <c r="FDC55" s="526"/>
      <c r="FDD55" s="526"/>
      <c r="FDE55" s="526"/>
      <c r="FDF55" s="526"/>
      <c r="FDG55" s="526"/>
      <c r="FDH55" s="526"/>
      <c r="FDI55" s="526"/>
      <c r="FDJ55" s="526"/>
      <c r="FDK55" s="526"/>
      <c r="FDL55" s="526"/>
      <c r="FDM55" s="526"/>
      <c r="FDN55" s="526"/>
      <c r="FDO55" s="526"/>
      <c r="FDP55" s="526"/>
      <c r="FDQ55" s="526"/>
      <c r="FDR55" s="526"/>
      <c r="FDS55" s="526"/>
      <c r="FDT55" s="526"/>
      <c r="FDU55" s="526"/>
      <c r="FDV55" s="526"/>
      <c r="FDW55" s="526"/>
      <c r="FDX55" s="526"/>
      <c r="FDY55" s="526"/>
      <c r="FDZ55" s="526"/>
      <c r="FEA55" s="526"/>
      <c r="FEB55" s="526"/>
      <c r="FEC55" s="526"/>
      <c r="FED55" s="526"/>
      <c r="FEE55" s="526"/>
      <c r="FEF55" s="526"/>
      <c r="FEG55" s="526"/>
      <c r="FEH55" s="526"/>
      <c r="FEI55" s="526"/>
      <c r="FEJ55" s="526"/>
      <c r="FEK55" s="526"/>
      <c r="FEL55" s="526"/>
      <c r="FEM55" s="526"/>
      <c r="FEN55" s="526"/>
      <c r="FEO55" s="526"/>
      <c r="FEP55" s="526"/>
      <c r="FEQ55" s="526"/>
      <c r="FER55" s="526"/>
      <c r="FES55" s="526"/>
      <c r="FET55" s="526"/>
      <c r="FEU55" s="526"/>
      <c r="FEV55" s="526"/>
      <c r="FEW55" s="526"/>
      <c r="FEX55" s="526"/>
      <c r="FEY55" s="526"/>
      <c r="FEZ55" s="526"/>
      <c r="FFA55" s="526"/>
      <c r="FFB55" s="526"/>
      <c r="FFC55" s="526"/>
      <c r="FFD55" s="526"/>
      <c r="FFE55" s="526"/>
      <c r="FFF55" s="526"/>
      <c r="FFG55" s="526"/>
      <c r="FFH55" s="526"/>
      <c r="FFI55" s="526"/>
      <c r="FFJ55" s="526"/>
      <c r="FFK55" s="526"/>
      <c r="FFL55" s="526"/>
      <c r="FFM55" s="526"/>
      <c r="FFN55" s="526"/>
      <c r="FFO55" s="526"/>
      <c r="FFP55" s="526"/>
      <c r="FFQ55" s="526"/>
      <c r="FFR55" s="526"/>
      <c r="FFS55" s="526"/>
      <c r="FFT55" s="526"/>
      <c r="FFU55" s="526"/>
      <c r="FFV55" s="526"/>
      <c r="FFW55" s="526"/>
      <c r="FFX55" s="526"/>
      <c r="FFY55" s="526"/>
      <c r="FFZ55" s="526"/>
      <c r="FGA55" s="526"/>
      <c r="FGB55" s="526"/>
      <c r="FGC55" s="526"/>
      <c r="FGD55" s="526"/>
      <c r="FGE55" s="526"/>
      <c r="FGF55" s="526"/>
      <c r="FGG55" s="526"/>
      <c r="FGH55" s="526"/>
      <c r="FGI55" s="526"/>
      <c r="FGJ55" s="526"/>
      <c r="FGK55" s="526"/>
      <c r="FGL55" s="526"/>
      <c r="FGM55" s="526"/>
      <c r="FGN55" s="526"/>
      <c r="FGO55" s="526"/>
      <c r="FGP55" s="526"/>
      <c r="FGQ55" s="526"/>
      <c r="FGR55" s="526"/>
      <c r="FGS55" s="526"/>
      <c r="FGT55" s="526"/>
      <c r="FGU55" s="526"/>
      <c r="FGV55" s="526"/>
      <c r="FGW55" s="526"/>
      <c r="FGX55" s="526"/>
      <c r="FGY55" s="526"/>
      <c r="FGZ55" s="526"/>
      <c r="FHA55" s="526"/>
      <c r="FHB55" s="526"/>
      <c r="FHC55" s="526"/>
      <c r="FHD55" s="526"/>
      <c r="FHE55" s="526"/>
      <c r="FHF55" s="526"/>
      <c r="FHG55" s="526"/>
      <c r="FHH55" s="526"/>
      <c r="FHI55" s="526"/>
      <c r="FHJ55" s="526"/>
      <c r="FHK55" s="526"/>
      <c r="FHL55" s="526"/>
      <c r="FHM55" s="526"/>
      <c r="FHN55" s="526"/>
      <c r="FHO55" s="526"/>
      <c r="FHP55" s="526"/>
      <c r="FHQ55" s="526"/>
      <c r="FHR55" s="526"/>
      <c r="FHS55" s="526"/>
      <c r="FHT55" s="526"/>
      <c r="FHU55" s="526"/>
      <c r="FHV55" s="526"/>
      <c r="FHW55" s="526"/>
      <c r="FHX55" s="526"/>
      <c r="FHY55" s="526"/>
      <c r="FHZ55" s="526"/>
      <c r="FIA55" s="526"/>
      <c r="FIB55" s="526"/>
      <c r="FIC55" s="526"/>
      <c r="FID55" s="526"/>
      <c r="FIE55" s="526"/>
      <c r="FIF55" s="526"/>
      <c r="FIG55" s="526"/>
      <c r="FIH55" s="526"/>
      <c r="FII55" s="526"/>
      <c r="FIJ55" s="526"/>
      <c r="FIK55" s="526"/>
      <c r="FIL55" s="526"/>
      <c r="FIM55" s="526"/>
      <c r="FIN55" s="526"/>
      <c r="FIO55" s="526"/>
      <c r="FIP55" s="526"/>
      <c r="FIQ55" s="526"/>
      <c r="FIR55" s="526"/>
      <c r="FIS55" s="526"/>
      <c r="FIT55" s="526"/>
      <c r="FIU55" s="526"/>
      <c r="FIV55" s="526"/>
      <c r="FIW55" s="526"/>
      <c r="FIX55" s="526"/>
      <c r="FIY55" s="526"/>
      <c r="FIZ55" s="526"/>
      <c r="FJA55" s="526"/>
      <c r="FJB55" s="526"/>
      <c r="FJC55" s="526"/>
      <c r="FJD55" s="526"/>
      <c r="FJE55" s="526"/>
      <c r="FJF55" s="526"/>
      <c r="FJG55" s="526"/>
      <c r="FJH55" s="526"/>
      <c r="FJI55" s="526"/>
      <c r="FJJ55" s="526"/>
      <c r="FJK55" s="526"/>
      <c r="FJL55" s="526"/>
      <c r="FJM55" s="526"/>
      <c r="FJN55" s="526"/>
      <c r="FJO55" s="526"/>
      <c r="FJP55" s="526"/>
      <c r="FJQ55" s="526"/>
      <c r="FJR55" s="526"/>
      <c r="FJS55" s="526"/>
      <c r="FJT55" s="526"/>
      <c r="FJU55" s="526"/>
      <c r="FJV55" s="526"/>
      <c r="FJW55" s="526"/>
      <c r="FJX55" s="526"/>
      <c r="FJY55" s="526"/>
      <c r="FJZ55" s="526"/>
      <c r="FKA55" s="526"/>
      <c r="FKB55" s="526"/>
      <c r="FKC55" s="526"/>
      <c r="FKD55" s="526"/>
      <c r="FKE55" s="526"/>
      <c r="FKF55" s="526"/>
      <c r="FKG55" s="526"/>
      <c r="FKH55" s="526"/>
      <c r="FKI55" s="526"/>
      <c r="FKJ55" s="526"/>
      <c r="FKK55" s="526"/>
      <c r="FKL55" s="526"/>
      <c r="FKM55" s="526"/>
      <c r="FKN55" s="526"/>
      <c r="FKO55" s="526"/>
      <c r="FKP55" s="526"/>
      <c r="FKQ55" s="526"/>
      <c r="FKR55" s="526"/>
      <c r="FKS55" s="526"/>
      <c r="FKT55" s="526"/>
      <c r="FKU55" s="526"/>
      <c r="FKV55" s="526"/>
      <c r="FKW55" s="526"/>
      <c r="FKX55" s="526"/>
      <c r="FKY55" s="526"/>
      <c r="FKZ55" s="526"/>
      <c r="FLA55" s="526"/>
      <c r="FLB55" s="526"/>
      <c r="FLC55" s="526"/>
      <c r="FLD55" s="526"/>
      <c r="FLE55" s="526"/>
      <c r="FLF55" s="526"/>
      <c r="FLG55" s="526"/>
      <c r="FLH55" s="526"/>
      <c r="FLI55" s="526"/>
      <c r="FLJ55" s="526"/>
      <c r="FLK55" s="526"/>
      <c r="FLL55" s="526"/>
      <c r="FLM55" s="526"/>
      <c r="FLN55" s="526"/>
      <c r="FLO55" s="526"/>
      <c r="FLP55" s="526"/>
      <c r="FLQ55" s="526"/>
      <c r="FLR55" s="526"/>
      <c r="FLS55" s="526"/>
      <c r="FLT55" s="526"/>
      <c r="FLU55" s="526"/>
      <c r="FLV55" s="526"/>
      <c r="FLW55" s="526"/>
      <c r="FLX55" s="526"/>
      <c r="FLY55" s="526"/>
      <c r="FLZ55" s="526"/>
      <c r="FMA55" s="526"/>
      <c r="FMB55" s="526"/>
      <c r="FMC55" s="526"/>
      <c r="FMD55" s="526"/>
      <c r="FME55" s="526"/>
      <c r="FMF55" s="526"/>
      <c r="FMG55" s="526"/>
      <c r="FMH55" s="526"/>
      <c r="FMI55" s="526"/>
      <c r="FMJ55" s="526"/>
      <c r="FMK55" s="526"/>
      <c r="FML55" s="526"/>
      <c r="FMM55" s="526"/>
      <c r="FMN55" s="526"/>
      <c r="FMO55" s="526"/>
      <c r="FMP55" s="526"/>
      <c r="FMQ55" s="526"/>
      <c r="FMR55" s="526"/>
      <c r="FMS55" s="526"/>
      <c r="FMT55" s="526"/>
      <c r="FMU55" s="526"/>
      <c r="FMV55" s="526"/>
      <c r="FMW55" s="526"/>
      <c r="FMX55" s="526"/>
      <c r="FMY55" s="526"/>
      <c r="FMZ55" s="526"/>
      <c r="FNA55" s="526"/>
      <c r="FNB55" s="526"/>
      <c r="FNC55" s="526"/>
      <c r="FND55" s="526"/>
      <c r="FNE55" s="526"/>
      <c r="FNF55" s="526"/>
      <c r="FNG55" s="526"/>
      <c r="FNH55" s="526"/>
      <c r="FNI55" s="526"/>
      <c r="FNJ55" s="526"/>
      <c r="FNK55" s="526"/>
      <c r="FNL55" s="526"/>
      <c r="FNM55" s="526"/>
      <c r="FNN55" s="526"/>
      <c r="FNO55" s="526"/>
      <c r="FNP55" s="526"/>
      <c r="FNQ55" s="526"/>
      <c r="FNR55" s="526"/>
      <c r="FNS55" s="526"/>
      <c r="FNT55" s="526"/>
      <c r="FNU55" s="526"/>
      <c r="FNV55" s="526"/>
      <c r="FNW55" s="526"/>
      <c r="FNX55" s="526"/>
      <c r="FNY55" s="526"/>
      <c r="FNZ55" s="526"/>
      <c r="FOA55" s="526"/>
      <c r="FOB55" s="526"/>
      <c r="FOC55" s="526"/>
      <c r="FOD55" s="526"/>
      <c r="FOE55" s="526"/>
      <c r="FOF55" s="526"/>
      <c r="FOG55" s="526"/>
      <c r="FOH55" s="526"/>
      <c r="FOI55" s="526"/>
      <c r="FOJ55" s="526"/>
      <c r="FOK55" s="526"/>
      <c r="FOL55" s="526"/>
      <c r="FOM55" s="526"/>
      <c r="FON55" s="526"/>
      <c r="FOO55" s="526"/>
      <c r="FOP55" s="526"/>
      <c r="FOQ55" s="526"/>
      <c r="FOR55" s="526"/>
      <c r="FOS55" s="526"/>
      <c r="FOT55" s="526"/>
      <c r="FOU55" s="526"/>
      <c r="FOV55" s="526"/>
      <c r="FOW55" s="526"/>
      <c r="FOX55" s="526"/>
      <c r="FOY55" s="526"/>
      <c r="FOZ55" s="526"/>
      <c r="FPA55" s="526"/>
      <c r="FPB55" s="526"/>
      <c r="FPC55" s="526"/>
      <c r="FPD55" s="526"/>
      <c r="FPE55" s="526"/>
      <c r="FPF55" s="526"/>
      <c r="FPG55" s="526"/>
      <c r="FPH55" s="526"/>
      <c r="FPI55" s="526"/>
      <c r="FPJ55" s="526"/>
      <c r="FPK55" s="526"/>
      <c r="FPL55" s="526"/>
      <c r="FPM55" s="526"/>
      <c r="FPN55" s="526"/>
      <c r="FPO55" s="526"/>
      <c r="FPP55" s="526"/>
      <c r="FPQ55" s="526"/>
      <c r="FPR55" s="526"/>
      <c r="FPS55" s="526"/>
      <c r="FPT55" s="526"/>
      <c r="FPU55" s="526"/>
      <c r="FPV55" s="526"/>
      <c r="FPW55" s="526"/>
      <c r="FPX55" s="526"/>
      <c r="FPY55" s="526"/>
      <c r="FPZ55" s="526"/>
      <c r="FQA55" s="526"/>
      <c r="FQB55" s="526"/>
      <c r="FQC55" s="526"/>
      <c r="FQD55" s="526"/>
      <c r="FQE55" s="526"/>
      <c r="FQF55" s="526"/>
      <c r="FQG55" s="526"/>
      <c r="FQH55" s="526"/>
      <c r="FQI55" s="526"/>
      <c r="FQJ55" s="526"/>
      <c r="FQK55" s="526"/>
      <c r="FQL55" s="526"/>
      <c r="FQM55" s="526"/>
      <c r="FQN55" s="526"/>
      <c r="FQO55" s="526"/>
      <c r="FQP55" s="526"/>
      <c r="FQQ55" s="526"/>
      <c r="FQR55" s="526"/>
      <c r="FQS55" s="526"/>
      <c r="FQT55" s="526"/>
      <c r="FQU55" s="526"/>
      <c r="FQV55" s="526"/>
      <c r="FQW55" s="526"/>
      <c r="FQX55" s="526"/>
      <c r="FQY55" s="526"/>
      <c r="FQZ55" s="526"/>
      <c r="FRA55" s="526"/>
      <c r="FRB55" s="526"/>
      <c r="FRC55" s="526"/>
      <c r="FRD55" s="526"/>
      <c r="FRE55" s="526"/>
      <c r="FRF55" s="526"/>
      <c r="FRG55" s="526"/>
      <c r="FRH55" s="526"/>
      <c r="FRI55" s="526"/>
      <c r="FRJ55" s="526"/>
      <c r="FRK55" s="526"/>
      <c r="FRL55" s="526"/>
      <c r="FRM55" s="526"/>
      <c r="FRN55" s="526"/>
      <c r="FRO55" s="526"/>
      <c r="FRP55" s="526"/>
      <c r="FRQ55" s="526"/>
      <c r="FRR55" s="526"/>
      <c r="FRS55" s="526"/>
      <c r="FRT55" s="526"/>
      <c r="FRU55" s="526"/>
      <c r="FRV55" s="526"/>
      <c r="FRW55" s="526"/>
      <c r="FRX55" s="526"/>
      <c r="FRY55" s="526"/>
      <c r="FRZ55" s="526"/>
      <c r="FSA55" s="526"/>
      <c r="FSB55" s="526"/>
      <c r="FSC55" s="526"/>
      <c r="FSD55" s="526"/>
      <c r="FSE55" s="526"/>
      <c r="FSF55" s="526"/>
      <c r="FSG55" s="526"/>
      <c r="FSH55" s="526"/>
      <c r="FSI55" s="526"/>
      <c r="FSJ55" s="526"/>
      <c r="FSK55" s="526"/>
      <c r="FSL55" s="526"/>
      <c r="FSM55" s="526"/>
      <c r="FSN55" s="526"/>
      <c r="FSO55" s="526"/>
      <c r="FSP55" s="526"/>
      <c r="FSQ55" s="526"/>
      <c r="FSR55" s="526"/>
      <c r="FSS55" s="526"/>
      <c r="FST55" s="526"/>
      <c r="FSU55" s="526"/>
      <c r="FSV55" s="526"/>
      <c r="FSW55" s="526"/>
      <c r="FSX55" s="526"/>
      <c r="FSY55" s="526"/>
      <c r="FSZ55" s="526"/>
      <c r="FTA55" s="526"/>
      <c r="FTB55" s="526"/>
      <c r="FTC55" s="526"/>
      <c r="FTD55" s="526"/>
      <c r="FTE55" s="526"/>
      <c r="FTF55" s="526"/>
      <c r="FTG55" s="526"/>
      <c r="FTH55" s="526"/>
      <c r="FTI55" s="526"/>
      <c r="FTJ55" s="526"/>
      <c r="FTK55" s="526"/>
      <c r="FTL55" s="526"/>
      <c r="FTM55" s="526"/>
      <c r="FTN55" s="526"/>
      <c r="FTO55" s="526"/>
      <c r="FTP55" s="526"/>
      <c r="FTQ55" s="526"/>
      <c r="FTR55" s="526"/>
      <c r="FTS55" s="526"/>
      <c r="FTT55" s="526"/>
      <c r="FTU55" s="526"/>
      <c r="FTV55" s="526"/>
      <c r="FTW55" s="526"/>
      <c r="FTX55" s="526"/>
      <c r="FTY55" s="526"/>
      <c r="FTZ55" s="526"/>
      <c r="FUA55" s="526"/>
      <c r="FUB55" s="526"/>
      <c r="FUC55" s="526"/>
      <c r="FUD55" s="526"/>
      <c r="FUE55" s="526"/>
      <c r="FUF55" s="526"/>
      <c r="FUG55" s="526"/>
      <c r="FUH55" s="526"/>
      <c r="FUI55" s="526"/>
      <c r="FUJ55" s="526"/>
      <c r="FUK55" s="526"/>
      <c r="FUL55" s="526"/>
      <c r="FUM55" s="526"/>
      <c r="FUN55" s="526"/>
      <c r="FUO55" s="526"/>
      <c r="FUP55" s="526"/>
      <c r="FUQ55" s="526"/>
      <c r="FUR55" s="526"/>
      <c r="FUS55" s="526"/>
      <c r="FUT55" s="526"/>
      <c r="FUU55" s="526"/>
      <c r="FUV55" s="526"/>
      <c r="FUW55" s="526"/>
      <c r="FUX55" s="526"/>
      <c r="FUY55" s="526"/>
      <c r="FUZ55" s="526"/>
      <c r="FVA55" s="526"/>
      <c r="FVB55" s="526"/>
      <c r="FVC55" s="526"/>
      <c r="FVD55" s="526"/>
      <c r="FVE55" s="526"/>
      <c r="FVF55" s="526"/>
      <c r="FVG55" s="526"/>
      <c r="FVH55" s="526"/>
      <c r="FVI55" s="526"/>
      <c r="FVJ55" s="526"/>
      <c r="FVK55" s="526"/>
      <c r="FVL55" s="526"/>
      <c r="FVM55" s="526"/>
      <c r="FVN55" s="526"/>
      <c r="FVO55" s="526"/>
      <c r="FVP55" s="526"/>
      <c r="FVQ55" s="526"/>
      <c r="FVR55" s="526"/>
      <c r="FVS55" s="526"/>
      <c r="FVT55" s="526"/>
      <c r="FVU55" s="526"/>
      <c r="FVV55" s="526"/>
      <c r="FVW55" s="526"/>
      <c r="FVX55" s="526"/>
      <c r="FVY55" s="526"/>
      <c r="FVZ55" s="526"/>
      <c r="FWA55" s="526"/>
      <c r="FWB55" s="526"/>
      <c r="FWC55" s="526"/>
      <c r="FWD55" s="526"/>
      <c r="FWE55" s="526"/>
      <c r="FWF55" s="526"/>
      <c r="FWG55" s="526"/>
      <c r="FWH55" s="526"/>
      <c r="FWI55" s="526"/>
      <c r="FWJ55" s="526"/>
      <c r="FWK55" s="526"/>
      <c r="FWL55" s="526"/>
      <c r="FWM55" s="526"/>
      <c r="FWN55" s="526"/>
      <c r="FWO55" s="526"/>
      <c r="FWP55" s="526"/>
      <c r="FWQ55" s="526"/>
      <c r="FWR55" s="526"/>
      <c r="FWS55" s="526"/>
      <c r="FWT55" s="526"/>
      <c r="FWU55" s="526"/>
      <c r="FWV55" s="526"/>
      <c r="FWW55" s="526"/>
      <c r="FWX55" s="526"/>
      <c r="FWY55" s="526"/>
      <c r="FWZ55" s="526"/>
      <c r="FXA55" s="526"/>
      <c r="FXB55" s="526"/>
      <c r="FXC55" s="526"/>
      <c r="FXD55" s="526"/>
      <c r="FXE55" s="526"/>
      <c r="FXF55" s="526"/>
      <c r="FXG55" s="526"/>
      <c r="FXH55" s="526"/>
      <c r="FXI55" s="526"/>
      <c r="FXJ55" s="526"/>
      <c r="FXK55" s="526"/>
      <c r="FXL55" s="526"/>
      <c r="FXM55" s="526"/>
      <c r="FXN55" s="526"/>
      <c r="FXO55" s="526"/>
      <c r="FXP55" s="526"/>
      <c r="FXQ55" s="526"/>
      <c r="FXR55" s="526"/>
      <c r="FXS55" s="526"/>
      <c r="FXT55" s="526"/>
      <c r="FXU55" s="526"/>
      <c r="FXV55" s="526"/>
      <c r="FXW55" s="526"/>
      <c r="FXX55" s="526"/>
      <c r="FXY55" s="526"/>
      <c r="FXZ55" s="526"/>
      <c r="FYA55" s="526"/>
      <c r="FYB55" s="526"/>
      <c r="FYC55" s="526"/>
      <c r="FYD55" s="526"/>
      <c r="FYE55" s="526"/>
      <c r="FYF55" s="526"/>
      <c r="FYG55" s="526"/>
      <c r="FYH55" s="526"/>
      <c r="FYI55" s="526"/>
      <c r="FYJ55" s="526"/>
      <c r="FYK55" s="526"/>
      <c r="FYL55" s="526"/>
      <c r="FYM55" s="526"/>
      <c r="FYN55" s="526"/>
      <c r="FYO55" s="526"/>
      <c r="FYP55" s="526"/>
      <c r="FYQ55" s="526"/>
      <c r="FYR55" s="526"/>
      <c r="FYS55" s="526"/>
      <c r="FYT55" s="526"/>
      <c r="FYU55" s="526"/>
      <c r="FYV55" s="526"/>
      <c r="FYW55" s="526"/>
      <c r="FYX55" s="526"/>
      <c r="FYY55" s="526"/>
      <c r="FYZ55" s="526"/>
      <c r="FZA55" s="526"/>
      <c r="FZB55" s="526"/>
      <c r="FZC55" s="526"/>
      <c r="FZD55" s="526"/>
      <c r="FZE55" s="526"/>
      <c r="FZF55" s="526"/>
      <c r="FZG55" s="526"/>
      <c r="FZH55" s="526"/>
      <c r="FZI55" s="526"/>
      <c r="FZJ55" s="526"/>
      <c r="FZK55" s="526"/>
      <c r="FZL55" s="526"/>
      <c r="FZM55" s="526"/>
      <c r="FZN55" s="526"/>
      <c r="FZO55" s="526"/>
      <c r="FZP55" s="526"/>
      <c r="FZQ55" s="526"/>
      <c r="FZR55" s="526"/>
      <c r="FZS55" s="526"/>
      <c r="FZT55" s="526"/>
      <c r="FZU55" s="526"/>
      <c r="FZV55" s="526"/>
      <c r="FZW55" s="526"/>
      <c r="FZX55" s="526"/>
      <c r="FZY55" s="526"/>
      <c r="FZZ55" s="526"/>
      <c r="GAA55" s="526"/>
      <c r="GAB55" s="526"/>
      <c r="GAC55" s="526"/>
      <c r="GAD55" s="526"/>
      <c r="GAE55" s="526"/>
      <c r="GAF55" s="526"/>
      <c r="GAG55" s="526"/>
      <c r="GAH55" s="526"/>
      <c r="GAI55" s="526"/>
      <c r="GAJ55" s="526"/>
      <c r="GAK55" s="526"/>
      <c r="GAL55" s="526"/>
      <c r="GAM55" s="526"/>
      <c r="GAN55" s="526"/>
      <c r="GAO55" s="526"/>
      <c r="GAP55" s="526"/>
      <c r="GAQ55" s="526"/>
      <c r="GAR55" s="526"/>
      <c r="GAS55" s="526"/>
      <c r="GAT55" s="526"/>
      <c r="GAU55" s="526"/>
      <c r="GAV55" s="526"/>
      <c r="GAW55" s="526"/>
      <c r="GAX55" s="526"/>
      <c r="GAY55" s="526"/>
      <c r="GAZ55" s="526"/>
      <c r="GBA55" s="526"/>
      <c r="GBB55" s="526"/>
      <c r="GBC55" s="526"/>
      <c r="GBD55" s="526"/>
      <c r="GBE55" s="526"/>
      <c r="GBF55" s="526"/>
      <c r="GBG55" s="526"/>
      <c r="GBH55" s="526"/>
      <c r="GBI55" s="526"/>
      <c r="GBJ55" s="526"/>
      <c r="GBK55" s="526"/>
      <c r="GBL55" s="526"/>
      <c r="GBM55" s="526"/>
      <c r="GBN55" s="526"/>
      <c r="GBO55" s="526"/>
      <c r="GBP55" s="526"/>
      <c r="GBQ55" s="526"/>
      <c r="GBR55" s="526"/>
      <c r="GBS55" s="526"/>
      <c r="GBT55" s="526"/>
      <c r="GBU55" s="526"/>
      <c r="GBV55" s="526"/>
      <c r="GBW55" s="526"/>
      <c r="GBX55" s="526"/>
      <c r="GBY55" s="526"/>
      <c r="GBZ55" s="526"/>
      <c r="GCA55" s="526"/>
      <c r="GCB55" s="526"/>
      <c r="GCC55" s="526"/>
      <c r="GCD55" s="526"/>
      <c r="GCE55" s="526"/>
      <c r="GCF55" s="526"/>
      <c r="GCG55" s="526"/>
      <c r="GCH55" s="526"/>
      <c r="GCI55" s="526"/>
      <c r="GCJ55" s="526"/>
      <c r="GCK55" s="526"/>
      <c r="GCL55" s="526"/>
      <c r="GCM55" s="526"/>
      <c r="GCN55" s="526"/>
      <c r="GCO55" s="526"/>
      <c r="GCP55" s="526"/>
      <c r="GCQ55" s="526"/>
      <c r="GCR55" s="526"/>
      <c r="GCS55" s="526"/>
      <c r="GCT55" s="526"/>
      <c r="GCU55" s="526"/>
      <c r="GCV55" s="526"/>
      <c r="GCW55" s="526"/>
      <c r="GCX55" s="526"/>
      <c r="GCY55" s="526"/>
      <c r="GCZ55" s="526"/>
      <c r="GDA55" s="526"/>
      <c r="GDB55" s="526"/>
      <c r="GDC55" s="526"/>
      <c r="GDD55" s="526"/>
      <c r="GDE55" s="526"/>
      <c r="GDF55" s="526"/>
      <c r="GDG55" s="526"/>
      <c r="GDH55" s="526"/>
      <c r="GDI55" s="526"/>
      <c r="GDJ55" s="526"/>
      <c r="GDK55" s="526"/>
      <c r="GDL55" s="526"/>
      <c r="GDM55" s="526"/>
      <c r="GDN55" s="526"/>
      <c r="GDO55" s="526"/>
      <c r="GDP55" s="526"/>
      <c r="GDQ55" s="526"/>
      <c r="GDR55" s="526"/>
      <c r="GDS55" s="526"/>
      <c r="GDT55" s="526"/>
      <c r="GDU55" s="526"/>
      <c r="GDV55" s="526"/>
      <c r="GDW55" s="526"/>
      <c r="GDX55" s="526"/>
      <c r="GDY55" s="526"/>
      <c r="GDZ55" s="526"/>
      <c r="GEA55" s="526"/>
      <c r="GEB55" s="526"/>
      <c r="GEC55" s="526"/>
      <c r="GED55" s="526"/>
      <c r="GEE55" s="526"/>
      <c r="GEF55" s="526"/>
      <c r="GEG55" s="526"/>
      <c r="GEH55" s="526"/>
      <c r="GEI55" s="526"/>
      <c r="GEJ55" s="526"/>
      <c r="GEK55" s="526"/>
      <c r="GEL55" s="526"/>
      <c r="GEM55" s="526"/>
      <c r="GEN55" s="526"/>
      <c r="GEO55" s="526"/>
      <c r="GEP55" s="526"/>
      <c r="GEQ55" s="526"/>
      <c r="GER55" s="526"/>
      <c r="GES55" s="526"/>
      <c r="GET55" s="526"/>
      <c r="GEU55" s="526"/>
      <c r="GEV55" s="526"/>
      <c r="GEW55" s="526"/>
      <c r="GEX55" s="526"/>
      <c r="GEY55" s="526"/>
      <c r="GEZ55" s="526"/>
      <c r="GFA55" s="526"/>
      <c r="GFB55" s="526"/>
      <c r="GFC55" s="526"/>
      <c r="GFD55" s="526"/>
      <c r="GFE55" s="526"/>
      <c r="GFF55" s="526"/>
      <c r="GFG55" s="526"/>
      <c r="GFH55" s="526"/>
      <c r="GFI55" s="526"/>
      <c r="GFJ55" s="526"/>
      <c r="GFK55" s="526"/>
      <c r="GFL55" s="526"/>
      <c r="GFM55" s="526"/>
      <c r="GFN55" s="526"/>
      <c r="GFO55" s="526"/>
      <c r="GFP55" s="526"/>
      <c r="GFQ55" s="526"/>
      <c r="GFR55" s="526"/>
      <c r="GFS55" s="526"/>
      <c r="GFT55" s="526"/>
      <c r="GFU55" s="526"/>
      <c r="GFV55" s="526"/>
      <c r="GFW55" s="526"/>
      <c r="GFX55" s="526"/>
      <c r="GFY55" s="526"/>
      <c r="GFZ55" s="526"/>
      <c r="GGA55" s="526"/>
      <c r="GGB55" s="526"/>
      <c r="GGC55" s="526"/>
      <c r="GGD55" s="526"/>
      <c r="GGE55" s="526"/>
      <c r="GGF55" s="526"/>
      <c r="GGG55" s="526"/>
      <c r="GGH55" s="526"/>
      <c r="GGI55" s="526"/>
      <c r="GGJ55" s="526"/>
      <c r="GGK55" s="526"/>
      <c r="GGL55" s="526"/>
      <c r="GGM55" s="526"/>
      <c r="GGN55" s="526"/>
      <c r="GGO55" s="526"/>
      <c r="GGP55" s="526"/>
      <c r="GGQ55" s="526"/>
      <c r="GGR55" s="526"/>
      <c r="GGS55" s="526"/>
      <c r="GGT55" s="526"/>
      <c r="GGU55" s="526"/>
      <c r="GGV55" s="526"/>
      <c r="GGW55" s="526"/>
      <c r="GGX55" s="526"/>
      <c r="GGY55" s="526"/>
      <c r="GGZ55" s="526"/>
      <c r="GHA55" s="526"/>
      <c r="GHB55" s="526"/>
      <c r="GHC55" s="526"/>
      <c r="GHD55" s="526"/>
      <c r="GHE55" s="526"/>
      <c r="GHF55" s="526"/>
      <c r="GHG55" s="526"/>
      <c r="GHH55" s="526"/>
      <c r="GHI55" s="526"/>
      <c r="GHJ55" s="526"/>
      <c r="GHK55" s="526"/>
      <c r="GHL55" s="526"/>
      <c r="GHM55" s="526"/>
      <c r="GHN55" s="526"/>
      <c r="GHO55" s="526"/>
      <c r="GHP55" s="526"/>
      <c r="GHQ55" s="526"/>
      <c r="GHR55" s="526"/>
      <c r="GHS55" s="526"/>
      <c r="GHT55" s="526"/>
      <c r="GHU55" s="526"/>
      <c r="GHV55" s="526"/>
      <c r="GHW55" s="526"/>
      <c r="GHX55" s="526"/>
      <c r="GHY55" s="526"/>
      <c r="GHZ55" s="526"/>
      <c r="GIA55" s="526"/>
      <c r="GIB55" s="526"/>
      <c r="GIC55" s="526"/>
      <c r="GID55" s="526"/>
      <c r="GIE55" s="526"/>
      <c r="GIF55" s="526"/>
      <c r="GIG55" s="526"/>
      <c r="GIH55" s="526"/>
      <c r="GII55" s="526"/>
      <c r="GIJ55" s="526"/>
      <c r="GIK55" s="526"/>
      <c r="GIL55" s="526"/>
      <c r="GIM55" s="526"/>
      <c r="GIN55" s="526"/>
      <c r="GIO55" s="526"/>
      <c r="GIP55" s="526"/>
      <c r="GIQ55" s="526"/>
      <c r="GIR55" s="526"/>
      <c r="GIS55" s="526"/>
      <c r="GIT55" s="526"/>
      <c r="GIU55" s="526"/>
      <c r="GIV55" s="526"/>
      <c r="GIW55" s="526"/>
      <c r="GIX55" s="526"/>
      <c r="GIY55" s="526"/>
      <c r="GIZ55" s="526"/>
      <c r="GJA55" s="526"/>
      <c r="GJB55" s="526"/>
      <c r="GJC55" s="526"/>
      <c r="GJD55" s="526"/>
      <c r="GJE55" s="526"/>
      <c r="GJF55" s="526"/>
      <c r="GJG55" s="526"/>
      <c r="GJH55" s="526"/>
      <c r="GJI55" s="526"/>
      <c r="GJJ55" s="526"/>
      <c r="GJK55" s="526"/>
      <c r="GJL55" s="526"/>
      <c r="GJM55" s="526"/>
      <c r="GJN55" s="526"/>
      <c r="GJO55" s="526"/>
      <c r="GJP55" s="526"/>
      <c r="GJQ55" s="526"/>
      <c r="GJR55" s="526"/>
      <c r="GJS55" s="526"/>
      <c r="GJT55" s="526"/>
      <c r="GJU55" s="526"/>
      <c r="GJV55" s="526"/>
      <c r="GJW55" s="526"/>
      <c r="GJX55" s="526"/>
      <c r="GJY55" s="526"/>
      <c r="GJZ55" s="526"/>
      <c r="GKA55" s="526"/>
      <c r="GKB55" s="526"/>
      <c r="GKC55" s="526"/>
      <c r="GKD55" s="526"/>
      <c r="GKE55" s="526"/>
      <c r="GKF55" s="526"/>
      <c r="GKG55" s="526"/>
      <c r="GKH55" s="526"/>
      <c r="GKI55" s="526"/>
      <c r="GKJ55" s="526"/>
      <c r="GKK55" s="526"/>
      <c r="GKL55" s="526"/>
      <c r="GKM55" s="526"/>
      <c r="GKN55" s="526"/>
      <c r="GKO55" s="526"/>
      <c r="GKP55" s="526"/>
      <c r="GKQ55" s="526"/>
      <c r="GKR55" s="526"/>
      <c r="GKS55" s="526"/>
      <c r="GKT55" s="526"/>
      <c r="GKU55" s="526"/>
      <c r="GKV55" s="526"/>
      <c r="GKW55" s="526"/>
      <c r="GKX55" s="526"/>
      <c r="GKY55" s="526"/>
      <c r="GKZ55" s="526"/>
      <c r="GLA55" s="526"/>
      <c r="GLB55" s="526"/>
      <c r="GLC55" s="526"/>
      <c r="GLD55" s="526"/>
      <c r="GLE55" s="526"/>
      <c r="GLF55" s="526"/>
      <c r="GLG55" s="526"/>
      <c r="GLH55" s="526"/>
      <c r="GLI55" s="526"/>
      <c r="GLJ55" s="526"/>
      <c r="GLK55" s="526"/>
      <c r="GLL55" s="526"/>
      <c r="GLM55" s="526"/>
      <c r="GLN55" s="526"/>
      <c r="GLO55" s="526"/>
      <c r="GLP55" s="526"/>
      <c r="GLQ55" s="526"/>
      <c r="GLR55" s="526"/>
      <c r="GLS55" s="526"/>
      <c r="GLT55" s="526"/>
      <c r="GLU55" s="526"/>
      <c r="GLV55" s="526"/>
      <c r="GLW55" s="526"/>
      <c r="GLX55" s="526"/>
      <c r="GLY55" s="526"/>
      <c r="GLZ55" s="526"/>
      <c r="GMA55" s="526"/>
      <c r="GMB55" s="526"/>
      <c r="GMC55" s="526"/>
      <c r="GMD55" s="526"/>
      <c r="GME55" s="526"/>
      <c r="GMF55" s="526"/>
      <c r="GMG55" s="526"/>
      <c r="GMH55" s="526"/>
      <c r="GMI55" s="526"/>
      <c r="GMJ55" s="526"/>
      <c r="GMK55" s="526"/>
      <c r="GML55" s="526"/>
      <c r="GMM55" s="526"/>
      <c r="GMN55" s="526"/>
      <c r="GMO55" s="526"/>
      <c r="GMP55" s="526"/>
      <c r="GMQ55" s="526"/>
      <c r="GMR55" s="526"/>
      <c r="GMS55" s="526"/>
      <c r="GMT55" s="526"/>
      <c r="GMU55" s="526"/>
      <c r="GMV55" s="526"/>
      <c r="GMW55" s="526"/>
      <c r="GMX55" s="526"/>
      <c r="GMY55" s="526"/>
      <c r="GMZ55" s="526"/>
      <c r="GNA55" s="526"/>
      <c r="GNB55" s="526"/>
      <c r="GNC55" s="526"/>
      <c r="GND55" s="526"/>
      <c r="GNE55" s="526"/>
      <c r="GNF55" s="526"/>
      <c r="GNG55" s="526"/>
      <c r="GNH55" s="526"/>
      <c r="GNI55" s="526"/>
      <c r="GNJ55" s="526"/>
      <c r="GNK55" s="526"/>
      <c r="GNL55" s="526"/>
      <c r="GNM55" s="526"/>
      <c r="GNN55" s="526"/>
      <c r="GNO55" s="526"/>
      <c r="GNP55" s="526"/>
      <c r="GNQ55" s="526"/>
      <c r="GNR55" s="526"/>
      <c r="GNS55" s="526"/>
      <c r="GNT55" s="526"/>
      <c r="GNU55" s="526"/>
      <c r="GNV55" s="526"/>
      <c r="GNW55" s="526"/>
      <c r="GNX55" s="526"/>
      <c r="GNY55" s="526"/>
      <c r="GNZ55" s="526"/>
      <c r="GOA55" s="526"/>
      <c r="GOB55" s="526"/>
      <c r="GOC55" s="526"/>
      <c r="GOD55" s="526"/>
      <c r="GOE55" s="526"/>
      <c r="GOF55" s="526"/>
      <c r="GOG55" s="526"/>
      <c r="GOH55" s="526"/>
      <c r="GOI55" s="526"/>
      <c r="GOJ55" s="526"/>
      <c r="GOK55" s="526"/>
      <c r="GOL55" s="526"/>
      <c r="GOM55" s="526"/>
      <c r="GON55" s="526"/>
      <c r="GOO55" s="526"/>
      <c r="GOP55" s="526"/>
      <c r="GOQ55" s="526"/>
      <c r="GOR55" s="526"/>
      <c r="GOS55" s="526"/>
      <c r="GOT55" s="526"/>
      <c r="GOU55" s="526"/>
      <c r="GOV55" s="526"/>
      <c r="GOW55" s="526"/>
      <c r="GOX55" s="526"/>
      <c r="GOY55" s="526"/>
      <c r="GOZ55" s="526"/>
      <c r="GPA55" s="526"/>
      <c r="GPB55" s="526"/>
      <c r="GPC55" s="526"/>
      <c r="GPD55" s="526"/>
      <c r="GPE55" s="526"/>
      <c r="GPF55" s="526"/>
      <c r="GPG55" s="526"/>
      <c r="GPH55" s="526"/>
      <c r="GPI55" s="526"/>
      <c r="GPJ55" s="526"/>
      <c r="GPK55" s="526"/>
      <c r="GPL55" s="526"/>
      <c r="GPM55" s="526"/>
      <c r="GPN55" s="526"/>
      <c r="GPO55" s="526"/>
      <c r="GPP55" s="526"/>
      <c r="GPQ55" s="526"/>
      <c r="GPR55" s="526"/>
      <c r="GPS55" s="526"/>
      <c r="GPT55" s="526"/>
      <c r="GPU55" s="526"/>
      <c r="GPV55" s="526"/>
      <c r="GPW55" s="526"/>
      <c r="GPX55" s="526"/>
      <c r="GPY55" s="526"/>
      <c r="GPZ55" s="526"/>
      <c r="GQA55" s="526"/>
      <c r="GQB55" s="526"/>
      <c r="GQC55" s="526"/>
      <c r="GQD55" s="526"/>
      <c r="GQE55" s="526"/>
      <c r="GQF55" s="526"/>
      <c r="GQG55" s="526"/>
      <c r="GQH55" s="526"/>
      <c r="GQI55" s="526"/>
      <c r="GQJ55" s="526"/>
      <c r="GQK55" s="526"/>
      <c r="GQL55" s="526"/>
      <c r="GQM55" s="526"/>
      <c r="GQN55" s="526"/>
      <c r="GQO55" s="526"/>
      <c r="GQP55" s="526"/>
      <c r="GQQ55" s="526"/>
      <c r="GQR55" s="526"/>
      <c r="GQS55" s="526"/>
      <c r="GQT55" s="526"/>
      <c r="GQU55" s="526"/>
      <c r="GQV55" s="526"/>
      <c r="GQW55" s="526"/>
      <c r="GQX55" s="526"/>
      <c r="GQY55" s="526"/>
      <c r="GQZ55" s="526"/>
      <c r="GRA55" s="526"/>
      <c r="GRB55" s="526"/>
      <c r="GRC55" s="526"/>
      <c r="GRD55" s="526"/>
      <c r="GRE55" s="526"/>
      <c r="GRF55" s="526"/>
      <c r="GRG55" s="526"/>
      <c r="GRH55" s="526"/>
      <c r="GRI55" s="526"/>
      <c r="GRJ55" s="526"/>
      <c r="GRK55" s="526"/>
      <c r="GRL55" s="526"/>
      <c r="GRM55" s="526"/>
      <c r="GRN55" s="526"/>
      <c r="GRO55" s="526"/>
      <c r="GRP55" s="526"/>
      <c r="GRQ55" s="526"/>
      <c r="GRR55" s="526"/>
      <c r="GRS55" s="526"/>
      <c r="GRT55" s="526"/>
      <c r="GRU55" s="526"/>
      <c r="GRV55" s="526"/>
      <c r="GRW55" s="526"/>
      <c r="GRX55" s="526"/>
      <c r="GRY55" s="526"/>
      <c r="GRZ55" s="526"/>
      <c r="GSA55" s="526"/>
      <c r="GSB55" s="526"/>
      <c r="GSC55" s="526"/>
      <c r="GSD55" s="526"/>
      <c r="GSE55" s="526"/>
      <c r="GSF55" s="526"/>
      <c r="GSG55" s="526"/>
      <c r="GSH55" s="526"/>
      <c r="GSI55" s="526"/>
      <c r="GSJ55" s="526"/>
      <c r="GSK55" s="526"/>
      <c r="GSL55" s="526"/>
      <c r="GSM55" s="526"/>
      <c r="GSN55" s="526"/>
      <c r="GSO55" s="526"/>
      <c r="GSP55" s="526"/>
      <c r="GSQ55" s="526"/>
      <c r="GSR55" s="526"/>
      <c r="GSS55" s="526"/>
      <c r="GST55" s="526"/>
      <c r="GSU55" s="526"/>
      <c r="GSV55" s="526"/>
      <c r="GSW55" s="526"/>
      <c r="GSX55" s="526"/>
      <c r="GSY55" s="526"/>
      <c r="GSZ55" s="526"/>
      <c r="GTA55" s="526"/>
      <c r="GTB55" s="526"/>
      <c r="GTC55" s="526"/>
      <c r="GTD55" s="526"/>
      <c r="GTE55" s="526"/>
      <c r="GTF55" s="526"/>
      <c r="GTG55" s="526"/>
      <c r="GTH55" s="526"/>
      <c r="GTI55" s="526"/>
      <c r="GTJ55" s="526"/>
      <c r="GTK55" s="526"/>
      <c r="GTL55" s="526"/>
      <c r="GTM55" s="526"/>
      <c r="GTN55" s="526"/>
      <c r="GTO55" s="526"/>
      <c r="GTP55" s="526"/>
      <c r="GTQ55" s="526"/>
      <c r="GTR55" s="526"/>
      <c r="GTS55" s="526"/>
      <c r="GTT55" s="526"/>
      <c r="GTU55" s="526"/>
      <c r="GTV55" s="526"/>
      <c r="GTW55" s="526"/>
      <c r="GTX55" s="526"/>
      <c r="GTY55" s="526"/>
      <c r="GTZ55" s="526"/>
      <c r="GUA55" s="526"/>
      <c r="GUB55" s="526"/>
      <c r="GUC55" s="526"/>
      <c r="GUD55" s="526"/>
      <c r="GUE55" s="526"/>
      <c r="GUF55" s="526"/>
      <c r="GUG55" s="526"/>
      <c r="GUH55" s="526"/>
      <c r="GUI55" s="526"/>
      <c r="GUJ55" s="526"/>
      <c r="GUK55" s="526"/>
      <c r="GUL55" s="526"/>
      <c r="GUM55" s="526"/>
      <c r="GUN55" s="526"/>
      <c r="GUO55" s="526"/>
      <c r="GUP55" s="526"/>
      <c r="GUQ55" s="526"/>
      <c r="GUR55" s="526"/>
      <c r="GUS55" s="526"/>
      <c r="GUT55" s="526"/>
      <c r="GUU55" s="526"/>
      <c r="GUV55" s="526"/>
      <c r="GUW55" s="526"/>
      <c r="GUX55" s="526"/>
      <c r="GUY55" s="526"/>
      <c r="GUZ55" s="526"/>
      <c r="GVA55" s="526"/>
      <c r="GVB55" s="526"/>
      <c r="GVC55" s="526"/>
      <c r="GVD55" s="526"/>
      <c r="GVE55" s="526"/>
      <c r="GVF55" s="526"/>
      <c r="GVG55" s="526"/>
      <c r="GVH55" s="526"/>
      <c r="GVI55" s="526"/>
      <c r="GVJ55" s="526"/>
      <c r="GVK55" s="526"/>
      <c r="GVL55" s="526"/>
      <c r="GVM55" s="526"/>
      <c r="GVN55" s="526"/>
      <c r="GVO55" s="526"/>
      <c r="GVP55" s="526"/>
      <c r="GVQ55" s="526"/>
      <c r="GVR55" s="526"/>
      <c r="GVS55" s="526"/>
      <c r="GVT55" s="526"/>
      <c r="GVU55" s="526"/>
      <c r="GVV55" s="526"/>
      <c r="GVW55" s="526"/>
      <c r="GVX55" s="526"/>
      <c r="GVY55" s="526"/>
      <c r="GVZ55" s="526"/>
      <c r="GWA55" s="526"/>
      <c r="GWB55" s="526"/>
      <c r="GWC55" s="526"/>
      <c r="GWD55" s="526"/>
      <c r="GWE55" s="526"/>
      <c r="GWF55" s="526"/>
      <c r="GWG55" s="526"/>
      <c r="GWH55" s="526"/>
      <c r="GWI55" s="526"/>
      <c r="GWJ55" s="526"/>
      <c r="GWK55" s="526"/>
      <c r="GWL55" s="526"/>
      <c r="GWM55" s="526"/>
      <c r="GWN55" s="526"/>
      <c r="GWO55" s="526"/>
      <c r="GWP55" s="526"/>
      <c r="GWQ55" s="526"/>
      <c r="GWR55" s="526"/>
      <c r="GWS55" s="526"/>
      <c r="GWT55" s="526"/>
      <c r="GWU55" s="526"/>
      <c r="GWV55" s="526"/>
      <c r="GWW55" s="526"/>
      <c r="GWX55" s="526"/>
      <c r="GWY55" s="526"/>
      <c r="GWZ55" s="526"/>
      <c r="GXA55" s="526"/>
      <c r="GXB55" s="526"/>
      <c r="GXC55" s="526"/>
      <c r="GXD55" s="526"/>
      <c r="GXE55" s="526"/>
      <c r="GXF55" s="526"/>
      <c r="GXG55" s="526"/>
      <c r="GXH55" s="526"/>
      <c r="GXI55" s="526"/>
      <c r="GXJ55" s="526"/>
      <c r="GXK55" s="526"/>
      <c r="GXL55" s="526"/>
      <c r="GXM55" s="526"/>
      <c r="GXN55" s="526"/>
      <c r="GXO55" s="526"/>
      <c r="GXP55" s="526"/>
      <c r="GXQ55" s="526"/>
      <c r="GXR55" s="526"/>
      <c r="GXS55" s="526"/>
      <c r="GXT55" s="526"/>
      <c r="GXU55" s="526"/>
      <c r="GXV55" s="526"/>
      <c r="GXW55" s="526"/>
      <c r="GXX55" s="526"/>
      <c r="GXY55" s="526"/>
      <c r="GXZ55" s="526"/>
      <c r="GYA55" s="526"/>
      <c r="GYB55" s="526"/>
      <c r="GYC55" s="526"/>
      <c r="GYD55" s="526"/>
      <c r="GYE55" s="526"/>
      <c r="GYF55" s="526"/>
      <c r="GYG55" s="526"/>
      <c r="GYH55" s="526"/>
      <c r="GYI55" s="526"/>
      <c r="GYJ55" s="526"/>
      <c r="GYK55" s="526"/>
      <c r="GYL55" s="526"/>
      <c r="GYM55" s="526"/>
      <c r="GYN55" s="526"/>
      <c r="GYO55" s="526"/>
      <c r="GYP55" s="526"/>
      <c r="GYQ55" s="526"/>
      <c r="GYR55" s="526"/>
      <c r="GYS55" s="526"/>
      <c r="GYT55" s="526"/>
      <c r="GYU55" s="526"/>
      <c r="GYV55" s="526"/>
      <c r="GYW55" s="526"/>
      <c r="GYX55" s="526"/>
      <c r="GYY55" s="526"/>
      <c r="GYZ55" s="526"/>
      <c r="GZA55" s="526"/>
      <c r="GZB55" s="526"/>
      <c r="GZC55" s="526"/>
      <c r="GZD55" s="526"/>
      <c r="GZE55" s="526"/>
      <c r="GZF55" s="526"/>
      <c r="GZG55" s="526"/>
      <c r="GZH55" s="526"/>
      <c r="GZI55" s="526"/>
      <c r="GZJ55" s="526"/>
      <c r="GZK55" s="526"/>
      <c r="GZL55" s="526"/>
      <c r="GZM55" s="526"/>
      <c r="GZN55" s="526"/>
      <c r="GZO55" s="526"/>
      <c r="GZP55" s="526"/>
      <c r="GZQ55" s="526"/>
      <c r="GZR55" s="526"/>
      <c r="GZS55" s="526"/>
      <c r="GZT55" s="526"/>
      <c r="GZU55" s="526"/>
      <c r="GZV55" s="526"/>
      <c r="GZW55" s="526"/>
      <c r="GZX55" s="526"/>
      <c r="GZY55" s="526"/>
      <c r="GZZ55" s="526"/>
      <c r="HAA55" s="526"/>
      <c r="HAB55" s="526"/>
      <c r="HAC55" s="526"/>
      <c r="HAD55" s="526"/>
      <c r="HAE55" s="526"/>
      <c r="HAF55" s="526"/>
      <c r="HAG55" s="526"/>
      <c r="HAH55" s="526"/>
      <c r="HAI55" s="526"/>
      <c r="HAJ55" s="526"/>
      <c r="HAK55" s="526"/>
      <c r="HAL55" s="526"/>
      <c r="HAM55" s="526"/>
      <c r="HAN55" s="526"/>
      <c r="HAO55" s="526"/>
      <c r="HAP55" s="526"/>
      <c r="HAQ55" s="526"/>
      <c r="HAR55" s="526"/>
      <c r="HAS55" s="526"/>
      <c r="HAT55" s="526"/>
      <c r="HAU55" s="526"/>
      <c r="HAV55" s="526"/>
      <c r="HAW55" s="526"/>
      <c r="HAX55" s="526"/>
      <c r="HAY55" s="526"/>
      <c r="HAZ55" s="526"/>
      <c r="HBA55" s="526"/>
      <c r="HBB55" s="526"/>
      <c r="HBC55" s="526"/>
      <c r="HBD55" s="526"/>
      <c r="HBE55" s="526"/>
      <c r="HBF55" s="526"/>
      <c r="HBG55" s="526"/>
      <c r="HBH55" s="526"/>
      <c r="HBI55" s="526"/>
      <c r="HBJ55" s="526"/>
      <c r="HBK55" s="526"/>
      <c r="HBL55" s="526"/>
      <c r="HBM55" s="526"/>
      <c r="HBN55" s="526"/>
      <c r="HBO55" s="526"/>
      <c r="HBP55" s="526"/>
      <c r="HBQ55" s="526"/>
      <c r="HBR55" s="526"/>
      <c r="HBS55" s="526"/>
      <c r="HBT55" s="526"/>
      <c r="HBU55" s="526"/>
      <c r="HBV55" s="526"/>
      <c r="HBW55" s="526"/>
      <c r="HBX55" s="526"/>
      <c r="HBY55" s="526"/>
      <c r="HBZ55" s="526"/>
      <c r="HCA55" s="526"/>
      <c r="HCB55" s="526"/>
      <c r="HCC55" s="526"/>
      <c r="HCD55" s="526"/>
      <c r="HCE55" s="526"/>
      <c r="HCF55" s="526"/>
      <c r="HCG55" s="526"/>
      <c r="HCH55" s="526"/>
      <c r="HCI55" s="526"/>
      <c r="HCJ55" s="526"/>
      <c r="HCK55" s="526"/>
      <c r="HCL55" s="526"/>
      <c r="HCM55" s="526"/>
      <c r="HCN55" s="526"/>
      <c r="HCO55" s="526"/>
      <c r="HCP55" s="526"/>
      <c r="HCQ55" s="526"/>
      <c r="HCR55" s="526"/>
      <c r="HCS55" s="526"/>
      <c r="HCT55" s="526"/>
      <c r="HCU55" s="526"/>
      <c r="HCV55" s="526"/>
      <c r="HCW55" s="526"/>
      <c r="HCX55" s="526"/>
      <c r="HCY55" s="526"/>
      <c r="HCZ55" s="526"/>
      <c r="HDA55" s="526"/>
      <c r="HDB55" s="526"/>
      <c r="HDC55" s="526"/>
      <c r="HDD55" s="526"/>
      <c r="HDE55" s="526"/>
      <c r="HDF55" s="526"/>
      <c r="HDG55" s="526"/>
      <c r="HDH55" s="526"/>
      <c r="HDI55" s="526"/>
      <c r="HDJ55" s="526"/>
      <c r="HDK55" s="526"/>
      <c r="HDL55" s="526"/>
      <c r="HDM55" s="526"/>
      <c r="HDN55" s="526"/>
      <c r="HDO55" s="526"/>
      <c r="HDP55" s="526"/>
      <c r="HDQ55" s="526"/>
      <c r="HDR55" s="526"/>
      <c r="HDS55" s="526"/>
      <c r="HDT55" s="526"/>
      <c r="HDU55" s="526"/>
      <c r="HDV55" s="526"/>
      <c r="HDW55" s="526"/>
      <c r="HDX55" s="526"/>
      <c r="HDY55" s="526"/>
      <c r="HDZ55" s="526"/>
      <c r="HEA55" s="526"/>
      <c r="HEB55" s="526"/>
      <c r="HEC55" s="526"/>
      <c r="HED55" s="526"/>
      <c r="HEE55" s="526"/>
      <c r="HEF55" s="526"/>
      <c r="HEG55" s="526"/>
      <c r="HEH55" s="526"/>
      <c r="HEI55" s="526"/>
      <c r="HEJ55" s="526"/>
      <c r="HEK55" s="526"/>
      <c r="HEL55" s="526"/>
      <c r="HEM55" s="526"/>
      <c r="HEN55" s="526"/>
      <c r="HEO55" s="526"/>
      <c r="HEP55" s="526"/>
      <c r="HEQ55" s="526"/>
      <c r="HER55" s="526"/>
      <c r="HES55" s="526"/>
      <c r="HET55" s="526"/>
      <c r="HEU55" s="526"/>
      <c r="HEV55" s="526"/>
      <c r="HEW55" s="526"/>
      <c r="HEX55" s="526"/>
      <c r="HEY55" s="526"/>
      <c r="HEZ55" s="526"/>
      <c r="HFA55" s="526"/>
      <c r="HFB55" s="526"/>
      <c r="HFC55" s="526"/>
      <c r="HFD55" s="526"/>
      <c r="HFE55" s="526"/>
      <c r="HFF55" s="526"/>
      <c r="HFG55" s="526"/>
      <c r="HFH55" s="526"/>
      <c r="HFI55" s="526"/>
      <c r="HFJ55" s="526"/>
      <c r="HFK55" s="526"/>
      <c r="HFL55" s="526"/>
      <c r="HFM55" s="526"/>
      <c r="HFN55" s="526"/>
      <c r="HFO55" s="526"/>
      <c r="HFP55" s="526"/>
      <c r="HFQ55" s="526"/>
      <c r="HFR55" s="526"/>
      <c r="HFS55" s="526"/>
      <c r="HFT55" s="526"/>
      <c r="HFU55" s="526"/>
      <c r="HFV55" s="526"/>
      <c r="HFW55" s="526"/>
      <c r="HFX55" s="526"/>
      <c r="HFY55" s="526"/>
      <c r="HFZ55" s="526"/>
      <c r="HGA55" s="526"/>
      <c r="HGB55" s="526"/>
      <c r="HGC55" s="526"/>
      <c r="HGD55" s="526"/>
      <c r="HGE55" s="526"/>
      <c r="HGF55" s="526"/>
      <c r="HGG55" s="526"/>
      <c r="HGH55" s="526"/>
      <c r="HGI55" s="526"/>
      <c r="HGJ55" s="526"/>
      <c r="HGK55" s="526"/>
      <c r="HGL55" s="526"/>
      <c r="HGM55" s="526"/>
      <c r="HGN55" s="526"/>
      <c r="HGO55" s="526"/>
      <c r="HGP55" s="526"/>
      <c r="HGQ55" s="526"/>
      <c r="HGR55" s="526"/>
      <c r="HGS55" s="526"/>
      <c r="HGT55" s="526"/>
      <c r="HGU55" s="526"/>
      <c r="HGV55" s="526"/>
      <c r="HGW55" s="526"/>
      <c r="HGX55" s="526"/>
      <c r="HGY55" s="526"/>
      <c r="HGZ55" s="526"/>
      <c r="HHA55" s="526"/>
      <c r="HHB55" s="526"/>
      <c r="HHC55" s="526"/>
      <c r="HHD55" s="526"/>
      <c r="HHE55" s="526"/>
      <c r="HHF55" s="526"/>
      <c r="HHG55" s="526"/>
      <c r="HHH55" s="526"/>
      <c r="HHI55" s="526"/>
      <c r="HHJ55" s="526"/>
      <c r="HHK55" s="526"/>
      <c r="HHL55" s="526"/>
      <c r="HHM55" s="526"/>
      <c r="HHN55" s="526"/>
      <c r="HHO55" s="526"/>
      <c r="HHP55" s="526"/>
      <c r="HHQ55" s="526"/>
      <c r="HHR55" s="526"/>
      <c r="HHS55" s="526"/>
      <c r="HHT55" s="526"/>
      <c r="HHU55" s="526"/>
      <c r="HHV55" s="526"/>
      <c r="HHW55" s="526"/>
      <c r="HHX55" s="526"/>
      <c r="HHY55" s="526"/>
      <c r="HHZ55" s="526"/>
      <c r="HIA55" s="526"/>
      <c r="HIB55" s="526"/>
      <c r="HIC55" s="526"/>
      <c r="HID55" s="526"/>
      <c r="HIE55" s="526"/>
      <c r="HIF55" s="526"/>
      <c r="HIG55" s="526"/>
      <c r="HIH55" s="526"/>
      <c r="HII55" s="526"/>
      <c r="HIJ55" s="526"/>
      <c r="HIK55" s="526"/>
      <c r="HIL55" s="526"/>
      <c r="HIM55" s="526"/>
      <c r="HIN55" s="526"/>
      <c r="HIO55" s="526"/>
      <c r="HIP55" s="526"/>
      <c r="HIQ55" s="526"/>
      <c r="HIR55" s="526"/>
      <c r="HIS55" s="526"/>
      <c r="HIT55" s="526"/>
      <c r="HIU55" s="526"/>
      <c r="HIV55" s="526"/>
      <c r="HIW55" s="526"/>
      <c r="HIX55" s="526"/>
      <c r="HIY55" s="526"/>
      <c r="HIZ55" s="526"/>
      <c r="HJA55" s="526"/>
      <c r="HJB55" s="526"/>
      <c r="HJC55" s="526"/>
      <c r="HJD55" s="526"/>
      <c r="HJE55" s="526"/>
      <c r="HJF55" s="526"/>
      <c r="HJG55" s="526"/>
      <c r="HJH55" s="526"/>
      <c r="HJI55" s="526"/>
      <c r="HJJ55" s="526"/>
      <c r="HJK55" s="526"/>
      <c r="HJL55" s="526"/>
      <c r="HJM55" s="526"/>
      <c r="HJN55" s="526"/>
      <c r="HJO55" s="526"/>
      <c r="HJP55" s="526"/>
      <c r="HJQ55" s="526"/>
      <c r="HJR55" s="526"/>
      <c r="HJS55" s="526"/>
      <c r="HJT55" s="526"/>
      <c r="HJU55" s="526"/>
      <c r="HJV55" s="526"/>
      <c r="HJW55" s="526"/>
      <c r="HJX55" s="526"/>
      <c r="HJY55" s="526"/>
      <c r="HJZ55" s="526"/>
      <c r="HKA55" s="526"/>
      <c r="HKB55" s="526"/>
      <c r="HKC55" s="526"/>
      <c r="HKD55" s="526"/>
      <c r="HKE55" s="526"/>
      <c r="HKF55" s="526"/>
      <c r="HKG55" s="526"/>
      <c r="HKH55" s="526"/>
      <c r="HKI55" s="526"/>
      <c r="HKJ55" s="526"/>
      <c r="HKK55" s="526"/>
      <c r="HKL55" s="526"/>
      <c r="HKM55" s="526"/>
      <c r="HKN55" s="526"/>
      <c r="HKO55" s="526"/>
      <c r="HKP55" s="526"/>
      <c r="HKQ55" s="526"/>
      <c r="HKR55" s="526"/>
      <c r="HKS55" s="526"/>
      <c r="HKT55" s="526"/>
      <c r="HKU55" s="526"/>
      <c r="HKV55" s="526"/>
      <c r="HKW55" s="526"/>
      <c r="HKX55" s="526"/>
      <c r="HKY55" s="526"/>
      <c r="HKZ55" s="526"/>
      <c r="HLA55" s="526"/>
      <c r="HLB55" s="526"/>
      <c r="HLC55" s="526"/>
      <c r="HLD55" s="526"/>
      <c r="HLE55" s="526"/>
      <c r="HLF55" s="526"/>
      <c r="HLG55" s="526"/>
      <c r="HLH55" s="526"/>
      <c r="HLI55" s="526"/>
      <c r="HLJ55" s="526"/>
      <c r="HLK55" s="526"/>
      <c r="HLL55" s="526"/>
      <c r="HLM55" s="526"/>
      <c r="HLN55" s="526"/>
      <c r="HLO55" s="526"/>
      <c r="HLP55" s="526"/>
      <c r="HLQ55" s="526"/>
      <c r="HLR55" s="526"/>
      <c r="HLS55" s="526"/>
      <c r="HLT55" s="526"/>
      <c r="HLU55" s="526"/>
      <c r="HLV55" s="526"/>
      <c r="HLW55" s="526"/>
      <c r="HLX55" s="526"/>
      <c r="HLY55" s="526"/>
      <c r="HLZ55" s="526"/>
      <c r="HMA55" s="526"/>
      <c r="HMB55" s="526"/>
      <c r="HMC55" s="526"/>
      <c r="HMD55" s="526"/>
      <c r="HME55" s="526"/>
      <c r="HMF55" s="526"/>
      <c r="HMG55" s="526"/>
      <c r="HMH55" s="526"/>
      <c r="HMI55" s="526"/>
      <c r="HMJ55" s="526"/>
      <c r="HMK55" s="526"/>
      <c r="HML55" s="526"/>
      <c r="HMM55" s="526"/>
      <c r="HMN55" s="526"/>
      <c r="HMO55" s="526"/>
      <c r="HMP55" s="526"/>
      <c r="HMQ55" s="526"/>
      <c r="HMR55" s="526"/>
      <c r="HMS55" s="526"/>
      <c r="HMT55" s="526"/>
      <c r="HMU55" s="526"/>
      <c r="HMV55" s="526"/>
      <c r="HMW55" s="526"/>
      <c r="HMX55" s="526"/>
      <c r="HMY55" s="526"/>
      <c r="HMZ55" s="526"/>
      <c r="HNA55" s="526"/>
      <c r="HNB55" s="526"/>
      <c r="HNC55" s="526"/>
      <c r="HND55" s="526"/>
      <c r="HNE55" s="526"/>
      <c r="HNF55" s="526"/>
      <c r="HNG55" s="526"/>
      <c r="HNH55" s="526"/>
      <c r="HNI55" s="526"/>
      <c r="HNJ55" s="526"/>
      <c r="HNK55" s="526"/>
      <c r="HNL55" s="526"/>
      <c r="HNM55" s="526"/>
      <c r="HNN55" s="526"/>
      <c r="HNO55" s="526"/>
      <c r="HNP55" s="526"/>
      <c r="HNQ55" s="526"/>
      <c r="HNR55" s="526"/>
      <c r="HNS55" s="526"/>
      <c r="HNT55" s="526"/>
      <c r="HNU55" s="526"/>
      <c r="HNV55" s="526"/>
      <c r="HNW55" s="526"/>
      <c r="HNX55" s="526"/>
      <c r="HNY55" s="526"/>
      <c r="HNZ55" s="526"/>
      <c r="HOA55" s="526"/>
      <c r="HOB55" s="526"/>
      <c r="HOC55" s="526"/>
      <c r="HOD55" s="526"/>
      <c r="HOE55" s="526"/>
      <c r="HOF55" s="526"/>
      <c r="HOG55" s="526"/>
      <c r="HOH55" s="526"/>
      <c r="HOI55" s="526"/>
      <c r="HOJ55" s="526"/>
      <c r="HOK55" s="526"/>
      <c r="HOL55" s="526"/>
      <c r="HOM55" s="526"/>
      <c r="HON55" s="526"/>
      <c r="HOO55" s="526"/>
      <c r="HOP55" s="526"/>
      <c r="HOQ55" s="526"/>
      <c r="HOR55" s="526"/>
      <c r="HOS55" s="526"/>
      <c r="HOT55" s="526"/>
      <c r="HOU55" s="526"/>
      <c r="HOV55" s="526"/>
      <c r="HOW55" s="526"/>
      <c r="HOX55" s="526"/>
      <c r="HOY55" s="526"/>
      <c r="HOZ55" s="526"/>
      <c r="HPA55" s="526"/>
      <c r="HPB55" s="526"/>
      <c r="HPC55" s="526"/>
      <c r="HPD55" s="526"/>
      <c r="HPE55" s="526"/>
      <c r="HPF55" s="526"/>
      <c r="HPG55" s="526"/>
      <c r="HPH55" s="526"/>
      <c r="HPI55" s="526"/>
      <c r="HPJ55" s="526"/>
      <c r="HPK55" s="526"/>
      <c r="HPL55" s="526"/>
      <c r="HPM55" s="526"/>
      <c r="HPN55" s="526"/>
      <c r="HPO55" s="526"/>
      <c r="HPP55" s="526"/>
      <c r="HPQ55" s="526"/>
      <c r="HPR55" s="526"/>
      <c r="HPS55" s="526"/>
      <c r="HPT55" s="526"/>
      <c r="HPU55" s="526"/>
      <c r="HPV55" s="526"/>
      <c r="HPW55" s="526"/>
      <c r="HPX55" s="526"/>
      <c r="HPY55" s="526"/>
      <c r="HPZ55" s="526"/>
      <c r="HQA55" s="526"/>
      <c r="HQB55" s="526"/>
      <c r="HQC55" s="526"/>
      <c r="HQD55" s="526"/>
      <c r="HQE55" s="526"/>
      <c r="HQF55" s="526"/>
      <c r="HQG55" s="526"/>
      <c r="HQH55" s="526"/>
      <c r="HQI55" s="526"/>
      <c r="HQJ55" s="526"/>
      <c r="HQK55" s="526"/>
      <c r="HQL55" s="526"/>
      <c r="HQM55" s="526"/>
      <c r="HQN55" s="526"/>
      <c r="HQO55" s="526"/>
      <c r="HQP55" s="526"/>
      <c r="HQQ55" s="526"/>
      <c r="HQR55" s="526"/>
      <c r="HQS55" s="526"/>
      <c r="HQT55" s="526"/>
      <c r="HQU55" s="526"/>
      <c r="HQV55" s="526"/>
      <c r="HQW55" s="526"/>
      <c r="HQX55" s="526"/>
      <c r="HQY55" s="526"/>
      <c r="HQZ55" s="526"/>
      <c r="HRA55" s="526"/>
      <c r="HRB55" s="526"/>
      <c r="HRC55" s="526"/>
      <c r="HRD55" s="526"/>
      <c r="HRE55" s="526"/>
      <c r="HRF55" s="526"/>
      <c r="HRG55" s="526"/>
      <c r="HRH55" s="526"/>
      <c r="HRI55" s="526"/>
      <c r="HRJ55" s="526"/>
      <c r="HRK55" s="526"/>
      <c r="HRL55" s="526"/>
      <c r="HRM55" s="526"/>
      <c r="HRN55" s="526"/>
      <c r="HRO55" s="526"/>
      <c r="HRP55" s="526"/>
      <c r="HRQ55" s="526"/>
      <c r="HRR55" s="526"/>
      <c r="HRS55" s="526"/>
      <c r="HRT55" s="526"/>
      <c r="HRU55" s="526"/>
      <c r="HRV55" s="526"/>
      <c r="HRW55" s="526"/>
      <c r="HRX55" s="526"/>
      <c r="HRY55" s="526"/>
      <c r="HRZ55" s="526"/>
      <c r="HSA55" s="526"/>
      <c r="HSB55" s="526"/>
      <c r="HSC55" s="526"/>
      <c r="HSD55" s="526"/>
      <c r="HSE55" s="526"/>
      <c r="HSF55" s="526"/>
      <c r="HSG55" s="526"/>
      <c r="HSH55" s="526"/>
      <c r="HSI55" s="526"/>
      <c r="HSJ55" s="526"/>
      <c r="HSK55" s="526"/>
      <c r="HSL55" s="526"/>
      <c r="HSM55" s="526"/>
      <c r="HSN55" s="526"/>
      <c r="HSO55" s="526"/>
      <c r="HSP55" s="526"/>
      <c r="HSQ55" s="526"/>
      <c r="HSR55" s="526"/>
      <c r="HSS55" s="526"/>
      <c r="HST55" s="526"/>
      <c r="HSU55" s="526"/>
      <c r="HSV55" s="526"/>
      <c r="HSW55" s="526"/>
      <c r="HSX55" s="526"/>
      <c r="HSY55" s="526"/>
      <c r="HSZ55" s="526"/>
      <c r="HTA55" s="526"/>
      <c r="HTB55" s="526"/>
      <c r="HTC55" s="526"/>
      <c r="HTD55" s="526"/>
      <c r="HTE55" s="526"/>
      <c r="HTF55" s="526"/>
      <c r="HTG55" s="526"/>
      <c r="HTH55" s="526"/>
      <c r="HTI55" s="526"/>
      <c r="HTJ55" s="526"/>
      <c r="HTK55" s="526"/>
      <c r="HTL55" s="526"/>
      <c r="HTM55" s="526"/>
      <c r="HTN55" s="526"/>
      <c r="HTO55" s="526"/>
      <c r="HTP55" s="526"/>
      <c r="HTQ55" s="526"/>
      <c r="HTR55" s="526"/>
      <c r="HTS55" s="526"/>
      <c r="HTT55" s="526"/>
      <c r="HTU55" s="526"/>
      <c r="HTV55" s="526"/>
      <c r="HTW55" s="526"/>
      <c r="HTX55" s="526"/>
      <c r="HTY55" s="526"/>
      <c r="HTZ55" s="526"/>
      <c r="HUA55" s="526"/>
      <c r="HUB55" s="526"/>
      <c r="HUC55" s="526"/>
      <c r="HUD55" s="526"/>
      <c r="HUE55" s="526"/>
      <c r="HUF55" s="526"/>
      <c r="HUG55" s="526"/>
      <c r="HUH55" s="526"/>
      <c r="HUI55" s="526"/>
      <c r="HUJ55" s="526"/>
      <c r="HUK55" s="526"/>
      <c r="HUL55" s="526"/>
      <c r="HUM55" s="526"/>
      <c r="HUN55" s="526"/>
      <c r="HUO55" s="526"/>
      <c r="HUP55" s="526"/>
      <c r="HUQ55" s="526"/>
      <c r="HUR55" s="526"/>
      <c r="HUS55" s="526"/>
      <c r="HUT55" s="526"/>
      <c r="HUU55" s="526"/>
      <c r="HUV55" s="526"/>
      <c r="HUW55" s="526"/>
      <c r="HUX55" s="526"/>
      <c r="HUY55" s="526"/>
      <c r="HUZ55" s="526"/>
      <c r="HVA55" s="526"/>
      <c r="HVB55" s="526"/>
      <c r="HVC55" s="526"/>
      <c r="HVD55" s="526"/>
      <c r="HVE55" s="526"/>
      <c r="HVF55" s="526"/>
      <c r="HVG55" s="526"/>
      <c r="HVH55" s="526"/>
      <c r="HVI55" s="526"/>
      <c r="HVJ55" s="526"/>
      <c r="HVK55" s="526"/>
      <c r="HVL55" s="526"/>
      <c r="HVM55" s="526"/>
      <c r="HVN55" s="526"/>
      <c r="HVO55" s="526"/>
      <c r="HVP55" s="526"/>
      <c r="HVQ55" s="526"/>
      <c r="HVR55" s="526"/>
      <c r="HVS55" s="526"/>
      <c r="HVT55" s="526"/>
      <c r="HVU55" s="526"/>
      <c r="HVV55" s="526"/>
      <c r="HVW55" s="526"/>
      <c r="HVX55" s="526"/>
      <c r="HVY55" s="526"/>
      <c r="HVZ55" s="526"/>
      <c r="HWA55" s="526"/>
      <c r="HWB55" s="526"/>
      <c r="HWC55" s="526"/>
      <c r="HWD55" s="526"/>
      <c r="HWE55" s="526"/>
      <c r="HWF55" s="526"/>
      <c r="HWG55" s="526"/>
      <c r="HWH55" s="526"/>
      <c r="HWI55" s="526"/>
      <c r="HWJ55" s="526"/>
      <c r="HWK55" s="526"/>
      <c r="HWL55" s="526"/>
      <c r="HWM55" s="526"/>
      <c r="HWN55" s="526"/>
      <c r="HWO55" s="526"/>
      <c r="HWP55" s="526"/>
      <c r="HWQ55" s="526"/>
      <c r="HWR55" s="526"/>
      <c r="HWS55" s="526"/>
      <c r="HWT55" s="526"/>
      <c r="HWU55" s="526"/>
      <c r="HWV55" s="526"/>
      <c r="HWW55" s="526"/>
      <c r="HWX55" s="526"/>
      <c r="HWY55" s="526"/>
      <c r="HWZ55" s="526"/>
      <c r="HXA55" s="526"/>
      <c r="HXB55" s="526"/>
      <c r="HXC55" s="526"/>
      <c r="HXD55" s="526"/>
      <c r="HXE55" s="526"/>
      <c r="HXF55" s="526"/>
      <c r="HXG55" s="526"/>
      <c r="HXH55" s="526"/>
      <c r="HXI55" s="526"/>
      <c r="HXJ55" s="526"/>
      <c r="HXK55" s="526"/>
      <c r="HXL55" s="526"/>
      <c r="HXM55" s="526"/>
      <c r="HXN55" s="526"/>
      <c r="HXO55" s="526"/>
      <c r="HXP55" s="526"/>
      <c r="HXQ55" s="526"/>
      <c r="HXR55" s="526"/>
      <c r="HXS55" s="526"/>
      <c r="HXT55" s="526"/>
      <c r="HXU55" s="526"/>
      <c r="HXV55" s="526"/>
      <c r="HXW55" s="526"/>
      <c r="HXX55" s="526"/>
      <c r="HXY55" s="526"/>
      <c r="HXZ55" s="526"/>
      <c r="HYA55" s="526"/>
      <c r="HYB55" s="526"/>
      <c r="HYC55" s="526"/>
      <c r="HYD55" s="526"/>
      <c r="HYE55" s="526"/>
      <c r="HYF55" s="526"/>
      <c r="HYG55" s="526"/>
      <c r="HYH55" s="526"/>
      <c r="HYI55" s="526"/>
      <c r="HYJ55" s="526"/>
      <c r="HYK55" s="526"/>
      <c r="HYL55" s="526"/>
      <c r="HYM55" s="526"/>
      <c r="HYN55" s="526"/>
      <c r="HYO55" s="526"/>
      <c r="HYP55" s="526"/>
      <c r="HYQ55" s="526"/>
      <c r="HYR55" s="526"/>
      <c r="HYS55" s="526"/>
      <c r="HYT55" s="526"/>
      <c r="HYU55" s="526"/>
      <c r="HYV55" s="526"/>
      <c r="HYW55" s="526"/>
      <c r="HYX55" s="526"/>
      <c r="HYY55" s="526"/>
      <c r="HYZ55" s="526"/>
      <c r="HZA55" s="526"/>
      <c r="HZB55" s="526"/>
      <c r="HZC55" s="526"/>
      <c r="HZD55" s="526"/>
      <c r="HZE55" s="526"/>
      <c r="HZF55" s="526"/>
      <c r="HZG55" s="526"/>
      <c r="HZH55" s="526"/>
      <c r="HZI55" s="526"/>
      <c r="HZJ55" s="526"/>
      <c r="HZK55" s="526"/>
      <c r="HZL55" s="526"/>
      <c r="HZM55" s="526"/>
      <c r="HZN55" s="526"/>
      <c r="HZO55" s="526"/>
      <c r="HZP55" s="526"/>
      <c r="HZQ55" s="526"/>
      <c r="HZR55" s="526"/>
      <c r="HZS55" s="526"/>
      <c r="HZT55" s="526"/>
      <c r="HZU55" s="526"/>
      <c r="HZV55" s="526"/>
      <c r="HZW55" s="526"/>
      <c r="HZX55" s="526"/>
      <c r="HZY55" s="526"/>
      <c r="HZZ55" s="526"/>
      <c r="IAA55" s="526"/>
      <c r="IAB55" s="526"/>
      <c r="IAC55" s="526"/>
      <c r="IAD55" s="526"/>
      <c r="IAE55" s="526"/>
      <c r="IAF55" s="526"/>
      <c r="IAG55" s="526"/>
      <c r="IAH55" s="526"/>
      <c r="IAI55" s="526"/>
      <c r="IAJ55" s="526"/>
      <c r="IAK55" s="526"/>
      <c r="IAL55" s="526"/>
      <c r="IAM55" s="526"/>
      <c r="IAN55" s="526"/>
      <c r="IAO55" s="526"/>
      <c r="IAP55" s="526"/>
      <c r="IAQ55" s="526"/>
      <c r="IAR55" s="526"/>
      <c r="IAS55" s="526"/>
      <c r="IAT55" s="526"/>
      <c r="IAU55" s="526"/>
      <c r="IAV55" s="526"/>
      <c r="IAW55" s="526"/>
      <c r="IAX55" s="526"/>
      <c r="IAY55" s="526"/>
      <c r="IAZ55" s="526"/>
      <c r="IBA55" s="526"/>
      <c r="IBB55" s="526"/>
      <c r="IBC55" s="526"/>
      <c r="IBD55" s="526"/>
      <c r="IBE55" s="526"/>
      <c r="IBF55" s="526"/>
      <c r="IBG55" s="526"/>
      <c r="IBH55" s="526"/>
      <c r="IBI55" s="526"/>
      <c r="IBJ55" s="526"/>
      <c r="IBK55" s="526"/>
      <c r="IBL55" s="526"/>
      <c r="IBM55" s="526"/>
      <c r="IBN55" s="526"/>
      <c r="IBO55" s="526"/>
      <c r="IBP55" s="526"/>
      <c r="IBQ55" s="526"/>
      <c r="IBR55" s="526"/>
      <c r="IBS55" s="526"/>
      <c r="IBT55" s="526"/>
      <c r="IBU55" s="526"/>
      <c r="IBV55" s="526"/>
      <c r="IBW55" s="526"/>
      <c r="IBX55" s="526"/>
      <c r="IBY55" s="526"/>
      <c r="IBZ55" s="526"/>
      <c r="ICA55" s="526"/>
      <c r="ICB55" s="526"/>
      <c r="ICC55" s="526"/>
      <c r="ICD55" s="526"/>
      <c r="ICE55" s="526"/>
      <c r="ICF55" s="526"/>
      <c r="ICG55" s="526"/>
      <c r="ICH55" s="526"/>
      <c r="ICI55" s="526"/>
      <c r="ICJ55" s="526"/>
      <c r="ICK55" s="526"/>
      <c r="ICL55" s="526"/>
      <c r="ICM55" s="526"/>
      <c r="ICN55" s="526"/>
      <c r="ICO55" s="526"/>
      <c r="ICP55" s="526"/>
      <c r="ICQ55" s="526"/>
      <c r="ICR55" s="526"/>
      <c r="ICS55" s="526"/>
      <c r="ICT55" s="526"/>
      <c r="ICU55" s="526"/>
      <c r="ICV55" s="526"/>
      <c r="ICW55" s="526"/>
      <c r="ICX55" s="526"/>
      <c r="ICY55" s="526"/>
      <c r="ICZ55" s="526"/>
      <c r="IDA55" s="526"/>
      <c r="IDB55" s="526"/>
      <c r="IDC55" s="526"/>
      <c r="IDD55" s="526"/>
      <c r="IDE55" s="526"/>
      <c r="IDF55" s="526"/>
      <c r="IDG55" s="526"/>
      <c r="IDH55" s="526"/>
      <c r="IDI55" s="526"/>
      <c r="IDJ55" s="526"/>
      <c r="IDK55" s="526"/>
      <c r="IDL55" s="526"/>
      <c r="IDM55" s="526"/>
      <c r="IDN55" s="526"/>
      <c r="IDO55" s="526"/>
      <c r="IDP55" s="526"/>
      <c r="IDQ55" s="526"/>
      <c r="IDR55" s="526"/>
      <c r="IDS55" s="526"/>
      <c r="IDT55" s="526"/>
      <c r="IDU55" s="526"/>
      <c r="IDV55" s="526"/>
      <c r="IDW55" s="526"/>
      <c r="IDX55" s="526"/>
      <c r="IDY55" s="526"/>
      <c r="IDZ55" s="526"/>
      <c r="IEA55" s="526"/>
      <c r="IEB55" s="526"/>
      <c r="IEC55" s="526"/>
      <c r="IED55" s="526"/>
      <c r="IEE55" s="526"/>
      <c r="IEF55" s="526"/>
      <c r="IEG55" s="526"/>
      <c r="IEH55" s="526"/>
      <c r="IEI55" s="526"/>
      <c r="IEJ55" s="526"/>
      <c r="IEK55" s="526"/>
      <c r="IEL55" s="526"/>
      <c r="IEM55" s="526"/>
      <c r="IEN55" s="526"/>
      <c r="IEO55" s="526"/>
      <c r="IEP55" s="526"/>
      <c r="IEQ55" s="526"/>
      <c r="IER55" s="526"/>
      <c r="IES55" s="526"/>
      <c r="IET55" s="526"/>
      <c r="IEU55" s="526"/>
      <c r="IEV55" s="526"/>
      <c r="IEW55" s="526"/>
      <c r="IEX55" s="526"/>
      <c r="IEY55" s="526"/>
      <c r="IEZ55" s="526"/>
      <c r="IFA55" s="526"/>
      <c r="IFB55" s="526"/>
      <c r="IFC55" s="526"/>
      <c r="IFD55" s="526"/>
      <c r="IFE55" s="526"/>
      <c r="IFF55" s="526"/>
      <c r="IFG55" s="526"/>
      <c r="IFH55" s="526"/>
      <c r="IFI55" s="526"/>
      <c r="IFJ55" s="526"/>
      <c r="IFK55" s="526"/>
      <c r="IFL55" s="526"/>
      <c r="IFM55" s="526"/>
      <c r="IFN55" s="526"/>
      <c r="IFO55" s="526"/>
      <c r="IFP55" s="526"/>
      <c r="IFQ55" s="526"/>
      <c r="IFR55" s="526"/>
      <c r="IFS55" s="526"/>
      <c r="IFT55" s="526"/>
      <c r="IFU55" s="526"/>
      <c r="IFV55" s="526"/>
      <c r="IFW55" s="526"/>
      <c r="IFX55" s="526"/>
      <c r="IFY55" s="526"/>
      <c r="IFZ55" s="526"/>
      <c r="IGA55" s="526"/>
      <c r="IGB55" s="526"/>
      <c r="IGC55" s="526"/>
      <c r="IGD55" s="526"/>
      <c r="IGE55" s="526"/>
      <c r="IGF55" s="526"/>
      <c r="IGG55" s="526"/>
      <c r="IGH55" s="526"/>
      <c r="IGI55" s="526"/>
      <c r="IGJ55" s="526"/>
      <c r="IGK55" s="526"/>
      <c r="IGL55" s="526"/>
      <c r="IGM55" s="526"/>
      <c r="IGN55" s="526"/>
      <c r="IGO55" s="526"/>
      <c r="IGP55" s="526"/>
      <c r="IGQ55" s="526"/>
      <c r="IGR55" s="526"/>
      <c r="IGS55" s="526"/>
      <c r="IGT55" s="526"/>
      <c r="IGU55" s="526"/>
      <c r="IGV55" s="526"/>
      <c r="IGW55" s="526"/>
      <c r="IGX55" s="526"/>
      <c r="IGY55" s="526"/>
      <c r="IGZ55" s="526"/>
      <c r="IHA55" s="526"/>
      <c r="IHB55" s="526"/>
      <c r="IHC55" s="526"/>
      <c r="IHD55" s="526"/>
      <c r="IHE55" s="526"/>
      <c r="IHF55" s="526"/>
      <c r="IHG55" s="526"/>
      <c r="IHH55" s="526"/>
      <c r="IHI55" s="526"/>
      <c r="IHJ55" s="526"/>
      <c r="IHK55" s="526"/>
      <c r="IHL55" s="526"/>
      <c r="IHM55" s="526"/>
      <c r="IHN55" s="526"/>
      <c r="IHO55" s="526"/>
      <c r="IHP55" s="526"/>
      <c r="IHQ55" s="526"/>
      <c r="IHR55" s="526"/>
      <c r="IHS55" s="526"/>
      <c r="IHT55" s="526"/>
      <c r="IHU55" s="526"/>
      <c r="IHV55" s="526"/>
      <c r="IHW55" s="526"/>
      <c r="IHX55" s="526"/>
      <c r="IHY55" s="526"/>
      <c r="IHZ55" s="526"/>
      <c r="IIA55" s="526"/>
      <c r="IIB55" s="526"/>
      <c r="IIC55" s="526"/>
      <c r="IID55" s="526"/>
      <c r="IIE55" s="526"/>
      <c r="IIF55" s="526"/>
      <c r="IIG55" s="526"/>
      <c r="IIH55" s="526"/>
      <c r="III55" s="526"/>
      <c r="IIJ55" s="526"/>
      <c r="IIK55" s="526"/>
      <c r="IIL55" s="526"/>
      <c r="IIM55" s="526"/>
      <c r="IIN55" s="526"/>
      <c r="IIO55" s="526"/>
      <c r="IIP55" s="526"/>
      <c r="IIQ55" s="526"/>
      <c r="IIR55" s="526"/>
      <c r="IIS55" s="526"/>
      <c r="IIT55" s="526"/>
      <c r="IIU55" s="526"/>
      <c r="IIV55" s="526"/>
      <c r="IIW55" s="526"/>
      <c r="IIX55" s="526"/>
      <c r="IIY55" s="526"/>
      <c r="IIZ55" s="526"/>
      <c r="IJA55" s="526"/>
      <c r="IJB55" s="526"/>
      <c r="IJC55" s="526"/>
      <c r="IJD55" s="526"/>
      <c r="IJE55" s="526"/>
      <c r="IJF55" s="526"/>
      <c r="IJG55" s="526"/>
      <c r="IJH55" s="526"/>
      <c r="IJI55" s="526"/>
      <c r="IJJ55" s="526"/>
      <c r="IJK55" s="526"/>
      <c r="IJL55" s="526"/>
      <c r="IJM55" s="526"/>
      <c r="IJN55" s="526"/>
      <c r="IJO55" s="526"/>
      <c r="IJP55" s="526"/>
      <c r="IJQ55" s="526"/>
      <c r="IJR55" s="526"/>
      <c r="IJS55" s="526"/>
      <c r="IJT55" s="526"/>
      <c r="IJU55" s="526"/>
      <c r="IJV55" s="526"/>
      <c r="IJW55" s="526"/>
      <c r="IJX55" s="526"/>
      <c r="IJY55" s="526"/>
      <c r="IJZ55" s="526"/>
      <c r="IKA55" s="526"/>
      <c r="IKB55" s="526"/>
      <c r="IKC55" s="526"/>
      <c r="IKD55" s="526"/>
      <c r="IKE55" s="526"/>
      <c r="IKF55" s="526"/>
      <c r="IKG55" s="526"/>
      <c r="IKH55" s="526"/>
      <c r="IKI55" s="526"/>
      <c r="IKJ55" s="526"/>
      <c r="IKK55" s="526"/>
      <c r="IKL55" s="526"/>
      <c r="IKM55" s="526"/>
      <c r="IKN55" s="526"/>
      <c r="IKO55" s="526"/>
      <c r="IKP55" s="526"/>
      <c r="IKQ55" s="526"/>
      <c r="IKR55" s="526"/>
      <c r="IKS55" s="526"/>
      <c r="IKT55" s="526"/>
      <c r="IKU55" s="526"/>
      <c r="IKV55" s="526"/>
      <c r="IKW55" s="526"/>
      <c r="IKX55" s="526"/>
      <c r="IKY55" s="526"/>
      <c r="IKZ55" s="526"/>
      <c r="ILA55" s="526"/>
      <c r="ILB55" s="526"/>
      <c r="ILC55" s="526"/>
      <c r="ILD55" s="526"/>
      <c r="ILE55" s="526"/>
      <c r="ILF55" s="526"/>
      <c r="ILG55" s="526"/>
      <c r="ILH55" s="526"/>
      <c r="ILI55" s="526"/>
      <c r="ILJ55" s="526"/>
      <c r="ILK55" s="526"/>
      <c r="ILL55" s="526"/>
      <c r="ILM55" s="526"/>
      <c r="ILN55" s="526"/>
      <c r="ILO55" s="526"/>
      <c r="ILP55" s="526"/>
      <c r="ILQ55" s="526"/>
      <c r="ILR55" s="526"/>
      <c r="ILS55" s="526"/>
      <c r="ILT55" s="526"/>
      <c r="ILU55" s="526"/>
      <c r="ILV55" s="526"/>
      <c r="ILW55" s="526"/>
      <c r="ILX55" s="526"/>
      <c r="ILY55" s="526"/>
      <c r="ILZ55" s="526"/>
      <c r="IMA55" s="526"/>
      <c r="IMB55" s="526"/>
      <c r="IMC55" s="526"/>
      <c r="IMD55" s="526"/>
      <c r="IME55" s="526"/>
      <c r="IMF55" s="526"/>
      <c r="IMG55" s="526"/>
      <c r="IMH55" s="526"/>
      <c r="IMI55" s="526"/>
      <c r="IMJ55" s="526"/>
      <c r="IMK55" s="526"/>
      <c r="IML55" s="526"/>
      <c r="IMM55" s="526"/>
      <c r="IMN55" s="526"/>
      <c r="IMO55" s="526"/>
      <c r="IMP55" s="526"/>
      <c r="IMQ55" s="526"/>
      <c r="IMR55" s="526"/>
      <c r="IMS55" s="526"/>
      <c r="IMT55" s="526"/>
      <c r="IMU55" s="526"/>
      <c r="IMV55" s="526"/>
      <c r="IMW55" s="526"/>
      <c r="IMX55" s="526"/>
      <c r="IMY55" s="526"/>
      <c r="IMZ55" s="526"/>
      <c r="INA55" s="526"/>
      <c r="INB55" s="526"/>
      <c r="INC55" s="526"/>
      <c r="IND55" s="526"/>
      <c r="INE55" s="526"/>
      <c r="INF55" s="526"/>
      <c r="ING55" s="526"/>
      <c r="INH55" s="526"/>
      <c r="INI55" s="526"/>
      <c r="INJ55" s="526"/>
      <c r="INK55" s="526"/>
      <c r="INL55" s="526"/>
      <c r="INM55" s="526"/>
      <c r="INN55" s="526"/>
      <c r="INO55" s="526"/>
      <c r="INP55" s="526"/>
      <c r="INQ55" s="526"/>
      <c r="INR55" s="526"/>
      <c r="INS55" s="526"/>
      <c r="INT55" s="526"/>
      <c r="INU55" s="526"/>
      <c r="INV55" s="526"/>
      <c r="INW55" s="526"/>
      <c r="INX55" s="526"/>
      <c r="INY55" s="526"/>
      <c r="INZ55" s="526"/>
      <c r="IOA55" s="526"/>
      <c r="IOB55" s="526"/>
      <c r="IOC55" s="526"/>
      <c r="IOD55" s="526"/>
      <c r="IOE55" s="526"/>
      <c r="IOF55" s="526"/>
      <c r="IOG55" s="526"/>
      <c r="IOH55" s="526"/>
      <c r="IOI55" s="526"/>
      <c r="IOJ55" s="526"/>
      <c r="IOK55" s="526"/>
      <c r="IOL55" s="526"/>
      <c r="IOM55" s="526"/>
      <c r="ION55" s="526"/>
      <c r="IOO55" s="526"/>
      <c r="IOP55" s="526"/>
      <c r="IOQ55" s="526"/>
      <c r="IOR55" s="526"/>
      <c r="IOS55" s="526"/>
      <c r="IOT55" s="526"/>
      <c r="IOU55" s="526"/>
      <c r="IOV55" s="526"/>
      <c r="IOW55" s="526"/>
      <c r="IOX55" s="526"/>
      <c r="IOY55" s="526"/>
      <c r="IOZ55" s="526"/>
      <c r="IPA55" s="526"/>
      <c r="IPB55" s="526"/>
      <c r="IPC55" s="526"/>
      <c r="IPD55" s="526"/>
      <c r="IPE55" s="526"/>
      <c r="IPF55" s="526"/>
      <c r="IPG55" s="526"/>
      <c r="IPH55" s="526"/>
      <c r="IPI55" s="526"/>
      <c r="IPJ55" s="526"/>
      <c r="IPK55" s="526"/>
      <c r="IPL55" s="526"/>
      <c r="IPM55" s="526"/>
      <c r="IPN55" s="526"/>
      <c r="IPO55" s="526"/>
      <c r="IPP55" s="526"/>
      <c r="IPQ55" s="526"/>
      <c r="IPR55" s="526"/>
      <c r="IPS55" s="526"/>
      <c r="IPT55" s="526"/>
      <c r="IPU55" s="526"/>
      <c r="IPV55" s="526"/>
      <c r="IPW55" s="526"/>
      <c r="IPX55" s="526"/>
      <c r="IPY55" s="526"/>
      <c r="IPZ55" s="526"/>
      <c r="IQA55" s="526"/>
      <c r="IQB55" s="526"/>
      <c r="IQC55" s="526"/>
      <c r="IQD55" s="526"/>
      <c r="IQE55" s="526"/>
      <c r="IQF55" s="526"/>
      <c r="IQG55" s="526"/>
      <c r="IQH55" s="526"/>
      <c r="IQI55" s="526"/>
      <c r="IQJ55" s="526"/>
      <c r="IQK55" s="526"/>
      <c r="IQL55" s="526"/>
      <c r="IQM55" s="526"/>
      <c r="IQN55" s="526"/>
      <c r="IQO55" s="526"/>
      <c r="IQP55" s="526"/>
      <c r="IQQ55" s="526"/>
      <c r="IQR55" s="526"/>
      <c r="IQS55" s="526"/>
      <c r="IQT55" s="526"/>
      <c r="IQU55" s="526"/>
      <c r="IQV55" s="526"/>
      <c r="IQW55" s="526"/>
      <c r="IQX55" s="526"/>
      <c r="IQY55" s="526"/>
      <c r="IQZ55" s="526"/>
      <c r="IRA55" s="526"/>
      <c r="IRB55" s="526"/>
      <c r="IRC55" s="526"/>
      <c r="IRD55" s="526"/>
      <c r="IRE55" s="526"/>
      <c r="IRF55" s="526"/>
      <c r="IRG55" s="526"/>
      <c r="IRH55" s="526"/>
      <c r="IRI55" s="526"/>
      <c r="IRJ55" s="526"/>
      <c r="IRK55" s="526"/>
      <c r="IRL55" s="526"/>
      <c r="IRM55" s="526"/>
      <c r="IRN55" s="526"/>
      <c r="IRO55" s="526"/>
      <c r="IRP55" s="526"/>
      <c r="IRQ55" s="526"/>
      <c r="IRR55" s="526"/>
      <c r="IRS55" s="526"/>
      <c r="IRT55" s="526"/>
      <c r="IRU55" s="526"/>
      <c r="IRV55" s="526"/>
      <c r="IRW55" s="526"/>
      <c r="IRX55" s="526"/>
      <c r="IRY55" s="526"/>
      <c r="IRZ55" s="526"/>
      <c r="ISA55" s="526"/>
      <c r="ISB55" s="526"/>
      <c r="ISC55" s="526"/>
      <c r="ISD55" s="526"/>
      <c r="ISE55" s="526"/>
      <c r="ISF55" s="526"/>
      <c r="ISG55" s="526"/>
      <c r="ISH55" s="526"/>
      <c r="ISI55" s="526"/>
      <c r="ISJ55" s="526"/>
      <c r="ISK55" s="526"/>
      <c r="ISL55" s="526"/>
      <c r="ISM55" s="526"/>
      <c r="ISN55" s="526"/>
      <c r="ISO55" s="526"/>
      <c r="ISP55" s="526"/>
      <c r="ISQ55" s="526"/>
      <c r="ISR55" s="526"/>
      <c r="ISS55" s="526"/>
      <c r="IST55" s="526"/>
      <c r="ISU55" s="526"/>
      <c r="ISV55" s="526"/>
      <c r="ISW55" s="526"/>
      <c r="ISX55" s="526"/>
      <c r="ISY55" s="526"/>
      <c r="ISZ55" s="526"/>
      <c r="ITA55" s="526"/>
      <c r="ITB55" s="526"/>
      <c r="ITC55" s="526"/>
      <c r="ITD55" s="526"/>
      <c r="ITE55" s="526"/>
      <c r="ITF55" s="526"/>
      <c r="ITG55" s="526"/>
      <c r="ITH55" s="526"/>
      <c r="ITI55" s="526"/>
      <c r="ITJ55" s="526"/>
      <c r="ITK55" s="526"/>
      <c r="ITL55" s="526"/>
      <c r="ITM55" s="526"/>
      <c r="ITN55" s="526"/>
      <c r="ITO55" s="526"/>
      <c r="ITP55" s="526"/>
      <c r="ITQ55" s="526"/>
      <c r="ITR55" s="526"/>
      <c r="ITS55" s="526"/>
      <c r="ITT55" s="526"/>
      <c r="ITU55" s="526"/>
      <c r="ITV55" s="526"/>
      <c r="ITW55" s="526"/>
      <c r="ITX55" s="526"/>
      <c r="ITY55" s="526"/>
      <c r="ITZ55" s="526"/>
      <c r="IUA55" s="526"/>
      <c r="IUB55" s="526"/>
      <c r="IUC55" s="526"/>
      <c r="IUD55" s="526"/>
      <c r="IUE55" s="526"/>
      <c r="IUF55" s="526"/>
      <c r="IUG55" s="526"/>
      <c r="IUH55" s="526"/>
      <c r="IUI55" s="526"/>
      <c r="IUJ55" s="526"/>
      <c r="IUK55" s="526"/>
      <c r="IUL55" s="526"/>
      <c r="IUM55" s="526"/>
      <c r="IUN55" s="526"/>
      <c r="IUO55" s="526"/>
      <c r="IUP55" s="526"/>
      <c r="IUQ55" s="526"/>
      <c r="IUR55" s="526"/>
      <c r="IUS55" s="526"/>
      <c r="IUT55" s="526"/>
      <c r="IUU55" s="526"/>
      <c r="IUV55" s="526"/>
      <c r="IUW55" s="526"/>
      <c r="IUX55" s="526"/>
      <c r="IUY55" s="526"/>
      <c r="IUZ55" s="526"/>
      <c r="IVA55" s="526"/>
      <c r="IVB55" s="526"/>
      <c r="IVC55" s="526"/>
      <c r="IVD55" s="526"/>
      <c r="IVE55" s="526"/>
      <c r="IVF55" s="526"/>
      <c r="IVG55" s="526"/>
      <c r="IVH55" s="526"/>
      <c r="IVI55" s="526"/>
      <c r="IVJ55" s="526"/>
      <c r="IVK55" s="526"/>
      <c r="IVL55" s="526"/>
      <c r="IVM55" s="526"/>
      <c r="IVN55" s="526"/>
      <c r="IVO55" s="526"/>
      <c r="IVP55" s="526"/>
      <c r="IVQ55" s="526"/>
      <c r="IVR55" s="526"/>
      <c r="IVS55" s="526"/>
      <c r="IVT55" s="526"/>
      <c r="IVU55" s="526"/>
      <c r="IVV55" s="526"/>
      <c r="IVW55" s="526"/>
      <c r="IVX55" s="526"/>
      <c r="IVY55" s="526"/>
      <c r="IVZ55" s="526"/>
      <c r="IWA55" s="526"/>
      <c r="IWB55" s="526"/>
      <c r="IWC55" s="526"/>
      <c r="IWD55" s="526"/>
      <c r="IWE55" s="526"/>
      <c r="IWF55" s="526"/>
      <c r="IWG55" s="526"/>
      <c r="IWH55" s="526"/>
      <c r="IWI55" s="526"/>
      <c r="IWJ55" s="526"/>
      <c r="IWK55" s="526"/>
      <c r="IWL55" s="526"/>
      <c r="IWM55" s="526"/>
      <c r="IWN55" s="526"/>
      <c r="IWO55" s="526"/>
      <c r="IWP55" s="526"/>
      <c r="IWQ55" s="526"/>
      <c r="IWR55" s="526"/>
      <c r="IWS55" s="526"/>
      <c r="IWT55" s="526"/>
      <c r="IWU55" s="526"/>
      <c r="IWV55" s="526"/>
      <c r="IWW55" s="526"/>
      <c r="IWX55" s="526"/>
      <c r="IWY55" s="526"/>
      <c r="IWZ55" s="526"/>
      <c r="IXA55" s="526"/>
      <c r="IXB55" s="526"/>
      <c r="IXC55" s="526"/>
      <c r="IXD55" s="526"/>
      <c r="IXE55" s="526"/>
      <c r="IXF55" s="526"/>
      <c r="IXG55" s="526"/>
      <c r="IXH55" s="526"/>
      <c r="IXI55" s="526"/>
      <c r="IXJ55" s="526"/>
      <c r="IXK55" s="526"/>
      <c r="IXL55" s="526"/>
      <c r="IXM55" s="526"/>
      <c r="IXN55" s="526"/>
      <c r="IXO55" s="526"/>
      <c r="IXP55" s="526"/>
      <c r="IXQ55" s="526"/>
      <c r="IXR55" s="526"/>
      <c r="IXS55" s="526"/>
      <c r="IXT55" s="526"/>
      <c r="IXU55" s="526"/>
      <c r="IXV55" s="526"/>
      <c r="IXW55" s="526"/>
      <c r="IXX55" s="526"/>
      <c r="IXY55" s="526"/>
      <c r="IXZ55" s="526"/>
      <c r="IYA55" s="526"/>
      <c r="IYB55" s="526"/>
      <c r="IYC55" s="526"/>
      <c r="IYD55" s="526"/>
      <c r="IYE55" s="526"/>
      <c r="IYF55" s="526"/>
      <c r="IYG55" s="526"/>
      <c r="IYH55" s="526"/>
      <c r="IYI55" s="526"/>
      <c r="IYJ55" s="526"/>
      <c r="IYK55" s="526"/>
      <c r="IYL55" s="526"/>
      <c r="IYM55" s="526"/>
      <c r="IYN55" s="526"/>
      <c r="IYO55" s="526"/>
      <c r="IYP55" s="526"/>
      <c r="IYQ55" s="526"/>
      <c r="IYR55" s="526"/>
      <c r="IYS55" s="526"/>
      <c r="IYT55" s="526"/>
      <c r="IYU55" s="526"/>
      <c r="IYV55" s="526"/>
      <c r="IYW55" s="526"/>
      <c r="IYX55" s="526"/>
      <c r="IYY55" s="526"/>
      <c r="IYZ55" s="526"/>
      <c r="IZA55" s="526"/>
      <c r="IZB55" s="526"/>
      <c r="IZC55" s="526"/>
      <c r="IZD55" s="526"/>
      <c r="IZE55" s="526"/>
      <c r="IZF55" s="526"/>
      <c r="IZG55" s="526"/>
      <c r="IZH55" s="526"/>
      <c r="IZI55" s="526"/>
      <c r="IZJ55" s="526"/>
      <c r="IZK55" s="526"/>
      <c r="IZL55" s="526"/>
      <c r="IZM55" s="526"/>
      <c r="IZN55" s="526"/>
      <c r="IZO55" s="526"/>
      <c r="IZP55" s="526"/>
      <c r="IZQ55" s="526"/>
      <c r="IZR55" s="526"/>
      <c r="IZS55" s="526"/>
      <c r="IZT55" s="526"/>
      <c r="IZU55" s="526"/>
      <c r="IZV55" s="526"/>
      <c r="IZW55" s="526"/>
      <c r="IZX55" s="526"/>
      <c r="IZY55" s="526"/>
      <c r="IZZ55" s="526"/>
      <c r="JAA55" s="526"/>
      <c r="JAB55" s="526"/>
      <c r="JAC55" s="526"/>
      <c r="JAD55" s="526"/>
      <c r="JAE55" s="526"/>
      <c r="JAF55" s="526"/>
      <c r="JAG55" s="526"/>
      <c r="JAH55" s="526"/>
      <c r="JAI55" s="526"/>
      <c r="JAJ55" s="526"/>
      <c r="JAK55" s="526"/>
      <c r="JAL55" s="526"/>
      <c r="JAM55" s="526"/>
      <c r="JAN55" s="526"/>
      <c r="JAO55" s="526"/>
      <c r="JAP55" s="526"/>
      <c r="JAQ55" s="526"/>
      <c r="JAR55" s="526"/>
      <c r="JAS55" s="526"/>
      <c r="JAT55" s="526"/>
      <c r="JAU55" s="526"/>
      <c r="JAV55" s="526"/>
      <c r="JAW55" s="526"/>
      <c r="JAX55" s="526"/>
      <c r="JAY55" s="526"/>
      <c r="JAZ55" s="526"/>
      <c r="JBA55" s="526"/>
      <c r="JBB55" s="526"/>
      <c r="JBC55" s="526"/>
      <c r="JBD55" s="526"/>
      <c r="JBE55" s="526"/>
      <c r="JBF55" s="526"/>
      <c r="JBG55" s="526"/>
      <c r="JBH55" s="526"/>
      <c r="JBI55" s="526"/>
      <c r="JBJ55" s="526"/>
      <c r="JBK55" s="526"/>
      <c r="JBL55" s="526"/>
      <c r="JBM55" s="526"/>
      <c r="JBN55" s="526"/>
      <c r="JBO55" s="526"/>
      <c r="JBP55" s="526"/>
      <c r="JBQ55" s="526"/>
      <c r="JBR55" s="526"/>
      <c r="JBS55" s="526"/>
      <c r="JBT55" s="526"/>
      <c r="JBU55" s="526"/>
      <c r="JBV55" s="526"/>
      <c r="JBW55" s="526"/>
      <c r="JBX55" s="526"/>
      <c r="JBY55" s="526"/>
      <c r="JBZ55" s="526"/>
      <c r="JCA55" s="526"/>
      <c r="JCB55" s="526"/>
      <c r="JCC55" s="526"/>
      <c r="JCD55" s="526"/>
      <c r="JCE55" s="526"/>
      <c r="JCF55" s="526"/>
      <c r="JCG55" s="526"/>
      <c r="JCH55" s="526"/>
      <c r="JCI55" s="526"/>
      <c r="JCJ55" s="526"/>
      <c r="JCK55" s="526"/>
      <c r="JCL55" s="526"/>
      <c r="JCM55" s="526"/>
      <c r="JCN55" s="526"/>
      <c r="JCO55" s="526"/>
      <c r="JCP55" s="526"/>
      <c r="JCQ55" s="526"/>
      <c r="JCR55" s="526"/>
      <c r="JCS55" s="526"/>
      <c r="JCT55" s="526"/>
      <c r="JCU55" s="526"/>
      <c r="JCV55" s="526"/>
      <c r="JCW55" s="526"/>
      <c r="JCX55" s="526"/>
      <c r="JCY55" s="526"/>
      <c r="JCZ55" s="526"/>
      <c r="JDA55" s="526"/>
      <c r="JDB55" s="526"/>
      <c r="JDC55" s="526"/>
      <c r="JDD55" s="526"/>
      <c r="JDE55" s="526"/>
      <c r="JDF55" s="526"/>
      <c r="JDG55" s="526"/>
      <c r="JDH55" s="526"/>
      <c r="JDI55" s="526"/>
      <c r="JDJ55" s="526"/>
      <c r="JDK55" s="526"/>
      <c r="JDL55" s="526"/>
      <c r="JDM55" s="526"/>
      <c r="JDN55" s="526"/>
      <c r="JDO55" s="526"/>
      <c r="JDP55" s="526"/>
      <c r="JDQ55" s="526"/>
      <c r="JDR55" s="526"/>
      <c r="JDS55" s="526"/>
      <c r="JDT55" s="526"/>
      <c r="JDU55" s="526"/>
      <c r="JDV55" s="526"/>
      <c r="JDW55" s="526"/>
      <c r="JDX55" s="526"/>
      <c r="JDY55" s="526"/>
      <c r="JDZ55" s="526"/>
      <c r="JEA55" s="526"/>
      <c r="JEB55" s="526"/>
      <c r="JEC55" s="526"/>
      <c r="JED55" s="526"/>
      <c r="JEE55" s="526"/>
      <c r="JEF55" s="526"/>
      <c r="JEG55" s="526"/>
      <c r="JEH55" s="526"/>
      <c r="JEI55" s="526"/>
      <c r="JEJ55" s="526"/>
      <c r="JEK55" s="526"/>
      <c r="JEL55" s="526"/>
      <c r="JEM55" s="526"/>
      <c r="JEN55" s="526"/>
      <c r="JEO55" s="526"/>
      <c r="JEP55" s="526"/>
      <c r="JEQ55" s="526"/>
      <c r="JER55" s="526"/>
      <c r="JES55" s="526"/>
      <c r="JET55" s="526"/>
      <c r="JEU55" s="526"/>
      <c r="JEV55" s="526"/>
      <c r="JEW55" s="526"/>
      <c r="JEX55" s="526"/>
      <c r="JEY55" s="526"/>
      <c r="JEZ55" s="526"/>
      <c r="JFA55" s="526"/>
      <c r="JFB55" s="526"/>
      <c r="JFC55" s="526"/>
      <c r="JFD55" s="526"/>
      <c r="JFE55" s="526"/>
      <c r="JFF55" s="526"/>
      <c r="JFG55" s="526"/>
      <c r="JFH55" s="526"/>
      <c r="JFI55" s="526"/>
      <c r="JFJ55" s="526"/>
      <c r="JFK55" s="526"/>
      <c r="JFL55" s="526"/>
      <c r="JFM55" s="526"/>
      <c r="JFN55" s="526"/>
      <c r="JFO55" s="526"/>
      <c r="JFP55" s="526"/>
      <c r="JFQ55" s="526"/>
      <c r="JFR55" s="526"/>
      <c r="JFS55" s="526"/>
      <c r="JFT55" s="526"/>
      <c r="JFU55" s="526"/>
      <c r="JFV55" s="526"/>
      <c r="JFW55" s="526"/>
      <c r="JFX55" s="526"/>
      <c r="JFY55" s="526"/>
      <c r="JFZ55" s="526"/>
      <c r="JGA55" s="526"/>
      <c r="JGB55" s="526"/>
      <c r="JGC55" s="526"/>
      <c r="JGD55" s="526"/>
      <c r="JGE55" s="526"/>
      <c r="JGF55" s="526"/>
      <c r="JGG55" s="526"/>
      <c r="JGH55" s="526"/>
      <c r="JGI55" s="526"/>
      <c r="JGJ55" s="526"/>
      <c r="JGK55" s="526"/>
      <c r="JGL55" s="526"/>
      <c r="JGM55" s="526"/>
      <c r="JGN55" s="526"/>
      <c r="JGO55" s="526"/>
      <c r="JGP55" s="526"/>
      <c r="JGQ55" s="526"/>
      <c r="JGR55" s="526"/>
      <c r="JGS55" s="526"/>
      <c r="JGT55" s="526"/>
      <c r="JGU55" s="526"/>
      <c r="JGV55" s="526"/>
      <c r="JGW55" s="526"/>
      <c r="JGX55" s="526"/>
      <c r="JGY55" s="526"/>
      <c r="JGZ55" s="526"/>
      <c r="JHA55" s="526"/>
      <c r="JHB55" s="526"/>
      <c r="JHC55" s="526"/>
      <c r="JHD55" s="526"/>
      <c r="JHE55" s="526"/>
      <c r="JHF55" s="526"/>
      <c r="JHG55" s="526"/>
      <c r="JHH55" s="526"/>
      <c r="JHI55" s="526"/>
      <c r="JHJ55" s="526"/>
      <c r="JHK55" s="526"/>
      <c r="JHL55" s="526"/>
      <c r="JHM55" s="526"/>
      <c r="JHN55" s="526"/>
      <c r="JHO55" s="526"/>
      <c r="JHP55" s="526"/>
      <c r="JHQ55" s="526"/>
      <c r="JHR55" s="526"/>
      <c r="JHS55" s="526"/>
      <c r="JHT55" s="526"/>
      <c r="JHU55" s="526"/>
      <c r="JHV55" s="526"/>
      <c r="JHW55" s="526"/>
      <c r="JHX55" s="526"/>
      <c r="JHY55" s="526"/>
      <c r="JHZ55" s="526"/>
      <c r="JIA55" s="526"/>
      <c r="JIB55" s="526"/>
      <c r="JIC55" s="526"/>
      <c r="JID55" s="526"/>
      <c r="JIE55" s="526"/>
      <c r="JIF55" s="526"/>
      <c r="JIG55" s="526"/>
      <c r="JIH55" s="526"/>
      <c r="JII55" s="526"/>
      <c r="JIJ55" s="526"/>
      <c r="JIK55" s="526"/>
      <c r="JIL55" s="526"/>
      <c r="JIM55" s="526"/>
      <c r="JIN55" s="526"/>
      <c r="JIO55" s="526"/>
      <c r="JIP55" s="526"/>
      <c r="JIQ55" s="526"/>
      <c r="JIR55" s="526"/>
      <c r="JIS55" s="526"/>
      <c r="JIT55" s="526"/>
      <c r="JIU55" s="526"/>
      <c r="JIV55" s="526"/>
      <c r="JIW55" s="526"/>
      <c r="JIX55" s="526"/>
      <c r="JIY55" s="526"/>
      <c r="JIZ55" s="526"/>
      <c r="JJA55" s="526"/>
      <c r="JJB55" s="526"/>
      <c r="JJC55" s="526"/>
      <c r="JJD55" s="526"/>
      <c r="JJE55" s="526"/>
      <c r="JJF55" s="526"/>
      <c r="JJG55" s="526"/>
      <c r="JJH55" s="526"/>
      <c r="JJI55" s="526"/>
      <c r="JJJ55" s="526"/>
      <c r="JJK55" s="526"/>
      <c r="JJL55" s="526"/>
      <c r="JJM55" s="526"/>
      <c r="JJN55" s="526"/>
      <c r="JJO55" s="526"/>
      <c r="JJP55" s="526"/>
      <c r="JJQ55" s="526"/>
      <c r="JJR55" s="526"/>
      <c r="JJS55" s="526"/>
      <c r="JJT55" s="526"/>
      <c r="JJU55" s="526"/>
      <c r="JJV55" s="526"/>
      <c r="JJW55" s="526"/>
      <c r="JJX55" s="526"/>
      <c r="JJY55" s="526"/>
      <c r="JJZ55" s="526"/>
      <c r="JKA55" s="526"/>
      <c r="JKB55" s="526"/>
      <c r="JKC55" s="526"/>
      <c r="JKD55" s="526"/>
      <c r="JKE55" s="526"/>
      <c r="JKF55" s="526"/>
      <c r="JKG55" s="526"/>
      <c r="JKH55" s="526"/>
      <c r="JKI55" s="526"/>
      <c r="JKJ55" s="526"/>
      <c r="JKK55" s="526"/>
      <c r="JKL55" s="526"/>
      <c r="JKM55" s="526"/>
      <c r="JKN55" s="526"/>
      <c r="JKO55" s="526"/>
      <c r="JKP55" s="526"/>
      <c r="JKQ55" s="526"/>
      <c r="JKR55" s="526"/>
      <c r="JKS55" s="526"/>
      <c r="JKT55" s="526"/>
      <c r="JKU55" s="526"/>
      <c r="JKV55" s="526"/>
      <c r="JKW55" s="526"/>
      <c r="JKX55" s="526"/>
      <c r="JKY55" s="526"/>
      <c r="JKZ55" s="526"/>
      <c r="JLA55" s="526"/>
      <c r="JLB55" s="526"/>
      <c r="JLC55" s="526"/>
      <c r="JLD55" s="526"/>
      <c r="JLE55" s="526"/>
      <c r="JLF55" s="526"/>
      <c r="JLG55" s="526"/>
      <c r="JLH55" s="526"/>
      <c r="JLI55" s="526"/>
      <c r="JLJ55" s="526"/>
      <c r="JLK55" s="526"/>
      <c r="JLL55" s="526"/>
      <c r="JLM55" s="526"/>
      <c r="JLN55" s="526"/>
      <c r="JLO55" s="526"/>
      <c r="JLP55" s="526"/>
      <c r="JLQ55" s="526"/>
      <c r="JLR55" s="526"/>
      <c r="JLS55" s="526"/>
      <c r="JLT55" s="526"/>
      <c r="JLU55" s="526"/>
      <c r="JLV55" s="526"/>
      <c r="JLW55" s="526"/>
      <c r="JLX55" s="526"/>
      <c r="JLY55" s="526"/>
      <c r="JLZ55" s="526"/>
      <c r="JMA55" s="526"/>
      <c r="JMB55" s="526"/>
      <c r="JMC55" s="526"/>
      <c r="JMD55" s="526"/>
      <c r="JME55" s="526"/>
      <c r="JMF55" s="526"/>
      <c r="JMG55" s="526"/>
      <c r="JMH55" s="526"/>
      <c r="JMI55" s="526"/>
      <c r="JMJ55" s="526"/>
      <c r="JMK55" s="526"/>
      <c r="JML55" s="526"/>
      <c r="JMM55" s="526"/>
      <c r="JMN55" s="526"/>
      <c r="JMO55" s="526"/>
      <c r="JMP55" s="526"/>
      <c r="JMQ55" s="526"/>
      <c r="JMR55" s="526"/>
      <c r="JMS55" s="526"/>
      <c r="JMT55" s="526"/>
      <c r="JMU55" s="526"/>
      <c r="JMV55" s="526"/>
      <c r="JMW55" s="526"/>
      <c r="JMX55" s="526"/>
      <c r="JMY55" s="526"/>
      <c r="JMZ55" s="526"/>
      <c r="JNA55" s="526"/>
      <c r="JNB55" s="526"/>
      <c r="JNC55" s="526"/>
      <c r="JND55" s="526"/>
      <c r="JNE55" s="526"/>
      <c r="JNF55" s="526"/>
      <c r="JNG55" s="526"/>
      <c r="JNH55" s="526"/>
      <c r="JNI55" s="526"/>
      <c r="JNJ55" s="526"/>
      <c r="JNK55" s="526"/>
      <c r="JNL55" s="526"/>
      <c r="JNM55" s="526"/>
      <c r="JNN55" s="526"/>
      <c r="JNO55" s="526"/>
      <c r="JNP55" s="526"/>
      <c r="JNQ55" s="526"/>
      <c r="JNR55" s="526"/>
      <c r="JNS55" s="526"/>
      <c r="JNT55" s="526"/>
      <c r="JNU55" s="526"/>
      <c r="JNV55" s="526"/>
      <c r="JNW55" s="526"/>
      <c r="JNX55" s="526"/>
      <c r="JNY55" s="526"/>
      <c r="JNZ55" s="526"/>
      <c r="JOA55" s="526"/>
      <c r="JOB55" s="526"/>
      <c r="JOC55" s="526"/>
      <c r="JOD55" s="526"/>
      <c r="JOE55" s="526"/>
      <c r="JOF55" s="526"/>
      <c r="JOG55" s="526"/>
      <c r="JOH55" s="526"/>
      <c r="JOI55" s="526"/>
      <c r="JOJ55" s="526"/>
      <c r="JOK55" s="526"/>
      <c r="JOL55" s="526"/>
      <c r="JOM55" s="526"/>
      <c r="JON55" s="526"/>
      <c r="JOO55" s="526"/>
      <c r="JOP55" s="526"/>
      <c r="JOQ55" s="526"/>
      <c r="JOR55" s="526"/>
      <c r="JOS55" s="526"/>
      <c r="JOT55" s="526"/>
      <c r="JOU55" s="526"/>
      <c r="JOV55" s="526"/>
      <c r="JOW55" s="526"/>
      <c r="JOX55" s="526"/>
      <c r="JOY55" s="526"/>
      <c r="JOZ55" s="526"/>
      <c r="JPA55" s="526"/>
      <c r="JPB55" s="526"/>
      <c r="JPC55" s="526"/>
      <c r="JPD55" s="526"/>
      <c r="JPE55" s="526"/>
      <c r="JPF55" s="526"/>
      <c r="JPG55" s="526"/>
      <c r="JPH55" s="526"/>
      <c r="JPI55" s="526"/>
      <c r="JPJ55" s="526"/>
      <c r="JPK55" s="526"/>
      <c r="JPL55" s="526"/>
      <c r="JPM55" s="526"/>
      <c r="JPN55" s="526"/>
      <c r="JPO55" s="526"/>
      <c r="JPP55" s="526"/>
      <c r="JPQ55" s="526"/>
      <c r="JPR55" s="526"/>
      <c r="JPS55" s="526"/>
      <c r="JPT55" s="526"/>
      <c r="JPU55" s="526"/>
      <c r="JPV55" s="526"/>
      <c r="JPW55" s="526"/>
      <c r="JPX55" s="526"/>
      <c r="JPY55" s="526"/>
      <c r="JPZ55" s="526"/>
      <c r="JQA55" s="526"/>
      <c r="JQB55" s="526"/>
      <c r="JQC55" s="526"/>
      <c r="JQD55" s="526"/>
      <c r="JQE55" s="526"/>
      <c r="JQF55" s="526"/>
      <c r="JQG55" s="526"/>
      <c r="JQH55" s="526"/>
      <c r="JQI55" s="526"/>
      <c r="JQJ55" s="526"/>
      <c r="JQK55" s="526"/>
      <c r="JQL55" s="526"/>
      <c r="JQM55" s="526"/>
      <c r="JQN55" s="526"/>
      <c r="JQO55" s="526"/>
      <c r="JQP55" s="526"/>
      <c r="JQQ55" s="526"/>
      <c r="JQR55" s="526"/>
      <c r="JQS55" s="526"/>
      <c r="JQT55" s="526"/>
      <c r="JQU55" s="526"/>
      <c r="JQV55" s="526"/>
      <c r="JQW55" s="526"/>
      <c r="JQX55" s="526"/>
      <c r="JQY55" s="526"/>
      <c r="JQZ55" s="526"/>
      <c r="JRA55" s="526"/>
      <c r="JRB55" s="526"/>
      <c r="JRC55" s="526"/>
      <c r="JRD55" s="526"/>
      <c r="JRE55" s="526"/>
      <c r="JRF55" s="526"/>
      <c r="JRG55" s="526"/>
      <c r="JRH55" s="526"/>
      <c r="JRI55" s="526"/>
      <c r="JRJ55" s="526"/>
      <c r="JRK55" s="526"/>
      <c r="JRL55" s="526"/>
      <c r="JRM55" s="526"/>
      <c r="JRN55" s="526"/>
      <c r="JRO55" s="526"/>
      <c r="JRP55" s="526"/>
      <c r="JRQ55" s="526"/>
      <c r="JRR55" s="526"/>
      <c r="JRS55" s="526"/>
      <c r="JRT55" s="526"/>
      <c r="JRU55" s="526"/>
      <c r="JRV55" s="526"/>
      <c r="JRW55" s="526"/>
      <c r="JRX55" s="526"/>
      <c r="JRY55" s="526"/>
      <c r="JRZ55" s="526"/>
      <c r="JSA55" s="526"/>
      <c r="JSB55" s="526"/>
      <c r="JSC55" s="526"/>
      <c r="JSD55" s="526"/>
      <c r="JSE55" s="526"/>
      <c r="JSF55" s="526"/>
      <c r="JSG55" s="526"/>
      <c r="JSH55" s="526"/>
      <c r="JSI55" s="526"/>
      <c r="JSJ55" s="526"/>
      <c r="JSK55" s="526"/>
      <c r="JSL55" s="526"/>
      <c r="JSM55" s="526"/>
      <c r="JSN55" s="526"/>
      <c r="JSO55" s="526"/>
      <c r="JSP55" s="526"/>
      <c r="JSQ55" s="526"/>
      <c r="JSR55" s="526"/>
      <c r="JSS55" s="526"/>
      <c r="JST55" s="526"/>
      <c r="JSU55" s="526"/>
      <c r="JSV55" s="526"/>
      <c r="JSW55" s="526"/>
      <c r="JSX55" s="526"/>
      <c r="JSY55" s="526"/>
      <c r="JSZ55" s="526"/>
      <c r="JTA55" s="526"/>
      <c r="JTB55" s="526"/>
      <c r="JTC55" s="526"/>
      <c r="JTD55" s="526"/>
      <c r="JTE55" s="526"/>
      <c r="JTF55" s="526"/>
      <c r="JTG55" s="526"/>
      <c r="JTH55" s="526"/>
      <c r="JTI55" s="526"/>
      <c r="JTJ55" s="526"/>
      <c r="JTK55" s="526"/>
      <c r="JTL55" s="526"/>
      <c r="JTM55" s="526"/>
      <c r="JTN55" s="526"/>
      <c r="JTO55" s="526"/>
      <c r="JTP55" s="526"/>
      <c r="JTQ55" s="526"/>
      <c r="JTR55" s="526"/>
      <c r="JTS55" s="526"/>
      <c r="JTT55" s="526"/>
      <c r="JTU55" s="526"/>
      <c r="JTV55" s="526"/>
      <c r="JTW55" s="526"/>
      <c r="JTX55" s="526"/>
      <c r="JTY55" s="526"/>
      <c r="JTZ55" s="526"/>
      <c r="JUA55" s="526"/>
      <c r="JUB55" s="526"/>
      <c r="JUC55" s="526"/>
      <c r="JUD55" s="526"/>
      <c r="JUE55" s="526"/>
      <c r="JUF55" s="526"/>
      <c r="JUG55" s="526"/>
      <c r="JUH55" s="526"/>
      <c r="JUI55" s="526"/>
      <c r="JUJ55" s="526"/>
      <c r="JUK55" s="526"/>
      <c r="JUL55" s="526"/>
      <c r="JUM55" s="526"/>
      <c r="JUN55" s="526"/>
      <c r="JUO55" s="526"/>
      <c r="JUP55" s="526"/>
      <c r="JUQ55" s="526"/>
      <c r="JUR55" s="526"/>
      <c r="JUS55" s="526"/>
      <c r="JUT55" s="526"/>
      <c r="JUU55" s="526"/>
      <c r="JUV55" s="526"/>
      <c r="JUW55" s="526"/>
      <c r="JUX55" s="526"/>
      <c r="JUY55" s="526"/>
      <c r="JUZ55" s="526"/>
      <c r="JVA55" s="526"/>
      <c r="JVB55" s="526"/>
      <c r="JVC55" s="526"/>
      <c r="JVD55" s="526"/>
      <c r="JVE55" s="526"/>
      <c r="JVF55" s="526"/>
      <c r="JVG55" s="526"/>
      <c r="JVH55" s="526"/>
      <c r="JVI55" s="526"/>
      <c r="JVJ55" s="526"/>
      <c r="JVK55" s="526"/>
      <c r="JVL55" s="526"/>
      <c r="JVM55" s="526"/>
      <c r="JVN55" s="526"/>
      <c r="JVO55" s="526"/>
      <c r="JVP55" s="526"/>
      <c r="JVQ55" s="526"/>
      <c r="JVR55" s="526"/>
      <c r="JVS55" s="526"/>
      <c r="JVT55" s="526"/>
      <c r="JVU55" s="526"/>
      <c r="JVV55" s="526"/>
      <c r="JVW55" s="526"/>
      <c r="JVX55" s="526"/>
      <c r="JVY55" s="526"/>
      <c r="JVZ55" s="526"/>
      <c r="JWA55" s="526"/>
      <c r="JWB55" s="526"/>
      <c r="JWC55" s="526"/>
      <c r="JWD55" s="526"/>
      <c r="JWE55" s="526"/>
      <c r="JWF55" s="526"/>
      <c r="JWG55" s="526"/>
      <c r="JWH55" s="526"/>
      <c r="JWI55" s="526"/>
      <c r="JWJ55" s="526"/>
      <c r="JWK55" s="526"/>
      <c r="JWL55" s="526"/>
      <c r="JWM55" s="526"/>
      <c r="JWN55" s="526"/>
      <c r="JWO55" s="526"/>
      <c r="JWP55" s="526"/>
      <c r="JWQ55" s="526"/>
      <c r="JWR55" s="526"/>
      <c r="JWS55" s="526"/>
      <c r="JWT55" s="526"/>
      <c r="JWU55" s="526"/>
      <c r="JWV55" s="526"/>
      <c r="JWW55" s="526"/>
      <c r="JWX55" s="526"/>
      <c r="JWY55" s="526"/>
      <c r="JWZ55" s="526"/>
      <c r="JXA55" s="526"/>
      <c r="JXB55" s="526"/>
      <c r="JXC55" s="526"/>
      <c r="JXD55" s="526"/>
      <c r="JXE55" s="526"/>
      <c r="JXF55" s="526"/>
      <c r="JXG55" s="526"/>
      <c r="JXH55" s="526"/>
      <c r="JXI55" s="526"/>
      <c r="JXJ55" s="526"/>
      <c r="JXK55" s="526"/>
      <c r="JXL55" s="526"/>
      <c r="JXM55" s="526"/>
      <c r="JXN55" s="526"/>
      <c r="JXO55" s="526"/>
      <c r="JXP55" s="526"/>
      <c r="JXQ55" s="526"/>
      <c r="JXR55" s="526"/>
      <c r="JXS55" s="526"/>
      <c r="JXT55" s="526"/>
      <c r="JXU55" s="526"/>
      <c r="JXV55" s="526"/>
      <c r="JXW55" s="526"/>
      <c r="JXX55" s="526"/>
      <c r="JXY55" s="526"/>
      <c r="JXZ55" s="526"/>
      <c r="JYA55" s="526"/>
      <c r="JYB55" s="526"/>
      <c r="JYC55" s="526"/>
      <c r="JYD55" s="526"/>
      <c r="JYE55" s="526"/>
      <c r="JYF55" s="526"/>
      <c r="JYG55" s="526"/>
      <c r="JYH55" s="526"/>
      <c r="JYI55" s="526"/>
      <c r="JYJ55" s="526"/>
      <c r="JYK55" s="526"/>
      <c r="JYL55" s="526"/>
      <c r="JYM55" s="526"/>
      <c r="JYN55" s="526"/>
      <c r="JYO55" s="526"/>
      <c r="JYP55" s="526"/>
      <c r="JYQ55" s="526"/>
      <c r="JYR55" s="526"/>
      <c r="JYS55" s="526"/>
      <c r="JYT55" s="526"/>
      <c r="JYU55" s="526"/>
      <c r="JYV55" s="526"/>
      <c r="JYW55" s="526"/>
      <c r="JYX55" s="526"/>
      <c r="JYY55" s="526"/>
      <c r="JYZ55" s="526"/>
      <c r="JZA55" s="526"/>
      <c r="JZB55" s="526"/>
      <c r="JZC55" s="526"/>
      <c r="JZD55" s="526"/>
      <c r="JZE55" s="526"/>
      <c r="JZF55" s="526"/>
      <c r="JZG55" s="526"/>
      <c r="JZH55" s="526"/>
      <c r="JZI55" s="526"/>
      <c r="JZJ55" s="526"/>
      <c r="JZK55" s="526"/>
      <c r="JZL55" s="526"/>
      <c r="JZM55" s="526"/>
      <c r="JZN55" s="526"/>
      <c r="JZO55" s="526"/>
      <c r="JZP55" s="526"/>
      <c r="JZQ55" s="526"/>
      <c r="JZR55" s="526"/>
      <c r="JZS55" s="526"/>
      <c r="JZT55" s="526"/>
      <c r="JZU55" s="526"/>
      <c r="JZV55" s="526"/>
      <c r="JZW55" s="526"/>
      <c r="JZX55" s="526"/>
      <c r="JZY55" s="526"/>
      <c r="JZZ55" s="526"/>
      <c r="KAA55" s="526"/>
      <c r="KAB55" s="526"/>
      <c r="KAC55" s="526"/>
      <c r="KAD55" s="526"/>
      <c r="KAE55" s="526"/>
      <c r="KAF55" s="526"/>
      <c r="KAG55" s="526"/>
      <c r="KAH55" s="526"/>
      <c r="KAI55" s="526"/>
      <c r="KAJ55" s="526"/>
      <c r="KAK55" s="526"/>
      <c r="KAL55" s="526"/>
      <c r="KAM55" s="526"/>
      <c r="KAN55" s="526"/>
      <c r="KAO55" s="526"/>
      <c r="KAP55" s="526"/>
      <c r="KAQ55" s="526"/>
      <c r="KAR55" s="526"/>
      <c r="KAS55" s="526"/>
      <c r="KAT55" s="526"/>
      <c r="KAU55" s="526"/>
      <c r="KAV55" s="526"/>
      <c r="KAW55" s="526"/>
      <c r="KAX55" s="526"/>
      <c r="KAY55" s="526"/>
      <c r="KAZ55" s="526"/>
      <c r="KBA55" s="526"/>
      <c r="KBB55" s="526"/>
      <c r="KBC55" s="526"/>
      <c r="KBD55" s="526"/>
      <c r="KBE55" s="526"/>
      <c r="KBF55" s="526"/>
      <c r="KBG55" s="526"/>
      <c r="KBH55" s="526"/>
      <c r="KBI55" s="526"/>
      <c r="KBJ55" s="526"/>
      <c r="KBK55" s="526"/>
      <c r="KBL55" s="526"/>
      <c r="KBM55" s="526"/>
      <c r="KBN55" s="526"/>
      <c r="KBO55" s="526"/>
      <c r="KBP55" s="526"/>
      <c r="KBQ55" s="526"/>
      <c r="KBR55" s="526"/>
      <c r="KBS55" s="526"/>
      <c r="KBT55" s="526"/>
      <c r="KBU55" s="526"/>
      <c r="KBV55" s="526"/>
      <c r="KBW55" s="526"/>
      <c r="KBX55" s="526"/>
      <c r="KBY55" s="526"/>
      <c r="KBZ55" s="526"/>
      <c r="KCA55" s="526"/>
      <c r="KCB55" s="526"/>
      <c r="KCC55" s="526"/>
      <c r="KCD55" s="526"/>
      <c r="KCE55" s="526"/>
      <c r="KCF55" s="526"/>
      <c r="KCG55" s="526"/>
      <c r="KCH55" s="526"/>
      <c r="KCI55" s="526"/>
      <c r="KCJ55" s="526"/>
      <c r="KCK55" s="526"/>
      <c r="KCL55" s="526"/>
      <c r="KCM55" s="526"/>
      <c r="KCN55" s="526"/>
      <c r="KCO55" s="526"/>
      <c r="KCP55" s="526"/>
      <c r="KCQ55" s="526"/>
      <c r="KCR55" s="526"/>
      <c r="KCS55" s="526"/>
      <c r="KCT55" s="526"/>
      <c r="KCU55" s="526"/>
      <c r="KCV55" s="526"/>
      <c r="KCW55" s="526"/>
      <c r="KCX55" s="526"/>
      <c r="KCY55" s="526"/>
      <c r="KCZ55" s="526"/>
      <c r="KDA55" s="526"/>
      <c r="KDB55" s="526"/>
      <c r="KDC55" s="526"/>
      <c r="KDD55" s="526"/>
      <c r="KDE55" s="526"/>
      <c r="KDF55" s="526"/>
      <c r="KDG55" s="526"/>
      <c r="KDH55" s="526"/>
      <c r="KDI55" s="526"/>
      <c r="KDJ55" s="526"/>
      <c r="KDK55" s="526"/>
      <c r="KDL55" s="526"/>
      <c r="KDM55" s="526"/>
      <c r="KDN55" s="526"/>
      <c r="KDO55" s="526"/>
      <c r="KDP55" s="526"/>
      <c r="KDQ55" s="526"/>
      <c r="KDR55" s="526"/>
      <c r="KDS55" s="526"/>
      <c r="KDT55" s="526"/>
      <c r="KDU55" s="526"/>
      <c r="KDV55" s="526"/>
      <c r="KDW55" s="526"/>
      <c r="KDX55" s="526"/>
      <c r="KDY55" s="526"/>
      <c r="KDZ55" s="526"/>
      <c r="KEA55" s="526"/>
      <c r="KEB55" s="526"/>
      <c r="KEC55" s="526"/>
      <c r="KED55" s="526"/>
      <c r="KEE55" s="526"/>
      <c r="KEF55" s="526"/>
      <c r="KEG55" s="526"/>
      <c r="KEH55" s="526"/>
      <c r="KEI55" s="526"/>
      <c r="KEJ55" s="526"/>
      <c r="KEK55" s="526"/>
      <c r="KEL55" s="526"/>
      <c r="KEM55" s="526"/>
      <c r="KEN55" s="526"/>
      <c r="KEO55" s="526"/>
      <c r="KEP55" s="526"/>
      <c r="KEQ55" s="526"/>
      <c r="KER55" s="526"/>
      <c r="KES55" s="526"/>
      <c r="KET55" s="526"/>
      <c r="KEU55" s="526"/>
      <c r="KEV55" s="526"/>
      <c r="KEW55" s="526"/>
      <c r="KEX55" s="526"/>
      <c r="KEY55" s="526"/>
      <c r="KEZ55" s="526"/>
      <c r="KFA55" s="526"/>
      <c r="KFB55" s="526"/>
      <c r="KFC55" s="526"/>
      <c r="KFD55" s="526"/>
      <c r="KFE55" s="526"/>
      <c r="KFF55" s="526"/>
      <c r="KFG55" s="526"/>
      <c r="KFH55" s="526"/>
      <c r="KFI55" s="526"/>
      <c r="KFJ55" s="526"/>
      <c r="KFK55" s="526"/>
      <c r="KFL55" s="526"/>
      <c r="KFM55" s="526"/>
      <c r="KFN55" s="526"/>
      <c r="KFO55" s="526"/>
      <c r="KFP55" s="526"/>
      <c r="KFQ55" s="526"/>
      <c r="KFR55" s="526"/>
      <c r="KFS55" s="526"/>
      <c r="KFT55" s="526"/>
      <c r="KFU55" s="526"/>
      <c r="KFV55" s="526"/>
      <c r="KFW55" s="526"/>
      <c r="KFX55" s="526"/>
      <c r="KFY55" s="526"/>
      <c r="KFZ55" s="526"/>
      <c r="KGA55" s="526"/>
      <c r="KGB55" s="526"/>
      <c r="KGC55" s="526"/>
      <c r="KGD55" s="526"/>
      <c r="KGE55" s="526"/>
      <c r="KGF55" s="526"/>
      <c r="KGG55" s="526"/>
      <c r="KGH55" s="526"/>
      <c r="KGI55" s="526"/>
      <c r="KGJ55" s="526"/>
      <c r="KGK55" s="526"/>
      <c r="KGL55" s="526"/>
      <c r="KGM55" s="526"/>
      <c r="KGN55" s="526"/>
      <c r="KGO55" s="526"/>
      <c r="KGP55" s="526"/>
      <c r="KGQ55" s="526"/>
      <c r="KGR55" s="526"/>
      <c r="KGS55" s="526"/>
      <c r="KGT55" s="526"/>
      <c r="KGU55" s="526"/>
      <c r="KGV55" s="526"/>
      <c r="KGW55" s="526"/>
      <c r="KGX55" s="526"/>
      <c r="KGY55" s="526"/>
      <c r="KGZ55" s="526"/>
      <c r="KHA55" s="526"/>
      <c r="KHB55" s="526"/>
      <c r="KHC55" s="526"/>
      <c r="KHD55" s="526"/>
      <c r="KHE55" s="526"/>
      <c r="KHF55" s="526"/>
      <c r="KHG55" s="526"/>
      <c r="KHH55" s="526"/>
      <c r="KHI55" s="526"/>
      <c r="KHJ55" s="526"/>
      <c r="KHK55" s="526"/>
      <c r="KHL55" s="526"/>
      <c r="KHM55" s="526"/>
      <c r="KHN55" s="526"/>
      <c r="KHO55" s="526"/>
      <c r="KHP55" s="526"/>
      <c r="KHQ55" s="526"/>
      <c r="KHR55" s="526"/>
      <c r="KHS55" s="526"/>
      <c r="KHT55" s="526"/>
      <c r="KHU55" s="526"/>
      <c r="KHV55" s="526"/>
      <c r="KHW55" s="526"/>
      <c r="KHX55" s="526"/>
      <c r="KHY55" s="526"/>
      <c r="KHZ55" s="526"/>
      <c r="KIA55" s="526"/>
      <c r="KIB55" s="526"/>
      <c r="KIC55" s="526"/>
      <c r="KID55" s="526"/>
      <c r="KIE55" s="526"/>
      <c r="KIF55" s="526"/>
      <c r="KIG55" s="526"/>
      <c r="KIH55" s="526"/>
      <c r="KII55" s="526"/>
      <c r="KIJ55" s="526"/>
      <c r="KIK55" s="526"/>
      <c r="KIL55" s="526"/>
      <c r="KIM55" s="526"/>
      <c r="KIN55" s="526"/>
      <c r="KIO55" s="526"/>
      <c r="KIP55" s="526"/>
      <c r="KIQ55" s="526"/>
      <c r="KIR55" s="526"/>
      <c r="KIS55" s="526"/>
      <c r="KIT55" s="526"/>
      <c r="KIU55" s="526"/>
      <c r="KIV55" s="526"/>
      <c r="KIW55" s="526"/>
      <c r="KIX55" s="526"/>
      <c r="KIY55" s="526"/>
      <c r="KIZ55" s="526"/>
      <c r="KJA55" s="526"/>
      <c r="KJB55" s="526"/>
      <c r="KJC55" s="526"/>
      <c r="KJD55" s="526"/>
      <c r="KJE55" s="526"/>
      <c r="KJF55" s="526"/>
      <c r="KJG55" s="526"/>
      <c r="KJH55" s="526"/>
      <c r="KJI55" s="526"/>
      <c r="KJJ55" s="526"/>
      <c r="KJK55" s="526"/>
      <c r="KJL55" s="526"/>
      <c r="KJM55" s="526"/>
      <c r="KJN55" s="526"/>
      <c r="KJO55" s="526"/>
      <c r="KJP55" s="526"/>
      <c r="KJQ55" s="526"/>
      <c r="KJR55" s="526"/>
      <c r="KJS55" s="526"/>
      <c r="KJT55" s="526"/>
      <c r="KJU55" s="526"/>
      <c r="KJV55" s="526"/>
      <c r="KJW55" s="526"/>
      <c r="KJX55" s="526"/>
      <c r="KJY55" s="526"/>
      <c r="KJZ55" s="526"/>
      <c r="KKA55" s="526"/>
      <c r="KKB55" s="526"/>
      <c r="KKC55" s="526"/>
      <c r="KKD55" s="526"/>
      <c r="KKE55" s="526"/>
      <c r="KKF55" s="526"/>
      <c r="KKG55" s="526"/>
      <c r="KKH55" s="526"/>
      <c r="KKI55" s="526"/>
      <c r="KKJ55" s="526"/>
      <c r="KKK55" s="526"/>
      <c r="KKL55" s="526"/>
      <c r="KKM55" s="526"/>
      <c r="KKN55" s="526"/>
      <c r="KKO55" s="526"/>
      <c r="KKP55" s="526"/>
      <c r="KKQ55" s="526"/>
      <c r="KKR55" s="526"/>
      <c r="KKS55" s="526"/>
      <c r="KKT55" s="526"/>
      <c r="KKU55" s="526"/>
      <c r="KKV55" s="526"/>
      <c r="KKW55" s="526"/>
      <c r="KKX55" s="526"/>
      <c r="KKY55" s="526"/>
      <c r="KKZ55" s="526"/>
      <c r="KLA55" s="526"/>
      <c r="KLB55" s="526"/>
      <c r="KLC55" s="526"/>
      <c r="KLD55" s="526"/>
      <c r="KLE55" s="526"/>
      <c r="KLF55" s="526"/>
      <c r="KLG55" s="526"/>
      <c r="KLH55" s="526"/>
      <c r="KLI55" s="526"/>
      <c r="KLJ55" s="526"/>
      <c r="KLK55" s="526"/>
      <c r="KLL55" s="526"/>
      <c r="KLM55" s="526"/>
      <c r="KLN55" s="526"/>
      <c r="KLO55" s="526"/>
      <c r="KLP55" s="526"/>
      <c r="KLQ55" s="526"/>
      <c r="KLR55" s="526"/>
      <c r="KLS55" s="526"/>
      <c r="KLT55" s="526"/>
      <c r="KLU55" s="526"/>
      <c r="KLV55" s="526"/>
      <c r="KLW55" s="526"/>
      <c r="KLX55" s="526"/>
      <c r="KLY55" s="526"/>
      <c r="KLZ55" s="526"/>
      <c r="KMA55" s="526"/>
      <c r="KMB55" s="526"/>
      <c r="KMC55" s="526"/>
      <c r="KMD55" s="526"/>
      <c r="KME55" s="526"/>
      <c r="KMF55" s="526"/>
      <c r="KMG55" s="526"/>
      <c r="KMH55" s="526"/>
      <c r="KMI55" s="526"/>
      <c r="KMJ55" s="526"/>
      <c r="KMK55" s="526"/>
      <c r="KML55" s="526"/>
      <c r="KMM55" s="526"/>
      <c r="KMN55" s="526"/>
      <c r="KMO55" s="526"/>
      <c r="KMP55" s="526"/>
      <c r="KMQ55" s="526"/>
      <c r="KMR55" s="526"/>
      <c r="KMS55" s="526"/>
      <c r="KMT55" s="526"/>
      <c r="KMU55" s="526"/>
      <c r="KMV55" s="526"/>
      <c r="KMW55" s="526"/>
      <c r="KMX55" s="526"/>
      <c r="KMY55" s="526"/>
      <c r="KMZ55" s="526"/>
      <c r="KNA55" s="526"/>
      <c r="KNB55" s="526"/>
      <c r="KNC55" s="526"/>
      <c r="KND55" s="526"/>
      <c r="KNE55" s="526"/>
      <c r="KNF55" s="526"/>
      <c r="KNG55" s="526"/>
      <c r="KNH55" s="526"/>
      <c r="KNI55" s="526"/>
      <c r="KNJ55" s="526"/>
      <c r="KNK55" s="526"/>
      <c r="KNL55" s="526"/>
      <c r="KNM55" s="526"/>
      <c r="KNN55" s="526"/>
      <c r="KNO55" s="526"/>
      <c r="KNP55" s="526"/>
      <c r="KNQ55" s="526"/>
      <c r="KNR55" s="526"/>
      <c r="KNS55" s="526"/>
      <c r="KNT55" s="526"/>
      <c r="KNU55" s="526"/>
      <c r="KNV55" s="526"/>
      <c r="KNW55" s="526"/>
      <c r="KNX55" s="526"/>
      <c r="KNY55" s="526"/>
      <c r="KNZ55" s="526"/>
      <c r="KOA55" s="526"/>
      <c r="KOB55" s="526"/>
      <c r="KOC55" s="526"/>
      <c r="KOD55" s="526"/>
      <c r="KOE55" s="526"/>
      <c r="KOF55" s="526"/>
      <c r="KOG55" s="526"/>
      <c r="KOH55" s="526"/>
      <c r="KOI55" s="526"/>
      <c r="KOJ55" s="526"/>
      <c r="KOK55" s="526"/>
      <c r="KOL55" s="526"/>
      <c r="KOM55" s="526"/>
      <c r="KON55" s="526"/>
      <c r="KOO55" s="526"/>
      <c r="KOP55" s="526"/>
      <c r="KOQ55" s="526"/>
      <c r="KOR55" s="526"/>
      <c r="KOS55" s="526"/>
      <c r="KOT55" s="526"/>
      <c r="KOU55" s="526"/>
      <c r="KOV55" s="526"/>
      <c r="KOW55" s="526"/>
      <c r="KOX55" s="526"/>
      <c r="KOY55" s="526"/>
      <c r="KOZ55" s="526"/>
      <c r="KPA55" s="526"/>
      <c r="KPB55" s="526"/>
      <c r="KPC55" s="526"/>
      <c r="KPD55" s="526"/>
      <c r="KPE55" s="526"/>
      <c r="KPF55" s="526"/>
      <c r="KPG55" s="526"/>
      <c r="KPH55" s="526"/>
      <c r="KPI55" s="526"/>
      <c r="KPJ55" s="526"/>
      <c r="KPK55" s="526"/>
      <c r="KPL55" s="526"/>
      <c r="KPM55" s="526"/>
      <c r="KPN55" s="526"/>
      <c r="KPO55" s="526"/>
      <c r="KPP55" s="526"/>
      <c r="KPQ55" s="526"/>
      <c r="KPR55" s="526"/>
      <c r="KPS55" s="526"/>
      <c r="KPT55" s="526"/>
      <c r="KPU55" s="526"/>
      <c r="KPV55" s="526"/>
      <c r="KPW55" s="526"/>
      <c r="KPX55" s="526"/>
      <c r="KPY55" s="526"/>
      <c r="KPZ55" s="526"/>
      <c r="KQA55" s="526"/>
      <c r="KQB55" s="526"/>
      <c r="KQC55" s="526"/>
      <c r="KQD55" s="526"/>
      <c r="KQE55" s="526"/>
      <c r="KQF55" s="526"/>
      <c r="KQG55" s="526"/>
      <c r="KQH55" s="526"/>
      <c r="KQI55" s="526"/>
      <c r="KQJ55" s="526"/>
      <c r="KQK55" s="526"/>
      <c r="KQL55" s="526"/>
      <c r="KQM55" s="526"/>
      <c r="KQN55" s="526"/>
      <c r="KQO55" s="526"/>
      <c r="KQP55" s="526"/>
      <c r="KQQ55" s="526"/>
      <c r="KQR55" s="526"/>
      <c r="KQS55" s="526"/>
      <c r="KQT55" s="526"/>
      <c r="KQU55" s="526"/>
      <c r="KQV55" s="526"/>
      <c r="KQW55" s="526"/>
      <c r="KQX55" s="526"/>
      <c r="KQY55" s="526"/>
      <c r="KQZ55" s="526"/>
      <c r="KRA55" s="526"/>
      <c r="KRB55" s="526"/>
      <c r="KRC55" s="526"/>
      <c r="KRD55" s="526"/>
      <c r="KRE55" s="526"/>
      <c r="KRF55" s="526"/>
      <c r="KRG55" s="526"/>
      <c r="KRH55" s="526"/>
      <c r="KRI55" s="526"/>
      <c r="KRJ55" s="526"/>
      <c r="KRK55" s="526"/>
      <c r="KRL55" s="526"/>
      <c r="KRM55" s="526"/>
      <c r="KRN55" s="526"/>
      <c r="KRO55" s="526"/>
      <c r="KRP55" s="526"/>
      <c r="KRQ55" s="526"/>
      <c r="KRR55" s="526"/>
      <c r="KRS55" s="526"/>
      <c r="KRT55" s="526"/>
      <c r="KRU55" s="526"/>
      <c r="KRV55" s="526"/>
      <c r="KRW55" s="526"/>
      <c r="KRX55" s="526"/>
      <c r="KRY55" s="526"/>
      <c r="KRZ55" s="526"/>
      <c r="KSA55" s="526"/>
      <c r="KSB55" s="526"/>
      <c r="KSC55" s="526"/>
      <c r="KSD55" s="526"/>
      <c r="KSE55" s="526"/>
      <c r="KSF55" s="526"/>
      <c r="KSG55" s="526"/>
      <c r="KSH55" s="526"/>
      <c r="KSI55" s="526"/>
      <c r="KSJ55" s="526"/>
      <c r="KSK55" s="526"/>
      <c r="KSL55" s="526"/>
      <c r="KSM55" s="526"/>
      <c r="KSN55" s="526"/>
      <c r="KSO55" s="526"/>
      <c r="KSP55" s="526"/>
      <c r="KSQ55" s="526"/>
      <c r="KSR55" s="526"/>
      <c r="KSS55" s="526"/>
      <c r="KST55" s="526"/>
      <c r="KSU55" s="526"/>
      <c r="KSV55" s="526"/>
      <c r="KSW55" s="526"/>
      <c r="KSX55" s="526"/>
      <c r="KSY55" s="526"/>
      <c r="KSZ55" s="526"/>
      <c r="KTA55" s="526"/>
      <c r="KTB55" s="526"/>
      <c r="KTC55" s="526"/>
      <c r="KTD55" s="526"/>
      <c r="KTE55" s="526"/>
      <c r="KTF55" s="526"/>
      <c r="KTG55" s="526"/>
      <c r="KTH55" s="526"/>
      <c r="KTI55" s="526"/>
      <c r="KTJ55" s="526"/>
      <c r="KTK55" s="526"/>
      <c r="KTL55" s="526"/>
      <c r="KTM55" s="526"/>
      <c r="KTN55" s="526"/>
      <c r="KTO55" s="526"/>
      <c r="KTP55" s="526"/>
      <c r="KTQ55" s="526"/>
      <c r="KTR55" s="526"/>
      <c r="KTS55" s="526"/>
      <c r="KTT55" s="526"/>
      <c r="KTU55" s="526"/>
      <c r="KTV55" s="526"/>
      <c r="KTW55" s="526"/>
      <c r="KTX55" s="526"/>
      <c r="KTY55" s="526"/>
      <c r="KTZ55" s="526"/>
      <c r="KUA55" s="526"/>
      <c r="KUB55" s="526"/>
      <c r="KUC55" s="526"/>
      <c r="KUD55" s="526"/>
      <c r="KUE55" s="526"/>
      <c r="KUF55" s="526"/>
      <c r="KUG55" s="526"/>
      <c r="KUH55" s="526"/>
      <c r="KUI55" s="526"/>
      <c r="KUJ55" s="526"/>
      <c r="KUK55" s="526"/>
      <c r="KUL55" s="526"/>
      <c r="KUM55" s="526"/>
      <c r="KUN55" s="526"/>
      <c r="KUO55" s="526"/>
      <c r="KUP55" s="526"/>
      <c r="KUQ55" s="526"/>
      <c r="KUR55" s="526"/>
      <c r="KUS55" s="526"/>
      <c r="KUT55" s="526"/>
      <c r="KUU55" s="526"/>
      <c r="KUV55" s="526"/>
      <c r="KUW55" s="526"/>
      <c r="KUX55" s="526"/>
      <c r="KUY55" s="526"/>
      <c r="KUZ55" s="526"/>
      <c r="KVA55" s="526"/>
      <c r="KVB55" s="526"/>
      <c r="KVC55" s="526"/>
      <c r="KVD55" s="526"/>
      <c r="KVE55" s="526"/>
      <c r="KVF55" s="526"/>
      <c r="KVG55" s="526"/>
      <c r="KVH55" s="526"/>
      <c r="KVI55" s="526"/>
      <c r="KVJ55" s="526"/>
      <c r="KVK55" s="526"/>
      <c r="KVL55" s="526"/>
      <c r="KVM55" s="526"/>
      <c r="KVN55" s="526"/>
      <c r="KVO55" s="526"/>
      <c r="KVP55" s="526"/>
      <c r="KVQ55" s="526"/>
      <c r="KVR55" s="526"/>
      <c r="KVS55" s="526"/>
      <c r="KVT55" s="526"/>
      <c r="KVU55" s="526"/>
      <c r="KVV55" s="526"/>
      <c r="KVW55" s="526"/>
      <c r="KVX55" s="526"/>
      <c r="KVY55" s="526"/>
      <c r="KVZ55" s="526"/>
      <c r="KWA55" s="526"/>
      <c r="KWB55" s="526"/>
      <c r="KWC55" s="526"/>
      <c r="KWD55" s="526"/>
      <c r="KWE55" s="526"/>
      <c r="KWF55" s="526"/>
      <c r="KWG55" s="526"/>
      <c r="KWH55" s="526"/>
      <c r="KWI55" s="526"/>
      <c r="KWJ55" s="526"/>
      <c r="KWK55" s="526"/>
      <c r="KWL55" s="526"/>
      <c r="KWM55" s="526"/>
      <c r="KWN55" s="526"/>
      <c r="KWO55" s="526"/>
      <c r="KWP55" s="526"/>
      <c r="KWQ55" s="526"/>
      <c r="KWR55" s="526"/>
      <c r="KWS55" s="526"/>
      <c r="KWT55" s="526"/>
      <c r="KWU55" s="526"/>
      <c r="KWV55" s="526"/>
      <c r="KWW55" s="526"/>
      <c r="KWX55" s="526"/>
      <c r="KWY55" s="526"/>
      <c r="KWZ55" s="526"/>
      <c r="KXA55" s="526"/>
      <c r="KXB55" s="526"/>
      <c r="KXC55" s="526"/>
      <c r="KXD55" s="526"/>
      <c r="KXE55" s="526"/>
      <c r="KXF55" s="526"/>
      <c r="KXG55" s="526"/>
      <c r="KXH55" s="526"/>
      <c r="KXI55" s="526"/>
      <c r="KXJ55" s="526"/>
      <c r="KXK55" s="526"/>
      <c r="KXL55" s="526"/>
      <c r="KXM55" s="526"/>
      <c r="KXN55" s="526"/>
      <c r="KXO55" s="526"/>
      <c r="KXP55" s="526"/>
      <c r="KXQ55" s="526"/>
      <c r="KXR55" s="526"/>
      <c r="KXS55" s="526"/>
      <c r="KXT55" s="526"/>
      <c r="KXU55" s="526"/>
      <c r="KXV55" s="526"/>
      <c r="KXW55" s="526"/>
      <c r="KXX55" s="526"/>
      <c r="KXY55" s="526"/>
      <c r="KXZ55" s="526"/>
      <c r="KYA55" s="526"/>
      <c r="KYB55" s="526"/>
      <c r="KYC55" s="526"/>
      <c r="KYD55" s="526"/>
      <c r="KYE55" s="526"/>
      <c r="KYF55" s="526"/>
      <c r="KYG55" s="526"/>
      <c r="KYH55" s="526"/>
      <c r="KYI55" s="526"/>
      <c r="KYJ55" s="526"/>
      <c r="KYK55" s="526"/>
      <c r="KYL55" s="526"/>
      <c r="KYM55" s="526"/>
      <c r="KYN55" s="526"/>
      <c r="KYO55" s="526"/>
      <c r="KYP55" s="526"/>
      <c r="KYQ55" s="526"/>
      <c r="KYR55" s="526"/>
      <c r="KYS55" s="526"/>
      <c r="KYT55" s="526"/>
      <c r="KYU55" s="526"/>
      <c r="KYV55" s="526"/>
      <c r="KYW55" s="526"/>
      <c r="KYX55" s="526"/>
      <c r="KYY55" s="526"/>
      <c r="KYZ55" s="526"/>
      <c r="KZA55" s="526"/>
      <c r="KZB55" s="526"/>
      <c r="KZC55" s="526"/>
      <c r="KZD55" s="526"/>
      <c r="KZE55" s="526"/>
      <c r="KZF55" s="526"/>
      <c r="KZG55" s="526"/>
      <c r="KZH55" s="526"/>
      <c r="KZI55" s="526"/>
      <c r="KZJ55" s="526"/>
      <c r="KZK55" s="526"/>
      <c r="KZL55" s="526"/>
      <c r="KZM55" s="526"/>
      <c r="KZN55" s="526"/>
      <c r="KZO55" s="526"/>
      <c r="KZP55" s="526"/>
      <c r="KZQ55" s="526"/>
      <c r="KZR55" s="526"/>
      <c r="KZS55" s="526"/>
      <c r="KZT55" s="526"/>
      <c r="KZU55" s="526"/>
      <c r="KZV55" s="526"/>
      <c r="KZW55" s="526"/>
      <c r="KZX55" s="526"/>
      <c r="KZY55" s="526"/>
      <c r="KZZ55" s="526"/>
      <c r="LAA55" s="526"/>
      <c r="LAB55" s="526"/>
      <c r="LAC55" s="526"/>
      <c r="LAD55" s="526"/>
      <c r="LAE55" s="526"/>
      <c r="LAF55" s="526"/>
      <c r="LAG55" s="526"/>
      <c r="LAH55" s="526"/>
      <c r="LAI55" s="526"/>
      <c r="LAJ55" s="526"/>
      <c r="LAK55" s="526"/>
      <c r="LAL55" s="526"/>
      <c r="LAM55" s="526"/>
      <c r="LAN55" s="526"/>
      <c r="LAO55" s="526"/>
      <c r="LAP55" s="526"/>
      <c r="LAQ55" s="526"/>
      <c r="LAR55" s="526"/>
      <c r="LAS55" s="526"/>
      <c r="LAT55" s="526"/>
      <c r="LAU55" s="526"/>
      <c r="LAV55" s="526"/>
      <c r="LAW55" s="526"/>
      <c r="LAX55" s="526"/>
      <c r="LAY55" s="526"/>
      <c r="LAZ55" s="526"/>
      <c r="LBA55" s="526"/>
      <c r="LBB55" s="526"/>
      <c r="LBC55" s="526"/>
      <c r="LBD55" s="526"/>
      <c r="LBE55" s="526"/>
      <c r="LBF55" s="526"/>
      <c r="LBG55" s="526"/>
      <c r="LBH55" s="526"/>
      <c r="LBI55" s="526"/>
      <c r="LBJ55" s="526"/>
      <c r="LBK55" s="526"/>
      <c r="LBL55" s="526"/>
      <c r="LBM55" s="526"/>
      <c r="LBN55" s="526"/>
      <c r="LBO55" s="526"/>
      <c r="LBP55" s="526"/>
      <c r="LBQ55" s="526"/>
      <c r="LBR55" s="526"/>
      <c r="LBS55" s="526"/>
      <c r="LBT55" s="526"/>
      <c r="LBU55" s="526"/>
      <c r="LBV55" s="526"/>
      <c r="LBW55" s="526"/>
      <c r="LBX55" s="526"/>
      <c r="LBY55" s="526"/>
      <c r="LBZ55" s="526"/>
      <c r="LCA55" s="526"/>
      <c r="LCB55" s="526"/>
      <c r="LCC55" s="526"/>
      <c r="LCD55" s="526"/>
      <c r="LCE55" s="526"/>
      <c r="LCF55" s="526"/>
      <c r="LCG55" s="526"/>
      <c r="LCH55" s="526"/>
      <c r="LCI55" s="526"/>
      <c r="LCJ55" s="526"/>
      <c r="LCK55" s="526"/>
      <c r="LCL55" s="526"/>
      <c r="LCM55" s="526"/>
      <c r="LCN55" s="526"/>
      <c r="LCO55" s="526"/>
      <c r="LCP55" s="526"/>
      <c r="LCQ55" s="526"/>
      <c r="LCR55" s="526"/>
      <c r="LCS55" s="526"/>
      <c r="LCT55" s="526"/>
      <c r="LCU55" s="526"/>
      <c r="LCV55" s="526"/>
      <c r="LCW55" s="526"/>
      <c r="LCX55" s="526"/>
      <c r="LCY55" s="526"/>
      <c r="LCZ55" s="526"/>
      <c r="LDA55" s="526"/>
      <c r="LDB55" s="526"/>
      <c r="LDC55" s="526"/>
      <c r="LDD55" s="526"/>
      <c r="LDE55" s="526"/>
      <c r="LDF55" s="526"/>
      <c r="LDG55" s="526"/>
      <c r="LDH55" s="526"/>
      <c r="LDI55" s="526"/>
      <c r="LDJ55" s="526"/>
      <c r="LDK55" s="526"/>
      <c r="LDL55" s="526"/>
      <c r="LDM55" s="526"/>
      <c r="LDN55" s="526"/>
      <c r="LDO55" s="526"/>
      <c r="LDP55" s="526"/>
      <c r="LDQ55" s="526"/>
      <c r="LDR55" s="526"/>
      <c r="LDS55" s="526"/>
      <c r="LDT55" s="526"/>
      <c r="LDU55" s="526"/>
      <c r="LDV55" s="526"/>
      <c r="LDW55" s="526"/>
      <c r="LDX55" s="526"/>
      <c r="LDY55" s="526"/>
      <c r="LDZ55" s="526"/>
      <c r="LEA55" s="526"/>
      <c r="LEB55" s="526"/>
      <c r="LEC55" s="526"/>
      <c r="LED55" s="526"/>
      <c r="LEE55" s="526"/>
      <c r="LEF55" s="526"/>
      <c r="LEG55" s="526"/>
      <c r="LEH55" s="526"/>
      <c r="LEI55" s="526"/>
      <c r="LEJ55" s="526"/>
      <c r="LEK55" s="526"/>
      <c r="LEL55" s="526"/>
      <c r="LEM55" s="526"/>
      <c r="LEN55" s="526"/>
      <c r="LEO55" s="526"/>
      <c r="LEP55" s="526"/>
      <c r="LEQ55" s="526"/>
      <c r="LER55" s="526"/>
      <c r="LES55" s="526"/>
      <c r="LET55" s="526"/>
      <c r="LEU55" s="526"/>
      <c r="LEV55" s="526"/>
      <c r="LEW55" s="526"/>
      <c r="LEX55" s="526"/>
      <c r="LEY55" s="526"/>
      <c r="LEZ55" s="526"/>
      <c r="LFA55" s="526"/>
      <c r="LFB55" s="526"/>
      <c r="LFC55" s="526"/>
      <c r="LFD55" s="526"/>
      <c r="LFE55" s="526"/>
      <c r="LFF55" s="526"/>
      <c r="LFG55" s="526"/>
      <c r="LFH55" s="526"/>
      <c r="LFI55" s="526"/>
      <c r="LFJ55" s="526"/>
      <c r="LFK55" s="526"/>
      <c r="LFL55" s="526"/>
      <c r="LFM55" s="526"/>
      <c r="LFN55" s="526"/>
      <c r="LFO55" s="526"/>
      <c r="LFP55" s="526"/>
      <c r="LFQ55" s="526"/>
      <c r="LFR55" s="526"/>
      <c r="LFS55" s="526"/>
      <c r="LFT55" s="526"/>
      <c r="LFU55" s="526"/>
      <c r="LFV55" s="526"/>
      <c r="LFW55" s="526"/>
      <c r="LFX55" s="526"/>
      <c r="LFY55" s="526"/>
      <c r="LFZ55" s="526"/>
      <c r="LGA55" s="526"/>
      <c r="LGB55" s="526"/>
      <c r="LGC55" s="526"/>
      <c r="LGD55" s="526"/>
      <c r="LGE55" s="526"/>
      <c r="LGF55" s="526"/>
      <c r="LGG55" s="526"/>
      <c r="LGH55" s="526"/>
      <c r="LGI55" s="526"/>
      <c r="LGJ55" s="526"/>
      <c r="LGK55" s="526"/>
      <c r="LGL55" s="526"/>
      <c r="LGM55" s="526"/>
      <c r="LGN55" s="526"/>
      <c r="LGO55" s="526"/>
      <c r="LGP55" s="526"/>
      <c r="LGQ55" s="526"/>
      <c r="LGR55" s="526"/>
      <c r="LGS55" s="526"/>
      <c r="LGT55" s="526"/>
      <c r="LGU55" s="526"/>
      <c r="LGV55" s="526"/>
      <c r="LGW55" s="526"/>
      <c r="LGX55" s="526"/>
      <c r="LGY55" s="526"/>
      <c r="LGZ55" s="526"/>
      <c r="LHA55" s="526"/>
      <c r="LHB55" s="526"/>
      <c r="LHC55" s="526"/>
      <c r="LHD55" s="526"/>
      <c r="LHE55" s="526"/>
      <c r="LHF55" s="526"/>
      <c r="LHG55" s="526"/>
      <c r="LHH55" s="526"/>
      <c r="LHI55" s="526"/>
      <c r="LHJ55" s="526"/>
      <c r="LHK55" s="526"/>
      <c r="LHL55" s="526"/>
      <c r="LHM55" s="526"/>
      <c r="LHN55" s="526"/>
      <c r="LHO55" s="526"/>
      <c r="LHP55" s="526"/>
      <c r="LHQ55" s="526"/>
      <c r="LHR55" s="526"/>
      <c r="LHS55" s="526"/>
      <c r="LHT55" s="526"/>
      <c r="LHU55" s="526"/>
      <c r="LHV55" s="526"/>
      <c r="LHW55" s="526"/>
      <c r="LHX55" s="526"/>
      <c r="LHY55" s="526"/>
      <c r="LHZ55" s="526"/>
      <c r="LIA55" s="526"/>
      <c r="LIB55" s="526"/>
      <c r="LIC55" s="526"/>
      <c r="LID55" s="526"/>
      <c r="LIE55" s="526"/>
      <c r="LIF55" s="526"/>
      <c r="LIG55" s="526"/>
      <c r="LIH55" s="526"/>
      <c r="LII55" s="526"/>
      <c r="LIJ55" s="526"/>
      <c r="LIK55" s="526"/>
      <c r="LIL55" s="526"/>
      <c r="LIM55" s="526"/>
      <c r="LIN55" s="526"/>
      <c r="LIO55" s="526"/>
      <c r="LIP55" s="526"/>
      <c r="LIQ55" s="526"/>
      <c r="LIR55" s="526"/>
      <c r="LIS55" s="526"/>
      <c r="LIT55" s="526"/>
      <c r="LIU55" s="526"/>
      <c r="LIV55" s="526"/>
      <c r="LIW55" s="526"/>
      <c r="LIX55" s="526"/>
      <c r="LIY55" s="526"/>
      <c r="LIZ55" s="526"/>
      <c r="LJA55" s="526"/>
      <c r="LJB55" s="526"/>
      <c r="LJC55" s="526"/>
      <c r="LJD55" s="526"/>
      <c r="LJE55" s="526"/>
      <c r="LJF55" s="526"/>
      <c r="LJG55" s="526"/>
      <c r="LJH55" s="526"/>
      <c r="LJI55" s="526"/>
      <c r="LJJ55" s="526"/>
      <c r="LJK55" s="526"/>
      <c r="LJL55" s="526"/>
      <c r="LJM55" s="526"/>
      <c r="LJN55" s="526"/>
      <c r="LJO55" s="526"/>
      <c r="LJP55" s="526"/>
      <c r="LJQ55" s="526"/>
      <c r="LJR55" s="526"/>
      <c r="LJS55" s="526"/>
      <c r="LJT55" s="526"/>
      <c r="LJU55" s="526"/>
      <c r="LJV55" s="526"/>
      <c r="LJW55" s="526"/>
      <c r="LJX55" s="526"/>
      <c r="LJY55" s="526"/>
      <c r="LJZ55" s="526"/>
      <c r="LKA55" s="526"/>
      <c r="LKB55" s="526"/>
      <c r="LKC55" s="526"/>
      <c r="LKD55" s="526"/>
      <c r="LKE55" s="526"/>
      <c r="LKF55" s="526"/>
      <c r="LKG55" s="526"/>
      <c r="LKH55" s="526"/>
      <c r="LKI55" s="526"/>
      <c r="LKJ55" s="526"/>
      <c r="LKK55" s="526"/>
      <c r="LKL55" s="526"/>
      <c r="LKM55" s="526"/>
      <c r="LKN55" s="526"/>
      <c r="LKO55" s="526"/>
      <c r="LKP55" s="526"/>
      <c r="LKQ55" s="526"/>
      <c r="LKR55" s="526"/>
      <c r="LKS55" s="526"/>
      <c r="LKT55" s="526"/>
      <c r="LKU55" s="526"/>
      <c r="LKV55" s="526"/>
      <c r="LKW55" s="526"/>
      <c r="LKX55" s="526"/>
      <c r="LKY55" s="526"/>
      <c r="LKZ55" s="526"/>
      <c r="LLA55" s="526"/>
      <c r="LLB55" s="526"/>
      <c r="LLC55" s="526"/>
      <c r="LLD55" s="526"/>
      <c r="LLE55" s="526"/>
      <c r="LLF55" s="526"/>
      <c r="LLG55" s="526"/>
      <c r="LLH55" s="526"/>
      <c r="LLI55" s="526"/>
      <c r="LLJ55" s="526"/>
      <c r="LLK55" s="526"/>
      <c r="LLL55" s="526"/>
      <c r="LLM55" s="526"/>
      <c r="LLN55" s="526"/>
      <c r="LLO55" s="526"/>
      <c r="LLP55" s="526"/>
      <c r="LLQ55" s="526"/>
      <c r="LLR55" s="526"/>
      <c r="LLS55" s="526"/>
      <c r="LLT55" s="526"/>
      <c r="LLU55" s="526"/>
      <c r="LLV55" s="526"/>
      <c r="LLW55" s="526"/>
      <c r="LLX55" s="526"/>
      <c r="LLY55" s="526"/>
      <c r="LLZ55" s="526"/>
      <c r="LMA55" s="526"/>
      <c r="LMB55" s="526"/>
      <c r="LMC55" s="526"/>
      <c r="LMD55" s="526"/>
      <c r="LME55" s="526"/>
      <c r="LMF55" s="526"/>
      <c r="LMG55" s="526"/>
      <c r="LMH55" s="526"/>
      <c r="LMI55" s="526"/>
      <c r="LMJ55" s="526"/>
      <c r="LMK55" s="526"/>
      <c r="LML55" s="526"/>
      <c r="LMM55" s="526"/>
      <c r="LMN55" s="526"/>
      <c r="LMO55" s="526"/>
      <c r="LMP55" s="526"/>
      <c r="LMQ55" s="526"/>
      <c r="LMR55" s="526"/>
      <c r="LMS55" s="526"/>
      <c r="LMT55" s="526"/>
      <c r="LMU55" s="526"/>
      <c r="LMV55" s="526"/>
      <c r="LMW55" s="526"/>
      <c r="LMX55" s="526"/>
      <c r="LMY55" s="526"/>
      <c r="LMZ55" s="526"/>
      <c r="LNA55" s="526"/>
      <c r="LNB55" s="526"/>
      <c r="LNC55" s="526"/>
      <c r="LND55" s="526"/>
      <c r="LNE55" s="526"/>
      <c r="LNF55" s="526"/>
      <c r="LNG55" s="526"/>
      <c r="LNH55" s="526"/>
      <c r="LNI55" s="526"/>
      <c r="LNJ55" s="526"/>
      <c r="LNK55" s="526"/>
      <c r="LNL55" s="526"/>
      <c r="LNM55" s="526"/>
      <c r="LNN55" s="526"/>
      <c r="LNO55" s="526"/>
      <c r="LNP55" s="526"/>
      <c r="LNQ55" s="526"/>
      <c r="LNR55" s="526"/>
      <c r="LNS55" s="526"/>
      <c r="LNT55" s="526"/>
      <c r="LNU55" s="526"/>
      <c r="LNV55" s="526"/>
      <c r="LNW55" s="526"/>
      <c r="LNX55" s="526"/>
      <c r="LNY55" s="526"/>
      <c r="LNZ55" s="526"/>
      <c r="LOA55" s="526"/>
      <c r="LOB55" s="526"/>
      <c r="LOC55" s="526"/>
      <c r="LOD55" s="526"/>
      <c r="LOE55" s="526"/>
      <c r="LOF55" s="526"/>
      <c r="LOG55" s="526"/>
      <c r="LOH55" s="526"/>
      <c r="LOI55" s="526"/>
      <c r="LOJ55" s="526"/>
      <c r="LOK55" s="526"/>
      <c r="LOL55" s="526"/>
      <c r="LOM55" s="526"/>
      <c r="LON55" s="526"/>
      <c r="LOO55" s="526"/>
      <c r="LOP55" s="526"/>
      <c r="LOQ55" s="526"/>
      <c r="LOR55" s="526"/>
      <c r="LOS55" s="526"/>
      <c r="LOT55" s="526"/>
      <c r="LOU55" s="526"/>
      <c r="LOV55" s="526"/>
      <c r="LOW55" s="526"/>
      <c r="LOX55" s="526"/>
      <c r="LOY55" s="526"/>
      <c r="LOZ55" s="526"/>
      <c r="LPA55" s="526"/>
      <c r="LPB55" s="526"/>
      <c r="LPC55" s="526"/>
      <c r="LPD55" s="526"/>
      <c r="LPE55" s="526"/>
      <c r="LPF55" s="526"/>
      <c r="LPG55" s="526"/>
      <c r="LPH55" s="526"/>
      <c r="LPI55" s="526"/>
      <c r="LPJ55" s="526"/>
      <c r="LPK55" s="526"/>
      <c r="LPL55" s="526"/>
      <c r="LPM55" s="526"/>
      <c r="LPN55" s="526"/>
      <c r="LPO55" s="526"/>
      <c r="LPP55" s="526"/>
      <c r="LPQ55" s="526"/>
      <c r="LPR55" s="526"/>
      <c r="LPS55" s="526"/>
      <c r="LPT55" s="526"/>
      <c r="LPU55" s="526"/>
      <c r="LPV55" s="526"/>
      <c r="LPW55" s="526"/>
      <c r="LPX55" s="526"/>
      <c r="LPY55" s="526"/>
      <c r="LPZ55" s="526"/>
      <c r="LQA55" s="526"/>
      <c r="LQB55" s="526"/>
      <c r="LQC55" s="526"/>
      <c r="LQD55" s="526"/>
      <c r="LQE55" s="526"/>
      <c r="LQF55" s="526"/>
      <c r="LQG55" s="526"/>
      <c r="LQH55" s="526"/>
      <c r="LQI55" s="526"/>
      <c r="LQJ55" s="526"/>
      <c r="LQK55" s="526"/>
      <c r="LQL55" s="526"/>
      <c r="LQM55" s="526"/>
      <c r="LQN55" s="526"/>
      <c r="LQO55" s="526"/>
      <c r="LQP55" s="526"/>
      <c r="LQQ55" s="526"/>
      <c r="LQR55" s="526"/>
      <c r="LQS55" s="526"/>
      <c r="LQT55" s="526"/>
      <c r="LQU55" s="526"/>
      <c r="LQV55" s="526"/>
      <c r="LQW55" s="526"/>
      <c r="LQX55" s="526"/>
      <c r="LQY55" s="526"/>
      <c r="LQZ55" s="526"/>
      <c r="LRA55" s="526"/>
      <c r="LRB55" s="526"/>
      <c r="LRC55" s="526"/>
      <c r="LRD55" s="526"/>
      <c r="LRE55" s="526"/>
      <c r="LRF55" s="526"/>
      <c r="LRG55" s="526"/>
      <c r="LRH55" s="526"/>
      <c r="LRI55" s="526"/>
      <c r="LRJ55" s="526"/>
      <c r="LRK55" s="526"/>
      <c r="LRL55" s="526"/>
      <c r="LRM55" s="526"/>
      <c r="LRN55" s="526"/>
      <c r="LRO55" s="526"/>
      <c r="LRP55" s="526"/>
      <c r="LRQ55" s="526"/>
      <c r="LRR55" s="526"/>
      <c r="LRS55" s="526"/>
      <c r="LRT55" s="526"/>
      <c r="LRU55" s="526"/>
      <c r="LRV55" s="526"/>
      <c r="LRW55" s="526"/>
      <c r="LRX55" s="526"/>
      <c r="LRY55" s="526"/>
      <c r="LRZ55" s="526"/>
      <c r="LSA55" s="526"/>
      <c r="LSB55" s="526"/>
      <c r="LSC55" s="526"/>
      <c r="LSD55" s="526"/>
      <c r="LSE55" s="526"/>
      <c r="LSF55" s="526"/>
      <c r="LSG55" s="526"/>
      <c r="LSH55" s="526"/>
      <c r="LSI55" s="526"/>
      <c r="LSJ55" s="526"/>
      <c r="LSK55" s="526"/>
      <c r="LSL55" s="526"/>
      <c r="LSM55" s="526"/>
      <c r="LSN55" s="526"/>
      <c r="LSO55" s="526"/>
      <c r="LSP55" s="526"/>
      <c r="LSQ55" s="526"/>
      <c r="LSR55" s="526"/>
      <c r="LSS55" s="526"/>
      <c r="LST55" s="526"/>
      <c r="LSU55" s="526"/>
      <c r="LSV55" s="526"/>
      <c r="LSW55" s="526"/>
      <c r="LSX55" s="526"/>
      <c r="LSY55" s="526"/>
      <c r="LSZ55" s="526"/>
      <c r="LTA55" s="526"/>
      <c r="LTB55" s="526"/>
      <c r="LTC55" s="526"/>
      <c r="LTD55" s="526"/>
      <c r="LTE55" s="526"/>
      <c r="LTF55" s="526"/>
      <c r="LTG55" s="526"/>
      <c r="LTH55" s="526"/>
      <c r="LTI55" s="526"/>
      <c r="LTJ55" s="526"/>
      <c r="LTK55" s="526"/>
      <c r="LTL55" s="526"/>
      <c r="LTM55" s="526"/>
      <c r="LTN55" s="526"/>
      <c r="LTO55" s="526"/>
      <c r="LTP55" s="526"/>
      <c r="LTQ55" s="526"/>
      <c r="LTR55" s="526"/>
      <c r="LTS55" s="526"/>
      <c r="LTT55" s="526"/>
      <c r="LTU55" s="526"/>
      <c r="LTV55" s="526"/>
      <c r="LTW55" s="526"/>
      <c r="LTX55" s="526"/>
      <c r="LTY55" s="526"/>
      <c r="LTZ55" s="526"/>
      <c r="LUA55" s="526"/>
      <c r="LUB55" s="526"/>
      <c r="LUC55" s="526"/>
      <c r="LUD55" s="526"/>
      <c r="LUE55" s="526"/>
      <c r="LUF55" s="526"/>
      <c r="LUG55" s="526"/>
      <c r="LUH55" s="526"/>
      <c r="LUI55" s="526"/>
      <c r="LUJ55" s="526"/>
      <c r="LUK55" s="526"/>
      <c r="LUL55" s="526"/>
      <c r="LUM55" s="526"/>
      <c r="LUN55" s="526"/>
      <c r="LUO55" s="526"/>
      <c r="LUP55" s="526"/>
      <c r="LUQ55" s="526"/>
      <c r="LUR55" s="526"/>
      <c r="LUS55" s="526"/>
      <c r="LUT55" s="526"/>
      <c r="LUU55" s="526"/>
      <c r="LUV55" s="526"/>
      <c r="LUW55" s="526"/>
      <c r="LUX55" s="526"/>
      <c r="LUY55" s="526"/>
      <c r="LUZ55" s="526"/>
      <c r="LVA55" s="526"/>
      <c r="LVB55" s="526"/>
      <c r="LVC55" s="526"/>
      <c r="LVD55" s="526"/>
      <c r="LVE55" s="526"/>
      <c r="LVF55" s="526"/>
      <c r="LVG55" s="526"/>
      <c r="LVH55" s="526"/>
      <c r="LVI55" s="526"/>
      <c r="LVJ55" s="526"/>
      <c r="LVK55" s="526"/>
      <c r="LVL55" s="526"/>
      <c r="LVM55" s="526"/>
      <c r="LVN55" s="526"/>
      <c r="LVO55" s="526"/>
      <c r="LVP55" s="526"/>
      <c r="LVQ55" s="526"/>
      <c r="LVR55" s="526"/>
      <c r="LVS55" s="526"/>
      <c r="LVT55" s="526"/>
      <c r="LVU55" s="526"/>
      <c r="LVV55" s="526"/>
      <c r="LVW55" s="526"/>
      <c r="LVX55" s="526"/>
      <c r="LVY55" s="526"/>
      <c r="LVZ55" s="526"/>
      <c r="LWA55" s="526"/>
      <c r="LWB55" s="526"/>
      <c r="LWC55" s="526"/>
      <c r="LWD55" s="526"/>
      <c r="LWE55" s="526"/>
      <c r="LWF55" s="526"/>
      <c r="LWG55" s="526"/>
      <c r="LWH55" s="526"/>
      <c r="LWI55" s="526"/>
      <c r="LWJ55" s="526"/>
      <c r="LWK55" s="526"/>
      <c r="LWL55" s="526"/>
      <c r="LWM55" s="526"/>
      <c r="LWN55" s="526"/>
      <c r="LWO55" s="526"/>
      <c r="LWP55" s="526"/>
      <c r="LWQ55" s="526"/>
      <c r="LWR55" s="526"/>
      <c r="LWS55" s="526"/>
      <c r="LWT55" s="526"/>
      <c r="LWU55" s="526"/>
      <c r="LWV55" s="526"/>
      <c r="LWW55" s="526"/>
      <c r="LWX55" s="526"/>
      <c r="LWY55" s="526"/>
      <c r="LWZ55" s="526"/>
      <c r="LXA55" s="526"/>
      <c r="LXB55" s="526"/>
      <c r="LXC55" s="526"/>
      <c r="LXD55" s="526"/>
      <c r="LXE55" s="526"/>
      <c r="LXF55" s="526"/>
      <c r="LXG55" s="526"/>
      <c r="LXH55" s="526"/>
      <c r="LXI55" s="526"/>
      <c r="LXJ55" s="526"/>
      <c r="LXK55" s="526"/>
      <c r="LXL55" s="526"/>
      <c r="LXM55" s="526"/>
      <c r="LXN55" s="526"/>
      <c r="LXO55" s="526"/>
      <c r="LXP55" s="526"/>
      <c r="LXQ55" s="526"/>
      <c r="LXR55" s="526"/>
      <c r="LXS55" s="526"/>
      <c r="LXT55" s="526"/>
      <c r="LXU55" s="526"/>
      <c r="LXV55" s="526"/>
      <c r="LXW55" s="526"/>
      <c r="LXX55" s="526"/>
      <c r="LXY55" s="526"/>
      <c r="LXZ55" s="526"/>
      <c r="LYA55" s="526"/>
      <c r="LYB55" s="526"/>
      <c r="LYC55" s="526"/>
      <c r="LYD55" s="526"/>
      <c r="LYE55" s="526"/>
      <c r="LYF55" s="526"/>
      <c r="LYG55" s="526"/>
      <c r="LYH55" s="526"/>
      <c r="LYI55" s="526"/>
      <c r="LYJ55" s="526"/>
      <c r="LYK55" s="526"/>
      <c r="LYL55" s="526"/>
      <c r="LYM55" s="526"/>
      <c r="LYN55" s="526"/>
      <c r="LYO55" s="526"/>
      <c r="LYP55" s="526"/>
      <c r="LYQ55" s="526"/>
      <c r="LYR55" s="526"/>
      <c r="LYS55" s="526"/>
      <c r="LYT55" s="526"/>
      <c r="LYU55" s="526"/>
      <c r="LYV55" s="526"/>
      <c r="LYW55" s="526"/>
      <c r="LYX55" s="526"/>
      <c r="LYY55" s="526"/>
      <c r="LYZ55" s="526"/>
      <c r="LZA55" s="526"/>
      <c r="LZB55" s="526"/>
      <c r="LZC55" s="526"/>
      <c r="LZD55" s="526"/>
      <c r="LZE55" s="526"/>
      <c r="LZF55" s="526"/>
      <c r="LZG55" s="526"/>
      <c r="LZH55" s="526"/>
      <c r="LZI55" s="526"/>
      <c r="LZJ55" s="526"/>
      <c r="LZK55" s="526"/>
      <c r="LZL55" s="526"/>
      <c r="LZM55" s="526"/>
      <c r="LZN55" s="526"/>
      <c r="LZO55" s="526"/>
      <c r="LZP55" s="526"/>
      <c r="LZQ55" s="526"/>
      <c r="LZR55" s="526"/>
      <c r="LZS55" s="526"/>
      <c r="LZT55" s="526"/>
      <c r="LZU55" s="526"/>
      <c r="LZV55" s="526"/>
      <c r="LZW55" s="526"/>
      <c r="LZX55" s="526"/>
      <c r="LZY55" s="526"/>
      <c r="LZZ55" s="526"/>
      <c r="MAA55" s="526"/>
      <c r="MAB55" s="526"/>
      <c r="MAC55" s="526"/>
      <c r="MAD55" s="526"/>
      <c r="MAE55" s="526"/>
      <c r="MAF55" s="526"/>
      <c r="MAG55" s="526"/>
      <c r="MAH55" s="526"/>
      <c r="MAI55" s="526"/>
      <c r="MAJ55" s="526"/>
      <c r="MAK55" s="526"/>
      <c r="MAL55" s="526"/>
      <c r="MAM55" s="526"/>
      <c r="MAN55" s="526"/>
      <c r="MAO55" s="526"/>
      <c r="MAP55" s="526"/>
      <c r="MAQ55" s="526"/>
      <c r="MAR55" s="526"/>
      <c r="MAS55" s="526"/>
      <c r="MAT55" s="526"/>
      <c r="MAU55" s="526"/>
      <c r="MAV55" s="526"/>
      <c r="MAW55" s="526"/>
      <c r="MAX55" s="526"/>
      <c r="MAY55" s="526"/>
      <c r="MAZ55" s="526"/>
      <c r="MBA55" s="526"/>
      <c r="MBB55" s="526"/>
      <c r="MBC55" s="526"/>
      <c r="MBD55" s="526"/>
      <c r="MBE55" s="526"/>
      <c r="MBF55" s="526"/>
      <c r="MBG55" s="526"/>
      <c r="MBH55" s="526"/>
      <c r="MBI55" s="526"/>
      <c r="MBJ55" s="526"/>
      <c r="MBK55" s="526"/>
      <c r="MBL55" s="526"/>
      <c r="MBM55" s="526"/>
      <c r="MBN55" s="526"/>
      <c r="MBO55" s="526"/>
      <c r="MBP55" s="526"/>
      <c r="MBQ55" s="526"/>
      <c r="MBR55" s="526"/>
      <c r="MBS55" s="526"/>
      <c r="MBT55" s="526"/>
      <c r="MBU55" s="526"/>
      <c r="MBV55" s="526"/>
      <c r="MBW55" s="526"/>
      <c r="MBX55" s="526"/>
      <c r="MBY55" s="526"/>
      <c r="MBZ55" s="526"/>
      <c r="MCA55" s="526"/>
      <c r="MCB55" s="526"/>
      <c r="MCC55" s="526"/>
      <c r="MCD55" s="526"/>
      <c r="MCE55" s="526"/>
      <c r="MCF55" s="526"/>
      <c r="MCG55" s="526"/>
      <c r="MCH55" s="526"/>
      <c r="MCI55" s="526"/>
      <c r="MCJ55" s="526"/>
      <c r="MCK55" s="526"/>
      <c r="MCL55" s="526"/>
      <c r="MCM55" s="526"/>
      <c r="MCN55" s="526"/>
      <c r="MCO55" s="526"/>
      <c r="MCP55" s="526"/>
      <c r="MCQ55" s="526"/>
      <c r="MCR55" s="526"/>
      <c r="MCS55" s="526"/>
      <c r="MCT55" s="526"/>
      <c r="MCU55" s="526"/>
      <c r="MCV55" s="526"/>
      <c r="MCW55" s="526"/>
      <c r="MCX55" s="526"/>
      <c r="MCY55" s="526"/>
      <c r="MCZ55" s="526"/>
      <c r="MDA55" s="526"/>
      <c r="MDB55" s="526"/>
      <c r="MDC55" s="526"/>
      <c r="MDD55" s="526"/>
      <c r="MDE55" s="526"/>
      <c r="MDF55" s="526"/>
      <c r="MDG55" s="526"/>
      <c r="MDH55" s="526"/>
      <c r="MDI55" s="526"/>
      <c r="MDJ55" s="526"/>
      <c r="MDK55" s="526"/>
      <c r="MDL55" s="526"/>
      <c r="MDM55" s="526"/>
      <c r="MDN55" s="526"/>
      <c r="MDO55" s="526"/>
      <c r="MDP55" s="526"/>
      <c r="MDQ55" s="526"/>
      <c r="MDR55" s="526"/>
      <c r="MDS55" s="526"/>
      <c r="MDT55" s="526"/>
      <c r="MDU55" s="526"/>
      <c r="MDV55" s="526"/>
      <c r="MDW55" s="526"/>
      <c r="MDX55" s="526"/>
      <c r="MDY55" s="526"/>
      <c r="MDZ55" s="526"/>
      <c r="MEA55" s="526"/>
      <c r="MEB55" s="526"/>
      <c r="MEC55" s="526"/>
      <c r="MED55" s="526"/>
      <c r="MEE55" s="526"/>
      <c r="MEF55" s="526"/>
      <c r="MEG55" s="526"/>
      <c r="MEH55" s="526"/>
      <c r="MEI55" s="526"/>
      <c r="MEJ55" s="526"/>
      <c r="MEK55" s="526"/>
      <c r="MEL55" s="526"/>
      <c r="MEM55" s="526"/>
      <c r="MEN55" s="526"/>
      <c r="MEO55" s="526"/>
      <c r="MEP55" s="526"/>
      <c r="MEQ55" s="526"/>
      <c r="MER55" s="526"/>
      <c r="MES55" s="526"/>
      <c r="MET55" s="526"/>
      <c r="MEU55" s="526"/>
      <c r="MEV55" s="526"/>
      <c r="MEW55" s="526"/>
      <c r="MEX55" s="526"/>
      <c r="MEY55" s="526"/>
      <c r="MEZ55" s="526"/>
      <c r="MFA55" s="526"/>
      <c r="MFB55" s="526"/>
      <c r="MFC55" s="526"/>
      <c r="MFD55" s="526"/>
      <c r="MFE55" s="526"/>
      <c r="MFF55" s="526"/>
      <c r="MFG55" s="526"/>
      <c r="MFH55" s="526"/>
      <c r="MFI55" s="526"/>
      <c r="MFJ55" s="526"/>
      <c r="MFK55" s="526"/>
      <c r="MFL55" s="526"/>
      <c r="MFM55" s="526"/>
      <c r="MFN55" s="526"/>
      <c r="MFO55" s="526"/>
      <c r="MFP55" s="526"/>
      <c r="MFQ55" s="526"/>
      <c r="MFR55" s="526"/>
      <c r="MFS55" s="526"/>
      <c r="MFT55" s="526"/>
      <c r="MFU55" s="526"/>
      <c r="MFV55" s="526"/>
      <c r="MFW55" s="526"/>
      <c r="MFX55" s="526"/>
      <c r="MFY55" s="526"/>
      <c r="MFZ55" s="526"/>
      <c r="MGA55" s="526"/>
      <c r="MGB55" s="526"/>
      <c r="MGC55" s="526"/>
      <c r="MGD55" s="526"/>
      <c r="MGE55" s="526"/>
      <c r="MGF55" s="526"/>
      <c r="MGG55" s="526"/>
      <c r="MGH55" s="526"/>
      <c r="MGI55" s="526"/>
      <c r="MGJ55" s="526"/>
      <c r="MGK55" s="526"/>
      <c r="MGL55" s="526"/>
      <c r="MGM55" s="526"/>
      <c r="MGN55" s="526"/>
      <c r="MGO55" s="526"/>
      <c r="MGP55" s="526"/>
      <c r="MGQ55" s="526"/>
      <c r="MGR55" s="526"/>
      <c r="MGS55" s="526"/>
      <c r="MGT55" s="526"/>
      <c r="MGU55" s="526"/>
      <c r="MGV55" s="526"/>
      <c r="MGW55" s="526"/>
      <c r="MGX55" s="526"/>
      <c r="MGY55" s="526"/>
      <c r="MGZ55" s="526"/>
      <c r="MHA55" s="526"/>
      <c r="MHB55" s="526"/>
      <c r="MHC55" s="526"/>
      <c r="MHD55" s="526"/>
      <c r="MHE55" s="526"/>
      <c r="MHF55" s="526"/>
      <c r="MHG55" s="526"/>
      <c r="MHH55" s="526"/>
      <c r="MHI55" s="526"/>
      <c r="MHJ55" s="526"/>
      <c r="MHK55" s="526"/>
      <c r="MHL55" s="526"/>
      <c r="MHM55" s="526"/>
      <c r="MHN55" s="526"/>
      <c r="MHO55" s="526"/>
      <c r="MHP55" s="526"/>
      <c r="MHQ55" s="526"/>
      <c r="MHR55" s="526"/>
      <c r="MHS55" s="526"/>
      <c r="MHT55" s="526"/>
      <c r="MHU55" s="526"/>
      <c r="MHV55" s="526"/>
      <c r="MHW55" s="526"/>
      <c r="MHX55" s="526"/>
      <c r="MHY55" s="526"/>
      <c r="MHZ55" s="526"/>
      <c r="MIA55" s="526"/>
      <c r="MIB55" s="526"/>
      <c r="MIC55" s="526"/>
      <c r="MID55" s="526"/>
      <c r="MIE55" s="526"/>
      <c r="MIF55" s="526"/>
      <c r="MIG55" s="526"/>
      <c r="MIH55" s="526"/>
      <c r="MII55" s="526"/>
      <c r="MIJ55" s="526"/>
      <c r="MIK55" s="526"/>
      <c r="MIL55" s="526"/>
      <c r="MIM55" s="526"/>
      <c r="MIN55" s="526"/>
      <c r="MIO55" s="526"/>
      <c r="MIP55" s="526"/>
      <c r="MIQ55" s="526"/>
      <c r="MIR55" s="526"/>
      <c r="MIS55" s="526"/>
      <c r="MIT55" s="526"/>
      <c r="MIU55" s="526"/>
      <c r="MIV55" s="526"/>
      <c r="MIW55" s="526"/>
      <c r="MIX55" s="526"/>
      <c r="MIY55" s="526"/>
      <c r="MIZ55" s="526"/>
      <c r="MJA55" s="526"/>
      <c r="MJB55" s="526"/>
      <c r="MJC55" s="526"/>
      <c r="MJD55" s="526"/>
      <c r="MJE55" s="526"/>
      <c r="MJF55" s="526"/>
      <c r="MJG55" s="526"/>
      <c r="MJH55" s="526"/>
      <c r="MJI55" s="526"/>
      <c r="MJJ55" s="526"/>
      <c r="MJK55" s="526"/>
      <c r="MJL55" s="526"/>
      <c r="MJM55" s="526"/>
      <c r="MJN55" s="526"/>
      <c r="MJO55" s="526"/>
      <c r="MJP55" s="526"/>
      <c r="MJQ55" s="526"/>
      <c r="MJR55" s="526"/>
      <c r="MJS55" s="526"/>
      <c r="MJT55" s="526"/>
      <c r="MJU55" s="526"/>
      <c r="MJV55" s="526"/>
      <c r="MJW55" s="526"/>
      <c r="MJX55" s="526"/>
      <c r="MJY55" s="526"/>
      <c r="MJZ55" s="526"/>
      <c r="MKA55" s="526"/>
      <c r="MKB55" s="526"/>
      <c r="MKC55" s="526"/>
      <c r="MKD55" s="526"/>
      <c r="MKE55" s="526"/>
      <c r="MKF55" s="526"/>
      <c r="MKG55" s="526"/>
      <c r="MKH55" s="526"/>
      <c r="MKI55" s="526"/>
      <c r="MKJ55" s="526"/>
      <c r="MKK55" s="526"/>
      <c r="MKL55" s="526"/>
      <c r="MKM55" s="526"/>
      <c r="MKN55" s="526"/>
      <c r="MKO55" s="526"/>
      <c r="MKP55" s="526"/>
      <c r="MKQ55" s="526"/>
      <c r="MKR55" s="526"/>
      <c r="MKS55" s="526"/>
      <c r="MKT55" s="526"/>
      <c r="MKU55" s="526"/>
      <c r="MKV55" s="526"/>
      <c r="MKW55" s="526"/>
      <c r="MKX55" s="526"/>
      <c r="MKY55" s="526"/>
      <c r="MKZ55" s="526"/>
      <c r="MLA55" s="526"/>
      <c r="MLB55" s="526"/>
      <c r="MLC55" s="526"/>
      <c r="MLD55" s="526"/>
      <c r="MLE55" s="526"/>
      <c r="MLF55" s="526"/>
      <c r="MLG55" s="526"/>
      <c r="MLH55" s="526"/>
      <c r="MLI55" s="526"/>
      <c r="MLJ55" s="526"/>
      <c r="MLK55" s="526"/>
      <c r="MLL55" s="526"/>
      <c r="MLM55" s="526"/>
      <c r="MLN55" s="526"/>
      <c r="MLO55" s="526"/>
      <c r="MLP55" s="526"/>
      <c r="MLQ55" s="526"/>
      <c r="MLR55" s="526"/>
      <c r="MLS55" s="526"/>
      <c r="MLT55" s="526"/>
      <c r="MLU55" s="526"/>
      <c r="MLV55" s="526"/>
      <c r="MLW55" s="526"/>
      <c r="MLX55" s="526"/>
      <c r="MLY55" s="526"/>
      <c r="MLZ55" s="526"/>
      <c r="MMA55" s="526"/>
      <c r="MMB55" s="526"/>
      <c r="MMC55" s="526"/>
      <c r="MMD55" s="526"/>
      <c r="MME55" s="526"/>
      <c r="MMF55" s="526"/>
      <c r="MMG55" s="526"/>
      <c r="MMH55" s="526"/>
      <c r="MMI55" s="526"/>
      <c r="MMJ55" s="526"/>
      <c r="MMK55" s="526"/>
      <c r="MML55" s="526"/>
      <c r="MMM55" s="526"/>
      <c r="MMN55" s="526"/>
      <c r="MMO55" s="526"/>
      <c r="MMP55" s="526"/>
      <c r="MMQ55" s="526"/>
      <c r="MMR55" s="526"/>
      <c r="MMS55" s="526"/>
      <c r="MMT55" s="526"/>
      <c r="MMU55" s="526"/>
      <c r="MMV55" s="526"/>
      <c r="MMW55" s="526"/>
      <c r="MMX55" s="526"/>
      <c r="MMY55" s="526"/>
      <c r="MMZ55" s="526"/>
      <c r="MNA55" s="526"/>
      <c r="MNB55" s="526"/>
      <c r="MNC55" s="526"/>
      <c r="MND55" s="526"/>
      <c r="MNE55" s="526"/>
      <c r="MNF55" s="526"/>
      <c r="MNG55" s="526"/>
      <c r="MNH55" s="526"/>
      <c r="MNI55" s="526"/>
      <c r="MNJ55" s="526"/>
      <c r="MNK55" s="526"/>
      <c r="MNL55" s="526"/>
      <c r="MNM55" s="526"/>
      <c r="MNN55" s="526"/>
      <c r="MNO55" s="526"/>
      <c r="MNP55" s="526"/>
      <c r="MNQ55" s="526"/>
      <c r="MNR55" s="526"/>
      <c r="MNS55" s="526"/>
      <c r="MNT55" s="526"/>
      <c r="MNU55" s="526"/>
      <c r="MNV55" s="526"/>
      <c r="MNW55" s="526"/>
      <c r="MNX55" s="526"/>
      <c r="MNY55" s="526"/>
      <c r="MNZ55" s="526"/>
      <c r="MOA55" s="526"/>
      <c r="MOB55" s="526"/>
      <c r="MOC55" s="526"/>
      <c r="MOD55" s="526"/>
      <c r="MOE55" s="526"/>
      <c r="MOF55" s="526"/>
      <c r="MOG55" s="526"/>
      <c r="MOH55" s="526"/>
      <c r="MOI55" s="526"/>
      <c r="MOJ55" s="526"/>
      <c r="MOK55" s="526"/>
      <c r="MOL55" s="526"/>
      <c r="MOM55" s="526"/>
      <c r="MON55" s="526"/>
      <c r="MOO55" s="526"/>
      <c r="MOP55" s="526"/>
      <c r="MOQ55" s="526"/>
      <c r="MOR55" s="526"/>
      <c r="MOS55" s="526"/>
      <c r="MOT55" s="526"/>
      <c r="MOU55" s="526"/>
      <c r="MOV55" s="526"/>
      <c r="MOW55" s="526"/>
      <c r="MOX55" s="526"/>
      <c r="MOY55" s="526"/>
      <c r="MOZ55" s="526"/>
      <c r="MPA55" s="526"/>
      <c r="MPB55" s="526"/>
      <c r="MPC55" s="526"/>
      <c r="MPD55" s="526"/>
      <c r="MPE55" s="526"/>
      <c r="MPF55" s="526"/>
      <c r="MPG55" s="526"/>
      <c r="MPH55" s="526"/>
      <c r="MPI55" s="526"/>
      <c r="MPJ55" s="526"/>
      <c r="MPK55" s="526"/>
      <c r="MPL55" s="526"/>
      <c r="MPM55" s="526"/>
      <c r="MPN55" s="526"/>
      <c r="MPO55" s="526"/>
      <c r="MPP55" s="526"/>
      <c r="MPQ55" s="526"/>
      <c r="MPR55" s="526"/>
      <c r="MPS55" s="526"/>
      <c r="MPT55" s="526"/>
      <c r="MPU55" s="526"/>
      <c r="MPV55" s="526"/>
      <c r="MPW55" s="526"/>
      <c r="MPX55" s="526"/>
      <c r="MPY55" s="526"/>
      <c r="MPZ55" s="526"/>
      <c r="MQA55" s="526"/>
      <c r="MQB55" s="526"/>
      <c r="MQC55" s="526"/>
      <c r="MQD55" s="526"/>
      <c r="MQE55" s="526"/>
      <c r="MQF55" s="526"/>
      <c r="MQG55" s="526"/>
      <c r="MQH55" s="526"/>
      <c r="MQI55" s="526"/>
      <c r="MQJ55" s="526"/>
      <c r="MQK55" s="526"/>
      <c r="MQL55" s="526"/>
      <c r="MQM55" s="526"/>
      <c r="MQN55" s="526"/>
      <c r="MQO55" s="526"/>
      <c r="MQP55" s="526"/>
      <c r="MQQ55" s="526"/>
      <c r="MQR55" s="526"/>
      <c r="MQS55" s="526"/>
      <c r="MQT55" s="526"/>
      <c r="MQU55" s="526"/>
      <c r="MQV55" s="526"/>
      <c r="MQW55" s="526"/>
      <c r="MQX55" s="526"/>
      <c r="MQY55" s="526"/>
      <c r="MQZ55" s="526"/>
      <c r="MRA55" s="526"/>
      <c r="MRB55" s="526"/>
      <c r="MRC55" s="526"/>
      <c r="MRD55" s="526"/>
      <c r="MRE55" s="526"/>
      <c r="MRF55" s="526"/>
      <c r="MRG55" s="526"/>
      <c r="MRH55" s="526"/>
      <c r="MRI55" s="526"/>
      <c r="MRJ55" s="526"/>
      <c r="MRK55" s="526"/>
      <c r="MRL55" s="526"/>
      <c r="MRM55" s="526"/>
      <c r="MRN55" s="526"/>
      <c r="MRO55" s="526"/>
      <c r="MRP55" s="526"/>
      <c r="MRQ55" s="526"/>
      <c r="MRR55" s="526"/>
      <c r="MRS55" s="526"/>
      <c r="MRT55" s="526"/>
      <c r="MRU55" s="526"/>
      <c r="MRV55" s="526"/>
      <c r="MRW55" s="526"/>
      <c r="MRX55" s="526"/>
      <c r="MRY55" s="526"/>
      <c r="MRZ55" s="526"/>
      <c r="MSA55" s="526"/>
      <c r="MSB55" s="526"/>
      <c r="MSC55" s="526"/>
      <c r="MSD55" s="526"/>
      <c r="MSE55" s="526"/>
      <c r="MSF55" s="526"/>
      <c r="MSG55" s="526"/>
      <c r="MSH55" s="526"/>
      <c r="MSI55" s="526"/>
      <c r="MSJ55" s="526"/>
      <c r="MSK55" s="526"/>
      <c r="MSL55" s="526"/>
      <c r="MSM55" s="526"/>
      <c r="MSN55" s="526"/>
      <c r="MSO55" s="526"/>
      <c r="MSP55" s="526"/>
      <c r="MSQ55" s="526"/>
      <c r="MSR55" s="526"/>
      <c r="MSS55" s="526"/>
      <c r="MST55" s="526"/>
      <c r="MSU55" s="526"/>
      <c r="MSV55" s="526"/>
      <c r="MSW55" s="526"/>
      <c r="MSX55" s="526"/>
      <c r="MSY55" s="526"/>
      <c r="MSZ55" s="526"/>
      <c r="MTA55" s="526"/>
      <c r="MTB55" s="526"/>
      <c r="MTC55" s="526"/>
      <c r="MTD55" s="526"/>
      <c r="MTE55" s="526"/>
      <c r="MTF55" s="526"/>
      <c r="MTG55" s="526"/>
      <c r="MTH55" s="526"/>
      <c r="MTI55" s="526"/>
      <c r="MTJ55" s="526"/>
      <c r="MTK55" s="526"/>
      <c r="MTL55" s="526"/>
      <c r="MTM55" s="526"/>
      <c r="MTN55" s="526"/>
      <c r="MTO55" s="526"/>
      <c r="MTP55" s="526"/>
      <c r="MTQ55" s="526"/>
      <c r="MTR55" s="526"/>
      <c r="MTS55" s="526"/>
      <c r="MTT55" s="526"/>
      <c r="MTU55" s="526"/>
      <c r="MTV55" s="526"/>
      <c r="MTW55" s="526"/>
      <c r="MTX55" s="526"/>
      <c r="MTY55" s="526"/>
      <c r="MTZ55" s="526"/>
      <c r="MUA55" s="526"/>
      <c r="MUB55" s="526"/>
      <c r="MUC55" s="526"/>
      <c r="MUD55" s="526"/>
      <c r="MUE55" s="526"/>
      <c r="MUF55" s="526"/>
      <c r="MUG55" s="526"/>
      <c r="MUH55" s="526"/>
      <c r="MUI55" s="526"/>
      <c r="MUJ55" s="526"/>
      <c r="MUK55" s="526"/>
      <c r="MUL55" s="526"/>
      <c r="MUM55" s="526"/>
      <c r="MUN55" s="526"/>
      <c r="MUO55" s="526"/>
      <c r="MUP55" s="526"/>
      <c r="MUQ55" s="526"/>
      <c r="MUR55" s="526"/>
      <c r="MUS55" s="526"/>
      <c r="MUT55" s="526"/>
      <c r="MUU55" s="526"/>
      <c r="MUV55" s="526"/>
      <c r="MUW55" s="526"/>
      <c r="MUX55" s="526"/>
      <c r="MUY55" s="526"/>
      <c r="MUZ55" s="526"/>
      <c r="MVA55" s="526"/>
      <c r="MVB55" s="526"/>
      <c r="MVC55" s="526"/>
      <c r="MVD55" s="526"/>
      <c r="MVE55" s="526"/>
      <c r="MVF55" s="526"/>
      <c r="MVG55" s="526"/>
      <c r="MVH55" s="526"/>
      <c r="MVI55" s="526"/>
      <c r="MVJ55" s="526"/>
      <c r="MVK55" s="526"/>
      <c r="MVL55" s="526"/>
      <c r="MVM55" s="526"/>
      <c r="MVN55" s="526"/>
      <c r="MVO55" s="526"/>
      <c r="MVP55" s="526"/>
      <c r="MVQ55" s="526"/>
      <c r="MVR55" s="526"/>
      <c r="MVS55" s="526"/>
      <c r="MVT55" s="526"/>
      <c r="MVU55" s="526"/>
      <c r="MVV55" s="526"/>
      <c r="MVW55" s="526"/>
      <c r="MVX55" s="526"/>
      <c r="MVY55" s="526"/>
      <c r="MVZ55" s="526"/>
      <c r="MWA55" s="526"/>
      <c r="MWB55" s="526"/>
      <c r="MWC55" s="526"/>
      <c r="MWD55" s="526"/>
      <c r="MWE55" s="526"/>
      <c r="MWF55" s="526"/>
      <c r="MWG55" s="526"/>
      <c r="MWH55" s="526"/>
      <c r="MWI55" s="526"/>
      <c r="MWJ55" s="526"/>
      <c r="MWK55" s="526"/>
      <c r="MWL55" s="526"/>
      <c r="MWM55" s="526"/>
      <c r="MWN55" s="526"/>
      <c r="MWO55" s="526"/>
      <c r="MWP55" s="526"/>
      <c r="MWQ55" s="526"/>
      <c r="MWR55" s="526"/>
      <c r="MWS55" s="526"/>
      <c r="MWT55" s="526"/>
      <c r="MWU55" s="526"/>
      <c r="MWV55" s="526"/>
      <c r="MWW55" s="526"/>
      <c r="MWX55" s="526"/>
      <c r="MWY55" s="526"/>
      <c r="MWZ55" s="526"/>
      <c r="MXA55" s="526"/>
      <c r="MXB55" s="526"/>
      <c r="MXC55" s="526"/>
      <c r="MXD55" s="526"/>
      <c r="MXE55" s="526"/>
      <c r="MXF55" s="526"/>
      <c r="MXG55" s="526"/>
      <c r="MXH55" s="526"/>
      <c r="MXI55" s="526"/>
      <c r="MXJ55" s="526"/>
      <c r="MXK55" s="526"/>
      <c r="MXL55" s="526"/>
      <c r="MXM55" s="526"/>
      <c r="MXN55" s="526"/>
      <c r="MXO55" s="526"/>
      <c r="MXP55" s="526"/>
      <c r="MXQ55" s="526"/>
      <c r="MXR55" s="526"/>
      <c r="MXS55" s="526"/>
      <c r="MXT55" s="526"/>
      <c r="MXU55" s="526"/>
      <c r="MXV55" s="526"/>
      <c r="MXW55" s="526"/>
      <c r="MXX55" s="526"/>
      <c r="MXY55" s="526"/>
      <c r="MXZ55" s="526"/>
      <c r="MYA55" s="526"/>
      <c r="MYB55" s="526"/>
      <c r="MYC55" s="526"/>
      <c r="MYD55" s="526"/>
      <c r="MYE55" s="526"/>
      <c r="MYF55" s="526"/>
      <c r="MYG55" s="526"/>
      <c r="MYH55" s="526"/>
      <c r="MYI55" s="526"/>
      <c r="MYJ55" s="526"/>
      <c r="MYK55" s="526"/>
      <c r="MYL55" s="526"/>
      <c r="MYM55" s="526"/>
      <c r="MYN55" s="526"/>
      <c r="MYO55" s="526"/>
      <c r="MYP55" s="526"/>
      <c r="MYQ55" s="526"/>
      <c r="MYR55" s="526"/>
      <c r="MYS55" s="526"/>
      <c r="MYT55" s="526"/>
      <c r="MYU55" s="526"/>
      <c r="MYV55" s="526"/>
      <c r="MYW55" s="526"/>
      <c r="MYX55" s="526"/>
      <c r="MYY55" s="526"/>
      <c r="MYZ55" s="526"/>
      <c r="MZA55" s="526"/>
      <c r="MZB55" s="526"/>
      <c r="MZC55" s="526"/>
      <c r="MZD55" s="526"/>
      <c r="MZE55" s="526"/>
      <c r="MZF55" s="526"/>
      <c r="MZG55" s="526"/>
      <c r="MZH55" s="526"/>
      <c r="MZI55" s="526"/>
      <c r="MZJ55" s="526"/>
      <c r="MZK55" s="526"/>
      <c r="MZL55" s="526"/>
      <c r="MZM55" s="526"/>
      <c r="MZN55" s="526"/>
      <c r="MZO55" s="526"/>
      <c r="MZP55" s="526"/>
      <c r="MZQ55" s="526"/>
      <c r="MZR55" s="526"/>
      <c r="MZS55" s="526"/>
      <c r="MZT55" s="526"/>
      <c r="MZU55" s="526"/>
      <c r="MZV55" s="526"/>
      <c r="MZW55" s="526"/>
      <c r="MZX55" s="526"/>
      <c r="MZY55" s="526"/>
      <c r="MZZ55" s="526"/>
      <c r="NAA55" s="526"/>
      <c r="NAB55" s="526"/>
      <c r="NAC55" s="526"/>
      <c r="NAD55" s="526"/>
      <c r="NAE55" s="526"/>
      <c r="NAF55" s="526"/>
      <c r="NAG55" s="526"/>
      <c r="NAH55" s="526"/>
      <c r="NAI55" s="526"/>
      <c r="NAJ55" s="526"/>
      <c r="NAK55" s="526"/>
      <c r="NAL55" s="526"/>
      <c r="NAM55" s="526"/>
      <c r="NAN55" s="526"/>
      <c r="NAO55" s="526"/>
      <c r="NAP55" s="526"/>
      <c r="NAQ55" s="526"/>
      <c r="NAR55" s="526"/>
      <c r="NAS55" s="526"/>
      <c r="NAT55" s="526"/>
      <c r="NAU55" s="526"/>
      <c r="NAV55" s="526"/>
      <c r="NAW55" s="526"/>
      <c r="NAX55" s="526"/>
      <c r="NAY55" s="526"/>
      <c r="NAZ55" s="526"/>
      <c r="NBA55" s="526"/>
      <c r="NBB55" s="526"/>
      <c r="NBC55" s="526"/>
      <c r="NBD55" s="526"/>
      <c r="NBE55" s="526"/>
      <c r="NBF55" s="526"/>
      <c r="NBG55" s="526"/>
      <c r="NBH55" s="526"/>
      <c r="NBI55" s="526"/>
      <c r="NBJ55" s="526"/>
      <c r="NBK55" s="526"/>
      <c r="NBL55" s="526"/>
      <c r="NBM55" s="526"/>
      <c r="NBN55" s="526"/>
      <c r="NBO55" s="526"/>
      <c r="NBP55" s="526"/>
      <c r="NBQ55" s="526"/>
      <c r="NBR55" s="526"/>
      <c r="NBS55" s="526"/>
      <c r="NBT55" s="526"/>
      <c r="NBU55" s="526"/>
      <c r="NBV55" s="526"/>
      <c r="NBW55" s="526"/>
      <c r="NBX55" s="526"/>
      <c r="NBY55" s="526"/>
      <c r="NBZ55" s="526"/>
      <c r="NCA55" s="526"/>
      <c r="NCB55" s="526"/>
      <c r="NCC55" s="526"/>
      <c r="NCD55" s="526"/>
      <c r="NCE55" s="526"/>
      <c r="NCF55" s="526"/>
      <c r="NCG55" s="526"/>
      <c r="NCH55" s="526"/>
      <c r="NCI55" s="526"/>
      <c r="NCJ55" s="526"/>
      <c r="NCK55" s="526"/>
      <c r="NCL55" s="526"/>
      <c r="NCM55" s="526"/>
      <c r="NCN55" s="526"/>
      <c r="NCO55" s="526"/>
      <c r="NCP55" s="526"/>
      <c r="NCQ55" s="526"/>
      <c r="NCR55" s="526"/>
      <c r="NCS55" s="526"/>
      <c r="NCT55" s="526"/>
      <c r="NCU55" s="526"/>
      <c r="NCV55" s="526"/>
      <c r="NCW55" s="526"/>
      <c r="NCX55" s="526"/>
      <c r="NCY55" s="526"/>
      <c r="NCZ55" s="526"/>
      <c r="NDA55" s="526"/>
      <c r="NDB55" s="526"/>
      <c r="NDC55" s="526"/>
      <c r="NDD55" s="526"/>
      <c r="NDE55" s="526"/>
      <c r="NDF55" s="526"/>
      <c r="NDG55" s="526"/>
      <c r="NDH55" s="526"/>
      <c r="NDI55" s="526"/>
      <c r="NDJ55" s="526"/>
      <c r="NDK55" s="526"/>
      <c r="NDL55" s="526"/>
      <c r="NDM55" s="526"/>
      <c r="NDN55" s="526"/>
      <c r="NDO55" s="526"/>
      <c r="NDP55" s="526"/>
      <c r="NDQ55" s="526"/>
      <c r="NDR55" s="526"/>
      <c r="NDS55" s="526"/>
      <c r="NDT55" s="526"/>
      <c r="NDU55" s="526"/>
      <c r="NDV55" s="526"/>
      <c r="NDW55" s="526"/>
      <c r="NDX55" s="526"/>
      <c r="NDY55" s="526"/>
      <c r="NDZ55" s="526"/>
      <c r="NEA55" s="526"/>
      <c r="NEB55" s="526"/>
      <c r="NEC55" s="526"/>
      <c r="NED55" s="526"/>
      <c r="NEE55" s="526"/>
      <c r="NEF55" s="526"/>
      <c r="NEG55" s="526"/>
      <c r="NEH55" s="526"/>
      <c r="NEI55" s="526"/>
      <c r="NEJ55" s="526"/>
      <c r="NEK55" s="526"/>
      <c r="NEL55" s="526"/>
      <c r="NEM55" s="526"/>
      <c r="NEN55" s="526"/>
      <c r="NEO55" s="526"/>
      <c r="NEP55" s="526"/>
      <c r="NEQ55" s="526"/>
      <c r="NER55" s="526"/>
      <c r="NES55" s="526"/>
      <c r="NET55" s="526"/>
      <c r="NEU55" s="526"/>
      <c r="NEV55" s="526"/>
      <c r="NEW55" s="526"/>
      <c r="NEX55" s="526"/>
      <c r="NEY55" s="526"/>
      <c r="NEZ55" s="526"/>
      <c r="NFA55" s="526"/>
      <c r="NFB55" s="526"/>
      <c r="NFC55" s="526"/>
      <c r="NFD55" s="526"/>
      <c r="NFE55" s="526"/>
      <c r="NFF55" s="526"/>
      <c r="NFG55" s="526"/>
      <c r="NFH55" s="526"/>
      <c r="NFI55" s="526"/>
      <c r="NFJ55" s="526"/>
      <c r="NFK55" s="526"/>
      <c r="NFL55" s="526"/>
      <c r="NFM55" s="526"/>
      <c r="NFN55" s="526"/>
      <c r="NFO55" s="526"/>
      <c r="NFP55" s="526"/>
      <c r="NFQ55" s="526"/>
      <c r="NFR55" s="526"/>
      <c r="NFS55" s="526"/>
      <c r="NFT55" s="526"/>
      <c r="NFU55" s="526"/>
      <c r="NFV55" s="526"/>
      <c r="NFW55" s="526"/>
      <c r="NFX55" s="526"/>
      <c r="NFY55" s="526"/>
      <c r="NFZ55" s="526"/>
      <c r="NGA55" s="526"/>
      <c r="NGB55" s="526"/>
      <c r="NGC55" s="526"/>
      <c r="NGD55" s="526"/>
      <c r="NGE55" s="526"/>
      <c r="NGF55" s="526"/>
      <c r="NGG55" s="526"/>
      <c r="NGH55" s="526"/>
      <c r="NGI55" s="526"/>
      <c r="NGJ55" s="526"/>
      <c r="NGK55" s="526"/>
      <c r="NGL55" s="526"/>
      <c r="NGM55" s="526"/>
      <c r="NGN55" s="526"/>
      <c r="NGO55" s="526"/>
      <c r="NGP55" s="526"/>
      <c r="NGQ55" s="526"/>
      <c r="NGR55" s="526"/>
      <c r="NGS55" s="526"/>
      <c r="NGT55" s="526"/>
      <c r="NGU55" s="526"/>
      <c r="NGV55" s="526"/>
      <c r="NGW55" s="526"/>
      <c r="NGX55" s="526"/>
      <c r="NGY55" s="526"/>
      <c r="NGZ55" s="526"/>
      <c r="NHA55" s="526"/>
      <c r="NHB55" s="526"/>
      <c r="NHC55" s="526"/>
      <c r="NHD55" s="526"/>
      <c r="NHE55" s="526"/>
      <c r="NHF55" s="526"/>
      <c r="NHG55" s="526"/>
      <c r="NHH55" s="526"/>
      <c r="NHI55" s="526"/>
      <c r="NHJ55" s="526"/>
      <c r="NHK55" s="526"/>
      <c r="NHL55" s="526"/>
      <c r="NHM55" s="526"/>
      <c r="NHN55" s="526"/>
      <c r="NHO55" s="526"/>
      <c r="NHP55" s="526"/>
      <c r="NHQ55" s="526"/>
      <c r="NHR55" s="526"/>
      <c r="NHS55" s="526"/>
      <c r="NHT55" s="526"/>
      <c r="NHU55" s="526"/>
      <c r="NHV55" s="526"/>
      <c r="NHW55" s="526"/>
      <c r="NHX55" s="526"/>
      <c r="NHY55" s="526"/>
      <c r="NHZ55" s="526"/>
      <c r="NIA55" s="526"/>
      <c r="NIB55" s="526"/>
      <c r="NIC55" s="526"/>
      <c r="NID55" s="526"/>
      <c r="NIE55" s="526"/>
      <c r="NIF55" s="526"/>
      <c r="NIG55" s="526"/>
      <c r="NIH55" s="526"/>
      <c r="NII55" s="526"/>
      <c r="NIJ55" s="526"/>
      <c r="NIK55" s="526"/>
      <c r="NIL55" s="526"/>
      <c r="NIM55" s="526"/>
      <c r="NIN55" s="526"/>
      <c r="NIO55" s="526"/>
      <c r="NIP55" s="526"/>
      <c r="NIQ55" s="526"/>
      <c r="NIR55" s="526"/>
      <c r="NIS55" s="526"/>
      <c r="NIT55" s="526"/>
      <c r="NIU55" s="526"/>
      <c r="NIV55" s="526"/>
      <c r="NIW55" s="526"/>
      <c r="NIX55" s="526"/>
      <c r="NIY55" s="526"/>
      <c r="NIZ55" s="526"/>
      <c r="NJA55" s="526"/>
      <c r="NJB55" s="526"/>
      <c r="NJC55" s="526"/>
      <c r="NJD55" s="526"/>
      <c r="NJE55" s="526"/>
      <c r="NJF55" s="526"/>
      <c r="NJG55" s="526"/>
      <c r="NJH55" s="526"/>
      <c r="NJI55" s="526"/>
      <c r="NJJ55" s="526"/>
      <c r="NJK55" s="526"/>
      <c r="NJL55" s="526"/>
      <c r="NJM55" s="526"/>
      <c r="NJN55" s="526"/>
      <c r="NJO55" s="526"/>
      <c r="NJP55" s="526"/>
      <c r="NJQ55" s="526"/>
      <c r="NJR55" s="526"/>
      <c r="NJS55" s="526"/>
      <c r="NJT55" s="526"/>
      <c r="NJU55" s="526"/>
      <c r="NJV55" s="526"/>
      <c r="NJW55" s="526"/>
      <c r="NJX55" s="526"/>
      <c r="NJY55" s="526"/>
      <c r="NJZ55" s="526"/>
      <c r="NKA55" s="526"/>
      <c r="NKB55" s="526"/>
      <c r="NKC55" s="526"/>
      <c r="NKD55" s="526"/>
      <c r="NKE55" s="526"/>
      <c r="NKF55" s="526"/>
      <c r="NKG55" s="526"/>
      <c r="NKH55" s="526"/>
      <c r="NKI55" s="526"/>
      <c r="NKJ55" s="526"/>
      <c r="NKK55" s="526"/>
      <c r="NKL55" s="526"/>
      <c r="NKM55" s="526"/>
      <c r="NKN55" s="526"/>
      <c r="NKO55" s="526"/>
      <c r="NKP55" s="526"/>
      <c r="NKQ55" s="526"/>
      <c r="NKR55" s="526"/>
      <c r="NKS55" s="526"/>
      <c r="NKT55" s="526"/>
      <c r="NKU55" s="526"/>
      <c r="NKV55" s="526"/>
      <c r="NKW55" s="526"/>
      <c r="NKX55" s="526"/>
      <c r="NKY55" s="526"/>
      <c r="NKZ55" s="526"/>
      <c r="NLA55" s="526"/>
      <c r="NLB55" s="526"/>
      <c r="NLC55" s="526"/>
      <c r="NLD55" s="526"/>
      <c r="NLE55" s="526"/>
      <c r="NLF55" s="526"/>
      <c r="NLG55" s="526"/>
      <c r="NLH55" s="526"/>
      <c r="NLI55" s="526"/>
      <c r="NLJ55" s="526"/>
      <c r="NLK55" s="526"/>
      <c r="NLL55" s="526"/>
      <c r="NLM55" s="526"/>
      <c r="NLN55" s="526"/>
      <c r="NLO55" s="526"/>
      <c r="NLP55" s="526"/>
      <c r="NLQ55" s="526"/>
      <c r="NLR55" s="526"/>
      <c r="NLS55" s="526"/>
      <c r="NLT55" s="526"/>
      <c r="NLU55" s="526"/>
      <c r="NLV55" s="526"/>
      <c r="NLW55" s="526"/>
      <c r="NLX55" s="526"/>
      <c r="NLY55" s="526"/>
      <c r="NLZ55" s="526"/>
      <c r="NMA55" s="526"/>
      <c r="NMB55" s="526"/>
      <c r="NMC55" s="526"/>
      <c r="NMD55" s="526"/>
      <c r="NME55" s="526"/>
      <c r="NMF55" s="526"/>
      <c r="NMG55" s="526"/>
      <c r="NMH55" s="526"/>
      <c r="NMI55" s="526"/>
      <c r="NMJ55" s="526"/>
      <c r="NMK55" s="526"/>
      <c r="NML55" s="526"/>
      <c r="NMM55" s="526"/>
      <c r="NMN55" s="526"/>
      <c r="NMO55" s="526"/>
      <c r="NMP55" s="526"/>
      <c r="NMQ55" s="526"/>
      <c r="NMR55" s="526"/>
      <c r="NMS55" s="526"/>
      <c r="NMT55" s="526"/>
      <c r="NMU55" s="526"/>
      <c r="NMV55" s="526"/>
      <c r="NMW55" s="526"/>
      <c r="NMX55" s="526"/>
      <c r="NMY55" s="526"/>
      <c r="NMZ55" s="526"/>
      <c r="NNA55" s="526"/>
      <c r="NNB55" s="526"/>
      <c r="NNC55" s="526"/>
      <c r="NND55" s="526"/>
      <c r="NNE55" s="526"/>
      <c r="NNF55" s="526"/>
      <c r="NNG55" s="526"/>
      <c r="NNH55" s="526"/>
      <c r="NNI55" s="526"/>
      <c r="NNJ55" s="526"/>
      <c r="NNK55" s="526"/>
      <c r="NNL55" s="526"/>
      <c r="NNM55" s="526"/>
      <c r="NNN55" s="526"/>
      <c r="NNO55" s="526"/>
      <c r="NNP55" s="526"/>
      <c r="NNQ55" s="526"/>
      <c r="NNR55" s="526"/>
      <c r="NNS55" s="526"/>
      <c r="NNT55" s="526"/>
      <c r="NNU55" s="526"/>
      <c r="NNV55" s="526"/>
      <c r="NNW55" s="526"/>
      <c r="NNX55" s="526"/>
      <c r="NNY55" s="526"/>
      <c r="NNZ55" s="526"/>
      <c r="NOA55" s="526"/>
      <c r="NOB55" s="526"/>
      <c r="NOC55" s="526"/>
      <c r="NOD55" s="526"/>
      <c r="NOE55" s="526"/>
      <c r="NOF55" s="526"/>
      <c r="NOG55" s="526"/>
      <c r="NOH55" s="526"/>
      <c r="NOI55" s="526"/>
      <c r="NOJ55" s="526"/>
      <c r="NOK55" s="526"/>
      <c r="NOL55" s="526"/>
      <c r="NOM55" s="526"/>
      <c r="NON55" s="526"/>
      <c r="NOO55" s="526"/>
      <c r="NOP55" s="526"/>
      <c r="NOQ55" s="526"/>
      <c r="NOR55" s="526"/>
      <c r="NOS55" s="526"/>
      <c r="NOT55" s="526"/>
      <c r="NOU55" s="526"/>
      <c r="NOV55" s="526"/>
      <c r="NOW55" s="526"/>
      <c r="NOX55" s="526"/>
      <c r="NOY55" s="526"/>
      <c r="NOZ55" s="526"/>
      <c r="NPA55" s="526"/>
      <c r="NPB55" s="526"/>
      <c r="NPC55" s="526"/>
      <c r="NPD55" s="526"/>
      <c r="NPE55" s="526"/>
      <c r="NPF55" s="526"/>
      <c r="NPG55" s="526"/>
      <c r="NPH55" s="526"/>
      <c r="NPI55" s="526"/>
      <c r="NPJ55" s="526"/>
      <c r="NPK55" s="526"/>
      <c r="NPL55" s="526"/>
      <c r="NPM55" s="526"/>
      <c r="NPN55" s="526"/>
      <c r="NPO55" s="526"/>
      <c r="NPP55" s="526"/>
      <c r="NPQ55" s="526"/>
      <c r="NPR55" s="526"/>
      <c r="NPS55" s="526"/>
      <c r="NPT55" s="526"/>
      <c r="NPU55" s="526"/>
      <c r="NPV55" s="526"/>
      <c r="NPW55" s="526"/>
      <c r="NPX55" s="526"/>
      <c r="NPY55" s="526"/>
      <c r="NPZ55" s="526"/>
      <c r="NQA55" s="526"/>
      <c r="NQB55" s="526"/>
      <c r="NQC55" s="526"/>
      <c r="NQD55" s="526"/>
      <c r="NQE55" s="526"/>
      <c r="NQF55" s="526"/>
      <c r="NQG55" s="526"/>
      <c r="NQH55" s="526"/>
      <c r="NQI55" s="526"/>
      <c r="NQJ55" s="526"/>
      <c r="NQK55" s="526"/>
      <c r="NQL55" s="526"/>
      <c r="NQM55" s="526"/>
      <c r="NQN55" s="526"/>
      <c r="NQO55" s="526"/>
      <c r="NQP55" s="526"/>
      <c r="NQQ55" s="526"/>
      <c r="NQR55" s="526"/>
      <c r="NQS55" s="526"/>
      <c r="NQT55" s="526"/>
      <c r="NQU55" s="526"/>
      <c r="NQV55" s="526"/>
      <c r="NQW55" s="526"/>
      <c r="NQX55" s="526"/>
      <c r="NQY55" s="526"/>
      <c r="NQZ55" s="526"/>
      <c r="NRA55" s="526"/>
      <c r="NRB55" s="526"/>
      <c r="NRC55" s="526"/>
      <c r="NRD55" s="526"/>
      <c r="NRE55" s="526"/>
      <c r="NRF55" s="526"/>
      <c r="NRG55" s="526"/>
      <c r="NRH55" s="526"/>
      <c r="NRI55" s="526"/>
      <c r="NRJ55" s="526"/>
      <c r="NRK55" s="526"/>
      <c r="NRL55" s="526"/>
      <c r="NRM55" s="526"/>
      <c r="NRN55" s="526"/>
      <c r="NRO55" s="526"/>
      <c r="NRP55" s="526"/>
      <c r="NRQ55" s="526"/>
      <c r="NRR55" s="526"/>
      <c r="NRS55" s="526"/>
      <c r="NRT55" s="526"/>
      <c r="NRU55" s="526"/>
      <c r="NRV55" s="526"/>
      <c r="NRW55" s="526"/>
      <c r="NRX55" s="526"/>
      <c r="NRY55" s="526"/>
      <c r="NRZ55" s="526"/>
      <c r="NSA55" s="526"/>
      <c r="NSB55" s="526"/>
      <c r="NSC55" s="526"/>
      <c r="NSD55" s="526"/>
      <c r="NSE55" s="526"/>
      <c r="NSF55" s="526"/>
      <c r="NSG55" s="526"/>
      <c r="NSH55" s="526"/>
      <c r="NSI55" s="526"/>
      <c r="NSJ55" s="526"/>
      <c r="NSK55" s="526"/>
      <c r="NSL55" s="526"/>
      <c r="NSM55" s="526"/>
      <c r="NSN55" s="526"/>
      <c r="NSO55" s="526"/>
      <c r="NSP55" s="526"/>
      <c r="NSQ55" s="526"/>
      <c r="NSR55" s="526"/>
      <c r="NSS55" s="526"/>
      <c r="NST55" s="526"/>
      <c r="NSU55" s="526"/>
      <c r="NSV55" s="526"/>
      <c r="NSW55" s="526"/>
      <c r="NSX55" s="526"/>
      <c r="NSY55" s="526"/>
      <c r="NSZ55" s="526"/>
      <c r="NTA55" s="526"/>
      <c r="NTB55" s="526"/>
      <c r="NTC55" s="526"/>
      <c r="NTD55" s="526"/>
      <c r="NTE55" s="526"/>
      <c r="NTF55" s="526"/>
      <c r="NTG55" s="526"/>
      <c r="NTH55" s="526"/>
      <c r="NTI55" s="526"/>
      <c r="NTJ55" s="526"/>
      <c r="NTK55" s="526"/>
      <c r="NTL55" s="526"/>
      <c r="NTM55" s="526"/>
      <c r="NTN55" s="526"/>
      <c r="NTO55" s="526"/>
      <c r="NTP55" s="526"/>
      <c r="NTQ55" s="526"/>
      <c r="NTR55" s="526"/>
      <c r="NTS55" s="526"/>
      <c r="NTT55" s="526"/>
      <c r="NTU55" s="526"/>
      <c r="NTV55" s="526"/>
      <c r="NTW55" s="526"/>
      <c r="NTX55" s="526"/>
      <c r="NTY55" s="526"/>
      <c r="NTZ55" s="526"/>
      <c r="NUA55" s="526"/>
      <c r="NUB55" s="526"/>
      <c r="NUC55" s="526"/>
      <c r="NUD55" s="526"/>
      <c r="NUE55" s="526"/>
      <c r="NUF55" s="526"/>
      <c r="NUG55" s="526"/>
      <c r="NUH55" s="526"/>
      <c r="NUI55" s="526"/>
      <c r="NUJ55" s="526"/>
      <c r="NUK55" s="526"/>
      <c r="NUL55" s="526"/>
      <c r="NUM55" s="526"/>
      <c r="NUN55" s="526"/>
      <c r="NUO55" s="526"/>
      <c r="NUP55" s="526"/>
      <c r="NUQ55" s="526"/>
      <c r="NUR55" s="526"/>
      <c r="NUS55" s="526"/>
      <c r="NUT55" s="526"/>
      <c r="NUU55" s="526"/>
      <c r="NUV55" s="526"/>
      <c r="NUW55" s="526"/>
      <c r="NUX55" s="526"/>
      <c r="NUY55" s="526"/>
      <c r="NUZ55" s="526"/>
      <c r="NVA55" s="526"/>
      <c r="NVB55" s="526"/>
      <c r="NVC55" s="526"/>
      <c r="NVD55" s="526"/>
      <c r="NVE55" s="526"/>
      <c r="NVF55" s="526"/>
      <c r="NVG55" s="526"/>
      <c r="NVH55" s="526"/>
      <c r="NVI55" s="526"/>
      <c r="NVJ55" s="526"/>
      <c r="NVK55" s="526"/>
      <c r="NVL55" s="526"/>
      <c r="NVM55" s="526"/>
      <c r="NVN55" s="526"/>
      <c r="NVO55" s="526"/>
      <c r="NVP55" s="526"/>
      <c r="NVQ55" s="526"/>
      <c r="NVR55" s="526"/>
      <c r="NVS55" s="526"/>
      <c r="NVT55" s="526"/>
      <c r="NVU55" s="526"/>
      <c r="NVV55" s="526"/>
      <c r="NVW55" s="526"/>
      <c r="NVX55" s="526"/>
      <c r="NVY55" s="526"/>
      <c r="NVZ55" s="526"/>
      <c r="NWA55" s="526"/>
      <c r="NWB55" s="526"/>
      <c r="NWC55" s="526"/>
      <c r="NWD55" s="526"/>
      <c r="NWE55" s="526"/>
      <c r="NWF55" s="526"/>
      <c r="NWG55" s="526"/>
      <c r="NWH55" s="526"/>
      <c r="NWI55" s="526"/>
      <c r="NWJ55" s="526"/>
      <c r="NWK55" s="526"/>
      <c r="NWL55" s="526"/>
      <c r="NWM55" s="526"/>
      <c r="NWN55" s="526"/>
      <c r="NWO55" s="526"/>
      <c r="NWP55" s="526"/>
      <c r="NWQ55" s="526"/>
      <c r="NWR55" s="526"/>
      <c r="NWS55" s="526"/>
      <c r="NWT55" s="526"/>
      <c r="NWU55" s="526"/>
      <c r="NWV55" s="526"/>
      <c r="NWW55" s="526"/>
      <c r="NWX55" s="526"/>
      <c r="NWY55" s="526"/>
      <c r="NWZ55" s="526"/>
      <c r="NXA55" s="526"/>
      <c r="NXB55" s="526"/>
      <c r="NXC55" s="526"/>
      <c r="NXD55" s="526"/>
      <c r="NXE55" s="526"/>
      <c r="NXF55" s="526"/>
      <c r="NXG55" s="526"/>
      <c r="NXH55" s="526"/>
      <c r="NXI55" s="526"/>
      <c r="NXJ55" s="526"/>
      <c r="NXK55" s="526"/>
      <c r="NXL55" s="526"/>
      <c r="NXM55" s="526"/>
      <c r="NXN55" s="526"/>
      <c r="NXO55" s="526"/>
      <c r="NXP55" s="526"/>
      <c r="NXQ55" s="526"/>
      <c r="NXR55" s="526"/>
      <c r="NXS55" s="526"/>
      <c r="NXT55" s="526"/>
      <c r="NXU55" s="526"/>
      <c r="NXV55" s="526"/>
      <c r="NXW55" s="526"/>
      <c r="NXX55" s="526"/>
      <c r="NXY55" s="526"/>
      <c r="NXZ55" s="526"/>
      <c r="NYA55" s="526"/>
      <c r="NYB55" s="526"/>
      <c r="NYC55" s="526"/>
      <c r="NYD55" s="526"/>
      <c r="NYE55" s="526"/>
      <c r="NYF55" s="526"/>
      <c r="NYG55" s="526"/>
      <c r="NYH55" s="526"/>
      <c r="NYI55" s="526"/>
      <c r="NYJ55" s="526"/>
      <c r="NYK55" s="526"/>
      <c r="NYL55" s="526"/>
      <c r="NYM55" s="526"/>
      <c r="NYN55" s="526"/>
      <c r="NYO55" s="526"/>
      <c r="NYP55" s="526"/>
      <c r="NYQ55" s="526"/>
      <c r="NYR55" s="526"/>
      <c r="NYS55" s="526"/>
      <c r="NYT55" s="526"/>
      <c r="NYU55" s="526"/>
      <c r="NYV55" s="526"/>
      <c r="NYW55" s="526"/>
      <c r="NYX55" s="526"/>
      <c r="NYY55" s="526"/>
      <c r="NYZ55" s="526"/>
      <c r="NZA55" s="526"/>
      <c r="NZB55" s="526"/>
      <c r="NZC55" s="526"/>
      <c r="NZD55" s="526"/>
      <c r="NZE55" s="526"/>
      <c r="NZF55" s="526"/>
      <c r="NZG55" s="526"/>
      <c r="NZH55" s="526"/>
      <c r="NZI55" s="526"/>
      <c r="NZJ55" s="526"/>
      <c r="NZK55" s="526"/>
      <c r="NZL55" s="526"/>
      <c r="NZM55" s="526"/>
      <c r="NZN55" s="526"/>
      <c r="NZO55" s="526"/>
      <c r="NZP55" s="526"/>
      <c r="NZQ55" s="526"/>
      <c r="NZR55" s="526"/>
      <c r="NZS55" s="526"/>
      <c r="NZT55" s="526"/>
      <c r="NZU55" s="526"/>
      <c r="NZV55" s="526"/>
      <c r="NZW55" s="526"/>
      <c r="NZX55" s="526"/>
      <c r="NZY55" s="526"/>
      <c r="NZZ55" s="526"/>
      <c r="OAA55" s="526"/>
      <c r="OAB55" s="526"/>
      <c r="OAC55" s="526"/>
      <c r="OAD55" s="526"/>
      <c r="OAE55" s="526"/>
      <c r="OAF55" s="526"/>
      <c r="OAG55" s="526"/>
      <c r="OAH55" s="526"/>
      <c r="OAI55" s="526"/>
      <c r="OAJ55" s="526"/>
      <c r="OAK55" s="526"/>
      <c r="OAL55" s="526"/>
      <c r="OAM55" s="526"/>
      <c r="OAN55" s="526"/>
      <c r="OAO55" s="526"/>
      <c r="OAP55" s="526"/>
      <c r="OAQ55" s="526"/>
      <c r="OAR55" s="526"/>
      <c r="OAS55" s="526"/>
      <c r="OAT55" s="526"/>
      <c r="OAU55" s="526"/>
      <c r="OAV55" s="526"/>
      <c r="OAW55" s="526"/>
      <c r="OAX55" s="526"/>
      <c r="OAY55" s="526"/>
      <c r="OAZ55" s="526"/>
      <c r="OBA55" s="526"/>
      <c r="OBB55" s="526"/>
      <c r="OBC55" s="526"/>
      <c r="OBD55" s="526"/>
      <c r="OBE55" s="526"/>
      <c r="OBF55" s="526"/>
      <c r="OBG55" s="526"/>
      <c r="OBH55" s="526"/>
      <c r="OBI55" s="526"/>
      <c r="OBJ55" s="526"/>
      <c r="OBK55" s="526"/>
      <c r="OBL55" s="526"/>
      <c r="OBM55" s="526"/>
      <c r="OBN55" s="526"/>
      <c r="OBO55" s="526"/>
      <c r="OBP55" s="526"/>
      <c r="OBQ55" s="526"/>
      <c r="OBR55" s="526"/>
      <c r="OBS55" s="526"/>
      <c r="OBT55" s="526"/>
      <c r="OBU55" s="526"/>
      <c r="OBV55" s="526"/>
      <c r="OBW55" s="526"/>
      <c r="OBX55" s="526"/>
      <c r="OBY55" s="526"/>
      <c r="OBZ55" s="526"/>
      <c r="OCA55" s="526"/>
      <c r="OCB55" s="526"/>
      <c r="OCC55" s="526"/>
      <c r="OCD55" s="526"/>
      <c r="OCE55" s="526"/>
      <c r="OCF55" s="526"/>
      <c r="OCG55" s="526"/>
      <c r="OCH55" s="526"/>
      <c r="OCI55" s="526"/>
      <c r="OCJ55" s="526"/>
      <c r="OCK55" s="526"/>
      <c r="OCL55" s="526"/>
      <c r="OCM55" s="526"/>
      <c r="OCN55" s="526"/>
      <c r="OCO55" s="526"/>
      <c r="OCP55" s="526"/>
      <c r="OCQ55" s="526"/>
      <c r="OCR55" s="526"/>
      <c r="OCS55" s="526"/>
      <c r="OCT55" s="526"/>
      <c r="OCU55" s="526"/>
      <c r="OCV55" s="526"/>
      <c r="OCW55" s="526"/>
      <c r="OCX55" s="526"/>
      <c r="OCY55" s="526"/>
      <c r="OCZ55" s="526"/>
      <c r="ODA55" s="526"/>
      <c r="ODB55" s="526"/>
      <c r="ODC55" s="526"/>
      <c r="ODD55" s="526"/>
      <c r="ODE55" s="526"/>
      <c r="ODF55" s="526"/>
      <c r="ODG55" s="526"/>
      <c r="ODH55" s="526"/>
      <c r="ODI55" s="526"/>
      <c r="ODJ55" s="526"/>
      <c r="ODK55" s="526"/>
      <c r="ODL55" s="526"/>
      <c r="ODM55" s="526"/>
      <c r="ODN55" s="526"/>
      <c r="ODO55" s="526"/>
      <c r="ODP55" s="526"/>
      <c r="ODQ55" s="526"/>
      <c r="ODR55" s="526"/>
      <c r="ODS55" s="526"/>
      <c r="ODT55" s="526"/>
      <c r="ODU55" s="526"/>
      <c r="ODV55" s="526"/>
      <c r="ODW55" s="526"/>
      <c r="ODX55" s="526"/>
      <c r="ODY55" s="526"/>
      <c r="ODZ55" s="526"/>
      <c r="OEA55" s="526"/>
      <c r="OEB55" s="526"/>
      <c r="OEC55" s="526"/>
      <c r="OED55" s="526"/>
      <c r="OEE55" s="526"/>
      <c r="OEF55" s="526"/>
      <c r="OEG55" s="526"/>
      <c r="OEH55" s="526"/>
      <c r="OEI55" s="526"/>
      <c r="OEJ55" s="526"/>
      <c r="OEK55" s="526"/>
      <c r="OEL55" s="526"/>
      <c r="OEM55" s="526"/>
      <c r="OEN55" s="526"/>
      <c r="OEO55" s="526"/>
      <c r="OEP55" s="526"/>
      <c r="OEQ55" s="526"/>
      <c r="OER55" s="526"/>
      <c r="OES55" s="526"/>
      <c r="OET55" s="526"/>
      <c r="OEU55" s="526"/>
      <c r="OEV55" s="526"/>
      <c r="OEW55" s="526"/>
      <c r="OEX55" s="526"/>
      <c r="OEY55" s="526"/>
      <c r="OEZ55" s="526"/>
      <c r="OFA55" s="526"/>
      <c r="OFB55" s="526"/>
      <c r="OFC55" s="526"/>
      <c r="OFD55" s="526"/>
      <c r="OFE55" s="526"/>
      <c r="OFF55" s="526"/>
      <c r="OFG55" s="526"/>
      <c r="OFH55" s="526"/>
      <c r="OFI55" s="526"/>
      <c r="OFJ55" s="526"/>
      <c r="OFK55" s="526"/>
      <c r="OFL55" s="526"/>
      <c r="OFM55" s="526"/>
      <c r="OFN55" s="526"/>
      <c r="OFO55" s="526"/>
      <c r="OFP55" s="526"/>
      <c r="OFQ55" s="526"/>
      <c r="OFR55" s="526"/>
      <c r="OFS55" s="526"/>
      <c r="OFT55" s="526"/>
      <c r="OFU55" s="526"/>
      <c r="OFV55" s="526"/>
      <c r="OFW55" s="526"/>
      <c r="OFX55" s="526"/>
      <c r="OFY55" s="526"/>
      <c r="OFZ55" s="526"/>
      <c r="OGA55" s="526"/>
      <c r="OGB55" s="526"/>
      <c r="OGC55" s="526"/>
      <c r="OGD55" s="526"/>
      <c r="OGE55" s="526"/>
      <c r="OGF55" s="526"/>
      <c r="OGG55" s="526"/>
      <c r="OGH55" s="526"/>
      <c r="OGI55" s="526"/>
      <c r="OGJ55" s="526"/>
      <c r="OGK55" s="526"/>
      <c r="OGL55" s="526"/>
      <c r="OGM55" s="526"/>
      <c r="OGN55" s="526"/>
      <c r="OGO55" s="526"/>
      <c r="OGP55" s="526"/>
      <c r="OGQ55" s="526"/>
      <c r="OGR55" s="526"/>
      <c r="OGS55" s="526"/>
      <c r="OGT55" s="526"/>
      <c r="OGU55" s="526"/>
      <c r="OGV55" s="526"/>
      <c r="OGW55" s="526"/>
      <c r="OGX55" s="526"/>
      <c r="OGY55" s="526"/>
      <c r="OGZ55" s="526"/>
      <c r="OHA55" s="526"/>
      <c r="OHB55" s="526"/>
      <c r="OHC55" s="526"/>
      <c r="OHD55" s="526"/>
      <c r="OHE55" s="526"/>
      <c r="OHF55" s="526"/>
      <c r="OHG55" s="526"/>
      <c r="OHH55" s="526"/>
      <c r="OHI55" s="526"/>
      <c r="OHJ55" s="526"/>
      <c r="OHK55" s="526"/>
      <c r="OHL55" s="526"/>
      <c r="OHM55" s="526"/>
      <c r="OHN55" s="526"/>
      <c r="OHO55" s="526"/>
      <c r="OHP55" s="526"/>
      <c r="OHQ55" s="526"/>
      <c r="OHR55" s="526"/>
      <c r="OHS55" s="526"/>
      <c r="OHT55" s="526"/>
      <c r="OHU55" s="526"/>
      <c r="OHV55" s="526"/>
      <c r="OHW55" s="526"/>
      <c r="OHX55" s="526"/>
      <c r="OHY55" s="526"/>
      <c r="OHZ55" s="526"/>
      <c r="OIA55" s="526"/>
      <c r="OIB55" s="526"/>
      <c r="OIC55" s="526"/>
      <c r="OID55" s="526"/>
      <c r="OIE55" s="526"/>
      <c r="OIF55" s="526"/>
      <c r="OIG55" s="526"/>
      <c r="OIH55" s="526"/>
      <c r="OII55" s="526"/>
      <c r="OIJ55" s="526"/>
      <c r="OIK55" s="526"/>
      <c r="OIL55" s="526"/>
      <c r="OIM55" s="526"/>
      <c r="OIN55" s="526"/>
      <c r="OIO55" s="526"/>
      <c r="OIP55" s="526"/>
      <c r="OIQ55" s="526"/>
      <c r="OIR55" s="526"/>
      <c r="OIS55" s="526"/>
      <c r="OIT55" s="526"/>
      <c r="OIU55" s="526"/>
      <c r="OIV55" s="526"/>
      <c r="OIW55" s="526"/>
      <c r="OIX55" s="526"/>
      <c r="OIY55" s="526"/>
      <c r="OIZ55" s="526"/>
      <c r="OJA55" s="526"/>
      <c r="OJB55" s="526"/>
      <c r="OJC55" s="526"/>
      <c r="OJD55" s="526"/>
      <c r="OJE55" s="526"/>
      <c r="OJF55" s="526"/>
      <c r="OJG55" s="526"/>
      <c r="OJH55" s="526"/>
      <c r="OJI55" s="526"/>
      <c r="OJJ55" s="526"/>
      <c r="OJK55" s="526"/>
      <c r="OJL55" s="526"/>
      <c r="OJM55" s="526"/>
      <c r="OJN55" s="526"/>
      <c r="OJO55" s="526"/>
      <c r="OJP55" s="526"/>
      <c r="OJQ55" s="526"/>
      <c r="OJR55" s="526"/>
      <c r="OJS55" s="526"/>
      <c r="OJT55" s="526"/>
      <c r="OJU55" s="526"/>
      <c r="OJV55" s="526"/>
      <c r="OJW55" s="526"/>
      <c r="OJX55" s="526"/>
      <c r="OJY55" s="526"/>
      <c r="OJZ55" s="526"/>
      <c r="OKA55" s="526"/>
      <c r="OKB55" s="526"/>
      <c r="OKC55" s="526"/>
      <c r="OKD55" s="526"/>
      <c r="OKE55" s="526"/>
      <c r="OKF55" s="526"/>
      <c r="OKG55" s="526"/>
      <c r="OKH55" s="526"/>
      <c r="OKI55" s="526"/>
      <c r="OKJ55" s="526"/>
      <c r="OKK55" s="526"/>
      <c r="OKL55" s="526"/>
      <c r="OKM55" s="526"/>
      <c r="OKN55" s="526"/>
      <c r="OKO55" s="526"/>
      <c r="OKP55" s="526"/>
      <c r="OKQ55" s="526"/>
      <c r="OKR55" s="526"/>
      <c r="OKS55" s="526"/>
      <c r="OKT55" s="526"/>
      <c r="OKU55" s="526"/>
      <c r="OKV55" s="526"/>
      <c r="OKW55" s="526"/>
      <c r="OKX55" s="526"/>
      <c r="OKY55" s="526"/>
      <c r="OKZ55" s="526"/>
      <c r="OLA55" s="526"/>
      <c r="OLB55" s="526"/>
      <c r="OLC55" s="526"/>
      <c r="OLD55" s="526"/>
      <c r="OLE55" s="526"/>
      <c r="OLF55" s="526"/>
      <c r="OLG55" s="526"/>
      <c r="OLH55" s="526"/>
      <c r="OLI55" s="526"/>
      <c r="OLJ55" s="526"/>
      <c r="OLK55" s="526"/>
      <c r="OLL55" s="526"/>
      <c r="OLM55" s="526"/>
      <c r="OLN55" s="526"/>
      <c r="OLO55" s="526"/>
      <c r="OLP55" s="526"/>
      <c r="OLQ55" s="526"/>
      <c r="OLR55" s="526"/>
      <c r="OLS55" s="526"/>
      <c r="OLT55" s="526"/>
      <c r="OLU55" s="526"/>
      <c r="OLV55" s="526"/>
      <c r="OLW55" s="526"/>
      <c r="OLX55" s="526"/>
      <c r="OLY55" s="526"/>
      <c r="OLZ55" s="526"/>
      <c r="OMA55" s="526"/>
      <c r="OMB55" s="526"/>
      <c r="OMC55" s="526"/>
      <c r="OMD55" s="526"/>
      <c r="OME55" s="526"/>
      <c r="OMF55" s="526"/>
      <c r="OMG55" s="526"/>
      <c r="OMH55" s="526"/>
      <c r="OMI55" s="526"/>
      <c r="OMJ55" s="526"/>
      <c r="OMK55" s="526"/>
      <c r="OML55" s="526"/>
      <c r="OMM55" s="526"/>
      <c r="OMN55" s="526"/>
      <c r="OMO55" s="526"/>
      <c r="OMP55" s="526"/>
      <c r="OMQ55" s="526"/>
      <c r="OMR55" s="526"/>
      <c r="OMS55" s="526"/>
      <c r="OMT55" s="526"/>
      <c r="OMU55" s="526"/>
      <c r="OMV55" s="526"/>
      <c r="OMW55" s="526"/>
      <c r="OMX55" s="526"/>
      <c r="OMY55" s="526"/>
      <c r="OMZ55" s="526"/>
      <c r="ONA55" s="526"/>
      <c r="ONB55" s="526"/>
      <c r="ONC55" s="526"/>
      <c r="OND55" s="526"/>
      <c r="ONE55" s="526"/>
      <c r="ONF55" s="526"/>
      <c r="ONG55" s="526"/>
      <c r="ONH55" s="526"/>
      <c r="ONI55" s="526"/>
      <c r="ONJ55" s="526"/>
      <c r="ONK55" s="526"/>
      <c r="ONL55" s="526"/>
      <c r="ONM55" s="526"/>
      <c r="ONN55" s="526"/>
      <c r="ONO55" s="526"/>
      <c r="ONP55" s="526"/>
      <c r="ONQ55" s="526"/>
      <c r="ONR55" s="526"/>
      <c r="ONS55" s="526"/>
      <c r="ONT55" s="526"/>
      <c r="ONU55" s="526"/>
      <c r="ONV55" s="526"/>
      <c r="ONW55" s="526"/>
      <c r="ONX55" s="526"/>
      <c r="ONY55" s="526"/>
      <c r="ONZ55" s="526"/>
      <c r="OOA55" s="526"/>
      <c r="OOB55" s="526"/>
      <c r="OOC55" s="526"/>
      <c r="OOD55" s="526"/>
      <c r="OOE55" s="526"/>
      <c r="OOF55" s="526"/>
      <c r="OOG55" s="526"/>
      <c r="OOH55" s="526"/>
      <c r="OOI55" s="526"/>
      <c r="OOJ55" s="526"/>
      <c r="OOK55" s="526"/>
      <c r="OOL55" s="526"/>
      <c r="OOM55" s="526"/>
      <c r="OON55" s="526"/>
      <c r="OOO55" s="526"/>
      <c r="OOP55" s="526"/>
      <c r="OOQ55" s="526"/>
      <c r="OOR55" s="526"/>
      <c r="OOS55" s="526"/>
      <c r="OOT55" s="526"/>
      <c r="OOU55" s="526"/>
      <c r="OOV55" s="526"/>
      <c r="OOW55" s="526"/>
      <c r="OOX55" s="526"/>
      <c r="OOY55" s="526"/>
      <c r="OOZ55" s="526"/>
      <c r="OPA55" s="526"/>
      <c r="OPB55" s="526"/>
      <c r="OPC55" s="526"/>
      <c r="OPD55" s="526"/>
      <c r="OPE55" s="526"/>
      <c r="OPF55" s="526"/>
      <c r="OPG55" s="526"/>
      <c r="OPH55" s="526"/>
      <c r="OPI55" s="526"/>
      <c r="OPJ55" s="526"/>
      <c r="OPK55" s="526"/>
      <c r="OPL55" s="526"/>
      <c r="OPM55" s="526"/>
      <c r="OPN55" s="526"/>
      <c r="OPO55" s="526"/>
      <c r="OPP55" s="526"/>
      <c r="OPQ55" s="526"/>
      <c r="OPR55" s="526"/>
      <c r="OPS55" s="526"/>
      <c r="OPT55" s="526"/>
      <c r="OPU55" s="526"/>
      <c r="OPV55" s="526"/>
      <c r="OPW55" s="526"/>
      <c r="OPX55" s="526"/>
      <c r="OPY55" s="526"/>
      <c r="OPZ55" s="526"/>
      <c r="OQA55" s="526"/>
      <c r="OQB55" s="526"/>
      <c r="OQC55" s="526"/>
      <c r="OQD55" s="526"/>
      <c r="OQE55" s="526"/>
      <c r="OQF55" s="526"/>
      <c r="OQG55" s="526"/>
      <c r="OQH55" s="526"/>
      <c r="OQI55" s="526"/>
      <c r="OQJ55" s="526"/>
      <c r="OQK55" s="526"/>
      <c r="OQL55" s="526"/>
      <c r="OQM55" s="526"/>
      <c r="OQN55" s="526"/>
      <c r="OQO55" s="526"/>
      <c r="OQP55" s="526"/>
      <c r="OQQ55" s="526"/>
      <c r="OQR55" s="526"/>
      <c r="OQS55" s="526"/>
      <c r="OQT55" s="526"/>
      <c r="OQU55" s="526"/>
      <c r="OQV55" s="526"/>
      <c r="OQW55" s="526"/>
      <c r="OQX55" s="526"/>
      <c r="OQY55" s="526"/>
      <c r="OQZ55" s="526"/>
      <c r="ORA55" s="526"/>
      <c r="ORB55" s="526"/>
      <c r="ORC55" s="526"/>
      <c r="ORD55" s="526"/>
      <c r="ORE55" s="526"/>
      <c r="ORF55" s="526"/>
      <c r="ORG55" s="526"/>
      <c r="ORH55" s="526"/>
      <c r="ORI55" s="526"/>
      <c r="ORJ55" s="526"/>
      <c r="ORK55" s="526"/>
      <c r="ORL55" s="526"/>
      <c r="ORM55" s="526"/>
      <c r="ORN55" s="526"/>
      <c r="ORO55" s="526"/>
      <c r="ORP55" s="526"/>
      <c r="ORQ55" s="526"/>
      <c r="ORR55" s="526"/>
      <c r="ORS55" s="526"/>
      <c r="ORT55" s="526"/>
      <c r="ORU55" s="526"/>
      <c r="ORV55" s="526"/>
      <c r="ORW55" s="526"/>
      <c r="ORX55" s="526"/>
      <c r="ORY55" s="526"/>
      <c r="ORZ55" s="526"/>
      <c r="OSA55" s="526"/>
      <c r="OSB55" s="526"/>
      <c r="OSC55" s="526"/>
      <c r="OSD55" s="526"/>
      <c r="OSE55" s="526"/>
      <c r="OSF55" s="526"/>
      <c r="OSG55" s="526"/>
      <c r="OSH55" s="526"/>
      <c r="OSI55" s="526"/>
      <c r="OSJ55" s="526"/>
      <c r="OSK55" s="526"/>
      <c r="OSL55" s="526"/>
      <c r="OSM55" s="526"/>
      <c r="OSN55" s="526"/>
      <c r="OSO55" s="526"/>
      <c r="OSP55" s="526"/>
      <c r="OSQ55" s="526"/>
      <c r="OSR55" s="526"/>
      <c r="OSS55" s="526"/>
      <c r="OST55" s="526"/>
      <c r="OSU55" s="526"/>
      <c r="OSV55" s="526"/>
      <c r="OSW55" s="526"/>
      <c r="OSX55" s="526"/>
      <c r="OSY55" s="526"/>
      <c r="OSZ55" s="526"/>
      <c r="OTA55" s="526"/>
      <c r="OTB55" s="526"/>
      <c r="OTC55" s="526"/>
      <c r="OTD55" s="526"/>
      <c r="OTE55" s="526"/>
      <c r="OTF55" s="526"/>
      <c r="OTG55" s="526"/>
      <c r="OTH55" s="526"/>
      <c r="OTI55" s="526"/>
      <c r="OTJ55" s="526"/>
      <c r="OTK55" s="526"/>
      <c r="OTL55" s="526"/>
      <c r="OTM55" s="526"/>
      <c r="OTN55" s="526"/>
      <c r="OTO55" s="526"/>
      <c r="OTP55" s="526"/>
      <c r="OTQ55" s="526"/>
      <c r="OTR55" s="526"/>
      <c r="OTS55" s="526"/>
      <c r="OTT55" s="526"/>
      <c r="OTU55" s="526"/>
      <c r="OTV55" s="526"/>
      <c r="OTW55" s="526"/>
      <c r="OTX55" s="526"/>
      <c r="OTY55" s="526"/>
      <c r="OTZ55" s="526"/>
      <c r="OUA55" s="526"/>
      <c r="OUB55" s="526"/>
      <c r="OUC55" s="526"/>
      <c r="OUD55" s="526"/>
      <c r="OUE55" s="526"/>
      <c r="OUF55" s="526"/>
      <c r="OUG55" s="526"/>
      <c r="OUH55" s="526"/>
      <c r="OUI55" s="526"/>
      <c r="OUJ55" s="526"/>
      <c r="OUK55" s="526"/>
      <c r="OUL55" s="526"/>
      <c r="OUM55" s="526"/>
      <c r="OUN55" s="526"/>
      <c r="OUO55" s="526"/>
      <c r="OUP55" s="526"/>
      <c r="OUQ55" s="526"/>
      <c r="OUR55" s="526"/>
      <c r="OUS55" s="526"/>
      <c r="OUT55" s="526"/>
      <c r="OUU55" s="526"/>
      <c r="OUV55" s="526"/>
      <c r="OUW55" s="526"/>
      <c r="OUX55" s="526"/>
      <c r="OUY55" s="526"/>
      <c r="OUZ55" s="526"/>
      <c r="OVA55" s="526"/>
      <c r="OVB55" s="526"/>
      <c r="OVC55" s="526"/>
      <c r="OVD55" s="526"/>
      <c r="OVE55" s="526"/>
      <c r="OVF55" s="526"/>
      <c r="OVG55" s="526"/>
      <c r="OVH55" s="526"/>
      <c r="OVI55" s="526"/>
      <c r="OVJ55" s="526"/>
      <c r="OVK55" s="526"/>
      <c r="OVL55" s="526"/>
      <c r="OVM55" s="526"/>
      <c r="OVN55" s="526"/>
      <c r="OVO55" s="526"/>
      <c r="OVP55" s="526"/>
      <c r="OVQ55" s="526"/>
      <c r="OVR55" s="526"/>
      <c r="OVS55" s="526"/>
      <c r="OVT55" s="526"/>
      <c r="OVU55" s="526"/>
      <c r="OVV55" s="526"/>
      <c r="OVW55" s="526"/>
      <c r="OVX55" s="526"/>
      <c r="OVY55" s="526"/>
      <c r="OVZ55" s="526"/>
      <c r="OWA55" s="526"/>
      <c r="OWB55" s="526"/>
      <c r="OWC55" s="526"/>
      <c r="OWD55" s="526"/>
      <c r="OWE55" s="526"/>
      <c r="OWF55" s="526"/>
      <c r="OWG55" s="526"/>
      <c r="OWH55" s="526"/>
      <c r="OWI55" s="526"/>
      <c r="OWJ55" s="526"/>
      <c r="OWK55" s="526"/>
      <c r="OWL55" s="526"/>
      <c r="OWM55" s="526"/>
      <c r="OWN55" s="526"/>
      <c r="OWO55" s="526"/>
      <c r="OWP55" s="526"/>
      <c r="OWQ55" s="526"/>
      <c r="OWR55" s="526"/>
      <c r="OWS55" s="526"/>
      <c r="OWT55" s="526"/>
      <c r="OWU55" s="526"/>
      <c r="OWV55" s="526"/>
      <c r="OWW55" s="526"/>
      <c r="OWX55" s="526"/>
      <c r="OWY55" s="526"/>
      <c r="OWZ55" s="526"/>
      <c r="OXA55" s="526"/>
      <c r="OXB55" s="526"/>
      <c r="OXC55" s="526"/>
      <c r="OXD55" s="526"/>
      <c r="OXE55" s="526"/>
      <c r="OXF55" s="526"/>
      <c r="OXG55" s="526"/>
      <c r="OXH55" s="526"/>
      <c r="OXI55" s="526"/>
      <c r="OXJ55" s="526"/>
      <c r="OXK55" s="526"/>
      <c r="OXL55" s="526"/>
      <c r="OXM55" s="526"/>
      <c r="OXN55" s="526"/>
      <c r="OXO55" s="526"/>
      <c r="OXP55" s="526"/>
      <c r="OXQ55" s="526"/>
      <c r="OXR55" s="526"/>
      <c r="OXS55" s="526"/>
      <c r="OXT55" s="526"/>
      <c r="OXU55" s="526"/>
      <c r="OXV55" s="526"/>
      <c r="OXW55" s="526"/>
      <c r="OXX55" s="526"/>
      <c r="OXY55" s="526"/>
      <c r="OXZ55" s="526"/>
      <c r="OYA55" s="526"/>
      <c r="OYB55" s="526"/>
      <c r="OYC55" s="526"/>
      <c r="OYD55" s="526"/>
      <c r="OYE55" s="526"/>
      <c r="OYF55" s="526"/>
      <c r="OYG55" s="526"/>
      <c r="OYH55" s="526"/>
      <c r="OYI55" s="526"/>
      <c r="OYJ55" s="526"/>
      <c r="OYK55" s="526"/>
      <c r="OYL55" s="526"/>
      <c r="OYM55" s="526"/>
      <c r="OYN55" s="526"/>
      <c r="OYO55" s="526"/>
      <c r="OYP55" s="526"/>
      <c r="OYQ55" s="526"/>
      <c r="OYR55" s="526"/>
      <c r="OYS55" s="526"/>
      <c r="OYT55" s="526"/>
      <c r="OYU55" s="526"/>
      <c r="OYV55" s="526"/>
      <c r="OYW55" s="526"/>
      <c r="OYX55" s="526"/>
      <c r="OYY55" s="526"/>
      <c r="OYZ55" s="526"/>
      <c r="OZA55" s="526"/>
      <c r="OZB55" s="526"/>
      <c r="OZC55" s="526"/>
      <c r="OZD55" s="526"/>
      <c r="OZE55" s="526"/>
      <c r="OZF55" s="526"/>
      <c r="OZG55" s="526"/>
      <c r="OZH55" s="526"/>
      <c r="OZI55" s="526"/>
      <c r="OZJ55" s="526"/>
      <c r="OZK55" s="526"/>
      <c r="OZL55" s="526"/>
      <c r="OZM55" s="526"/>
      <c r="OZN55" s="526"/>
      <c r="OZO55" s="526"/>
      <c r="OZP55" s="526"/>
      <c r="OZQ55" s="526"/>
      <c r="OZR55" s="526"/>
      <c r="OZS55" s="526"/>
      <c r="OZT55" s="526"/>
      <c r="OZU55" s="526"/>
      <c r="OZV55" s="526"/>
      <c r="OZW55" s="526"/>
      <c r="OZX55" s="526"/>
      <c r="OZY55" s="526"/>
      <c r="OZZ55" s="526"/>
      <c r="PAA55" s="526"/>
      <c r="PAB55" s="526"/>
      <c r="PAC55" s="526"/>
      <c r="PAD55" s="526"/>
      <c r="PAE55" s="526"/>
      <c r="PAF55" s="526"/>
      <c r="PAG55" s="526"/>
      <c r="PAH55" s="526"/>
      <c r="PAI55" s="526"/>
      <c r="PAJ55" s="526"/>
      <c r="PAK55" s="526"/>
      <c r="PAL55" s="526"/>
      <c r="PAM55" s="526"/>
      <c r="PAN55" s="526"/>
      <c r="PAO55" s="526"/>
      <c r="PAP55" s="526"/>
      <c r="PAQ55" s="526"/>
      <c r="PAR55" s="526"/>
      <c r="PAS55" s="526"/>
      <c r="PAT55" s="526"/>
      <c r="PAU55" s="526"/>
      <c r="PAV55" s="526"/>
      <c r="PAW55" s="526"/>
      <c r="PAX55" s="526"/>
      <c r="PAY55" s="526"/>
      <c r="PAZ55" s="526"/>
      <c r="PBA55" s="526"/>
      <c r="PBB55" s="526"/>
      <c r="PBC55" s="526"/>
      <c r="PBD55" s="526"/>
      <c r="PBE55" s="526"/>
      <c r="PBF55" s="526"/>
      <c r="PBG55" s="526"/>
      <c r="PBH55" s="526"/>
      <c r="PBI55" s="526"/>
      <c r="PBJ55" s="526"/>
      <c r="PBK55" s="526"/>
      <c r="PBL55" s="526"/>
      <c r="PBM55" s="526"/>
      <c r="PBN55" s="526"/>
      <c r="PBO55" s="526"/>
      <c r="PBP55" s="526"/>
      <c r="PBQ55" s="526"/>
      <c r="PBR55" s="526"/>
      <c r="PBS55" s="526"/>
      <c r="PBT55" s="526"/>
      <c r="PBU55" s="526"/>
      <c r="PBV55" s="526"/>
      <c r="PBW55" s="526"/>
      <c r="PBX55" s="526"/>
      <c r="PBY55" s="526"/>
      <c r="PBZ55" s="526"/>
      <c r="PCA55" s="526"/>
      <c r="PCB55" s="526"/>
      <c r="PCC55" s="526"/>
      <c r="PCD55" s="526"/>
      <c r="PCE55" s="526"/>
      <c r="PCF55" s="526"/>
      <c r="PCG55" s="526"/>
      <c r="PCH55" s="526"/>
      <c r="PCI55" s="526"/>
      <c r="PCJ55" s="526"/>
      <c r="PCK55" s="526"/>
      <c r="PCL55" s="526"/>
      <c r="PCM55" s="526"/>
      <c r="PCN55" s="526"/>
      <c r="PCO55" s="526"/>
      <c r="PCP55" s="526"/>
      <c r="PCQ55" s="526"/>
      <c r="PCR55" s="526"/>
      <c r="PCS55" s="526"/>
      <c r="PCT55" s="526"/>
      <c r="PCU55" s="526"/>
      <c r="PCV55" s="526"/>
      <c r="PCW55" s="526"/>
      <c r="PCX55" s="526"/>
      <c r="PCY55" s="526"/>
      <c r="PCZ55" s="526"/>
      <c r="PDA55" s="526"/>
      <c r="PDB55" s="526"/>
      <c r="PDC55" s="526"/>
      <c r="PDD55" s="526"/>
      <c r="PDE55" s="526"/>
      <c r="PDF55" s="526"/>
      <c r="PDG55" s="526"/>
      <c r="PDH55" s="526"/>
      <c r="PDI55" s="526"/>
      <c r="PDJ55" s="526"/>
      <c r="PDK55" s="526"/>
      <c r="PDL55" s="526"/>
      <c r="PDM55" s="526"/>
      <c r="PDN55" s="526"/>
      <c r="PDO55" s="526"/>
      <c r="PDP55" s="526"/>
      <c r="PDQ55" s="526"/>
      <c r="PDR55" s="526"/>
      <c r="PDS55" s="526"/>
      <c r="PDT55" s="526"/>
      <c r="PDU55" s="526"/>
      <c r="PDV55" s="526"/>
      <c r="PDW55" s="526"/>
      <c r="PDX55" s="526"/>
      <c r="PDY55" s="526"/>
      <c r="PDZ55" s="526"/>
      <c r="PEA55" s="526"/>
      <c r="PEB55" s="526"/>
      <c r="PEC55" s="526"/>
      <c r="PED55" s="526"/>
      <c r="PEE55" s="526"/>
      <c r="PEF55" s="526"/>
      <c r="PEG55" s="526"/>
      <c r="PEH55" s="526"/>
      <c r="PEI55" s="526"/>
      <c r="PEJ55" s="526"/>
      <c r="PEK55" s="526"/>
      <c r="PEL55" s="526"/>
      <c r="PEM55" s="526"/>
      <c r="PEN55" s="526"/>
      <c r="PEO55" s="526"/>
      <c r="PEP55" s="526"/>
      <c r="PEQ55" s="526"/>
      <c r="PER55" s="526"/>
      <c r="PES55" s="526"/>
      <c r="PET55" s="526"/>
      <c r="PEU55" s="526"/>
      <c r="PEV55" s="526"/>
      <c r="PEW55" s="526"/>
      <c r="PEX55" s="526"/>
      <c r="PEY55" s="526"/>
      <c r="PEZ55" s="526"/>
      <c r="PFA55" s="526"/>
      <c r="PFB55" s="526"/>
      <c r="PFC55" s="526"/>
      <c r="PFD55" s="526"/>
      <c r="PFE55" s="526"/>
      <c r="PFF55" s="526"/>
      <c r="PFG55" s="526"/>
      <c r="PFH55" s="526"/>
      <c r="PFI55" s="526"/>
      <c r="PFJ55" s="526"/>
      <c r="PFK55" s="526"/>
      <c r="PFL55" s="526"/>
      <c r="PFM55" s="526"/>
      <c r="PFN55" s="526"/>
      <c r="PFO55" s="526"/>
      <c r="PFP55" s="526"/>
      <c r="PFQ55" s="526"/>
      <c r="PFR55" s="526"/>
      <c r="PFS55" s="526"/>
      <c r="PFT55" s="526"/>
      <c r="PFU55" s="526"/>
      <c r="PFV55" s="526"/>
      <c r="PFW55" s="526"/>
      <c r="PFX55" s="526"/>
      <c r="PFY55" s="526"/>
      <c r="PFZ55" s="526"/>
      <c r="PGA55" s="526"/>
      <c r="PGB55" s="526"/>
      <c r="PGC55" s="526"/>
      <c r="PGD55" s="526"/>
      <c r="PGE55" s="526"/>
      <c r="PGF55" s="526"/>
      <c r="PGG55" s="526"/>
      <c r="PGH55" s="526"/>
      <c r="PGI55" s="526"/>
      <c r="PGJ55" s="526"/>
      <c r="PGK55" s="526"/>
      <c r="PGL55" s="526"/>
      <c r="PGM55" s="526"/>
      <c r="PGN55" s="526"/>
      <c r="PGO55" s="526"/>
      <c r="PGP55" s="526"/>
      <c r="PGQ55" s="526"/>
      <c r="PGR55" s="526"/>
      <c r="PGS55" s="526"/>
      <c r="PGT55" s="526"/>
      <c r="PGU55" s="526"/>
      <c r="PGV55" s="526"/>
      <c r="PGW55" s="526"/>
      <c r="PGX55" s="526"/>
      <c r="PGY55" s="526"/>
      <c r="PGZ55" s="526"/>
      <c r="PHA55" s="526"/>
      <c r="PHB55" s="526"/>
      <c r="PHC55" s="526"/>
      <c r="PHD55" s="526"/>
      <c r="PHE55" s="526"/>
      <c r="PHF55" s="526"/>
      <c r="PHG55" s="526"/>
      <c r="PHH55" s="526"/>
      <c r="PHI55" s="526"/>
      <c r="PHJ55" s="526"/>
      <c r="PHK55" s="526"/>
      <c r="PHL55" s="526"/>
      <c r="PHM55" s="526"/>
      <c r="PHN55" s="526"/>
      <c r="PHO55" s="526"/>
      <c r="PHP55" s="526"/>
      <c r="PHQ55" s="526"/>
      <c r="PHR55" s="526"/>
      <c r="PHS55" s="526"/>
      <c r="PHT55" s="526"/>
      <c r="PHU55" s="526"/>
      <c r="PHV55" s="526"/>
      <c r="PHW55" s="526"/>
      <c r="PHX55" s="526"/>
      <c r="PHY55" s="526"/>
      <c r="PHZ55" s="526"/>
      <c r="PIA55" s="526"/>
      <c r="PIB55" s="526"/>
      <c r="PIC55" s="526"/>
      <c r="PID55" s="526"/>
      <c r="PIE55" s="526"/>
      <c r="PIF55" s="526"/>
      <c r="PIG55" s="526"/>
      <c r="PIH55" s="526"/>
      <c r="PII55" s="526"/>
      <c r="PIJ55" s="526"/>
      <c r="PIK55" s="526"/>
      <c r="PIL55" s="526"/>
      <c r="PIM55" s="526"/>
      <c r="PIN55" s="526"/>
      <c r="PIO55" s="526"/>
      <c r="PIP55" s="526"/>
      <c r="PIQ55" s="526"/>
      <c r="PIR55" s="526"/>
      <c r="PIS55" s="526"/>
      <c r="PIT55" s="526"/>
      <c r="PIU55" s="526"/>
      <c r="PIV55" s="526"/>
      <c r="PIW55" s="526"/>
      <c r="PIX55" s="526"/>
      <c r="PIY55" s="526"/>
      <c r="PIZ55" s="526"/>
      <c r="PJA55" s="526"/>
      <c r="PJB55" s="526"/>
      <c r="PJC55" s="526"/>
      <c r="PJD55" s="526"/>
      <c r="PJE55" s="526"/>
      <c r="PJF55" s="526"/>
      <c r="PJG55" s="526"/>
      <c r="PJH55" s="526"/>
      <c r="PJI55" s="526"/>
      <c r="PJJ55" s="526"/>
      <c r="PJK55" s="526"/>
      <c r="PJL55" s="526"/>
      <c r="PJM55" s="526"/>
      <c r="PJN55" s="526"/>
      <c r="PJO55" s="526"/>
      <c r="PJP55" s="526"/>
      <c r="PJQ55" s="526"/>
      <c r="PJR55" s="526"/>
      <c r="PJS55" s="526"/>
      <c r="PJT55" s="526"/>
      <c r="PJU55" s="526"/>
      <c r="PJV55" s="526"/>
      <c r="PJW55" s="526"/>
      <c r="PJX55" s="526"/>
      <c r="PJY55" s="526"/>
      <c r="PJZ55" s="526"/>
      <c r="PKA55" s="526"/>
      <c r="PKB55" s="526"/>
      <c r="PKC55" s="526"/>
      <c r="PKD55" s="526"/>
      <c r="PKE55" s="526"/>
      <c r="PKF55" s="526"/>
      <c r="PKG55" s="526"/>
      <c r="PKH55" s="526"/>
      <c r="PKI55" s="526"/>
      <c r="PKJ55" s="526"/>
      <c r="PKK55" s="526"/>
      <c r="PKL55" s="526"/>
      <c r="PKM55" s="526"/>
      <c r="PKN55" s="526"/>
      <c r="PKO55" s="526"/>
      <c r="PKP55" s="526"/>
      <c r="PKQ55" s="526"/>
      <c r="PKR55" s="526"/>
      <c r="PKS55" s="526"/>
      <c r="PKT55" s="526"/>
      <c r="PKU55" s="526"/>
      <c r="PKV55" s="526"/>
      <c r="PKW55" s="526"/>
      <c r="PKX55" s="526"/>
      <c r="PKY55" s="526"/>
      <c r="PKZ55" s="526"/>
      <c r="PLA55" s="526"/>
      <c r="PLB55" s="526"/>
      <c r="PLC55" s="526"/>
      <c r="PLD55" s="526"/>
      <c r="PLE55" s="526"/>
      <c r="PLF55" s="526"/>
      <c r="PLG55" s="526"/>
      <c r="PLH55" s="526"/>
      <c r="PLI55" s="526"/>
      <c r="PLJ55" s="526"/>
      <c r="PLK55" s="526"/>
      <c r="PLL55" s="526"/>
      <c r="PLM55" s="526"/>
      <c r="PLN55" s="526"/>
      <c r="PLO55" s="526"/>
      <c r="PLP55" s="526"/>
      <c r="PLQ55" s="526"/>
      <c r="PLR55" s="526"/>
      <c r="PLS55" s="526"/>
      <c r="PLT55" s="526"/>
      <c r="PLU55" s="526"/>
      <c r="PLV55" s="526"/>
      <c r="PLW55" s="526"/>
      <c r="PLX55" s="526"/>
      <c r="PLY55" s="526"/>
      <c r="PLZ55" s="526"/>
      <c r="PMA55" s="526"/>
      <c r="PMB55" s="526"/>
      <c r="PMC55" s="526"/>
      <c r="PMD55" s="526"/>
      <c r="PME55" s="526"/>
      <c r="PMF55" s="526"/>
      <c r="PMG55" s="526"/>
      <c r="PMH55" s="526"/>
      <c r="PMI55" s="526"/>
      <c r="PMJ55" s="526"/>
      <c r="PMK55" s="526"/>
      <c r="PML55" s="526"/>
      <c r="PMM55" s="526"/>
      <c r="PMN55" s="526"/>
      <c r="PMO55" s="526"/>
      <c r="PMP55" s="526"/>
      <c r="PMQ55" s="526"/>
      <c r="PMR55" s="526"/>
      <c r="PMS55" s="526"/>
      <c r="PMT55" s="526"/>
      <c r="PMU55" s="526"/>
      <c r="PMV55" s="526"/>
      <c r="PMW55" s="526"/>
      <c r="PMX55" s="526"/>
      <c r="PMY55" s="526"/>
      <c r="PMZ55" s="526"/>
      <c r="PNA55" s="526"/>
      <c r="PNB55" s="526"/>
      <c r="PNC55" s="526"/>
      <c r="PND55" s="526"/>
      <c r="PNE55" s="526"/>
      <c r="PNF55" s="526"/>
      <c r="PNG55" s="526"/>
      <c r="PNH55" s="526"/>
      <c r="PNI55" s="526"/>
      <c r="PNJ55" s="526"/>
      <c r="PNK55" s="526"/>
      <c r="PNL55" s="526"/>
      <c r="PNM55" s="526"/>
      <c r="PNN55" s="526"/>
      <c r="PNO55" s="526"/>
      <c r="PNP55" s="526"/>
      <c r="PNQ55" s="526"/>
      <c r="PNR55" s="526"/>
      <c r="PNS55" s="526"/>
      <c r="PNT55" s="526"/>
      <c r="PNU55" s="526"/>
      <c r="PNV55" s="526"/>
      <c r="PNW55" s="526"/>
      <c r="PNX55" s="526"/>
      <c r="PNY55" s="526"/>
      <c r="PNZ55" s="526"/>
      <c r="POA55" s="526"/>
      <c r="POB55" s="526"/>
      <c r="POC55" s="526"/>
      <c r="POD55" s="526"/>
      <c r="POE55" s="526"/>
      <c r="POF55" s="526"/>
      <c r="POG55" s="526"/>
      <c r="POH55" s="526"/>
      <c r="POI55" s="526"/>
      <c r="POJ55" s="526"/>
      <c r="POK55" s="526"/>
      <c r="POL55" s="526"/>
      <c r="POM55" s="526"/>
      <c r="PON55" s="526"/>
      <c r="POO55" s="526"/>
      <c r="POP55" s="526"/>
      <c r="POQ55" s="526"/>
      <c r="POR55" s="526"/>
      <c r="POS55" s="526"/>
      <c r="POT55" s="526"/>
      <c r="POU55" s="526"/>
      <c r="POV55" s="526"/>
      <c r="POW55" s="526"/>
      <c r="POX55" s="526"/>
      <c r="POY55" s="526"/>
      <c r="POZ55" s="526"/>
      <c r="PPA55" s="526"/>
      <c r="PPB55" s="526"/>
      <c r="PPC55" s="526"/>
      <c r="PPD55" s="526"/>
      <c r="PPE55" s="526"/>
      <c r="PPF55" s="526"/>
      <c r="PPG55" s="526"/>
      <c r="PPH55" s="526"/>
      <c r="PPI55" s="526"/>
      <c r="PPJ55" s="526"/>
      <c r="PPK55" s="526"/>
      <c r="PPL55" s="526"/>
      <c r="PPM55" s="526"/>
      <c r="PPN55" s="526"/>
      <c r="PPO55" s="526"/>
      <c r="PPP55" s="526"/>
      <c r="PPQ55" s="526"/>
      <c r="PPR55" s="526"/>
      <c r="PPS55" s="526"/>
      <c r="PPT55" s="526"/>
      <c r="PPU55" s="526"/>
      <c r="PPV55" s="526"/>
      <c r="PPW55" s="526"/>
      <c r="PPX55" s="526"/>
      <c r="PPY55" s="526"/>
      <c r="PPZ55" s="526"/>
      <c r="PQA55" s="526"/>
      <c r="PQB55" s="526"/>
      <c r="PQC55" s="526"/>
      <c r="PQD55" s="526"/>
      <c r="PQE55" s="526"/>
      <c r="PQF55" s="526"/>
      <c r="PQG55" s="526"/>
      <c r="PQH55" s="526"/>
      <c r="PQI55" s="526"/>
      <c r="PQJ55" s="526"/>
      <c r="PQK55" s="526"/>
      <c r="PQL55" s="526"/>
      <c r="PQM55" s="526"/>
      <c r="PQN55" s="526"/>
      <c r="PQO55" s="526"/>
      <c r="PQP55" s="526"/>
      <c r="PQQ55" s="526"/>
      <c r="PQR55" s="526"/>
      <c r="PQS55" s="526"/>
      <c r="PQT55" s="526"/>
      <c r="PQU55" s="526"/>
      <c r="PQV55" s="526"/>
      <c r="PQW55" s="526"/>
      <c r="PQX55" s="526"/>
      <c r="PQY55" s="526"/>
      <c r="PQZ55" s="526"/>
      <c r="PRA55" s="526"/>
      <c r="PRB55" s="526"/>
      <c r="PRC55" s="526"/>
      <c r="PRD55" s="526"/>
      <c r="PRE55" s="526"/>
      <c r="PRF55" s="526"/>
      <c r="PRG55" s="526"/>
      <c r="PRH55" s="526"/>
      <c r="PRI55" s="526"/>
      <c r="PRJ55" s="526"/>
      <c r="PRK55" s="526"/>
      <c r="PRL55" s="526"/>
      <c r="PRM55" s="526"/>
      <c r="PRN55" s="526"/>
      <c r="PRO55" s="526"/>
      <c r="PRP55" s="526"/>
      <c r="PRQ55" s="526"/>
      <c r="PRR55" s="526"/>
      <c r="PRS55" s="526"/>
      <c r="PRT55" s="526"/>
      <c r="PRU55" s="526"/>
      <c r="PRV55" s="526"/>
      <c r="PRW55" s="526"/>
      <c r="PRX55" s="526"/>
      <c r="PRY55" s="526"/>
      <c r="PRZ55" s="526"/>
      <c r="PSA55" s="526"/>
      <c r="PSB55" s="526"/>
      <c r="PSC55" s="526"/>
      <c r="PSD55" s="526"/>
      <c r="PSE55" s="526"/>
      <c r="PSF55" s="526"/>
      <c r="PSG55" s="526"/>
      <c r="PSH55" s="526"/>
      <c r="PSI55" s="526"/>
      <c r="PSJ55" s="526"/>
      <c r="PSK55" s="526"/>
      <c r="PSL55" s="526"/>
      <c r="PSM55" s="526"/>
      <c r="PSN55" s="526"/>
      <c r="PSO55" s="526"/>
      <c r="PSP55" s="526"/>
      <c r="PSQ55" s="526"/>
      <c r="PSR55" s="526"/>
      <c r="PSS55" s="526"/>
      <c r="PST55" s="526"/>
      <c r="PSU55" s="526"/>
      <c r="PSV55" s="526"/>
      <c r="PSW55" s="526"/>
      <c r="PSX55" s="526"/>
      <c r="PSY55" s="526"/>
      <c r="PSZ55" s="526"/>
      <c r="PTA55" s="526"/>
      <c r="PTB55" s="526"/>
      <c r="PTC55" s="526"/>
      <c r="PTD55" s="526"/>
      <c r="PTE55" s="526"/>
      <c r="PTF55" s="526"/>
      <c r="PTG55" s="526"/>
      <c r="PTH55" s="526"/>
      <c r="PTI55" s="526"/>
      <c r="PTJ55" s="526"/>
      <c r="PTK55" s="526"/>
      <c r="PTL55" s="526"/>
      <c r="PTM55" s="526"/>
      <c r="PTN55" s="526"/>
      <c r="PTO55" s="526"/>
      <c r="PTP55" s="526"/>
      <c r="PTQ55" s="526"/>
      <c r="PTR55" s="526"/>
      <c r="PTS55" s="526"/>
      <c r="PTT55" s="526"/>
      <c r="PTU55" s="526"/>
      <c r="PTV55" s="526"/>
      <c r="PTW55" s="526"/>
      <c r="PTX55" s="526"/>
      <c r="PTY55" s="526"/>
      <c r="PTZ55" s="526"/>
      <c r="PUA55" s="526"/>
      <c r="PUB55" s="526"/>
      <c r="PUC55" s="526"/>
      <c r="PUD55" s="526"/>
      <c r="PUE55" s="526"/>
      <c r="PUF55" s="526"/>
      <c r="PUG55" s="526"/>
      <c r="PUH55" s="526"/>
      <c r="PUI55" s="526"/>
      <c r="PUJ55" s="526"/>
      <c r="PUK55" s="526"/>
      <c r="PUL55" s="526"/>
      <c r="PUM55" s="526"/>
      <c r="PUN55" s="526"/>
      <c r="PUO55" s="526"/>
      <c r="PUP55" s="526"/>
      <c r="PUQ55" s="526"/>
      <c r="PUR55" s="526"/>
      <c r="PUS55" s="526"/>
      <c r="PUT55" s="526"/>
      <c r="PUU55" s="526"/>
      <c r="PUV55" s="526"/>
      <c r="PUW55" s="526"/>
      <c r="PUX55" s="526"/>
      <c r="PUY55" s="526"/>
      <c r="PUZ55" s="526"/>
      <c r="PVA55" s="526"/>
      <c r="PVB55" s="526"/>
      <c r="PVC55" s="526"/>
      <c r="PVD55" s="526"/>
      <c r="PVE55" s="526"/>
      <c r="PVF55" s="526"/>
      <c r="PVG55" s="526"/>
      <c r="PVH55" s="526"/>
      <c r="PVI55" s="526"/>
      <c r="PVJ55" s="526"/>
      <c r="PVK55" s="526"/>
      <c r="PVL55" s="526"/>
      <c r="PVM55" s="526"/>
      <c r="PVN55" s="526"/>
      <c r="PVO55" s="526"/>
      <c r="PVP55" s="526"/>
      <c r="PVQ55" s="526"/>
      <c r="PVR55" s="526"/>
      <c r="PVS55" s="526"/>
      <c r="PVT55" s="526"/>
      <c r="PVU55" s="526"/>
      <c r="PVV55" s="526"/>
      <c r="PVW55" s="526"/>
      <c r="PVX55" s="526"/>
      <c r="PVY55" s="526"/>
      <c r="PVZ55" s="526"/>
      <c r="PWA55" s="526"/>
      <c r="PWB55" s="526"/>
      <c r="PWC55" s="526"/>
      <c r="PWD55" s="526"/>
      <c r="PWE55" s="526"/>
      <c r="PWF55" s="526"/>
      <c r="PWG55" s="526"/>
      <c r="PWH55" s="526"/>
      <c r="PWI55" s="526"/>
      <c r="PWJ55" s="526"/>
      <c r="PWK55" s="526"/>
      <c r="PWL55" s="526"/>
      <c r="PWM55" s="526"/>
      <c r="PWN55" s="526"/>
      <c r="PWO55" s="526"/>
      <c r="PWP55" s="526"/>
      <c r="PWQ55" s="526"/>
      <c r="PWR55" s="526"/>
      <c r="PWS55" s="526"/>
      <c r="PWT55" s="526"/>
      <c r="PWU55" s="526"/>
      <c r="PWV55" s="526"/>
      <c r="PWW55" s="526"/>
      <c r="PWX55" s="526"/>
      <c r="PWY55" s="526"/>
      <c r="PWZ55" s="526"/>
      <c r="PXA55" s="526"/>
      <c r="PXB55" s="526"/>
      <c r="PXC55" s="526"/>
      <c r="PXD55" s="526"/>
      <c r="PXE55" s="526"/>
      <c r="PXF55" s="526"/>
      <c r="PXG55" s="526"/>
      <c r="PXH55" s="526"/>
      <c r="PXI55" s="526"/>
      <c r="PXJ55" s="526"/>
      <c r="PXK55" s="526"/>
      <c r="PXL55" s="526"/>
      <c r="PXM55" s="526"/>
      <c r="PXN55" s="526"/>
      <c r="PXO55" s="526"/>
      <c r="PXP55" s="526"/>
      <c r="PXQ55" s="526"/>
      <c r="PXR55" s="526"/>
      <c r="PXS55" s="526"/>
      <c r="PXT55" s="526"/>
      <c r="PXU55" s="526"/>
      <c r="PXV55" s="526"/>
      <c r="PXW55" s="526"/>
      <c r="PXX55" s="526"/>
      <c r="PXY55" s="526"/>
      <c r="PXZ55" s="526"/>
      <c r="PYA55" s="526"/>
      <c r="PYB55" s="526"/>
      <c r="PYC55" s="526"/>
      <c r="PYD55" s="526"/>
      <c r="PYE55" s="526"/>
      <c r="PYF55" s="526"/>
      <c r="PYG55" s="526"/>
      <c r="PYH55" s="526"/>
      <c r="PYI55" s="526"/>
      <c r="PYJ55" s="526"/>
      <c r="PYK55" s="526"/>
      <c r="PYL55" s="526"/>
      <c r="PYM55" s="526"/>
      <c r="PYN55" s="526"/>
      <c r="PYO55" s="526"/>
      <c r="PYP55" s="526"/>
      <c r="PYQ55" s="526"/>
      <c r="PYR55" s="526"/>
      <c r="PYS55" s="526"/>
      <c r="PYT55" s="526"/>
      <c r="PYU55" s="526"/>
      <c r="PYV55" s="526"/>
      <c r="PYW55" s="526"/>
      <c r="PYX55" s="526"/>
      <c r="PYY55" s="526"/>
      <c r="PYZ55" s="526"/>
      <c r="PZA55" s="526"/>
      <c r="PZB55" s="526"/>
      <c r="PZC55" s="526"/>
      <c r="PZD55" s="526"/>
      <c r="PZE55" s="526"/>
      <c r="PZF55" s="526"/>
      <c r="PZG55" s="526"/>
      <c r="PZH55" s="526"/>
      <c r="PZI55" s="526"/>
      <c r="PZJ55" s="526"/>
      <c r="PZK55" s="526"/>
      <c r="PZL55" s="526"/>
      <c r="PZM55" s="526"/>
      <c r="PZN55" s="526"/>
      <c r="PZO55" s="526"/>
      <c r="PZP55" s="526"/>
      <c r="PZQ55" s="526"/>
      <c r="PZR55" s="526"/>
      <c r="PZS55" s="526"/>
      <c r="PZT55" s="526"/>
      <c r="PZU55" s="526"/>
      <c r="PZV55" s="526"/>
      <c r="PZW55" s="526"/>
      <c r="PZX55" s="526"/>
      <c r="PZY55" s="526"/>
      <c r="PZZ55" s="526"/>
      <c r="QAA55" s="526"/>
      <c r="QAB55" s="526"/>
      <c r="QAC55" s="526"/>
      <c r="QAD55" s="526"/>
      <c r="QAE55" s="526"/>
      <c r="QAF55" s="526"/>
      <c r="QAG55" s="526"/>
      <c r="QAH55" s="526"/>
      <c r="QAI55" s="526"/>
      <c r="QAJ55" s="526"/>
      <c r="QAK55" s="526"/>
      <c r="QAL55" s="526"/>
      <c r="QAM55" s="526"/>
      <c r="QAN55" s="526"/>
      <c r="QAO55" s="526"/>
      <c r="QAP55" s="526"/>
      <c r="QAQ55" s="526"/>
      <c r="QAR55" s="526"/>
      <c r="QAS55" s="526"/>
      <c r="QAT55" s="526"/>
      <c r="QAU55" s="526"/>
      <c r="QAV55" s="526"/>
      <c r="QAW55" s="526"/>
      <c r="QAX55" s="526"/>
      <c r="QAY55" s="526"/>
      <c r="QAZ55" s="526"/>
      <c r="QBA55" s="526"/>
      <c r="QBB55" s="526"/>
      <c r="QBC55" s="526"/>
      <c r="QBD55" s="526"/>
      <c r="QBE55" s="526"/>
      <c r="QBF55" s="526"/>
      <c r="QBG55" s="526"/>
      <c r="QBH55" s="526"/>
      <c r="QBI55" s="526"/>
      <c r="QBJ55" s="526"/>
      <c r="QBK55" s="526"/>
      <c r="QBL55" s="526"/>
      <c r="QBM55" s="526"/>
      <c r="QBN55" s="526"/>
      <c r="QBO55" s="526"/>
      <c r="QBP55" s="526"/>
      <c r="QBQ55" s="526"/>
      <c r="QBR55" s="526"/>
      <c r="QBS55" s="526"/>
      <c r="QBT55" s="526"/>
      <c r="QBU55" s="526"/>
      <c r="QBV55" s="526"/>
      <c r="QBW55" s="526"/>
      <c r="QBX55" s="526"/>
      <c r="QBY55" s="526"/>
      <c r="QBZ55" s="526"/>
      <c r="QCA55" s="526"/>
      <c r="QCB55" s="526"/>
      <c r="QCC55" s="526"/>
      <c r="QCD55" s="526"/>
      <c r="QCE55" s="526"/>
      <c r="QCF55" s="526"/>
      <c r="QCG55" s="526"/>
      <c r="QCH55" s="526"/>
      <c r="QCI55" s="526"/>
      <c r="QCJ55" s="526"/>
      <c r="QCK55" s="526"/>
      <c r="QCL55" s="526"/>
      <c r="QCM55" s="526"/>
      <c r="QCN55" s="526"/>
      <c r="QCO55" s="526"/>
      <c r="QCP55" s="526"/>
      <c r="QCQ55" s="526"/>
      <c r="QCR55" s="526"/>
      <c r="QCS55" s="526"/>
      <c r="QCT55" s="526"/>
      <c r="QCU55" s="526"/>
      <c r="QCV55" s="526"/>
      <c r="QCW55" s="526"/>
      <c r="QCX55" s="526"/>
      <c r="QCY55" s="526"/>
      <c r="QCZ55" s="526"/>
      <c r="QDA55" s="526"/>
      <c r="QDB55" s="526"/>
      <c r="QDC55" s="526"/>
      <c r="QDD55" s="526"/>
      <c r="QDE55" s="526"/>
      <c r="QDF55" s="526"/>
      <c r="QDG55" s="526"/>
      <c r="QDH55" s="526"/>
      <c r="QDI55" s="526"/>
      <c r="QDJ55" s="526"/>
      <c r="QDK55" s="526"/>
      <c r="QDL55" s="526"/>
      <c r="QDM55" s="526"/>
      <c r="QDN55" s="526"/>
      <c r="QDO55" s="526"/>
      <c r="QDP55" s="526"/>
      <c r="QDQ55" s="526"/>
      <c r="QDR55" s="526"/>
      <c r="QDS55" s="526"/>
      <c r="QDT55" s="526"/>
      <c r="QDU55" s="526"/>
      <c r="QDV55" s="526"/>
      <c r="QDW55" s="526"/>
      <c r="QDX55" s="526"/>
      <c r="QDY55" s="526"/>
      <c r="QDZ55" s="526"/>
      <c r="QEA55" s="526"/>
      <c r="QEB55" s="526"/>
      <c r="QEC55" s="526"/>
      <c r="QED55" s="526"/>
      <c r="QEE55" s="526"/>
      <c r="QEF55" s="526"/>
      <c r="QEG55" s="526"/>
      <c r="QEH55" s="526"/>
      <c r="QEI55" s="526"/>
      <c r="QEJ55" s="526"/>
      <c r="QEK55" s="526"/>
      <c r="QEL55" s="526"/>
      <c r="QEM55" s="526"/>
      <c r="QEN55" s="526"/>
      <c r="QEO55" s="526"/>
      <c r="QEP55" s="526"/>
      <c r="QEQ55" s="526"/>
      <c r="QER55" s="526"/>
      <c r="QES55" s="526"/>
      <c r="QET55" s="526"/>
      <c r="QEU55" s="526"/>
      <c r="QEV55" s="526"/>
      <c r="QEW55" s="526"/>
      <c r="QEX55" s="526"/>
      <c r="QEY55" s="526"/>
      <c r="QEZ55" s="526"/>
      <c r="QFA55" s="526"/>
      <c r="QFB55" s="526"/>
      <c r="QFC55" s="526"/>
      <c r="QFD55" s="526"/>
      <c r="QFE55" s="526"/>
      <c r="QFF55" s="526"/>
      <c r="QFG55" s="526"/>
      <c r="QFH55" s="526"/>
      <c r="QFI55" s="526"/>
      <c r="QFJ55" s="526"/>
      <c r="QFK55" s="526"/>
      <c r="QFL55" s="526"/>
      <c r="QFM55" s="526"/>
      <c r="QFN55" s="526"/>
      <c r="QFO55" s="526"/>
      <c r="QFP55" s="526"/>
      <c r="QFQ55" s="526"/>
      <c r="QFR55" s="526"/>
      <c r="QFS55" s="526"/>
      <c r="QFT55" s="526"/>
      <c r="QFU55" s="526"/>
      <c r="QFV55" s="526"/>
      <c r="QFW55" s="526"/>
      <c r="QFX55" s="526"/>
      <c r="QFY55" s="526"/>
      <c r="QFZ55" s="526"/>
      <c r="QGA55" s="526"/>
      <c r="QGB55" s="526"/>
      <c r="QGC55" s="526"/>
      <c r="QGD55" s="526"/>
      <c r="QGE55" s="526"/>
      <c r="QGF55" s="526"/>
      <c r="QGG55" s="526"/>
      <c r="QGH55" s="526"/>
      <c r="QGI55" s="526"/>
      <c r="QGJ55" s="526"/>
      <c r="QGK55" s="526"/>
      <c r="QGL55" s="526"/>
      <c r="QGM55" s="526"/>
      <c r="QGN55" s="526"/>
      <c r="QGO55" s="526"/>
      <c r="QGP55" s="526"/>
      <c r="QGQ55" s="526"/>
      <c r="QGR55" s="526"/>
      <c r="QGS55" s="526"/>
      <c r="QGT55" s="526"/>
      <c r="QGU55" s="526"/>
      <c r="QGV55" s="526"/>
      <c r="QGW55" s="526"/>
      <c r="QGX55" s="526"/>
      <c r="QGY55" s="526"/>
      <c r="QGZ55" s="526"/>
      <c r="QHA55" s="526"/>
      <c r="QHB55" s="526"/>
      <c r="QHC55" s="526"/>
      <c r="QHD55" s="526"/>
      <c r="QHE55" s="526"/>
      <c r="QHF55" s="526"/>
      <c r="QHG55" s="526"/>
      <c r="QHH55" s="526"/>
      <c r="QHI55" s="526"/>
      <c r="QHJ55" s="526"/>
      <c r="QHK55" s="526"/>
      <c r="QHL55" s="526"/>
      <c r="QHM55" s="526"/>
      <c r="QHN55" s="526"/>
      <c r="QHO55" s="526"/>
      <c r="QHP55" s="526"/>
      <c r="QHQ55" s="526"/>
      <c r="QHR55" s="526"/>
      <c r="QHS55" s="526"/>
      <c r="QHT55" s="526"/>
      <c r="QHU55" s="526"/>
      <c r="QHV55" s="526"/>
      <c r="QHW55" s="526"/>
      <c r="QHX55" s="526"/>
      <c r="QHY55" s="526"/>
      <c r="QHZ55" s="526"/>
      <c r="QIA55" s="526"/>
      <c r="QIB55" s="526"/>
      <c r="QIC55" s="526"/>
      <c r="QID55" s="526"/>
      <c r="QIE55" s="526"/>
      <c r="QIF55" s="526"/>
      <c r="QIG55" s="526"/>
      <c r="QIH55" s="526"/>
      <c r="QII55" s="526"/>
      <c r="QIJ55" s="526"/>
      <c r="QIK55" s="526"/>
      <c r="QIL55" s="526"/>
      <c r="QIM55" s="526"/>
      <c r="QIN55" s="526"/>
      <c r="QIO55" s="526"/>
      <c r="QIP55" s="526"/>
      <c r="QIQ55" s="526"/>
      <c r="QIR55" s="526"/>
      <c r="QIS55" s="526"/>
      <c r="QIT55" s="526"/>
      <c r="QIU55" s="526"/>
      <c r="QIV55" s="526"/>
      <c r="QIW55" s="526"/>
      <c r="QIX55" s="526"/>
      <c r="QIY55" s="526"/>
      <c r="QIZ55" s="526"/>
      <c r="QJA55" s="526"/>
      <c r="QJB55" s="526"/>
      <c r="QJC55" s="526"/>
      <c r="QJD55" s="526"/>
      <c r="QJE55" s="526"/>
      <c r="QJF55" s="526"/>
      <c r="QJG55" s="526"/>
      <c r="QJH55" s="526"/>
      <c r="QJI55" s="526"/>
      <c r="QJJ55" s="526"/>
      <c r="QJK55" s="526"/>
      <c r="QJL55" s="526"/>
      <c r="QJM55" s="526"/>
      <c r="QJN55" s="526"/>
      <c r="QJO55" s="526"/>
      <c r="QJP55" s="526"/>
      <c r="QJQ55" s="526"/>
      <c r="QJR55" s="526"/>
      <c r="QJS55" s="526"/>
      <c r="QJT55" s="526"/>
      <c r="QJU55" s="526"/>
      <c r="QJV55" s="526"/>
      <c r="QJW55" s="526"/>
      <c r="QJX55" s="526"/>
      <c r="QJY55" s="526"/>
      <c r="QJZ55" s="526"/>
      <c r="QKA55" s="526"/>
      <c r="QKB55" s="526"/>
      <c r="QKC55" s="526"/>
      <c r="QKD55" s="526"/>
      <c r="QKE55" s="526"/>
      <c r="QKF55" s="526"/>
      <c r="QKG55" s="526"/>
      <c r="QKH55" s="526"/>
      <c r="QKI55" s="526"/>
      <c r="QKJ55" s="526"/>
      <c r="QKK55" s="526"/>
      <c r="QKL55" s="526"/>
      <c r="QKM55" s="526"/>
      <c r="QKN55" s="526"/>
      <c r="QKO55" s="526"/>
      <c r="QKP55" s="526"/>
      <c r="QKQ55" s="526"/>
      <c r="QKR55" s="526"/>
      <c r="QKS55" s="526"/>
      <c r="QKT55" s="526"/>
      <c r="QKU55" s="526"/>
      <c r="QKV55" s="526"/>
      <c r="QKW55" s="526"/>
      <c r="QKX55" s="526"/>
      <c r="QKY55" s="526"/>
      <c r="QKZ55" s="526"/>
      <c r="QLA55" s="526"/>
      <c r="QLB55" s="526"/>
      <c r="QLC55" s="526"/>
      <c r="QLD55" s="526"/>
      <c r="QLE55" s="526"/>
      <c r="QLF55" s="526"/>
      <c r="QLG55" s="526"/>
      <c r="QLH55" s="526"/>
      <c r="QLI55" s="526"/>
      <c r="QLJ55" s="526"/>
      <c r="QLK55" s="526"/>
      <c r="QLL55" s="526"/>
      <c r="QLM55" s="526"/>
      <c r="QLN55" s="526"/>
      <c r="QLO55" s="526"/>
      <c r="QLP55" s="526"/>
      <c r="QLQ55" s="526"/>
      <c r="QLR55" s="526"/>
      <c r="QLS55" s="526"/>
      <c r="QLT55" s="526"/>
      <c r="QLU55" s="526"/>
      <c r="QLV55" s="526"/>
      <c r="QLW55" s="526"/>
      <c r="QLX55" s="526"/>
      <c r="QLY55" s="526"/>
      <c r="QLZ55" s="526"/>
      <c r="QMA55" s="526"/>
      <c r="QMB55" s="526"/>
      <c r="QMC55" s="526"/>
      <c r="QMD55" s="526"/>
      <c r="QME55" s="526"/>
      <c r="QMF55" s="526"/>
      <c r="QMG55" s="526"/>
      <c r="QMH55" s="526"/>
      <c r="QMI55" s="526"/>
      <c r="QMJ55" s="526"/>
      <c r="QMK55" s="526"/>
      <c r="QML55" s="526"/>
      <c r="QMM55" s="526"/>
      <c r="QMN55" s="526"/>
      <c r="QMO55" s="526"/>
      <c r="QMP55" s="526"/>
      <c r="QMQ55" s="526"/>
      <c r="QMR55" s="526"/>
      <c r="QMS55" s="526"/>
      <c r="QMT55" s="526"/>
      <c r="QMU55" s="526"/>
      <c r="QMV55" s="526"/>
      <c r="QMW55" s="526"/>
      <c r="QMX55" s="526"/>
      <c r="QMY55" s="526"/>
      <c r="QMZ55" s="526"/>
      <c r="QNA55" s="526"/>
      <c r="QNB55" s="526"/>
      <c r="QNC55" s="526"/>
      <c r="QND55" s="526"/>
      <c r="QNE55" s="526"/>
      <c r="QNF55" s="526"/>
      <c r="QNG55" s="526"/>
      <c r="QNH55" s="526"/>
      <c r="QNI55" s="526"/>
      <c r="QNJ55" s="526"/>
      <c r="QNK55" s="526"/>
      <c r="QNL55" s="526"/>
      <c r="QNM55" s="526"/>
      <c r="QNN55" s="526"/>
      <c r="QNO55" s="526"/>
      <c r="QNP55" s="526"/>
      <c r="QNQ55" s="526"/>
      <c r="QNR55" s="526"/>
      <c r="QNS55" s="526"/>
      <c r="QNT55" s="526"/>
      <c r="QNU55" s="526"/>
      <c r="QNV55" s="526"/>
      <c r="QNW55" s="526"/>
      <c r="QNX55" s="526"/>
      <c r="QNY55" s="526"/>
      <c r="QNZ55" s="526"/>
      <c r="QOA55" s="526"/>
      <c r="QOB55" s="526"/>
      <c r="QOC55" s="526"/>
      <c r="QOD55" s="526"/>
      <c r="QOE55" s="526"/>
      <c r="QOF55" s="526"/>
      <c r="QOG55" s="526"/>
      <c r="QOH55" s="526"/>
      <c r="QOI55" s="526"/>
      <c r="QOJ55" s="526"/>
      <c r="QOK55" s="526"/>
      <c r="QOL55" s="526"/>
      <c r="QOM55" s="526"/>
      <c r="QON55" s="526"/>
      <c r="QOO55" s="526"/>
      <c r="QOP55" s="526"/>
      <c r="QOQ55" s="526"/>
      <c r="QOR55" s="526"/>
      <c r="QOS55" s="526"/>
      <c r="QOT55" s="526"/>
      <c r="QOU55" s="526"/>
      <c r="QOV55" s="526"/>
      <c r="QOW55" s="526"/>
      <c r="QOX55" s="526"/>
      <c r="QOY55" s="526"/>
      <c r="QOZ55" s="526"/>
      <c r="QPA55" s="526"/>
      <c r="QPB55" s="526"/>
      <c r="QPC55" s="526"/>
      <c r="QPD55" s="526"/>
      <c r="QPE55" s="526"/>
      <c r="QPF55" s="526"/>
      <c r="QPG55" s="526"/>
      <c r="QPH55" s="526"/>
      <c r="QPI55" s="526"/>
      <c r="QPJ55" s="526"/>
      <c r="QPK55" s="526"/>
      <c r="QPL55" s="526"/>
      <c r="QPM55" s="526"/>
      <c r="QPN55" s="526"/>
      <c r="QPO55" s="526"/>
      <c r="QPP55" s="526"/>
      <c r="QPQ55" s="526"/>
      <c r="QPR55" s="526"/>
      <c r="QPS55" s="526"/>
      <c r="QPT55" s="526"/>
      <c r="QPU55" s="526"/>
      <c r="QPV55" s="526"/>
      <c r="QPW55" s="526"/>
      <c r="QPX55" s="526"/>
      <c r="QPY55" s="526"/>
      <c r="QPZ55" s="526"/>
      <c r="QQA55" s="526"/>
      <c r="QQB55" s="526"/>
      <c r="QQC55" s="526"/>
      <c r="QQD55" s="526"/>
      <c r="QQE55" s="526"/>
      <c r="QQF55" s="526"/>
      <c r="QQG55" s="526"/>
      <c r="QQH55" s="526"/>
      <c r="QQI55" s="526"/>
      <c r="QQJ55" s="526"/>
      <c r="QQK55" s="526"/>
      <c r="QQL55" s="526"/>
      <c r="QQM55" s="526"/>
      <c r="QQN55" s="526"/>
      <c r="QQO55" s="526"/>
      <c r="QQP55" s="526"/>
      <c r="QQQ55" s="526"/>
      <c r="QQR55" s="526"/>
      <c r="QQS55" s="526"/>
      <c r="QQT55" s="526"/>
      <c r="QQU55" s="526"/>
      <c r="QQV55" s="526"/>
      <c r="QQW55" s="526"/>
      <c r="QQX55" s="526"/>
      <c r="QQY55" s="526"/>
      <c r="QQZ55" s="526"/>
      <c r="QRA55" s="526"/>
      <c r="QRB55" s="526"/>
      <c r="QRC55" s="526"/>
      <c r="QRD55" s="526"/>
      <c r="QRE55" s="526"/>
      <c r="QRF55" s="526"/>
      <c r="QRG55" s="526"/>
      <c r="QRH55" s="526"/>
      <c r="QRI55" s="526"/>
      <c r="QRJ55" s="526"/>
      <c r="QRK55" s="526"/>
      <c r="QRL55" s="526"/>
      <c r="QRM55" s="526"/>
      <c r="QRN55" s="526"/>
      <c r="QRO55" s="526"/>
      <c r="QRP55" s="526"/>
      <c r="QRQ55" s="526"/>
      <c r="QRR55" s="526"/>
      <c r="QRS55" s="526"/>
      <c r="QRT55" s="526"/>
      <c r="QRU55" s="526"/>
      <c r="QRV55" s="526"/>
      <c r="QRW55" s="526"/>
      <c r="QRX55" s="526"/>
      <c r="QRY55" s="526"/>
      <c r="QRZ55" s="526"/>
      <c r="QSA55" s="526"/>
      <c r="QSB55" s="526"/>
      <c r="QSC55" s="526"/>
      <c r="QSD55" s="526"/>
      <c r="QSE55" s="526"/>
      <c r="QSF55" s="526"/>
      <c r="QSG55" s="526"/>
      <c r="QSH55" s="526"/>
      <c r="QSI55" s="526"/>
      <c r="QSJ55" s="526"/>
      <c r="QSK55" s="526"/>
      <c r="QSL55" s="526"/>
      <c r="QSM55" s="526"/>
      <c r="QSN55" s="526"/>
      <c r="QSO55" s="526"/>
      <c r="QSP55" s="526"/>
      <c r="QSQ55" s="526"/>
      <c r="QSR55" s="526"/>
      <c r="QSS55" s="526"/>
      <c r="QST55" s="526"/>
      <c r="QSU55" s="526"/>
      <c r="QSV55" s="526"/>
      <c r="QSW55" s="526"/>
      <c r="QSX55" s="526"/>
      <c r="QSY55" s="526"/>
      <c r="QSZ55" s="526"/>
      <c r="QTA55" s="526"/>
      <c r="QTB55" s="526"/>
      <c r="QTC55" s="526"/>
      <c r="QTD55" s="526"/>
      <c r="QTE55" s="526"/>
      <c r="QTF55" s="526"/>
      <c r="QTG55" s="526"/>
      <c r="QTH55" s="526"/>
      <c r="QTI55" s="526"/>
      <c r="QTJ55" s="526"/>
      <c r="QTK55" s="526"/>
      <c r="QTL55" s="526"/>
      <c r="QTM55" s="526"/>
      <c r="QTN55" s="526"/>
      <c r="QTO55" s="526"/>
      <c r="QTP55" s="526"/>
      <c r="QTQ55" s="526"/>
      <c r="QTR55" s="526"/>
      <c r="QTS55" s="526"/>
      <c r="QTT55" s="526"/>
      <c r="QTU55" s="526"/>
      <c r="QTV55" s="526"/>
      <c r="QTW55" s="526"/>
      <c r="QTX55" s="526"/>
      <c r="QTY55" s="526"/>
      <c r="QTZ55" s="526"/>
      <c r="QUA55" s="526"/>
      <c r="QUB55" s="526"/>
      <c r="QUC55" s="526"/>
      <c r="QUD55" s="526"/>
      <c r="QUE55" s="526"/>
      <c r="QUF55" s="526"/>
      <c r="QUG55" s="526"/>
      <c r="QUH55" s="526"/>
      <c r="QUI55" s="526"/>
      <c r="QUJ55" s="526"/>
      <c r="QUK55" s="526"/>
      <c r="QUL55" s="526"/>
      <c r="QUM55" s="526"/>
      <c r="QUN55" s="526"/>
      <c r="QUO55" s="526"/>
      <c r="QUP55" s="526"/>
      <c r="QUQ55" s="526"/>
      <c r="QUR55" s="526"/>
      <c r="QUS55" s="526"/>
      <c r="QUT55" s="526"/>
      <c r="QUU55" s="526"/>
      <c r="QUV55" s="526"/>
      <c r="QUW55" s="526"/>
      <c r="QUX55" s="526"/>
      <c r="QUY55" s="526"/>
      <c r="QUZ55" s="526"/>
      <c r="QVA55" s="526"/>
      <c r="QVB55" s="526"/>
      <c r="QVC55" s="526"/>
      <c r="QVD55" s="526"/>
      <c r="QVE55" s="526"/>
      <c r="QVF55" s="526"/>
      <c r="QVG55" s="526"/>
      <c r="QVH55" s="526"/>
      <c r="QVI55" s="526"/>
      <c r="QVJ55" s="526"/>
      <c r="QVK55" s="526"/>
      <c r="QVL55" s="526"/>
      <c r="QVM55" s="526"/>
      <c r="QVN55" s="526"/>
      <c r="QVO55" s="526"/>
      <c r="QVP55" s="526"/>
      <c r="QVQ55" s="526"/>
      <c r="QVR55" s="526"/>
      <c r="QVS55" s="526"/>
      <c r="QVT55" s="526"/>
      <c r="QVU55" s="526"/>
      <c r="QVV55" s="526"/>
      <c r="QVW55" s="526"/>
      <c r="QVX55" s="526"/>
      <c r="QVY55" s="526"/>
      <c r="QVZ55" s="526"/>
      <c r="QWA55" s="526"/>
      <c r="QWB55" s="526"/>
      <c r="QWC55" s="526"/>
      <c r="QWD55" s="526"/>
      <c r="QWE55" s="526"/>
      <c r="QWF55" s="526"/>
      <c r="QWG55" s="526"/>
      <c r="QWH55" s="526"/>
      <c r="QWI55" s="526"/>
      <c r="QWJ55" s="526"/>
      <c r="QWK55" s="526"/>
      <c r="QWL55" s="526"/>
      <c r="QWM55" s="526"/>
      <c r="QWN55" s="526"/>
      <c r="QWO55" s="526"/>
      <c r="QWP55" s="526"/>
      <c r="QWQ55" s="526"/>
      <c r="QWR55" s="526"/>
      <c r="QWS55" s="526"/>
      <c r="QWT55" s="526"/>
      <c r="QWU55" s="526"/>
      <c r="QWV55" s="526"/>
      <c r="QWW55" s="526"/>
      <c r="QWX55" s="526"/>
      <c r="QWY55" s="526"/>
      <c r="QWZ55" s="526"/>
      <c r="QXA55" s="526"/>
      <c r="QXB55" s="526"/>
      <c r="QXC55" s="526"/>
      <c r="QXD55" s="526"/>
      <c r="QXE55" s="526"/>
      <c r="QXF55" s="526"/>
      <c r="QXG55" s="526"/>
      <c r="QXH55" s="526"/>
      <c r="QXI55" s="526"/>
      <c r="QXJ55" s="526"/>
      <c r="QXK55" s="526"/>
      <c r="QXL55" s="526"/>
      <c r="QXM55" s="526"/>
      <c r="QXN55" s="526"/>
      <c r="QXO55" s="526"/>
      <c r="QXP55" s="526"/>
      <c r="QXQ55" s="526"/>
      <c r="QXR55" s="526"/>
      <c r="QXS55" s="526"/>
      <c r="QXT55" s="526"/>
      <c r="QXU55" s="526"/>
      <c r="QXV55" s="526"/>
      <c r="QXW55" s="526"/>
      <c r="QXX55" s="526"/>
      <c r="QXY55" s="526"/>
      <c r="QXZ55" s="526"/>
      <c r="QYA55" s="526"/>
      <c r="QYB55" s="526"/>
      <c r="QYC55" s="526"/>
      <c r="QYD55" s="526"/>
      <c r="QYE55" s="526"/>
      <c r="QYF55" s="526"/>
      <c r="QYG55" s="526"/>
      <c r="QYH55" s="526"/>
      <c r="QYI55" s="526"/>
      <c r="QYJ55" s="526"/>
      <c r="QYK55" s="526"/>
      <c r="QYL55" s="526"/>
      <c r="QYM55" s="526"/>
      <c r="QYN55" s="526"/>
      <c r="QYO55" s="526"/>
      <c r="QYP55" s="526"/>
      <c r="QYQ55" s="526"/>
      <c r="QYR55" s="526"/>
      <c r="QYS55" s="526"/>
      <c r="QYT55" s="526"/>
      <c r="QYU55" s="526"/>
      <c r="QYV55" s="526"/>
      <c r="QYW55" s="526"/>
      <c r="QYX55" s="526"/>
      <c r="QYY55" s="526"/>
      <c r="QYZ55" s="526"/>
      <c r="QZA55" s="526"/>
      <c r="QZB55" s="526"/>
      <c r="QZC55" s="526"/>
      <c r="QZD55" s="526"/>
      <c r="QZE55" s="526"/>
      <c r="QZF55" s="526"/>
      <c r="QZG55" s="526"/>
      <c r="QZH55" s="526"/>
      <c r="QZI55" s="526"/>
      <c r="QZJ55" s="526"/>
      <c r="QZK55" s="526"/>
      <c r="QZL55" s="526"/>
      <c r="QZM55" s="526"/>
      <c r="QZN55" s="526"/>
      <c r="QZO55" s="526"/>
      <c r="QZP55" s="526"/>
      <c r="QZQ55" s="526"/>
      <c r="QZR55" s="526"/>
      <c r="QZS55" s="526"/>
      <c r="QZT55" s="526"/>
      <c r="QZU55" s="526"/>
      <c r="QZV55" s="526"/>
      <c r="QZW55" s="526"/>
      <c r="QZX55" s="526"/>
      <c r="QZY55" s="526"/>
      <c r="QZZ55" s="526"/>
      <c r="RAA55" s="526"/>
      <c r="RAB55" s="526"/>
      <c r="RAC55" s="526"/>
      <c r="RAD55" s="526"/>
      <c r="RAE55" s="526"/>
      <c r="RAF55" s="526"/>
      <c r="RAG55" s="526"/>
      <c r="RAH55" s="526"/>
      <c r="RAI55" s="526"/>
      <c r="RAJ55" s="526"/>
      <c r="RAK55" s="526"/>
      <c r="RAL55" s="526"/>
      <c r="RAM55" s="526"/>
      <c r="RAN55" s="526"/>
      <c r="RAO55" s="526"/>
      <c r="RAP55" s="526"/>
      <c r="RAQ55" s="526"/>
      <c r="RAR55" s="526"/>
      <c r="RAS55" s="526"/>
      <c r="RAT55" s="526"/>
      <c r="RAU55" s="526"/>
      <c r="RAV55" s="526"/>
      <c r="RAW55" s="526"/>
      <c r="RAX55" s="526"/>
      <c r="RAY55" s="526"/>
      <c r="RAZ55" s="526"/>
      <c r="RBA55" s="526"/>
      <c r="RBB55" s="526"/>
      <c r="RBC55" s="526"/>
      <c r="RBD55" s="526"/>
      <c r="RBE55" s="526"/>
      <c r="RBF55" s="526"/>
      <c r="RBG55" s="526"/>
      <c r="RBH55" s="526"/>
      <c r="RBI55" s="526"/>
      <c r="RBJ55" s="526"/>
      <c r="RBK55" s="526"/>
      <c r="RBL55" s="526"/>
      <c r="RBM55" s="526"/>
      <c r="RBN55" s="526"/>
      <c r="RBO55" s="526"/>
      <c r="RBP55" s="526"/>
      <c r="RBQ55" s="526"/>
      <c r="RBR55" s="526"/>
      <c r="RBS55" s="526"/>
      <c r="RBT55" s="526"/>
      <c r="RBU55" s="526"/>
      <c r="RBV55" s="526"/>
      <c r="RBW55" s="526"/>
      <c r="RBX55" s="526"/>
      <c r="RBY55" s="526"/>
      <c r="RBZ55" s="526"/>
      <c r="RCA55" s="526"/>
      <c r="RCB55" s="526"/>
      <c r="RCC55" s="526"/>
      <c r="RCD55" s="526"/>
      <c r="RCE55" s="526"/>
      <c r="RCF55" s="526"/>
      <c r="RCG55" s="526"/>
      <c r="RCH55" s="526"/>
      <c r="RCI55" s="526"/>
      <c r="RCJ55" s="526"/>
      <c r="RCK55" s="526"/>
      <c r="RCL55" s="526"/>
      <c r="RCM55" s="526"/>
      <c r="RCN55" s="526"/>
      <c r="RCO55" s="526"/>
      <c r="RCP55" s="526"/>
      <c r="RCQ55" s="526"/>
      <c r="RCR55" s="526"/>
      <c r="RCS55" s="526"/>
      <c r="RCT55" s="526"/>
      <c r="RCU55" s="526"/>
      <c r="RCV55" s="526"/>
      <c r="RCW55" s="526"/>
      <c r="RCX55" s="526"/>
      <c r="RCY55" s="526"/>
      <c r="RCZ55" s="526"/>
      <c r="RDA55" s="526"/>
      <c r="RDB55" s="526"/>
      <c r="RDC55" s="526"/>
      <c r="RDD55" s="526"/>
      <c r="RDE55" s="526"/>
      <c r="RDF55" s="526"/>
      <c r="RDG55" s="526"/>
      <c r="RDH55" s="526"/>
      <c r="RDI55" s="526"/>
      <c r="RDJ55" s="526"/>
      <c r="RDK55" s="526"/>
      <c r="RDL55" s="526"/>
      <c r="RDM55" s="526"/>
      <c r="RDN55" s="526"/>
      <c r="RDO55" s="526"/>
      <c r="RDP55" s="526"/>
      <c r="RDQ55" s="526"/>
      <c r="RDR55" s="526"/>
      <c r="RDS55" s="526"/>
      <c r="RDT55" s="526"/>
      <c r="RDU55" s="526"/>
      <c r="RDV55" s="526"/>
      <c r="RDW55" s="526"/>
      <c r="RDX55" s="526"/>
      <c r="RDY55" s="526"/>
      <c r="RDZ55" s="526"/>
      <c r="REA55" s="526"/>
      <c r="REB55" s="526"/>
      <c r="REC55" s="526"/>
      <c r="RED55" s="526"/>
      <c r="REE55" s="526"/>
      <c r="REF55" s="526"/>
      <c r="REG55" s="526"/>
      <c r="REH55" s="526"/>
      <c r="REI55" s="526"/>
      <c r="REJ55" s="526"/>
      <c r="REK55" s="526"/>
      <c r="REL55" s="526"/>
      <c r="REM55" s="526"/>
      <c r="REN55" s="526"/>
      <c r="REO55" s="526"/>
      <c r="REP55" s="526"/>
      <c r="REQ55" s="526"/>
      <c r="RER55" s="526"/>
      <c r="RES55" s="526"/>
      <c r="RET55" s="526"/>
      <c r="REU55" s="526"/>
      <c r="REV55" s="526"/>
      <c r="REW55" s="526"/>
      <c r="REX55" s="526"/>
      <c r="REY55" s="526"/>
      <c r="REZ55" s="526"/>
      <c r="RFA55" s="526"/>
      <c r="RFB55" s="526"/>
      <c r="RFC55" s="526"/>
      <c r="RFD55" s="526"/>
      <c r="RFE55" s="526"/>
      <c r="RFF55" s="526"/>
      <c r="RFG55" s="526"/>
      <c r="RFH55" s="526"/>
      <c r="RFI55" s="526"/>
      <c r="RFJ55" s="526"/>
      <c r="RFK55" s="526"/>
      <c r="RFL55" s="526"/>
      <c r="RFM55" s="526"/>
      <c r="RFN55" s="526"/>
      <c r="RFO55" s="526"/>
      <c r="RFP55" s="526"/>
      <c r="RFQ55" s="526"/>
      <c r="RFR55" s="526"/>
      <c r="RFS55" s="526"/>
      <c r="RFT55" s="526"/>
      <c r="RFU55" s="526"/>
      <c r="RFV55" s="526"/>
      <c r="RFW55" s="526"/>
      <c r="RFX55" s="526"/>
      <c r="RFY55" s="526"/>
      <c r="RFZ55" s="526"/>
      <c r="RGA55" s="526"/>
      <c r="RGB55" s="526"/>
      <c r="RGC55" s="526"/>
      <c r="RGD55" s="526"/>
      <c r="RGE55" s="526"/>
      <c r="RGF55" s="526"/>
      <c r="RGG55" s="526"/>
      <c r="RGH55" s="526"/>
      <c r="RGI55" s="526"/>
      <c r="RGJ55" s="526"/>
      <c r="RGK55" s="526"/>
      <c r="RGL55" s="526"/>
      <c r="RGM55" s="526"/>
      <c r="RGN55" s="526"/>
      <c r="RGO55" s="526"/>
      <c r="RGP55" s="526"/>
      <c r="RGQ55" s="526"/>
      <c r="RGR55" s="526"/>
      <c r="RGS55" s="526"/>
      <c r="RGT55" s="526"/>
      <c r="RGU55" s="526"/>
      <c r="RGV55" s="526"/>
      <c r="RGW55" s="526"/>
      <c r="RGX55" s="526"/>
      <c r="RGY55" s="526"/>
      <c r="RGZ55" s="526"/>
      <c r="RHA55" s="526"/>
      <c r="RHB55" s="526"/>
      <c r="RHC55" s="526"/>
      <c r="RHD55" s="526"/>
      <c r="RHE55" s="526"/>
      <c r="RHF55" s="526"/>
      <c r="RHG55" s="526"/>
      <c r="RHH55" s="526"/>
      <c r="RHI55" s="526"/>
      <c r="RHJ55" s="526"/>
      <c r="RHK55" s="526"/>
      <c r="RHL55" s="526"/>
      <c r="RHM55" s="526"/>
      <c r="RHN55" s="526"/>
      <c r="RHO55" s="526"/>
      <c r="RHP55" s="526"/>
      <c r="RHQ55" s="526"/>
      <c r="RHR55" s="526"/>
      <c r="RHS55" s="526"/>
      <c r="RHT55" s="526"/>
      <c r="RHU55" s="526"/>
      <c r="RHV55" s="526"/>
      <c r="RHW55" s="526"/>
      <c r="RHX55" s="526"/>
      <c r="RHY55" s="526"/>
      <c r="RHZ55" s="526"/>
      <c r="RIA55" s="526"/>
      <c r="RIB55" s="526"/>
      <c r="RIC55" s="526"/>
      <c r="RID55" s="526"/>
      <c r="RIE55" s="526"/>
      <c r="RIF55" s="526"/>
      <c r="RIG55" s="526"/>
      <c r="RIH55" s="526"/>
      <c r="RII55" s="526"/>
      <c r="RIJ55" s="526"/>
      <c r="RIK55" s="526"/>
      <c r="RIL55" s="526"/>
      <c r="RIM55" s="526"/>
      <c r="RIN55" s="526"/>
      <c r="RIO55" s="526"/>
      <c r="RIP55" s="526"/>
      <c r="RIQ55" s="526"/>
      <c r="RIR55" s="526"/>
      <c r="RIS55" s="526"/>
      <c r="RIT55" s="526"/>
      <c r="RIU55" s="526"/>
      <c r="RIV55" s="526"/>
      <c r="RIW55" s="526"/>
      <c r="RIX55" s="526"/>
      <c r="RIY55" s="526"/>
      <c r="RIZ55" s="526"/>
      <c r="RJA55" s="526"/>
      <c r="RJB55" s="526"/>
      <c r="RJC55" s="526"/>
      <c r="RJD55" s="526"/>
      <c r="RJE55" s="526"/>
      <c r="RJF55" s="526"/>
      <c r="RJG55" s="526"/>
      <c r="RJH55" s="526"/>
      <c r="RJI55" s="526"/>
      <c r="RJJ55" s="526"/>
      <c r="RJK55" s="526"/>
      <c r="RJL55" s="526"/>
      <c r="RJM55" s="526"/>
      <c r="RJN55" s="526"/>
      <c r="RJO55" s="526"/>
      <c r="RJP55" s="526"/>
      <c r="RJQ55" s="526"/>
      <c r="RJR55" s="526"/>
      <c r="RJS55" s="526"/>
      <c r="RJT55" s="526"/>
      <c r="RJU55" s="526"/>
      <c r="RJV55" s="526"/>
      <c r="RJW55" s="526"/>
      <c r="RJX55" s="526"/>
      <c r="RJY55" s="526"/>
      <c r="RJZ55" s="526"/>
      <c r="RKA55" s="526"/>
      <c r="RKB55" s="526"/>
      <c r="RKC55" s="526"/>
      <c r="RKD55" s="526"/>
      <c r="RKE55" s="526"/>
      <c r="RKF55" s="526"/>
      <c r="RKG55" s="526"/>
      <c r="RKH55" s="526"/>
      <c r="RKI55" s="526"/>
      <c r="RKJ55" s="526"/>
      <c r="RKK55" s="526"/>
      <c r="RKL55" s="526"/>
      <c r="RKM55" s="526"/>
      <c r="RKN55" s="526"/>
      <c r="RKO55" s="526"/>
      <c r="RKP55" s="526"/>
      <c r="RKQ55" s="526"/>
      <c r="RKR55" s="526"/>
      <c r="RKS55" s="526"/>
      <c r="RKT55" s="526"/>
      <c r="RKU55" s="526"/>
      <c r="RKV55" s="526"/>
      <c r="RKW55" s="526"/>
      <c r="RKX55" s="526"/>
      <c r="RKY55" s="526"/>
      <c r="RKZ55" s="526"/>
      <c r="RLA55" s="526"/>
      <c r="RLB55" s="526"/>
      <c r="RLC55" s="526"/>
      <c r="RLD55" s="526"/>
      <c r="RLE55" s="526"/>
      <c r="RLF55" s="526"/>
      <c r="RLG55" s="526"/>
      <c r="RLH55" s="526"/>
      <c r="RLI55" s="526"/>
      <c r="RLJ55" s="526"/>
      <c r="RLK55" s="526"/>
      <c r="RLL55" s="526"/>
      <c r="RLM55" s="526"/>
      <c r="RLN55" s="526"/>
      <c r="RLO55" s="526"/>
      <c r="RLP55" s="526"/>
      <c r="RLQ55" s="526"/>
      <c r="RLR55" s="526"/>
      <c r="RLS55" s="526"/>
      <c r="RLT55" s="526"/>
      <c r="RLU55" s="526"/>
      <c r="RLV55" s="526"/>
      <c r="RLW55" s="526"/>
      <c r="RLX55" s="526"/>
      <c r="RLY55" s="526"/>
      <c r="RLZ55" s="526"/>
      <c r="RMA55" s="526"/>
      <c r="RMB55" s="526"/>
      <c r="RMC55" s="526"/>
      <c r="RMD55" s="526"/>
      <c r="RME55" s="526"/>
      <c r="RMF55" s="526"/>
      <c r="RMG55" s="526"/>
      <c r="RMH55" s="526"/>
      <c r="RMI55" s="526"/>
      <c r="RMJ55" s="526"/>
      <c r="RMK55" s="526"/>
      <c r="RML55" s="526"/>
      <c r="RMM55" s="526"/>
      <c r="RMN55" s="526"/>
      <c r="RMO55" s="526"/>
      <c r="RMP55" s="526"/>
      <c r="RMQ55" s="526"/>
      <c r="RMR55" s="526"/>
      <c r="RMS55" s="526"/>
      <c r="RMT55" s="526"/>
      <c r="RMU55" s="526"/>
      <c r="RMV55" s="526"/>
      <c r="RMW55" s="526"/>
      <c r="RMX55" s="526"/>
      <c r="RMY55" s="526"/>
      <c r="RMZ55" s="526"/>
      <c r="RNA55" s="526"/>
      <c r="RNB55" s="526"/>
      <c r="RNC55" s="526"/>
      <c r="RND55" s="526"/>
      <c r="RNE55" s="526"/>
      <c r="RNF55" s="526"/>
      <c r="RNG55" s="526"/>
      <c r="RNH55" s="526"/>
      <c r="RNI55" s="526"/>
      <c r="RNJ55" s="526"/>
      <c r="RNK55" s="526"/>
      <c r="RNL55" s="526"/>
      <c r="RNM55" s="526"/>
      <c r="RNN55" s="526"/>
      <c r="RNO55" s="526"/>
      <c r="RNP55" s="526"/>
      <c r="RNQ55" s="526"/>
      <c r="RNR55" s="526"/>
      <c r="RNS55" s="526"/>
      <c r="RNT55" s="526"/>
      <c r="RNU55" s="526"/>
      <c r="RNV55" s="526"/>
      <c r="RNW55" s="526"/>
      <c r="RNX55" s="526"/>
      <c r="RNY55" s="526"/>
      <c r="RNZ55" s="526"/>
      <c r="ROA55" s="526"/>
      <c r="ROB55" s="526"/>
      <c r="ROC55" s="526"/>
      <c r="ROD55" s="526"/>
      <c r="ROE55" s="526"/>
      <c r="ROF55" s="526"/>
      <c r="ROG55" s="526"/>
      <c r="ROH55" s="526"/>
      <c r="ROI55" s="526"/>
      <c r="ROJ55" s="526"/>
      <c r="ROK55" s="526"/>
      <c r="ROL55" s="526"/>
      <c r="ROM55" s="526"/>
      <c r="RON55" s="526"/>
      <c r="ROO55" s="526"/>
      <c r="ROP55" s="526"/>
      <c r="ROQ55" s="526"/>
      <c r="ROR55" s="526"/>
      <c r="ROS55" s="526"/>
      <c r="ROT55" s="526"/>
      <c r="ROU55" s="526"/>
      <c r="ROV55" s="526"/>
      <c r="ROW55" s="526"/>
      <c r="ROX55" s="526"/>
      <c r="ROY55" s="526"/>
      <c r="ROZ55" s="526"/>
      <c r="RPA55" s="526"/>
      <c r="RPB55" s="526"/>
      <c r="RPC55" s="526"/>
      <c r="RPD55" s="526"/>
      <c r="RPE55" s="526"/>
      <c r="RPF55" s="526"/>
      <c r="RPG55" s="526"/>
      <c r="RPH55" s="526"/>
      <c r="RPI55" s="526"/>
      <c r="RPJ55" s="526"/>
      <c r="RPK55" s="526"/>
      <c r="RPL55" s="526"/>
      <c r="RPM55" s="526"/>
      <c r="RPN55" s="526"/>
      <c r="RPO55" s="526"/>
      <c r="RPP55" s="526"/>
      <c r="RPQ55" s="526"/>
      <c r="RPR55" s="526"/>
      <c r="RPS55" s="526"/>
      <c r="RPT55" s="526"/>
      <c r="RPU55" s="526"/>
      <c r="RPV55" s="526"/>
      <c r="RPW55" s="526"/>
      <c r="RPX55" s="526"/>
      <c r="RPY55" s="526"/>
      <c r="RPZ55" s="526"/>
      <c r="RQA55" s="526"/>
      <c r="RQB55" s="526"/>
      <c r="RQC55" s="526"/>
      <c r="RQD55" s="526"/>
      <c r="RQE55" s="526"/>
      <c r="RQF55" s="526"/>
      <c r="RQG55" s="526"/>
      <c r="RQH55" s="526"/>
      <c r="RQI55" s="526"/>
      <c r="RQJ55" s="526"/>
      <c r="RQK55" s="526"/>
      <c r="RQL55" s="526"/>
      <c r="RQM55" s="526"/>
      <c r="RQN55" s="526"/>
      <c r="RQO55" s="526"/>
      <c r="RQP55" s="526"/>
      <c r="RQQ55" s="526"/>
      <c r="RQR55" s="526"/>
      <c r="RQS55" s="526"/>
      <c r="RQT55" s="526"/>
      <c r="RQU55" s="526"/>
      <c r="RQV55" s="526"/>
      <c r="RQW55" s="526"/>
      <c r="RQX55" s="526"/>
      <c r="RQY55" s="526"/>
      <c r="RQZ55" s="526"/>
      <c r="RRA55" s="526"/>
      <c r="RRB55" s="526"/>
      <c r="RRC55" s="526"/>
      <c r="RRD55" s="526"/>
      <c r="RRE55" s="526"/>
      <c r="RRF55" s="526"/>
      <c r="RRG55" s="526"/>
      <c r="RRH55" s="526"/>
      <c r="RRI55" s="526"/>
      <c r="RRJ55" s="526"/>
      <c r="RRK55" s="526"/>
      <c r="RRL55" s="526"/>
      <c r="RRM55" s="526"/>
      <c r="RRN55" s="526"/>
      <c r="RRO55" s="526"/>
      <c r="RRP55" s="526"/>
      <c r="RRQ55" s="526"/>
      <c r="RRR55" s="526"/>
      <c r="RRS55" s="526"/>
      <c r="RRT55" s="526"/>
      <c r="RRU55" s="526"/>
      <c r="RRV55" s="526"/>
      <c r="RRW55" s="526"/>
      <c r="RRX55" s="526"/>
      <c r="RRY55" s="526"/>
      <c r="RRZ55" s="526"/>
      <c r="RSA55" s="526"/>
      <c r="RSB55" s="526"/>
      <c r="RSC55" s="526"/>
      <c r="RSD55" s="526"/>
      <c r="RSE55" s="526"/>
      <c r="RSF55" s="526"/>
      <c r="RSG55" s="526"/>
      <c r="RSH55" s="526"/>
      <c r="RSI55" s="526"/>
      <c r="RSJ55" s="526"/>
      <c r="RSK55" s="526"/>
      <c r="RSL55" s="526"/>
      <c r="RSM55" s="526"/>
      <c r="RSN55" s="526"/>
      <c r="RSO55" s="526"/>
      <c r="RSP55" s="526"/>
      <c r="RSQ55" s="526"/>
      <c r="RSR55" s="526"/>
      <c r="RSS55" s="526"/>
      <c r="RST55" s="526"/>
      <c r="RSU55" s="526"/>
      <c r="RSV55" s="526"/>
      <c r="RSW55" s="526"/>
      <c r="RSX55" s="526"/>
      <c r="RSY55" s="526"/>
      <c r="RSZ55" s="526"/>
      <c r="RTA55" s="526"/>
      <c r="RTB55" s="526"/>
      <c r="RTC55" s="526"/>
      <c r="RTD55" s="526"/>
      <c r="RTE55" s="526"/>
      <c r="RTF55" s="526"/>
      <c r="RTG55" s="526"/>
      <c r="RTH55" s="526"/>
      <c r="RTI55" s="526"/>
      <c r="RTJ55" s="526"/>
      <c r="RTK55" s="526"/>
      <c r="RTL55" s="526"/>
      <c r="RTM55" s="526"/>
      <c r="RTN55" s="526"/>
      <c r="RTO55" s="526"/>
      <c r="RTP55" s="526"/>
      <c r="RTQ55" s="526"/>
      <c r="RTR55" s="526"/>
      <c r="RTS55" s="526"/>
      <c r="RTT55" s="526"/>
      <c r="RTU55" s="526"/>
      <c r="RTV55" s="526"/>
      <c r="RTW55" s="526"/>
      <c r="RTX55" s="526"/>
      <c r="RTY55" s="526"/>
      <c r="RTZ55" s="526"/>
      <c r="RUA55" s="526"/>
      <c r="RUB55" s="526"/>
      <c r="RUC55" s="526"/>
      <c r="RUD55" s="526"/>
      <c r="RUE55" s="526"/>
      <c r="RUF55" s="526"/>
      <c r="RUG55" s="526"/>
      <c r="RUH55" s="526"/>
      <c r="RUI55" s="526"/>
      <c r="RUJ55" s="526"/>
      <c r="RUK55" s="526"/>
      <c r="RUL55" s="526"/>
      <c r="RUM55" s="526"/>
      <c r="RUN55" s="526"/>
      <c r="RUO55" s="526"/>
      <c r="RUP55" s="526"/>
      <c r="RUQ55" s="526"/>
      <c r="RUR55" s="526"/>
      <c r="RUS55" s="526"/>
      <c r="RUT55" s="526"/>
      <c r="RUU55" s="526"/>
      <c r="RUV55" s="526"/>
      <c r="RUW55" s="526"/>
      <c r="RUX55" s="526"/>
      <c r="RUY55" s="526"/>
      <c r="RUZ55" s="526"/>
      <c r="RVA55" s="526"/>
      <c r="RVB55" s="526"/>
      <c r="RVC55" s="526"/>
      <c r="RVD55" s="526"/>
      <c r="RVE55" s="526"/>
      <c r="RVF55" s="526"/>
      <c r="RVG55" s="526"/>
      <c r="RVH55" s="526"/>
      <c r="RVI55" s="526"/>
      <c r="RVJ55" s="526"/>
      <c r="RVK55" s="526"/>
      <c r="RVL55" s="526"/>
      <c r="RVM55" s="526"/>
      <c r="RVN55" s="526"/>
      <c r="RVO55" s="526"/>
      <c r="RVP55" s="526"/>
      <c r="RVQ55" s="526"/>
      <c r="RVR55" s="526"/>
      <c r="RVS55" s="526"/>
      <c r="RVT55" s="526"/>
      <c r="RVU55" s="526"/>
      <c r="RVV55" s="526"/>
      <c r="RVW55" s="526"/>
      <c r="RVX55" s="526"/>
      <c r="RVY55" s="526"/>
      <c r="RVZ55" s="526"/>
      <c r="RWA55" s="526"/>
      <c r="RWB55" s="526"/>
      <c r="RWC55" s="526"/>
      <c r="RWD55" s="526"/>
      <c r="RWE55" s="526"/>
      <c r="RWF55" s="526"/>
      <c r="RWG55" s="526"/>
      <c r="RWH55" s="526"/>
      <c r="RWI55" s="526"/>
      <c r="RWJ55" s="526"/>
      <c r="RWK55" s="526"/>
      <c r="RWL55" s="526"/>
      <c r="RWM55" s="526"/>
      <c r="RWN55" s="526"/>
      <c r="RWO55" s="526"/>
      <c r="RWP55" s="526"/>
      <c r="RWQ55" s="526"/>
      <c r="RWR55" s="526"/>
      <c r="RWS55" s="526"/>
      <c r="RWT55" s="526"/>
      <c r="RWU55" s="526"/>
      <c r="RWV55" s="526"/>
      <c r="RWW55" s="526"/>
      <c r="RWX55" s="526"/>
      <c r="RWY55" s="526"/>
      <c r="RWZ55" s="526"/>
      <c r="RXA55" s="526"/>
      <c r="RXB55" s="526"/>
      <c r="RXC55" s="526"/>
      <c r="RXD55" s="526"/>
      <c r="RXE55" s="526"/>
      <c r="RXF55" s="526"/>
      <c r="RXG55" s="526"/>
      <c r="RXH55" s="526"/>
      <c r="RXI55" s="526"/>
      <c r="RXJ55" s="526"/>
      <c r="RXK55" s="526"/>
      <c r="RXL55" s="526"/>
      <c r="RXM55" s="526"/>
      <c r="RXN55" s="526"/>
      <c r="RXO55" s="526"/>
      <c r="RXP55" s="526"/>
      <c r="RXQ55" s="526"/>
      <c r="RXR55" s="526"/>
      <c r="RXS55" s="526"/>
      <c r="RXT55" s="526"/>
      <c r="RXU55" s="526"/>
      <c r="RXV55" s="526"/>
      <c r="RXW55" s="526"/>
      <c r="RXX55" s="526"/>
      <c r="RXY55" s="526"/>
      <c r="RXZ55" s="526"/>
      <c r="RYA55" s="526"/>
      <c r="RYB55" s="526"/>
      <c r="RYC55" s="526"/>
      <c r="RYD55" s="526"/>
      <c r="RYE55" s="526"/>
      <c r="RYF55" s="526"/>
      <c r="RYG55" s="526"/>
      <c r="RYH55" s="526"/>
      <c r="RYI55" s="526"/>
      <c r="RYJ55" s="526"/>
      <c r="RYK55" s="526"/>
      <c r="RYL55" s="526"/>
      <c r="RYM55" s="526"/>
      <c r="RYN55" s="526"/>
      <c r="RYO55" s="526"/>
      <c r="RYP55" s="526"/>
      <c r="RYQ55" s="526"/>
      <c r="RYR55" s="526"/>
      <c r="RYS55" s="526"/>
      <c r="RYT55" s="526"/>
      <c r="RYU55" s="526"/>
      <c r="RYV55" s="526"/>
      <c r="RYW55" s="526"/>
      <c r="RYX55" s="526"/>
      <c r="RYY55" s="526"/>
      <c r="RYZ55" s="526"/>
      <c r="RZA55" s="526"/>
      <c r="RZB55" s="526"/>
      <c r="RZC55" s="526"/>
      <c r="RZD55" s="526"/>
      <c r="RZE55" s="526"/>
      <c r="RZF55" s="526"/>
      <c r="RZG55" s="526"/>
      <c r="RZH55" s="526"/>
      <c r="RZI55" s="526"/>
      <c r="RZJ55" s="526"/>
      <c r="RZK55" s="526"/>
      <c r="RZL55" s="526"/>
      <c r="RZM55" s="526"/>
      <c r="RZN55" s="526"/>
      <c r="RZO55" s="526"/>
      <c r="RZP55" s="526"/>
      <c r="RZQ55" s="526"/>
      <c r="RZR55" s="526"/>
      <c r="RZS55" s="526"/>
      <c r="RZT55" s="526"/>
      <c r="RZU55" s="526"/>
      <c r="RZV55" s="526"/>
      <c r="RZW55" s="526"/>
      <c r="RZX55" s="526"/>
      <c r="RZY55" s="526"/>
      <c r="RZZ55" s="526"/>
      <c r="SAA55" s="526"/>
      <c r="SAB55" s="526"/>
      <c r="SAC55" s="526"/>
      <c r="SAD55" s="526"/>
      <c r="SAE55" s="526"/>
      <c r="SAF55" s="526"/>
      <c r="SAG55" s="526"/>
      <c r="SAH55" s="526"/>
      <c r="SAI55" s="526"/>
      <c r="SAJ55" s="526"/>
      <c r="SAK55" s="526"/>
      <c r="SAL55" s="526"/>
      <c r="SAM55" s="526"/>
      <c r="SAN55" s="526"/>
      <c r="SAO55" s="526"/>
      <c r="SAP55" s="526"/>
      <c r="SAQ55" s="526"/>
      <c r="SAR55" s="526"/>
      <c r="SAS55" s="526"/>
      <c r="SAT55" s="526"/>
      <c r="SAU55" s="526"/>
      <c r="SAV55" s="526"/>
      <c r="SAW55" s="526"/>
      <c r="SAX55" s="526"/>
      <c r="SAY55" s="526"/>
      <c r="SAZ55" s="526"/>
      <c r="SBA55" s="526"/>
      <c r="SBB55" s="526"/>
      <c r="SBC55" s="526"/>
      <c r="SBD55" s="526"/>
      <c r="SBE55" s="526"/>
      <c r="SBF55" s="526"/>
      <c r="SBG55" s="526"/>
      <c r="SBH55" s="526"/>
      <c r="SBI55" s="526"/>
      <c r="SBJ55" s="526"/>
      <c r="SBK55" s="526"/>
      <c r="SBL55" s="526"/>
      <c r="SBM55" s="526"/>
      <c r="SBN55" s="526"/>
      <c r="SBO55" s="526"/>
      <c r="SBP55" s="526"/>
      <c r="SBQ55" s="526"/>
      <c r="SBR55" s="526"/>
      <c r="SBS55" s="526"/>
      <c r="SBT55" s="526"/>
      <c r="SBU55" s="526"/>
      <c r="SBV55" s="526"/>
      <c r="SBW55" s="526"/>
      <c r="SBX55" s="526"/>
      <c r="SBY55" s="526"/>
      <c r="SBZ55" s="526"/>
      <c r="SCA55" s="526"/>
      <c r="SCB55" s="526"/>
      <c r="SCC55" s="526"/>
      <c r="SCD55" s="526"/>
      <c r="SCE55" s="526"/>
      <c r="SCF55" s="526"/>
      <c r="SCG55" s="526"/>
      <c r="SCH55" s="526"/>
      <c r="SCI55" s="526"/>
      <c r="SCJ55" s="526"/>
      <c r="SCK55" s="526"/>
      <c r="SCL55" s="526"/>
      <c r="SCM55" s="526"/>
      <c r="SCN55" s="526"/>
      <c r="SCO55" s="526"/>
      <c r="SCP55" s="526"/>
      <c r="SCQ55" s="526"/>
      <c r="SCR55" s="526"/>
      <c r="SCS55" s="526"/>
      <c r="SCT55" s="526"/>
      <c r="SCU55" s="526"/>
      <c r="SCV55" s="526"/>
      <c r="SCW55" s="526"/>
      <c r="SCX55" s="526"/>
      <c r="SCY55" s="526"/>
      <c r="SCZ55" s="526"/>
      <c r="SDA55" s="526"/>
      <c r="SDB55" s="526"/>
      <c r="SDC55" s="526"/>
      <c r="SDD55" s="526"/>
      <c r="SDE55" s="526"/>
      <c r="SDF55" s="526"/>
      <c r="SDG55" s="526"/>
      <c r="SDH55" s="526"/>
      <c r="SDI55" s="526"/>
      <c r="SDJ55" s="526"/>
      <c r="SDK55" s="526"/>
      <c r="SDL55" s="526"/>
      <c r="SDM55" s="526"/>
      <c r="SDN55" s="526"/>
      <c r="SDO55" s="526"/>
      <c r="SDP55" s="526"/>
      <c r="SDQ55" s="526"/>
      <c r="SDR55" s="526"/>
      <c r="SDS55" s="526"/>
      <c r="SDT55" s="526"/>
      <c r="SDU55" s="526"/>
      <c r="SDV55" s="526"/>
      <c r="SDW55" s="526"/>
      <c r="SDX55" s="526"/>
      <c r="SDY55" s="526"/>
      <c r="SDZ55" s="526"/>
      <c r="SEA55" s="526"/>
      <c r="SEB55" s="526"/>
      <c r="SEC55" s="526"/>
      <c r="SED55" s="526"/>
      <c r="SEE55" s="526"/>
      <c r="SEF55" s="526"/>
      <c r="SEG55" s="526"/>
      <c r="SEH55" s="526"/>
      <c r="SEI55" s="526"/>
      <c r="SEJ55" s="526"/>
      <c r="SEK55" s="526"/>
      <c r="SEL55" s="526"/>
      <c r="SEM55" s="526"/>
      <c r="SEN55" s="526"/>
      <c r="SEO55" s="526"/>
      <c r="SEP55" s="526"/>
      <c r="SEQ55" s="526"/>
      <c r="SER55" s="526"/>
      <c r="SES55" s="526"/>
      <c r="SET55" s="526"/>
      <c r="SEU55" s="526"/>
      <c r="SEV55" s="526"/>
      <c r="SEW55" s="526"/>
      <c r="SEX55" s="526"/>
      <c r="SEY55" s="526"/>
      <c r="SEZ55" s="526"/>
      <c r="SFA55" s="526"/>
      <c r="SFB55" s="526"/>
      <c r="SFC55" s="526"/>
      <c r="SFD55" s="526"/>
      <c r="SFE55" s="526"/>
      <c r="SFF55" s="526"/>
      <c r="SFG55" s="526"/>
      <c r="SFH55" s="526"/>
      <c r="SFI55" s="526"/>
      <c r="SFJ55" s="526"/>
      <c r="SFK55" s="526"/>
      <c r="SFL55" s="526"/>
      <c r="SFM55" s="526"/>
      <c r="SFN55" s="526"/>
      <c r="SFO55" s="526"/>
      <c r="SFP55" s="526"/>
      <c r="SFQ55" s="526"/>
      <c r="SFR55" s="526"/>
      <c r="SFS55" s="526"/>
      <c r="SFT55" s="526"/>
      <c r="SFU55" s="526"/>
      <c r="SFV55" s="526"/>
      <c r="SFW55" s="526"/>
      <c r="SFX55" s="526"/>
      <c r="SFY55" s="526"/>
      <c r="SFZ55" s="526"/>
      <c r="SGA55" s="526"/>
      <c r="SGB55" s="526"/>
      <c r="SGC55" s="526"/>
      <c r="SGD55" s="526"/>
      <c r="SGE55" s="526"/>
      <c r="SGF55" s="526"/>
      <c r="SGG55" s="526"/>
      <c r="SGH55" s="526"/>
      <c r="SGI55" s="526"/>
      <c r="SGJ55" s="526"/>
      <c r="SGK55" s="526"/>
      <c r="SGL55" s="526"/>
      <c r="SGM55" s="526"/>
      <c r="SGN55" s="526"/>
      <c r="SGO55" s="526"/>
      <c r="SGP55" s="526"/>
      <c r="SGQ55" s="526"/>
      <c r="SGR55" s="526"/>
      <c r="SGS55" s="526"/>
      <c r="SGT55" s="526"/>
      <c r="SGU55" s="526"/>
      <c r="SGV55" s="526"/>
      <c r="SGW55" s="526"/>
      <c r="SGX55" s="526"/>
      <c r="SGY55" s="526"/>
      <c r="SGZ55" s="526"/>
      <c r="SHA55" s="526"/>
      <c r="SHB55" s="526"/>
      <c r="SHC55" s="526"/>
      <c r="SHD55" s="526"/>
      <c r="SHE55" s="526"/>
      <c r="SHF55" s="526"/>
      <c r="SHG55" s="526"/>
      <c r="SHH55" s="526"/>
      <c r="SHI55" s="526"/>
      <c r="SHJ55" s="526"/>
      <c r="SHK55" s="526"/>
      <c r="SHL55" s="526"/>
      <c r="SHM55" s="526"/>
      <c r="SHN55" s="526"/>
      <c r="SHO55" s="526"/>
      <c r="SHP55" s="526"/>
      <c r="SHQ55" s="526"/>
      <c r="SHR55" s="526"/>
      <c r="SHS55" s="526"/>
      <c r="SHT55" s="526"/>
      <c r="SHU55" s="526"/>
      <c r="SHV55" s="526"/>
      <c r="SHW55" s="526"/>
      <c r="SHX55" s="526"/>
      <c r="SHY55" s="526"/>
      <c r="SHZ55" s="526"/>
      <c r="SIA55" s="526"/>
      <c r="SIB55" s="526"/>
      <c r="SIC55" s="526"/>
      <c r="SID55" s="526"/>
      <c r="SIE55" s="526"/>
      <c r="SIF55" s="526"/>
      <c r="SIG55" s="526"/>
      <c r="SIH55" s="526"/>
      <c r="SII55" s="526"/>
      <c r="SIJ55" s="526"/>
      <c r="SIK55" s="526"/>
      <c r="SIL55" s="526"/>
      <c r="SIM55" s="526"/>
      <c r="SIN55" s="526"/>
      <c r="SIO55" s="526"/>
      <c r="SIP55" s="526"/>
      <c r="SIQ55" s="526"/>
      <c r="SIR55" s="526"/>
      <c r="SIS55" s="526"/>
      <c r="SIT55" s="526"/>
      <c r="SIU55" s="526"/>
      <c r="SIV55" s="526"/>
      <c r="SIW55" s="526"/>
      <c r="SIX55" s="526"/>
      <c r="SIY55" s="526"/>
      <c r="SIZ55" s="526"/>
      <c r="SJA55" s="526"/>
      <c r="SJB55" s="526"/>
      <c r="SJC55" s="526"/>
      <c r="SJD55" s="526"/>
      <c r="SJE55" s="526"/>
      <c r="SJF55" s="526"/>
      <c r="SJG55" s="526"/>
      <c r="SJH55" s="526"/>
      <c r="SJI55" s="526"/>
      <c r="SJJ55" s="526"/>
      <c r="SJK55" s="526"/>
      <c r="SJL55" s="526"/>
      <c r="SJM55" s="526"/>
      <c r="SJN55" s="526"/>
      <c r="SJO55" s="526"/>
      <c r="SJP55" s="526"/>
      <c r="SJQ55" s="526"/>
      <c r="SJR55" s="526"/>
      <c r="SJS55" s="526"/>
      <c r="SJT55" s="526"/>
      <c r="SJU55" s="526"/>
      <c r="SJV55" s="526"/>
      <c r="SJW55" s="526"/>
      <c r="SJX55" s="526"/>
      <c r="SJY55" s="526"/>
      <c r="SJZ55" s="526"/>
      <c r="SKA55" s="526"/>
      <c r="SKB55" s="526"/>
      <c r="SKC55" s="526"/>
      <c r="SKD55" s="526"/>
      <c r="SKE55" s="526"/>
      <c r="SKF55" s="526"/>
      <c r="SKG55" s="526"/>
      <c r="SKH55" s="526"/>
      <c r="SKI55" s="526"/>
      <c r="SKJ55" s="526"/>
      <c r="SKK55" s="526"/>
      <c r="SKL55" s="526"/>
      <c r="SKM55" s="526"/>
      <c r="SKN55" s="526"/>
      <c r="SKO55" s="526"/>
      <c r="SKP55" s="526"/>
      <c r="SKQ55" s="526"/>
      <c r="SKR55" s="526"/>
      <c r="SKS55" s="526"/>
      <c r="SKT55" s="526"/>
      <c r="SKU55" s="526"/>
      <c r="SKV55" s="526"/>
      <c r="SKW55" s="526"/>
      <c r="SKX55" s="526"/>
      <c r="SKY55" s="526"/>
      <c r="SKZ55" s="526"/>
      <c r="SLA55" s="526"/>
      <c r="SLB55" s="526"/>
      <c r="SLC55" s="526"/>
      <c r="SLD55" s="526"/>
      <c r="SLE55" s="526"/>
      <c r="SLF55" s="526"/>
      <c r="SLG55" s="526"/>
      <c r="SLH55" s="526"/>
      <c r="SLI55" s="526"/>
      <c r="SLJ55" s="526"/>
      <c r="SLK55" s="526"/>
      <c r="SLL55" s="526"/>
      <c r="SLM55" s="526"/>
      <c r="SLN55" s="526"/>
      <c r="SLO55" s="526"/>
      <c r="SLP55" s="526"/>
      <c r="SLQ55" s="526"/>
      <c r="SLR55" s="526"/>
      <c r="SLS55" s="526"/>
      <c r="SLT55" s="526"/>
      <c r="SLU55" s="526"/>
      <c r="SLV55" s="526"/>
      <c r="SLW55" s="526"/>
      <c r="SLX55" s="526"/>
      <c r="SLY55" s="526"/>
      <c r="SLZ55" s="526"/>
      <c r="SMA55" s="526"/>
      <c r="SMB55" s="526"/>
      <c r="SMC55" s="526"/>
      <c r="SMD55" s="526"/>
      <c r="SME55" s="526"/>
      <c r="SMF55" s="526"/>
      <c r="SMG55" s="526"/>
      <c r="SMH55" s="526"/>
      <c r="SMI55" s="526"/>
      <c r="SMJ55" s="526"/>
      <c r="SMK55" s="526"/>
      <c r="SML55" s="526"/>
      <c r="SMM55" s="526"/>
      <c r="SMN55" s="526"/>
      <c r="SMO55" s="526"/>
      <c r="SMP55" s="526"/>
      <c r="SMQ55" s="526"/>
      <c r="SMR55" s="526"/>
      <c r="SMS55" s="526"/>
      <c r="SMT55" s="526"/>
      <c r="SMU55" s="526"/>
      <c r="SMV55" s="526"/>
      <c r="SMW55" s="526"/>
      <c r="SMX55" s="526"/>
      <c r="SMY55" s="526"/>
      <c r="SMZ55" s="526"/>
      <c r="SNA55" s="526"/>
      <c r="SNB55" s="526"/>
      <c r="SNC55" s="526"/>
      <c r="SND55" s="526"/>
      <c r="SNE55" s="526"/>
      <c r="SNF55" s="526"/>
      <c r="SNG55" s="526"/>
      <c r="SNH55" s="526"/>
      <c r="SNI55" s="526"/>
      <c r="SNJ55" s="526"/>
      <c r="SNK55" s="526"/>
      <c r="SNL55" s="526"/>
      <c r="SNM55" s="526"/>
      <c r="SNN55" s="526"/>
      <c r="SNO55" s="526"/>
      <c r="SNP55" s="526"/>
      <c r="SNQ55" s="526"/>
      <c r="SNR55" s="526"/>
      <c r="SNS55" s="526"/>
      <c r="SNT55" s="526"/>
      <c r="SNU55" s="526"/>
      <c r="SNV55" s="526"/>
      <c r="SNW55" s="526"/>
      <c r="SNX55" s="526"/>
      <c r="SNY55" s="526"/>
      <c r="SNZ55" s="526"/>
      <c r="SOA55" s="526"/>
      <c r="SOB55" s="526"/>
      <c r="SOC55" s="526"/>
      <c r="SOD55" s="526"/>
      <c r="SOE55" s="526"/>
      <c r="SOF55" s="526"/>
      <c r="SOG55" s="526"/>
      <c r="SOH55" s="526"/>
      <c r="SOI55" s="526"/>
      <c r="SOJ55" s="526"/>
      <c r="SOK55" s="526"/>
      <c r="SOL55" s="526"/>
      <c r="SOM55" s="526"/>
      <c r="SON55" s="526"/>
      <c r="SOO55" s="526"/>
      <c r="SOP55" s="526"/>
      <c r="SOQ55" s="526"/>
      <c r="SOR55" s="526"/>
      <c r="SOS55" s="526"/>
      <c r="SOT55" s="526"/>
      <c r="SOU55" s="526"/>
      <c r="SOV55" s="526"/>
      <c r="SOW55" s="526"/>
      <c r="SOX55" s="526"/>
      <c r="SOY55" s="526"/>
      <c r="SOZ55" s="526"/>
      <c r="SPA55" s="526"/>
      <c r="SPB55" s="526"/>
      <c r="SPC55" s="526"/>
      <c r="SPD55" s="526"/>
      <c r="SPE55" s="526"/>
      <c r="SPF55" s="526"/>
      <c r="SPG55" s="526"/>
      <c r="SPH55" s="526"/>
      <c r="SPI55" s="526"/>
      <c r="SPJ55" s="526"/>
      <c r="SPK55" s="526"/>
      <c r="SPL55" s="526"/>
      <c r="SPM55" s="526"/>
      <c r="SPN55" s="526"/>
      <c r="SPO55" s="526"/>
      <c r="SPP55" s="526"/>
      <c r="SPQ55" s="526"/>
      <c r="SPR55" s="526"/>
      <c r="SPS55" s="526"/>
      <c r="SPT55" s="526"/>
      <c r="SPU55" s="526"/>
      <c r="SPV55" s="526"/>
      <c r="SPW55" s="526"/>
      <c r="SPX55" s="526"/>
      <c r="SPY55" s="526"/>
      <c r="SPZ55" s="526"/>
      <c r="SQA55" s="526"/>
      <c r="SQB55" s="526"/>
      <c r="SQC55" s="526"/>
      <c r="SQD55" s="526"/>
      <c r="SQE55" s="526"/>
      <c r="SQF55" s="526"/>
      <c r="SQG55" s="526"/>
      <c r="SQH55" s="526"/>
      <c r="SQI55" s="526"/>
      <c r="SQJ55" s="526"/>
      <c r="SQK55" s="526"/>
      <c r="SQL55" s="526"/>
      <c r="SQM55" s="526"/>
      <c r="SQN55" s="526"/>
      <c r="SQO55" s="526"/>
      <c r="SQP55" s="526"/>
      <c r="SQQ55" s="526"/>
      <c r="SQR55" s="526"/>
      <c r="SQS55" s="526"/>
      <c r="SQT55" s="526"/>
      <c r="SQU55" s="526"/>
      <c r="SQV55" s="526"/>
      <c r="SQW55" s="526"/>
      <c r="SQX55" s="526"/>
      <c r="SQY55" s="526"/>
      <c r="SQZ55" s="526"/>
      <c r="SRA55" s="526"/>
      <c r="SRB55" s="526"/>
      <c r="SRC55" s="526"/>
      <c r="SRD55" s="526"/>
      <c r="SRE55" s="526"/>
      <c r="SRF55" s="526"/>
      <c r="SRG55" s="526"/>
      <c r="SRH55" s="526"/>
      <c r="SRI55" s="526"/>
      <c r="SRJ55" s="526"/>
      <c r="SRK55" s="526"/>
      <c r="SRL55" s="526"/>
      <c r="SRM55" s="526"/>
      <c r="SRN55" s="526"/>
      <c r="SRO55" s="526"/>
      <c r="SRP55" s="526"/>
      <c r="SRQ55" s="526"/>
      <c r="SRR55" s="526"/>
      <c r="SRS55" s="526"/>
      <c r="SRT55" s="526"/>
      <c r="SRU55" s="526"/>
      <c r="SRV55" s="526"/>
      <c r="SRW55" s="526"/>
      <c r="SRX55" s="526"/>
      <c r="SRY55" s="526"/>
      <c r="SRZ55" s="526"/>
      <c r="SSA55" s="526"/>
      <c r="SSB55" s="526"/>
      <c r="SSC55" s="526"/>
      <c r="SSD55" s="526"/>
      <c r="SSE55" s="526"/>
      <c r="SSF55" s="526"/>
      <c r="SSG55" s="526"/>
      <c r="SSH55" s="526"/>
      <c r="SSI55" s="526"/>
      <c r="SSJ55" s="526"/>
      <c r="SSK55" s="526"/>
      <c r="SSL55" s="526"/>
      <c r="SSM55" s="526"/>
      <c r="SSN55" s="526"/>
      <c r="SSO55" s="526"/>
      <c r="SSP55" s="526"/>
      <c r="SSQ55" s="526"/>
      <c r="SSR55" s="526"/>
      <c r="SSS55" s="526"/>
      <c r="SST55" s="526"/>
      <c r="SSU55" s="526"/>
      <c r="SSV55" s="526"/>
      <c r="SSW55" s="526"/>
      <c r="SSX55" s="526"/>
      <c r="SSY55" s="526"/>
      <c r="SSZ55" s="526"/>
      <c r="STA55" s="526"/>
      <c r="STB55" s="526"/>
      <c r="STC55" s="526"/>
      <c r="STD55" s="526"/>
      <c r="STE55" s="526"/>
      <c r="STF55" s="526"/>
      <c r="STG55" s="526"/>
      <c r="STH55" s="526"/>
      <c r="STI55" s="526"/>
      <c r="STJ55" s="526"/>
      <c r="STK55" s="526"/>
      <c r="STL55" s="526"/>
      <c r="STM55" s="526"/>
      <c r="STN55" s="526"/>
      <c r="STO55" s="526"/>
      <c r="STP55" s="526"/>
      <c r="STQ55" s="526"/>
      <c r="STR55" s="526"/>
      <c r="STS55" s="526"/>
      <c r="STT55" s="526"/>
      <c r="STU55" s="526"/>
      <c r="STV55" s="526"/>
      <c r="STW55" s="526"/>
      <c r="STX55" s="526"/>
      <c r="STY55" s="526"/>
      <c r="STZ55" s="526"/>
      <c r="SUA55" s="526"/>
      <c r="SUB55" s="526"/>
      <c r="SUC55" s="526"/>
      <c r="SUD55" s="526"/>
      <c r="SUE55" s="526"/>
      <c r="SUF55" s="526"/>
      <c r="SUG55" s="526"/>
      <c r="SUH55" s="526"/>
      <c r="SUI55" s="526"/>
      <c r="SUJ55" s="526"/>
      <c r="SUK55" s="526"/>
      <c r="SUL55" s="526"/>
      <c r="SUM55" s="526"/>
      <c r="SUN55" s="526"/>
      <c r="SUO55" s="526"/>
      <c r="SUP55" s="526"/>
      <c r="SUQ55" s="526"/>
      <c r="SUR55" s="526"/>
      <c r="SUS55" s="526"/>
      <c r="SUT55" s="526"/>
      <c r="SUU55" s="526"/>
      <c r="SUV55" s="526"/>
      <c r="SUW55" s="526"/>
      <c r="SUX55" s="526"/>
      <c r="SUY55" s="526"/>
      <c r="SUZ55" s="526"/>
      <c r="SVA55" s="526"/>
      <c r="SVB55" s="526"/>
      <c r="SVC55" s="526"/>
      <c r="SVD55" s="526"/>
      <c r="SVE55" s="526"/>
      <c r="SVF55" s="526"/>
      <c r="SVG55" s="526"/>
      <c r="SVH55" s="526"/>
      <c r="SVI55" s="526"/>
      <c r="SVJ55" s="526"/>
      <c r="SVK55" s="526"/>
      <c r="SVL55" s="526"/>
      <c r="SVM55" s="526"/>
      <c r="SVN55" s="526"/>
      <c r="SVO55" s="526"/>
      <c r="SVP55" s="526"/>
      <c r="SVQ55" s="526"/>
      <c r="SVR55" s="526"/>
      <c r="SVS55" s="526"/>
      <c r="SVT55" s="526"/>
      <c r="SVU55" s="526"/>
      <c r="SVV55" s="526"/>
      <c r="SVW55" s="526"/>
      <c r="SVX55" s="526"/>
      <c r="SVY55" s="526"/>
      <c r="SVZ55" s="526"/>
      <c r="SWA55" s="526"/>
      <c r="SWB55" s="526"/>
      <c r="SWC55" s="526"/>
      <c r="SWD55" s="526"/>
      <c r="SWE55" s="526"/>
      <c r="SWF55" s="526"/>
      <c r="SWG55" s="526"/>
      <c r="SWH55" s="526"/>
      <c r="SWI55" s="526"/>
      <c r="SWJ55" s="526"/>
      <c r="SWK55" s="526"/>
      <c r="SWL55" s="526"/>
      <c r="SWM55" s="526"/>
      <c r="SWN55" s="526"/>
      <c r="SWO55" s="526"/>
      <c r="SWP55" s="526"/>
      <c r="SWQ55" s="526"/>
      <c r="SWR55" s="526"/>
      <c r="SWS55" s="526"/>
      <c r="SWT55" s="526"/>
      <c r="SWU55" s="526"/>
      <c r="SWV55" s="526"/>
      <c r="SWW55" s="526"/>
      <c r="SWX55" s="526"/>
      <c r="SWY55" s="526"/>
      <c r="SWZ55" s="526"/>
      <c r="SXA55" s="526"/>
      <c r="SXB55" s="526"/>
      <c r="SXC55" s="526"/>
      <c r="SXD55" s="526"/>
      <c r="SXE55" s="526"/>
      <c r="SXF55" s="526"/>
      <c r="SXG55" s="526"/>
      <c r="SXH55" s="526"/>
      <c r="SXI55" s="526"/>
      <c r="SXJ55" s="526"/>
      <c r="SXK55" s="526"/>
      <c r="SXL55" s="526"/>
      <c r="SXM55" s="526"/>
      <c r="SXN55" s="526"/>
      <c r="SXO55" s="526"/>
      <c r="SXP55" s="526"/>
      <c r="SXQ55" s="526"/>
      <c r="SXR55" s="526"/>
      <c r="SXS55" s="526"/>
      <c r="SXT55" s="526"/>
      <c r="SXU55" s="526"/>
      <c r="SXV55" s="526"/>
      <c r="SXW55" s="526"/>
      <c r="SXX55" s="526"/>
      <c r="SXY55" s="526"/>
      <c r="SXZ55" s="526"/>
      <c r="SYA55" s="526"/>
      <c r="SYB55" s="526"/>
      <c r="SYC55" s="526"/>
      <c r="SYD55" s="526"/>
      <c r="SYE55" s="526"/>
      <c r="SYF55" s="526"/>
      <c r="SYG55" s="526"/>
      <c r="SYH55" s="526"/>
      <c r="SYI55" s="526"/>
      <c r="SYJ55" s="526"/>
      <c r="SYK55" s="526"/>
      <c r="SYL55" s="526"/>
      <c r="SYM55" s="526"/>
      <c r="SYN55" s="526"/>
      <c r="SYO55" s="526"/>
      <c r="SYP55" s="526"/>
      <c r="SYQ55" s="526"/>
      <c r="SYR55" s="526"/>
      <c r="SYS55" s="526"/>
      <c r="SYT55" s="526"/>
      <c r="SYU55" s="526"/>
      <c r="SYV55" s="526"/>
      <c r="SYW55" s="526"/>
      <c r="SYX55" s="526"/>
      <c r="SYY55" s="526"/>
      <c r="SYZ55" s="526"/>
      <c r="SZA55" s="526"/>
      <c r="SZB55" s="526"/>
      <c r="SZC55" s="526"/>
      <c r="SZD55" s="526"/>
      <c r="SZE55" s="526"/>
      <c r="SZF55" s="526"/>
      <c r="SZG55" s="526"/>
      <c r="SZH55" s="526"/>
      <c r="SZI55" s="526"/>
      <c r="SZJ55" s="526"/>
      <c r="SZK55" s="526"/>
      <c r="SZL55" s="526"/>
      <c r="SZM55" s="526"/>
      <c r="SZN55" s="526"/>
      <c r="SZO55" s="526"/>
      <c r="SZP55" s="526"/>
      <c r="SZQ55" s="526"/>
      <c r="SZR55" s="526"/>
      <c r="SZS55" s="526"/>
      <c r="SZT55" s="526"/>
      <c r="SZU55" s="526"/>
      <c r="SZV55" s="526"/>
      <c r="SZW55" s="526"/>
      <c r="SZX55" s="526"/>
      <c r="SZY55" s="526"/>
      <c r="SZZ55" s="526"/>
      <c r="TAA55" s="526"/>
      <c r="TAB55" s="526"/>
      <c r="TAC55" s="526"/>
      <c r="TAD55" s="526"/>
      <c r="TAE55" s="526"/>
      <c r="TAF55" s="526"/>
      <c r="TAG55" s="526"/>
      <c r="TAH55" s="526"/>
      <c r="TAI55" s="526"/>
      <c r="TAJ55" s="526"/>
      <c r="TAK55" s="526"/>
      <c r="TAL55" s="526"/>
      <c r="TAM55" s="526"/>
      <c r="TAN55" s="526"/>
      <c r="TAO55" s="526"/>
      <c r="TAP55" s="526"/>
      <c r="TAQ55" s="526"/>
      <c r="TAR55" s="526"/>
      <c r="TAS55" s="526"/>
      <c r="TAT55" s="526"/>
      <c r="TAU55" s="526"/>
      <c r="TAV55" s="526"/>
      <c r="TAW55" s="526"/>
      <c r="TAX55" s="526"/>
      <c r="TAY55" s="526"/>
      <c r="TAZ55" s="526"/>
      <c r="TBA55" s="526"/>
      <c r="TBB55" s="526"/>
      <c r="TBC55" s="526"/>
      <c r="TBD55" s="526"/>
      <c r="TBE55" s="526"/>
      <c r="TBF55" s="526"/>
      <c r="TBG55" s="526"/>
      <c r="TBH55" s="526"/>
      <c r="TBI55" s="526"/>
      <c r="TBJ55" s="526"/>
      <c r="TBK55" s="526"/>
      <c r="TBL55" s="526"/>
      <c r="TBM55" s="526"/>
      <c r="TBN55" s="526"/>
      <c r="TBO55" s="526"/>
      <c r="TBP55" s="526"/>
      <c r="TBQ55" s="526"/>
      <c r="TBR55" s="526"/>
      <c r="TBS55" s="526"/>
      <c r="TBT55" s="526"/>
      <c r="TBU55" s="526"/>
      <c r="TBV55" s="526"/>
      <c r="TBW55" s="526"/>
      <c r="TBX55" s="526"/>
      <c r="TBY55" s="526"/>
      <c r="TBZ55" s="526"/>
      <c r="TCA55" s="526"/>
      <c r="TCB55" s="526"/>
      <c r="TCC55" s="526"/>
      <c r="TCD55" s="526"/>
      <c r="TCE55" s="526"/>
      <c r="TCF55" s="526"/>
      <c r="TCG55" s="526"/>
      <c r="TCH55" s="526"/>
      <c r="TCI55" s="526"/>
      <c r="TCJ55" s="526"/>
      <c r="TCK55" s="526"/>
      <c r="TCL55" s="526"/>
      <c r="TCM55" s="526"/>
      <c r="TCN55" s="526"/>
      <c r="TCO55" s="526"/>
      <c r="TCP55" s="526"/>
      <c r="TCQ55" s="526"/>
      <c r="TCR55" s="526"/>
      <c r="TCS55" s="526"/>
      <c r="TCT55" s="526"/>
      <c r="TCU55" s="526"/>
      <c r="TCV55" s="526"/>
      <c r="TCW55" s="526"/>
      <c r="TCX55" s="526"/>
      <c r="TCY55" s="526"/>
      <c r="TCZ55" s="526"/>
      <c r="TDA55" s="526"/>
      <c r="TDB55" s="526"/>
      <c r="TDC55" s="526"/>
      <c r="TDD55" s="526"/>
      <c r="TDE55" s="526"/>
      <c r="TDF55" s="526"/>
      <c r="TDG55" s="526"/>
      <c r="TDH55" s="526"/>
      <c r="TDI55" s="526"/>
      <c r="TDJ55" s="526"/>
      <c r="TDK55" s="526"/>
      <c r="TDL55" s="526"/>
      <c r="TDM55" s="526"/>
      <c r="TDN55" s="526"/>
      <c r="TDO55" s="526"/>
      <c r="TDP55" s="526"/>
      <c r="TDQ55" s="526"/>
      <c r="TDR55" s="526"/>
      <c r="TDS55" s="526"/>
      <c r="TDT55" s="526"/>
      <c r="TDU55" s="526"/>
      <c r="TDV55" s="526"/>
      <c r="TDW55" s="526"/>
      <c r="TDX55" s="526"/>
      <c r="TDY55" s="526"/>
      <c r="TDZ55" s="526"/>
      <c r="TEA55" s="526"/>
      <c r="TEB55" s="526"/>
      <c r="TEC55" s="526"/>
      <c r="TED55" s="526"/>
      <c r="TEE55" s="526"/>
      <c r="TEF55" s="526"/>
      <c r="TEG55" s="526"/>
      <c r="TEH55" s="526"/>
      <c r="TEI55" s="526"/>
      <c r="TEJ55" s="526"/>
      <c r="TEK55" s="526"/>
      <c r="TEL55" s="526"/>
      <c r="TEM55" s="526"/>
      <c r="TEN55" s="526"/>
      <c r="TEO55" s="526"/>
      <c r="TEP55" s="526"/>
      <c r="TEQ55" s="526"/>
      <c r="TER55" s="526"/>
      <c r="TES55" s="526"/>
      <c r="TET55" s="526"/>
      <c r="TEU55" s="526"/>
      <c r="TEV55" s="526"/>
      <c r="TEW55" s="526"/>
      <c r="TEX55" s="526"/>
      <c r="TEY55" s="526"/>
      <c r="TEZ55" s="526"/>
      <c r="TFA55" s="526"/>
      <c r="TFB55" s="526"/>
      <c r="TFC55" s="526"/>
      <c r="TFD55" s="526"/>
      <c r="TFE55" s="526"/>
      <c r="TFF55" s="526"/>
      <c r="TFG55" s="526"/>
      <c r="TFH55" s="526"/>
      <c r="TFI55" s="526"/>
      <c r="TFJ55" s="526"/>
      <c r="TFK55" s="526"/>
      <c r="TFL55" s="526"/>
      <c r="TFM55" s="526"/>
      <c r="TFN55" s="526"/>
      <c r="TFO55" s="526"/>
      <c r="TFP55" s="526"/>
      <c r="TFQ55" s="526"/>
      <c r="TFR55" s="526"/>
      <c r="TFS55" s="526"/>
      <c r="TFT55" s="526"/>
      <c r="TFU55" s="526"/>
      <c r="TFV55" s="526"/>
      <c r="TFW55" s="526"/>
      <c r="TFX55" s="526"/>
      <c r="TFY55" s="526"/>
      <c r="TFZ55" s="526"/>
      <c r="TGA55" s="526"/>
      <c r="TGB55" s="526"/>
      <c r="TGC55" s="526"/>
      <c r="TGD55" s="526"/>
      <c r="TGE55" s="526"/>
      <c r="TGF55" s="526"/>
      <c r="TGG55" s="526"/>
      <c r="TGH55" s="526"/>
      <c r="TGI55" s="526"/>
      <c r="TGJ55" s="526"/>
      <c r="TGK55" s="526"/>
      <c r="TGL55" s="526"/>
      <c r="TGM55" s="526"/>
      <c r="TGN55" s="526"/>
      <c r="TGO55" s="526"/>
      <c r="TGP55" s="526"/>
      <c r="TGQ55" s="526"/>
      <c r="TGR55" s="526"/>
      <c r="TGS55" s="526"/>
      <c r="TGT55" s="526"/>
      <c r="TGU55" s="526"/>
      <c r="TGV55" s="526"/>
      <c r="TGW55" s="526"/>
      <c r="TGX55" s="526"/>
      <c r="TGY55" s="526"/>
      <c r="TGZ55" s="526"/>
      <c r="THA55" s="526"/>
      <c r="THB55" s="526"/>
      <c r="THC55" s="526"/>
      <c r="THD55" s="526"/>
      <c r="THE55" s="526"/>
      <c r="THF55" s="526"/>
      <c r="THG55" s="526"/>
      <c r="THH55" s="526"/>
      <c r="THI55" s="526"/>
      <c r="THJ55" s="526"/>
      <c r="THK55" s="526"/>
      <c r="THL55" s="526"/>
      <c r="THM55" s="526"/>
      <c r="THN55" s="526"/>
      <c r="THO55" s="526"/>
      <c r="THP55" s="526"/>
      <c r="THQ55" s="526"/>
      <c r="THR55" s="526"/>
      <c r="THS55" s="526"/>
      <c r="THT55" s="526"/>
      <c r="THU55" s="526"/>
      <c r="THV55" s="526"/>
      <c r="THW55" s="526"/>
      <c r="THX55" s="526"/>
      <c r="THY55" s="526"/>
      <c r="THZ55" s="526"/>
      <c r="TIA55" s="526"/>
      <c r="TIB55" s="526"/>
      <c r="TIC55" s="526"/>
      <c r="TID55" s="526"/>
      <c r="TIE55" s="526"/>
      <c r="TIF55" s="526"/>
      <c r="TIG55" s="526"/>
      <c r="TIH55" s="526"/>
      <c r="TII55" s="526"/>
      <c r="TIJ55" s="526"/>
      <c r="TIK55" s="526"/>
      <c r="TIL55" s="526"/>
      <c r="TIM55" s="526"/>
      <c r="TIN55" s="526"/>
      <c r="TIO55" s="526"/>
      <c r="TIP55" s="526"/>
      <c r="TIQ55" s="526"/>
      <c r="TIR55" s="526"/>
      <c r="TIS55" s="526"/>
      <c r="TIT55" s="526"/>
      <c r="TIU55" s="526"/>
      <c r="TIV55" s="526"/>
      <c r="TIW55" s="526"/>
      <c r="TIX55" s="526"/>
      <c r="TIY55" s="526"/>
      <c r="TIZ55" s="526"/>
      <c r="TJA55" s="526"/>
      <c r="TJB55" s="526"/>
      <c r="TJC55" s="526"/>
      <c r="TJD55" s="526"/>
      <c r="TJE55" s="526"/>
      <c r="TJF55" s="526"/>
      <c r="TJG55" s="526"/>
      <c r="TJH55" s="526"/>
      <c r="TJI55" s="526"/>
      <c r="TJJ55" s="526"/>
      <c r="TJK55" s="526"/>
      <c r="TJL55" s="526"/>
      <c r="TJM55" s="526"/>
      <c r="TJN55" s="526"/>
      <c r="TJO55" s="526"/>
      <c r="TJP55" s="526"/>
      <c r="TJQ55" s="526"/>
      <c r="TJR55" s="526"/>
      <c r="TJS55" s="526"/>
      <c r="TJT55" s="526"/>
      <c r="TJU55" s="526"/>
      <c r="TJV55" s="526"/>
      <c r="TJW55" s="526"/>
      <c r="TJX55" s="526"/>
      <c r="TJY55" s="526"/>
      <c r="TJZ55" s="526"/>
      <c r="TKA55" s="526"/>
      <c r="TKB55" s="526"/>
      <c r="TKC55" s="526"/>
      <c r="TKD55" s="526"/>
      <c r="TKE55" s="526"/>
      <c r="TKF55" s="526"/>
      <c r="TKG55" s="526"/>
      <c r="TKH55" s="526"/>
      <c r="TKI55" s="526"/>
      <c r="TKJ55" s="526"/>
      <c r="TKK55" s="526"/>
      <c r="TKL55" s="526"/>
      <c r="TKM55" s="526"/>
      <c r="TKN55" s="526"/>
      <c r="TKO55" s="526"/>
      <c r="TKP55" s="526"/>
      <c r="TKQ55" s="526"/>
      <c r="TKR55" s="526"/>
      <c r="TKS55" s="526"/>
      <c r="TKT55" s="526"/>
      <c r="TKU55" s="526"/>
      <c r="TKV55" s="526"/>
      <c r="TKW55" s="526"/>
      <c r="TKX55" s="526"/>
      <c r="TKY55" s="526"/>
      <c r="TKZ55" s="526"/>
      <c r="TLA55" s="526"/>
      <c r="TLB55" s="526"/>
      <c r="TLC55" s="526"/>
      <c r="TLD55" s="526"/>
      <c r="TLE55" s="526"/>
      <c r="TLF55" s="526"/>
      <c r="TLG55" s="526"/>
      <c r="TLH55" s="526"/>
      <c r="TLI55" s="526"/>
      <c r="TLJ55" s="526"/>
      <c r="TLK55" s="526"/>
      <c r="TLL55" s="526"/>
      <c r="TLM55" s="526"/>
      <c r="TLN55" s="526"/>
      <c r="TLO55" s="526"/>
      <c r="TLP55" s="526"/>
      <c r="TLQ55" s="526"/>
      <c r="TLR55" s="526"/>
      <c r="TLS55" s="526"/>
      <c r="TLT55" s="526"/>
      <c r="TLU55" s="526"/>
      <c r="TLV55" s="526"/>
      <c r="TLW55" s="526"/>
      <c r="TLX55" s="526"/>
      <c r="TLY55" s="526"/>
      <c r="TLZ55" s="526"/>
      <c r="TMA55" s="526"/>
      <c r="TMB55" s="526"/>
      <c r="TMC55" s="526"/>
      <c r="TMD55" s="526"/>
      <c r="TME55" s="526"/>
      <c r="TMF55" s="526"/>
      <c r="TMG55" s="526"/>
      <c r="TMH55" s="526"/>
      <c r="TMI55" s="526"/>
      <c r="TMJ55" s="526"/>
      <c r="TMK55" s="526"/>
      <c r="TML55" s="526"/>
      <c r="TMM55" s="526"/>
      <c r="TMN55" s="526"/>
      <c r="TMO55" s="526"/>
      <c r="TMP55" s="526"/>
      <c r="TMQ55" s="526"/>
      <c r="TMR55" s="526"/>
      <c r="TMS55" s="526"/>
      <c r="TMT55" s="526"/>
      <c r="TMU55" s="526"/>
      <c r="TMV55" s="526"/>
      <c r="TMW55" s="526"/>
      <c r="TMX55" s="526"/>
      <c r="TMY55" s="526"/>
      <c r="TMZ55" s="526"/>
      <c r="TNA55" s="526"/>
      <c r="TNB55" s="526"/>
      <c r="TNC55" s="526"/>
      <c r="TND55" s="526"/>
      <c r="TNE55" s="526"/>
      <c r="TNF55" s="526"/>
      <c r="TNG55" s="526"/>
      <c r="TNH55" s="526"/>
      <c r="TNI55" s="526"/>
      <c r="TNJ55" s="526"/>
      <c r="TNK55" s="526"/>
      <c r="TNL55" s="526"/>
      <c r="TNM55" s="526"/>
      <c r="TNN55" s="526"/>
      <c r="TNO55" s="526"/>
      <c r="TNP55" s="526"/>
      <c r="TNQ55" s="526"/>
      <c r="TNR55" s="526"/>
      <c r="TNS55" s="526"/>
      <c r="TNT55" s="526"/>
      <c r="TNU55" s="526"/>
      <c r="TNV55" s="526"/>
      <c r="TNW55" s="526"/>
      <c r="TNX55" s="526"/>
      <c r="TNY55" s="526"/>
      <c r="TNZ55" s="526"/>
      <c r="TOA55" s="526"/>
      <c r="TOB55" s="526"/>
      <c r="TOC55" s="526"/>
      <c r="TOD55" s="526"/>
      <c r="TOE55" s="526"/>
      <c r="TOF55" s="526"/>
      <c r="TOG55" s="526"/>
      <c r="TOH55" s="526"/>
      <c r="TOI55" s="526"/>
      <c r="TOJ55" s="526"/>
      <c r="TOK55" s="526"/>
      <c r="TOL55" s="526"/>
      <c r="TOM55" s="526"/>
      <c r="TON55" s="526"/>
      <c r="TOO55" s="526"/>
      <c r="TOP55" s="526"/>
      <c r="TOQ55" s="526"/>
      <c r="TOR55" s="526"/>
      <c r="TOS55" s="526"/>
      <c r="TOT55" s="526"/>
      <c r="TOU55" s="526"/>
      <c r="TOV55" s="526"/>
      <c r="TOW55" s="526"/>
      <c r="TOX55" s="526"/>
      <c r="TOY55" s="526"/>
      <c r="TOZ55" s="526"/>
      <c r="TPA55" s="526"/>
      <c r="TPB55" s="526"/>
      <c r="TPC55" s="526"/>
      <c r="TPD55" s="526"/>
      <c r="TPE55" s="526"/>
      <c r="TPF55" s="526"/>
      <c r="TPG55" s="526"/>
      <c r="TPH55" s="526"/>
      <c r="TPI55" s="526"/>
      <c r="TPJ55" s="526"/>
      <c r="TPK55" s="526"/>
      <c r="TPL55" s="526"/>
      <c r="TPM55" s="526"/>
      <c r="TPN55" s="526"/>
      <c r="TPO55" s="526"/>
      <c r="TPP55" s="526"/>
      <c r="TPQ55" s="526"/>
      <c r="TPR55" s="526"/>
      <c r="TPS55" s="526"/>
      <c r="TPT55" s="526"/>
      <c r="TPU55" s="526"/>
      <c r="TPV55" s="526"/>
      <c r="TPW55" s="526"/>
      <c r="TPX55" s="526"/>
      <c r="TPY55" s="526"/>
      <c r="TPZ55" s="526"/>
      <c r="TQA55" s="526"/>
      <c r="TQB55" s="526"/>
      <c r="TQC55" s="526"/>
      <c r="TQD55" s="526"/>
      <c r="TQE55" s="526"/>
      <c r="TQF55" s="526"/>
      <c r="TQG55" s="526"/>
      <c r="TQH55" s="526"/>
      <c r="TQI55" s="526"/>
      <c r="TQJ55" s="526"/>
      <c r="TQK55" s="526"/>
      <c r="TQL55" s="526"/>
      <c r="TQM55" s="526"/>
      <c r="TQN55" s="526"/>
      <c r="TQO55" s="526"/>
      <c r="TQP55" s="526"/>
      <c r="TQQ55" s="526"/>
      <c r="TQR55" s="526"/>
      <c r="TQS55" s="526"/>
      <c r="TQT55" s="526"/>
      <c r="TQU55" s="526"/>
      <c r="TQV55" s="526"/>
      <c r="TQW55" s="526"/>
      <c r="TQX55" s="526"/>
      <c r="TQY55" s="526"/>
      <c r="TQZ55" s="526"/>
      <c r="TRA55" s="526"/>
      <c r="TRB55" s="526"/>
      <c r="TRC55" s="526"/>
      <c r="TRD55" s="526"/>
      <c r="TRE55" s="526"/>
      <c r="TRF55" s="526"/>
      <c r="TRG55" s="526"/>
      <c r="TRH55" s="526"/>
      <c r="TRI55" s="526"/>
      <c r="TRJ55" s="526"/>
      <c r="TRK55" s="526"/>
      <c r="TRL55" s="526"/>
      <c r="TRM55" s="526"/>
      <c r="TRN55" s="526"/>
      <c r="TRO55" s="526"/>
      <c r="TRP55" s="526"/>
      <c r="TRQ55" s="526"/>
      <c r="TRR55" s="526"/>
      <c r="TRS55" s="526"/>
      <c r="TRT55" s="526"/>
      <c r="TRU55" s="526"/>
      <c r="TRV55" s="526"/>
      <c r="TRW55" s="526"/>
      <c r="TRX55" s="526"/>
      <c r="TRY55" s="526"/>
      <c r="TRZ55" s="526"/>
      <c r="TSA55" s="526"/>
      <c r="TSB55" s="526"/>
      <c r="TSC55" s="526"/>
      <c r="TSD55" s="526"/>
      <c r="TSE55" s="526"/>
      <c r="TSF55" s="526"/>
      <c r="TSG55" s="526"/>
      <c r="TSH55" s="526"/>
      <c r="TSI55" s="526"/>
      <c r="TSJ55" s="526"/>
      <c r="TSK55" s="526"/>
      <c r="TSL55" s="526"/>
      <c r="TSM55" s="526"/>
      <c r="TSN55" s="526"/>
      <c r="TSO55" s="526"/>
      <c r="TSP55" s="526"/>
      <c r="TSQ55" s="526"/>
      <c r="TSR55" s="526"/>
      <c r="TSS55" s="526"/>
      <c r="TST55" s="526"/>
      <c r="TSU55" s="526"/>
      <c r="TSV55" s="526"/>
      <c r="TSW55" s="526"/>
      <c r="TSX55" s="526"/>
      <c r="TSY55" s="526"/>
      <c r="TSZ55" s="526"/>
      <c r="TTA55" s="526"/>
      <c r="TTB55" s="526"/>
      <c r="TTC55" s="526"/>
      <c r="TTD55" s="526"/>
      <c r="TTE55" s="526"/>
      <c r="TTF55" s="526"/>
      <c r="TTG55" s="526"/>
      <c r="TTH55" s="526"/>
      <c r="TTI55" s="526"/>
      <c r="TTJ55" s="526"/>
      <c r="TTK55" s="526"/>
      <c r="TTL55" s="526"/>
      <c r="TTM55" s="526"/>
      <c r="TTN55" s="526"/>
      <c r="TTO55" s="526"/>
      <c r="TTP55" s="526"/>
      <c r="TTQ55" s="526"/>
      <c r="TTR55" s="526"/>
      <c r="TTS55" s="526"/>
      <c r="TTT55" s="526"/>
      <c r="TTU55" s="526"/>
      <c r="TTV55" s="526"/>
      <c r="TTW55" s="526"/>
      <c r="TTX55" s="526"/>
      <c r="TTY55" s="526"/>
      <c r="TTZ55" s="526"/>
      <c r="TUA55" s="526"/>
      <c r="TUB55" s="526"/>
      <c r="TUC55" s="526"/>
      <c r="TUD55" s="526"/>
      <c r="TUE55" s="526"/>
      <c r="TUF55" s="526"/>
      <c r="TUG55" s="526"/>
      <c r="TUH55" s="526"/>
      <c r="TUI55" s="526"/>
      <c r="TUJ55" s="526"/>
      <c r="TUK55" s="526"/>
      <c r="TUL55" s="526"/>
      <c r="TUM55" s="526"/>
      <c r="TUN55" s="526"/>
      <c r="TUO55" s="526"/>
      <c r="TUP55" s="526"/>
      <c r="TUQ55" s="526"/>
      <c r="TUR55" s="526"/>
      <c r="TUS55" s="526"/>
      <c r="TUT55" s="526"/>
      <c r="TUU55" s="526"/>
      <c r="TUV55" s="526"/>
      <c r="TUW55" s="526"/>
      <c r="TUX55" s="526"/>
      <c r="TUY55" s="526"/>
      <c r="TUZ55" s="526"/>
      <c r="TVA55" s="526"/>
      <c r="TVB55" s="526"/>
      <c r="TVC55" s="526"/>
      <c r="TVD55" s="526"/>
      <c r="TVE55" s="526"/>
      <c r="TVF55" s="526"/>
      <c r="TVG55" s="526"/>
      <c r="TVH55" s="526"/>
      <c r="TVI55" s="526"/>
      <c r="TVJ55" s="526"/>
      <c r="TVK55" s="526"/>
      <c r="TVL55" s="526"/>
      <c r="TVM55" s="526"/>
      <c r="TVN55" s="526"/>
      <c r="TVO55" s="526"/>
      <c r="TVP55" s="526"/>
      <c r="TVQ55" s="526"/>
      <c r="TVR55" s="526"/>
      <c r="TVS55" s="526"/>
      <c r="TVT55" s="526"/>
      <c r="TVU55" s="526"/>
      <c r="TVV55" s="526"/>
      <c r="TVW55" s="526"/>
      <c r="TVX55" s="526"/>
      <c r="TVY55" s="526"/>
      <c r="TVZ55" s="526"/>
      <c r="TWA55" s="526"/>
      <c r="TWB55" s="526"/>
      <c r="TWC55" s="526"/>
      <c r="TWD55" s="526"/>
      <c r="TWE55" s="526"/>
      <c r="TWF55" s="526"/>
      <c r="TWG55" s="526"/>
      <c r="TWH55" s="526"/>
      <c r="TWI55" s="526"/>
      <c r="TWJ55" s="526"/>
      <c r="TWK55" s="526"/>
      <c r="TWL55" s="526"/>
      <c r="TWM55" s="526"/>
      <c r="TWN55" s="526"/>
      <c r="TWO55" s="526"/>
      <c r="TWP55" s="526"/>
      <c r="TWQ55" s="526"/>
      <c r="TWR55" s="526"/>
      <c r="TWS55" s="526"/>
      <c r="TWT55" s="526"/>
      <c r="TWU55" s="526"/>
      <c r="TWV55" s="526"/>
      <c r="TWW55" s="526"/>
      <c r="TWX55" s="526"/>
      <c r="TWY55" s="526"/>
      <c r="TWZ55" s="526"/>
      <c r="TXA55" s="526"/>
      <c r="TXB55" s="526"/>
      <c r="TXC55" s="526"/>
      <c r="TXD55" s="526"/>
      <c r="TXE55" s="526"/>
      <c r="TXF55" s="526"/>
      <c r="TXG55" s="526"/>
      <c r="TXH55" s="526"/>
      <c r="TXI55" s="526"/>
      <c r="TXJ55" s="526"/>
      <c r="TXK55" s="526"/>
      <c r="TXL55" s="526"/>
      <c r="TXM55" s="526"/>
      <c r="TXN55" s="526"/>
      <c r="TXO55" s="526"/>
      <c r="TXP55" s="526"/>
      <c r="TXQ55" s="526"/>
      <c r="TXR55" s="526"/>
      <c r="TXS55" s="526"/>
      <c r="TXT55" s="526"/>
      <c r="TXU55" s="526"/>
      <c r="TXV55" s="526"/>
      <c r="TXW55" s="526"/>
      <c r="TXX55" s="526"/>
      <c r="TXY55" s="526"/>
      <c r="TXZ55" s="526"/>
      <c r="TYA55" s="526"/>
      <c r="TYB55" s="526"/>
      <c r="TYC55" s="526"/>
      <c r="TYD55" s="526"/>
      <c r="TYE55" s="526"/>
      <c r="TYF55" s="526"/>
      <c r="TYG55" s="526"/>
      <c r="TYH55" s="526"/>
      <c r="TYI55" s="526"/>
      <c r="TYJ55" s="526"/>
      <c r="TYK55" s="526"/>
      <c r="TYL55" s="526"/>
      <c r="TYM55" s="526"/>
      <c r="TYN55" s="526"/>
      <c r="TYO55" s="526"/>
      <c r="TYP55" s="526"/>
      <c r="TYQ55" s="526"/>
      <c r="TYR55" s="526"/>
      <c r="TYS55" s="526"/>
      <c r="TYT55" s="526"/>
      <c r="TYU55" s="526"/>
      <c r="TYV55" s="526"/>
      <c r="TYW55" s="526"/>
      <c r="TYX55" s="526"/>
      <c r="TYY55" s="526"/>
      <c r="TYZ55" s="526"/>
      <c r="TZA55" s="526"/>
      <c r="TZB55" s="526"/>
      <c r="TZC55" s="526"/>
      <c r="TZD55" s="526"/>
      <c r="TZE55" s="526"/>
      <c r="TZF55" s="526"/>
      <c r="TZG55" s="526"/>
      <c r="TZH55" s="526"/>
      <c r="TZI55" s="526"/>
      <c r="TZJ55" s="526"/>
      <c r="TZK55" s="526"/>
      <c r="TZL55" s="526"/>
      <c r="TZM55" s="526"/>
      <c r="TZN55" s="526"/>
      <c r="TZO55" s="526"/>
      <c r="TZP55" s="526"/>
      <c r="TZQ55" s="526"/>
      <c r="TZR55" s="526"/>
      <c r="TZS55" s="526"/>
      <c r="TZT55" s="526"/>
      <c r="TZU55" s="526"/>
      <c r="TZV55" s="526"/>
      <c r="TZW55" s="526"/>
      <c r="TZX55" s="526"/>
      <c r="TZY55" s="526"/>
      <c r="TZZ55" s="526"/>
      <c r="UAA55" s="526"/>
      <c r="UAB55" s="526"/>
      <c r="UAC55" s="526"/>
      <c r="UAD55" s="526"/>
      <c r="UAE55" s="526"/>
      <c r="UAF55" s="526"/>
      <c r="UAG55" s="526"/>
      <c r="UAH55" s="526"/>
      <c r="UAI55" s="526"/>
      <c r="UAJ55" s="526"/>
      <c r="UAK55" s="526"/>
      <c r="UAL55" s="526"/>
      <c r="UAM55" s="526"/>
      <c r="UAN55" s="526"/>
      <c r="UAO55" s="526"/>
      <c r="UAP55" s="526"/>
      <c r="UAQ55" s="526"/>
      <c r="UAR55" s="526"/>
      <c r="UAS55" s="526"/>
      <c r="UAT55" s="526"/>
      <c r="UAU55" s="526"/>
      <c r="UAV55" s="526"/>
      <c r="UAW55" s="526"/>
      <c r="UAX55" s="526"/>
      <c r="UAY55" s="526"/>
      <c r="UAZ55" s="526"/>
      <c r="UBA55" s="526"/>
      <c r="UBB55" s="526"/>
      <c r="UBC55" s="526"/>
      <c r="UBD55" s="526"/>
      <c r="UBE55" s="526"/>
      <c r="UBF55" s="526"/>
      <c r="UBG55" s="526"/>
      <c r="UBH55" s="526"/>
      <c r="UBI55" s="526"/>
      <c r="UBJ55" s="526"/>
      <c r="UBK55" s="526"/>
      <c r="UBL55" s="526"/>
      <c r="UBM55" s="526"/>
      <c r="UBN55" s="526"/>
      <c r="UBO55" s="526"/>
      <c r="UBP55" s="526"/>
      <c r="UBQ55" s="526"/>
      <c r="UBR55" s="526"/>
      <c r="UBS55" s="526"/>
      <c r="UBT55" s="526"/>
      <c r="UBU55" s="526"/>
      <c r="UBV55" s="526"/>
      <c r="UBW55" s="526"/>
      <c r="UBX55" s="526"/>
      <c r="UBY55" s="526"/>
      <c r="UBZ55" s="526"/>
      <c r="UCA55" s="526"/>
      <c r="UCB55" s="526"/>
      <c r="UCC55" s="526"/>
      <c r="UCD55" s="526"/>
      <c r="UCE55" s="526"/>
      <c r="UCF55" s="526"/>
      <c r="UCG55" s="526"/>
      <c r="UCH55" s="526"/>
      <c r="UCI55" s="526"/>
      <c r="UCJ55" s="526"/>
      <c r="UCK55" s="526"/>
      <c r="UCL55" s="526"/>
      <c r="UCM55" s="526"/>
      <c r="UCN55" s="526"/>
      <c r="UCO55" s="526"/>
      <c r="UCP55" s="526"/>
      <c r="UCQ55" s="526"/>
      <c r="UCR55" s="526"/>
      <c r="UCS55" s="526"/>
      <c r="UCT55" s="526"/>
      <c r="UCU55" s="526"/>
      <c r="UCV55" s="526"/>
      <c r="UCW55" s="526"/>
      <c r="UCX55" s="526"/>
      <c r="UCY55" s="526"/>
      <c r="UCZ55" s="526"/>
      <c r="UDA55" s="526"/>
      <c r="UDB55" s="526"/>
      <c r="UDC55" s="526"/>
      <c r="UDD55" s="526"/>
      <c r="UDE55" s="526"/>
      <c r="UDF55" s="526"/>
      <c r="UDG55" s="526"/>
      <c r="UDH55" s="526"/>
      <c r="UDI55" s="526"/>
      <c r="UDJ55" s="526"/>
      <c r="UDK55" s="526"/>
      <c r="UDL55" s="526"/>
      <c r="UDM55" s="526"/>
      <c r="UDN55" s="526"/>
      <c r="UDO55" s="526"/>
      <c r="UDP55" s="526"/>
      <c r="UDQ55" s="526"/>
      <c r="UDR55" s="526"/>
      <c r="UDS55" s="526"/>
      <c r="UDT55" s="526"/>
      <c r="UDU55" s="526"/>
      <c r="UDV55" s="526"/>
      <c r="UDW55" s="526"/>
      <c r="UDX55" s="526"/>
      <c r="UDY55" s="526"/>
      <c r="UDZ55" s="526"/>
      <c r="UEA55" s="526"/>
      <c r="UEB55" s="526"/>
      <c r="UEC55" s="526"/>
      <c r="UED55" s="526"/>
      <c r="UEE55" s="526"/>
      <c r="UEF55" s="526"/>
      <c r="UEG55" s="526"/>
      <c r="UEH55" s="526"/>
      <c r="UEI55" s="526"/>
      <c r="UEJ55" s="526"/>
      <c r="UEK55" s="526"/>
      <c r="UEL55" s="526"/>
      <c r="UEM55" s="526"/>
      <c r="UEN55" s="526"/>
      <c r="UEO55" s="526"/>
      <c r="UEP55" s="526"/>
      <c r="UEQ55" s="526"/>
      <c r="UER55" s="526"/>
      <c r="UES55" s="526"/>
      <c r="UET55" s="526"/>
      <c r="UEU55" s="526"/>
      <c r="UEV55" s="526"/>
      <c r="UEW55" s="526"/>
      <c r="UEX55" s="526"/>
      <c r="UEY55" s="526"/>
      <c r="UEZ55" s="526"/>
      <c r="UFA55" s="526"/>
      <c r="UFB55" s="526"/>
      <c r="UFC55" s="526"/>
      <c r="UFD55" s="526"/>
      <c r="UFE55" s="526"/>
      <c r="UFF55" s="526"/>
      <c r="UFG55" s="526"/>
      <c r="UFH55" s="526"/>
      <c r="UFI55" s="526"/>
      <c r="UFJ55" s="526"/>
      <c r="UFK55" s="526"/>
      <c r="UFL55" s="526"/>
      <c r="UFM55" s="526"/>
      <c r="UFN55" s="526"/>
      <c r="UFO55" s="526"/>
      <c r="UFP55" s="526"/>
      <c r="UFQ55" s="526"/>
      <c r="UFR55" s="526"/>
      <c r="UFS55" s="526"/>
      <c r="UFT55" s="526"/>
      <c r="UFU55" s="526"/>
      <c r="UFV55" s="526"/>
      <c r="UFW55" s="526"/>
      <c r="UFX55" s="526"/>
      <c r="UFY55" s="526"/>
      <c r="UFZ55" s="526"/>
      <c r="UGA55" s="526"/>
      <c r="UGB55" s="526"/>
      <c r="UGC55" s="526"/>
      <c r="UGD55" s="526"/>
      <c r="UGE55" s="526"/>
      <c r="UGF55" s="526"/>
      <c r="UGG55" s="526"/>
      <c r="UGH55" s="526"/>
      <c r="UGI55" s="526"/>
      <c r="UGJ55" s="526"/>
      <c r="UGK55" s="526"/>
      <c r="UGL55" s="526"/>
      <c r="UGM55" s="526"/>
      <c r="UGN55" s="526"/>
      <c r="UGO55" s="526"/>
      <c r="UGP55" s="526"/>
      <c r="UGQ55" s="526"/>
      <c r="UGR55" s="526"/>
      <c r="UGS55" s="526"/>
      <c r="UGT55" s="526"/>
      <c r="UGU55" s="526"/>
      <c r="UGV55" s="526"/>
      <c r="UGW55" s="526"/>
      <c r="UGX55" s="526"/>
      <c r="UGY55" s="526"/>
      <c r="UGZ55" s="526"/>
      <c r="UHA55" s="526"/>
      <c r="UHB55" s="526"/>
      <c r="UHC55" s="526"/>
      <c r="UHD55" s="526"/>
      <c r="UHE55" s="526"/>
      <c r="UHF55" s="526"/>
      <c r="UHG55" s="526"/>
      <c r="UHH55" s="526"/>
      <c r="UHI55" s="526"/>
      <c r="UHJ55" s="526"/>
      <c r="UHK55" s="526"/>
      <c r="UHL55" s="526"/>
      <c r="UHM55" s="526"/>
      <c r="UHN55" s="526"/>
      <c r="UHO55" s="526"/>
      <c r="UHP55" s="526"/>
      <c r="UHQ55" s="526"/>
      <c r="UHR55" s="526"/>
      <c r="UHS55" s="526"/>
      <c r="UHT55" s="526"/>
      <c r="UHU55" s="526"/>
      <c r="UHV55" s="526"/>
      <c r="UHW55" s="526"/>
      <c r="UHX55" s="526"/>
      <c r="UHY55" s="526"/>
      <c r="UHZ55" s="526"/>
      <c r="UIA55" s="526"/>
      <c r="UIB55" s="526"/>
      <c r="UIC55" s="526"/>
      <c r="UID55" s="526"/>
      <c r="UIE55" s="526"/>
      <c r="UIF55" s="526"/>
      <c r="UIG55" s="526"/>
      <c r="UIH55" s="526"/>
      <c r="UII55" s="526"/>
      <c r="UIJ55" s="526"/>
      <c r="UIK55" s="526"/>
      <c r="UIL55" s="526"/>
      <c r="UIM55" s="526"/>
      <c r="UIN55" s="526"/>
      <c r="UIO55" s="526"/>
      <c r="UIP55" s="526"/>
      <c r="UIQ55" s="526"/>
      <c r="UIR55" s="526"/>
      <c r="UIS55" s="526"/>
      <c r="UIT55" s="526"/>
      <c r="UIU55" s="526"/>
      <c r="UIV55" s="526"/>
      <c r="UIW55" s="526"/>
      <c r="UIX55" s="526"/>
      <c r="UIY55" s="526"/>
      <c r="UIZ55" s="526"/>
      <c r="UJA55" s="526"/>
      <c r="UJB55" s="526"/>
      <c r="UJC55" s="526"/>
      <c r="UJD55" s="526"/>
      <c r="UJE55" s="526"/>
      <c r="UJF55" s="526"/>
      <c r="UJG55" s="526"/>
      <c r="UJH55" s="526"/>
      <c r="UJI55" s="526"/>
      <c r="UJJ55" s="526"/>
      <c r="UJK55" s="526"/>
      <c r="UJL55" s="526"/>
      <c r="UJM55" s="526"/>
      <c r="UJN55" s="526"/>
      <c r="UJO55" s="526"/>
      <c r="UJP55" s="526"/>
      <c r="UJQ55" s="526"/>
      <c r="UJR55" s="526"/>
      <c r="UJS55" s="526"/>
      <c r="UJT55" s="526"/>
      <c r="UJU55" s="526"/>
      <c r="UJV55" s="526"/>
      <c r="UJW55" s="526"/>
      <c r="UJX55" s="526"/>
      <c r="UJY55" s="526"/>
      <c r="UJZ55" s="526"/>
      <c r="UKA55" s="526"/>
      <c r="UKB55" s="526"/>
      <c r="UKC55" s="526"/>
      <c r="UKD55" s="526"/>
      <c r="UKE55" s="526"/>
      <c r="UKF55" s="526"/>
      <c r="UKG55" s="526"/>
      <c r="UKH55" s="526"/>
      <c r="UKI55" s="526"/>
      <c r="UKJ55" s="526"/>
      <c r="UKK55" s="526"/>
      <c r="UKL55" s="526"/>
      <c r="UKM55" s="526"/>
      <c r="UKN55" s="526"/>
      <c r="UKO55" s="526"/>
      <c r="UKP55" s="526"/>
      <c r="UKQ55" s="526"/>
      <c r="UKR55" s="526"/>
      <c r="UKS55" s="526"/>
      <c r="UKT55" s="526"/>
      <c r="UKU55" s="526"/>
      <c r="UKV55" s="526"/>
      <c r="UKW55" s="526"/>
      <c r="UKX55" s="526"/>
      <c r="UKY55" s="526"/>
      <c r="UKZ55" s="526"/>
      <c r="ULA55" s="526"/>
      <c r="ULB55" s="526"/>
      <c r="ULC55" s="526"/>
      <c r="ULD55" s="526"/>
      <c r="ULE55" s="526"/>
      <c r="ULF55" s="526"/>
      <c r="ULG55" s="526"/>
      <c r="ULH55" s="526"/>
      <c r="ULI55" s="526"/>
      <c r="ULJ55" s="526"/>
      <c r="ULK55" s="526"/>
      <c r="ULL55" s="526"/>
      <c r="ULM55" s="526"/>
      <c r="ULN55" s="526"/>
      <c r="ULO55" s="526"/>
      <c r="ULP55" s="526"/>
      <c r="ULQ55" s="526"/>
      <c r="ULR55" s="526"/>
      <c r="ULS55" s="526"/>
      <c r="ULT55" s="526"/>
      <c r="ULU55" s="526"/>
      <c r="ULV55" s="526"/>
      <c r="ULW55" s="526"/>
      <c r="ULX55" s="526"/>
      <c r="ULY55" s="526"/>
      <c r="ULZ55" s="526"/>
      <c r="UMA55" s="526"/>
      <c r="UMB55" s="526"/>
      <c r="UMC55" s="526"/>
      <c r="UMD55" s="526"/>
      <c r="UME55" s="526"/>
      <c r="UMF55" s="526"/>
      <c r="UMG55" s="526"/>
      <c r="UMH55" s="526"/>
      <c r="UMI55" s="526"/>
      <c r="UMJ55" s="526"/>
      <c r="UMK55" s="526"/>
      <c r="UML55" s="526"/>
      <c r="UMM55" s="526"/>
      <c r="UMN55" s="526"/>
      <c r="UMO55" s="526"/>
      <c r="UMP55" s="526"/>
      <c r="UMQ55" s="526"/>
      <c r="UMR55" s="526"/>
      <c r="UMS55" s="526"/>
      <c r="UMT55" s="526"/>
      <c r="UMU55" s="526"/>
      <c r="UMV55" s="526"/>
      <c r="UMW55" s="526"/>
      <c r="UMX55" s="526"/>
      <c r="UMY55" s="526"/>
      <c r="UMZ55" s="526"/>
      <c r="UNA55" s="526"/>
      <c r="UNB55" s="526"/>
      <c r="UNC55" s="526"/>
      <c r="UND55" s="526"/>
      <c r="UNE55" s="526"/>
      <c r="UNF55" s="526"/>
      <c r="UNG55" s="526"/>
      <c r="UNH55" s="526"/>
      <c r="UNI55" s="526"/>
      <c r="UNJ55" s="526"/>
      <c r="UNK55" s="526"/>
      <c r="UNL55" s="526"/>
      <c r="UNM55" s="526"/>
      <c r="UNN55" s="526"/>
      <c r="UNO55" s="526"/>
      <c r="UNP55" s="526"/>
      <c r="UNQ55" s="526"/>
      <c r="UNR55" s="526"/>
      <c r="UNS55" s="526"/>
      <c r="UNT55" s="526"/>
      <c r="UNU55" s="526"/>
      <c r="UNV55" s="526"/>
      <c r="UNW55" s="526"/>
      <c r="UNX55" s="526"/>
      <c r="UNY55" s="526"/>
      <c r="UNZ55" s="526"/>
      <c r="UOA55" s="526"/>
      <c r="UOB55" s="526"/>
      <c r="UOC55" s="526"/>
      <c r="UOD55" s="526"/>
      <c r="UOE55" s="526"/>
      <c r="UOF55" s="526"/>
      <c r="UOG55" s="526"/>
      <c r="UOH55" s="526"/>
      <c r="UOI55" s="526"/>
      <c r="UOJ55" s="526"/>
      <c r="UOK55" s="526"/>
      <c r="UOL55" s="526"/>
      <c r="UOM55" s="526"/>
      <c r="UON55" s="526"/>
      <c r="UOO55" s="526"/>
      <c r="UOP55" s="526"/>
      <c r="UOQ55" s="526"/>
      <c r="UOR55" s="526"/>
      <c r="UOS55" s="526"/>
      <c r="UOT55" s="526"/>
      <c r="UOU55" s="526"/>
      <c r="UOV55" s="526"/>
      <c r="UOW55" s="526"/>
      <c r="UOX55" s="526"/>
      <c r="UOY55" s="526"/>
      <c r="UOZ55" s="526"/>
      <c r="UPA55" s="526"/>
      <c r="UPB55" s="526"/>
      <c r="UPC55" s="526"/>
      <c r="UPD55" s="526"/>
      <c r="UPE55" s="526"/>
      <c r="UPF55" s="526"/>
      <c r="UPG55" s="526"/>
      <c r="UPH55" s="526"/>
      <c r="UPI55" s="526"/>
      <c r="UPJ55" s="526"/>
      <c r="UPK55" s="526"/>
      <c r="UPL55" s="526"/>
      <c r="UPM55" s="526"/>
      <c r="UPN55" s="526"/>
      <c r="UPO55" s="526"/>
      <c r="UPP55" s="526"/>
      <c r="UPQ55" s="526"/>
      <c r="UPR55" s="526"/>
      <c r="UPS55" s="526"/>
      <c r="UPT55" s="526"/>
      <c r="UPU55" s="526"/>
      <c r="UPV55" s="526"/>
      <c r="UPW55" s="526"/>
      <c r="UPX55" s="526"/>
      <c r="UPY55" s="526"/>
      <c r="UPZ55" s="526"/>
      <c r="UQA55" s="526"/>
      <c r="UQB55" s="526"/>
      <c r="UQC55" s="526"/>
      <c r="UQD55" s="526"/>
      <c r="UQE55" s="526"/>
      <c r="UQF55" s="526"/>
      <c r="UQG55" s="526"/>
      <c r="UQH55" s="526"/>
      <c r="UQI55" s="526"/>
      <c r="UQJ55" s="526"/>
      <c r="UQK55" s="526"/>
      <c r="UQL55" s="526"/>
      <c r="UQM55" s="526"/>
      <c r="UQN55" s="526"/>
      <c r="UQO55" s="526"/>
      <c r="UQP55" s="526"/>
      <c r="UQQ55" s="526"/>
      <c r="UQR55" s="526"/>
      <c r="UQS55" s="526"/>
      <c r="UQT55" s="526"/>
      <c r="UQU55" s="526"/>
      <c r="UQV55" s="526"/>
      <c r="UQW55" s="526"/>
      <c r="UQX55" s="526"/>
      <c r="UQY55" s="526"/>
      <c r="UQZ55" s="526"/>
      <c r="URA55" s="526"/>
      <c r="URB55" s="526"/>
      <c r="URC55" s="526"/>
      <c r="URD55" s="526"/>
      <c r="URE55" s="526"/>
      <c r="URF55" s="526"/>
      <c r="URG55" s="526"/>
      <c r="URH55" s="526"/>
      <c r="URI55" s="526"/>
      <c r="URJ55" s="526"/>
      <c r="URK55" s="526"/>
      <c r="URL55" s="526"/>
      <c r="URM55" s="526"/>
      <c r="URN55" s="526"/>
      <c r="URO55" s="526"/>
      <c r="URP55" s="526"/>
      <c r="URQ55" s="526"/>
      <c r="URR55" s="526"/>
      <c r="URS55" s="526"/>
      <c r="URT55" s="526"/>
      <c r="URU55" s="526"/>
      <c r="URV55" s="526"/>
      <c r="URW55" s="526"/>
      <c r="URX55" s="526"/>
      <c r="URY55" s="526"/>
      <c r="URZ55" s="526"/>
      <c r="USA55" s="526"/>
      <c r="USB55" s="526"/>
      <c r="USC55" s="526"/>
      <c r="USD55" s="526"/>
      <c r="USE55" s="526"/>
      <c r="USF55" s="526"/>
      <c r="USG55" s="526"/>
      <c r="USH55" s="526"/>
      <c r="USI55" s="526"/>
      <c r="USJ55" s="526"/>
      <c r="USK55" s="526"/>
      <c r="USL55" s="526"/>
      <c r="USM55" s="526"/>
      <c r="USN55" s="526"/>
      <c r="USO55" s="526"/>
      <c r="USP55" s="526"/>
      <c r="USQ55" s="526"/>
      <c r="USR55" s="526"/>
      <c r="USS55" s="526"/>
      <c r="UST55" s="526"/>
      <c r="USU55" s="526"/>
      <c r="USV55" s="526"/>
      <c r="USW55" s="526"/>
      <c r="USX55" s="526"/>
      <c r="USY55" s="526"/>
      <c r="USZ55" s="526"/>
      <c r="UTA55" s="526"/>
      <c r="UTB55" s="526"/>
      <c r="UTC55" s="526"/>
      <c r="UTD55" s="526"/>
      <c r="UTE55" s="526"/>
      <c r="UTF55" s="526"/>
      <c r="UTG55" s="526"/>
      <c r="UTH55" s="526"/>
      <c r="UTI55" s="526"/>
      <c r="UTJ55" s="526"/>
      <c r="UTK55" s="526"/>
      <c r="UTL55" s="526"/>
      <c r="UTM55" s="526"/>
      <c r="UTN55" s="526"/>
      <c r="UTO55" s="526"/>
      <c r="UTP55" s="526"/>
      <c r="UTQ55" s="526"/>
      <c r="UTR55" s="526"/>
      <c r="UTS55" s="526"/>
      <c r="UTT55" s="526"/>
      <c r="UTU55" s="526"/>
      <c r="UTV55" s="526"/>
      <c r="UTW55" s="526"/>
      <c r="UTX55" s="526"/>
      <c r="UTY55" s="526"/>
      <c r="UTZ55" s="526"/>
      <c r="UUA55" s="526"/>
      <c r="UUB55" s="526"/>
      <c r="UUC55" s="526"/>
      <c r="UUD55" s="526"/>
      <c r="UUE55" s="526"/>
      <c r="UUF55" s="526"/>
      <c r="UUG55" s="526"/>
      <c r="UUH55" s="526"/>
      <c r="UUI55" s="526"/>
      <c r="UUJ55" s="526"/>
      <c r="UUK55" s="526"/>
      <c r="UUL55" s="526"/>
      <c r="UUM55" s="526"/>
      <c r="UUN55" s="526"/>
      <c r="UUO55" s="526"/>
      <c r="UUP55" s="526"/>
      <c r="UUQ55" s="526"/>
      <c r="UUR55" s="526"/>
      <c r="UUS55" s="526"/>
      <c r="UUT55" s="526"/>
      <c r="UUU55" s="526"/>
      <c r="UUV55" s="526"/>
      <c r="UUW55" s="526"/>
      <c r="UUX55" s="526"/>
      <c r="UUY55" s="526"/>
      <c r="UUZ55" s="526"/>
      <c r="UVA55" s="526"/>
      <c r="UVB55" s="526"/>
      <c r="UVC55" s="526"/>
      <c r="UVD55" s="526"/>
      <c r="UVE55" s="526"/>
      <c r="UVF55" s="526"/>
      <c r="UVG55" s="526"/>
      <c r="UVH55" s="526"/>
      <c r="UVI55" s="526"/>
      <c r="UVJ55" s="526"/>
      <c r="UVK55" s="526"/>
      <c r="UVL55" s="526"/>
      <c r="UVM55" s="526"/>
      <c r="UVN55" s="526"/>
      <c r="UVO55" s="526"/>
      <c r="UVP55" s="526"/>
      <c r="UVQ55" s="526"/>
      <c r="UVR55" s="526"/>
      <c r="UVS55" s="526"/>
      <c r="UVT55" s="526"/>
      <c r="UVU55" s="526"/>
      <c r="UVV55" s="526"/>
      <c r="UVW55" s="526"/>
      <c r="UVX55" s="526"/>
      <c r="UVY55" s="526"/>
      <c r="UVZ55" s="526"/>
      <c r="UWA55" s="526"/>
      <c r="UWB55" s="526"/>
      <c r="UWC55" s="526"/>
      <c r="UWD55" s="526"/>
      <c r="UWE55" s="526"/>
      <c r="UWF55" s="526"/>
      <c r="UWG55" s="526"/>
      <c r="UWH55" s="526"/>
      <c r="UWI55" s="526"/>
      <c r="UWJ55" s="526"/>
      <c r="UWK55" s="526"/>
      <c r="UWL55" s="526"/>
      <c r="UWM55" s="526"/>
      <c r="UWN55" s="526"/>
      <c r="UWO55" s="526"/>
      <c r="UWP55" s="526"/>
      <c r="UWQ55" s="526"/>
      <c r="UWR55" s="526"/>
      <c r="UWS55" s="526"/>
      <c r="UWT55" s="526"/>
      <c r="UWU55" s="526"/>
      <c r="UWV55" s="526"/>
      <c r="UWW55" s="526"/>
      <c r="UWX55" s="526"/>
      <c r="UWY55" s="526"/>
      <c r="UWZ55" s="526"/>
      <c r="UXA55" s="526"/>
      <c r="UXB55" s="526"/>
      <c r="UXC55" s="526"/>
      <c r="UXD55" s="526"/>
      <c r="UXE55" s="526"/>
      <c r="UXF55" s="526"/>
      <c r="UXG55" s="526"/>
      <c r="UXH55" s="526"/>
      <c r="UXI55" s="526"/>
      <c r="UXJ55" s="526"/>
      <c r="UXK55" s="526"/>
      <c r="UXL55" s="526"/>
      <c r="UXM55" s="526"/>
      <c r="UXN55" s="526"/>
      <c r="UXO55" s="526"/>
      <c r="UXP55" s="526"/>
      <c r="UXQ55" s="526"/>
      <c r="UXR55" s="526"/>
      <c r="UXS55" s="526"/>
      <c r="UXT55" s="526"/>
      <c r="UXU55" s="526"/>
      <c r="UXV55" s="526"/>
      <c r="UXW55" s="526"/>
      <c r="UXX55" s="526"/>
      <c r="UXY55" s="526"/>
      <c r="UXZ55" s="526"/>
      <c r="UYA55" s="526"/>
      <c r="UYB55" s="526"/>
      <c r="UYC55" s="526"/>
      <c r="UYD55" s="526"/>
      <c r="UYE55" s="526"/>
      <c r="UYF55" s="526"/>
      <c r="UYG55" s="526"/>
      <c r="UYH55" s="526"/>
      <c r="UYI55" s="526"/>
      <c r="UYJ55" s="526"/>
      <c r="UYK55" s="526"/>
      <c r="UYL55" s="526"/>
      <c r="UYM55" s="526"/>
      <c r="UYN55" s="526"/>
      <c r="UYO55" s="526"/>
      <c r="UYP55" s="526"/>
      <c r="UYQ55" s="526"/>
      <c r="UYR55" s="526"/>
      <c r="UYS55" s="526"/>
      <c r="UYT55" s="526"/>
      <c r="UYU55" s="526"/>
      <c r="UYV55" s="526"/>
      <c r="UYW55" s="526"/>
      <c r="UYX55" s="526"/>
      <c r="UYY55" s="526"/>
      <c r="UYZ55" s="526"/>
      <c r="UZA55" s="526"/>
      <c r="UZB55" s="526"/>
      <c r="UZC55" s="526"/>
      <c r="UZD55" s="526"/>
      <c r="UZE55" s="526"/>
      <c r="UZF55" s="526"/>
      <c r="UZG55" s="526"/>
      <c r="UZH55" s="526"/>
      <c r="UZI55" s="526"/>
      <c r="UZJ55" s="526"/>
      <c r="UZK55" s="526"/>
      <c r="UZL55" s="526"/>
      <c r="UZM55" s="526"/>
      <c r="UZN55" s="526"/>
      <c r="UZO55" s="526"/>
      <c r="UZP55" s="526"/>
      <c r="UZQ55" s="526"/>
      <c r="UZR55" s="526"/>
      <c r="UZS55" s="526"/>
      <c r="UZT55" s="526"/>
      <c r="UZU55" s="526"/>
      <c r="UZV55" s="526"/>
      <c r="UZW55" s="526"/>
      <c r="UZX55" s="526"/>
      <c r="UZY55" s="526"/>
      <c r="UZZ55" s="526"/>
      <c r="VAA55" s="526"/>
      <c r="VAB55" s="526"/>
      <c r="VAC55" s="526"/>
      <c r="VAD55" s="526"/>
      <c r="VAE55" s="526"/>
      <c r="VAF55" s="526"/>
      <c r="VAG55" s="526"/>
      <c r="VAH55" s="526"/>
      <c r="VAI55" s="526"/>
      <c r="VAJ55" s="526"/>
      <c r="VAK55" s="526"/>
      <c r="VAL55" s="526"/>
      <c r="VAM55" s="526"/>
      <c r="VAN55" s="526"/>
      <c r="VAO55" s="526"/>
      <c r="VAP55" s="526"/>
      <c r="VAQ55" s="526"/>
      <c r="VAR55" s="526"/>
      <c r="VAS55" s="526"/>
      <c r="VAT55" s="526"/>
      <c r="VAU55" s="526"/>
      <c r="VAV55" s="526"/>
      <c r="VAW55" s="526"/>
      <c r="VAX55" s="526"/>
      <c r="VAY55" s="526"/>
      <c r="VAZ55" s="526"/>
      <c r="VBA55" s="526"/>
      <c r="VBB55" s="526"/>
      <c r="VBC55" s="526"/>
      <c r="VBD55" s="526"/>
      <c r="VBE55" s="526"/>
      <c r="VBF55" s="526"/>
      <c r="VBG55" s="526"/>
      <c r="VBH55" s="526"/>
      <c r="VBI55" s="526"/>
      <c r="VBJ55" s="526"/>
      <c r="VBK55" s="526"/>
      <c r="VBL55" s="526"/>
      <c r="VBM55" s="526"/>
      <c r="VBN55" s="526"/>
      <c r="VBO55" s="526"/>
      <c r="VBP55" s="526"/>
      <c r="VBQ55" s="526"/>
      <c r="VBR55" s="526"/>
      <c r="VBS55" s="526"/>
      <c r="VBT55" s="526"/>
      <c r="VBU55" s="526"/>
      <c r="VBV55" s="526"/>
      <c r="VBW55" s="526"/>
      <c r="VBX55" s="526"/>
      <c r="VBY55" s="526"/>
      <c r="VBZ55" s="526"/>
      <c r="VCA55" s="526"/>
      <c r="VCB55" s="526"/>
      <c r="VCC55" s="526"/>
      <c r="VCD55" s="526"/>
      <c r="VCE55" s="526"/>
      <c r="VCF55" s="526"/>
      <c r="VCG55" s="526"/>
      <c r="VCH55" s="526"/>
      <c r="VCI55" s="526"/>
      <c r="VCJ55" s="526"/>
      <c r="VCK55" s="526"/>
      <c r="VCL55" s="526"/>
      <c r="VCM55" s="526"/>
      <c r="VCN55" s="526"/>
      <c r="VCO55" s="526"/>
      <c r="VCP55" s="526"/>
      <c r="VCQ55" s="526"/>
      <c r="VCR55" s="526"/>
      <c r="VCS55" s="526"/>
      <c r="VCT55" s="526"/>
      <c r="VCU55" s="526"/>
      <c r="VCV55" s="526"/>
      <c r="VCW55" s="526"/>
      <c r="VCX55" s="526"/>
      <c r="VCY55" s="526"/>
      <c r="VCZ55" s="526"/>
      <c r="VDA55" s="526"/>
      <c r="VDB55" s="526"/>
      <c r="VDC55" s="526"/>
      <c r="VDD55" s="526"/>
      <c r="VDE55" s="526"/>
      <c r="VDF55" s="526"/>
      <c r="VDG55" s="526"/>
      <c r="VDH55" s="526"/>
      <c r="VDI55" s="526"/>
      <c r="VDJ55" s="526"/>
      <c r="VDK55" s="526"/>
      <c r="VDL55" s="526"/>
      <c r="VDM55" s="526"/>
      <c r="VDN55" s="526"/>
      <c r="VDO55" s="526"/>
      <c r="VDP55" s="526"/>
      <c r="VDQ55" s="526"/>
      <c r="VDR55" s="526"/>
      <c r="VDS55" s="526"/>
      <c r="VDT55" s="526"/>
      <c r="VDU55" s="526"/>
      <c r="VDV55" s="526"/>
      <c r="VDW55" s="526"/>
      <c r="VDX55" s="526"/>
      <c r="VDY55" s="526"/>
      <c r="VDZ55" s="526"/>
      <c r="VEA55" s="526"/>
      <c r="VEB55" s="526"/>
      <c r="VEC55" s="526"/>
      <c r="VED55" s="526"/>
      <c r="VEE55" s="526"/>
      <c r="VEF55" s="526"/>
      <c r="VEG55" s="526"/>
      <c r="VEH55" s="526"/>
      <c r="VEI55" s="526"/>
      <c r="VEJ55" s="526"/>
      <c r="VEK55" s="526"/>
      <c r="VEL55" s="526"/>
      <c r="VEM55" s="526"/>
      <c r="VEN55" s="526"/>
      <c r="VEO55" s="526"/>
      <c r="VEP55" s="526"/>
      <c r="VEQ55" s="526"/>
      <c r="VER55" s="526"/>
      <c r="VES55" s="526"/>
      <c r="VET55" s="526"/>
      <c r="VEU55" s="526"/>
      <c r="VEV55" s="526"/>
      <c r="VEW55" s="526"/>
      <c r="VEX55" s="526"/>
      <c r="VEY55" s="526"/>
      <c r="VEZ55" s="526"/>
      <c r="VFA55" s="526"/>
      <c r="VFB55" s="526"/>
      <c r="VFC55" s="526"/>
      <c r="VFD55" s="526"/>
      <c r="VFE55" s="526"/>
      <c r="VFF55" s="526"/>
      <c r="VFG55" s="526"/>
      <c r="VFH55" s="526"/>
      <c r="VFI55" s="526"/>
      <c r="VFJ55" s="526"/>
      <c r="VFK55" s="526"/>
      <c r="VFL55" s="526"/>
      <c r="VFM55" s="526"/>
      <c r="VFN55" s="526"/>
      <c r="VFO55" s="526"/>
      <c r="VFP55" s="526"/>
      <c r="VFQ55" s="526"/>
      <c r="VFR55" s="526"/>
      <c r="VFS55" s="526"/>
      <c r="VFT55" s="526"/>
      <c r="VFU55" s="526"/>
      <c r="VFV55" s="526"/>
      <c r="VFW55" s="526"/>
      <c r="VFX55" s="526"/>
      <c r="VFY55" s="526"/>
      <c r="VFZ55" s="526"/>
      <c r="VGA55" s="526"/>
      <c r="VGB55" s="526"/>
      <c r="VGC55" s="526"/>
      <c r="VGD55" s="526"/>
      <c r="VGE55" s="526"/>
      <c r="VGF55" s="526"/>
      <c r="VGG55" s="526"/>
      <c r="VGH55" s="526"/>
      <c r="VGI55" s="526"/>
      <c r="VGJ55" s="526"/>
      <c r="VGK55" s="526"/>
      <c r="VGL55" s="526"/>
      <c r="VGM55" s="526"/>
      <c r="VGN55" s="526"/>
      <c r="VGO55" s="526"/>
      <c r="VGP55" s="526"/>
      <c r="VGQ55" s="526"/>
      <c r="VGR55" s="526"/>
      <c r="VGS55" s="526"/>
      <c r="VGT55" s="526"/>
      <c r="VGU55" s="526"/>
      <c r="VGV55" s="526"/>
      <c r="VGW55" s="526"/>
      <c r="VGX55" s="526"/>
      <c r="VGY55" s="526"/>
      <c r="VGZ55" s="526"/>
      <c r="VHA55" s="526"/>
      <c r="VHB55" s="526"/>
      <c r="VHC55" s="526"/>
      <c r="VHD55" s="526"/>
      <c r="VHE55" s="526"/>
      <c r="VHF55" s="526"/>
      <c r="VHG55" s="526"/>
      <c r="VHH55" s="526"/>
      <c r="VHI55" s="526"/>
      <c r="VHJ55" s="526"/>
      <c r="VHK55" s="526"/>
      <c r="VHL55" s="526"/>
      <c r="VHM55" s="526"/>
      <c r="VHN55" s="526"/>
      <c r="VHO55" s="526"/>
      <c r="VHP55" s="526"/>
      <c r="VHQ55" s="526"/>
      <c r="VHR55" s="526"/>
      <c r="VHS55" s="526"/>
      <c r="VHT55" s="526"/>
      <c r="VHU55" s="526"/>
      <c r="VHV55" s="526"/>
      <c r="VHW55" s="526"/>
      <c r="VHX55" s="526"/>
      <c r="VHY55" s="526"/>
      <c r="VHZ55" s="526"/>
      <c r="VIA55" s="526"/>
      <c r="VIB55" s="526"/>
      <c r="VIC55" s="526"/>
      <c r="VID55" s="526"/>
      <c r="VIE55" s="526"/>
      <c r="VIF55" s="526"/>
      <c r="VIG55" s="526"/>
      <c r="VIH55" s="526"/>
      <c r="VII55" s="526"/>
      <c r="VIJ55" s="526"/>
      <c r="VIK55" s="526"/>
      <c r="VIL55" s="526"/>
      <c r="VIM55" s="526"/>
      <c r="VIN55" s="526"/>
      <c r="VIO55" s="526"/>
      <c r="VIP55" s="526"/>
      <c r="VIQ55" s="526"/>
      <c r="VIR55" s="526"/>
      <c r="VIS55" s="526"/>
      <c r="VIT55" s="526"/>
      <c r="VIU55" s="526"/>
      <c r="VIV55" s="526"/>
      <c r="VIW55" s="526"/>
      <c r="VIX55" s="526"/>
      <c r="VIY55" s="526"/>
      <c r="VIZ55" s="526"/>
      <c r="VJA55" s="526"/>
      <c r="VJB55" s="526"/>
      <c r="VJC55" s="526"/>
      <c r="VJD55" s="526"/>
      <c r="VJE55" s="526"/>
      <c r="VJF55" s="526"/>
      <c r="VJG55" s="526"/>
      <c r="VJH55" s="526"/>
      <c r="VJI55" s="526"/>
      <c r="VJJ55" s="526"/>
      <c r="VJK55" s="526"/>
      <c r="VJL55" s="526"/>
      <c r="VJM55" s="526"/>
      <c r="VJN55" s="526"/>
      <c r="VJO55" s="526"/>
      <c r="VJP55" s="526"/>
      <c r="VJQ55" s="526"/>
      <c r="VJR55" s="526"/>
      <c r="VJS55" s="526"/>
      <c r="VJT55" s="526"/>
      <c r="VJU55" s="526"/>
      <c r="VJV55" s="526"/>
      <c r="VJW55" s="526"/>
      <c r="VJX55" s="526"/>
      <c r="VJY55" s="526"/>
      <c r="VJZ55" s="526"/>
      <c r="VKA55" s="526"/>
      <c r="VKB55" s="526"/>
      <c r="VKC55" s="526"/>
      <c r="VKD55" s="526"/>
      <c r="VKE55" s="526"/>
      <c r="VKF55" s="526"/>
      <c r="VKG55" s="526"/>
      <c r="VKH55" s="526"/>
      <c r="VKI55" s="526"/>
      <c r="VKJ55" s="526"/>
      <c r="VKK55" s="526"/>
      <c r="VKL55" s="526"/>
      <c r="VKM55" s="526"/>
      <c r="VKN55" s="526"/>
      <c r="VKO55" s="526"/>
      <c r="VKP55" s="526"/>
      <c r="VKQ55" s="526"/>
      <c r="VKR55" s="526"/>
      <c r="VKS55" s="526"/>
      <c r="VKT55" s="526"/>
      <c r="VKU55" s="526"/>
      <c r="VKV55" s="526"/>
      <c r="VKW55" s="526"/>
      <c r="VKX55" s="526"/>
      <c r="VKY55" s="526"/>
      <c r="VKZ55" s="526"/>
      <c r="VLA55" s="526"/>
      <c r="VLB55" s="526"/>
      <c r="VLC55" s="526"/>
      <c r="VLD55" s="526"/>
      <c r="VLE55" s="526"/>
      <c r="VLF55" s="526"/>
      <c r="VLG55" s="526"/>
      <c r="VLH55" s="526"/>
      <c r="VLI55" s="526"/>
      <c r="VLJ55" s="526"/>
      <c r="VLK55" s="526"/>
      <c r="VLL55" s="526"/>
      <c r="VLM55" s="526"/>
      <c r="VLN55" s="526"/>
      <c r="VLO55" s="526"/>
      <c r="VLP55" s="526"/>
      <c r="VLQ55" s="526"/>
      <c r="VLR55" s="526"/>
      <c r="VLS55" s="526"/>
      <c r="VLT55" s="526"/>
      <c r="VLU55" s="526"/>
      <c r="VLV55" s="526"/>
      <c r="VLW55" s="526"/>
      <c r="VLX55" s="526"/>
      <c r="VLY55" s="526"/>
      <c r="VLZ55" s="526"/>
      <c r="VMA55" s="526"/>
      <c r="VMB55" s="526"/>
      <c r="VMC55" s="526"/>
      <c r="VMD55" s="526"/>
      <c r="VME55" s="526"/>
      <c r="VMF55" s="526"/>
      <c r="VMG55" s="526"/>
      <c r="VMH55" s="526"/>
      <c r="VMI55" s="526"/>
      <c r="VMJ55" s="526"/>
      <c r="VMK55" s="526"/>
      <c r="VML55" s="526"/>
      <c r="VMM55" s="526"/>
      <c r="VMN55" s="526"/>
      <c r="VMO55" s="526"/>
      <c r="VMP55" s="526"/>
      <c r="VMQ55" s="526"/>
      <c r="VMR55" s="526"/>
      <c r="VMS55" s="526"/>
      <c r="VMT55" s="526"/>
      <c r="VMU55" s="526"/>
      <c r="VMV55" s="526"/>
      <c r="VMW55" s="526"/>
      <c r="VMX55" s="526"/>
      <c r="VMY55" s="526"/>
      <c r="VMZ55" s="526"/>
      <c r="VNA55" s="526"/>
      <c r="VNB55" s="526"/>
      <c r="VNC55" s="526"/>
      <c r="VND55" s="526"/>
      <c r="VNE55" s="526"/>
      <c r="VNF55" s="526"/>
      <c r="VNG55" s="526"/>
      <c r="VNH55" s="526"/>
      <c r="VNI55" s="526"/>
      <c r="VNJ55" s="526"/>
      <c r="VNK55" s="526"/>
      <c r="VNL55" s="526"/>
      <c r="VNM55" s="526"/>
      <c r="VNN55" s="526"/>
      <c r="VNO55" s="526"/>
      <c r="VNP55" s="526"/>
      <c r="VNQ55" s="526"/>
      <c r="VNR55" s="526"/>
      <c r="VNS55" s="526"/>
      <c r="VNT55" s="526"/>
      <c r="VNU55" s="526"/>
      <c r="VNV55" s="526"/>
      <c r="VNW55" s="526"/>
      <c r="VNX55" s="526"/>
      <c r="VNY55" s="526"/>
      <c r="VNZ55" s="526"/>
      <c r="VOA55" s="526"/>
      <c r="VOB55" s="526"/>
      <c r="VOC55" s="526"/>
      <c r="VOD55" s="526"/>
      <c r="VOE55" s="526"/>
      <c r="VOF55" s="526"/>
      <c r="VOG55" s="526"/>
      <c r="VOH55" s="526"/>
      <c r="VOI55" s="526"/>
      <c r="VOJ55" s="526"/>
      <c r="VOK55" s="526"/>
      <c r="VOL55" s="526"/>
      <c r="VOM55" s="526"/>
      <c r="VON55" s="526"/>
      <c r="VOO55" s="526"/>
      <c r="VOP55" s="526"/>
      <c r="VOQ55" s="526"/>
      <c r="VOR55" s="526"/>
      <c r="VOS55" s="526"/>
      <c r="VOT55" s="526"/>
      <c r="VOU55" s="526"/>
      <c r="VOV55" s="526"/>
      <c r="VOW55" s="526"/>
      <c r="VOX55" s="526"/>
      <c r="VOY55" s="526"/>
      <c r="VOZ55" s="526"/>
      <c r="VPA55" s="526"/>
      <c r="VPB55" s="526"/>
      <c r="VPC55" s="526"/>
      <c r="VPD55" s="526"/>
      <c r="VPE55" s="526"/>
      <c r="VPF55" s="526"/>
      <c r="VPG55" s="526"/>
      <c r="VPH55" s="526"/>
      <c r="VPI55" s="526"/>
      <c r="VPJ55" s="526"/>
      <c r="VPK55" s="526"/>
      <c r="VPL55" s="526"/>
      <c r="VPM55" s="526"/>
      <c r="VPN55" s="526"/>
      <c r="VPO55" s="526"/>
      <c r="VPP55" s="526"/>
      <c r="VPQ55" s="526"/>
      <c r="VPR55" s="526"/>
      <c r="VPS55" s="526"/>
      <c r="VPT55" s="526"/>
      <c r="VPU55" s="526"/>
      <c r="VPV55" s="526"/>
      <c r="VPW55" s="526"/>
      <c r="VPX55" s="526"/>
      <c r="VPY55" s="526"/>
      <c r="VPZ55" s="526"/>
      <c r="VQA55" s="526"/>
      <c r="VQB55" s="526"/>
      <c r="VQC55" s="526"/>
      <c r="VQD55" s="526"/>
      <c r="VQE55" s="526"/>
      <c r="VQF55" s="526"/>
      <c r="VQG55" s="526"/>
      <c r="VQH55" s="526"/>
      <c r="VQI55" s="526"/>
      <c r="VQJ55" s="526"/>
      <c r="VQK55" s="526"/>
      <c r="VQL55" s="526"/>
      <c r="VQM55" s="526"/>
      <c r="VQN55" s="526"/>
      <c r="VQO55" s="526"/>
      <c r="VQP55" s="526"/>
      <c r="VQQ55" s="526"/>
      <c r="VQR55" s="526"/>
      <c r="VQS55" s="526"/>
      <c r="VQT55" s="526"/>
      <c r="VQU55" s="526"/>
      <c r="VQV55" s="526"/>
      <c r="VQW55" s="526"/>
      <c r="VQX55" s="526"/>
      <c r="VQY55" s="526"/>
      <c r="VQZ55" s="526"/>
      <c r="VRA55" s="526"/>
      <c r="VRB55" s="526"/>
      <c r="VRC55" s="526"/>
      <c r="VRD55" s="526"/>
      <c r="VRE55" s="526"/>
      <c r="VRF55" s="526"/>
      <c r="VRG55" s="526"/>
      <c r="VRH55" s="526"/>
      <c r="VRI55" s="526"/>
      <c r="VRJ55" s="526"/>
      <c r="VRK55" s="526"/>
      <c r="VRL55" s="526"/>
      <c r="VRM55" s="526"/>
      <c r="VRN55" s="526"/>
      <c r="VRO55" s="526"/>
      <c r="VRP55" s="526"/>
      <c r="VRQ55" s="526"/>
      <c r="VRR55" s="526"/>
      <c r="VRS55" s="526"/>
      <c r="VRT55" s="526"/>
      <c r="VRU55" s="526"/>
      <c r="VRV55" s="526"/>
      <c r="VRW55" s="526"/>
      <c r="VRX55" s="526"/>
      <c r="VRY55" s="526"/>
      <c r="VRZ55" s="526"/>
      <c r="VSA55" s="526"/>
      <c r="VSB55" s="526"/>
      <c r="VSC55" s="526"/>
      <c r="VSD55" s="526"/>
      <c r="VSE55" s="526"/>
      <c r="VSF55" s="526"/>
      <c r="VSG55" s="526"/>
      <c r="VSH55" s="526"/>
      <c r="VSI55" s="526"/>
      <c r="VSJ55" s="526"/>
      <c r="VSK55" s="526"/>
      <c r="VSL55" s="526"/>
      <c r="VSM55" s="526"/>
      <c r="VSN55" s="526"/>
      <c r="VSO55" s="526"/>
      <c r="VSP55" s="526"/>
      <c r="VSQ55" s="526"/>
      <c r="VSR55" s="526"/>
      <c r="VSS55" s="526"/>
      <c r="VST55" s="526"/>
      <c r="VSU55" s="526"/>
      <c r="VSV55" s="526"/>
      <c r="VSW55" s="526"/>
      <c r="VSX55" s="526"/>
      <c r="VSY55" s="526"/>
      <c r="VSZ55" s="526"/>
      <c r="VTA55" s="526"/>
      <c r="VTB55" s="526"/>
      <c r="VTC55" s="526"/>
      <c r="VTD55" s="526"/>
      <c r="VTE55" s="526"/>
      <c r="VTF55" s="526"/>
      <c r="VTG55" s="526"/>
      <c r="VTH55" s="526"/>
      <c r="VTI55" s="526"/>
      <c r="VTJ55" s="526"/>
      <c r="VTK55" s="526"/>
      <c r="VTL55" s="526"/>
      <c r="VTM55" s="526"/>
      <c r="VTN55" s="526"/>
      <c r="VTO55" s="526"/>
      <c r="VTP55" s="526"/>
      <c r="VTQ55" s="526"/>
      <c r="VTR55" s="526"/>
      <c r="VTS55" s="526"/>
      <c r="VTT55" s="526"/>
      <c r="VTU55" s="526"/>
      <c r="VTV55" s="526"/>
      <c r="VTW55" s="526"/>
      <c r="VTX55" s="526"/>
      <c r="VTY55" s="526"/>
      <c r="VTZ55" s="526"/>
      <c r="VUA55" s="526"/>
      <c r="VUB55" s="526"/>
      <c r="VUC55" s="526"/>
      <c r="VUD55" s="526"/>
      <c r="VUE55" s="526"/>
      <c r="VUF55" s="526"/>
      <c r="VUG55" s="526"/>
      <c r="VUH55" s="526"/>
      <c r="VUI55" s="526"/>
      <c r="VUJ55" s="526"/>
      <c r="VUK55" s="526"/>
      <c r="VUL55" s="526"/>
      <c r="VUM55" s="526"/>
      <c r="VUN55" s="526"/>
      <c r="VUO55" s="526"/>
      <c r="VUP55" s="526"/>
      <c r="VUQ55" s="526"/>
      <c r="VUR55" s="526"/>
      <c r="VUS55" s="526"/>
      <c r="VUT55" s="526"/>
      <c r="VUU55" s="526"/>
      <c r="VUV55" s="526"/>
      <c r="VUW55" s="526"/>
      <c r="VUX55" s="526"/>
      <c r="VUY55" s="526"/>
      <c r="VUZ55" s="526"/>
      <c r="VVA55" s="526"/>
      <c r="VVB55" s="526"/>
      <c r="VVC55" s="526"/>
      <c r="VVD55" s="526"/>
      <c r="VVE55" s="526"/>
      <c r="VVF55" s="526"/>
      <c r="VVG55" s="526"/>
      <c r="VVH55" s="526"/>
      <c r="VVI55" s="526"/>
      <c r="VVJ55" s="526"/>
      <c r="VVK55" s="526"/>
      <c r="VVL55" s="526"/>
      <c r="VVM55" s="526"/>
      <c r="VVN55" s="526"/>
      <c r="VVO55" s="526"/>
      <c r="VVP55" s="526"/>
      <c r="VVQ55" s="526"/>
      <c r="VVR55" s="526"/>
      <c r="VVS55" s="526"/>
      <c r="VVT55" s="526"/>
      <c r="VVU55" s="526"/>
      <c r="VVV55" s="526"/>
      <c r="VVW55" s="526"/>
      <c r="VVX55" s="526"/>
      <c r="VVY55" s="526"/>
      <c r="VVZ55" s="526"/>
      <c r="VWA55" s="526"/>
      <c r="VWB55" s="526"/>
      <c r="VWC55" s="526"/>
      <c r="VWD55" s="526"/>
      <c r="VWE55" s="526"/>
      <c r="VWF55" s="526"/>
      <c r="VWG55" s="526"/>
      <c r="VWH55" s="526"/>
      <c r="VWI55" s="526"/>
      <c r="VWJ55" s="526"/>
      <c r="VWK55" s="526"/>
      <c r="VWL55" s="526"/>
      <c r="VWM55" s="526"/>
      <c r="VWN55" s="526"/>
      <c r="VWO55" s="526"/>
      <c r="VWP55" s="526"/>
      <c r="VWQ55" s="526"/>
      <c r="VWR55" s="526"/>
      <c r="VWS55" s="526"/>
      <c r="VWT55" s="526"/>
      <c r="VWU55" s="526"/>
      <c r="VWV55" s="526"/>
      <c r="VWW55" s="526"/>
      <c r="VWX55" s="526"/>
      <c r="VWY55" s="526"/>
      <c r="VWZ55" s="526"/>
      <c r="VXA55" s="526"/>
      <c r="VXB55" s="526"/>
      <c r="VXC55" s="526"/>
      <c r="VXD55" s="526"/>
      <c r="VXE55" s="526"/>
      <c r="VXF55" s="526"/>
      <c r="VXG55" s="526"/>
      <c r="VXH55" s="526"/>
      <c r="VXI55" s="526"/>
      <c r="VXJ55" s="526"/>
      <c r="VXK55" s="526"/>
      <c r="VXL55" s="526"/>
      <c r="VXM55" s="526"/>
      <c r="VXN55" s="526"/>
      <c r="VXO55" s="526"/>
      <c r="VXP55" s="526"/>
      <c r="VXQ55" s="526"/>
      <c r="VXR55" s="526"/>
      <c r="VXS55" s="526"/>
      <c r="VXT55" s="526"/>
      <c r="VXU55" s="526"/>
      <c r="VXV55" s="526"/>
      <c r="VXW55" s="526"/>
      <c r="VXX55" s="526"/>
      <c r="VXY55" s="526"/>
      <c r="VXZ55" s="526"/>
      <c r="VYA55" s="526"/>
      <c r="VYB55" s="526"/>
      <c r="VYC55" s="526"/>
      <c r="VYD55" s="526"/>
      <c r="VYE55" s="526"/>
      <c r="VYF55" s="526"/>
      <c r="VYG55" s="526"/>
      <c r="VYH55" s="526"/>
      <c r="VYI55" s="526"/>
      <c r="VYJ55" s="526"/>
      <c r="VYK55" s="526"/>
      <c r="VYL55" s="526"/>
      <c r="VYM55" s="526"/>
      <c r="VYN55" s="526"/>
      <c r="VYO55" s="526"/>
      <c r="VYP55" s="526"/>
      <c r="VYQ55" s="526"/>
      <c r="VYR55" s="526"/>
      <c r="VYS55" s="526"/>
      <c r="VYT55" s="526"/>
      <c r="VYU55" s="526"/>
      <c r="VYV55" s="526"/>
      <c r="VYW55" s="526"/>
      <c r="VYX55" s="526"/>
      <c r="VYY55" s="526"/>
      <c r="VYZ55" s="526"/>
      <c r="VZA55" s="526"/>
      <c r="VZB55" s="526"/>
      <c r="VZC55" s="526"/>
      <c r="VZD55" s="526"/>
      <c r="VZE55" s="526"/>
      <c r="VZF55" s="526"/>
      <c r="VZG55" s="526"/>
      <c r="VZH55" s="526"/>
      <c r="VZI55" s="526"/>
      <c r="VZJ55" s="526"/>
      <c r="VZK55" s="526"/>
      <c r="VZL55" s="526"/>
      <c r="VZM55" s="526"/>
      <c r="VZN55" s="526"/>
      <c r="VZO55" s="526"/>
      <c r="VZP55" s="526"/>
      <c r="VZQ55" s="526"/>
      <c r="VZR55" s="526"/>
      <c r="VZS55" s="526"/>
      <c r="VZT55" s="526"/>
      <c r="VZU55" s="526"/>
      <c r="VZV55" s="526"/>
      <c r="VZW55" s="526"/>
      <c r="VZX55" s="526"/>
      <c r="VZY55" s="526"/>
      <c r="VZZ55" s="526"/>
      <c r="WAA55" s="526"/>
      <c r="WAB55" s="526"/>
      <c r="WAC55" s="526"/>
      <c r="WAD55" s="526"/>
      <c r="WAE55" s="526"/>
      <c r="WAF55" s="526"/>
      <c r="WAG55" s="526"/>
      <c r="WAH55" s="526"/>
      <c r="WAI55" s="526"/>
      <c r="WAJ55" s="526"/>
      <c r="WAK55" s="526"/>
      <c r="WAL55" s="526"/>
      <c r="WAM55" s="526"/>
      <c r="WAN55" s="526"/>
      <c r="WAO55" s="526"/>
      <c r="WAP55" s="526"/>
      <c r="WAQ55" s="526"/>
      <c r="WAR55" s="526"/>
      <c r="WAS55" s="526"/>
      <c r="WAT55" s="526"/>
      <c r="WAU55" s="526"/>
      <c r="WAV55" s="526"/>
      <c r="WAW55" s="526"/>
      <c r="WAX55" s="526"/>
      <c r="WAY55" s="526"/>
      <c r="WAZ55" s="526"/>
      <c r="WBA55" s="526"/>
      <c r="WBB55" s="526"/>
      <c r="WBC55" s="526"/>
      <c r="WBD55" s="526"/>
      <c r="WBE55" s="526"/>
      <c r="WBF55" s="526"/>
      <c r="WBG55" s="526"/>
      <c r="WBH55" s="526"/>
      <c r="WBI55" s="526"/>
      <c r="WBJ55" s="526"/>
      <c r="WBK55" s="526"/>
      <c r="WBL55" s="526"/>
      <c r="WBM55" s="526"/>
      <c r="WBN55" s="526"/>
      <c r="WBO55" s="526"/>
      <c r="WBP55" s="526"/>
      <c r="WBQ55" s="526"/>
      <c r="WBR55" s="526"/>
      <c r="WBS55" s="526"/>
      <c r="WBT55" s="526"/>
      <c r="WBU55" s="526"/>
      <c r="WBV55" s="526"/>
      <c r="WBW55" s="526"/>
      <c r="WBX55" s="526"/>
      <c r="WBY55" s="526"/>
      <c r="WBZ55" s="526"/>
      <c r="WCA55" s="526"/>
      <c r="WCB55" s="526"/>
      <c r="WCC55" s="526"/>
      <c r="WCD55" s="526"/>
      <c r="WCE55" s="526"/>
      <c r="WCF55" s="526"/>
      <c r="WCG55" s="526"/>
      <c r="WCH55" s="526"/>
      <c r="WCI55" s="526"/>
      <c r="WCJ55" s="526"/>
      <c r="WCK55" s="526"/>
      <c r="WCL55" s="526"/>
      <c r="WCM55" s="526"/>
      <c r="WCN55" s="526"/>
      <c r="WCO55" s="526"/>
      <c r="WCP55" s="526"/>
      <c r="WCQ55" s="526"/>
      <c r="WCR55" s="526"/>
      <c r="WCS55" s="526"/>
      <c r="WCT55" s="526"/>
      <c r="WCU55" s="526"/>
      <c r="WCV55" s="526"/>
      <c r="WCW55" s="526"/>
      <c r="WCX55" s="526"/>
      <c r="WCY55" s="526"/>
      <c r="WCZ55" s="526"/>
      <c r="WDA55" s="526"/>
      <c r="WDB55" s="526"/>
      <c r="WDC55" s="526"/>
      <c r="WDD55" s="526"/>
      <c r="WDE55" s="526"/>
      <c r="WDF55" s="526"/>
      <c r="WDG55" s="526"/>
      <c r="WDH55" s="526"/>
      <c r="WDI55" s="526"/>
      <c r="WDJ55" s="526"/>
      <c r="WDK55" s="526"/>
      <c r="WDL55" s="526"/>
      <c r="WDM55" s="526"/>
      <c r="WDN55" s="526"/>
      <c r="WDO55" s="526"/>
      <c r="WDP55" s="526"/>
      <c r="WDQ55" s="526"/>
      <c r="WDR55" s="526"/>
      <c r="WDS55" s="526"/>
      <c r="WDT55" s="526"/>
      <c r="WDU55" s="526"/>
      <c r="WDV55" s="526"/>
      <c r="WDW55" s="526"/>
      <c r="WDX55" s="526"/>
      <c r="WDY55" s="526"/>
      <c r="WDZ55" s="526"/>
      <c r="WEA55" s="526"/>
      <c r="WEB55" s="526"/>
      <c r="WEC55" s="526"/>
      <c r="WED55" s="526"/>
      <c r="WEE55" s="526"/>
      <c r="WEF55" s="526"/>
      <c r="WEG55" s="526"/>
      <c r="WEH55" s="526"/>
      <c r="WEI55" s="526"/>
      <c r="WEJ55" s="526"/>
      <c r="WEK55" s="526"/>
      <c r="WEL55" s="526"/>
      <c r="WEM55" s="526"/>
      <c r="WEN55" s="526"/>
      <c r="WEO55" s="526"/>
      <c r="WEP55" s="526"/>
      <c r="WEQ55" s="526"/>
      <c r="WER55" s="526"/>
      <c r="WES55" s="526"/>
      <c r="WET55" s="526"/>
      <c r="WEU55" s="526"/>
      <c r="WEV55" s="526"/>
      <c r="WEW55" s="526"/>
      <c r="WEX55" s="526"/>
      <c r="WEY55" s="526"/>
      <c r="WEZ55" s="526"/>
      <c r="WFA55" s="526"/>
      <c r="WFB55" s="526"/>
      <c r="WFC55" s="526"/>
      <c r="WFD55" s="526"/>
      <c r="WFE55" s="526"/>
      <c r="WFF55" s="526"/>
      <c r="WFG55" s="526"/>
      <c r="WFH55" s="526"/>
      <c r="WFI55" s="526"/>
      <c r="WFJ55" s="526"/>
      <c r="WFK55" s="526"/>
      <c r="WFL55" s="526"/>
      <c r="WFM55" s="526"/>
      <c r="WFN55" s="526"/>
      <c r="WFO55" s="526"/>
      <c r="WFP55" s="526"/>
      <c r="WFQ55" s="526"/>
      <c r="WFR55" s="526"/>
      <c r="WFS55" s="526"/>
      <c r="WFT55" s="526"/>
      <c r="WFU55" s="526"/>
      <c r="WFV55" s="526"/>
      <c r="WFW55" s="526"/>
      <c r="WFX55" s="526"/>
      <c r="WFY55" s="526"/>
      <c r="WFZ55" s="526"/>
      <c r="WGA55" s="526"/>
      <c r="WGB55" s="526"/>
      <c r="WGC55" s="526"/>
      <c r="WGD55" s="526"/>
      <c r="WGE55" s="526"/>
      <c r="WGF55" s="526"/>
      <c r="WGG55" s="526"/>
      <c r="WGH55" s="526"/>
      <c r="WGI55" s="526"/>
      <c r="WGJ55" s="526"/>
      <c r="WGK55" s="526"/>
      <c r="WGL55" s="526"/>
      <c r="WGM55" s="526"/>
      <c r="WGN55" s="526"/>
      <c r="WGO55" s="526"/>
      <c r="WGP55" s="526"/>
      <c r="WGQ55" s="526"/>
      <c r="WGR55" s="526"/>
      <c r="WGS55" s="526"/>
      <c r="WGT55" s="526"/>
      <c r="WGU55" s="526"/>
      <c r="WGV55" s="526"/>
      <c r="WGW55" s="526"/>
      <c r="WGX55" s="526"/>
      <c r="WGY55" s="526"/>
      <c r="WGZ55" s="526"/>
      <c r="WHA55" s="526"/>
      <c r="WHB55" s="526"/>
      <c r="WHC55" s="526"/>
      <c r="WHD55" s="526"/>
      <c r="WHE55" s="526"/>
      <c r="WHF55" s="526"/>
      <c r="WHG55" s="526"/>
      <c r="WHH55" s="526"/>
      <c r="WHI55" s="526"/>
      <c r="WHJ55" s="526"/>
      <c r="WHK55" s="526"/>
      <c r="WHL55" s="526"/>
      <c r="WHM55" s="526"/>
      <c r="WHN55" s="526"/>
      <c r="WHO55" s="526"/>
      <c r="WHP55" s="526"/>
      <c r="WHQ55" s="526"/>
      <c r="WHR55" s="526"/>
      <c r="WHS55" s="526"/>
      <c r="WHT55" s="526"/>
      <c r="WHU55" s="526"/>
      <c r="WHV55" s="526"/>
      <c r="WHW55" s="526"/>
      <c r="WHX55" s="526"/>
      <c r="WHY55" s="526"/>
      <c r="WHZ55" s="526"/>
      <c r="WIA55" s="526"/>
      <c r="WIB55" s="526"/>
      <c r="WIC55" s="526"/>
      <c r="WID55" s="526"/>
      <c r="WIE55" s="526"/>
      <c r="WIF55" s="526"/>
      <c r="WIG55" s="526"/>
      <c r="WIH55" s="526"/>
      <c r="WII55" s="526"/>
      <c r="WIJ55" s="526"/>
      <c r="WIK55" s="526"/>
      <c r="WIL55" s="526"/>
      <c r="WIM55" s="526"/>
      <c r="WIN55" s="526"/>
      <c r="WIO55" s="526"/>
      <c r="WIP55" s="526"/>
      <c r="WIQ55" s="526"/>
      <c r="WIR55" s="526"/>
      <c r="WIS55" s="526"/>
      <c r="WIT55" s="526"/>
      <c r="WIU55" s="526"/>
      <c r="WIV55" s="526"/>
      <c r="WIW55" s="526"/>
      <c r="WIX55" s="526"/>
      <c r="WIY55" s="526"/>
      <c r="WIZ55" s="526"/>
      <c r="WJA55" s="526"/>
      <c r="WJB55" s="526"/>
      <c r="WJC55" s="526"/>
      <c r="WJD55" s="526"/>
      <c r="WJE55" s="526"/>
      <c r="WJF55" s="526"/>
      <c r="WJG55" s="526"/>
      <c r="WJH55" s="526"/>
      <c r="WJI55" s="526"/>
      <c r="WJJ55" s="526"/>
      <c r="WJK55" s="526"/>
      <c r="WJL55" s="526"/>
      <c r="WJM55" s="526"/>
      <c r="WJN55" s="526"/>
      <c r="WJO55" s="526"/>
      <c r="WJP55" s="526"/>
      <c r="WJQ55" s="526"/>
      <c r="WJR55" s="526"/>
      <c r="WJS55" s="526"/>
      <c r="WJT55" s="526"/>
      <c r="WJU55" s="526"/>
      <c r="WJV55" s="526"/>
      <c r="WJW55" s="526"/>
      <c r="WJX55" s="526"/>
      <c r="WJY55" s="526"/>
      <c r="WJZ55" s="526"/>
      <c r="WKA55" s="526"/>
      <c r="WKB55" s="526"/>
      <c r="WKC55" s="526"/>
      <c r="WKD55" s="526"/>
      <c r="WKE55" s="526"/>
      <c r="WKF55" s="526"/>
      <c r="WKG55" s="526"/>
      <c r="WKH55" s="526"/>
      <c r="WKI55" s="526"/>
      <c r="WKJ55" s="526"/>
      <c r="WKK55" s="526"/>
      <c r="WKL55" s="526"/>
      <c r="WKM55" s="526"/>
      <c r="WKN55" s="526"/>
      <c r="WKO55" s="526"/>
      <c r="WKP55" s="526"/>
      <c r="WKQ55" s="526"/>
      <c r="WKR55" s="526"/>
      <c r="WKS55" s="526"/>
      <c r="WKT55" s="526"/>
      <c r="WKU55" s="526"/>
      <c r="WKV55" s="526"/>
      <c r="WKW55" s="526"/>
      <c r="WKX55" s="526"/>
      <c r="WKY55" s="526"/>
      <c r="WKZ55" s="526"/>
      <c r="WLA55" s="526"/>
      <c r="WLB55" s="526"/>
      <c r="WLC55" s="526"/>
      <c r="WLD55" s="526"/>
      <c r="WLE55" s="526"/>
      <c r="WLF55" s="526"/>
      <c r="WLG55" s="526"/>
      <c r="WLH55" s="526"/>
      <c r="WLI55" s="526"/>
      <c r="WLJ55" s="526"/>
      <c r="WLK55" s="526"/>
      <c r="WLL55" s="526"/>
      <c r="WLM55" s="526"/>
      <c r="WLN55" s="526"/>
      <c r="WLO55" s="526"/>
      <c r="WLP55" s="526"/>
      <c r="WLQ55" s="526"/>
      <c r="WLR55" s="526"/>
      <c r="WLS55" s="526"/>
      <c r="WLT55" s="526"/>
      <c r="WLU55" s="526"/>
      <c r="WLV55" s="526"/>
      <c r="WLW55" s="526"/>
      <c r="WLX55" s="526"/>
      <c r="WLY55" s="526"/>
      <c r="WLZ55" s="526"/>
      <c r="WMA55" s="526"/>
      <c r="WMB55" s="526"/>
      <c r="WMC55" s="526"/>
      <c r="WMD55" s="526"/>
      <c r="WME55" s="526"/>
      <c r="WMF55" s="526"/>
      <c r="WMG55" s="526"/>
      <c r="WMH55" s="526"/>
      <c r="WMI55" s="526"/>
      <c r="WMJ55" s="526"/>
      <c r="WMK55" s="526"/>
      <c r="WML55" s="526"/>
      <c r="WMM55" s="526"/>
      <c r="WMN55" s="526"/>
      <c r="WMO55" s="526"/>
      <c r="WMP55" s="526"/>
      <c r="WMQ55" s="526"/>
      <c r="WMR55" s="526"/>
      <c r="WMS55" s="526"/>
      <c r="WMT55" s="526"/>
      <c r="WMU55" s="526"/>
      <c r="WMV55" s="526"/>
      <c r="WMW55" s="526"/>
      <c r="WMX55" s="526"/>
      <c r="WMY55" s="526"/>
      <c r="WMZ55" s="526"/>
      <c r="WNA55" s="526"/>
      <c r="WNB55" s="526"/>
      <c r="WNC55" s="526"/>
      <c r="WND55" s="526"/>
      <c r="WNE55" s="526"/>
      <c r="WNF55" s="526"/>
      <c r="WNG55" s="526"/>
      <c r="WNH55" s="526"/>
      <c r="WNI55" s="526"/>
      <c r="WNJ55" s="526"/>
      <c r="WNK55" s="526"/>
      <c r="WNL55" s="526"/>
      <c r="WNM55" s="526"/>
      <c r="WNN55" s="526"/>
      <c r="WNO55" s="526"/>
      <c r="WNP55" s="526"/>
      <c r="WNQ55" s="526"/>
      <c r="WNR55" s="526"/>
      <c r="WNS55" s="526"/>
      <c r="WNT55" s="526"/>
      <c r="WNU55" s="526"/>
      <c r="WNV55" s="526"/>
      <c r="WNW55" s="526"/>
      <c r="WNX55" s="526"/>
      <c r="WNY55" s="526"/>
      <c r="WNZ55" s="526"/>
      <c r="WOA55" s="526"/>
      <c r="WOB55" s="526"/>
      <c r="WOC55" s="526"/>
      <c r="WOD55" s="526"/>
      <c r="WOE55" s="526"/>
      <c r="WOF55" s="526"/>
      <c r="WOG55" s="526"/>
      <c r="WOH55" s="526"/>
      <c r="WOI55" s="526"/>
      <c r="WOJ55" s="526"/>
      <c r="WOK55" s="526"/>
      <c r="WOL55" s="526"/>
      <c r="WOM55" s="526"/>
      <c r="WON55" s="526"/>
      <c r="WOO55" s="526"/>
      <c r="WOP55" s="526"/>
      <c r="WOQ55" s="526"/>
      <c r="WOR55" s="526"/>
      <c r="WOS55" s="526"/>
      <c r="WOT55" s="526"/>
      <c r="WOU55" s="526"/>
      <c r="WOV55" s="526"/>
      <c r="WOW55" s="526"/>
      <c r="WOX55" s="526"/>
      <c r="WOY55" s="526"/>
      <c r="WOZ55" s="526"/>
      <c r="WPA55" s="526"/>
      <c r="WPB55" s="526"/>
      <c r="WPC55" s="526"/>
      <c r="WPD55" s="526"/>
      <c r="WPE55" s="526"/>
      <c r="WPF55" s="526"/>
      <c r="WPG55" s="526"/>
      <c r="WPH55" s="526"/>
      <c r="WPI55" s="526"/>
      <c r="WPJ55" s="526"/>
      <c r="WPK55" s="526"/>
      <c r="WPL55" s="526"/>
      <c r="WPM55" s="526"/>
      <c r="WPN55" s="526"/>
      <c r="WPO55" s="526"/>
      <c r="WPP55" s="526"/>
      <c r="WPQ55" s="526"/>
      <c r="WPR55" s="526"/>
      <c r="WPS55" s="526"/>
      <c r="WPT55" s="526"/>
      <c r="WPU55" s="526"/>
      <c r="WPV55" s="526"/>
      <c r="WPW55" s="526"/>
      <c r="WPX55" s="526"/>
      <c r="WPY55" s="526"/>
      <c r="WPZ55" s="526"/>
      <c r="WQA55" s="526"/>
      <c r="WQB55" s="526"/>
      <c r="WQC55" s="526"/>
      <c r="WQD55" s="526"/>
      <c r="WQE55" s="526"/>
      <c r="WQF55" s="526"/>
      <c r="WQG55" s="526"/>
      <c r="WQH55" s="526"/>
      <c r="WQI55" s="526"/>
      <c r="WQJ55" s="526"/>
      <c r="WQK55" s="526"/>
      <c r="WQL55" s="526"/>
      <c r="WQM55" s="526"/>
      <c r="WQN55" s="526"/>
      <c r="WQO55" s="526"/>
      <c r="WQP55" s="526"/>
      <c r="WQQ55" s="526"/>
      <c r="WQR55" s="526"/>
      <c r="WQS55" s="526"/>
      <c r="WQT55" s="526"/>
      <c r="WQU55" s="526"/>
      <c r="WQV55" s="526"/>
      <c r="WQW55" s="526"/>
      <c r="WQX55" s="526"/>
      <c r="WQY55" s="526"/>
      <c r="WQZ55" s="526"/>
      <c r="WRA55" s="526"/>
      <c r="WRB55" s="526"/>
      <c r="WRC55" s="526"/>
      <c r="WRD55" s="526"/>
      <c r="WRE55" s="526"/>
      <c r="WRF55" s="526"/>
      <c r="WRG55" s="526"/>
      <c r="WRH55" s="526"/>
      <c r="WRI55" s="526"/>
      <c r="WRJ55" s="526"/>
      <c r="WRK55" s="526"/>
      <c r="WRL55" s="526"/>
      <c r="WRM55" s="526"/>
      <c r="WRN55" s="526"/>
      <c r="WRO55" s="526"/>
      <c r="WRP55" s="526"/>
      <c r="WRQ55" s="526"/>
      <c r="WRR55" s="526"/>
      <c r="WRS55" s="526"/>
      <c r="WRT55" s="526"/>
      <c r="WRU55" s="526"/>
      <c r="WRV55" s="526"/>
      <c r="WRW55" s="526"/>
      <c r="WRX55" s="526"/>
      <c r="WRY55" s="526"/>
      <c r="WRZ55" s="526"/>
      <c r="WSA55" s="526"/>
      <c r="WSB55" s="526"/>
      <c r="WSC55" s="526"/>
      <c r="WSD55" s="526"/>
      <c r="WSE55" s="526"/>
      <c r="WSF55" s="526"/>
      <c r="WSG55" s="526"/>
      <c r="WSH55" s="526"/>
      <c r="WSI55" s="526"/>
      <c r="WSJ55" s="526"/>
      <c r="WSK55" s="526"/>
      <c r="WSL55" s="526"/>
      <c r="WSM55" s="526"/>
      <c r="WSN55" s="526"/>
      <c r="WSO55" s="526"/>
      <c r="WSP55" s="526"/>
      <c r="WSQ55" s="526"/>
      <c r="WSR55" s="526"/>
      <c r="WSS55" s="526"/>
      <c r="WST55" s="526"/>
      <c r="WSU55" s="526"/>
      <c r="WSV55" s="526"/>
      <c r="WSW55" s="526"/>
      <c r="WSX55" s="526"/>
      <c r="WSY55" s="526"/>
      <c r="WSZ55" s="526"/>
      <c r="WTA55" s="526"/>
      <c r="WTB55" s="526"/>
      <c r="WTC55" s="526"/>
      <c r="WTD55" s="526"/>
      <c r="WTE55" s="526"/>
      <c r="WTF55" s="526"/>
      <c r="WTG55" s="526"/>
      <c r="WTH55" s="526"/>
      <c r="WTI55" s="526"/>
      <c r="WTJ55" s="526"/>
      <c r="WTK55" s="526"/>
      <c r="WTL55" s="526"/>
      <c r="WTM55" s="526"/>
      <c r="WTN55" s="526"/>
      <c r="WTO55" s="526"/>
      <c r="WTP55" s="526"/>
      <c r="WTQ55" s="526"/>
      <c r="WTR55" s="526"/>
      <c r="WTS55" s="526"/>
      <c r="WTT55" s="526"/>
      <c r="WTU55" s="526"/>
      <c r="WTV55" s="526"/>
      <c r="WTW55" s="526"/>
      <c r="WTX55" s="526"/>
      <c r="WTY55" s="526"/>
      <c r="WTZ55" s="526"/>
      <c r="WUA55" s="526"/>
      <c r="WUB55" s="526"/>
      <c r="WUC55" s="526"/>
      <c r="WUD55" s="526"/>
      <c r="WUE55" s="526"/>
      <c r="WUF55" s="526"/>
      <c r="WUG55" s="526"/>
      <c r="WUH55" s="526"/>
      <c r="WUI55" s="526"/>
      <c r="WUJ55" s="526"/>
      <c r="WUK55" s="526"/>
      <c r="WUL55" s="526"/>
      <c r="WUM55" s="526"/>
      <c r="WUN55" s="526"/>
      <c r="WUO55" s="526"/>
      <c r="WUP55" s="526"/>
      <c r="WUQ55" s="526"/>
      <c r="WUR55" s="526"/>
      <c r="WUS55" s="526"/>
      <c r="WUT55" s="526"/>
      <c r="WUU55" s="526"/>
      <c r="WUV55" s="526"/>
      <c r="WUW55" s="526"/>
      <c r="WUX55" s="526"/>
      <c r="WUY55" s="526"/>
      <c r="WUZ55" s="526"/>
      <c r="WVA55" s="526"/>
      <c r="WVB55" s="526"/>
      <c r="WVC55" s="526"/>
      <c r="WVD55" s="526"/>
      <c r="WVE55" s="526"/>
      <c r="WVF55" s="526"/>
      <c r="WVG55" s="526"/>
      <c r="WVH55" s="526"/>
      <c r="WVI55" s="526"/>
      <c r="WVJ55" s="526"/>
      <c r="WVK55" s="526"/>
      <c r="WVL55" s="526"/>
      <c r="WVM55" s="526"/>
      <c r="WVN55" s="526"/>
      <c r="WVO55" s="526"/>
      <c r="WVP55" s="526"/>
      <c r="WVQ55" s="526"/>
      <c r="WVR55" s="526"/>
      <c r="WVS55" s="526"/>
      <c r="WVT55" s="526"/>
      <c r="WVU55" s="526"/>
      <c r="WVV55" s="526"/>
      <c r="WVW55" s="526"/>
      <c r="WVX55" s="526"/>
      <c r="WVY55" s="526"/>
      <c r="WVZ55" s="526"/>
      <c r="WWA55" s="526"/>
      <c r="WWB55" s="526"/>
      <c r="WWC55" s="526"/>
      <c r="WWD55" s="526"/>
      <c r="WWE55" s="526"/>
      <c r="WWF55" s="526"/>
      <c r="WWG55" s="526"/>
      <c r="WWH55" s="526"/>
      <c r="WWI55" s="526"/>
      <c r="WWJ55" s="526"/>
      <c r="WWK55" s="526"/>
      <c r="WWL55" s="526"/>
      <c r="WWM55" s="526"/>
      <c r="WWN55" s="526"/>
      <c r="WWO55" s="526"/>
      <c r="WWP55" s="526"/>
      <c r="WWQ55" s="526"/>
      <c r="WWR55" s="526"/>
      <c r="WWS55" s="526"/>
      <c r="WWT55" s="526"/>
      <c r="WWU55" s="526"/>
      <c r="WWV55" s="526"/>
      <c r="WWW55" s="526"/>
      <c r="WWX55" s="526"/>
      <c r="WWY55" s="526"/>
      <c r="WWZ55" s="526"/>
      <c r="WXA55" s="526"/>
      <c r="WXB55" s="526"/>
      <c r="WXC55" s="526"/>
      <c r="WXD55" s="526"/>
      <c r="WXE55" s="526"/>
      <c r="WXF55" s="526"/>
      <c r="WXG55" s="526"/>
      <c r="WXH55" s="526"/>
      <c r="WXI55" s="526"/>
      <c r="WXJ55" s="526"/>
      <c r="WXK55" s="526"/>
      <c r="WXL55" s="526"/>
      <c r="WXM55" s="526"/>
      <c r="WXN55" s="526"/>
      <c r="WXO55" s="526"/>
      <c r="WXP55" s="526"/>
      <c r="WXQ55" s="526"/>
      <c r="WXR55" s="526"/>
      <c r="WXS55" s="526"/>
      <c r="WXT55" s="526"/>
      <c r="WXU55" s="526"/>
      <c r="WXV55" s="526"/>
      <c r="WXW55" s="526"/>
      <c r="WXX55" s="526"/>
      <c r="WXY55" s="526"/>
      <c r="WXZ55" s="526"/>
      <c r="WYA55" s="526"/>
      <c r="WYB55" s="526"/>
      <c r="WYC55" s="526"/>
      <c r="WYD55" s="526"/>
      <c r="WYE55" s="526"/>
      <c r="WYF55" s="526"/>
      <c r="WYG55" s="526"/>
      <c r="WYH55" s="526"/>
      <c r="WYI55" s="526"/>
      <c r="WYJ55" s="526"/>
      <c r="WYK55" s="526"/>
      <c r="WYL55" s="526"/>
      <c r="WYM55" s="526"/>
      <c r="WYN55" s="526"/>
      <c r="WYO55" s="526"/>
      <c r="WYP55" s="526"/>
      <c r="WYQ55" s="526"/>
      <c r="WYR55" s="526"/>
      <c r="WYS55" s="526"/>
      <c r="WYT55" s="526"/>
      <c r="WYU55" s="526"/>
      <c r="WYV55" s="526"/>
      <c r="WYW55" s="526"/>
      <c r="WYX55" s="526"/>
      <c r="WYY55" s="526"/>
      <c r="WYZ55" s="526"/>
      <c r="WZA55" s="526"/>
      <c r="WZB55" s="526"/>
      <c r="WZC55" s="526"/>
      <c r="WZD55" s="526"/>
      <c r="WZE55" s="526"/>
      <c r="WZF55" s="526"/>
      <c r="WZG55" s="526"/>
      <c r="WZH55" s="526"/>
      <c r="WZI55" s="526"/>
      <c r="WZJ55" s="526"/>
      <c r="WZK55" s="526"/>
      <c r="WZL55" s="526"/>
      <c r="WZM55" s="526"/>
      <c r="WZN55" s="526"/>
      <c r="WZO55" s="526"/>
      <c r="WZP55" s="526"/>
      <c r="WZQ55" s="526"/>
      <c r="WZR55" s="526"/>
      <c r="WZS55" s="526"/>
      <c r="WZT55" s="526"/>
      <c r="WZU55" s="526"/>
      <c r="WZV55" s="526"/>
      <c r="WZW55" s="526"/>
      <c r="WZX55" s="526"/>
      <c r="WZY55" s="526"/>
      <c r="WZZ55" s="526"/>
      <c r="XAA55" s="526"/>
      <c r="XAB55" s="526"/>
      <c r="XAC55" s="526"/>
      <c r="XAD55" s="526"/>
      <c r="XAE55" s="526"/>
      <c r="XAF55" s="526"/>
      <c r="XAG55" s="526"/>
      <c r="XAH55" s="526"/>
      <c r="XAI55" s="526"/>
      <c r="XAJ55" s="526"/>
      <c r="XAK55" s="526"/>
      <c r="XAL55" s="526"/>
      <c r="XAM55" s="526"/>
      <c r="XAN55" s="526"/>
      <c r="XAO55" s="526"/>
      <c r="XAP55" s="526"/>
      <c r="XAQ55" s="526"/>
      <c r="XAR55" s="526"/>
      <c r="XAS55" s="526"/>
      <c r="XAT55" s="526"/>
      <c r="XAU55" s="526"/>
      <c r="XAV55" s="526"/>
      <c r="XAW55" s="526"/>
      <c r="XAX55" s="526"/>
      <c r="XAY55" s="526"/>
      <c r="XAZ55" s="526"/>
      <c r="XBA55" s="526"/>
      <c r="XBB55" s="526"/>
      <c r="XBC55" s="526"/>
      <c r="XBD55" s="526"/>
      <c r="XBE55" s="526"/>
      <c r="XBF55" s="526"/>
      <c r="XBG55" s="526"/>
      <c r="XBH55" s="526"/>
      <c r="XBI55" s="526"/>
      <c r="XBJ55" s="526"/>
      <c r="XBK55" s="526"/>
      <c r="XBL55" s="526"/>
      <c r="XBM55" s="526"/>
      <c r="XBN55" s="526"/>
      <c r="XBO55" s="526"/>
      <c r="XBP55" s="526"/>
      <c r="XBQ55" s="526"/>
      <c r="XBR55" s="526"/>
      <c r="XBS55" s="526"/>
      <c r="XBT55" s="526"/>
      <c r="XBU55" s="526"/>
      <c r="XBV55" s="526"/>
      <c r="XBW55" s="526"/>
      <c r="XBX55" s="526"/>
      <c r="XBY55" s="526"/>
      <c r="XBZ55" s="526"/>
      <c r="XCA55" s="526"/>
      <c r="XCB55" s="526"/>
      <c r="XCC55" s="526"/>
      <c r="XCD55" s="526"/>
      <c r="XCE55" s="526"/>
      <c r="XCF55" s="526"/>
      <c r="XCG55" s="526"/>
      <c r="XCH55" s="526"/>
      <c r="XCI55" s="526"/>
      <c r="XCJ55" s="526"/>
      <c r="XCK55" s="526"/>
      <c r="XCL55" s="526"/>
      <c r="XCM55" s="526"/>
      <c r="XCN55" s="526"/>
      <c r="XCO55" s="526"/>
      <c r="XCP55" s="526"/>
      <c r="XCQ55" s="526"/>
      <c r="XCR55" s="526"/>
      <c r="XCS55" s="526"/>
      <c r="XCT55" s="526"/>
      <c r="XCU55" s="526"/>
      <c r="XCV55" s="526"/>
      <c r="XCW55" s="526"/>
      <c r="XCX55" s="526"/>
      <c r="XCY55" s="526"/>
      <c r="XCZ55" s="526"/>
      <c r="XDA55" s="526"/>
      <c r="XDB55" s="526"/>
      <c r="XDC55" s="526"/>
      <c r="XDD55" s="526"/>
      <c r="XDE55" s="526"/>
      <c r="XDF55" s="526"/>
      <c r="XDG55" s="526"/>
      <c r="XDH55" s="526"/>
      <c r="XDI55" s="526"/>
      <c r="XDJ55" s="526"/>
      <c r="XDK55" s="526"/>
      <c r="XDL55" s="526"/>
      <c r="XDM55" s="526"/>
      <c r="XDN55" s="526"/>
      <c r="XDO55" s="526"/>
      <c r="XDP55" s="526"/>
      <c r="XDQ55" s="526"/>
      <c r="XDR55" s="526"/>
      <c r="XDS55" s="526"/>
      <c r="XDT55" s="526"/>
      <c r="XDU55" s="526"/>
      <c r="XDV55" s="526"/>
      <c r="XDW55" s="526"/>
      <c r="XDX55" s="526"/>
      <c r="XDY55" s="526"/>
      <c r="XDZ55" s="526"/>
      <c r="XEA55" s="526"/>
      <c r="XEB55" s="526"/>
      <c r="XEC55" s="526"/>
      <c r="XED55" s="526"/>
      <c r="XEE55" s="526"/>
      <c r="XEF55" s="526"/>
      <c r="XEG55" s="526"/>
      <c r="XEH55" s="526"/>
      <c r="XEI55" s="526"/>
      <c r="XEJ55" s="526"/>
      <c r="XEK55" s="526"/>
      <c r="XEL55" s="526"/>
      <c r="XEM55" s="526"/>
      <c r="XEN55" s="526"/>
      <c r="XEO55" s="526"/>
      <c r="XEP55" s="526"/>
      <c r="XEQ55" s="526"/>
      <c r="XER55" s="526"/>
      <c r="XES55" s="526"/>
      <c r="XET55" s="526"/>
      <c r="XEU55" s="526"/>
      <c r="XEV55" s="526"/>
      <c r="XEW55" s="526"/>
      <c r="XEX55" s="526"/>
      <c r="XEY55" s="526"/>
      <c r="XEZ55" s="526"/>
      <c r="XFA55" s="526"/>
      <c r="XFB55" s="526"/>
    </row>
    <row r="56" spans="1:16382" customFormat="1" ht="18.95" customHeight="1">
      <c r="A56" s="1599"/>
      <c r="B56" s="1604" t="s">
        <v>1464</v>
      </c>
      <c r="C56" s="1605" t="s">
        <v>2289</v>
      </c>
      <c r="D56" s="1605"/>
      <c r="E56" s="1605"/>
      <c r="F56" s="1605"/>
      <c r="G56" s="1605"/>
      <c r="H56" s="1605"/>
      <c r="I56" s="1602">
        <v>292</v>
      </c>
      <c r="J56" s="1603"/>
      <c r="K56" s="529"/>
      <c r="L56" s="529"/>
      <c r="M56" s="529"/>
      <c r="N56" s="529"/>
      <c r="O56" s="526"/>
      <c r="P56" s="526"/>
      <c r="Q56" s="526"/>
      <c r="R56" s="526"/>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AQ56" s="526"/>
      <c r="AR56" s="526"/>
      <c r="AS56" s="526"/>
      <c r="AT56" s="526"/>
      <c r="AU56" s="526"/>
      <c r="AV56" s="526"/>
      <c r="AW56" s="526"/>
      <c r="AX56" s="526"/>
      <c r="AY56" s="526"/>
      <c r="AZ56" s="526"/>
      <c r="BA56" s="526"/>
      <c r="BB56" s="526"/>
      <c r="BC56" s="526"/>
      <c r="BD56" s="526"/>
      <c r="BE56" s="526"/>
      <c r="BF56" s="526"/>
      <c r="BG56" s="526"/>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6"/>
      <c r="DC56" s="526"/>
      <c r="DD56" s="526"/>
      <c r="DE56" s="526"/>
      <c r="DF56" s="526"/>
      <c r="DG56" s="526"/>
      <c r="DH56" s="526"/>
      <c r="DI56" s="526"/>
      <c r="DJ56" s="526"/>
      <c r="DK56" s="526"/>
      <c r="DL56" s="526"/>
      <c r="DM56" s="526"/>
      <c r="DN56" s="526"/>
      <c r="DO56" s="526"/>
      <c r="DP56" s="526"/>
      <c r="DQ56" s="526"/>
      <c r="DR56" s="526"/>
      <c r="DS56" s="526"/>
      <c r="DT56" s="526"/>
      <c r="DU56" s="526"/>
      <c r="DV56" s="526"/>
      <c r="DW56" s="526"/>
      <c r="DX56" s="526"/>
      <c r="DY56" s="526"/>
      <c r="DZ56" s="526"/>
      <c r="EA56" s="526"/>
      <c r="EB56" s="526"/>
      <c r="EC56" s="526"/>
      <c r="ED56" s="526"/>
      <c r="EE56" s="526"/>
      <c r="EF56" s="526"/>
      <c r="EG56" s="526"/>
      <c r="EH56" s="526"/>
      <c r="EI56" s="526"/>
      <c r="EJ56" s="526"/>
      <c r="EK56" s="526"/>
      <c r="EL56" s="526"/>
      <c r="EM56" s="526"/>
      <c r="EN56" s="526"/>
      <c r="EO56" s="526"/>
      <c r="EP56" s="526"/>
      <c r="EQ56" s="526"/>
      <c r="ER56" s="526"/>
      <c r="ES56" s="526"/>
      <c r="ET56" s="526"/>
      <c r="EU56" s="526"/>
      <c r="EV56" s="526"/>
      <c r="EW56" s="526"/>
      <c r="EX56" s="526"/>
      <c r="EY56" s="526"/>
      <c r="EZ56" s="526"/>
      <c r="FA56" s="526"/>
      <c r="FB56" s="526"/>
      <c r="FC56" s="526"/>
      <c r="FD56" s="526"/>
      <c r="FE56" s="526"/>
      <c r="FF56" s="526"/>
      <c r="FG56" s="526"/>
      <c r="FH56" s="526"/>
      <c r="FI56" s="526"/>
      <c r="FJ56" s="526"/>
      <c r="FK56" s="526"/>
      <c r="FL56" s="526"/>
      <c r="FM56" s="526"/>
      <c r="FN56" s="526"/>
      <c r="FO56" s="526"/>
      <c r="FP56" s="526"/>
      <c r="FQ56" s="526"/>
      <c r="FR56" s="526"/>
      <c r="FS56" s="526"/>
      <c r="FT56" s="526"/>
      <c r="FU56" s="526"/>
      <c r="FV56" s="526"/>
      <c r="FW56" s="526"/>
      <c r="FX56" s="526"/>
      <c r="FY56" s="526"/>
      <c r="FZ56" s="526"/>
      <c r="GA56" s="526"/>
      <c r="GB56" s="526"/>
      <c r="GC56" s="526"/>
      <c r="GD56" s="526"/>
      <c r="GE56" s="526"/>
      <c r="GF56" s="526"/>
      <c r="GG56" s="526"/>
      <c r="GH56" s="526"/>
      <c r="GI56" s="526"/>
      <c r="GJ56" s="526"/>
      <c r="GK56" s="526"/>
      <c r="GL56" s="526"/>
      <c r="GM56" s="526"/>
      <c r="GN56" s="526"/>
      <c r="GO56" s="526"/>
      <c r="GP56" s="526"/>
      <c r="GQ56" s="526"/>
      <c r="GR56" s="526"/>
      <c r="GS56" s="526"/>
      <c r="GT56" s="526"/>
      <c r="GU56" s="526"/>
      <c r="GV56" s="526"/>
      <c r="GW56" s="526"/>
      <c r="GX56" s="526"/>
      <c r="GY56" s="526"/>
      <c r="GZ56" s="526"/>
      <c r="HA56" s="526"/>
      <c r="HB56" s="526"/>
      <c r="HC56" s="526"/>
      <c r="HD56" s="526"/>
      <c r="HE56" s="526"/>
      <c r="HF56" s="526"/>
      <c r="HG56" s="526"/>
      <c r="HH56" s="526"/>
      <c r="HI56" s="526"/>
      <c r="HJ56" s="526"/>
      <c r="HK56" s="526"/>
      <c r="HL56" s="526"/>
      <c r="HM56" s="526"/>
      <c r="HN56" s="526"/>
      <c r="HO56" s="526"/>
      <c r="HP56" s="526"/>
      <c r="HQ56" s="526"/>
      <c r="HR56" s="526"/>
      <c r="HS56" s="526"/>
      <c r="HT56" s="526"/>
      <c r="HU56" s="526"/>
      <c r="HV56" s="526"/>
      <c r="HW56" s="526"/>
      <c r="HX56" s="526"/>
      <c r="HY56" s="526"/>
      <c r="HZ56" s="526"/>
      <c r="IA56" s="526"/>
      <c r="IB56" s="526"/>
      <c r="IC56" s="526"/>
      <c r="ID56" s="526"/>
      <c r="IE56" s="526"/>
      <c r="IF56" s="526"/>
      <c r="IG56" s="526"/>
      <c r="IH56" s="526"/>
      <c r="II56" s="526"/>
      <c r="IJ56" s="526"/>
      <c r="IK56" s="526"/>
      <c r="IL56" s="526"/>
      <c r="IM56" s="526"/>
      <c r="IN56" s="526"/>
      <c r="IO56" s="526"/>
      <c r="IP56" s="526"/>
      <c r="IQ56" s="526"/>
      <c r="IR56" s="526"/>
      <c r="IS56" s="526"/>
      <c r="IT56" s="526"/>
      <c r="IU56" s="526"/>
      <c r="IV56" s="526"/>
      <c r="IW56" s="526"/>
      <c r="IX56" s="526"/>
      <c r="IY56" s="526"/>
      <c r="IZ56" s="526"/>
      <c r="JA56" s="526"/>
      <c r="JB56" s="526"/>
      <c r="JC56" s="526"/>
      <c r="JD56" s="526"/>
      <c r="JE56" s="526"/>
      <c r="JF56" s="526"/>
      <c r="JG56" s="526"/>
      <c r="JH56" s="526"/>
      <c r="JI56" s="526"/>
      <c r="JJ56" s="526"/>
      <c r="JK56" s="526"/>
      <c r="JL56" s="526"/>
      <c r="JM56" s="526"/>
      <c r="JN56" s="526"/>
      <c r="JO56" s="526"/>
      <c r="JP56" s="526"/>
      <c r="JQ56" s="526"/>
      <c r="JR56" s="526"/>
      <c r="JS56" s="526"/>
      <c r="JT56" s="526"/>
      <c r="JU56" s="526"/>
      <c r="JV56" s="526"/>
      <c r="JW56" s="526"/>
      <c r="JX56" s="526"/>
      <c r="JY56" s="526"/>
      <c r="JZ56" s="526"/>
      <c r="KA56" s="526"/>
      <c r="KB56" s="526"/>
      <c r="KC56" s="526"/>
      <c r="KD56" s="526"/>
      <c r="KE56" s="526"/>
      <c r="KF56" s="526"/>
      <c r="KG56" s="526"/>
      <c r="KH56" s="526"/>
      <c r="KI56" s="526"/>
      <c r="KJ56" s="526"/>
      <c r="KK56" s="526"/>
      <c r="KL56" s="526"/>
      <c r="KM56" s="526"/>
      <c r="KN56" s="526"/>
      <c r="KO56" s="526"/>
      <c r="KP56" s="526"/>
      <c r="KQ56" s="526"/>
      <c r="KR56" s="526"/>
      <c r="KS56" s="526"/>
      <c r="KT56" s="526"/>
      <c r="KU56" s="526"/>
      <c r="KV56" s="526"/>
      <c r="KW56" s="526"/>
      <c r="KX56" s="526"/>
      <c r="KY56" s="526"/>
      <c r="KZ56" s="526"/>
      <c r="LA56" s="526"/>
      <c r="LB56" s="526"/>
      <c r="LC56" s="526"/>
      <c r="LD56" s="526"/>
      <c r="LE56" s="526"/>
      <c r="LF56" s="526"/>
      <c r="LG56" s="526"/>
      <c r="LH56" s="526"/>
      <c r="LI56" s="526"/>
      <c r="LJ56" s="526"/>
      <c r="LK56" s="526"/>
      <c r="LL56" s="526"/>
      <c r="LM56" s="526"/>
      <c r="LN56" s="526"/>
      <c r="LO56" s="526"/>
      <c r="LP56" s="526"/>
      <c r="LQ56" s="526"/>
      <c r="LR56" s="526"/>
      <c r="LS56" s="526"/>
      <c r="LT56" s="526"/>
      <c r="LU56" s="526"/>
      <c r="LV56" s="526"/>
      <c r="LW56" s="526"/>
      <c r="LX56" s="526"/>
      <c r="LY56" s="526"/>
      <c r="LZ56" s="526"/>
      <c r="MA56" s="526"/>
      <c r="MB56" s="526"/>
      <c r="MC56" s="526"/>
      <c r="MD56" s="526"/>
      <c r="ME56" s="526"/>
      <c r="MF56" s="526"/>
      <c r="MG56" s="526"/>
      <c r="MH56" s="526"/>
      <c r="MI56" s="526"/>
      <c r="MJ56" s="526"/>
      <c r="MK56" s="526"/>
      <c r="ML56" s="526"/>
      <c r="MM56" s="526"/>
      <c r="MN56" s="526"/>
      <c r="MO56" s="526"/>
      <c r="MP56" s="526"/>
      <c r="MQ56" s="526"/>
      <c r="MR56" s="526"/>
      <c r="MS56" s="526"/>
      <c r="MT56" s="526"/>
      <c r="MU56" s="526"/>
      <c r="MV56" s="526"/>
      <c r="MW56" s="526"/>
      <c r="MX56" s="526"/>
      <c r="MY56" s="526"/>
      <c r="MZ56" s="526"/>
      <c r="NA56" s="526"/>
      <c r="NB56" s="526"/>
      <c r="NC56" s="526"/>
      <c r="ND56" s="526"/>
      <c r="NE56" s="526"/>
      <c r="NF56" s="526"/>
      <c r="NG56" s="526"/>
      <c r="NH56" s="526"/>
      <c r="NI56" s="526"/>
      <c r="NJ56" s="526"/>
      <c r="NK56" s="526"/>
      <c r="NL56" s="526"/>
      <c r="NM56" s="526"/>
      <c r="NN56" s="526"/>
      <c r="NO56" s="526"/>
      <c r="NP56" s="526"/>
      <c r="NQ56" s="526"/>
      <c r="NR56" s="526"/>
      <c r="NS56" s="526"/>
      <c r="NT56" s="526"/>
      <c r="NU56" s="526"/>
      <c r="NV56" s="526"/>
      <c r="NW56" s="526"/>
      <c r="NX56" s="526"/>
      <c r="NY56" s="526"/>
      <c r="NZ56" s="526"/>
      <c r="OA56" s="526"/>
      <c r="OB56" s="526"/>
      <c r="OC56" s="526"/>
      <c r="OD56" s="526"/>
      <c r="OE56" s="526"/>
      <c r="OF56" s="526"/>
      <c r="OG56" s="526"/>
      <c r="OH56" s="526"/>
      <c r="OI56" s="526"/>
      <c r="OJ56" s="526"/>
      <c r="OK56" s="526"/>
      <c r="OL56" s="526"/>
      <c r="OM56" s="526"/>
      <c r="ON56" s="526"/>
      <c r="OO56" s="526"/>
      <c r="OP56" s="526"/>
      <c r="OQ56" s="526"/>
      <c r="OR56" s="526"/>
      <c r="OS56" s="526"/>
      <c r="OT56" s="526"/>
      <c r="OU56" s="526"/>
      <c r="OV56" s="526"/>
      <c r="OW56" s="526"/>
      <c r="OX56" s="526"/>
      <c r="OY56" s="526"/>
      <c r="OZ56" s="526"/>
      <c r="PA56" s="526"/>
      <c r="PB56" s="526"/>
      <c r="PC56" s="526"/>
      <c r="PD56" s="526"/>
      <c r="PE56" s="526"/>
      <c r="PF56" s="526"/>
      <c r="PG56" s="526"/>
      <c r="PH56" s="526"/>
      <c r="PI56" s="526"/>
      <c r="PJ56" s="526"/>
      <c r="PK56" s="526"/>
      <c r="PL56" s="526"/>
      <c r="PM56" s="526"/>
      <c r="PN56" s="526"/>
      <c r="PO56" s="526"/>
      <c r="PP56" s="526"/>
      <c r="PQ56" s="526"/>
      <c r="PR56" s="526"/>
      <c r="PS56" s="526"/>
      <c r="PT56" s="526"/>
      <c r="PU56" s="526"/>
      <c r="PV56" s="526"/>
      <c r="PW56" s="526"/>
      <c r="PX56" s="526"/>
      <c r="PY56" s="526"/>
      <c r="PZ56" s="526"/>
      <c r="QA56" s="526"/>
      <c r="QB56" s="526"/>
      <c r="QC56" s="526"/>
      <c r="QD56" s="526"/>
      <c r="QE56" s="526"/>
      <c r="QF56" s="526"/>
      <c r="QG56" s="526"/>
      <c r="QH56" s="526"/>
      <c r="QI56" s="526"/>
      <c r="QJ56" s="526"/>
      <c r="QK56" s="526"/>
      <c r="QL56" s="526"/>
      <c r="QM56" s="526"/>
      <c r="QN56" s="526"/>
      <c r="QO56" s="526"/>
      <c r="QP56" s="526"/>
      <c r="QQ56" s="526"/>
      <c r="QR56" s="526"/>
      <c r="QS56" s="526"/>
      <c r="QT56" s="526"/>
      <c r="QU56" s="526"/>
      <c r="QV56" s="526"/>
      <c r="QW56" s="526"/>
      <c r="QX56" s="526"/>
      <c r="QY56" s="526"/>
      <c r="QZ56" s="526"/>
      <c r="RA56" s="526"/>
      <c r="RB56" s="526"/>
      <c r="RC56" s="526"/>
      <c r="RD56" s="526"/>
      <c r="RE56" s="526"/>
      <c r="RF56" s="526"/>
      <c r="RG56" s="526"/>
      <c r="RH56" s="526"/>
      <c r="RI56" s="526"/>
      <c r="RJ56" s="526"/>
      <c r="RK56" s="526"/>
      <c r="RL56" s="526"/>
      <c r="RM56" s="526"/>
      <c r="RN56" s="526"/>
      <c r="RO56" s="526"/>
      <c r="RP56" s="526"/>
      <c r="RQ56" s="526"/>
      <c r="RR56" s="526"/>
      <c r="RS56" s="526"/>
      <c r="RT56" s="526"/>
      <c r="RU56" s="526"/>
      <c r="RV56" s="526"/>
      <c r="RW56" s="526"/>
      <c r="RX56" s="526"/>
      <c r="RY56" s="526"/>
      <c r="RZ56" s="526"/>
      <c r="SA56" s="526"/>
      <c r="SB56" s="526"/>
      <c r="SC56" s="526"/>
      <c r="SD56" s="526"/>
      <c r="SE56" s="526"/>
      <c r="SF56" s="526"/>
      <c r="SG56" s="526"/>
      <c r="SH56" s="526"/>
      <c r="SI56" s="526"/>
      <c r="SJ56" s="526"/>
      <c r="SK56" s="526"/>
      <c r="SL56" s="526"/>
      <c r="SM56" s="526"/>
      <c r="SN56" s="526"/>
      <c r="SO56" s="526"/>
      <c r="SP56" s="526"/>
      <c r="SQ56" s="526"/>
      <c r="SR56" s="526"/>
      <c r="SS56" s="526"/>
      <c r="ST56" s="526"/>
      <c r="SU56" s="526"/>
      <c r="SV56" s="526"/>
      <c r="SW56" s="526"/>
      <c r="SX56" s="526"/>
      <c r="SY56" s="526"/>
      <c r="SZ56" s="526"/>
      <c r="TA56" s="526"/>
      <c r="TB56" s="526"/>
      <c r="TC56" s="526"/>
      <c r="TD56" s="526"/>
      <c r="TE56" s="526"/>
      <c r="TF56" s="526"/>
      <c r="TG56" s="526"/>
      <c r="TH56" s="526"/>
      <c r="TI56" s="526"/>
      <c r="TJ56" s="526"/>
      <c r="TK56" s="526"/>
      <c r="TL56" s="526"/>
      <c r="TM56" s="526"/>
      <c r="TN56" s="526"/>
      <c r="TO56" s="526"/>
      <c r="TP56" s="526"/>
      <c r="TQ56" s="526"/>
      <c r="TR56" s="526"/>
      <c r="TS56" s="526"/>
      <c r="TT56" s="526"/>
      <c r="TU56" s="526"/>
      <c r="TV56" s="526"/>
      <c r="TW56" s="526"/>
      <c r="TX56" s="526"/>
      <c r="TY56" s="526"/>
      <c r="TZ56" s="526"/>
      <c r="UA56" s="526"/>
      <c r="UB56" s="526"/>
      <c r="UC56" s="526"/>
      <c r="UD56" s="526"/>
      <c r="UE56" s="526"/>
      <c r="UF56" s="526"/>
      <c r="UG56" s="526"/>
      <c r="UH56" s="526"/>
      <c r="UI56" s="526"/>
      <c r="UJ56" s="526"/>
      <c r="UK56" s="526"/>
      <c r="UL56" s="526"/>
      <c r="UM56" s="526"/>
      <c r="UN56" s="526"/>
      <c r="UO56" s="526"/>
      <c r="UP56" s="526"/>
      <c r="UQ56" s="526"/>
      <c r="UR56" s="526"/>
      <c r="US56" s="526"/>
      <c r="UT56" s="526"/>
      <c r="UU56" s="526"/>
      <c r="UV56" s="526"/>
      <c r="UW56" s="526"/>
      <c r="UX56" s="526"/>
      <c r="UY56" s="526"/>
      <c r="UZ56" s="526"/>
      <c r="VA56" s="526"/>
      <c r="VB56" s="526"/>
      <c r="VC56" s="526"/>
      <c r="VD56" s="526"/>
      <c r="VE56" s="526"/>
      <c r="VF56" s="526"/>
      <c r="VG56" s="526"/>
      <c r="VH56" s="526"/>
      <c r="VI56" s="526"/>
      <c r="VJ56" s="526"/>
      <c r="VK56" s="526"/>
      <c r="VL56" s="526"/>
      <c r="VM56" s="526"/>
      <c r="VN56" s="526"/>
      <c r="VO56" s="526"/>
      <c r="VP56" s="526"/>
      <c r="VQ56" s="526"/>
      <c r="VR56" s="526"/>
      <c r="VS56" s="526"/>
      <c r="VT56" s="526"/>
      <c r="VU56" s="526"/>
      <c r="VV56" s="526"/>
      <c r="VW56" s="526"/>
      <c r="VX56" s="526"/>
      <c r="VY56" s="526"/>
      <c r="VZ56" s="526"/>
      <c r="WA56" s="526"/>
      <c r="WB56" s="526"/>
      <c r="WC56" s="526"/>
      <c r="WD56" s="526"/>
      <c r="WE56" s="526"/>
      <c r="WF56" s="526"/>
      <c r="WG56" s="526"/>
      <c r="WH56" s="526"/>
      <c r="WI56" s="526"/>
      <c r="WJ56" s="526"/>
      <c r="WK56" s="526"/>
      <c r="WL56" s="526"/>
      <c r="WM56" s="526"/>
      <c r="WN56" s="526"/>
      <c r="WO56" s="526"/>
      <c r="WP56" s="526"/>
      <c r="WQ56" s="526"/>
      <c r="WR56" s="526"/>
      <c r="WS56" s="526"/>
      <c r="WT56" s="526"/>
      <c r="WU56" s="526"/>
      <c r="WV56" s="526"/>
      <c r="WW56" s="526"/>
      <c r="WX56" s="526"/>
      <c r="WY56" s="526"/>
      <c r="WZ56" s="526"/>
      <c r="XA56" s="526"/>
      <c r="XB56" s="526"/>
      <c r="XC56" s="526"/>
      <c r="XD56" s="526"/>
      <c r="XE56" s="526"/>
      <c r="XF56" s="526"/>
      <c r="XG56" s="526"/>
      <c r="XH56" s="526"/>
      <c r="XI56" s="526"/>
      <c r="XJ56" s="526"/>
      <c r="XK56" s="526"/>
      <c r="XL56" s="526"/>
      <c r="XM56" s="526"/>
      <c r="XN56" s="526"/>
      <c r="XO56" s="526"/>
      <c r="XP56" s="526"/>
      <c r="XQ56" s="526"/>
      <c r="XR56" s="526"/>
      <c r="XS56" s="526"/>
      <c r="XT56" s="526"/>
      <c r="XU56" s="526"/>
      <c r="XV56" s="526"/>
      <c r="XW56" s="526"/>
      <c r="XX56" s="526"/>
      <c r="XY56" s="526"/>
      <c r="XZ56" s="526"/>
      <c r="YA56" s="526"/>
      <c r="YB56" s="526"/>
      <c r="YC56" s="526"/>
      <c r="YD56" s="526"/>
      <c r="YE56" s="526"/>
      <c r="YF56" s="526"/>
      <c r="YG56" s="526"/>
      <c r="YH56" s="526"/>
      <c r="YI56" s="526"/>
      <c r="YJ56" s="526"/>
      <c r="YK56" s="526"/>
      <c r="YL56" s="526"/>
      <c r="YM56" s="526"/>
      <c r="YN56" s="526"/>
      <c r="YO56" s="526"/>
      <c r="YP56" s="526"/>
      <c r="YQ56" s="526"/>
      <c r="YR56" s="526"/>
      <c r="YS56" s="526"/>
      <c r="YT56" s="526"/>
      <c r="YU56" s="526"/>
      <c r="YV56" s="526"/>
      <c r="YW56" s="526"/>
      <c r="YX56" s="526"/>
      <c r="YY56" s="526"/>
      <c r="YZ56" s="526"/>
      <c r="ZA56" s="526"/>
      <c r="ZB56" s="526"/>
      <c r="ZC56" s="526"/>
      <c r="ZD56" s="526"/>
      <c r="ZE56" s="526"/>
      <c r="ZF56" s="526"/>
      <c r="ZG56" s="526"/>
      <c r="ZH56" s="526"/>
      <c r="ZI56" s="526"/>
      <c r="ZJ56" s="526"/>
      <c r="ZK56" s="526"/>
      <c r="ZL56" s="526"/>
      <c r="ZM56" s="526"/>
      <c r="ZN56" s="526"/>
      <c r="ZO56" s="526"/>
      <c r="ZP56" s="526"/>
      <c r="ZQ56" s="526"/>
      <c r="ZR56" s="526"/>
      <c r="ZS56" s="526"/>
      <c r="ZT56" s="526"/>
      <c r="ZU56" s="526"/>
      <c r="ZV56" s="526"/>
      <c r="ZW56" s="526"/>
      <c r="ZX56" s="526"/>
      <c r="ZY56" s="526"/>
      <c r="ZZ56" s="526"/>
      <c r="AAA56" s="526"/>
      <c r="AAB56" s="526"/>
      <c r="AAC56" s="526"/>
      <c r="AAD56" s="526"/>
      <c r="AAE56" s="526"/>
      <c r="AAF56" s="526"/>
      <c r="AAG56" s="526"/>
      <c r="AAH56" s="526"/>
      <c r="AAI56" s="526"/>
      <c r="AAJ56" s="526"/>
      <c r="AAK56" s="526"/>
      <c r="AAL56" s="526"/>
      <c r="AAM56" s="526"/>
      <c r="AAN56" s="526"/>
      <c r="AAO56" s="526"/>
      <c r="AAP56" s="526"/>
      <c r="AAQ56" s="526"/>
      <c r="AAR56" s="526"/>
      <c r="AAS56" s="526"/>
      <c r="AAT56" s="526"/>
      <c r="AAU56" s="526"/>
      <c r="AAV56" s="526"/>
      <c r="AAW56" s="526"/>
      <c r="AAX56" s="526"/>
      <c r="AAY56" s="526"/>
      <c r="AAZ56" s="526"/>
      <c r="ABA56" s="526"/>
      <c r="ABB56" s="526"/>
      <c r="ABC56" s="526"/>
      <c r="ABD56" s="526"/>
      <c r="ABE56" s="526"/>
      <c r="ABF56" s="526"/>
      <c r="ABG56" s="526"/>
      <c r="ABH56" s="526"/>
      <c r="ABI56" s="526"/>
      <c r="ABJ56" s="526"/>
      <c r="ABK56" s="526"/>
      <c r="ABL56" s="526"/>
      <c r="ABM56" s="526"/>
      <c r="ABN56" s="526"/>
      <c r="ABO56" s="526"/>
      <c r="ABP56" s="526"/>
      <c r="ABQ56" s="526"/>
      <c r="ABR56" s="526"/>
      <c r="ABS56" s="526"/>
      <c r="ABT56" s="526"/>
      <c r="ABU56" s="526"/>
      <c r="ABV56" s="526"/>
      <c r="ABW56" s="526"/>
      <c r="ABX56" s="526"/>
      <c r="ABY56" s="526"/>
      <c r="ABZ56" s="526"/>
      <c r="ACA56" s="526"/>
      <c r="ACB56" s="526"/>
      <c r="ACC56" s="526"/>
      <c r="ACD56" s="526"/>
      <c r="ACE56" s="526"/>
      <c r="ACF56" s="526"/>
      <c r="ACG56" s="526"/>
      <c r="ACH56" s="526"/>
      <c r="ACI56" s="526"/>
      <c r="ACJ56" s="526"/>
      <c r="ACK56" s="526"/>
      <c r="ACL56" s="526"/>
      <c r="ACM56" s="526"/>
      <c r="ACN56" s="526"/>
      <c r="ACO56" s="526"/>
      <c r="ACP56" s="526"/>
      <c r="ACQ56" s="526"/>
      <c r="ACR56" s="526"/>
      <c r="ACS56" s="526"/>
      <c r="ACT56" s="526"/>
      <c r="ACU56" s="526"/>
      <c r="ACV56" s="526"/>
      <c r="ACW56" s="526"/>
      <c r="ACX56" s="526"/>
      <c r="ACY56" s="526"/>
      <c r="ACZ56" s="526"/>
      <c r="ADA56" s="526"/>
      <c r="ADB56" s="526"/>
      <c r="ADC56" s="526"/>
      <c r="ADD56" s="526"/>
      <c r="ADE56" s="526"/>
      <c r="ADF56" s="526"/>
      <c r="ADG56" s="526"/>
      <c r="ADH56" s="526"/>
      <c r="ADI56" s="526"/>
      <c r="ADJ56" s="526"/>
      <c r="ADK56" s="526"/>
      <c r="ADL56" s="526"/>
      <c r="ADM56" s="526"/>
      <c r="ADN56" s="526"/>
      <c r="ADO56" s="526"/>
      <c r="ADP56" s="526"/>
      <c r="ADQ56" s="526"/>
      <c r="ADR56" s="526"/>
      <c r="ADS56" s="526"/>
      <c r="ADT56" s="526"/>
      <c r="ADU56" s="526"/>
      <c r="ADV56" s="526"/>
      <c r="ADW56" s="526"/>
      <c r="ADX56" s="526"/>
      <c r="ADY56" s="526"/>
      <c r="ADZ56" s="526"/>
      <c r="AEA56" s="526"/>
      <c r="AEB56" s="526"/>
      <c r="AEC56" s="526"/>
      <c r="AED56" s="526"/>
      <c r="AEE56" s="526"/>
      <c r="AEF56" s="526"/>
      <c r="AEG56" s="526"/>
      <c r="AEH56" s="526"/>
      <c r="AEI56" s="526"/>
      <c r="AEJ56" s="526"/>
      <c r="AEK56" s="526"/>
      <c r="AEL56" s="526"/>
      <c r="AEM56" s="526"/>
      <c r="AEN56" s="526"/>
      <c r="AEO56" s="526"/>
      <c r="AEP56" s="526"/>
      <c r="AEQ56" s="526"/>
      <c r="AER56" s="526"/>
      <c r="AES56" s="526"/>
      <c r="AET56" s="526"/>
      <c r="AEU56" s="526"/>
      <c r="AEV56" s="526"/>
      <c r="AEW56" s="526"/>
      <c r="AEX56" s="526"/>
      <c r="AEY56" s="526"/>
      <c r="AEZ56" s="526"/>
      <c r="AFA56" s="526"/>
      <c r="AFB56" s="526"/>
      <c r="AFC56" s="526"/>
      <c r="AFD56" s="526"/>
      <c r="AFE56" s="526"/>
      <c r="AFF56" s="526"/>
      <c r="AFG56" s="526"/>
      <c r="AFH56" s="526"/>
      <c r="AFI56" s="526"/>
      <c r="AFJ56" s="526"/>
      <c r="AFK56" s="526"/>
      <c r="AFL56" s="526"/>
      <c r="AFM56" s="526"/>
      <c r="AFN56" s="526"/>
      <c r="AFO56" s="526"/>
      <c r="AFP56" s="526"/>
      <c r="AFQ56" s="526"/>
      <c r="AFR56" s="526"/>
      <c r="AFS56" s="526"/>
      <c r="AFT56" s="526"/>
      <c r="AFU56" s="526"/>
      <c r="AFV56" s="526"/>
      <c r="AFW56" s="526"/>
      <c r="AFX56" s="526"/>
      <c r="AFY56" s="526"/>
      <c r="AFZ56" s="526"/>
      <c r="AGA56" s="526"/>
      <c r="AGB56" s="526"/>
      <c r="AGC56" s="526"/>
      <c r="AGD56" s="526"/>
      <c r="AGE56" s="526"/>
      <c r="AGF56" s="526"/>
      <c r="AGG56" s="526"/>
      <c r="AGH56" s="526"/>
      <c r="AGI56" s="526"/>
      <c r="AGJ56" s="526"/>
      <c r="AGK56" s="526"/>
      <c r="AGL56" s="526"/>
      <c r="AGM56" s="526"/>
      <c r="AGN56" s="526"/>
      <c r="AGO56" s="526"/>
      <c r="AGP56" s="526"/>
      <c r="AGQ56" s="526"/>
      <c r="AGR56" s="526"/>
      <c r="AGS56" s="526"/>
      <c r="AGT56" s="526"/>
      <c r="AGU56" s="526"/>
      <c r="AGV56" s="526"/>
      <c r="AGW56" s="526"/>
      <c r="AGX56" s="526"/>
      <c r="AGY56" s="526"/>
      <c r="AGZ56" s="526"/>
      <c r="AHA56" s="526"/>
      <c r="AHB56" s="526"/>
      <c r="AHC56" s="526"/>
      <c r="AHD56" s="526"/>
      <c r="AHE56" s="526"/>
      <c r="AHF56" s="526"/>
      <c r="AHG56" s="526"/>
      <c r="AHH56" s="526"/>
      <c r="AHI56" s="526"/>
      <c r="AHJ56" s="526"/>
      <c r="AHK56" s="526"/>
      <c r="AHL56" s="526"/>
      <c r="AHM56" s="526"/>
      <c r="AHN56" s="526"/>
      <c r="AHO56" s="526"/>
      <c r="AHP56" s="526"/>
      <c r="AHQ56" s="526"/>
      <c r="AHR56" s="526"/>
      <c r="AHS56" s="526"/>
      <c r="AHT56" s="526"/>
      <c r="AHU56" s="526"/>
      <c r="AHV56" s="526"/>
      <c r="AHW56" s="526"/>
      <c r="AHX56" s="526"/>
      <c r="AHY56" s="526"/>
      <c r="AHZ56" s="526"/>
      <c r="AIA56" s="526"/>
      <c r="AIB56" s="526"/>
      <c r="AIC56" s="526"/>
      <c r="AID56" s="526"/>
      <c r="AIE56" s="526"/>
      <c r="AIF56" s="526"/>
      <c r="AIG56" s="526"/>
      <c r="AIH56" s="526"/>
      <c r="AII56" s="526"/>
      <c r="AIJ56" s="526"/>
      <c r="AIK56" s="526"/>
      <c r="AIL56" s="526"/>
      <c r="AIM56" s="526"/>
      <c r="AIN56" s="526"/>
      <c r="AIO56" s="526"/>
      <c r="AIP56" s="526"/>
      <c r="AIQ56" s="526"/>
      <c r="AIR56" s="526"/>
      <c r="AIS56" s="526"/>
      <c r="AIT56" s="526"/>
      <c r="AIU56" s="526"/>
      <c r="AIV56" s="526"/>
      <c r="AIW56" s="526"/>
      <c r="AIX56" s="526"/>
      <c r="AIY56" s="526"/>
      <c r="AIZ56" s="526"/>
      <c r="AJA56" s="526"/>
      <c r="AJB56" s="526"/>
      <c r="AJC56" s="526"/>
      <c r="AJD56" s="526"/>
      <c r="AJE56" s="526"/>
      <c r="AJF56" s="526"/>
      <c r="AJG56" s="526"/>
      <c r="AJH56" s="526"/>
      <c r="AJI56" s="526"/>
      <c r="AJJ56" s="526"/>
      <c r="AJK56" s="526"/>
      <c r="AJL56" s="526"/>
      <c r="AJM56" s="526"/>
      <c r="AJN56" s="526"/>
      <c r="AJO56" s="526"/>
      <c r="AJP56" s="526"/>
      <c r="AJQ56" s="526"/>
      <c r="AJR56" s="526"/>
      <c r="AJS56" s="526"/>
      <c r="AJT56" s="526"/>
      <c r="AJU56" s="526"/>
      <c r="AJV56" s="526"/>
      <c r="AJW56" s="526"/>
      <c r="AJX56" s="526"/>
      <c r="AJY56" s="526"/>
      <c r="AJZ56" s="526"/>
      <c r="AKA56" s="526"/>
      <c r="AKB56" s="526"/>
      <c r="AKC56" s="526"/>
      <c r="AKD56" s="526"/>
      <c r="AKE56" s="526"/>
      <c r="AKF56" s="526"/>
      <c r="AKG56" s="526"/>
      <c r="AKH56" s="526"/>
      <c r="AKI56" s="526"/>
      <c r="AKJ56" s="526"/>
      <c r="AKK56" s="526"/>
      <c r="AKL56" s="526"/>
      <c r="AKM56" s="526"/>
      <c r="AKN56" s="526"/>
      <c r="AKO56" s="526"/>
      <c r="AKP56" s="526"/>
      <c r="AKQ56" s="526"/>
      <c r="AKR56" s="526"/>
      <c r="AKS56" s="526"/>
      <c r="AKT56" s="526"/>
      <c r="AKU56" s="526"/>
      <c r="AKV56" s="526"/>
      <c r="AKW56" s="526"/>
      <c r="AKX56" s="526"/>
      <c r="AKY56" s="526"/>
      <c r="AKZ56" s="526"/>
      <c r="ALA56" s="526"/>
      <c r="ALB56" s="526"/>
      <c r="ALC56" s="526"/>
      <c r="ALD56" s="526"/>
      <c r="ALE56" s="526"/>
      <c r="ALF56" s="526"/>
      <c r="ALG56" s="526"/>
      <c r="ALH56" s="526"/>
      <c r="ALI56" s="526"/>
      <c r="ALJ56" s="526"/>
      <c r="ALK56" s="526"/>
      <c r="ALL56" s="526"/>
      <c r="ALM56" s="526"/>
      <c r="ALN56" s="526"/>
      <c r="ALO56" s="526"/>
      <c r="ALP56" s="526"/>
      <c r="ALQ56" s="526"/>
      <c r="ALR56" s="526"/>
      <c r="ALS56" s="526"/>
      <c r="ALT56" s="526"/>
      <c r="ALU56" s="526"/>
      <c r="ALV56" s="526"/>
      <c r="ALW56" s="526"/>
      <c r="ALX56" s="526"/>
      <c r="ALY56" s="526"/>
      <c r="ALZ56" s="526"/>
      <c r="AMA56" s="526"/>
      <c r="AMB56" s="526"/>
      <c r="AMC56" s="526"/>
      <c r="AMD56" s="526"/>
      <c r="AME56" s="526"/>
      <c r="AMF56" s="526"/>
      <c r="AMG56" s="526"/>
      <c r="AMH56" s="526"/>
      <c r="AMI56" s="526"/>
      <c r="AMJ56" s="526"/>
      <c r="AMK56" s="526"/>
      <c r="AML56" s="526"/>
      <c r="AMM56" s="526"/>
      <c r="AMN56" s="526"/>
      <c r="AMO56" s="526"/>
      <c r="AMP56" s="526"/>
      <c r="AMQ56" s="526"/>
      <c r="AMR56" s="526"/>
      <c r="AMS56" s="526"/>
      <c r="AMT56" s="526"/>
      <c r="AMU56" s="526"/>
      <c r="AMV56" s="526"/>
      <c r="AMW56" s="526"/>
      <c r="AMX56" s="526"/>
      <c r="AMY56" s="526"/>
      <c r="AMZ56" s="526"/>
      <c r="ANA56" s="526"/>
      <c r="ANB56" s="526"/>
      <c r="ANC56" s="526"/>
      <c r="AND56" s="526"/>
      <c r="ANE56" s="526"/>
      <c r="ANF56" s="526"/>
      <c r="ANG56" s="526"/>
      <c r="ANH56" s="526"/>
      <c r="ANI56" s="526"/>
      <c r="ANJ56" s="526"/>
      <c r="ANK56" s="526"/>
      <c r="ANL56" s="526"/>
      <c r="ANM56" s="526"/>
      <c r="ANN56" s="526"/>
      <c r="ANO56" s="526"/>
      <c r="ANP56" s="526"/>
      <c r="ANQ56" s="526"/>
      <c r="ANR56" s="526"/>
      <c r="ANS56" s="526"/>
      <c r="ANT56" s="526"/>
      <c r="ANU56" s="526"/>
      <c r="ANV56" s="526"/>
      <c r="ANW56" s="526"/>
      <c r="ANX56" s="526"/>
      <c r="ANY56" s="526"/>
      <c r="ANZ56" s="526"/>
      <c r="AOA56" s="526"/>
      <c r="AOB56" s="526"/>
      <c r="AOC56" s="526"/>
      <c r="AOD56" s="526"/>
      <c r="AOE56" s="526"/>
      <c r="AOF56" s="526"/>
      <c r="AOG56" s="526"/>
      <c r="AOH56" s="526"/>
      <c r="AOI56" s="526"/>
      <c r="AOJ56" s="526"/>
      <c r="AOK56" s="526"/>
      <c r="AOL56" s="526"/>
      <c r="AOM56" s="526"/>
      <c r="AON56" s="526"/>
      <c r="AOO56" s="526"/>
      <c r="AOP56" s="526"/>
      <c r="AOQ56" s="526"/>
      <c r="AOR56" s="526"/>
      <c r="AOS56" s="526"/>
      <c r="AOT56" s="526"/>
      <c r="AOU56" s="526"/>
      <c r="AOV56" s="526"/>
      <c r="AOW56" s="526"/>
      <c r="AOX56" s="526"/>
      <c r="AOY56" s="526"/>
      <c r="AOZ56" s="526"/>
      <c r="APA56" s="526"/>
      <c r="APB56" s="526"/>
      <c r="APC56" s="526"/>
      <c r="APD56" s="526"/>
      <c r="APE56" s="526"/>
      <c r="APF56" s="526"/>
      <c r="APG56" s="526"/>
      <c r="APH56" s="526"/>
      <c r="API56" s="526"/>
      <c r="APJ56" s="526"/>
      <c r="APK56" s="526"/>
      <c r="APL56" s="526"/>
      <c r="APM56" s="526"/>
      <c r="APN56" s="526"/>
      <c r="APO56" s="526"/>
      <c r="APP56" s="526"/>
      <c r="APQ56" s="526"/>
      <c r="APR56" s="526"/>
      <c r="APS56" s="526"/>
      <c r="APT56" s="526"/>
      <c r="APU56" s="526"/>
      <c r="APV56" s="526"/>
      <c r="APW56" s="526"/>
      <c r="APX56" s="526"/>
      <c r="APY56" s="526"/>
      <c r="APZ56" s="526"/>
      <c r="AQA56" s="526"/>
      <c r="AQB56" s="526"/>
      <c r="AQC56" s="526"/>
      <c r="AQD56" s="526"/>
      <c r="AQE56" s="526"/>
      <c r="AQF56" s="526"/>
      <c r="AQG56" s="526"/>
      <c r="AQH56" s="526"/>
      <c r="AQI56" s="526"/>
      <c r="AQJ56" s="526"/>
      <c r="AQK56" s="526"/>
      <c r="AQL56" s="526"/>
      <c r="AQM56" s="526"/>
      <c r="AQN56" s="526"/>
      <c r="AQO56" s="526"/>
      <c r="AQP56" s="526"/>
      <c r="AQQ56" s="526"/>
      <c r="AQR56" s="526"/>
      <c r="AQS56" s="526"/>
      <c r="AQT56" s="526"/>
      <c r="AQU56" s="526"/>
      <c r="AQV56" s="526"/>
      <c r="AQW56" s="526"/>
      <c r="AQX56" s="526"/>
      <c r="AQY56" s="526"/>
      <c r="AQZ56" s="526"/>
      <c r="ARA56" s="526"/>
      <c r="ARB56" s="526"/>
      <c r="ARC56" s="526"/>
      <c r="ARD56" s="526"/>
      <c r="ARE56" s="526"/>
      <c r="ARF56" s="526"/>
      <c r="ARG56" s="526"/>
      <c r="ARH56" s="526"/>
      <c r="ARI56" s="526"/>
      <c r="ARJ56" s="526"/>
      <c r="ARK56" s="526"/>
      <c r="ARL56" s="526"/>
      <c r="ARM56" s="526"/>
      <c r="ARN56" s="526"/>
      <c r="ARO56" s="526"/>
      <c r="ARP56" s="526"/>
      <c r="ARQ56" s="526"/>
      <c r="ARR56" s="526"/>
      <c r="ARS56" s="526"/>
      <c r="ART56" s="526"/>
      <c r="ARU56" s="526"/>
      <c r="ARV56" s="526"/>
      <c r="ARW56" s="526"/>
      <c r="ARX56" s="526"/>
      <c r="ARY56" s="526"/>
      <c r="ARZ56" s="526"/>
      <c r="ASA56" s="526"/>
      <c r="ASB56" s="526"/>
      <c r="ASC56" s="526"/>
      <c r="ASD56" s="526"/>
      <c r="ASE56" s="526"/>
      <c r="ASF56" s="526"/>
      <c r="ASG56" s="526"/>
      <c r="ASH56" s="526"/>
      <c r="ASI56" s="526"/>
      <c r="ASJ56" s="526"/>
      <c r="ASK56" s="526"/>
      <c r="ASL56" s="526"/>
      <c r="ASM56" s="526"/>
      <c r="ASN56" s="526"/>
      <c r="ASO56" s="526"/>
      <c r="ASP56" s="526"/>
      <c r="ASQ56" s="526"/>
      <c r="ASR56" s="526"/>
      <c r="ASS56" s="526"/>
      <c r="AST56" s="526"/>
      <c r="ASU56" s="526"/>
      <c r="ASV56" s="526"/>
      <c r="ASW56" s="526"/>
      <c r="ASX56" s="526"/>
      <c r="ASY56" s="526"/>
      <c r="ASZ56" s="526"/>
      <c r="ATA56" s="526"/>
      <c r="ATB56" s="526"/>
      <c r="ATC56" s="526"/>
      <c r="ATD56" s="526"/>
      <c r="ATE56" s="526"/>
      <c r="ATF56" s="526"/>
      <c r="ATG56" s="526"/>
      <c r="ATH56" s="526"/>
      <c r="ATI56" s="526"/>
      <c r="ATJ56" s="526"/>
      <c r="ATK56" s="526"/>
      <c r="ATL56" s="526"/>
      <c r="ATM56" s="526"/>
      <c r="ATN56" s="526"/>
      <c r="ATO56" s="526"/>
      <c r="ATP56" s="526"/>
      <c r="ATQ56" s="526"/>
      <c r="ATR56" s="526"/>
      <c r="ATS56" s="526"/>
      <c r="ATT56" s="526"/>
      <c r="ATU56" s="526"/>
      <c r="ATV56" s="526"/>
      <c r="ATW56" s="526"/>
      <c r="ATX56" s="526"/>
      <c r="ATY56" s="526"/>
      <c r="ATZ56" s="526"/>
      <c r="AUA56" s="526"/>
      <c r="AUB56" s="526"/>
      <c r="AUC56" s="526"/>
      <c r="AUD56" s="526"/>
      <c r="AUE56" s="526"/>
      <c r="AUF56" s="526"/>
      <c r="AUG56" s="526"/>
      <c r="AUH56" s="526"/>
      <c r="AUI56" s="526"/>
      <c r="AUJ56" s="526"/>
      <c r="AUK56" s="526"/>
      <c r="AUL56" s="526"/>
      <c r="AUM56" s="526"/>
      <c r="AUN56" s="526"/>
      <c r="AUO56" s="526"/>
      <c r="AUP56" s="526"/>
      <c r="AUQ56" s="526"/>
      <c r="AUR56" s="526"/>
      <c r="AUS56" s="526"/>
      <c r="AUT56" s="526"/>
      <c r="AUU56" s="526"/>
      <c r="AUV56" s="526"/>
      <c r="AUW56" s="526"/>
      <c r="AUX56" s="526"/>
      <c r="AUY56" s="526"/>
      <c r="AUZ56" s="526"/>
      <c r="AVA56" s="526"/>
      <c r="AVB56" s="526"/>
      <c r="AVC56" s="526"/>
      <c r="AVD56" s="526"/>
      <c r="AVE56" s="526"/>
      <c r="AVF56" s="526"/>
      <c r="AVG56" s="526"/>
      <c r="AVH56" s="526"/>
      <c r="AVI56" s="526"/>
      <c r="AVJ56" s="526"/>
      <c r="AVK56" s="526"/>
      <c r="AVL56" s="526"/>
      <c r="AVM56" s="526"/>
      <c r="AVN56" s="526"/>
      <c r="AVO56" s="526"/>
      <c r="AVP56" s="526"/>
      <c r="AVQ56" s="526"/>
      <c r="AVR56" s="526"/>
      <c r="AVS56" s="526"/>
      <c r="AVT56" s="526"/>
      <c r="AVU56" s="526"/>
      <c r="AVV56" s="526"/>
      <c r="AVW56" s="526"/>
      <c r="AVX56" s="526"/>
      <c r="AVY56" s="526"/>
      <c r="AVZ56" s="526"/>
      <c r="AWA56" s="526"/>
      <c r="AWB56" s="526"/>
      <c r="AWC56" s="526"/>
      <c r="AWD56" s="526"/>
      <c r="AWE56" s="526"/>
      <c r="AWF56" s="526"/>
      <c r="AWG56" s="526"/>
      <c r="AWH56" s="526"/>
      <c r="AWI56" s="526"/>
      <c r="AWJ56" s="526"/>
      <c r="AWK56" s="526"/>
      <c r="AWL56" s="526"/>
      <c r="AWM56" s="526"/>
      <c r="AWN56" s="526"/>
      <c r="AWO56" s="526"/>
      <c r="AWP56" s="526"/>
      <c r="AWQ56" s="526"/>
      <c r="AWR56" s="526"/>
      <c r="AWS56" s="526"/>
      <c r="AWT56" s="526"/>
      <c r="AWU56" s="526"/>
      <c r="AWV56" s="526"/>
      <c r="AWW56" s="526"/>
      <c r="AWX56" s="526"/>
      <c r="AWY56" s="526"/>
      <c r="AWZ56" s="526"/>
      <c r="AXA56" s="526"/>
      <c r="AXB56" s="526"/>
      <c r="AXC56" s="526"/>
      <c r="AXD56" s="526"/>
      <c r="AXE56" s="526"/>
      <c r="AXF56" s="526"/>
      <c r="AXG56" s="526"/>
      <c r="AXH56" s="526"/>
      <c r="AXI56" s="526"/>
      <c r="AXJ56" s="526"/>
      <c r="AXK56" s="526"/>
      <c r="AXL56" s="526"/>
      <c r="AXM56" s="526"/>
      <c r="AXN56" s="526"/>
      <c r="AXO56" s="526"/>
      <c r="AXP56" s="526"/>
      <c r="AXQ56" s="526"/>
      <c r="AXR56" s="526"/>
      <c r="AXS56" s="526"/>
      <c r="AXT56" s="526"/>
      <c r="AXU56" s="526"/>
      <c r="AXV56" s="526"/>
      <c r="AXW56" s="526"/>
      <c r="AXX56" s="526"/>
      <c r="AXY56" s="526"/>
      <c r="AXZ56" s="526"/>
      <c r="AYA56" s="526"/>
      <c r="AYB56" s="526"/>
      <c r="AYC56" s="526"/>
      <c r="AYD56" s="526"/>
      <c r="AYE56" s="526"/>
      <c r="AYF56" s="526"/>
      <c r="AYG56" s="526"/>
      <c r="AYH56" s="526"/>
      <c r="AYI56" s="526"/>
      <c r="AYJ56" s="526"/>
      <c r="AYK56" s="526"/>
      <c r="AYL56" s="526"/>
      <c r="AYM56" s="526"/>
      <c r="AYN56" s="526"/>
      <c r="AYO56" s="526"/>
      <c r="AYP56" s="526"/>
      <c r="AYQ56" s="526"/>
      <c r="AYR56" s="526"/>
      <c r="AYS56" s="526"/>
      <c r="AYT56" s="526"/>
      <c r="AYU56" s="526"/>
      <c r="AYV56" s="526"/>
      <c r="AYW56" s="526"/>
      <c r="AYX56" s="526"/>
      <c r="AYY56" s="526"/>
      <c r="AYZ56" s="526"/>
      <c r="AZA56" s="526"/>
      <c r="AZB56" s="526"/>
      <c r="AZC56" s="526"/>
      <c r="AZD56" s="526"/>
      <c r="AZE56" s="526"/>
      <c r="AZF56" s="526"/>
      <c r="AZG56" s="526"/>
      <c r="AZH56" s="526"/>
      <c r="AZI56" s="526"/>
      <c r="AZJ56" s="526"/>
      <c r="AZK56" s="526"/>
      <c r="AZL56" s="526"/>
      <c r="AZM56" s="526"/>
      <c r="AZN56" s="526"/>
      <c r="AZO56" s="526"/>
      <c r="AZP56" s="526"/>
      <c r="AZQ56" s="526"/>
      <c r="AZR56" s="526"/>
      <c r="AZS56" s="526"/>
      <c r="AZT56" s="526"/>
      <c r="AZU56" s="526"/>
      <c r="AZV56" s="526"/>
      <c r="AZW56" s="526"/>
      <c r="AZX56" s="526"/>
      <c r="AZY56" s="526"/>
      <c r="AZZ56" s="526"/>
      <c r="BAA56" s="526"/>
      <c r="BAB56" s="526"/>
      <c r="BAC56" s="526"/>
      <c r="BAD56" s="526"/>
      <c r="BAE56" s="526"/>
      <c r="BAF56" s="526"/>
      <c r="BAG56" s="526"/>
      <c r="BAH56" s="526"/>
      <c r="BAI56" s="526"/>
      <c r="BAJ56" s="526"/>
      <c r="BAK56" s="526"/>
      <c r="BAL56" s="526"/>
      <c r="BAM56" s="526"/>
      <c r="BAN56" s="526"/>
      <c r="BAO56" s="526"/>
      <c r="BAP56" s="526"/>
      <c r="BAQ56" s="526"/>
      <c r="BAR56" s="526"/>
      <c r="BAS56" s="526"/>
      <c r="BAT56" s="526"/>
      <c r="BAU56" s="526"/>
      <c r="BAV56" s="526"/>
      <c r="BAW56" s="526"/>
      <c r="BAX56" s="526"/>
      <c r="BAY56" s="526"/>
      <c r="BAZ56" s="526"/>
      <c r="BBA56" s="526"/>
      <c r="BBB56" s="526"/>
      <c r="BBC56" s="526"/>
      <c r="BBD56" s="526"/>
      <c r="BBE56" s="526"/>
      <c r="BBF56" s="526"/>
      <c r="BBG56" s="526"/>
      <c r="BBH56" s="526"/>
      <c r="BBI56" s="526"/>
      <c r="BBJ56" s="526"/>
      <c r="BBK56" s="526"/>
      <c r="BBL56" s="526"/>
      <c r="BBM56" s="526"/>
      <c r="BBN56" s="526"/>
      <c r="BBO56" s="526"/>
      <c r="BBP56" s="526"/>
      <c r="BBQ56" s="526"/>
      <c r="BBR56" s="526"/>
      <c r="BBS56" s="526"/>
      <c r="BBT56" s="526"/>
      <c r="BBU56" s="526"/>
      <c r="BBV56" s="526"/>
      <c r="BBW56" s="526"/>
      <c r="BBX56" s="526"/>
      <c r="BBY56" s="526"/>
      <c r="BBZ56" s="526"/>
      <c r="BCA56" s="526"/>
      <c r="BCB56" s="526"/>
      <c r="BCC56" s="526"/>
      <c r="BCD56" s="526"/>
      <c r="BCE56" s="526"/>
      <c r="BCF56" s="526"/>
      <c r="BCG56" s="526"/>
      <c r="BCH56" s="526"/>
      <c r="BCI56" s="526"/>
      <c r="BCJ56" s="526"/>
      <c r="BCK56" s="526"/>
      <c r="BCL56" s="526"/>
      <c r="BCM56" s="526"/>
      <c r="BCN56" s="526"/>
      <c r="BCO56" s="526"/>
      <c r="BCP56" s="526"/>
      <c r="BCQ56" s="526"/>
      <c r="BCR56" s="526"/>
      <c r="BCS56" s="526"/>
      <c r="BCT56" s="526"/>
      <c r="BCU56" s="526"/>
      <c r="BCV56" s="526"/>
      <c r="BCW56" s="526"/>
      <c r="BCX56" s="526"/>
      <c r="BCY56" s="526"/>
      <c r="BCZ56" s="526"/>
      <c r="BDA56" s="526"/>
      <c r="BDB56" s="526"/>
      <c r="BDC56" s="526"/>
      <c r="BDD56" s="526"/>
      <c r="BDE56" s="526"/>
      <c r="BDF56" s="526"/>
      <c r="BDG56" s="526"/>
      <c r="BDH56" s="526"/>
      <c r="BDI56" s="526"/>
      <c r="BDJ56" s="526"/>
      <c r="BDK56" s="526"/>
      <c r="BDL56" s="526"/>
      <c r="BDM56" s="526"/>
      <c r="BDN56" s="526"/>
      <c r="BDO56" s="526"/>
      <c r="BDP56" s="526"/>
      <c r="BDQ56" s="526"/>
      <c r="BDR56" s="526"/>
      <c r="BDS56" s="526"/>
      <c r="BDT56" s="526"/>
      <c r="BDU56" s="526"/>
      <c r="BDV56" s="526"/>
      <c r="BDW56" s="526"/>
      <c r="BDX56" s="526"/>
      <c r="BDY56" s="526"/>
      <c r="BDZ56" s="526"/>
      <c r="BEA56" s="526"/>
      <c r="BEB56" s="526"/>
      <c r="BEC56" s="526"/>
      <c r="BED56" s="526"/>
      <c r="BEE56" s="526"/>
      <c r="BEF56" s="526"/>
      <c r="BEG56" s="526"/>
      <c r="BEH56" s="526"/>
      <c r="BEI56" s="526"/>
      <c r="BEJ56" s="526"/>
      <c r="BEK56" s="526"/>
      <c r="BEL56" s="526"/>
      <c r="BEM56" s="526"/>
      <c r="BEN56" s="526"/>
      <c r="BEO56" s="526"/>
      <c r="BEP56" s="526"/>
      <c r="BEQ56" s="526"/>
      <c r="BER56" s="526"/>
      <c r="BES56" s="526"/>
      <c r="BET56" s="526"/>
      <c r="BEU56" s="526"/>
      <c r="BEV56" s="526"/>
      <c r="BEW56" s="526"/>
      <c r="BEX56" s="526"/>
      <c r="BEY56" s="526"/>
      <c r="BEZ56" s="526"/>
      <c r="BFA56" s="526"/>
      <c r="BFB56" s="526"/>
      <c r="BFC56" s="526"/>
      <c r="BFD56" s="526"/>
      <c r="BFE56" s="526"/>
      <c r="BFF56" s="526"/>
      <c r="BFG56" s="526"/>
      <c r="BFH56" s="526"/>
      <c r="BFI56" s="526"/>
      <c r="BFJ56" s="526"/>
      <c r="BFK56" s="526"/>
      <c r="BFL56" s="526"/>
      <c r="BFM56" s="526"/>
      <c r="BFN56" s="526"/>
      <c r="BFO56" s="526"/>
      <c r="BFP56" s="526"/>
      <c r="BFQ56" s="526"/>
      <c r="BFR56" s="526"/>
      <c r="BFS56" s="526"/>
      <c r="BFT56" s="526"/>
      <c r="BFU56" s="526"/>
      <c r="BFV56" s="526"/>
      <c r="BFW56" s="526"/>
      <c r="BFX56" s="526"/>
      <c r="BFY56" s="526"/>
      <c r="BFZ56" s="526"/>
      <c r="BGA56" s="526"/>
      <c r="BGB56" s="526"/>
      <c r="BGC56" s="526"/>
      <c r="BGD56" s="526"/>
      <c r="BGE56" s="526"/>
      <c r="BGF56" s="526"/>
      <c r="BGG56" s="526"/>
      <c r="BGH56" s="526"/>
      <c r="BGI56" s="526"/>
      <c r="BGJ56" s="526"/>
      <c r="BGK56" s="526"/>
      <c r="BGL56" s="526"/>
      <c r="BGM56" s="526"/>
      <c r="BGN56" s="526"/>
      <c r="BGO56" s="526"/>
      <c r="BGP56" s="526"/>
      <c r="BGQ56" s="526"/>
      <c r="BGR56" s="526"/>
      <c r="BGS56" s="526"/>
      <c r="BGT56" s="526"/>
      <c r="BGU56" s="526"/>
      <c r="BGV56" s="526"/>
      <c r="BGW56" s="526"/>
      <c r="BGX56" s="526"/>
      <c r="BGY56" s="526"/>
      <c r="BGZ56" s="526"/>
      <c r="BHA56" s="526"/>
      <c r="BHB56" s="526"/>
      <c r="BHC56" s="526"/>
      <c r="BHD56" s="526"/>
      <c r="BHE56" s="526"/>
      <c r="BHF56" s="526"/>
      <c r="BHG56" s="526"/>
      <c r="BHH56" s="526"/>
      <c r="BHI56" s="526"/>
      <c r="BHJ56" s="526"/>
      <c r="BHK56" s="526"/>
      <c r="BHL56" s="526"/>
      <c r="BHM56" s="526"/>
      <c r="BHN56" s="526"/>
      <c r="BHO56" s="526"/>
      <c r="BHP56" s="526"/>
      <c r="BHQ56" s="526"/>
      <c r="BHR56" s="526"/>
      <c r="BHS56" s="526"/>
      <c r="BHT56" s="526"/>
      <c r="BHU56" s="526"/>
      <c r="BHV56" s="526"/>
      <c r="BHW56" s="526"/>
      <c r="BHX56" s="526"/>
      <c r="BHY56" s="526"/>
      <c r="BHZ56" s="526"/>
      <c r="BIA56" s="526"/>
      <c r="BIB56" s="526"/>
      <c r="BIC56" s="526"/>
      <c r="BID56" s="526"/>
      <c r="BIE56" s="526"/>
      <c r="BIF56" s="526"/>
      <c r="BIG56" s="526"/>
      <c r="BIH56" s="526"/>
      <c r="BII56" s="526"/>
      <c r="BIJ56" s="526"/>
      <c r="BIK56" s="526"/>
      <c r="BIL56" s="526"/>
      <c r="BIM56" s="526"/>
      <c r="BIN56" s="526"/>
      <c r="BIO56" s="526"/>
      <c r="BIP56" s="526"/>
      <c r="BIQ56" s="526"/>
      <c r="BIR56" s="526"/>
      <c r="BIS56" s="526"/>
      <c r="BIT56" s="526"/>
      <c r="BIU56" s="526"/>
      <c r="BIV56" s="526"/>
      <c r="BIW56" s="526"/>
      <c r="BIX56" s="526"/>
      <c r="BIY56" s="526"/>
      <c r="BIZ56" s="526"/>
      <c r="BJA56" s="526"/>
      <c r="BJB56" s="526"/>
      <c r="BJC56" s="526"/>
      <c r="BJD56" s="526"/>
      <c r="BJE56" s="526"/>
      <c r="BJF56" s="526"/>
      <c r="BJG56" s="526"/>
      <c r="BJH56" s="526"/>
      <c r="BJI56" s="526"/>
      <c r="BJJ56" s="526"/>
      <c r="BJK56" s="526"/>
      <c r="BJL56" s="526"/>
      <c r="BJM56" s="526"/>
      <c r="BJN56" s="526"/>
      <c r="BJO56" s="526"/>
      <c r="BJP56" s="526"/>
      <c r="BJQ56" s="526"/>
      <c r="BJR56" s="526"/>
      <c r="BJS56" s="526"/>
      <c r="BJT56" s="526"/>
      <c r="BJU56" s="526"/>
      <c r="BJV56" s="526"/>
      <c r="BJW56" s="526"/>
      <c r="BJX56" s="526"/>
      <c r="BJY56" s="526"/>
      <c r="BJZ56" s="526"/>
      <c r="BKA56" s="526"/>
      <c r="BKB56" s="526"/>
      <c r="BKC56" s="526"/>
      <c r="BKD56" s="526"/>
      <c r="BKE56" s="526"/>
      <c r="BKF56" s="526"/>
      <c r="BKG56" s="526"/>
      <c r="BKH56" s="526"/>
      <c r="BKI56" s="526"/>
      <c r="BKJ56" s="526"/>
      <c r="BKK56" s="526"/>
      <c r="BKL56" s="526"/>
      <c r="BKM56" s="526"/>
      <c r="BKN56" s="526"/>
      <c r="BKO56" s="526"/>
      <c r="BKP56" s="526"/>
      <c r="BKQ56" s="526"/>
      <c r="BKR56" s="526"/>
      <c r="BKS56" s="526"/>
      <c r="BKT56" s="526"/>
      <c r="BKU56" s="526"/>
      <c r="BKV56" s="526"/>
      <c r="BKW56" s="526"/>
      <c r="BKX56" s="526"/>
      <c r="BKY56" s="526"/>
      <c r="BKZ56" s="526"/>
      <c r="BLA56" s="526"/>
      <c r="BLB56" s="526"/>
      <c r="BLC56" s="526"/>
      <c r="BLD56" s="526"/>
      <c r="BLE56" s="526"/>
      <c r="BLF56" s="526"/>
      <c r="BLG56" s="526"/>
      <c r="BLH56" s="526"/>
      <c r="BLI56" s="526"/>
      <c r="BLJ56" s="526"/>
      <c r="BLK56" s="526"/>
      <c r="BLL56" s="526"/>
      <c r="BLM56" s="526"/>
      <c r="BLN56" s="526"/>
      <c r="BLO56" s="526"/>
      <c r="BLP56" s="526"/>
      <c r="BLQ56" s="526"/>
      <c r="BLR56" s="526"/>
      <c r="BLS56" s="526"/>
      <c r="BLT56" s="526"/>
      <c r="BLU56" s="526"/>
      <c r="BLV56" s="526"/>
      <c r="BLW56" s="526"/>
      <c r="BLX56" s="526"/>
      <c r="BLY56" s="526"/>
      <c r="BLZ56" s="526"/>
      <c r="BMA56" s="526"/>
      <c r="BMB56" s="526"/>
      <c r="BMC56" s="526"/>
      <c r="BMD56" s="526"/>
      <c r="BME56" s="526"/>
      <c r="BMF56" s="526"/>
      <c r="BMG56" s="526"/>
      <c r="BMH56" s="526"/>
      <c r="BMI56" s="526"/>
      <c r="BMJ56" s="526"/>
      <c r="BMK56" s="526"/>
      <c r="BML56" s="526"/>
      <c r="BMM56" s="526"/>
      <c r="BMN56" s="526"/>
      <c r="BMO56" s="526"/>
      <c r="BMP56" s="526"/>
      <c r="BMQ56" s="526"/>
      <c r="BMR56" s="526"/>
      <c r="BMS56" s="526"/>
      <c r="BMT56" s="526"/>
      <c r="BMU56" s="526"/>
      <c r="BMV56" s="526"/>
      <c r="BMW56" s="526"/>
      <c r="BMX56" s="526"/>
      <c r="BMY56" s="526"/>
      <c r="BMZ56" s="526"/>
      <c r="BNA56" s="526"/>
      <c r="BNB56" s="526"/>
      <c r="BNC56" s="526"/>
      <c r="BND56" s="526"/>
      <c r="BNE56" s="526"/>
      <c r="BNF56" s="526"/>
      <c r="BNG56" s="526"/>
      <c r="BNH56" s="526"/>
      <c r="BNI56" s="526"/>
      <c r="BNJ56" s="526"/>
      <c r="BNK56" s="526"/>
      <c r="BNL56" s="526"/>
      <c r="BNM56" s="526"/>
      <c r="BNN56" s="526"/>
      <c r="BNO56" s="526"/>
      <c r="BNP56" s="526"/>
      <c r="BNQ56" s="526"/>
      <c r="BNR56" s="526"/>
      <c r="BNS56" s="526"/>
      <c r="BNT56" s="526"/>
      <c r="BNU56" s="526"/>
      <c r="BNV56" s="526"/>
      <c r="BNW56" s="526"/>
      <c r="BNX56" s="526"/>
      <c r="BNY56" s="526"/>
      <c r="BNZ56" s="526"/>
      <c r="BOA56" s="526"/>
      <c r="BOB56" s="526"/>
      <c r="BOC56" s="526"/>
      <c r="BOD56" s="526"/>
      <c r="BOE56" s="526"/>
      <c r="BOF56" s="526"/>
      <c r="BOG56" s="526"/>
      <c r="BOH56" s="526"/>
      <c r="BOI56" s="526"/>
      <c r="BOJ56" s="526"/>
      <c r="BOK56" s="526"/>
      <c r="BOL56" s="526"/>
      <c r="BOM56" s="526"/>
      <c r="BON56" s="526"/>
      <c r="BOO56" s="526"/>
      <c r="BOP56" s="526"/>
      <c r="BOQ56" s="526"/>
      <c r="BOR56" s="526"/>
      <c r="BOS56" s="526"/>
      <c r="BOT56" s="526"/>
      <c r="BOU56" s="526"/>
      <c r="BOV56" s="526"/>
      <c r="BOW56" s="526"/>
      <c r="BOX56" s="526"/>
      <c r="BOY56" s="526"/>
      <c r="BOZ56" s="526"/>
      <c r="BPA56" s="526"/>
      <c r="BPB56" s="526"/>
      <c r="BPC56" s="526"/>
      <c r="BPD56" s="526"/>
      <c r="BPE56" s="526"/>
      <c r="BPF56" s="526"/>
      <c r="BPG56" s="526"/>
      <c r="BPH56" s="526"/>
      <c r="BPI56" s="526"/>
      <c r="BPJ56" s="526"/>
      <c r="BPK56" s="526"/>
      <c r="BPL56" s="526"/>
      <c r="BPM56" s="526"/>
      <c r="BPN56" s="526"/>
      <c r="BPO56" s="526"/>
      <c r="BPP56" s="526"/>
      <c r="BPQ56" s="526"/>
      <c r="BPR56" s="526"/>
      <c r="BPS56" s="526"/>
      <c r="BPT56" s="526"/>
      <c r="BPU56" s="526"/>
      <c r="BPV56" s="526"/>
      <c r="BPW56" s="526"/>
      <c r="BPX56" s="526"/>
      <c r="BPY56" s="526"/>
      <c r="BPZ56" s="526"/>
      <c r="BQA56" s="526"/>
      <c r="BQB56" s="526"/>
      <c r="BQC56" s="526"/>
      <c r="BQD56" s="526"/>
      <c r="BQE56" s="526"/>
      <c r="BQF56" s="526"/>
      <c r="BQG56" s="526"/>
      <c r="BQH56" s="526"/>
      <c r="BQI56" s="526"/>
      <c r="BQJ56" s="526"/>
      <c r="BQK56" s="526"/>
      <c r="BQL56" s="526"/>
      <c r="BQM56" s="526"/>
      <c r="BQN56" s="526"/>
      <c r="BQO56" s="526"/>
      <c r="BQP56" s="526"/>
      <c r="BQQ56" s="526"/>
      <c r="BQR56" s="526"/>
      <c r="BQS56" s="526"/>
      <c r="BQT56" s="526"/>
      <c r="BQU56" s="526"/>
      <c r="BQV56" s="526"/>
      <c r="BQW56" s="526"/>
      <c r="BQX56" s="526"/>
      <c r="BQY56" s="526"/>
      <c r="BQZ56" s="526"/>
      <c r="BRA56" s="526"/>
      <c r="BRB56" s="526"/>
      <c r="BRC56" s="526"/>
      <c r="BRD56" s="526"/>
      <c r="BRE56" s="526"/>
      <c r="BRF56" s="526"/>
      <c r="BRG56" s="526"/>
      <c r="BRH56" s="526"/>
      <c r="BRI56" s="526"/>
      <c r="BRJ56" s="526"/>
      <c r="BRK56" s="526"/>
      <c r="BRL56" s="526"/>
      <c r="BRM56" s="526"/>
      <c r="BRN56" s="526"/>
      <c r="BRO56" s="526"/>
      <c r="BRP56" s="526"/>
      <c r="BRQ56" s="526"/>
      <c r="BRR56" s="526"/>
      <c r="BRS56" s="526"/>
      <c r="BRT56" s="526"/>
      <c r="BRU56" s="526"/>
      <c r="BRV56" s="526"/>
      <c r="BRW56" s="526"/>
      <c r="BRX56" s="526"/>
      <c r="BRY56" s="526"/>
      <c r="BRZ56" s="526"/>
      <c r="BSA56" s="526"/>
      <c r="BSB56" s="526"/>
      <c r="BSC56" s="526"/>
      <c r="BSD56" s="526"/>
      <c r="BSE56" s="526"/>
      <c r="BSF56" s="526"/>
      <c r="BSG56" s="526"/>
      <c r="BSH56" s="526"/>
      <c r="BSI56" s="526"/>
      <c r="BSJ56" s="526"/>
      <c r="BSK56" s="526"/>
      <c r="BSL56" s="526"/>
      <c r="BSM56" s="526"/>
      <c r="BSN56" s="526"/>
      <c r="BSO56" s="526"/>
      <c r="BSP56" s="526"/>
      <c r="BSQ56" s="526"/>
      <c r="BSR56" s="526"/>
      <c r="BSS56" s="526"/>
      <c r="BST56" s="526"/>
      <c r="BSU56" s="526"/>
      <c r="BSV56" s="526"/>
      <c r="BSW56" s="526"/>
      <c r="BSX56" s="526"/>
      <c r="BSY56" s="526"/>
      <c r="BSZ56" s="526"/>
      <c r="BTA56" s="526"/>
      <c r="BTB56" s="526"/>
      <c r="BTC56" s="526"/>
      <c r="BTD56" s="526"/>
      <c r="BTE56" s="526"/>
      <c r="BTF56" s="526"/>
      <c r="BTG56" s="526"/>
      <c r="BTH56" s="526"/>
      <c r="BTI56" s="526"/>
      <c r="BTJ56" s="526"/>
      <c r="BTK56" s="526"/>
      <c r="BTL56" s="526"/>
      <c r="BTM56" s="526"/>
      <c r="BTN56" s="526"/>
      <c r="BTO56" s="526"/>
      <c r="BTP56" s="526"/>
      <c r="BTQ56" s="526"/>
      <c r="BTR56" s="526"/>
      <c r="BTS56" s="526"/>
      <c r="BTT56" s="526"/>
      <c r="BTU56" s="526"/>
      <c r="BTV56" s="526"/>
      <c r="BTW56" s="526"/>
      <c r="BTX56" s="526"/>
      <c r="BTY56" s="526"/>
      <c r="BTZ56" s="526"/>
      <c r="BUA56" s="526"/>
      <c r="BUB56" s="526"/>
      <c r="BUC56" s="526"/>
      <c r="BUD56" s="526"/>
      <c r="BUE56" s="526"/>
      <c r="BUF56" s="526"/>
      <c r="BUG56" s="526"/>
      <c r="BUH56" s="526"/>
      <c r="BUI56" s="526"/>
      <c r="BUJ56" s="526"/>
      <c r="BUK56" s="526"/>
      <c r="BUL56" s="526"/>
      <c r="BUM56" s="526"/>
      <c r="BUN56" s="526"/>
      <c r="BUO56" s="526"/>
      <c r="BUP56" s="526"/>
      <c r="BUQ56" s="526"/>
      <c r="BUR56" s="526"/>
      <c r="BUS56" s="526"/>
      <c r="BUT56" s="526"/>
      <c r="BUU56" s="526"/>
      <c r="BUV56" s="526"/>
      <c r="BUW56" s="526"/>
      <c r="BUX56" s="526"/>
      <c r="BUY56" s="526"/>
      <c r="BUZ56" s="526"/>
      <c r="BVA56" s="526"/>
      <c r="BVB56" s="526"/>
      <c r="BVC56" s="526"/>
      <c r="BVD56" s="526"/>
      <c r="BVE56" s="526"/>
      <c r="BVF56" s="526"/>
      <c r="BVG56" s="526"/>
      <c r="BVH56" s="526"/>
      <c r="BVI56" s="526"/>
      <c r="BVJ56" s="526"/>
      <c r="BVK56" s="526"/>
      <c r="BVL56" s="526"/>
      <c r="BVM56" s="526"/>
      <c r="BVN56" s="526"/>
      <c r="BVO56" s="526"/>
      <c r="BVP56" s="526"/>
      <c r="BVQ56" s="526"/>
      <c r="BVR56" s="526"/>
      <c r="BVS56" s="526"/>
      <c r="BVT56" s="526"/>
      <c r="BVU56" s="526"/>
      <c r="BVV56" s="526"/>
      <c r="BVW56" s="526"/>
      <c r="BVX56" s="526"/>
      <c r="BVY56" s="526"/>
      <c r="BVZ56" s="526"/>
      <c r="BWA56" s="526"/>
      <c r="BWB56" s="526"/>
      <c r="BWC56" s="526"/>
      <c r="BWD56" s="526"/>
      <c r="BWE56" s="526"/>
      <c r="BWF56" s="526"/>
      <c r="BWG56" s="526"/>
      <c r="BWH56" s="526"/>
      <c r="BWI56" s="526"/>
      <c r="BWJ56" s="526"/>
      <c r="BWK56" s="526"/>
      <c r="BWL56" s="526"/>
      <c r="BWM56" s="526"/>
      <c r="BWN56" s="526"/>
      <c r="BWO56" s="526"/>
      <c r="BWP56" s="526"/>
      <c r="BWQ56" s="526"/>
      <c r="BWR56" s="526"/>
      <c r="BWS56" s="526"/>
      <c r="BWT56" s="526"/>
      <c r="BWU56" s="526"/>
      <c r="BWV56" s="526"/>
      <c r="BWW56" s="526"/>
      <c r="BWX56" s="526"/>
      <c r="BWY56" s="526"/>
      <c r="BWZ56" s="526"/>
      <c r="BXA56" s="526"/>
      <c r="BXB56" s="526"/>
      <c r="BXC56" s="526"/>
      <c r="BXD56" s="526"/>
      <c r="BXE56" s="526"/>
      <c r="BXF56" s="526"/>
      <c r="BXG56" s="526"/>
      <c r="BXH56" s="526"/>
      <c r="BXI56" s="526"/>
      <c r="BXJ56" s="526"/>
      <c r="BXK56" s="526"/>
      <c r="BXL56" s="526"/>
      <c r="BXM56" s="526"/>
      <c r="BXN56" s="526"/>
      <c r="BXO56" s="526"/>
      <c r="BXP56" s="526"/>
      <c r="BXQ56" s="526"/>
      <c r="BXR56" s="526"/>
      <c r="BXS56" s="526"/>
      <c r="BXT56" s="526"/>
      <c r="BXU56" s="526"/>
      <c r="BXV56" s="526"/>
      <c r="BXW56" s="526"/>
      <c r="BXX56" s="526"/>
      <c r="BXY56" s="526"/>
      <c r="BXZ56" s="526"/>
      <c r="BYA56" s="526"/>
      <c r="BYB56" s="526"/>
      <c r="BYC56" s="526"/>
      <c r="BYD56" s="526"/>
      <c r="BYE56" s="526"/>
      <c r="BYF56" s="526"/>
      <c r="BYG56" s="526"/>
      <c r="BYH56" s="526"/>
      <c r="BYI56" s="526"/>
      <c r="BYJ56" s="526"/>
      <c r="BYK56" s="526"/>
      <c r="BYL56" s="526"/>
      <c r="BYM56" s="526"/>
      <c r="BYN56" s="526"/>
      <c r="BYO56" s="526"/>
      <c r="BYP56" s="526"/>
      <c r="BYQ56" s="526"/>
      <c r="BYR56" s="526"/>
      <c r="BYS56" s="526"/>
      <c r="BYT56" s="526"/>
      <c r="BYU56" s="526"/>
      <c r="BYV56" s="526"/>
      <c r="BYW56" s="526"/>
      <c r="BYX56" s="526"/>
      <c r="BYY56" s="526"/>
      <c r="BYZ56" s="526"/>
      <c r="BZA56" s="526"/>
      <c r="BZB56" s="526"/>
      <c r="BZC56" s="526"/>
      <c r="BZD56" s="526"/>
      <c r="BZE56" s="526"/>
      <c r="BZF56" s="526"/>
      <c r="BZG56" s="526"/>
      <c r="BZH56" s="526"/>
      <c r="BZI56" s="526"/>
      <c r="BZJ56" s="526"/>
      <c r="BZK56" s="526"/>
      <c r="BZL56" s="526"/>
      <c r="BZM56" s="526"/>
      <c r="BZN56" s="526"/>
      <c r="BZO56" s="526"/>
      <c r="BZP56" s="526"/>
      <c r="BZQ56" s="526"/>
      <c r="BZR56" s="526"/>
      <c r="BZS56" s="526"/>
      <c r="BZT56" s="526"/>
      <c r="BZU56" s="526"/>
      <c r="BZV56" s="526"/>
      <c r="BZW56" s="526"/>
      <c r="BZX56" s="526"/>
      <c r="BZY56" s="526"/>
      <c r="BZZ56" s="526"/>
      <c r="CAA56" s="526"/>
      <c r="CAB56" s="526"/>
      <c r="CAC56" s="526"/>
      <c r="CAD56" s="526"/>
      <c r="CAE56" s="526"/>
      <c r="CAF56" s="526"/>
      <c r="CAG56" s="526"/>
      <c r="CAH56" s="526"/>
      <c r="CAI56" s="526"/>
      <c r="CAJ56" s="526"/>
      <c r="CAK56" s="526"/>
      <c r="CAL56" s="526"/>
      <c r="CAM56" s="526"/>
      <c r="CAN56" s="526"/>
      <c r="CAO56" s="526"/>
      <c r="CAP56" s="526"/>
      <c r="CAQ56" s="526"/>
      <c r="CAR56" s="526"/>
      <c r="CAS56" s="526"/>
      <c r="CAT56" s="526"/>
      <c r="CAU56" s="526"/>
      <c r="CAV56" s="526"/>
      <c r="CAW56" s="526"/>
      <c r="CAX56" s="526"/>
      <c r="CAY56" s="526"/>
      <c r="CAZ56" s="526"/>
      <c r="CBA56" s="526"/>
      <c r="CBB56" s="526"/>
      <c r="CBC56" s="526"/>
      <c r="CBD56" s="526"/>
      <c r="CBE56" s="526"/>
      <c r="CBF56" s="526"/>
      <c r="CBG56" s="526"/>
      <c r="CBH56" s="526"/>
      <c r="CBI56" s="526"/>
      <c r="CBJ56" s="526"/>
      <c r="CBK56" s="526"/>
      <c r="CBL56" s="526"/>
      <c r="CBM56" s="526"/>
      <c r="CBN56" s="526"/>
      <c r="CBO56" s="526"/>
      <c r="CBP56" s="526"/>
      <c r="CBQ56" s="526"/>
      <c r="CBR56" s="526"/>
      <c r="CBS56" s="526"/>
      <c r="CBT56" s="526"/>
      <c r="CBU56" s="526"/>
      <c r="CBV56" s="526"/>
      <c r="CBW56" s="526"/>
      <c r="CBX56" s="526"/>
      <c r="CBY56" s="526"/>
      <c r="CBZ56" s="526"/>
      <c r="CCA56" s="526"/>
      <c r="CCB56" s="526"/>
      <c r="CCC56" s="526"/>
      <c r="CCD56" s="526"/>
      <c r="CCE56" s="526"/>
      <c r="CCF56" s="526"/>
      <c r="CCG56" s="526"/>
      <c r="CCH56" s="526"/>
      <c r="CCI56" s="526"/>
      <c r="CCJ56" s="526"/>
      <c r="CCK56" s="526"/>
      <c r="CCL56" s="526"/>
      <c r="CCM56" s="526"/>
      <c r="CCN56" s="526"/>
      <c r="CCO56" s="526"/>
      <c r="CCP56" s="526"/>
      <c r="CCQ56" s="526"/>
      <c r="CCR56" s="526"/>
      <c r="CCS56" s="526"/>
      <c r="CCT56" s="526"/>
      <c r="CCU56" s="526"/>
      <c r="CCV56" s="526"/>
      <c r="CCW56" s="526"/>
      <c r="CCX56" s="526"/>
      <c r="CCY56" s="526"/>
      <c r="CCZ56" s="526"/>
      <c r="CDA56" s="526"/>
      <c r="CDB56" s="526"/>
      <c r="CDC56" s="526"/>
      <c r="CDD56" s="526"/>
      <c r="CDE56" s="526"/>
      <c r="CDF56" s="526"/>
      <c r="CDG56" s="526"/>
      <c r="CDH56" s="526"/>
      <c r="CDI56" s="526"/>
      <c r="CDJ56" s="526"/>
      <c r="CDK56" s="526"/>
      <c r="CDL56" s="526"/>
      <c r="CDM56" s="526"/>
      <c r="CDN56" s="526"/>
      <c r="CDO56" s="526"/>
      <c r="CDP56" s="526"/>
      <c r="CDQ56" s="526"/>
      <c r="CDR56" s="526"/>
      <c r="CDS56" s="526"/>
      <c r="CDT56" s="526"/>
      <c r="CDU56" s="526"/>
      <c r="CDV56" s="526"/>
      <c r="CDW56" s="526"/>
      <c r="CDX56" s="526"/>
      <c r="CDY56" s="526"/>
      <c r="CDZ56" s="526"/>
      <c r="CEA56" s="526"/>
      <c r="CEB56" s="526"/>
      <c r="CEC56" s="526"/>
      <c r="CED56" s="526"/>
      <c r="CEE56" s="526"/>
      <c r="CEF56" s="526"/>
      <c r="CEG56" s="526"/>
      <c r="CEH56" s="526"/>
      <c r="CEI56" s="526"/>
      <c r="CEJ56" s="526"/>
      <c r="CEK56" s="526"/>
      <c r="CEL56" s="526"/>
      <c r="CEM56" s="526"/>
      <c r="CEN56" s="526"/>
      <c r="CEO56" s="526"/>
      <c r="CEP56" s="526"/>
      <c r="CEQ56" s="526"/>
      <c r="CER56" s="526"/>
      <c r="CES56" s="526"/>
      <c r="CET56" s="526"/>
      <c r="CEU56" s="526"/>
      <c r="CEV56" s="526"/>
      <c r="CEW56" s="526"/>
      <c r="CEX56" s="526"/>
      <c r="CEY56" s="526"/>
      <c r="CEZ56" s="526"/>
      <c r="CFA56" s="526"/>
      <c r="CFB56" s="526"/>
      <c r="CFC56" s="526"/>
      <c r="CFD56" s="526"/>
      <c r="CFE56" s="526"/>
      <c r="CFF56" s="526"/>
      <c r="CFG56" s="526"/>
      <c r="CFH56" s="526"/>
      <c r="CFI56" s="526"/>
      <c r="CFJ56" s="526"/>
      <c r="CFK56" s="526"/>
      <c r="CFL56" s="526"/>
      <c r="CFM56" s="526"/>
      <c r="CFN56" s="526"/>
      <c r="CFO56" s="526"/>
      <c r="CFP56" s="526"/>
      <c r="CFQ56" s="526"/>
      <c r="CFR56" s="526"/>
      <c r="CFS56" s="526"/>
      <c r="CFT56" s="526"/>
      <c r="CFU56" s="526"/>
      <c r="CFV56" s="526"/>
      <c r="CFW56" s="526"/>
      <c r="CFX56" s="526"/>
      <c r="CFY56" s="526"/>
      <c r="CFZ56" s="526"/>
      <c r="CGA56" s="526"/>
      <c r="CGB56" s="526"/>
      <c r="CGC56" s="526"/>
      <c r="CGD56" s="526"/>
      <c r="CGE56" s="526"/>
      <c r="CGF56" s="526"/>
      <c r="CGG56" s="526"/>
      <c r="CGH56" s="526"/>
      <c r="CGI56" s="526"/>
      <c r="CGJ56" s="526"/>
      <c r="CGK56" s="526"/>
      <c r="CGL56" s="526"/>
      <c r="CGM56" s="526"/>
      <c r="CGN56" s="526"/>
      <c r="CGO56" s="526"/>
      <c r="CGP56" s="526"/>
      <c r="CGQ56" s="526"/>
      <c r="CGR56" s="526"/>
      <c r="CGS56" s="526"/>
      <c r="CGT56" s="526"/>
      <c r="CGU56" s="526"/>
      <c r="CGV56" s="526"/>
      <c r="CGW56" s="526"/>
      <c r="CGX56" s="526"/>
      <c r="CGY56" s="526"/>
      <c r="CGZ56" s="526"/>
      <c r="CHA56" s="526"/>
      <c r="CHB56" s="526"/>
      <c r="CHC56" s="526"/>
      <c r="CHD56" s="526"/>
      <c r="CHE56" s="526"/>
      <c r="CHF56" s="526"/>
      <c r="CHG56" s="526"/>
      <c r="CHH56" s="526"/>
      <c r="CHI56" s="526"/>
      <c r="CHJ56" s="526"/>
      <c r="CHK56" s="526"/>
      <c r="CHL56" s="526"/>
      <c r="CHM56" s="526"/>
      <c r="CHN56" s="526"/>
      <c r="CHO56" s="526"/>
      <c r="CHP56" s="526"/>
      <c r="CHQ56" s="526"/>
      <c r="CHR56" s="526"/>
      <c r="CHS56" s="526"/>
      <c r="CHT56" s="526"/>
      <c r="CHU56" s="526"/>
      <c r="CHV56" s="526"/>
      <c r="CHW56" s="526"/>
      <c r="CHX56" s="526"/>
      <c r="CHY56" s="526"/>
      <c r="CHZ56" s="526"/>
      <c r="CIA56" s="526"/>
      <c r="CIB56" s="526"/>
      <c r="CIC56" s="526"/>
      <c r="CID56" s="526"/>
      <c r="CIE56" s="526"/>
      <c r="CIF56" s="526"/>
      <c r="CIG56" s="526"/>
      <c r="CIH56" s="526"/>
      <c r="CII56" s="526"/>
      <c r="CIJ56" s="526"/>
      <c r="CIK56" s="526"/>
      <c r="CIL56" s="526"/>
      <c r="CIM56" s="526"/>
      <c r="CIN56" s="526"/>
      <c r="CIO56" s="526"/>
      <c r="CIP56" s="526"/>
      <c r="CIQ56" s="526"/>
      <c r="CIR56" s="526"/>
      <c r="CIS56" s="526"/>
      <c r="CIT56" s="526"/>
      <c r="CIU56" s="526"/>
      <c r="CIV56" s="526"/>
      <c r="CIW56" s="526"/>
      <c r="CIX56" s="526"/>
      <c r="CIY56" s="526"/>
      <c r="CIZ56" s="526"/>
      <c r="CJA56" s="526"/>
      <c r="CJB56" s="526"/>
      <c r="CJC56" s="526"/>
      <c r="CJD56" s="526"/>
      <c r="CJE56" s="526"/>
      <c r="CJF56" s="526"/>
      <c r="CJG56" s="526"/>
      <c r="CJH56" s="526"/>
      <c r="CJI56" s="526"/>
      <c r="CJJ56" s="526"/>
      <c r="CJK56" s="526"/>
      <c r="CJL56" s="526"/>
      <c r="CJM56" s="526"/>
      <c r="CJN56" s="526"/>
      <c r="CJO56" s="526"/>
      <c r="CJP56" s="526"/>
      <c r="CJQ56" s="526"/>
      <c r="CJR56" s="526"/>
      <c r="CJS56" s="526"/>
      <c r="CJT56" s="526"/>
      <c r="CJU56" s="526"/>
      <c r="CJV56" s="526"/>
      <c r="CJW56" s="526"/>
      <c r="CJX56" s="526"/>
      <c r="CJY56" s="526"/>
      <c r="CJZ56" s="526"/>
      <c r="CKA56" s="526"/>
      <c r="CKB56" s="526"/>
      <c r="CKC56" s="526"/>
      <c r="CKD56" s="526"/>
      <c r="CKE56" s="526"/>
      <c r="CKF56" s="526"/>
      <c r="CKG56" s="526"/>
      <c r="CKH56" s="526"/>
      <c r="CKI56" s="526"/>
      <c r="CKJ56" s="526"/>
      <c r="CKK56" s="526"/>
      <c r="CKL56" s="526"/>
      <c r="CKM56" s="526"/>
      <c r="CKN56" s="526"/>
      <c r="CKO56" s="526"/>
      <c r="CKP56" s="526"/>
      <c r="CKQ56" s="526"/>
      <c r="CKR56" s="526"/>
      <c r="CKS56" s="526"/>
      <c r="CKT56" s="526"/>
      <c r="CKU56" s="526"/>
      <c r="CKV56" s="526"/>
      <c r="CKW56" s="526"/>
      <c r="CKX56" s="526"/>
      <c r="CKY56" s="526"/>
      <c r="CKZ56" s="526"/>
      <c r="CLA56" s="526"/>
      <c r="CLB56" s="526"/>
      <c r="CLC56" s="526"/>
      <c r="CLD56" s="526"/>
      <c r="CLE56" s="526"/>
      <c r="CLF56" s="526"/>
      <c r="CLG56" s="526"/>
      <c r="CLH56" s="526"/>
      <c r="CLI56" s="526"/>
      <c r="CLJ56" s="526"/>
      <c r="CLK56" s="526"/>
      <c r="CLL56" s="526"/>
      <c r="CLM56" s="526"/>
      <c r="CLN56" s="526"/>
      <c r="CLO56" s="526"/>
      <c r="CLP56" s="526"/>
      <c r="CLQ56" s="526"/>
      <c r="CLR56" s="526"/>
      <c r="CLS56" s="526"/>
      <c r="CLT56" s="526"/>
      <c r="CLU56" s="526"/>
      <c r="CLV56" s="526"/>
      <c r="CLW56" s="526"/>
      <c r="CLX56" s="526"/>
      <c r="CLY56" s="526"/>
      <c r="CLZ56" s="526"/>
      <c r="CMA56" s="526"/>
      <c r="CMB56" s="526"/>
      <c r="CMC56" s="526"/>
      <c r="CMD56" s="526"/>
      <c r="CME56" s="526"/>
      <c r="CMF56" s="526"/>
      <c r="CMG56" s="526"/>
      <c r="CMH56" s="526"/>
      <c r="CMI56" s="526"/>
      <c r="CMJ56" s="526"/>
      <c r="CMK56" s="526"/>
      <c r="CML56" s="526"/>
      <c r="CMM56" s="526"/>
      <c r="CMN56" s="526"/>
      <c r="CMO56" s="526"/>
      <c r="CMP56" s="526"/>
      <c r="CMQ56" s="526"/>
      <c r="CMR56" s="526"/>
      <c r="CMS56" s="526"/>
      <c r="CMT56" s="526"/>
      <c r="CMU56" s="526"/>
      <c r="CMV56" s="526"/>
      <c r="CMW56" s="526"/>
      <c r="CMX56" s="526"/>
      <c r="CMY56" s="526"/>
      <c r="CMZ56" s="526"/>
      <c r="CNA56" s="526"/>
      <c r="CNB56" s="526"/>
      <c r="CNC56" s="526"/>
      <c r="CND56" s="526"/>
      <c r="CNE56" s="526"/>
      <c r="CNF56" s="526"/>
      <c r="CNG56" s="526"/>
      <c r="CNH56" s="526"/>
      <c r="CNI56" s="526"/>
      <c r="CNJ56" s="526"/>
      <c r="CNK56" s="526"/>
      <c r="CNL56" s="526"/>
      <c r="CNM56" s="526"/>
      <c r="CNN56" s="526"/>
      <c r="CNO56" s="526"/>
      <c r="CNP56" s="526"/>
      <c r="CNQ56" s="526"/>
      <c r="CNR56" s="526"/>
      <c r="CNS56" s="526"/>
      <c r="CNT56" s="526"/>
      <c r="CNU56" s="526"/>
      <c r="CNV56" s="526"/>
      <c r="CNW56" s="526"/>
      <c r="CNX56" s="526"/>
      <c r="CNY56" s="526"/>
      <c r="CNZ56" s="526"/>
      <c r="COA56" s="526"/>
      <c r="COB56" s="526"/>
      <c r="COC56" s="526"/>
      <c r="COD56" s="526"/>
      <c r="COE56" s="526"/>
      <c r="COF56" s="526"/>
      <c r="COG56" s="526"/>
      <c r="COH56" s="526"/>
      <c r="COI56" s="526"/>
      <c r="COJ56" s="526"/>
      <c r="COK56" s="526"/>
      <c r="COL56" s="526"/>
      <c r="COM56" s="526"/>
      <c r="CON56" s="526"/>
      <c r="COO56" s="526"/>
      <c r="COP56" s="526"/>
      <c r="COQ56" s="526"/>
      <c r="COR56" s="526"/>
      <c r="COS56" s="526"/>
      <c r="COT56" s="526"/>
      <c r="COU56" s="526"/>
      <c r="COV56" s="526"/>
      <c r="COW56" s="526"/>
      <c r="COX56" s="526"/>
      <c r="COY56" s="526"/>
      <c r="COZ56" s="526"/>
      <c r="CPA56" s="526"/>
      <c r="CPB56" s="526"/>
      <c r="CPC56" s="526"/>
      <c r="CPD56" s="526"/>
      <c r="CPE56" s="526"/>
      <c r="CPF56" s="526"/>
      <c r="CPG56" s="526"/>
      <c r="CPH56" s="526"/>
      <c r="CPI56" s="526"/>
      <c r="CPJ56" s="526"/>
      <c r="CPK56" s="526"/>
      <c r="CPL56" s="526"/>
      <c r="CPM56" s="526"/>
      <c r="CPN56" s="526"/>
      <c r="CPO56" s="526"/>
      <c r="CPP56" s="526"/>
      <c r="CPQ56" s="526"/>
      <c r="CPR56" s="526"/>
      <c r="CPS56" s="526"/>
      <c r="CPT56" s="526"/>
      <c r="CPU56" s="526"/>
      <c r="CPV56" s="526"/>
      <c r="CPW56" s="526"/>
      <c r="CPX56" s="526"/>
      <c r="CPY56" s="526"/>
      <c r="CPZ56" s="526"/>
      <c r="CQA56" s="526"/>
      <c r="CQB56" s="526"/>
      <c r="CQC56" s="526"/>
      <c r="CQD56" s="526"/>
      <c r="CQE56" s="526"/>
      <c r="CQF56" s="526"/>
      <c r="CQG56" s="526"/>
      <c r="CQH56" s="526"/>
      <c r="CQI56" s="526"/>
      <c r="CQJ56" s="526"/>
      <c r="CQK56" s="526"/>
      <c r="CQL56" s="526"/>
      <c r="CQM56" s="526"/>
      <c r="CQN56" s="526"/>
      <c r="CQO56" s="526"/>
      <c r="CQP56" s="526"/>
      <c r="CQQ56" s="526"/>
      <c r="CQR56" s="526"/>
      <c r="CQS56" s="526"/>
      <c r="CQT56" s="526"/>
      <c r="CQU56" s="526"/>
      <c r="CQV56" s="526"/>
      <c r="CQW56" s="526"/>
      <c r="CQX56" s="526"/>
      <c r="CQY56" s="526"/>
      <c r="CQZ56" s="526"/>
      <c r="CRA56" s="526"/>
      <c r="CRB56" s="526"/>
      <c r="CRC56" s="526"/>
      <c r="CRD56" s="526"/>
      <c r="CRE56" s="526"/>
      <c r="CRF56" s="526"/>
      <c r="CRG56" s="526"/>
      <c r="CRH56" s="526"/>
      <c r="CRI56" s="526"/>
      <c r="CRJ56" s="526"/>
      <c r="CRK56" s="526"/>
      <c r="CRL56" s="526"/>
      <c r="CRM56" s="526"/>
      <c r="CRN56" s="526"/>
      <c r="CRO56" s="526"/>
      <c r="CRP56" s="526"/>
      <c r="CRQ56" s="526"/>
      <c r="CRR56" s="526"/>
      <c r="CRS56" s="526"/>
      <c r="CRT56" s="526"/>
      <c r="CRU56" s="526"/>
      <c r="CRV56" s="526"/>
      <c r="CRW56" s="526"/>
      <c r="CRX56" s="526"/>
      <c r="CRY56" s="526"/>
      <c r="CRZ56" s="526"/>
      <c r="CSA56" s="526"/>
      <c r="CSB56" s="526"/>
      <c r="CSC56" s="526"/>
      <c r="CSD56" s="526"/>
      <c r="CSE56" s="526"/>
      <c r="CSF56" s="526"/>
      <c r="CSG56" s="526"/>
      <c r="CSH56" s="526"/>
      <c r="CSI56" s="526"/>
      <c r="CSJ56" s="526"/>
      <c r="CSK56" s="526"/>
      <c r="CSL56" s="526"/>
      <c r="CSM56" s="526"/>
      <c r="CSN56" s="526"/>
      <c r="CSO56" s="526"/>
      <c r="CSP56" s="526"/>
      <c r="CSQ56" s="526"/>
      <c r="CSR56" s="526"/>
      <c r="CSS56" s="526"/>
      <c r="CST56" s="526"/>
      <c r="CSU56" s="526"/>
      <c r="CSV56" s="526"/>
      <c r="CSW56" s="526"/>
      <c r="CSX56" s="526"/>
      <c r="CSY56" s="526"/>
      <c r="CSZ56" s="526"/>
      <c r="CTA56" s="526"/>
      <c r="CTB56" s="526"/>
      <c r="CTC56" s="526"/>
      <c r="CTD56" s="526"/>
      <c r="CTE56" s="526"/>
      <c r="CTF56" s="526"/>
      <c r="CTG56" s="526"/>
      <c r="CTH56" s="526"/>
      <c r="CTI56" s="526"/>
      <c r="CTJ56" s="526"/>
      <c r="CTK56" s="526"/>
      <c r="CTL56" s="526"/>
      <c r="CTM56" s="526"/>
      <c r="CTN56" s="526"/>
      <c r="CTO56" s="526"/>
      <c r="CTP56" s="526"/>
      <c r="CTQ56" s="526"/>
      <c r="CTR56" s="526"/>
      <c r="CTS56" s="526"/>
      <c r="CTT56" s="526"/>
      <c r="CTU56" s="526"/>
      <c r="CTV56" s="526"/>
      <c r="CTW56" s="526"/>
      <c r="CTX56" s="526"/>
      <c r="CTY56" s="526"/>
      <c r="CTZ56" s="526"/>
      <c r="CUA56" s="526"/>
      <c r="CUB56" s="526"/>
      <c r="CUC56" s="526"/>
      <c r="CUD56" s="526"/>
      <c r="CUE56" s="526"/>
      <c r="CUF56" s="526"/>
      <c r="CUG56" s="526"/>
      <c r="CUH56" s="526"/>
      <c r="CUI56" s="526"/>
      <c r="CUJ56" s="526"/>
      <c r="CUK56" s="526"/>
      <c r="CUL56" s="526"/>
      <c r="CUM56" s="526"/>
      <c r="CUN56" s="526"/>
      <c r="CUO56" s="526"/>
      <c r="CUP56" s="526"/>
      <c r="CUQ56" s="526"/>
      <c r="CUR56" s="526"/>
      <c r="CUS56" s="526"/>
      <c r="CUT56" s="526"/>
      <c r="CUU56" s="526"/>
      <c r="CUV56" s="526"/>
      <c r="CUW56" s="526"/>
      <c r="CUX56" s="526"/>
      <c r="CUY56" s="526"/>
      <c r="CUZ56" s="526"/>
      <c r="CVA56" s="526"/>
      <c r="CVB56" s="526"/>
      <c r="CVC56" s="526"/>
      <c r="CVD56" s="526"/>
      <c r="CVE56" s="526"/>
      <c r="CVF56" s="526"/>
      <c r="CVG56" s="526"/>
      <c r="CVH56" s="526"/>
      <c r="CVI56" s="526"/>
      <c r="CVJ56" s="526"/>
      <c r="CVK56" s="526"/>
      <c r="CVL56" s="526"/>
      <c r="CVM56" s="526"/>
      <c r="CVN56" s="526"/>
      <c r="CVO56" s="526"/>
      <c r="CVP56" s="526"/>
      <c r="CVQ56" s="526"/>
      <c r="CVR56" s="526"/>
      <c r="CVS56" s="526"/>
      <c r="CVT56" s="526"/>
      <c r="CVU56" s="526"/>
      <c r="CVV56" s="526"/>
      <c r="CVW56" s="526"/>
      <c r="CVX56" s="526"/>
      <c r="CVY56" s="526"/>
      <c r="CVZ56" s="526"/>
      <c r="CWA56" s="526"/>
      <c r="CWB56" s="526"/>
      <c r="CWC56" s="526"/>
      <c r="CWD56" s="526"/>
      <c r="CWE56" s="526"/>
      <c r="CWF56" s="526"/>
      <c r="CWG56" s="526"/>
      <c r="CWH56" s="526"/>
      <c r="CWI56" s="526"/>
      <c r="CWJ56" s="526"/>
      <c r="CWK56" s="526"/>
      <c r="CWL56" s="526"/>
      <c r="CWM56" s="526"/>
      <c r="CWN56" s="526"/>
      <c r="CWO56" s="526"/>
      <c r="CWP56" s="526"/>
      <c r="CWQ56" s="526"/>
      <c r="CWR56" s="526"/>
      <c r="CWS56" s="526"/>
      <c r="CWT56" s="526"/>
      <c r="CWU56" s="526"/>
      <c r="CWV56" s="526"/>
      <c r="CWW56" s="526"/>
      <c r="CWX56" s="526"/>
      <c r="CWY56" s="526"/>
      <c r="CWZ56" s="526"/>
      <c r="CXA56" s="526"/>
      <c r="CXB56" s="526"/>
      <c r="CXC56" s="526"/>
      <c r="CXD56" s="526"/>
      <c r="CXE56" s="526"/>
      <c r="CXF56" s="526"/>
      <c r="CXG56" s="526"/>
      <c r="CXH56" s="526"/>
      <c r="CXI56" s="526"/>
      <c r="CXJ56" s="526"/>
      <c r="CXK56" s="526"/>
      <c r="CXL56" s="526"/>
      <c r="CXM56" s="526"/>
      <c r="CXN56" s="526"/>
      <c r="CXO56" s="526"/>
      <c r="CXP56" s="526"/>
      <c r="CXQ56" s="526"/>
      <c r="CXR56" s="526"/>
      <c r="CXS56" s="526"/>
      <c r="CXT56" s="526"/>
      <c r="CXU56" s="526"/>
      <c r="CXV56" s="526"/>
      <c r="CXW56" s="526"/>
      <c r="CXX56" s="526"/>
      <c r="CXY56" s="526"/>
      <c r="CXZ56" s="526"/>
      <c r="CYA56" s="526"/>
      <c r="CYB56" s="526"/>
      <c r="CYC56" s="526"/>
      <c r="CYD56" s="526"/>
      <c r="CYE56" s="526"/>
      <c r="CYF56" s="526"/>
      <c r="CYG56" s="526"/>
      <c r="CYH56" s="526"/>
      <c r="CYI56" s="526"/>
      <c r="CYJ56" s="526"/>
      <c r="CYK56" s="526"/>
      <c r="CYL56" s="526"/>
      <c r="CYM56" s="526"/>
      <c r="CYN56" s="526"/>
      <c r="CYO56" s="526"/>
      <c r="CYP56" s="526"/>
      <c r="CYQ56" s="526"/>
      <c r="CYR56" s="526"/>
      <c r="CYS56" s="526"/>
      <c r="CYT56" s="526"/>
      <c r="CYU56" s="526"/>
      <c r="CYV56" s="526"/>
      <c r="CYW56" s="526"/>
      <c r="CYX56" s="526"/>
      <c r="CYY56" s="526"/>
      <c r="CYZ56" s="526"/>
      <c r="CZA56" s="526"/>
      <c r="CZB56" s="526"/>
      <c r="CZC56" s="526"/>
      <c r="CZD56" s="526"/>
      <c r="CZE56" s="526"/>
      <c r="CZF56" s="526"/>
      <c r="CZG56" s="526"/>
      <c r="CZH56" s="526"/>
      <c r="CZI56" s="526"/>
      <c r="CZJ56" s="526"/>
      <c r="CZK56" s="526"/>
      <c r="CZL56" s="526"/>
      <c r="CZM56" s="526"/>
      <c r="CZN56" s="526"/>
      <c r="CZO56" s="526"/>
      <c r="CZP56" s="526"/>
      <c r="CZQ56" s="526"/>
      <c r="CZR56" s="526"/>
      <c r="CZS56" s="526"/>
      <c r="CZT56" s="526"/>
      <c r="CZU56" s="526"/>
      <c r="CZV56" s="526"/>
      <c r="CZW56" s="526"/>
      <c r="CZX56" s="526"/>
      <c r="CZY56" s="526"/>
      <c r="CZZ56" s="526"/>
      <c r="DAA56" s="526"/>
      <c r="DAB56" s="526"/>
      <c r="DAC56" s="526"/>
      <c r="DAD56" s="526"/>
      <c r="DAE56" s="526"/>
      <c r="DAF56" s="526"/>
      <c r="DAG56" s="526"/>
      <c r="DAH56" s="526"/>
      <c r="DAI56" s="526"/>
      <c r="DAJ56" s="526"/>
      <c r="DAK56" s="526"/>
      <c r="DAL56" s="526"/>
      <c r="DAM56" s="526"/>
      <c r="DAN56" s="526"/>
      <c r="DAO56" s="526"/>
      <c r="DAP56" s="526"/>
      <c r="DAQ56" s="526"/>
      <c r="DAR56" s="526"/>
      <c r="DAS56" s="526"/>
      <c r="DAT56" s="526"/>
      <c r="DAU56" s="526"/>
      <c r="DAV56" s="526"/>
      <c r="DAW56" s="526"/>
      <c r="DAX56" s="526"/>
      <c r="DAY56" s="526"/>
      <c r="DAZ56" s="526"/>
      <c r="DBA56" s="526"/>
      <c r="DBB56" s="526"/>
      <c r="DBC56" s="526"/>
      <c r="DBD56" s="526"/>
      <c r="DBE56" s="526"/>
      <c r="DBF56" s="526"/>
      <c r="DBG56" s="526"/>
      <c r="DBH56" s="526"/>
      <c r="DBI56" s="526"/>
      <c r="DBJ56" s="526"/>
      <c r="DBK56" s="526"/>
      <c r="DBL56" s="526"/>
      <c r="DBM56" s="526"/>
      <c r="DBN56" s="526"/>
      <c r="DBO56" s="526"/>
      <c r="DBP56" s="526"/>
      <c r="DBQ56" s="526"/>
      <c r="DBR56" s="526"/>
      <c r="DBS56" s="526"/>
      <c r="DBT56" s="526"/>
      <c r="DBU56" s="526"/>
      <c r="DBV56" s="526"/>
      <c r="DBW56" s="526"/>
      <c r="DBX56" s="526"/>
      <c r="DBY56" s="526"/>
      <c r="DBZ56" s="526"/>
      <c r="DCA56" s="526"/>
      <c r="DCB56" s="526"/>
      <c r="DCC56" s="526"/>
      <c r="DCD56" s="526"/>
      <c r="DCE56" s="526"/>
      <c r="DCF56" s="526"/>
      <c r="DCG56" s="526"/>
      <c r="DCH56" s="526"/>
      <c r="DCI56" s="526"/>
      <c r="DCJ56" s="526"/>
      <c r="DCK56" s="526"/>
      <c r="DCL56" s="526"/>
      <c r="DCM56" s="526"/>
      <c r="DCN56" s="526"/>
      <c r="DCO56" s="526"/>
      <c r="DCP56" s="526"/>
      <c r="DCQ56" s="526"/>
      <c r="DCR56" s="526"/>
      <c r="DCS56" s="526"/>
      <c r="DCT56" s="526"/>
      <c r="DCU56" s="526"/>
      <c r="DCV56" s="526"/>
      <c r="DCW56" s="526"/>
      <c r="DCX56" s="526"/>
      <c r="DCY56" s="526"/>
      <c r="DCZ56" s="526"/>
      <c r="DDA56" s="526"/>
      <c r="DDB56" s="526"/>
      <c r="DDC56" s="526"/>
      <c r="DDD56" s="526"/>
      <c r="DDE56" s="526"/>
      <c r="DDF56" s="526"/>
      <c r="DDG56" s="526"/>
      <c r="DDH56" s="526"/>
      <c r="DDI56" s="526"/>
      <c r="DDJ56" s="526"/>
      <c r="DDK56" s="526"/>
      <c r="DDL56" s="526"/>
      <c r="DDM56" s="526"/>
      <c r="DDN56" s="526"/>
      <c r="DDO56" s="526"/>
      <c r="DDP56" s="526"/>
      <c r="DDQ56" s="526"/>
      <c r="DDR56" s="526"/>
      <c r="DDS56" s="526"/>
      <c r="DDT56" s="526"/>
      <c r="DDU56" s="526"/>
      <c r="DDV56" s="526"/>
      <c r="DDW56" s="526"/>
      <c r="DDX56" s="526"/>
      <c r="DDY56" s="526"/>
      <c r="DDZ56" s="526"/>
      <c r="DEA56" s="526"/>
      <c r="DEB56" s="526"/>
      <c r="DEC56" s="526"/>
      <c r="DED56" s="526"/>
      <c r="DEE56" s="526"/>
      <c r="DEF56" s="526"/>
      <c r="DEG56" s="526"/>
      <c r="DEH56" s="526"/>
      <c r="DEI56" s="526"/>
      <c r="DEJ56" s="526"/>
      <c r="DEK56" s="526"/>
      <c r="DEL56" s="526"/>
      <c r="DEM56" s="526"/>
      <c r="DEN56" s="526"/>
      <c r="DEO56" s="526"/>
      <c r="DEP56" s="526"/>
      <c r="DEQ56" s="526"/>
      <c r="DER56" s="526"/>
      <c r="DES56" s="526"/>
      <c r="DET56" s="526"/>
      <c r="DEU56" s="526"/>
      <c r="DEV56" s="526"/>
      <c r="DEW56" s="526"/>
      <c r="DEX56" s="526"/>
      <c r="DEY56" s="526"/>
      <c r="DEZ56" s="526"/>
      <c r="DFA56" s="526"/>
      <c r="DFB56" s="526"/>
      <c r="DFC56" s="526"/>
      <c r="DFD56" s="526"/>
      <c r="DFE56" s="526"/>
      <c r="DFF56" s="526"/>
      <c r="DFG56" s="526"/>
      <c r="DFH56" s="526"/>
      <c r="DFI56" s="526"/>
      <c r="DFJ56" s="526"/>
      <c r="DFK56" s="526"/>
      <c r="DFL56" s="526"/>
      <c r="DFM56" s="526"/>
      <c r="DFN56" s="526"/>
      <c r="DFO56" s="526"/>
      <c r="DFP56" s="526"/>
      <c r="DFQ56" s="526"/>
      <c r="DFR56" s="526"/>
      <c r="DFS56" s="526"/>
      <c r="DFT56" s="526"/>
      <c r="DFU56" s="526"/>
      <c r="DFV56" s="526"/>
      <c r="DFW56" s="526"/>
      <c r="DFX56" s="526"/>
      <c r="DFY56" s="526"/>
      <c r="DFZ56" s="526"/>
      <c r="DGA56" s="526"/>
      <c r="DGB56" s="526"/>
      <c r="DGC56" s="526"/>
      <c r="DGD56" s="526"/>
      <c r="DGE56" s="526"/>
      <c r="DGF56" s="526"/>
      <c r="DGG56" s="526"/>
      <c r="DGH56" s="526"/>
      <c r="DGI56" s="526"/>
      <c r="DGJ56" s="526"/>
      <c r="DGK56" s="526"/>
      <c r="DGL56" s="526"/>
      <c r="DGM56" s="526"/>
      <c r="DGN56" s="526"/>
      <c r="DGO56" s="526"/>
      <c r="DGP56" s="526"/>
      <c r="DGQ56" s="526"/>
      <c r="DGR56" s="526"/>
      <c r="DGS56" s="526"/>
      <c r="DGT56" s="526"/>
      <c r="DGU56" s="526"/>
      <c r="DGV56" s="526"/>
      <c r="DGW56" s="526"/>
      <c r="DGX56" s="526"/>
      <c r="DGY56" s="526"/>
      <c r="DGZ56" s="526"/>
      <c r="DHA56" s="526"/>
      <c r="DHB56" s="526"/>
      <c r="DHC56" s="526"/>
      <c r="DHD56" s="526"/>
      <c r="DHE56" s="526"/>
      <c r="DHF56" s="526"/>
      <c r="DHG56" s="526"/>
      <c r="DHH56" s="526"/>
      <c r="DHI56" s="526"/>
      <c r="DHJ56" s="526"/>
      <c r="DHK56" s="526"/>
      <c r="DHL56" s="526"/>
      <c r="DHM56" s="526"/>
      <c r="DHN56" s="526"/>
      <c r="DHO56" s="526"/>
      <c r="DHP56" s="526"/>
      <c r="DHQ56" s="526"/>
      <c r="DHR56" s="526"/>
      <c r="DHS56" s="526"/>
      <c r="DHT56" s="526"/>
      <c r="DHU56" s="526"/>
      <c r="DHV56" s="526"/>
      <c r="DHW56" s="526"/>
      <c r="DHX56" s="526"/>
      <c r="DHY56" s="526"/>
      <c r="DHZ56" s="526"/>
      <c r="DIA56" s="526"/>
      <c r="DIB56" s="526"/>
      <c r="DIC56" s="526"/>
      <c r="DID56" s="526"/>
      <c r="DIE56" s="526"/>
      <c r="DIF56" s="526"/>
      <c r="DIG56" s="526"/>
      <c r="DIH56" s="526"/>
      <c r="DII56" s="526"/>
      <c r="DIJ56" s="526"/>
      <c r="DIK56" s="526"/>
      <c r="DIL56" s="526"/>
      <c r="DIM56" s="526"/>
      <c r="DIN56" s="526"/>
      <c r="DIO56" s="526"/>
      <c r="DIP56" s="526"/>
      <c r="DIQ56" s="526"/>
      <c r="DIR56" s="526"/>
      <c r="DIS56" s="526"/>
      <c r="DIT56" s="526"/>
      <c r="DIU56" s="526"/>
      <c r="DIV56" s="526"/>
      <c r="DIW56" s="526"/>
      <c r="DIX56" s="526"/>
      <c r="DIY56" s="526"/>
      <c r="DIZ56" s="526"/>
      <c r="DJA56" s="526"/>
      <c r="DJB56" s="526"/>
      <c r="DJC56" s="526"/>
      <c r="DJD56" s="526"/>
      <c r="DJE56" s="526"/>
      <c r="DJF56" s="526"/>
      <c r="DJG56" s="526"/>
      <c r="DJH56" s="526"/>
      <c r="DJI56" s="526"/>
      <c r="DJJ56" s="526"/>
      <c r="DJK56" s="526"/>
      <c r="DJL56" s="526"/>
      <c r="DJM56" s="526"/>
      <c r="DJN56" s="526"/>
      <c r="DJO56" s="526"/>
      <c r="DJP56" s="526"/>
      <c r="DJQ56" s="526"/>
      <c r="DJR56" s="526"/>
      <c r="DJS56" s="526"/>
      <c r="DJT56" s="526"/>
      <c r="DJU56" s="526"/>
      <c r="DJV56" s="526"/>
      <c r="DJW56" s="526"/>
      <c r="DJX56" s="526"/>
      <c r="DJY56" s="526"/>
      <c r="DJZ56" s="526"/>
      <c r="DKA56" s="526"/>
      <c r="DKB56" s="526"/>
      <c r="DKC56" s="526"/>
      <c r="DKD56" s="526"/>
      <c r="DKE56" s="526"/>
      <c r="DKF56" s="526"/>
      <c r="DKG56" s="526"/>
      <c r="DKH56" s="526"/>
      <c r="DKI56" s="526"/>
      <c r="DKJ56" s="526"/>
      <c r="DKK56" s="526"/>
      <c r="DKL56" s="526"/>
      <c r="DKM56" s="526"/>
      <c r="DKN56" s="526"/>
      <c r="DKO56" s="526"/>
      <c r="DKP56" s="526"/>
      <c r="DKQ56" s="526"/>
      <c r="DKR56" s="526"/>
      <c r="DKS56" s="526"/>
      <c r="DKT56" s="526"/>
      <c r="DKU56" s="526"/>
      <c r="DKV56" s="526"/>
      <c r="DKW56" s="526"/>
      <c r="DKX56" s="526"/>
      <c r="DKY56" s="526"/>
      <c r="DKZ56" s="526"/>
      <c r="DLA56" s="526"/>
      <c r="DLB56" s="526"/>
      <c r="DLC56" s="526"/>
      <c r="DLD56" s="526"/>
      <c r="DLE56" s="526"/>
      <c r="DLF56" s="526"/>
      <c r="DLG56" s="526"/>
      <c r="DLH56" s="526"/>
      <c r="DLI56" s="526"/>
      <c r="DLJ56" s="526"/>
      <c r="DLK56" s="526"/>
      <c r="DLL56" s="526"/>
      <c r="DLM56" s="526"/>
      <c r="DLN56" s="526"/>
      <c r="DLO56" s="526"/>
      <c r="DLP56" s="526"/>
      <c r="DLQ56" s="526"/>
      <c r="DLR56" s="526"/>
      <c r="DLS56" s="526"/>
      <c r="DLT56" s="526"/>
      <c r="DLU56" s="526"/>
      <c r="DLV56" s="526"/>
      <c r="DLW56" s="526"/>
      <c r="DLX56" s="526"/>
      <c r="DLY56" s="526"/>
      <c r="DLZ56" s="526"/>
      <c r="DMA56" s="526"/>
      <c r="DMB56" s="526"/>
      <c r="DMC56" s="526"/>
      <c r="DMD56" s="526"/>
      <c r="DME56" s="526"/>
      <c r="DMF56" s="526"/>
      <c r="DMG56" s="526"/>
      <c r="DMH56" s="526"/>
      <c r="DMI56" s="526"/>
      <c r="DMJ56" s="526"/>
      <c r="DMK56" s="526"/>
      <c r="DML56" s="526"/>
      <c r="DMM56" s="526"/>
      <c r="DMN56" s="526"/>
      <c r="DMO56" s="526"/>
      <c r="DMP56" s="526"/>
      <c r="DMQ56" s="526"/>
      <c r="DMR56" s="526"/>
      <c r="DMS56" s="526"/>
      <c r="DMT56" s="526"/>
      <c r="DMU56" s="526"/>
      <c r="DMV56" s="526"/>
      <c r="DMW56" s="526"/>
      <c r="DMX56" s="526"/>
      <c r="DMY56" s="526"/>
      <c r="DMZ56" s="526"/>
      <c r="DNA56" s="526"/>
      <c r="DNB56" s="526"/>
      <c r="DNC56" s="526"/>
      <c r="DND56" s="526"/>
      <c r="DNE56" s="526"/>
      <c r="DNF56" s="526"/>
      <c r="DNG56" s="526"/>
      <c r="DNH56" s="526"/>
      <c r="DNI56" s="526"/>
      <c r="DNJ56" s="526"/>
      <c r="DNK56" s="526"/>
      <c r="DNL56" s="526"/>
      <c r="DNM56" s="526"/>
      <c r="DNN56" s="526"/>
      <c r="DNO56" s="526"/>
      <c r="DNP56" s="526"/>
      <c r="DNQ56" s="526"/>
      <c r="DNR56" s="526"/>
      <c r="DNS56" s="526"/>
      <c r="DNT56" s="526"/>
      <c r="DNU56" s="526"/>
      <c r="DNV56" s="526"/>
      <c r="DNW56" s="526"/>
      <c r="DNX56" s="526"/>
      <c r="DNY56" s="526"/>
      <c r="DNZ56" s="526"/>
      <c r="DOA56" s="526"/>
      <c r="DOB56" s="526"/>
      <c r="DOC56" s="526"/>
      <c r="DOD56" s="526"/>
      <c r="DOE56" s="526"/>
      <c r="DOF56" s="526"/>
      <c r="DOG56" s="526"/>
      <c r="DOH56" s="526"/>
      <c r="DOI56" s="526"/>
      <c r="DOJ56" s="526"/>
      <c r="DOK56" s="526"/>
      <c r="DOL56" s="526"/>
      <c r="DOM56" s="526"/>
      <c r="DON56" s="526"/>
      <c r="DOO56" s="526"/>
      <c r="DOP56" s="526"/>
      <c r="DOQ56" s="526"/>
      <c r="DOR56" s="526"/>
      <c r="DOS56" s="526"/>
      <c r="DOT56" s="526"/>
      <c r="DOU56" s="526"/>
      <c r="DOV56" s="526"/>
      <c r="DOW56" s="526"/>
      <c r="DOX56" s="526"/>
      <c r="DOY56" s="526"/>
      <c r="DOZ56" s="526"/>
      <c r="DPA56" s="526"/>
      <c r="DPB56" s="526"/>
      <c r="DPC56" s="526"/>
      <c r="DPD56" s="526"/>
      <c r="DPE56" s="526"/>
      <c r="DPF56" s="526"/>
      <c r="DPG56" s="526"/>
      <c r="DPH56" s="526"/>
      <c r="DPI56" s="526"/>
      <c r="DPJ56" s="526"/>
      <c r="DPK56" s="526"/>
      <c r="DPL56" s="526"/>
      <c r="DPM56" s="526"/>
      <c r="DPN56" s="526"/>
      <c r="DPO56" s="526"/>
      <c r="DPP56" s="526"/>
      <c r="DPQ56" s="526"/>
      <c r="DPR56" s="526"/>
      <c r="DPS56" s="526"/>
      <c r="DPT56" s="526"/>
      <c r="DPU56" s="526"/>
      <c r="DPV56" s="526"/>
      <c r="DPW56" s="526"/>
      <c r="DPX56" s="526"/>
      <c r="DPY56" s="526"/>
      <c r="DPZ56" s="526"/>
      <c r="DQA56" s="526"/>
      <c r="DQB56" s="526"/>
      <c r="DQC56" s="526"/>
      <c r="DQD56" s="526"/>
      <c r="DQE56" s="526"/>
      <c r="DQF56" s="526"/>
      <c r="DQG56" s="526"/>
      <c r="DQH56" s="526"/>
      <c r="DQI56" s="526"/>
      <c r="DQJ56" s="526"/>
      <c r="DQK56" s="526"/>
      <c r="DQL56" s="526"/>
      <c r="DQM56" s="526"/>
      <c r="DQN56" s="526"/>
      <c r="DQO56" s="526"/>
      <c r="DQP56" s="526"/>
      <c r="DQQ56" s="526"/>
      <c r="DQR56" s="526"/>
      <c r="DQS56" s="526"/>
      <c r="DQT56" s="526"/>
      <c r="DQU56" s="526"/>
      <c r="DQV56" s="526"/>
      <c r="DQW56" s="526"/>
      <c r="DQX56" s="526"/>
      <c r="DQY56" s="526"/>
      <c r="DQZ56" s="526"/>
      <c r="DRA56" s="526"/>
      <c r="DRB56" s="526"/>
      <c r="DRC56" s="526"/>
      <c r="DRD56" s="526"/>
      <c r="DRE56" s="526"/>
      <c r="DRF56" s="526"/>
      <c r="DRG56" s="526"/>
      <c r="DRH56" s="526"/>
      <c r="DRI56" s="526"/>
      <c r="DRJ56" s="526"/>
      <c r="DRK56" s="526"/>
      <c r="DRL56" s="526"/>
      <c r="DRM56" s="526"/>
      <c r="DRN56" s="526"/>
      <c r="DRO56" s="526"/>
      <c r="DRP56" s="526"/>
      <c r="DRQ56" s="526"/>
      <c r="DRR56" s="526"/>
      <c r="DRS56" s="526"/>
      <c r="DRT56" s="526"/>
      <c r="DRU56" s="526"/>
      <c r="DRV56" s="526"/>
      <c r="DRW56" s="526"/>
      <c r="DRX56" s="526"/>
      <c r="DRY56" s="526"/>
      <c r="DRZ56" s="526"/>
      <c r="DSA56" s="526"/>
      <c r="DSB56" s="526"/>
      <c r="DSC56" s="526"/>
      <c r="DSD56" s="526"/>
      <c r="DSE56" s="526"/>
      <c r="DSF56" s="526"/>
      <c r="DSG56" s="526"/>
      <c r="DSH56" s="526"/>
      <c r="DSI56" s="526"/>
      <c r="DSJ56" s="526"/>
      <c r="DSK56" s="526"/>
      <c r="DSL56" s="526"/>
      <c r="DSM56" s="526"/>
      <c r="DSN56" s="526"/>
      <c r="DSO56" s="526"/>
      <c r="DSP56" s="526"/>
      <c r="DSQ56" s="526"/>
      <c r="DSR56" s="526"/>
      <c r="DSS56" s="526"/>
      <c r="DST56" s="526"/>
      <c r="DSU56" s="526"/>
      <c r="DSV56" s="526"/>
      <c r="DSW56" s="526"/>
      <c r="DSX56" s="526"/>
      <c r="DSY56" s="526"/>
      <c r="DSZ56" s="526"/>
      <c r="DTA56" s="526"/>
      <c r="DTB56" s="526"/>
      <c r="DTC56" s="526"/>
      <c r="DTD56" s="526"/>
      <c r="DTE56" s="526"/>
      <c r="DTF56" s="526"/>
      <c r="DTG56" s="526"/>
      <c r="DTH56" s="526"/>
      <c r="DTI56" s="526"/>
      <c r="DTJ56" s="526"/>
      <c r="DTK56" s="526"/>
      <c r="DTL56" s="526"/>
      <c r="DTM56" s="526"/>
      <c r="DTN56" s="526"/>
      <c r="DTO56" s="526"/>
      <c r="DTP56" s="526"/>
      <c r="DTQ56" s="526"/>
      <c r="DTR56" s="526"/>
      <c r="DTS56" s="526"/>
      <c r="DTT56" s="526"/>
      <c r="DTU56" s="526"/>
      <c r="DTV56" s="526"/>
      <c r="DTW56" s="526"/>
      <c r="DTX56" s="526"/>
      <c r="DTY56" s="526"/>
      <c r="DTZ56" s="526"/>
      <c r="DUA56" s="526"/>
      <c r="DUB56" s="526"/>
      <c r="DUC56" s="526"/>
      <c r="DUD56" s="526"/>
      <c r="DUE56" s="526"/>
      <c r="DUF56" s="526"/>
      <c r="DUG56" s="526"/>
      <c r="DUH56" s="526"/>
      <c r="DUI56" s="526"/>
      <c r="DUJ56" s="526"/>
      <c r="DUK56" s="526"/>
      <c r="DUL56" s="526"/>
      <c r="DUM56" s="526"/>
      <c r="DUN56" s="526"/>
      <c r="DUO56" s="526"/>
      <c r="DUP56" s="526"/>
      <c r="DUQ56" s="526"/>
      <c r="DUR56" s="526"/>
      <c r="DUS56" s="526"/>
      <c r="DUT56" s="526"/>
      <c r="DUU56" s="526"/>
      <c r="DUV56" s="526"/>
      <c r="DUW56" s="526"/>
      <c r="DUX56" s="526"/>
      <c r="DUY56" s="526"/>
      <c r="DUZ56" s="526"/>
      <c r="DVA56" s="526"/>
      <c r="DVB56" s="526"/>
      <c r="DVC56" s="526"/>
      <c r="DVD56" s="526"/>
      <c r="DVE56" s="526"/>
      <c r="DVF56" s="526"/>
      <c r="DVG56" s="526"/>
      <c r="DVH56" s="526"/>
      <c r="DVI56" s="526"/>
      <c r="DVJ56" s="526"/>
      <c r="DVK56" s="526"/>
      <c r="DVL56" s="526"/>
      <c r="DVM56" s="526"/>
      <c r="DVN56" s="526"/>
      <c r="DVO56" s="526"/>
      <c r="DVP56" s="526"/>
      <c r="DVQ56" s="526"/>
      <c r="DVR56" s="526"/>
      <c r="DVS56" s="526"/>
      <c r="DVT56" s="526"/>
      <c r="DVU56" s="526"/>
      <c r="DVV56" s="526"/>
      <c r="DVW56" s="526"/>
      <c r="DVX56" s="526"/>
      <c r="DVY56" s="526"/>
      <c r="DVZ56" s="526"/>
      <c r="DWA56" s="526"/>
      <c r="DWB56" s="526"/>
      <c r="DWC56" s="526"/>
      <c r="DWD56" s="526"/>
      <c r="DWE56" s="526"/>
      <c r="DWF56" s="526"/>
      <c r="DWG56" s="526"/>
      <c r="DWH56" s="526"/>
      <c r="DWI56" s="526"/>
      <c r="DWJ56" s="526"/>
      <c r="DWK56" s="526"/>
      <c r="DWL56" s="526"/>
      <c r="DWM56" s="526"/>
      <c r="DWN56" s="526"/>
      <c r="DWO56" s="526"/>
      <c r="DWP56" s="526"/>
      <c r="DWQ56" s="526"/>
      <c r="DWR56" s="526"/>
      <c r="DWS56" s="526"/>
      <c r="DWT56" s="526"/>
      <c r="DWU56" s="526"/>
      <c r="DWV56" s="526"/>
      <c r="DWW56" s="526"/>
      <c r="DWX56" s="526"/>
      <c r="DWY56" s="526"/>
      <c r="DWZ56" s="526"/>
      <c r="DXA56" s="526"/>
      <c r="DXB56" s="526"/>
      <c r="DXC56" s="526"/>
      <c r="DXD56" s="526"/>
      <c r="DXE56" s="526"/>
      <c r="DXF56" s="526"/>
      <c r="DXG56" s="526"/>
      <c r="DXH56" s="526"/>
      <c r="DXI56" s="526"/>
      <c r="DXJ56" s="526"/>
      <c r="DXK56" s="526"/>
      <c r="DXL56" s="526"/>
      <c r="DXM56" s="526"/>
      <c r="DXN56" s="526"/>
      <c r="DXO56" s="526"/>
      <c r="DXP56" s="526"/>
      <c r="DXQ56" s="526"/>
      <c r="DXR56" s="526"/>
      <c r="DXS56" s="526"/>
      <c r="DXT56" s="526"/>
      <c r="DXU56" s="526"/>
      <c r="DXV56" s="526"/>
      <c r="DXW56" s="526"/>
      <c r="DXX56" s="526"/>
      <c r="DXY56" s="526"/>
      <c r="DXZ56" s="526"/>
      <c r="DYA56" s="526"/>
      <c r="DYB56" s="526"/>
      <c r="DYC56" s="526"/>
      <c r="DYD56" s="526"/>
      <c r="DYE56" s="526"/>
      <c r="DYF56" s="526"/>
      <c r="DYG56" s="526"/>
      <c r="DYH56" s="526"/>
      <c r="DYI56" s="526"/>
      <c r="DYJ56" s="526"/>
      <c r="DYK56" s="526"/>
      <c r="DYL56" s="526"/>
      <c r="DYM56" s="526"/>
      <c r="DYN56" s="526"/>
      <c r="DYO56" s="526"/>
      <c r="DYP56" s="526"/>
      <c r="DYQ56" s="526"/>
      <c r="DYR56" s="526"/>
      <c r="DYS56" s="526"/>
      <c r="DYT56" s="526"/>
      <c r="DYU56" s="526"/>
      <c r="DYV56" s="526"/>
      <c r="DYW56" s="526"/>
      <c r="DYX56" s="526"/>
      <c r="DYY56" s="526"/>
      <c r="DYZ56" s="526"/>
      <c r="DZA56" s="526"/>
      <c r="DZB56" s="526"/>
      <c r="DZC56" s="526"/>
      <c r="DZD56" s="526"/>
      <c r="DZE56" s="526"/>
      <c r="DZF56" s="526"/>
      <c r="DZG56" s="526"/>
      <c r="DZH56" s="526"/>
      <c r="DZI56" s="526"/>
      <c r="DZJ56" s="526"/>
      <c r="DZK56" s="526"/>
      <c r="DZL56" s="526"/>
      <c r="DZM56" s="526"/>
      <c r="DZN56" s="526"/>
      <c r="DZO56" s="526"/>
      <c r="DZP56" s="526"/>
      <c r="DZQ56" s="526"/>
      <c r="DZR56" s="526"/>
      <c r="DZS56" s="526"/>
      <c r="DZT56" s="526"/>
      <c r="DZU56" s="526"/>
      <c r="DZV56" s="526"/>
      <c r="DZW56" s="526"/>
      <c r="DZX56" s="526"/>
      <c r="DZY56" s="526"/>
      <c r="DZZ56" s="526"/>
      <c r="EAA56" s="526"/>
      <c r="EAB56" s="526"/>
      <c r="EAC56" s="526"/>
      <c r="EAD56" s="526"/>
      <c r="EAE56" s="526"/>
      <c r="EAF56" s="526"/>
      <c r="EAG56" s="526"/>
      <c r="EAH56" s="526"/>
      <c r="EAI56" s="526"/>
      <c r="EAJ56" s="526"/>
      <c r="EAK56" s="526"/>
      <c r="EAL56" s="526"/>
      <c r="EAM56" s="526"/>
      <c r="EAN56" s="526"/>
      <c r="EAO56" s="526"/>
      <c r="EAP56" s="526"/>
      <c r="EAQ56" s="526"/>
      <c r="EAR56" s="526"/>
      <c r="EAS56" s="526"/>
      <c r="EAT56" s="526"/>
      <c r="EAU56" s="526"/>
      <c r="EAV56" s="526"/>
      <c r="EAW56" s="526"/>
      <c r="EAX56" s="526"/>
      <c r="EAY56" s="526"/>
      <c r="EAZ56" s="526"/>
      <c r="EBA56" s="526"/>
      <c r="EBB56" s="526"/>
      <c r="EBC56" s="526"/>
      <c r="EBD56" s="526"/>
      <c r="EBE56" s="526"/>
      <c r="EBF56" s="526"/>
      <c r="EBG56" s="526"/>
      <c r="EBH56" s="526"/>
      <c r="EBI56" s="526"/>
      <c r="EBJ56" s="526"/>
      <c r="EBK56" s="526"/>
      <c r="EBL56" s="526"/>
      <c r="EBM56" s="526"/>
      <c r="EBN56" s="526"/>
      <c r="EBO56" s="526"/>
      <c r="EBP56" s="526"/>
      <c r="EBQ56" s="526"/>
      <c r="EBR56" s="526"/>
      <c r="EBS56" s="526"/>
      <c r="EBT56" s="526"/>
      <c r="EBU56" s="526"/>
      <c r="EBV56" s="526"/>
      <c r="EBW56" s="526"/>
      <c r="EBX56" s="526"/>
      <c r="EBY56" s="526"/>
      <c r="EBZ56" s="526"/>
      <c r="ECA56" s="526"/>
      <c r="ECB56" s="526"/>
      <c r="ECC56" s="526"/>
      <c r="ECD56" s="526"/>
      <c r="ECE56" s="526"/>
      <c r="ECF56" s="526"/>
      <c r="ECG56" s="526"/>
      <c r="ECH56" s="526"/>
      <c r="ECI56" s="526"/>
      <c r="ECJ56" s="526"/>
      <c r="ECK56" s="526"/>
      <c r="ECL56" s="526"/>
      <c r="ECM56" s="526"/>
      <c r="ECN56" s="526"/>
      <c r="ECO56" s="526"/>
      <c r="ECP56" s="526"/>
      <c r="ECQ56" s="526"/>
      <c r="ECR56" s="526"/>
      <c r="ECS56" s="526"/>
      <c r="ECT56" s="526"/>
      <c r="ECU56" s="526"/>
      <c r="ECV56" s="526"/>
      <c r="ECW56" s="526"/>
      <c r="ECX56" s="526"/>
      <c r="ECY56" s="526"/>
      <c r="ECZ56" s="526"/>
      <c r="EDA56" s="526"/>
      <c r="EDB56" s="526"/>
      <c r="EDC56" s="526"/>
      <c r="EDD56" s="526"/>
      <c r="EDE56" s="526"/>
      <c r="EDF56" s="526"/>
      <c r="EDG56" s="526"/>
      <c r="EDH56" s="526"/>
      <c r="EDI56" s="526"/>
      <c r="EDJ56" s="526"/>
      <c r="EDK56" s="526"/>
      <c r="EDL56" s="526"/>
      <c r="EDM56" s="526"/>
      <c r="EDN56" s="526"/>
      <c r="EDO56" s="526"/>
      <c r="EDP56" s="526"/>
      <c r="EDQ56" s="526"/>
      <c r="EDR56" s="526"/>
      <c r="EDS56" s="526"/>
      <c r="EDT56" s="526"/>
      <c r="EDU56" s="526"/>
      <c r="EDV56" s="526"/>
      <c r="EDW56" s="526"/>
      <c r="EDX56" s="526"/>
      <c r="EDY56" s="526"/>
      <c r="EDZ56" s="526"/>
      <c r="EEA56" s="526"/>
      <c r="EEB56" s="526"/>
      <c r="EEC56" s="526"/>
      <c r="EED56" s="526"/>
      <c r="EEE56" s="526"/>
      <c r="EEF56" s="526"/>
      <c r="EEG56" s="526"/>
      <c r="EEH56" s="526"/>
      <c r="EEI56" s="526"/>
      <c r="EEJ56" s="526"/>
      <c r="EEK56" s="526"/>
      <c r="EEL56" s="526"/>
      <c r="EEM56" s="526"/>
      <c r="EEN56" s="526"/>
      <c r="EEO56" s="526"/>
      <c r="EEP56" s="526"/>
      <c r="EEQ56" s="526"/>
      <c r="EER56" s="526"/>
      <c r="EES56" s="526"/>
      <c r="EET56" s="526"/>
      <c r="EEU56" s="526"/>
      <c r="EEV56" s="526"/>
      <c r="EEW56" s="526"/>
      <c r="EEX56" s="526"/>
      <c r="EEY56" s="526"/>
      <c r="EEZ56" s="526"/>
      <c r="EFA56" s="526"/>
      <c r="EFB56" s="526"/>
      <c r="EFC56" s="526"/>
      <c r="EFD56" s="526"/>
      <c r="EFE56" s="526"/>
      <c r="EFF56" s="526"/>
      <c r="EFG56" s="526"/>
      <c r="EFH56" s="526"/>
      <c r="EFI56" s="526"/>
      <c r="EFJ56" s="526"/>
      <c r="EFK56" s="526"/>
      <c r="EFL56" s="526"/>
      <c r="EFM56" s="526"/>
      <c r="EFN56" s="526"/>
      <c r="EFO56" s="526"/>
      <c r="EFP56" s="526"/>
      <c r="EFQ56" s="526"/>
      <c r="EFR56" s="526"/>
      <c r="EFS56" s="526"/>
      <c r="EFT56" s="526"/>
      <c r="EFU56" s="526"/>
      <c r="EFV56" s="526"/>
      <c r="EFW56" s="526"/>
      <c r="EFX56" s="526"/>
      <c r="EFY56" s="526"/>
      <c r="EFZ56" s="526"/>
      <c r="EGA56" s="526"/>
      <c r="EGB56" s="526"/>
      <c r="EGC56" s="526"/>
      <c r="EGD56" s="526"/>
      <c r="EGE56" s="526"/>
      <c r="EGF56" s="526"/>
      <c r="EGG56" s="526"/>
      <c r="EGH56" s="526"/>
      <c r="EGI56" s="526"/>
      <c r="EGJ56" s="526"/>
      <c r="EGK56" s="526"/>
      <c r="EGL56" s="526"/>
      <c r="EGM56" s="526"/>
      <c r="EGN56" s="526"/>
      <c r="EGO56" s="526"/>
      <c r="EGP56" s="526"/>
      <c r="EGQ56" s="526"/>
      <c r="EGR56" s="526"/>
      <c r="EGS56" s="526"/>
      <c r="EGT56" s="526"/>
      <c r="EGU56" s="526"/>
      <c r="EGV56" s="526"/>
      <c r="EGW56" s="526"/>
      <c r="EGX56" s="526"/>
      <c r="EGY56" s="526"/>
      <c r="EGZ56" s="526"/>
      <c r="EHA56" s="526"/>
      <c r="EHB56" s="526"/>
      <c r="EHC56" s="526"/>
      <c r="EHD56" s="526"/>
      <c r="EHE56" s="526"/>
      <c r="EHF56" s="526"/>
      <c r="EHG56" s="526"/>
      <c r="EHH56" s="526"/>
      <c r="EHI56" s="526"/>
      <c r="EHJ56" s="526"/>
      <c r="EHK56" s="526"/>
      <c r="EHL56" s="526"/>
      <c r="EHM56" s="526"/>
      <c r="EHN56" s="526"/>
      <c r="EHO56" s="526"/>
      <c r="EHP56" s="526"/>
      <c r="EHQ56" s="526"/>
      <c r="EHR56" s="526"/>
      <c r="EHS56" s="526"/>
      <c r="EHT56" s="526"/>
      <c r="EHU56" s="526"/>
      <c r="EHV56" s="526"/>
      <c r="EHW56" s="526"/>
      <c r="EHX56" s="526"/>
      <c r="EHY56" s="526"/>
      <c r="EHZ56" s="526"/>
      <c r="EIA56" s="526"/>
      <c r="EIB56" s="526"/>
      <c r="EIC56" s="526"/>
      <c r="EID56" s="526"/>
      <c r="EIE56" s="526"/>
      <c r="EIF56" s="526"/>
      <c r="EIG56" s="526"/>
      <c r="EIH56" s="526"/>
      <c r="EII56" s="526"/>
      <c r="EIJ56" s="526"/>
      <c r="EIK56" s="526"/>
      <c r="EIL56" s="526"/>
      <c r="EIM56" s="526"/>
      <c r="EIN56" s="526"/>
      <c r="EIO56" s="526"/>
      <c r="EIP56" s="526"/>
      <c r="EIQ56" s="526"/>
      <c r="EIR56" s="526"/>
      <c r="EIS56" s="526"/>
      <c r="EIT56" s="526"/>
      <c r="EIU56" s="526"/>
      <c r="EIV56" s="526"/>
      <c r="EIW56" s="526"/>
      <c r="EIX56" s="526"/>
      <c r="EIY56" s="526"/>
      <c r="EIZ56" s="526"/>
      <c r="EJA56" s="526"/>
      <c r="EJB56" s="526"/>
      <c r="EJC56" s="526"/>
      <c r="EJD56" s="526"/>
      <c r="EJE56" s="526"/>
      <c r="EJF56" s="526"/>
      <c r="EJG56" s="526"/>
      <c r="EJH56" s="526"/>
      <c r="EJI56" s="526"/>
      <c r="EJJ56" s="526"/>
      <c r="EJK56" s="526"/>
      <c r="EJL56" s="526"/>
      <c r="EJM56" s="526"/>
      <c r="EJN56" s="526"/>
      <c r="EJO56" s="526"/>
      <c r="EJP56" s="526"/>
      <c r="EJQ56" s="526"/>
      <c r="EJR56" s="526"/>
      <c r="EJS56" s="526"/>
      <c r="EJT56" s="526"/>
      <c r="EJU56" s="526"/>
      <c r="EJV56" s="526"/>
      <c r="EJW56" s="526"/>
      <c r="EJX56" s="526"/>
      <c r="EJY56" s="526"/>
      <c r="EJZ56" s="526"/>
      <c r="EKA56" s="526"/>
      <c r="EKB56" s="526"/>
      <c r="EKC56" s="526"/>
      <c r="EKD56" s="526"/>
      <c r="EKE56" s="526"/>
      <c r="EKF56" s="526"/>
      <c r="EKG56" s="526"/>
      <c r="EKH56" s="526"/>
      <c r="EKI56" s="526"/>
      <c r="EKJ56" s="526"/>
      <c r="EKK56" s="526"/>
      <c r="EKL56" s="526"/>
      <c r="EKM56" s="526"/>
      <c r="EKN56" s="526"/>
      <c r="EKO56" s="526"/>
      <c r="EKP56" s="526"/>
      <c r="EKQ56" s="526"/>
      <c r="EKR56" s="526"/>
      <c r="EKS56" s="526"/>
      <c r="EKT56" s="526"/>
      <c r="EKU56" s="526"/>
      <c r="EKV56" s="526"/>
      <c r="EKW56" s="526"/>
      <c r="EKX56" s="526"/>
      <c r="EKY56" s="526"/>
      <c r="EKZ56" s="526"/>
      <c r="ELA56" s="526"/>
      <c r="ELB56" s="526"/>
      <c r="ELC56" s="526"/>
      <c r="ELD56" s="526"/>
      <c r="ELE56" s="526"/>
      <c r="ELF56" s="526"/>
      <c r="ELG56" s="526"/>
      <c r="ELH56" s="526"/>
      <c r="ELI56" s="526"/>
      <c r="ELJ56" s="526"/>
      <c r="ELK56" s="526"/>
      <c r="ELL56" s="526"/>
      <c r="ELM56" s="526"/>
      <c r="ELN56" s="526"/>
      <c r="ELO56" s="526"/>
      <c r="ELP56" s="526"/>
      <c r="ELQ56" s="526"/>
      <c r="ELR56" s="526"/>
      <c r="ELS56" s="526"/>
      <c r="ELT56" s="526"/>
      <c r="ELU56" s="526"/>
      <c r="ELV56" s="526"/>
      <c r="ELW56" s="526"/>
      <c r="ELX56" s="526"/>
      <c r="ELY56" s="526"/>
      <c r="ELZ56" s="526"/>
      <c r="EMA56" s="526"/>
      <c r="EMB56" s="526"/>
      <c r="EMC56" s="526"/>
      <c r="EMD56" s="526"/>
      <c r="EME56" s="526"/>
      <c r="EMF56" s="526"/>
      <c r="EMG56" s="526"/>
      <c r="EMH56" s="526"/>
      <c r="EMI56" s="526"/>
      <c r="EMJ56" s="526"/>
      <c r="EMK56" s="526"/>
      <c r="EML56" s="526"/>
      <c r="EMM56" s="526"/>
      <c r="EMN56" s="526"/>
      <c r="EMO56" s="526"/>
      <c r="EMP56" s="526"/>
      <c r="EMQ56" s="526"/>
      <c r="EMR56" s="526"/>
      <c r="EMS56" s="526"/>
      <c r="EMT56" s="526"/>
      <c r="EMU56" s="526"/>
      <c r="EMV56" s="526"/>
      <c r="EMW56" s="526"/>
      <c r="EMX56" s="526"/>
      <c r="EMY56" s="526"/>
      <c r="EMZ56" s="526"/>
      <c r="ENA56" s="526"/>
      <c r="ENB56" s="526"/>
      <c r="ENC56" s="526"/>
      <c r="END56" s="526"/>
      <c r="ENE56" s="526"/>
      <c r="ENF56" s="526"/>
      <c r="ENG56" s="526"/>
      <c r="ENH56" s="526"/>
      <c r="ENI56" s="526"/>
      <c r="ENJ56" s="526"/>
      <c r="ENK56" s="526"/>
      <c r="ENL56" s="526"/>
      <c r="ENM56" s="526"/>
      <c r="ENN56" s="526"/>
      <c r="ENO56" s="526"/>
      <c r="ENP56" s="526"/>
      <c r="ENQ56" s="526"/>
      <c r="ENR56" s="526"/>
      <c r="ENS56" s="526"/>
      <c r="ENT56" s="526"/>
      <c r="ENU56" s="526"/>
      <c r="ENV56" s="526"/>
      <c r="ENW56" s="526"/>
      <c r="ENX56" s="526"/>
      <c r="ENY56" s="526"/>
      <c r="ENZ56" s="526"/>
      <c r="EOA56" s="526"/>
      <c r="EOB56" s="526"/>
      <c r="EOC56" s="526"/>
      <c r="EOD56" s="526"/>
      <c r="EOE56" s="526"/>
      <c r="EOF56" s="526"/>
      <c r="EOG56" s="526"/>
      <c r="EOH56" s="526"/>
      <c r="EOI56" s="526"/>
      <c r="EOJ56" s="526"/>
      <c r="EOK56" s="526"/>
      <c r="EOL56" s="526"/>
      <c r="EOM56" s="526"/>
      <c r="EON56" s="526"/>
      <c r="EOO56" s="526"/>
      <c r="EOP56" s="526"/>
      <c r="EOQ56" s="526"/>
      <c r="EOR56" s="526"/>
      <c r="EOS56" s="526"/>
      <c r="EOT56" s="526"/>
      <c r="EOU56" s="526"/>
      <c r="EOV56" s="526"/>
      <c r="EOW56" s="526"/>
      <c r="EOX56" s="526"/>
      <c r="EOY56" s="526"/>
      <c r="EOZ56" s="526"/>
      <c r="EPA56" s="526"/>
      <c r="EPB56" s="526"/>
      <c r="EPC56" s="526"/>
      <c r="EPD56" s="526"/>
      <c r="EPE56" s="526"/>
      <c r="EPF56" s="526"/>
      <c r="EPG56" s="526"/>
      <c r="EPH56" s="526"/>
      <c r="EPI56" s="526"/>
      <c r="EPJ56" s="526"/>
      <c r="EPK56" s="526"/>
      <c r="EPL56" s="526"/>
      <c r="EPM56" s="526"/>
      <c r="EPN56" s="526"/>
      <c r="EPO56" s="526"/>
      <c r="EPP56" s="526"/>
      <c r="EPQ56" s="526"/>
      <c r="EPR56" s="526"/>
      <c r="EPS56" s="526"/>
      <c r="EPT56" s="526"/>
      <c r="EPU56" s="526"/>
      <c r="EPV56" s="526"/>
      <c r="EPW56" s="526"/>
      <c r="EPX56" s="526"/>
      <c r="EPY56" s="526"/>
      <c r="EPZ56" s="526"/>
      <c r="EQA56" s="526"/>
      <c r="EQB56" s="526"/>
      <c r="EQC56" s="526"/>
      <c r="EQD56" s="526"/>
      <c r="EQE56" s="526"/>
      <c r="EQF56" s="526"/>
      <c r="EQG56" s="526"/>
      <c r="EQH56" s="526"/>
      <c r="EQI56" s="526"/>
      <c r="EQJ56" s="526"/>
      <c r="EQK56" s="526"/>
      <c r="EQL56" s="526"/>
      <c r="EQM56" s="526"/>
      <c r="EQN56" s="526"/>
      <c r="EQO56" s="526"/>
      <c r="EQP56" s="526"/>
      <c r="EQQ56" s="526"/>
      <c r="EQR56" s="526"/>
      <c r="EQS56" s="526"/>
      <c r="EQT56" s="526"/>
      <c r="EQU56" s="526"/>
      <c r="EQV56" s="526"/>
      <c r="EQW56" s="526"/>
      <c r="EQX56" s="526"/>
      <c r="EQY56" s="526"/>
      <c r="EQZ56" s="526"/>
      <c r="ERA56" s="526"/>
      <c r="ERB56" s="526"/>
      <c r="ERC56" s="526"/>
      <c r="ERD56" s="526"/>
      <c r="ERE56" s="526"/>
      <c r="ERF56" s="526"/>
      <c r="ERG56" s="526"/>
      <c r="ERH56" s="526"/>
      <c r="ERI56" s="526"/>
      <c r="ERJ56" s="526"/>
      <c r="ERK56" s="526"/>
      <c r="ERL56" s="526"/>
      <c r="ERM56" s="526"/>
      <c r="ERN56" s="526"/>
      <c r="ERO56" s="526"/>
      <c r="ERP56" s="526"/>
      <c r="ERQ56" s="526"/>
      <c r="ERR56" s="526"/>
      <c r="ERS56" s="526"/>
      <c r="ERT56" s="526"/>
      <c r="ERU56" s="526"/>
      <c r="ERV56" s="526"/>
      <c r="ERW56" s="526"/>
      <c r="ERX56" s="526"/>
      <c r="ERY56" s="526"/>
      <c r="ERZ56" s="526"/>
      <c r="ESA56" s="526"/>
      <c r="ESB56" s="526"/>
      <c r="ESC56" s="526"/>
      <c r="ESD56" s="526"/>
      <c r="ESE56" s="526"/>
      <c r="ESF56" s="526"/>
      <c r="ESG56" s="526"/>
      <c r="ESH56" s="526"/>
      <c r="ESI56" s="526"/>
      <c r="ESJ56" s="526"/>
      <c r="ESK56" s="526"/>
      <c r="ESL56" s="526"/>
      <c r="ESM56" s="526"/>
      <c r="ESN56" s="526"/>
      <c r="ESO56" s="526"/>
      <c r="ESP56" s="526"/>
      <c r="ESQ56" s="526"/>
      <c r="ESR56" s="526"/>
      <c r="ESS56" s="526"/>
      <c r="EST56" s="526"/>
      <c r="ESU56" s="526"/>
      <c r="ESV56" s="526"/>
      <c r="ESW56" s="526"/>
      <c r="ESX56" s="526"/>
      <c r="ESY56" s="526"/>
      <c r="ESZ56" s="526"/>
      <c r="ETA56" s="526"/>
      <c r="ETB56" s="526"/>
      <c r="ETC56" s="526"/>
      <c r="ETD56" s="526"/>
      <c r="ETE56" s="526"/>
      <c r="ETF56" s="526"/>
      <c r="ETG56" s="526"/>
      <c r="ETH56" s="526"/>
      <c r="ETI56" s="526"/>
      <c r="ETJ56" s="526"/>
      <c r="ETK56" s="526"/>
      <c r="ETL56" s="526"/>
      <c r="ETM56" s="526"/>
      <c r="ETN56" s="526"/>
      <c r="ETO56" s="526"/>
      <c r="ETP56" s="526"/>
      <c r="ETQ56" s="526"/>
      <c r="ETR56" s="526"/>
      <c r="ETS56" s="526"/>
      <c r="ETT56" s="526"/>
      <c r="ETU56" s="526"/>
      <c r="ETV56" s="526"/>
      <c r="ETW56" s="526"/>
      <c r="ETX56" s="526"/>
      <c r="ETY56" s="526"/>
      <c r="ETZ56" s="526"/>
      <c r="EUA56" s="526"/>
      <c r="EUB56" s="526"/>
      <c r="EUC56" s="526"/>
      <c r="EUD56" s="526"/>
      <c r="EUE56" s="526"/>
      <c r="EUF56" s="526"/>
      <c r="EUG56" s="526"/>
      <c r="EUH56" s="526"/>
      <c r="EUI56" s="526"/>
      <c r="EUJ56" s="526"/>
      <c r="EUK56" s="526"/>
      <c r="EUL56" s="526"/>
      <c r="EUM56" s="526"/>
      <c r="EUN56" s="526"/>
      <c r="EUO56" s="526"/>
      <c r="EUP56" s="526"/>
      <c r="EUQ56" s="526"/>
      <c r="EUR56" s="526"/>
      <c r="EUS56" s="526"/>
      <c r="EUT56" s="526"/>
      <c r="EUU56" s="526"/>
      <c r="EUV56" s="526"/>
      <c r="EUW56" s="526"/>
      <c r="EUX56" s="526"/>
      <c r="EUY56" s="526"/>
      <c r="EUZ56" s="526"/>
      <c r="EVA56" s="526"/>
      <c r="EVB56" s="526"/>
      <c r="EVC56" s="526"/>
      <c r="EVD56" s="526"/>
      <c r="EVE56" s="526"/>
      <c r="EVF56" s="526"/>
      <c r="EVG56" s="526"/>
      <c r="EVH56" s="526"/>
      <c r="EVI56" s="526"/>
      <c r="EVJ56" s="526"/>
      <c r="EVK56" s="526"/>
      <c r="EVL56" s="526"/>
      <c r="EVM56" s="526"/>
      <c r="EVN56" s="526"/>
      <c r="EVO56" s="526"/>
      <c r="EVP56" s="526"/>
      <c r="EVQ56" s="526"/>
      <c r="EVR56" s="526"/>
      <c r="EVS56" s="526"/>
      <c r="EVT56" s="526"/>
      <c r="EVU56" s="526"/>
      <c r="EVV56" s="526"/>
      <c r="EVW56" s="526"/>
      <c r="EVX56" s="526"/>
      <c r="EVY56" s="526"/>
      <c r="EVZ56" s="526"/>
      <c r="EWA56" s="526"/>
      <c r="EWB56" s="526"/>
      <c r="EWC56" s="526"/>
      <c r="EWD56" s="526"/>
      <c r="EWE56" s="526"/>
      <c r="EWF56" s="526"/>
      <c r="EWG56" s="526"/>
      <c r="EWH56" s="526"/>
      <c r="EWI56" s="526"/>
      <c r="EWJ56" s="526"/>
      <c r="EWK56" s="526"/>
      <c r="EWL56" s="526"/>
      <c r="EWM56" s="526"/>
      <c r="EWN56" s="526"/>
      <c r="EWO56" s="526"/>
      <c r="EWP56" s="526"/>
      <c r="EWQ56" s="526"/>
      <c r="EWR56" s="526"/>
      <c r="EWS56" s="526"/>
      <c r="EWT56" s="526"/>
      <c r="EWU56" s="526"/>
      <c r="EWV56" s="526"/>
      <c r="EWW56" s="526"/>
      <c r="EWX56" s="526"/>
      <c r="EWY56" s="526"/>
      <c r="EWZ56" s="526"/>
      <c r="EXA56" s="526"/>
      <c r="EXB56" s="526"/>
      <c r="EXC56" s="526"/>
      <c r="EXD56" s="526"/>
      <c r="EXE56" s="526"/>
      <c r="EXF56" s="526"/>
      <c r="EXG56" s="526"/>
      <c r="EXH56" s="526"/>
      <c r="EXI56" s="526"/>
      <c r="EXJ56" s="526"/>
      <c r="EXK56" s="526"/>
      <c r="EXL56" s="526"/>
      <c r="EXM56" s="526"/>
      <c r="EXN56" s="526"/>
      <c r="EXO56" s="526"/>
      <c r="EXP56" s="526"/>
      <c r="EXQ56" s="526"/>
      <c r="EXR56" s="526"/>
      <c r="EXS56" s="526"/>
      <c r="EXT56" s="526"/>
      <c r="EXU56" s="526"/>
      <c r="EXV56" s="526"/>
      <c r="EXW56" s="526"/>
      <c r="EXX56" s="526"/>
      <c r="EXY56" s="526"/>
      <c r="EXZ56" s="526"/>
      <c r="EYA56" s="526"/>
      <c r="EYB56" s="526"/>
      <c r="EYC56" s="526"/>
      <c r="EYD56" s="526"/>
      <c r="EYE56" s="526"/>
      <c r="EYF56" s="526"/>
      <c r="EYG56" s="526"/>
      <c r="EYH56" s="526"/>
      <c r="EYI56" s="526"/>
      <c r="EYJ56" s="526"/>
      <c r="EYK56" s="526"/>
      <c r="EYL56" s="526"/>
      <c r="EYM56" s="526"/>
      <c r="EYN56" s="526"/>
      <c r="EYO56" s="526"/>
      <c r="EYP56" s="526"/>
      <c r="EYQ56" s="526"/>
      <c r="EYR56" s="526"/>
      <c r="EYS56" s="526"/>
      <c r="EYT56" s="526"/>
      <c r="EYU56" s="526"/>
      <c r="EYV56" s="526"/>
      <c r="EYW56" s="526"/>
      <c r="EYX56" s="526"/>
      <c r="EYY56" s="526"/>
      <c r="EYZ56" s="526"/>
      <c r="EZA56" s="526"/>
      <c r="EZB56" s="526"/>
      <c r="EZC56" s="526"/>
      <c r="EZD56" s="526"/>
      <c r="EZE56" s="526"/>
      <c r="EZF56" s="526"/>
      <c r="EZG56" s="526"/>
      <c r="EZH56" s="526"/>
      <c r="EZI56" s="526"/>
      <c r="EZJ56" s="526"/>
      <c r="EZK56" s="526"/>
      <c r="EZL56" s="526"/>
      <c r="EZM56" s="526"/>
      <c r="EZN56" s="526"/>
      <c r="EZO56" s="526"/>
      <c r="EZP56" s="526"/>
      <c r="EZQ56" s="526"/>
      <c r="EZR56" s="526"/>
      <c r="EZS56" s="526"/>
      <c r="EZT56" s="526"/>
      <c r="EZU56" s="526"/>
      <c r="EZV56" s="526"/>
      <c r="EZW56" s="526"/>
      <c r="EZX56" s="526"/>
      <c r="EZY56" s="526"/>
      <c r="EZZ56" s="526"/>
      <c r="FAA56" s="526"/>
      <c r="FAB56" s="526"/>
      <c r="FAC56" s="526"/>
      <c r="FAD56" s="526"/>
      <c r="FAE56" s="526"/>
      <c r="FAF56" s="526"/>
      <c r="FAG56" s="526"/>
      <c r="FAH56" s="526"/>
      <c r="FAI56" s="526"/>
      <c r="FAJ56" s="526"/>
      <c r="FAK56" s="526"/>
      <c r="FAL56" s="526"/>
      <c r="FAM56" s="526"/>
      <c r="FAN56" s="526"/>
      <c r="FAO56" s="526"/>
      <c r="FAP56" s="526"/>
      <c r="FAQ56" s="526"/>
      <c r="FAR56" s="526"/>
      <c r="FAS56" s="526"/>
      <c r="FAT56" s="526"/>
      <c r="FAU56" s="526"/>
      <c r="FAV56" s="526"/>
      <c r="FAW56" s="526"/>
      <c r="FAX56" s="526"/>
      <c r="FAY56" s="526"/>
      <c r="FAZ56" s="526"/>
      <c r="FBA56" s="526"/>
      <c r="FBB56" s="526"/>
      <c r="FBC56" s="526"/>
      <c r="FBD56" s="526"/>
      <c r="FBE56" s="526"/>
      <c r="FBF56" s="526"/>
      <c r="FBG56" s="526"/>
      <c r="FBH56" s="526"/>
      <c r="FBI56" s="526"/>
      <c r="FBJ56" s="526"/>
      <c r="FBK56" s="526"/>
      <c r="FBL56" s="526"/>
      <c r="FBM56" s="526"/>
      <c r="FBN56" s="526"/>
      <c r="FBO56" s="526"/>
      <c r="FBP56" s="526"/>
      <c r="FBQ56" s="526"/>
      <c r="FBR56" s="526"/>
      <c r="FBS56" s="526"/>
      <c r="FBT56" s="526"/>
      <c r="FBU56" s="526"/>
      <c r="FBV56" s="526"/>
      <c r="FBW56" s="526"/>
      <c r="FBX56" s="526"/>
      <c r="FBY56" s="526"/>
      <c r="FBZ56" s="526"/>
      <c r="FCA56" s="526"/>
      <c r="FCB56" s="526"/>
      <c r="FCC56" s="526"/>
      <c r="FCD56" s="526"/>
      <c r="FCE56" s="526"/>
      <c r="FCF56" s="526"/>
      <c r="FCG56" s="526"/>
      <c r="FCH56" s="526"/>
      <c r="FCI56" s="526"/>
      <c r="FCJ56" s="526"/>
      <c r="FCK56" s="526"/>
      <c r="FCL56" s="526"/>
      <c r="FCM56" s="526"/>
      <c r="FCN56" s="526"/>
      <c r="FCO56" s="526"/>
      <c r="FCP56" s="526"/>
      <c r="FCQ56" s="526"/>
      <c r="FCR56" s="526"/>
      <c r="FCS56" s="526"/>
      <c r="FCT56" s="526"/>
      <c r="FCU56" s="526"/>
      <c r="FCV56" s="526"/>
      <c r="FCW56" s="526"/>
      <c r="FCX56" s="526"/>
      <c r="FCY56" s="526"/>
      <c r="FCZ56" s="526"/>
      <c r="FDA56" s="526"/>
      <c r="FDB56" s="526"/>
      <c r="FDC56" s="526"/>
      <c r="FDD56" s="526"/>
      <c r="FDE56" s="526"/>
      <c r="FDF56" s="526"/>
      <c r="FDG56" s="526"/>
      <c r="FDH56" s="526"/>
      <c r="FDI56" s="526"/>
      <c r="FDJ56" s="526"/>
      <c r="FDK56" s="526"/>
      <c r="FDL56" s="526"/>
      <c r="FDM56" s="526"/>
      <c r="FDN56" s="526"/>
      <c r="FDO56" s="526"/>
      <c r="FDP56" s="526"/>
      <c r="FDQ56" s="526"/>
      <c r="FDR56" s="526"/>
      <c r="FDS56" s="526"/>
      <c r="FDT56" s="526"/>
      <c r="FDU56" s="526"/>
      <c r="FDV56" s="526"/>
      <c r="FDW56" s="526"/>
      <c r="FDX56" s="526"/>
      <c r="FDY56" s="526"/>
      <c r="FDZ56" s="526"/>
      <c r="FEA56" s="526"/>
      <c r="FEB56" s="526"/>
      <c r="FEC56" s="526"/>
      <c r="FED56" s="526"/>
      <c r="FEE56" s="526"/>
      <c r="FEF56" s="526"/>
      <c r="FEG56" s="526"/>
      <c r="FEH56" s="526"/>
      <c r="FEI56" s="526"/>
      <c r="FEJ56" s="526"/>
      <c r="FEK56" s="526"/>
      <c r="FEL56" s="526"/>
      <c r="FEM56" s="526"/>
      <c r="FEN56" s="526"/>
      <c r="FEO56" s="526"/>
      <c r="FEP56" s="526"/>
      <c r="FEQ56" s="526"/>
      <c r="FER56" s="526"/>
      <c r="FES56" s="526"/>
      <c r="FET56" s="526"/>
      <c r="FEU56" s="526"/>
      <c r="FEV56" s="526"/>
      <c r="FEW56" s="526"/>
      <c r="FEX56" s="526"/>
      <c r="FEY56" s="526"/>
      <c r="FEZ56" s="526"/>
      <c r="FFA56" s="526"/>
      <c r="FFB56" s="526"/>
      <c r="FFC56" s="526"/>
      <c r="FFD56" s="526"/>
      <c r="FFE56" s="526"/>
      <c r="FFF56" s="526"/>
      <c r="FFG56" s="526"/>
      <c r="FFH56" s="526"/>
      <c r="FFI56" s="526"/>
      <c r="FFJ56" s="526"/>
      <c r="FFK56" s="526"/>
      <c r="FFL56" s="526"/>
      <c r="FFM56" s="526"/>
      <c r="FFN56" s="526"/>
      <c r="FFO56" s="526"/>
      <c r="FFP56" s="526"/>
      <c r="FFQ56" s="526"/>
      <c r="FFR56" s="526"/>
      <c r="FFS56" s="526"/>
      <c r="FFT56" s="526"/>
      <c r="FFU56" s="526"/>
      <c r="FFV56" s="526"/>
      <c r="FFW56" s="526"/>
      <c r="FFX56" s="526"/>
      <c r="FFY56" s="526"/>
      <c r="FFZ56" s="526"/>
      <c r="FGA56" s="526"/>
      <c r="FGB56" s="526"/>
      <c r="FGC56" s="526"/>
      <c r="FGD56" s="526"/>
      <c r="FGE56" s="526"/>
      <c r="FGF56" s="526"/>
      <c r="FGG56" s="526"/>
      <c r="FGH56" s="526"/>
      <c r="FGI56" s="526"/>
      <c r="FGJ56" s="526"/>
      <c r="FGK56" s="526"/>
      <c r="FGL56" s="526"/>
      <c r="FGM56" s="526"/>
      <c r="FGN56" s="526"/>
      <c r="FGO56" s="526"/>
      <c r="FGP56" s="526"/>
      <c r="FGQ56" s="526"/>
      <c r="FGR56" s="526"/>
      <c r="FGS56" s="526"/>
      <c r="FGT56" s="526"/>
      <c r="FGU56" s="526"/>
      <c r="FGV56" s="526"/>
      <c r="FGW56" s="526"/>
      <c r="FGX56" s="526"/>
      <c r="FGY56" s="526"/>
      <c r="FGZ56" s="526"/>
      <c r="FHA56" s="526"/>
      <c r="FHB56" s="526"/>
      <c r="FHC56" s="526"/>
      <c r="FHD56" s="526"/>
      <c r="FHE56" s="526"/>
      <c r="FHF56" s="526"/>
      <c r="FHG56" s="526"/>
      <c r="FHH56" s="526"/>
      <c r="FHI56" s="526"/>
      <c r="FHJ56" s="526"/>
      <c r="FHK56" s="526"/>
      <c r="FHL56" s="526"/>
      <c r="FHM56" s="526"/>
      <c r="FHN56" s="526"/>
      <c r="FHO56" s="526"/>
      <c r="FHP56" s="526"/>
      <c r="FHQ56" s="526"/>
      <c r="FHR56" s="526"/>
      <c r="FHS56" s="526"/>
      <c r="FHT56" s="526"/>
      <c r="FHU56" s="526"/>
      <c r="FHV56" s="526"/>
      <c r="FHW56" s="526"/>
      <c r="FHX56" s="526"/>
      <c r="FHY56" s="526"/>
      <c r="FHZ56" s="526"/>
      <c r="FIA56" s="526"/>
      <c r="FIB56" s="526"/>
      <c r="FIC56" s="526"/>
      <c r="FID56" s="526"/>
      <c r="FIE56" s="526"/>
      <c r="FIF56" s="526"/>
      <c r="FIG56" s="526"/>
      <c r="FIH56" s="526"/>
      <c r="FII56" s="526"/>
      <c r="FIJ56" s="526"/>
      <c r="FIK56" s="526"/>
      <c r="FIL56" s="526"/>
      <c r="FIM56" s="526"/>
      <c r="FIN56" s="526"/>
      <c r="FIO56" s="526"/>
      <c r="FIP56" s="526"/>
      <c r="FIQ56" s="526"/>
      <c r="FIR56" s="526"/>
      <c r="FIS56" s="526"/>
      <c r="FIT56" s="526"/>
      <c r="FIU56" s="526"/>
      <c r="FIV56" s="526"/>
      <c r="FIW56" s="526"/>
      <c r="FIX56" s="526"/>
      <c r="FIY56" s="526"/>
      <c r="FIZ56" s="526"/>
      <c r="FJA56" s="526"/>
      <c r="FJB56" s="526"/>
      <c r="FJC56" s="526"/>
      <c r="FJD56" s="526"/>
      <c r="FJE56" s="526"/>
      <c r="FJF56" s="526"/>
      <c r="FJG56" s="526"/>
      <c r="FJH56" s="526"/>
      <c r="FJI56" s="526"/>
      <c r="FJJ56" s="526"/>
      <c r="FJK56" s="526"/>
      <c r="FJL56" s="526"/>
      <c r="FJM56" s="526"/>
      <c r="FJN56" s="526"/>
      <c r="FJO56" s="526"/>
      <c r="FJP56" s="526"/>
      <c r="FJQ56" s="526"/>
      <c r="FJR56" s="526"/>
      <c r="FJS56" s="526"/>
      <c r="FJT56" s="526"/>
      <c r="FJU56" s="526"/>
      <c r="FJV56" s="526"/>
      <c r="FJW56" s="526"/>
      <c r="FJX56" s="526"/>
      <c r="FJY56" s="526"/>
      <c r="FJZ56" s="526"/>
      <c r="FKA56" s="526"/>
      <c r="FKB56" s="526"/>
      <c r="FKC56" s="526"/>
      <c r="FKD56" s="526"/>
      <c r="FKE56" s="526"/>
      <c r="FKF56" s="526"/>
      <c r="FKG56" s="526"/>
      <c r="FKH56" s="526"/>
      <c r="FKI56" s="526"/>
      <c r="FKJ56" s="526"/>
      <c r="FKK56" s="526"/>
      <c r="FKL56" s="526"/>
      <c r="FKM56" s="526"/>
      <c r="FKN56" s="526"/>
      <c r="FKO56" s="526"/>
      <c r="FKP56" s="526"/>
      <c r="FKQ56" s="526"/>
      <c r="FKR56" s="526"/>
      <c r="FKS56" s="526"/>
      <c r="FKT56" s="526"/>
      <c r="FKU56" s="526"/>
      <c r="FKV56" s="526"/>
      <c r="FKW56" s="526"/>
      <c r="FKX56" s="526"/>
      <c r="FKY56" s="526"/>
      <c r="FKZ56" s="526"/>
      <c r="FLA56" s="526"/>
      <c r="FLB56" s="526"/>
      <c r="FLC56" s="526"/>
      <c r="FLD56" s="526"/>
      <c r="FLE56" s="526"/>
      <c r="FLF56" s="526"/>
      <c r="FLG56" s="526"/>
      <c r="FLH56" s="526"/>
      <c r="FLI56" s="526"/>
      <c r="FLJ56" s="526"/>
      <c r="FLK56" s="526"/>
      <c r="FLL56" s="526"/>
      <c r="FLM56" s="526"/>
      <c r="FLN56" s="526"/>
      <c r="FLO56" s="526"/>
      <c r="FLP56" s="526"/>
      <c r="FLQ56" s="526"/>
      <c r="FLR56" s="526"/>
      <c r="FLS56" s="526"/>
      <c r="FLT56" s="526"/>
      <c r="FLU56" s="526"/>
      <c r="FLV56" s="526"/>
      <c r="FLW56" s="526"/>
      <c r="FLX56" s="526"/>
      <c r="FLY56" s="526"/>
      <c r="FLZ56" s="526"/>
      <c r="FMA56" s="526"/>
      <c r="FMB56" s="526"/>
      <c r="FMC56" s="526"/>
      <c r="FMD56" s="526"/>
      <c r="FME56" s="526"/>
      <c r="FMF56" s="526"/>
      <c r="FMG56" s="526"/>
      <c r="FMH56" s="526"/>
      <c r="FMI56" s="526"/>
      <c r="FMJ56" s="526"/>
      <c r="FMK56" s="526"/>
      <c r="FML56" s="526"/>
      <c r="FMM56" s="526"/>
      <c r="FMN56" s="526"/>
      <c r="FMO56" s="526"/>
      <c r="FMP56" s="526"/>
      <c r="FMQ56" s="526"/>
      <c r="FMR56" s="526"/>
      <c r="FMS56" s="526"/>
      <c r="FMT56" s="526"/>
      <c r="FMU56" s="526"/>
      <c r="FMV56" s="526"/>
      <c r="FMW56" s="526"/>
      <c r="FMX56" s="526"/>
      <c r="FMY56" s="526"/>
      <c r="FMZ56" s="526"/>
      <c r="FNA56" s="526"/>
      <c r="FNB56" s="526"/>
      <c r="FNC56" s="526"/>
      <c r="FND56" s="526"/>
      <c r="FNE56" s="526"/>
      <c r="FNF56" s="526"/>
      <c r="FNG56" s="526"/>
      <c r="FNH56" s="526"/>
      <c r="FNI56" s="526"/>
      <c r="FNJ56" s="526"/>
      <c r="FNK56" s="526"/>
      <c r="FNL56" s="526"/>
      <c r="FNM56" s="526"/>
      <c r="FNN56" s="526"/>
      <c r="FNO56" s="526"/>
      <c r="FNP56" s="526"/>
      <c r="FNQ56" s="526"/>
      <c r="FNR56" s="526"/>
      <c r="FNS56" s="526"/>
      <c r="FNT56" s="526"/>
      <c r="FNU56" s="526"/>
      <c r="FNV56" s="526"/>
      <c r="FNW56" s="526"/>
      <c r="FNX56" s="526"/>
      <c r="FNY56" s="526"/>
      <c r="FNZ56" s="526"/>
      <c r="FOA56" s="526"/>
      <c r="FOB56" s="526"/>
      <c r="FOC56" s="526"/>
      <c r="FOD56" s="526"/>
      <c r="FOE56" s="526"/>
      <c r="FOF56" s="526"/>
      <c r="FOG56" s="526"/>
      <c r="FOH56" s="526"/>
      <c r="FOI56" s="526"/>
      <c r="FOJ56" s="526"/>
      <c r="FOK56" s="526"/>
      <c r="FOL56" s="526"/>
      <c r="FOM56" s="526"/>
      <c r="FON56" s="526"/>
      <c r="FOO56" s="526"/>
      <c r="FOP56" s="526"/>
      <c r="FOQ56" s="526"/>
      <c r="FOR56" s="526"/>
      <c r="FOS56" s="526"/>
      <c r="FOT56" s="526"/>
      <c r="FOU56" s="526"/>
      <c r="FOV56" s="526"/>
      <c r="FOW56" s="526"/>
      <c r="FOX56" s="526"/>
      <c r="FOY56" s="526"/>
      <c r="FOZ56" s="526"/>
      <c r="FPA56" s="526"/>
      <c r="FPB56" s="526"/>
      <c r="FPC56" s="526"/>
      <c r="FPD56" s="526"/>
      <c r="FPE56" s="526"/>
      <c r="FPF56" s="526"/>
      <c r="FPG56" s="526"/>
      <c r="FPH56" s="526"/>
      <c r="FPI56" s="526"/>
      <c r="FPJ56" s="526"/>
      <c r="FPK56" s="526"/>
      <c r="FPL56" s="526"/>
      <c r="FPM56" s="526"/>
      <c r="FPN56" s="526"/>
      <c r="FPO56" s="526"/>
      <c r="FPP56" s="526"/>
      <c r="FPQ56" s="526"/>
      <c r="FPR56" s="526"/>
      <c r="FPS56" s="526"/>
      <c r="FPT56" s="526"/>
      <c r="FPU56" s="526"/>
      <c r="FPV56" s="526"/>
      <c r="FPW56" s="526"/>
      <c r="FPX56" s="526"/>
      <c r="FPY56" s="526"/>
      <c r="FPZ56" s="526"/>
      <c r="FQA56" s="526"/>
      <c r="FQB56" s="526"/>
      <c r="FQC56" s="526"/>
      <c r="FQD56" s="526"/>
      <c r="FQE56" s="526"/>
      <c r="FQF56" s="526"/>
      <c r="FQG56" s="526"/>
      <c r="FQH56" s="526"/>
      <c r="FQI56" s="526"/>
      <c r="FQJ56" s="526"/>
      <c r="FQK56" s="526"/>
      <c r="FQL56" s="526"/>
      <c r="FQM56" s="526"/>
      <c r="FQN56" s="526"/>
      <c r="FQO56" s="526"/>
      <c r="FQP56" s="526"/>
      <c r="FQQ56" s="526"/>
      <c r="FQR56" s="526"/>
      <c r="FQS56" s="526"/>
      <c r="FQT56" s="526"/>
      <c r="FQU56" s="526"/>
      <c r="FQV56" s="526"/>
      <c r="FQW56" s="526"/>
      <c r="FQX56" s="526"/>
      <c r="FQY56" s="526"/>
      <c r="FQZ56" s="526"/>
      <c r="FRA56" s="526"/>
      <c r="FRB56" s="526"/>
      <c r="FRC56" s="526"/>
      <c r="FRD56" s="526"/>
      <c r="FRE56" s="526"/>
      <c r="FRF56" s="526"/>
      <c r="FRG56" s="526"/>
      <c r="FRH56" s="526"/>
      <c r="FRI56" s="526"/>
      <c r="FRJ56" s="526"/>
      <c r="FRK56" s="526"/>
      <c r="FRL56" s="526"/>
      <c r="FRM56" s="526"/>
      <c r="FRN56" s="526"/>
      <c r="FRO56" s="526"/>
      <c r="FRP56" s="526"/>
      <c r="FRQ56" s="526"/>
      <c r="FRR56" s="526"/>
      <c r="FRS56" s="526"/>
      <c r="FRT56" s="526"/>
      <c r="FRU56" s="526"/>
      <c r="FRV56" s="526"/>
      <c r="FRW56" s="526"/>
      <c r="FRX56" s="526"/>
      <c r="FRY56" s="526"/>
      <c r="FRZ56" s="526"/>
      <c r="FSA56" s="526"/>
      <c r="FSB56" s="526"/>
      <c r="FSC56" s="526"/>
      <c r="FSD56" s="526"/>
      <c r="FSE56" s="526"/>
      <c r="FSF56" s="526"/>
      <c r="FSG56" s="526"/>
      <c r="FSH56" s="526"/>
      <c r="FSI56" s="526"/>
      <c r="FSJ56" s="526"/>
      <c r="FSK56" s="526"/>
      <c r="FSL56" s="526"/>
      <c r="FSM56" s="526"/>
      <c r="FSN56" s="526"/>
      <c r="FSO56" s="526"/>
      <c r="FSP56" s="526"/>
      <c r="FSQ56" s="526"/>
      <c r="FSR56" s="526"/>
      <c r="FSS56" s="526"/>
      <c r="FST56" s="526"/>
      <c r="FSU56" s="526"/>
      <c r="FSV56" s="526"/>
      <c r="FSW56" s="526"/>
      <c r="FSX56" s="526"/>
      <c r="FSY56" s="526"/>
      <c r="FSZ56" s="526"/>
      <c r="FTA56" s="526"/>
      <c r="FTB56" s="526"/>
      <c r="FTC56" s="526"/>
      <c r="FTD56" s="526"/>
      <c r="FTE56" s="526"/>
      <c r="FTF56" s="526"/>
      <c r="FTG56" s="526"/>
      <c r="FTH56" s="526"/>
      <c r="FTI56" s="526"/>
      <c r="FTJ56" s="526"/>
      <c r="FTK56" s="526"/>
      <c r="FTL56" s="526"/>
      <c r="FTM56" s="526"/>
      <c r="FTN56" s="526"/>
      <c r="FTO56" s="526"/>
      <c r="FTP56" s="526"/>
      <c r="FTQ56" s="526"/>
      <c r="FTR56" s="526"/>
      <c r="FTS56" s="526"/>
      <c r="FTT56" s="526"/>
      <c r="FTU56" s="526"/>
      <c r="FTV56" s="526"/>
      <c r="FTW56" s="526"/>
      <c r="FTX56" s="526"/>
      <c r="FTY56" s="526"/>
      <c r="FTZ56" s="526"/>
      <c r="FUA56" s="526"/>
      <c r="FUB56" s="526"/>
      <c r="FUC56" s="526"/>
      <c r="FUD56" s="526"/>
      <c r="FUE56" s="526"/>
      <c r="FUF56" s="526"/>
      <c r="FUG56" s="526"/>
      <c r="FUH56" s="526"/>
      <c r="FUI56" s="526"/>
      <c r="FUJ56" s="526"/>
      <c r="FUK56" s="526"/>
      <c r="FUL56" s="526"/>
      <c r="FUM56" s="526"/>
      <c r="FUN56" s="526"/>
      <c r="FUO56" s="526"/>
      <c r="FUP56" s="526"/>
      <c r="FUQ56" s="526"/>
      <c r="FUR56" s="526"/>
      <c r="FUS56" s="526"/>
      <c r="FUT56" s="526"/>
      <c r="FUU56" s="526"/>
      <c r="FUV56" s="526"/>
      <c r="FUW56" s="526"/>
      <c r="FUX56" s="526"/>
      <c r="FUY56" s="526"/>
      <c r="FUZ56" s="526"/>
      <c r="FVA56" s="526"/>
      <c r="FVB56" s="526"/>
      <c r="FVC56" s="526"/>
      <c r="FVD56" s="526"/>
      <c r="FVE56" s="526"/>
      <c r="FVF56" s="526"/>
      <c r="FVG56" s="526"/>
      <c r="FVH56" s="526"/>
      <c r="FVI56" s="526"/>
      <c r="FVJ56" s="526"/>
      <c r="FVK56" s="526"/>
      <c r="FVL56" s="526"/>
      <c r="FVM56" s="526"/>
      <c r="FVN56" s="526"/>
      <c r="FVO56" s="526"/>
      <c r="FVP56" s="526"/>
      <c r="FVQ56" s="526"/>
      <c r="FVR56" s="526"/>
      <c r="FVS56" s="526"/>
      <c r="FVT56" s="526"/>
      <c r="FVU56" s="526"/>
      <c r="FVV56" s="526"/>
      <c r="FVW56" s="526"/>
      <c r="FVX56" s="526"/>
      <c r="FVY56" s="526"/>
      <c r="FVZ56" s="526"/>
      <c r="FWA56" s="526"/>
      <c r="FWB56" s="526"/>
      <c r="FWC56" s="526"/>
      <c r="FWD56" s="526"/>
      <c r="FWE56" s="526"/>
      <c r="FWF56" s="526"/>
      <c r="FWG56" s="526"/>
      <c r="FWH56" s="526"/>
      <c r="FWI56" s="526"/>
      <c r="FWJ56" s="526"/>
      <c r="FWK56" s="526"/>
      <c r="FWL56" s="526"/>
      <c r="FWM56" s="526"/>
      <c r="FWN56" s="526"/>
      <c r="FWO56" s="526"/>
      <c r="FWP56" s="526"/>
      <c r="FWQ56" s="526"/>
      <c r="FWR56" s="526"/>
      <c r="FWS56" s="526"/>
      <c r="FWT56" s="526"/>
      <c r="FWU56" s="526"/>
      <c r="FWV56" s="526"/>
      <c r="FWW56" s="526"/>
      <c r="FWX56" s="526"/>
      <c r="FWY56" s="526"/>
      <c r="FWZ56" s="526"/>
      <c r="FXA56" s="526"/>
      <c r="FXB56" s="526"/>
      <c r="FXC56" s="526"/>
      <c r="FXD56" s="526"/>
      <c r="FXE56" s="526"/>
      <c r="FXF56" s="526"/>
      <c r="FXG56" s="526"/>
      <c r="FXH56" s="526"/>
      <c r="FXI56" s="526"/>
      <c r="FXJ56" s="526"/>
      <c r="FXK56" s="526"/>
      <c r="FXL56" s="526"/>
      <c r="FXM56" s="526"/>
      <c r="FXN56" s="526"/>
      <c r="FXO56" s="526"/>
      <c r="FXP56" s="526"/>
      <c r="FXQ56" s="526"/>
      <c r="FXR56" s="526"/>
      <c r="FXS56" s="526"/>
      <c r="FXT56" s="526"/>
      <c r="FXU56" s="526"/>
      <c r="FXV56" s="526"/>
      <c r="FXW56" s="526"/>
      <c r="FXX56" s="526"/>
      <c r="FXY56" s="526"/>
      <c r="FXZ56" s="526"/>
      <c r="FYA56" s="526"/>
      <c r="FYB56" s="526"/>
      <c r="FYC56" s="526"/>
      <c r="FYD56" s="526"/>
      <c r="FYE56" s="526"/>
      <c r="FYF56" s="526"/>
      <c r="FYG56" s="526"/>
      <c r="FYH56" s="526"/>
      <c r="FYI56" s="526"/>
      <c r="FYJ56" s="526"/>
      <c r="FYK56" s="526"/>
      <c r="FYL56" s="526"/>
      <c r="FYM56" s="526"/>
      <c r="FYN56" s="526"/>
      <c r="FYO56" s="526"/>
      <c r="FYP56" s="526"/>
      <c r="FYQ56" s="526"/>
      <c r="FYR56" s="526"/>
      <c r="FYS56" s="526"/>
      <c r="FYT56" s="526"/>
      <c r="FYU56" s="526"/>
      <c r="FYV56" s="526"/>
      <c r="FYW56" s="526"/>
      <c r="FYX56" s="526"/>
      <c r="FYY56" s="526"/>
      <c r="FYZ56" s="526"/>
      <c r="FZA56" s="526"/>
      <c r="FZB56" s="526"/>
      <c r="FZC56" s="526"/>
      <c r="FZD56" s="526"/>
      <c r="FZE56" s="526"/>
      <c r="FZF56" s="526"/>
      <c r="FZG56" s="526"/>
      <c r="FZH56" s="526"/>
      <c r="FZI56" s="526"/>
      <c r="FZJ56" s="526"/>
      <c r="FZK56" s="526"/>
      <c r="FZL56" s="526"/>
      <c r="FZM56" s="526"/>
      <c r="FZN56" s="526"/>
      <c r="FZO56" s="526"/>
      <c r="FZP56" s="526"/>
      <c r="FZQ56" s="526"/>
      <c r="FZR56" s="526"/>
      <c r="FZS56" s="526"/>
      <c r="FZT56" s="526"/>
      <c r="FZU56" s="526"/>
      <c r="FZV56" s="526"/>
      <c r="FZW56" s="526"/>
      <c r="FZX56" s="526"/>
      <c r="FZY56" s="526"/>
      <c r="FZZ56" s="526"/>
      <c r="GAA56" s="526"/>
      <c r="GAB56" s="526"/>
      <c r="GAC56" s="526"/>
      <c r="GAD56" s="526"/>
      <c r="GAE56" s="526"/>
      <c r="GAF56" s="526"/>
      <c r="GAG56" s="526"/>
      <c r="GAH56" s="526"/>
      <c r="GAI56" s="526"/>
      <c r="GAJ56" s="526"/>
      <c r="GAK56" s="526"/>
      <c r="GAL56" s="526"/>
      <c r="GAM56" s="526"/>
      <c r="GAN56" s="526"/>
      <c r="GAO56" s="526"/>
      <c r="GAP56" s="526"/>
      <c r="GAQ56" s="526"/>
      <c r="GAR56" s="526"/>
      <c r="GAS56" s="526"/>
      <c r="GAT56" s="526"/>
      <c r="GAU56" s="526"/>
      <c r="GAV56" s="526"/>
      <c r="GAW56" s="526"/>
      <c r="GAX56" s="526"/>
      <c r="GAY56" s="526"/>
      <c r="GAZ56" s="526"/>
      <c r="GBA56" s="526"/>
      <c r="GBB56" s="526"/>
      <c r="GBC56" s="526"/>
      <c r="GBD56" s="526"/>
      <c r="GBE56" s="526"/>
      <c r="GBF56" s="526"/>
      <c r="GBG56" s="526"/>
      <c r="GBH56" s="526"/>
      <c r="GBI56" s="526"/>
      <c r="GBJ56" s="526"/>
      <c r="GBK56" s="526"/>
      <c r="GBL56" s="526"/>
      <c r="GBM56" s="526"/>
      <c r="GBN56" s="526"/>
      <c r="GBO56" s="526"/>
      <c r="GBP56" s="526"/>
      <c r="GBQ56" s="526"/>
      <c r="GBR56" s="526"/>
      <c r="GBS56" s="526"/>
      <c r="GBT56" s="526"/>
      <c r="GBU56" s="526"/>
      <c r="GBV56" s="526"/>
      <c r="GBW56" s="526"/>
      <c r="GBX56" s="526"/>
      <c r="GBY56" s="526"/>
      <c r="GBZ56" s="526"/>
      <c r="GCA56" s="526"/>
      <c r="GCB56" s="526"/>
      <c r="GCC56" s="526"/>
      <c r="GCD56" s="526"/>
      <c r="GCE56" s="526"/>
      <c r="GCF56" s="526"/>
      <c r="GCG56" s="526"/>
      <c r="GCH56" s="526"/>
      <c r="GCI56" s="526"/>
      <c r="GCJ56" s="526"/>
      <c r="GCK56" s="526"/>
      <c r="GCL56" s="526"/>
      <c r="GCM56" s="526"/>
      <c r="GCN56" s="526"/>
      <c r="GCO56" s="526"/>
      <c r="GCP56" s="526"/>
      <c r="GCQ56" s="526"/>
      <c r="GCR56" s="526"/>
      <c r="GCS56" s="526"/>
      <c r="GCT56" s="526"/>
      <c r="GCU56" s="526"/>
      <c r="GCV56" s="526"/>
      <c r="GCW56" s="526"/>
      <c r="GCX56" s="526"/>
      <c r="GCY56" s="526"/>
      <c r="GCZ56" s="526"/>
      <c r="GDA56" s="526"/>
      <c r="GDB56" s="526"/>
      <c r="GDC56" s="526"/>
      <c r="GDD56" s="526"/>
      <c r="GDE56" s="526"/>
      <c r="GDF56" s="526"/>
      <c r="GDG56" s="526"/>
      <c r="GDH56" s="526"/>
      <c r="GDI56" s="526"/>
      <c r="GDJ56" s="526"/>
      <c r="GDK56" s="526"/>
      <c r="GDL56" s="526"/>
      <c r="GDM56" s="526"/>
      <c r="GDN56" s="526"/>
      <c r="GDO56" s="526"/>
      <c r="GDP56" s="526"/>
      <c r="GDQ56" s="526"/>
      <c r="GDR56" s="526"/>
      <c r="GDS56" s="526"/>
      <c r="GDT56" s="526"/>
      <c r="GDU56" s="526"/>
      <c r="GDV56" s="526"/>
      <c r="GDW56" s="526"/>
      <c r="GDX56" s="526"/>
      <c r="GDY56" s="526"/>
      <c r="GDZ56" s="526"/>
      <c r="GEA56" s="526"/>
      <c r="GEB56" s="526"/>
      <c r="GEC56" s="526"/>
      <c r="GED56" s="526"/>
      <c r="GEE56" s="526"/>
      <c r="GEF56" s="526"/>
      <c r="GEG56" s="526"/>
      <c r="GEH56" s="526"/>
      <c r="GEI56" s="526"/>
      <c r="GEJ56" s="526"/>
      <c r="GEK56" s="526"/>
      <c r="GEL56" s="526"/>
      <c r="GEM56" s="526"/>
      <c r="GEN56" s="526"/>
      <c r="GEO56" s="526"/>
      <c r="GEP56" s="526"/>
      <c r="GEQ56" s="526"/>
      <c r="GER56" s="526"/>
      <c r="GES56" s="526"/>
      <c r="GET56" s="526"/>
      <c r="GEU56" s="526"/>
      <c r="GEV56" s="526"/>
      <c r="GEW56" s="526"/>
      <c r="GEX56" s="526"/>
      <c r="GEY56" s="526"/>
      <c r="GEZ56" s="526"/>
      <c r="GFA56" s="526"/>
      <c r="GFB56" s="526"/>
      <c r="GFC56" s="526"/>
      <c r="GFD56" s="526"/>
      <c r="GFE56" s="526"/>
      <c r="GFF56" s="526"/>
      <c r="GFG56" s="526"/>
      <c r="GFH56" s="526"/>
      <c r="GFI56" s="526"/>
      <c r="GFJ56" s="526"/>
      <c r="GFK56" s="526"/>
      <c r="GFL56" s="526"/>
      <c r="GFM56" s="526"/>
      <c r="GFN56" s="526"/>
      <c r="GFO56" s="526"/>
      <c r="GFP56" s="526"/>
      <c r="GFQ56" s="526"/>
      <c r="GFR56" s="526"/>
      <c r="GFS56" s="526"/>
      <c r="GFT56" s="526"/>
      <c r="GFU56" s="526"/>
      <c r="GFV56" s="526"/>
      <c r="GFW56" s="526"/>
      <c r="GFX56" s="526"/>
      <c r="GFY56" s="526"/>
      <c r="GFZ56" s="526"/>
      <c r="GGA56" s="526"/>
      <c r="GGB56" s="526"/>
      <c r="GGC56" s="526"/>
      <c r="GGD56" s="526"/>
      <c r="GGE56" s="526"/>
      <c r="GGF56" s="526"/>
      <c r="GGG56" s="526"/>
      <c r="GGH56" s="526"/>
      <c r="GGI56" s="526"/>
      <c r="GGJ56" s="526"/>
      <c r="GGK56" s="526"/>
      <c r="GGL56" s="526"/>
      <c r="GGM56" s="526"/>
      <c r="GGN56" s="526"/>
      <c r="GGO56" s="526"/>
      <c r="GGP56" s="526"/>
      <c r="GGQ56" s="526"/>
      <c r="GGR56" s="526"/>
      <c r="GGS56" s="526"/>
      <c r="GGT56" s="526"/>
      <c r="GGU56" s="526"/>
      <c r="GGV56" s="526"/>
      <c r="GGW56" s="526"/>
      <c r="GGX56" s="526"/>
      <c r="GGY56" s="526"/>
      <c r="GGZ56" s="526"/>
      <c r="GHA56" s="526"/>
      <c r="GHB56" s="526"/>
      <c r="GHC56" s="526"/>
      <c r="GHD56" s="526"/>
      <c r="GHE56" s="526"/>
      <c r="GHF56" s="526"/>
      <c r="GHG56" s="526"/>
      <c r="GHH56" s="526"/>
      <c r="GHI56" s="526"/>
      <c r="GHJ56" s="526"/>
      <c r="GHK56" s="526"/>
      <c r="GHL56" s="526"/>
      <c r="GHM56" s="526"/>
      <c r="GHN56" s="526"/>
      <c r="GHO56" s="526"/>
      <c r="GHP56" s="526"/>
      <c r="GHQ56" s="526"/>
      <c r="GHR56" s="526"/>
      <c r="GHS56" s="526"/>
      <c r="GHT56" s="526"/>
      <c r="GHU56" s="526"/>
      <c r="GHV56" s="526"/>
      <c r="GHW56" s="526"/>
      <c r="GHX56" s="526"/>
      <c r="GHY56" s="526"/>
      <c r="GHZ56" s="526"/>
      <c r="GIA56" s="526"/>
      <c r="GIB56" s="526"/>
      <c r="GIC56" s="526"/>
      <c r="GID56" s="526"/>
      <c r="GIE56" s="526"/>
      <c r="GIF56" s="526"/>
      <c r="GIG56" s="526"/>
      <c r="GIH56" s="526"/>
      <c r="GII56" s="526"/>
      <c r="GIJ56" s="526"/>
      <c r="GIK56" s="526"/>
      <c r="GIL56" s="526"/>
      <c r="GIM56" s="526"/>
      <c r="GIN56" s="526"/>
      <c r="GIO56" s="526"/>
      <c r="GIP56" s="526"/>
      <c r="GIQ56" s="526"/>
      <c r="GIR56" s="526"/>
      <c r="GIS56" s="526"/>
      <c r="GIT56" s="526"/>
      <c r="GIU56" s="526"/>
      <c r="GIV56" s="526"/>
      <c r="GIW56" s="526"/>
      <c r="GIX56" s="526"/>
      <c r="GIY56" s="526"/>
      <c r="GIZ56" s="526"/>
      <c r="GJA56" s="526"/>
      <c r="GJB56" s="526"/>
      <c r="GJC56" s="526"/>
      <c r="GJD56" s="526"/>
      <c r="GJE56" s="526"/>
      <c r="GJF56" s="526"/>
      <c r="GJG56" s="526"/>
      <c r="GJH56" s="526"/>
      <c r="GJI56" s="526"/>
      <c r="GJJ56" s="526"/>
      <c r="GJK56" s="526"/>
      <c r="GJL56" s="526"/>
      <c r="GJM56" s="526"/>
      <c r="GJN56" s="526"/>
      <c r="GJO56" s="526"/>
      <c r="GJP56" s="526"/>
      <c r="GJQ56" s="526"/>
      <c r="GJR56" s="526"/>
      <c r="GJS56" s="526"/>
      <c r="GJT56" s="526"/>
      <c r="GJU56" s="526"/>
      <c r="GJV56" s="526"/>
      <c r="GJW56" s="526"/>
      <c r="GJX56" s="526"/>
      <c r="GJY56" s="526"/>
      <c r="GJZ56" s="526"/>
      <c r="GKA56" s="526"/>
      <c r="GKB56" s="526"/>
      <c r="GKC56" s="526"/>
      <c r="GKD56" s="526"/>
      <c r="GKE56" s="526"/>
      <c r="GKF56" s="526"/>
      <c r="GKG56" s="526"/>
      <c r="GKH56" s="526"/>
      <c r="GKI56" s="526"/>
      <c r="GKJ56" s="526"/>
      <c r="GKK56" s="526"/>
      <c r="GKL56" s="526"/>
      <c r="GKM56" s="526"/>
      <c r="GKN56" s="526"/>
      <c r="GKO56" s="526"/>
      <c r="GKP56" s="526"/>
      <c r="GKQ56" s="526"/>
      <c r="GKR56" s="526"/>
      <c r="GKS56" s="526"/>
      <c r="GKT56" s="526"/>
      <c r="GKU56" s="526"/>
      <c r="GKV56" s="526"/>
      <c r="GKW56" s="526"/>
      <c r="GKX56" s="526"/>
      <c r="GKY56" s="526"/>
      <c r="GKZ56" s="526"/>
      <c r="GLA56" s="526"/>
      <c r="GLB56" s="526"/>
      <c r="GLC56" s="526"/>
      <c r="GLD56" s="526"/>
      <c r="GLE56" s="526"/>
      <c r="GLF56" s="526"/>
      <c r="GLG56" s="526"/>
      <c r="GLH56" s="526"/>
      <c r="GLI56" s="526"/>
      <c r="GLJ56" s="526"/>
      <c r="GLK56" s="526"/>
      <c r="GLL56" s="526"/>
      <c r="GLM56" s="526"/>
      <c r="GLN56" s="526"/>
      <c r="GLO56" s="526"/>
      <c r="GLP56" s="526"/>
      <c r="GLQ56" s="526"/>
      <c r="GLR56" s="526"/>
      <c r="GLS56" s="526"/>
      <c r="GLT56" s="526"/>
      <c r="GLU56" s="526"/>
      <c r="GLV56" s="526"/>
      <c r="GLW56" s="526"/>
      <c r="GLX56" s="526"/>
      <c r="GLY56" s="526"/>
      <c r="GLZ56" s="526"/>
      <c r="GMA56" s="526"/>
      <c r="GMB56" s="526"/>
      <c r="GMC56" s="526"/>
      <c r="GMD56" s="526"/>
      <c r="GME56" s="526"/>
      <c r="GMF56" s="526"/>
      <c r="GMG56" s="526"/>
      <c r="GMH56" s="526"/>
      <c r="GMI56" s="526"/>
      <c r="GMJ56" s="526"/>
      <c r="GMK56" s="526"/>
      <c r="GML56" s="526"/>
      <c r="GMM56" s="526"/>
      <c r="GMN56" s="526"/>
      <c r="GMO56" s="526"/>
      <c r="GMP56" s="526"/>
      <c r="GMQ56" s="526"/>
      <c r="GMR56" s="526"/>
      <c r="GMS56" s="526"/>
      <c r="GMT56" s="526"/>
      <c r="GMU56" s="526"/>
      <c r="GMV56" s="526"/>
      <c r="GMW56" s="526"/>
      <c r="GMX56" s="526"/>
      <c r="GMY56" s="526"/>
      <c r="GMZ56" s="526"/>
      <c r="GNA56" s="526"/>
      <c r="GNB56" s="526"/>
      <c r="GNC56" s="526"/>
      <c r="GND56" s="526"/>
      <c r="GNE56" s="526"/>
      <c r="GNF56" s="526"/>
      <c r="GNG56" s="526"/>
      <c r="GNH56" s="526"/>
      <c r="GNI56" s="526"/>
      <c r="GNJ56" s="526"/>
      <c r="GNK56" s="526"/>
      <c r="GNL56" s="526"/>
      <c r="GNM56" s="526"/>
      <c r="GNN56" s="526"/>
      <c r="GNO56" s="526"/>
      <c r="GNP56" s="526"/>
      <c r="GNQ56" s="526"/>
      <c r="GNR56" s="526"/>
      <c r="GNS56" s="526"/>
      <c r="GNT56" s="526"/>
      <c r="GNU56" s="526"/>
      <c r="GNV56" s="526"/>
      <c r="GNW56" s="526"/>
      <c r="GNX56" s="526"/>
      <c r="GNY56" s="526"/>
      <c r="GNZ56" s="526"/>
      <c r="GOA56" s="526"/>
      <c r="GOB56" s="526"/>
      <c r="GOC56" s="526"/>
      <c r="GOD56" s="526"/>
      <c r="GOE56" s="526"/>
      <c r="GOF56" s="526"/>
      <c r="GOG56" s="526"/>
      <c r="GOH56" s="526"/>
      <c r="GOI56" s="526"/>
      <c r="GOJ56" s="526"/>
      <c r="GOK56" s="526"/>
      <c r="GOL56" s="526"/>
      <c r="GOM56" s="526"/>
      <c r="GON56" s="526"/>
      <c r="GOO56" s="526"/>
      <c r="GOP56" s="526"/>
      <c r="GOQ56" s="526"/>
      <c r="GOR56" s="526"/>
      <c r="GOS56" s="526"/>
      <c r="GOT56" s="526"/>
      <c r="GOU56" s="526"/>
      <c r="GOV56" s="526"/>
      <c r="GOW56" s="526"/>
      <c r="GOX56" s="526"/>
      <c r="GOY56" s="526"/>
      <c r="GOZ56" s="526"/>
      <c r="GPA56" s="526"/>
      <c r="GPB56" s="526"/>
      <c r="GPC56" s="526"/>
      <c r="GPD56" s="526"/>
      <c r="GPE56" s="526"/>
      <c r="GPF56" s="526"/>
      <c r="GPG56" s="526"/>
      <c r="GPH56" s="526"/>
      <c r="GPI56" s="526"/>
      <c r="GPJ56" s="526"/>
      <c r="GPK56" s="526"/>
      <c r="GPL56" s="526"/>
      <c r="GPM56" s="526"/>
      <c r="GPN56" s="526"/>
      <c r="GPO56" s="526"/>
      <c r="GPP56" s="526"/>
      <c r="GPQ56" s="526"/>
      <c r="GPR56" s="526"/>
      <c r="GPS56" s="526"/>
      <c r="GPT56" s="526"/>
      <c r="GPU56" s="526"/>
      <c r="GPV56" s="526"/>
      <c r="GPW56" s="526"/>
      <c r="GPX56" s="526"/>
      <c r="GPY56" s="526"/>
      <c r="GPZ56" s="526"/>
      <c r="GQA56" s="526"/>
      <c r="GQB56" s="526"/>
      <c r="GQC56" s="526"/>
      <c r="GQD56" s="526"/>
      <c r="GQE56" s="526"/>
      <c r="GQF56" s="526"/>
      <c r="GQG56" s="526"/>
      <c r="GQH56" s="526"/>
      <c r="GQI56" s="526"/>
      <c r="GQJ56" s="526"/>
      <c r="GQK56" s="526"/>
      <c r="GQL56" s="526"/>
      <c r="GQM56" s="526"/>
      <c r="GQN56" s="526"/>
      <c r="GQO56" s="526"/>
      <c r="GQP56" s="526"/>
      <c r="GQQ56" s="526"/>
      <c r="GQR56" s="526"/>
      <c r="GQS56" s="526"/>
      <c r="GQT56" s="526"/>
      <c r="GQU56" s="526"/>
      <c r="GQV56" s="526"/>
      <c r="GQW56" s="526"/>
      <c r="GQX56" s="526"/>
      <c r="GQY56" s="526"/>
      <c r="GQZ56" s="526"/>
      <c r="GRA56" s="526"/>
      <c r="GRB56" s="526"/>
      <c r="GRC56" s="526"/>
      <c r="GRD56" s="526"/>
      <c r="GRE56" s="526"/>
      <c r="GRF56" s="526"/>
      <c r="GRG56" s="526"/>
      <c r="GRH56" s="526"/>
      <c r="GRI56" s="526"/>
      <c r="GRJ56" s="526"/>
      <c r="GRK56" s="526"/>
      <c r="GRL56" s="526"/>
      <c r="GRM56" s="526"/>
      <c r="GRN56" s="526"/>
      <c r="GRO56" s="526"/>
      <c r="GRP56" s="526"/>
      <c r="GRQ56" s="526"/>
      <c r="GRR56" s="526"/>
      <c r="GRS56" s="526"/>
      <c r="GRT56" s="526"/>
      <c r="GRU56" s="526"/>
      <c r="GRV56" s="526"/>
      <c r="GRW56" s="526"/>
      <c r="GRX56" s="526"/>
      <c r="GRY56" s="526"/>
      <c r="GRZ56" s="526"/>
      <c r="GSA56" s="526"/>
      <c r="GSB56" s="526"/>
      <c r="GSC56" s="526"/>
      <c r="GSD56" s="526"/>
      <c r="GSE56" s="526"/>
      <c r="GSF56" s="526"/>
      <c r="GSG56" s="526"/>
      <c r="GSH56" s="526"/>
      <c r="GSI56" s="526"/>
      <c r="GSJ56" s="526"/>
      <c r="GSK56" s="526"/>
      <c r="GSL56" s="526"/>
      <c r="GSM56" s="526"/>
      <c r="GSN56" s="526"/>
      <c r="GSO56" s="526"/>
      <c r="GSP56" s="526"/>
      <c r="GSQ56" s="526"/>
      <c r="GSR56" s="526"/>
      <c r="GSS56" s="526"/>
      <c r="GST56" s="526"/>
      <c r="GSU56" s="526"/>
      <c r="GSV56" s="526"/>
      <c r="GSW56" s="526"/>
      <c r="GSX56" s="526"/>
      <c r="GSY56" s="526"/>
      <c r="GSZ56" s="526"/>
      <c r="GTA56" s="526"/>
      <c r="GTB56" s="526"/>
      <c r="GTC56" s="526"/>
      <c r="GTD56" s="526"/>
      <c r="GTE56" s="526"/>
      <c r="GTF56" s="526"/>
      <c r="GTG56" s="526"/>
      <c r="GTH56" s="526"/>
      <c r="GTI56" s="526"/>
      <c r="GTJ56" s="526"/>
      <c r="GTK56" s="526"/>
      <c r="GTL56" s="526"/>
      <c r="GTM56" s="526"/>
      <c r="GTN56" s="526"/>
      <c r="GTO56" s="526"/>
      <c r="GTP56" s="526"/>
      <c r="GTQ56" s="526"/>
      <c r="GTR56" s="526"/>
      <c r="GTS56" s="526"/>
      <c r="GTT56" s="526"/>
      <c r="GTU56" s="526"/>
      <c r="GTV56" s="526"/>
      <c r="GTW56" s="526"/>
      <c r="GTX56" s="526"/>
      <c r="GTY56" s="526"/>
      <c r="GTZ56" s="526"/>
      <c r="GUA56" s="526"/>
      <c r="GUB56" s="526"/>
      <c r="GUC56" s="526"/>
      <c r="GUD56" s="526"/>
      <c r="GUE56" s="526"/>
      <c r="GUF56" s="526"/>
      <c r="GUG56" s="526"/>
      <c r="GUH56" s="526"/>
      <c r="GUI56" s="526"/>
      <c r="GUJ56" s="526"/>
      <c r="GUK56" s="526"/>
      <c r="GUL56" s="526"/>
      <c r="GUM56" s="526"/>
      <c r="GUN56" s="526"/>
      <c r="GUO56" s="526"/>
      <c r="GUP56" s="526"/>
      <c r="GUQ56" s="526"/>
      <c r="GUR56" s="526"/>
      <c r="GUS56" s="526"/>
      <c r="GUT56" s="526"/>
      <c r="GUU56" s="526"/>
      <c r="GUV56" s="526"/>
      <c r="GUW56" s="526"/>
      <c r="GUX56" s="526"/>
      <c r="GUY56" s="526"/>
      <c r="GUZ56" s="526"/>
      <c r="GVA56" s="526"/>
      <c r="GVB56" s="526"/>
      <c r="GVC56" s="526"/>
      <c r="GVD56" s="526"/>
      <c r="GVE56" s="526"/>
      <c r="GVF56" s="526"/>
      <c r="GVG56" s="526"/>
      <c r="GVH56" s="526"/>
      <c r="GVI56" s="526"/>
      <c r="GVJ56" s="526"/>
      <c r="GVK56" s="526"/>
      <c r="GVL56" s="526"/>
      <c r="GVM56" s="526"/>
      <c r="GVN56" s="526"/>
      <c r="GVO56" s="526"/>
      <c r="GVP56" s="526"/>
      <c r="GVQ56" s="526"/>
      <c r="GVR56" s="526"/>
      <c r="GVS56" s="526"/>
      <c r="GVT56" s="526"/>
      <c r="GVU56" s="526"/>
      <c r="GVV56" s="526"/>
      <c r="GVW56" s="526"/>
      <c r="GVX56" s="526"/>
      <c r="GVY56" s="526"/>
      <c r="GVZ56" s="526"/>
      <c r="GWA56" s="526"/>
      <c r="GWB56" s="526"/>
      <c r="GWC56" s="526"/>
      <c r="GWD56" s="526"/>
      <c r="GWE56" s="526"/>
      <c r="GWF56" s="526"/>
      <c r="GWG56" s="526"/>
      <c r="GWH56" s="526"/>
      <c r="GWI56" s="526"/>
      <c r="GWJ56" s="526"/>
      <c r="GWK56" s="526"/>
      <c r="GWL56" s="526"/>
      <c r="GWM56" s="526"/>
      <c r="GWN56" s="526"/>
      <c r="GWO56" s="526"/>
      <c r="GWP56" s="526"/>
      <c r="GWQ56" s="526"/>
      <c r="GWR56" s="526"/>
      <c r="GWS56" s="526"/>
      <c r="GWT56" s="526"/>
      <c r="GWU56" s="526"/>
      <c r="GWV56" s="526"/>
      <c r="GWW56" s="526"/>
      <c r="GWX56" s="526"/>
      <c r="GWY56" s="526"/>
      <c r="GWZ56" s="526"/>
      <c r="GXA56" s="526"/>
      <c r="GXB56" s="526"/>
      <c r="GXC56" s="526"/>
      <c r="GXD56" s="526"/>
      <c r="GXE56" s="526"/>
      <c r="GXF56" s="526"/>
      <c r="GXG56" s="526"/>
      <c r="GXH56" s="526"/>
      <c r="GXI56" s="526"/>
      <c r="GXJ56" s="526"/>
      <c r="GXK56" s="526"/>
      <c r="GXL56" s="526"/>
      <c r="GXM56" s="526"/>
      <c r="GXN56" s="526"/>
      <c r="GXO56" s="526"/>
      <c r="GXP56" s="526"/>
      <c r="GXQ56" s="526"/>
      <c r="GXR56" s="526"/>
      <c r="GXS56" s="526"/>
      <c r="GXT56" s="526"/>
      <c r="GXU56" s="526"/>
      <c r="GXV56" s="526"/>
      <c r="GXW56" s="526"/>
      <c r="GXX56" s="526"/>
      <c r="GXY56" s="526"/>
      <c r="GXZ56" s="526"/>
      <c r="GYA56" s="526"/>
      <c r="GYB56" s="526"/>
      <c r="GYC56" s="526"/>
      <c r="GYD56" s="526"/>
      <c r="GYE56" s="526"/>
      <c r="GYF56" s="526"/>
      <c r="GYG56" s="526"/>
      <c r="GYH56" s="526"/>
      <c r="GYI56" s="526"/>
      <c r="GYJ56" s="526"/>
      <c r="GYK56" s="526"/>
      <c r="GYL56" s="526"/>
      <c r="GYM56" s="526"/>
      <c r="GYN56" s="526"/>
      <c r="GYO56" s="526"/>
      <c r="GYP56" s="526"/>
      <c r="GYQ56" s="526"/>
      <c r="GYR56" s="526"/>
      <c r="GYS56" s="526"/>
      <c r="GYT56" s="526"/>
      <c r="GYU56" s="526"/>
      <c r="GYV56" s="526"/>
      <c r="GYW56" s="526"/>
      <c r="GYX56" s="526"/>
      <c r="GYY56" s="526"/>
      <c r="GYZ56" s="526"/>
      <c r="GZA56" s="526"/>
      <c r="GZB56" s="526"/>
      <c r="GZC56" s="526"/>
      <c r="GZD56" s="526"/>
      <c r="GZE56" s="526"/>
      <c r="GZF56" s="526"/>
      <c r="GZG56" s="526"/>
      <c r="GZH56" s="526"/>
      <c r="GZI56" s="526"/>
      <c r="GZJ56" s="526"/>
      <c r="GZK56" s="526"/>
      <c r="GZL56" s="526"/>
      <c r="GZM56" s="526"/>
      <c r="GZN56" s="526"/>
      <c r="GZO56" s="526"/>
      <c r="GZP56" s="526"/>
      <c r="GZQ56" s="526"/>
      <c r="GZR56" s="526"/>
      <c r="GZS56" s="526"/>
      <c r="GZT56" s="526"/>
      <c r="GZU56" s="526"/>
      <c r="GZV56" s="526"/>
      <c r="GZW56" s="526"/>
      <c r="GZX56" s="526"/>
      <c r="GZY56" s="526"/>
      <c r="GZZ56" s="526"/>
      <c r="HAA56" s="526"/>
      <c r="HAB56" s="526"/>
      <c r="HAC56" s="526"/>
      <c r="HAD56" s="526"/>
      <c r="HAE56" s="526"/>
      <c r="HAF56" s="526"/>
      <c r="HAG56" s="526"/>
      <c r="HAH56" s="526"/>
      <c r="HAI56" s="526"/>
      <c r="HAJ56" s="526"/>
      <c r="HAK56" s="526"/>
      <c r="HAL56" s="526"/>
      <c r="HAM56" s="526"/>
      <c r="HAN56" s="526"/>
      <c r="HAO56" s="526"/>
      <c r="HAP56" s="526"/>
      <c r="HAQ56" s="526"/>
      <c r="HAR56" s="526"/>
      <c r="HAS56" s="526"/>
      <c r="HAT56" s="526"/>
      <c r="HAU56" s="526"/>
      <c r="HAV56" s="526"/>
      <c r="HAW56" s="526"/>
      <c r="HAX56" s="526"/>
      <c r="HAY56" s="526"/>
      <c r="HAZ56" s="526"/>
      <c r="HBA56" s="526"/>
      <c r="HBB56" s="526"/>
      <c r="HBC56" s="526"/>
      <c r="HBD56" s="526"/>
      <c r="HBE56" s="526"/>
      <c r="HBF56" s="526"/>
      <c r="HBG56" s="526"/>
      <c r="HBH56" s="526"/>
      <c r="HBI56" s="526"/>
      <c r="HBJ56" s="526"/>
      <c r="HBK56" s="526"/>
      <c r="HBL56" s="526"/>
      <c r="HBM56" s="526"/>
      <c r="HBN56" s="526"/>
      <c r="HBO56" s="526"/>
      <c r="HBP56" s="526"/>
      <c r="HBQ56" s="526"/>
      <c r="HBR56" s="526"/>
      <c r="HBS56" s="526"/>
      <c r="HBT56" s="526"/>
      <c r="HBU56" s="526"/>
      <c r="HBV56" s="526"/>
      <c r="HBW56" s="526"/>
      <c r="HBX56" s="526"/>
      <c r="HBY56" s="526"/>
      <c r="HBZ56" s="526"/>
      <c r="HCA56" s="526"/>
      <c r="HCB56" s="526"/>
      <c r="HCC56" s="526"/>
      <c r="HCD56" s="526"/>
      <c r="HCE56" s="526"/>
      <c r="HCF56" s="526"/>
      <c r="HCG56" s="526"/>
      <c r="HCH56" s="526"/>
      <c r="HCI56" s="526"/>
      <c r="HCJ56" s="526"/>
      <c r="HCK56" s="526"/>
      <c r="HCL56" s="526"/>
      <c r="HCM56" s="526"/>
      <c r="HCN56" s="526"/>
      <c r="HCO56" s="526"/>
      <c r="HCP56" s="526"/>
      <c r="HCQ56" s="526"/>
      <c r="HCR56" s="526"/>
      <c r="HCS56" s="526"/>
      <c r="HCT56" s="526"/>
      <c r="HCU56" s="526"/>
      <c r="HCV56" s="526"/>
      <c r="HCW56" s="526"/>
      <c r="HCX56" s="526"/>
      <c r="HCY56" s="526"/>
      <c r="HCZ56" s="526"/>
      <c r="HDA56" s="526"/>
      <c r="HDB56" s="526"/>
      <c r="HDC56" s="526"/>
      <c r="HDD56" s="526"/>
      <c r="HDE56" s="526"/>
      <c r="HDF56" s="526"/>
      <c r="HDG56" s="526"/>
      <c r="HDH56" s="526"/>
      <c r="HDI56" s="526"/>
      <c r="HDJ56" s="526"/>
      <c r="HDK56" s="526"/>
      <c r="HDL56" s="526"/>
      <c r="HDM56" s="526"/>
      <c r="HDN56" s="526"/>
      <c r="HDO56" s="526"/>
      <c r="HDP56" s="526"/>
      <c r="HDQ56" s="526"/>
      <c r="HDR56" s="526"/>
      <c r="HDS56" s="526"/>
      <c r="HDT56" s="526"/>
      <c r="HDU56" s="526"/>
      <c r="HDV56" s="526"/>
      <c r="HDW56" s="526"/>
      <c r="HDX56" s="526"/>
      <c r="HDY56" s="526"/>
      <c r="HDZ56" s="526"/>
      <c r="HEA56" s="526"/>
      <c r="HEB56" s="526"/>
      <c r="HEC56" s="526"/>
      <c r="HED56" s="526"/>
      <c r="HEE56" s="526"/>
      <c r="HEF56" s="526"/>
      <c r="HEG56" s="526"/>
      <c r="HEH56" s="526"/>
      <c r="HEI56" s="526"/>
      <c r="HEJ56" s="526"/>
      <c r="HEK56" s="526"/>
      <c r="HEL56" s="526"/>
      <c r="HEM56" s="526"/>
      <c r="HEN56" s="526"/>
      <c r="HEO56" s="526"/>
      <c r="HEP56" s="526"/>
      <c r="HEQ56" s="526"/>
      <c r="HER56" s="526"/>
      <c r="HES56" s="526"/>
      <c r="HET56" s="526"/>
      <c r="HEU56" s="526"/>
      <c r="HEV56" s="526"/>
      <c r="HEW56" s="526"/>
      <c r="HEX56" s="526"/>
      <c r="HEY56" s="526"/>
      <c r="HEZ56" s="526"/>
      <c r="HFA56" s="526"/>
      <c r="HFB56" s="526"/>
      <c r="HFC56" s="526"/>
      <c r="HFD56" s="526"/>
      <c r="HFE56" s="526"/>
      <c r="HFF56" s="526"/>
      <c r="HFG56" s="526"/>
      <c r="HFH56" s="526"/>
      <c r="HFI56" s="526"/>
      <c r="HFJ56" s="526"/>
      <c r="HFK56" s="526"/>
      <c r="HFL56" s="526"/>
      <c r="HFM56" s="526"/>
      <c r="HFN56" s="526"/>
      <c r="HFO56" s="526"/>
      <c r="HFP56" s="526"/>
      <c r="HFQ56" s="526"/>
      <c r="HFR56" s="526"/>
      <c r="HFS56" s="526"/>
      <c r="HFT56" s="526"/>
      <c r="HFU56" s="526"/>
      <c r="HFV56" s="526"/>
      <c r="HFW56" s="526"/>
      <c r="HFX56" s="526"/>
      <c r="HFY56" s="526"/>
      <c r="HFZ56" s="526"/>
      <c r="HGA56" s="526"/>
      <c r="HGB56" s="526"/>
      <c r="HGC56" s="526"/>
      <c r="HGD56" s="526"/>
      <c r="HGE56" s="526"/>
      <c r="HGF56" s="526"/>
      <c r="HGG56" s="526"/>
      <c r="HGH56" s="526"/>
      <c r="HGI56" s="526"/>
      <c r="HGJ56" s="526"/>
      <c r="HGK56" s="526"/>
      <c r="HGL56" s="526"/>
      <c r="HGM56" s="526"/>
      <c r="HGN56" s="526"/>
      <c r="HGO56" s="526"/>
      <c r="HGP56" s="526"/>
      <c r="HGQ56" s="526"/>
      <c r="HGR56" s="526"/>
      <c r="HGS56" s="526"/>
      <c r="HGT56" s="526"/>
      <c r="HGU56" s="526"/>
      <c r="HGV56" s="526"/>
      <c r="HGW56" s="526"/>
      <c r="HGX56" s="526"/>
      <c r="HGY56" s="526"/>
      <c r="HGZ56" s="526"/>
      <c r="HHA56" s="526"/>
      <c r="HHB56" s="526"/>
      <c r="HHC56" s="526"/>
      <c r="HHD56" s="526"/>
      <c r="HHE56" s="526"/>
      <c r="HHF56" s="526"/>
      <c r="HHG56" s="526"/>
      <c r="HHH56" s="526"/>
      <c r="HHI56" s="526"/>
      <c r="HHJ56" s="526"/>
      <c r="HHK56" s="526"/>
      <c r="HHL56" s="526"/>
      <c r="HHM56" s="526"/>
      <c r="HHN56" s="526"/>
      <c r="HHO56" s="526"/>
      <c r="HHP56" s="526"/>
      <c r="HHQ56" s="526"/>
      <c r="HHR56" s="526"/>
      <c r="HHS56" s="526"/>
      <c r="HHT56" s="526"/>
      <c r="HHU56" s="526"/>
      <c r="HHV56" s="526"/>
      <c r="HHW56" s="526"/>
      <c r="HHX56" s="526"/>
      <c r="HHY56" s="526"/>
      <c r="HHZ56" s="526"/>
      <c r="HIA56" s="526"/>
      <c r="HIB56" s="526"/>
      <c r="HIC56" s="526"/>
      <c r="HID56" s="526"/>
      <c r="HIE56" s="526"/>
      <c r="HIF56" s="526"/>
      <c r="HIG56" s="526"/>
      <c r="HIH56" s="526"/>
      <c r="HII56" s="526"/>
      <c r="HIJ56" s="526"/>
      <c r="HIK56" s="526"/>
      <c r="HIL56" s="526"/>
      <c r="HIM56" s="526"/>
      <c r="HIN56" s="526"/>
      <c r="HIO56" s="526"/>
      <c r="HIP56" s="526"/>
      <c r="HIQ56" s="526"/>
      <c r="HIR56" s="526"/>
      <c r="HIS56" s="526"/>
      <c r="HIT56" s="526"/>
      <c r="HIU56" s="526"/>
      <c r="HIV56" s="526"/>
      <c r="HIW56" s="526"/>
      <c r="HIX56" s="526"/>
      <c r="HIY56" s="526"/>
      <c r="HIZ56" s="526"/>
      <c r="HJA56" s="526"/>
      <c r="HJB56" s="526"/>
      <c r="HJC56" s="526"/>
      <c r="HJD56" s="526"/>
      <c r="HJE56" s="526"/>
      <c r="HJF56" s="526"/>
      <c r="HJG56" s="526"/>
      <c r="HJH56" s="526"/>
      <c r="HJI56" s="526"/>
      <c r="HJJ56" s="526"/>
      <c r="HJK56" s="526"/>
      <c r="HJL56" s="526"/>
      <c r="HJM56" s="526"/>
      <c r="HJN56" s="526"/>
      <c r="HJO56" s="526"/>
      <c r="HJP56" s="526"/>
      <c r="HJQ56" s="526"/>
      <c r="HJR56" s="526"/>
      <c r="HJS56" s="526"/>
      <c r="HJT56" s="526"/>
      <c r="HJU56" s="526"/>
      <c r="HJV56" s="526"/>
      <c r="HJW56" s="526"/>
      <c r="HJX56" s="526"/>
      <c r="HJY56" s="526"/>
      <c r="HJZ56" s="526"/>
      <c r="HKA56" s="526"/>
      <c r="HKB56" s="526"/>
      <c r="HKC56" s="526"/>
      <c r="HKD56" s="526"/>
      <c r="HKE56" s="526"/>
      <c r="HKF56" s="526"/>
      <c r="HKG56" s="526"/>
      <c r="HKH56" s="526"/>
      <c r="HKI56" s="526"/>
      <c r="HKJ56" s="526"/>
      <c r="HKK56" s="526"/>
      <c r="HKL56" s="526"/>
      <c r="HKM56" s="526"/>
      <c r="HKN56" s="526"/>
      <c r="HKO56" s="526"/>
      <c r="HKP56" s="526"/>
      <c r="HKQ56" s="526"/>
      <c r="HKR56" s="526"/>
      <c r="HKS56" s="526"/>
      <c r="HKT56" s="526"/>
      <c r="HKU56" s="526"/>
      <c r="HKV56" s="526"/>
      <c r="HKW56" s="526"/>
      <c r="HKX56" s="526"/>
      <c r="HKY56" s="526"/>
      <c r="HKZ56" s="526"/>
      <c r="HLA56" s="526"/>
      <c r="HLB56" s="526"/>
      <c r="HLC56" s="526"/>
      <c r="HLD56" s="526"/>
      <c r="HLE56" s="526"/>
      <c r="HLF56" s="526"/>
      <c r="HLG56" s="526"/>
      <c r="HLH56" s="526"/>
      <c r="HLI56" s="526"/>
      <c r="HLJ56" s="526"/>
      <c r="HLK56" s="526"/>
      <c r="HLL56" s="526"/>
      <c r="HLM56" s="526"/>
      <c r="HLN56" s="526"/>
      <c r="HLO56" s="526"/>
      <c r="HLP56" s="526"/>
      <c r="HLQ56" s="526"/>
      <c r="HLR56" s="526"/>
      <c r="HLS56" s="526"/>
      <c r="HLT56" s="526"/>
      <c r="HLU56" s="526"/>
      <c r="HLV56" s="526"/>
      <c r="HLW56" s="526"/>
      <c r="HLX56" s="526"/>
      <c r="HLY56" s="526"/>
      <c r="HLZ56" s="526"/>
      <c r="HMA56" s="526"/>
      <c r="HMB56" s="526"/>
      <c r="HMC56" s="526"/>
      <c r="HMD56" s="526"/>
      <c r="HME56" s="526"/>
      <c r="HMF56" s="526"/>
      <c r="HMG56" s="526"/>
      <c r="HMH56" s="526"/>
      <c r="HMI56" s="526"/>
      <c r="HMJ56" s="526"/>
      <c r="HMK56" s="526"/>
      <c r="HML56" s="526"/>
      <c r="HMM56" s="526"/>
      <c r="HMN56" s="526"/>
      <c r="HMO56" s="526"/>
      <c r="HMP56" s="526"/>
      <c r="HMQ56" s="526"/>
      <c r="HMR56" s="526"/>
      <c r="HMS56" s="526"/>
      <c r="HMT56" s="526"/>
      <c r="HMU56" s="526"/>
      <c r="HMV56" s="526"/>
      <c r="HMW56" s="526"/>
      <c r="HMX56" s="526"/>
      <c r="HMY56" s="526"/>
      <c r="HMZ56" s="526"/>
      <c r="HNA56" s="526"/>
      <c r="HNB56" s="526"/>
      <c r="HNC56" s="526"/>
      <c r="HND56" s="526"/>
      <c r="HNE56" s="526"/>
      <c r="HNF56" s="526"/>
      <c r="HNG56" s="526"/>
      <c r="HNH56" s="526"/>
      <c r="HNI56" s="526"/>
      <c r="HNJ56" s="526"/>
      <c r="HNK56" s="526"/>
      <c r="HNL56" s="526"/>
      <c r="HNM56" s="526"/>
      <c r="HNN56" s="526"/>
      <c r="HNO56" s="526"/>
      <c r="HNP56" s="526"/>
      <c r="HNQ56" s="526"/>
      <c r="HNR56" s="526"/>
      <c r="HNS56" s="526"/>
      <c r="HNT56" s="526"/>
      <c r="HNU56" s="526"/>
      <c r="HNV56" s="526"/>
      <c r="HNW56" s="526"/>
      <c r="HNX56" s="526"/>
      <c r="HNY56" s="526"/>
      <c r="HNZ56" s="526"/>
      <c r="HOA56" s="526"/>
      <c r="HOB56" s="526"/>
      <c r="HOC56" s="526"/>
      <c r="HOD56" s="526"/>
      <c r="HOE56" s="526"/>
      <c r="HOF56" s="526"/>
      <c r="HOG56" s="526"/>
      <c r="HOH56" s="526"/>
      <c r="HOI56" s="526"/>
      <c r="HOJ56" s="526"/>
      <c r="HOK56" s="526"/>
      <c r="HOL56" s="526"/>
      <c r="HOM56" s="526"/>
      <c r="HON56" s="526"/>
      <c r="HOO56" s="526"/>
      <c r="HOP56" s="526"/>
      <c r="HOQ56" s="526"/>
      <c r="HOR56" s="526"/>
      <c r="HOS56" s="526"/>
      <c r="HOT56" s="526"/>
      <c r="HOU56" s="526"/>
      <c r="HOV56" s="526"/>
      <c r="HOW56" s="526"/>
      <c r="HOX56" s="526"/>
      <c r="HOY56" s="526"/>
      <c r="HOZ56" s="526"/>
      <c r="HPA56" s="526"/>
      <c r="HPB56" s="526"/>
      <c r="HPC56" s="526"/>
      <c r="HPD56" s="526"/>
      <c r="HPE56" s="526"/>
      <c r="HPF56" s="526"/>
      <c r="HPG56" s="526"/>
      <c r="HPH56" s="526"/>
      <c r="HPI56" s="526"/>
      <c r="HPJ56" s="526"/>
      <c r="HPK56" s="526"/>
      <c r="HPL56" s="526"/>
      <c r="HPM56" s="526"/>
      <c r="HPN56" s="526"/>
      <c r="HPO56" s="526"/>
      <c r="HPP56" s="526"/>
      <c r="HPQ56" s="526"/>
      <c r="HPR56" s="526"/>
      <c r="HPS56" s="526"/>
      <c r="HPT56" s="526"/>
      <c r="HPU56" s="526"/>
      <c r="HPV56" s="526"/>
      <c r="HPW56" s="526"/>
      <c r="HPX56" s="526"/>
      <c r="HPY56" s="526"/>
      <c r="HPZ56" s="526"/>
      <c r="HQA56" s="526"/>
      <c r="HQB56" s="526"/>
      <c r="HQC56" s="526"/>
      <c r="HQD56" s="526"/>
      <c r="HQE56" s="526"/>
      <c r="HQF56" s="526"/>
      <c r="HQG56" s="526"/>
      <c r="HQH56" s="526"/>
      <c r="HQI56" s="526"/>
      <c r="HQJ56" s="526"/>
      <c r="HQK56" s="526"/>
      <c r="HQL56" s="526"/>
      <c r="HQM56" s="526"/>
      <c r="HQN56" s="526"/>
      <c r="HQO56" s="526"/>
      <c r="HQP56" s="526"/>
      <c r="HQQ56" s="526"/>
      <c r="HQR56" s="526"/>
      <c r="HQS56" s="526"/>
      <c r="HQT56" s="526"/>
      <c r="HQU56" s="526"/>
      <c r="HQV56" s="526"/>
      <c r="HQW56" s="526"/>
      <c r="HQX56" s="526"/>
      <c r="HQY56" s="526"/>
      <c r="HQZ56" s="526"/>
      <c r="HRA56" s="526"/>
      <c r="HRB56" s="526"/>
      <c r="HRC56" s="526"/>
      <c r="HRD56" s="526"/>
      <c r="HRE56" s="526"/>
      <c r="HRF56" s="526"/>
      <c r="HRG56" s="526"/>
      <c r="HRH56" s="526"/>
      <c r="HRI56" s="526"/>
      <c r="HRJ56" s="526"/>
      <c r="HRK56" s="526"/>
      <c r="HRL56" s="526"/>
      <c r="HRM56" s="526"/>
      <c r="HRN56" s="526"/>
      <c r="HRO56" s="526"/>
      <c r="HRP56" s="526"/>
      <c r="HRQ56" s="526"/>
      <c r="HRR56" s="526"/>
      <c r="HRS56" s="526"/>
      <c r="HRT56" s="526"/>
      <c r="HRU56" s="526"/>
      <c r="HRV56" s="526"/>
      <c r="HRW56" s="526"/>
      <c r="HRX56" s="526"/>
      <c r="HRY56" s="526"/>
      <c r="HRZ56" s="526"/>
      <c r="HSA56" s="526"/>
      <c r="HSB56" s="526"/>
      <c r="HSC56" s="526"/>
      <c r="HSD56" s="526"/>
      <c r="HSE56" s="526"/>
      <c r="HSF56" s="526"/>
      <c r="HSG56" s="526"/>
      <c r="HSH56" s="526"/>
      <c r="HSI56" s="526"/>
      <c r="HSJ56" s="526"/>
      <c r="HSK56" s="526"/>
      <c r="HSL56" s="526"/>
      <c r="HSM56" s="526"/>
      <c r="HSN56" s="526"/>
      <c r="HSO56" s="526"/>
      <c r="HSP56" s="526"/>
      <c r="HSQ56" s="526"/>
      <c r="HSR56" s="526"/>
      <c r="HSS56" s="526"/>
      <c r="HST56" s="526"/>
      <c r="HSU56" s="526"/>
      <c r="HSV56" s="526"/>
      <c r="HSW56" s="526"/>
      <c r="HSX56" s="526"/>
      <c r="HSY56" s="526"/>
      <c r="HSZ56" s="526"/>
      <c r="HTA56" s="526"/>
      <c r="HTB56" s="526"/>
      <c r="HTC56" s="526"/>
      <c r="HTD56" s="526"/>
      <c r="HTE56" s="526"/>
      <c r="HTF56" s="526"/>
      <c r="HTG56" s="526"/>
      <c r="HTH56" s="526"/>
      <c r="HTI56" s="526"/>
      <c r="HTJ56" s="526"/>
      <c r="HTK56" s="526"/>
      <c r="HTL56" s="526"/>
      <c r="HTM56" s="526"/>
      <c r="HTN56" s="526"/>
      <c r="HTO56" s="526"/>
      <c r="HTP56" s="526"/>
      <c r="HTQ56" s="526"/>
      <c r="HTR56" s="526"/>
      <c r="HTS56" s="526"/>
      <c r="HTT56" s="526"/>
      <c r="HTU56" s="526"/>
      <c r="HTV56" s="526"/>
      <c r="HTW56" s="526"/>
      <c r="HTX56" s="526"/>
      <c r="HTY56" s="526"/>
      <c r="HTZ56" s="526"/>
      <c r="HUA56" s="526"/>
      <c r="HUB56" s="526"/>
      <c r="HUC56" s="526"/>
      <c r="HUD56" s="526"/>
      <c r="HUE56" s="526"/>
      <c r="HUF56" s="526"/>
      <c r="HUG56" s="526"/>
      <c r="HUH56" s="526"/>
      <c r="HUI56" s="526"/>
      <c r="HUJ56" s="526"/>
      <c r="HUK56" s="526"/>
      <c r="HUL56" s="526"/>
      <c r="HUM56" s="526"/>
      <c r="HUN56" s="526"/>
      <c r="HUO56" s="526"/>
      <c r="HUP56" s="526"/>
      <c r="HUQ56" s="526"/>
      <c r="HUR56" s="526"/>
      <c r="HUS56" s="526"/>
      <c r="HUT56" s="526"/>
      <c r="HUU56" s="526"/>
      <c r="HUV56" s="526"/>
      <c r="HUW56" s="526"/>
      <c r="HUX56" s="526"/>
      <c r="HUY56" s="526"/>
      <c r="HUZ56" s="526"/>
      <c r="HVA56" s="526"/>
      <c r="HVB56" s="526"/>
      <c r="HVC56" s="526"/>
      <c r="HVD56" s="526"/>
      <c r="HVE56" s="526"/>
      <c r="HVF56" s="526"/>
      <c r="HVG56" s="526"/>
      <c r="HVH56" s="526"/>
      <c r="HVI56" s="526"/>
      <c r="HVJ56" s="526"/>
      <c r="HVK56" s="526"/>
      <c r="HVL56" s="526"/>
      <c r="HVM56" s="526"/>
      <c r="HVN56" s="526"/>
      <c r="HVO56" s="526"/>
      <c r="HVP56" s="526"/>
      <c r="HVQ56" s="526"/>
      <c r="HVR56" s="526"/>
      <c r="HVS56" s="526"/>
      <c r="HVT56" s="526"/>
      <c r="HVU56" s="526"/>
      <c r="HVV56" s="526"/>
      <c r="HVW56" s="526"/>
      <c r="HVX56" s="526"/>
      <c r="HVY56" s="526"/>
      <c r="HVZ56" s="526"/>
      <c r="HWA56" s="526"/>
      <c r="HWB56" s="526"/>
      <c r="HWC56" s="526"/>
      <c r="HWD56" s="526"/>
      <c r="HWE56" s="526"/>
      <c r="HWF56" s="526"/>
      <c r="HWG56" s="526"/>
      <c r="HWH56" s="526"/>
      <c r="HWI56" s="526"/>
      <c r="HWJ56" s="526"/>
      <c r="HWK56" s="526"/>
      <c r="HWL56" s="526"/>
      <c r="HWM56" s="526"/>
      <c r="HWN56" s="526"/>
      <c r="HWO56" s="526"/>
      <c r="HWP56" s="526"/>
      <c r="HWQ56" s="526"/>
      <c r="HWR56" s="526"/>
      <c r="HWS56" s="526"/>
      <c r="HWT56" s="526"/>
      <c r="HWU56" s="526"/>
      <c r="HWV56" s="526"/>
      <c r="HWW56" s="526"/>
      <c r="HWX56" s="526"/>
      <c r="HWY56" s="526"/>
      <c r="HWZ56" s="526"/>
      <c r="HXA56" s="526"/>
      <c r="HXB56" s="526"/>
      <c r="HXC56" s="526"/>
      <c r="HXD56" s="526"/>
      <c r="HXE56" s="526"/>
      <c r="HXF56" s="526"/>
      <c r="HXG56" s="526"/>
      <c r="HXH56" s="526"/>
      <c r="HXI56" s="526"/>
      <c r="HXJ56" s="526"/>
      <c r="HXK56" s="526"/>
      <c r="HXL56" s="526"/>
      <c r="HXM56" s="526"/>
      <c r="HXN56" s="526"/>
      <c r="HXO56" s="526"/>
      <c r="HXP56" s="526"/>
      <c r="HXQ56" s="526"/>
      <c r="HXR56" s="526"/>
      <c r="HXS56" s="526"/>
      <c r="HXT56" s="526"/>
      <c r="HXU56" s="526"/>
      <c r="HXV56" s="526"/>
      <c r="HXW56" s="526"/>
      <c r="HXX56" s="526"/>
      <c r="HXY56" s="526"/>
      <c r="HXZ56" s="526"/>
      <c r="HYA56" s="526"/>
      <c r="HYB56" s="526"/>
      <c r="HYC56" s="526"/>
      <c r="HYD56" s="526"/>
      <c r="HYE56" s="526"/>
      <c r="HYF56" s="526"/>
      <c r="HYG56" s="526"/>
      <c r="HYH56" s="526"/>
      <c r="HYI56" s="526"/>
      <c r="HYJ56" s="526"/>
      <c r="HYK56" s="526"/>
      <c r="HYL56" s="526"/>
      <c r="HYM56" s="526"/>
      <c r="HYN56" s="526"/>
      <c r="HYO56" s="526"/>
      <c r="HYP56" s="526"/>
      <c r="HYQ56" s="526"/>
      <c r="HYR56" s="526"/>
      <c r="HYS56" s="526"/>
      <c r="HYT56" s="526"/>
      <c r="HYU56" s="526"/>
      <c r="HYV56" s="526"/>
      <c r="HYW56" s="526"/>
      <c r="HYX56" s="526"/>
      <c r="HYY56" s="526"/>
      <c r="HYZ56" s="526"/>
      <c r="HZA56" s="526"/>
      <c r="HZB56" s="526"/>
      <c r="HZC56" s="526"/>
      <c r="HZD56" s="526"/>
      <c r="HZE56" s="526"/>
      <c r="HZF56" s="526"/>
      <c r="HZG56" s="526"/>
      <c r="HZH56" s="526"/>
      <c r="HZI56" s="526"/>
      <c r="HZJ56" s="526"/>
      <c r="HZK56" s="526"/>
      <c r="HZL56" s="526"/>
      <c r="HZM56" s="526"/>
      <c r="HZN56" s="526"/>
      <c r="HZO56" s="526"/>
      <c r="HZP56" s="526"/>
      <c r="HZQ56" s="526"/>
      <c r="HZR56" s="526"/>
      <c r="HZS56" s="526"/>
      <c r="HZT56" s="526"/>
      <c r="HZU56" s="526"/>
      <c r="HZV56" s="526"/>
      <c r="HZW56" s="526"/>
      <c r="HZX56" s="526"/>
      <c r="HZY56" s="526"/>
      <c r="HZZ56" s="526"/>
      <c r="IAA56" s="526"/>
      <c r="IAB56" s="526"/>
      <c r="IAC56" s="526"/>
      <c r="IAD56" s="526"/>
      <c r="IAE56" s="526"/>
      <c r="IAF56" s="526"/>
      <c r="IAG56" s="526"/>
      <c r="IAH56" s="526"/>
      <c r="IAI56" s="526"/>
      <c r="IAJ56" s="526"/>
      <c r="IAK56" s="526"/>
      <c r="IAL56" s="526"/>
      <c r="IAM56" s="526"/>
      <c r="IAN56" s="526"/>
      <c r="IAO56" s="526"/>
      <c r="IAP56" s="526"/>
      <c r="IAQ56" s="526"/>
      <c r="IAR56" s="526"/>
      <c r="IAS56" s="526"/>
      <c r="IAT56" s="526"/>
      <c r="IAU56" s="526"/>
      <c r="IAV56" s="526"/>
      <c r="IAW56" s="526"/>
      <c r="IAX56" s="526"/>
      <c r="IAY56" s="526"/>
      <c r="IAZ56" s="526"/>
      <c r="IBA56" s="526"/>
      <c r="IBB56" s="526"/>
      <c r="IBC56" s="526"/>
      <c r="IBD56" s="526"/>
      <c r="IBE56" s="526"/>
      <c r="IBF56" s="526"/>
      <c r="IBG56" s="526"/>
      <c r="IBH56" s="526"/>
      <c r="IBI56" s="526"/>
      <c r="IBJ56" s="526"/>
      <c r="IBK56" s="526"/>
      <c r="IBL56" s="526"/>
      <c r="IBM56" s="526"/>
      <c r="IBN56" s="526"/>
      <c r="IBO56" s="526"/>
      <c r="IBP56" s="526"/>
      <c r="IBQ56" s="526"/>
      <c r="IBR56" s="526"/>
      <c r="IBS56" s="526"/>
      <c r="IBT56" s="526"/>
      <c r="IBU56" s="526"/>
      <c r="IBV56" s="526"/>
      <c r="IBW56" s="526"/>
      <c r="IBX56" s="526"/>
      <c r="IBY56" s="526"/>
      <c r="IBZ56" s="526"/>
      <c r="ICA56" s="526"/>
      <c r="ICB56" s="526"/>
      <c r="ICC56" s="526"/>
      <c r="ICD56" s="526"/>
      <c r="ICE56" s="526"/>
      <c r="ICF56" s="526"/>
      <c r="ICG56" s="526"/>
      <c r="ICH56" s="526"/>
      <c r="ICI56" s="526"/>
      <c r="ICJ56" s="526"/>
      <c r="ICK56" s="526"/>
      <c r="ICL56" s="526"/>
      <c r="ICM56" s="526"/>
      <c r="ICN56" s="526"/>
      <c r="ICO56" s="526"/>
      <c r="ICP56" s="526"/>
      <c r="ICQ56" s="526"/>
      <c r="ICR56" s="526"/>
      <c r="ICS56" s="526"/>
      <c r="ICT56" s="526"/>
      <c r="ICU56" s="526"/>
      <c r="ICV56" s="526"/>
      <c r="ICW56" s="526"/>
      <c r="ICX56" s="526"/>
      <c r="ICY56" s="526"/>
      <c r="ICZ56" s="526"/>
      <c r="IDA56" s="526"/>
      <c r="IDB56" s="526"/>
      <c r="IDC56" s="526"/>
      <c r="IDD56" s="526"/>
      <c r="IDE56" s="526"/>
      <c r="IDF56" s="526"/>
      <c r="IDG56" s="526"/>
      <c r="IDH56" s="526"/>
      <c r="IDI56" s="526"/>
      <c r="IDJ56" s="526"/>
      <c r="IDK56" s="526"/>
      <c r="IDL56" s="526"/>
      <c r="IDM56" s="526"/>
      <c r="IDN56" s="526"/>
      <c r="IDO56" s="526"/>
      <c r="IDP56" s="526"/>
      <c r="IDQ56" s="526"/>
      <c r="IDR56" s="526"/>
      <c r="IDS56" s="526"/>
      <c r="IDT56" s="526"/>
      <c r="IDU56" s="526"/>
      <c r="IDV56" s="526"/>
      <c r="IDW56" s="526"/>
      <c r="IDX56" s="526"/>
      <c r="IDY56" s="526"/>
      <c r="IDZ56" s="526"/>
      <c r="IEA56" s="526"/>
      <c r="IEB56" s="526"/>
      <c r="IEC56" s="526"/>
      <c r="IED56" s="526"/>
      <c r="IEE56" s="526"/>
      <c r="IEF56" s="526"/>
      <c r="IEG56" s="526"/>
      <c r="IEH56" s="526"/>
      <c r="IEI56" s="526"/>
      <c r="IEJ56" s="526"/>
      <c r="IEK56" s="526"/>
      <c r="IEL56" s="526"/>
      <c r="IEM56" s="526"/>
      <c r="IEN56" s="526"/>
      <c r="IEO56" s="526"/>
      <c r="IEP56" s="526"/>
      <c r="IEQ56" s="526"/>
      <c r="IER56" s="526"/>
      <c r="IES56" s="526"/>
      <c r="IET56" s="526"/>
      <c r="IEU56" s="526"/>
      <c r="IEV56" s="526"/>
      <c r="IEW56" s="526"/>
      <c r="IEX56" s="526"/>
      <c r="IEY56" s="526"/>
      <c r="IEZ56" s="526"/>
      <c r="IFA56" s="526"/>
      <c r="IFB56" s="526"/>
      <c r="IFC56" s="526"/>
      <c r="IFD56" s="526"/>
      <c r="IFE56" s="526"/>
      <c r="IFF56" s="526"/>
      <c r="IFG56" s="526"/>
      <c r="IFH56" s="526"/>
      <c r="IFI56" s="526"/>
      <c r="IFJ56" s="526"/>
      <c r="IFK56" s="526"/>
      <c r="IFL56" s="526"/>
      <c r="IFM56" s="526"/>
      <c r="IFN56" s="526"/>
      <c r="IFO56" s="526"/>
      <c r="IFP56" s="526"/>
      <c r="IFQ56" s="526"/>
      <c r="IFR56" s="526"/>
      <c r="IFS56" s="526"/>
      <c r="IFT56" s="526"/>
      <c r="IFU56" s="526"/>
      <c r="IFV56" s="526"/>
      <c r="IFW56" s="526"/>
      <c r="IFX56" s="526"/>
      <c r="IFY56" s="526"/>
      <c r="IFZ56" s="526"/>
      <c r="IGA56" s="526"/>
      <c r="IGB56" s="526"/>
      <c r="IGC56" s="526"/>
      <c r="IGD56" s="526"/>
      <c r="IGE56" s="526"/>
      <c r="IGF56" s="526"/>
      <c r="IGG56" s="526"/>
      <c r="IGH56" s="526"/>
      <c r="IGI56" s="526"/>
      <c r="IGJ56" s="526"/>
      <c r="IGK56" s="526"/>
      <c r="IGL56" s="526"/>
      <c r="IGM56" s="526"/>
      <c r="IGN56" s="526"/>
      <c r="IGO56" s="526"/>
      <c r="IGP56" s="526"/>
      <c r="IGQ56" s="526"/>
      <c r="IGR56" s="526"/>
      <c r="IGS56" s="526"/>
      <c r="IGT56" s="526"/>
      <c r="IGU56" s="526"/>
      <c r="IGV56" s="526"/>
      <c r="IGW56" s="526"/>
      <c r="IGX56" s="526"/>
      <c r="IGY56" s="526"/>
      <c r="IGZ56" s="526"/>
      <c r="IHA56" s="526"/>
      <c r="IHB56" s="526"/>
      <c r="IHC56" s="526"/>
      <c r="IHD56" s="526"/>
      <c r="IHE56" s="526"/>
      <c r="IHF56" s="526"/>
      <c r="IHG56" s="526"/>
      <c r="IHH56" s="526"/>
      <c r="IHI56" s="526"/>
      <c r="IHJ56" s="526"/>
      <c r="IHK56" s="526"/>
      <c r="IHL56" s="526"/>
      <c r="IHM56" s="526"/>
      <c r="IHN56" s="526"/>
      <c r="IHO56" s="526"/>
      <c r="IHP56" s="526"/>
      <c r="IHQ56" s="526"/>
      <c r="IHR56" s="526"/>
      <c r="IHS56" s="526"/>
      <c r="IHT56" s="526"/>
      <c r="IHU56" s="526"/>
      <c r="IHV56" s="526"/>
      <c r="IHW56" s="526"/>
      <c r="IHX56" s="526"/>
      <c r="IHY56" s="526"/>
      <c r="IHZ56" s="526"/>
      <c r="IIA56" s="526"/>
      <c r="IIB56" s="526"/>
      <c r="IIC56" s="526"/>
      <c r="IID56" s="526"/>
      <c r="IIE56" s="526"/>
      <c r="IIF56" s="526"/>
      <c r="IIG56" s="526"/>
      <c r="IIH56" s="526"/>
      <c r="III56" s="526"/>
      <c r="IIJ56" s="526"/>
      <c r="IIK56" s="526"/>
      <c r="IIL56" s="526"/>
      <c r="IIM56" s="526"/>
      <c r="IIN56" s="526"/>
      <c r="IIO56" s="526"/>
      <c r="IIP56" s="526"/>
      <c r="IIQ56" s="526"/>
      <c r="IIR56" s="526"/>
      <c r="IIS56" s="526"/>
      <c r="IIT56" s="526"/>
      <c r="IIU56" s="526"/>
      <c r="IIV56" s="526"/>
      <c r="IIW56" s="526"/>
      <c r="IIX56" s="526"/>
      <c r="IIY56" s="526"/>
      <c r="IIZ56" s="526"/>
      <c r="IJA56" s="526"/>
      <c r="IJB56" s="526"/>
      <c r="IJC56" s="526"/>
      <c r="IJD56" s="526"/>
      <c r="IJE56" s="526"/>
      <c r="IJF56" s="526"/>
      <c r="IJG56" s="526"/>
      <c r="IJH56" s="526"/>
      <c r="IJI56" s="526"/>
      <c r="IJJ56" s="526"/>
      <c r="IJK56" s="526"/>
      <c r="IJL56" s="526"/>
      <c r="IJM56" s="526"/>
      <c r="IJN56" s="526"/>
      <c r="IJO56" s="526"/>
      <c r="IJP56" s="526"/>
      <c r="IJQ56" s="526"/>
      <c r="IJR56" s="526"/>
      <c r="IJS56" s="526"/>
      <c r="IJT56" s="526"/>
      <c r="IJU56" s="526"/>
      <c r="IJV56" s="526"/>
      <c r="IJW56" s="526"/>
      <c r="IJX56" s="526"/>
      <c r="IJY56" s="526"/>
      <c r="IJZ56" s="526"/>
      <c r="IKA56" s="526"/>
      <c r="IKB56" s="526"/>
      <c r="IKC56" s="526"/>
      <c r="IKD56" s="526"/>
      <c r="IKE56" s="526"/>
      <c r="IKF56" s="526"/>
      <c r="IKG56" s="526"/>
      <c r="IKH56" s="526"/>
      <c r="IKI56" s="526"/>
      <c r="IKJ56" s="526"/>
      <c r="IKK56" s="526"/>
      <c r="IKL56" s="526"/>
      <c r="IKM56" s="526"/>
      <c r="IKN56" s="526"/>
      <c r="IKO56" s="526"/>
      <c r="IKP56" s="526"/>
      <c r="IKQ56" s="526"/>
      <c r="IKR56" s="526"/>
      <c r="IKS56" s="526"/>
      <c r="IKT56" s="526"/>
      <c r="IKU56" s="526"/>
      <c r="IKV56" s="526"/>
      <c r="IKW56" s="526"/>
      <c r="IKX56" s="526"/>
      <c r="IKY56" s="526"/>
      <c r="IKZ56" s="526"/>
      <c r="ILA56" s="526"/>
      <c r="ILB56" s="526"/>
      <c r="ILC56" s="526"/>
      <c r="ILD56" s="526"/>
      <c r="ILE56" s="526"/>
      <c r="ILF56" s="526"/>
      <c r="ILG56" s="526"/>
      <c r="ILH56" s="526"/>
      <c r="ILI56" s="526"/>
      <c r="ILJ56" s="526"/>
      <c r="ILK56" s="526"/>
      <c r="ILL56" s="526"/>
      <c r="ILM56" s="526"/>
      <c r="ILN56" s="526"/>
      <c r="ILO56" s="526"/>
      <c r="ILP56" s="526"/>
      <c r="ILQ56" s="526"/>
      <c r="ILR56" s="526"/>
      <c r="ILS56" s="526"/>
      <c r="ILT56" s="526"/>
      <c r="ILU56" s="526"/>
      <c r="ILV56" s="526"/>
      <c r="ILW56" s="526"/>
      <c r="ILX56" s="526"/>
      <c r="ILY56" s="526"/>
      <c r="ILZ56" s="526"/>
      <c r="IMA56" s="526"/>
      <c r="IMB56" s="526"/>
      <c r="IMC56" s="526"/>
      <c r="IMD56" s="526"/>
      <c r="IME56" s="526"/>
      <c r="IMF56" s="526"/>
      <c r="IMG56" s="526"/>
      <c r="IMH56" s="526"/>
      <c r="IMI56" s="526"/>
      <c r="IMJ56" s="526"/>
      <c r="IMK56" s="526"/>
      <c r="IML56" s="526"/>
      <c r="IMM56" s="526"/>
      <c r="IMN56" s="526"/>
      <c r="IMO56" s="526"/>
      <c r="IMP56" s="526"/>
      <c r="IMQ56" s="526"/>
      <c r="IMR56" s="526"/>
      <c r="IMS56" s="526"/>
      <c r="IMT56" s="526"/>
      <c r="IMU56" s="526"/>
      <c r="IMV56" s="526"/>
      <c r="IMW56" s="526"/>
      <c r="IMX56" s="526"/>
      <c r="IMY56" s="526"/>
      <c r="IMZ56" s="526"/>
      <c r="INA56" s="526"/>
      <c r="INB56" s="526"/>
      <c r="INC56" s="526"/>
      <c r="IND56" s="526"/>
      <c r="INE56" s="526"/>
      <c r="INF56" s="526"/>
      <c r="ING56" s="526"/>
      <c r="INH56" s="526"/>
      <c r="INI56" s="526"/>
      <c r="INJ56" s="526"/>
      <c r="INK56" s="526"/>
      <c r="INL56" s="526"/>
      <c r="INM56" s="526"/>
      <c r="INN56" s="526"/>
      <c r="INO56" s="526"/>
      <c r="INP56" s="526"/>
      <c r="INQ56" s="526"/>
      <c r="INR56" s="526"/>
      <c r="INS56" s="526"/>
      <c r="INT56" s="526"/>
      <c r="INU56" s="526"/>
      <c r="INV56" s="526"/>
      <c r="INW56" s="526"/>
      <c r="INX56" s="526"/>
      <c r="INY56" s="526"/>
      <c r="INZ56" s="526"/>
      <c r="IOA56" s="526"/>
      <c r="IOB56" s="526"/>
      <c r="IOC56" s="526"/>
      <c r="IOD56" s="526"/>
      <c r="IOE56" s="526"/>
      <c r="IOF56" s="526"/>
      <c r="IOG56" s="526"/>
      <c r="IOH56" s="526"/>
      <c r="IOI56" s="526"/>
      <c r="IOJ56" s="526"/>
      <c r="IOK56" s="526"/>
      <c r="IOL56" s="526"/>
      <c r="IOM56" s="526"/>
      <c r="ION56" s="526"/>
      <c r="IOO56" s="526"/>
      <c r="IOP56" s="526"/>
      <c r="IOQ56" s="526"/>
      <c r="IOR56" s="526"/>
      <c r="IOS56" s="526"/>
      <c r="IOT56" s="526"/>
      <c r="IOU56" s="526"/>
      <c r="IOV56" s="526"/>
      <c r="IOW56" s="526"/>
      <c r="IOX56" s="526"/>
      <c r="IOY56" s="526"/>
      <c r="IOZ56" s="526"/>
      <c r="IPA56" s="526"/>
      <c r="IPB56" s="526"/>
      <c r="IPC56" s="526"/>
      <c r="IPD56" s="526"/>
      <c r="IPE56" s="526"/>
      <c r="IPF56" s="526"/>
      <c r="IPG56" s="526"/>
      <c r="IPH56" s="526"/>
      <c r="IPI56" s="526"/>
      <c r="IPJ56" s="526"/>
      <c r="IPK56" s="526"/>
      <c r="IPL56" s="526"/>
      <c r="IPM56" s="526"/>
      <c r="IPN56" s="526"/>
      <c r="IPO56" s="526"/>
      <c r="IPP56" s="526"/>
      <c r="IPQ56" s="526"/>
      <c r="IPR56" s="526"/>
      <c r="IPS56" s="526"/>
      <c r="IPT56" s="526"/>
      <c r="IPU56" s="526"/>
      <c r="IPV56" s="526"/>
      <c r="IPW56" s="526"/>
      <c r="IPX56" s="526"/>
      <c r="IPY56" s="526"/>
      <c r="IPZ56" s="526"/>
      <c r="IQA56" s="526"/>
      <c r="IQB56" s="526"/>
      <c r="IQC56" s="526"/>
      <c r="IQD56" s="526"/>
      <c r="IQE56" s="526"/>
      <c r="IQF56" s="526"/>
      <c r="IQG56" s="526"/>
      <c r="IQH56" s="526"/>
      <c r="IQI56" s="526"/>
      <c r="IQJ56" s="526"/>
      <c r="IQK56" s="526"/>
      <c r="IQL56" s="526"/>
      <c r="IQM56" s="526"/>
      <c r="IQN56" s="526"/>
      <c r="IQO56" s="526"/>
      <c r="IQP56" s="526"/>
      <c r="IQQ56" s="526"/>
      <c r="IQR56" s="526"/>
      <c r="IQS56" s="526"/>
      <c r="IQT56" s="526"/>
      <c r="IQU56" s="526"/>
      <c r="IQV56" s="526"/>
      <c r="IQW56" s="526"/>
      <c r="IQX56" s="526"/>
      <c r="IQY56" s="526"/>
      <c r="IQZ56" s="526"/>
      <c r="IRA56" s="526"/>
      <c r="IRB56" s="526"/>
      <c r="IRC56" s="526"/>
      <c r="IRD56" s="526"/>
      <c r="IRE56" s="526"/>
      <c r="IRF56" s="526"/>
      <c r="IRG56" s="526"/>
      <c r="IRH56" s="526"/>
      <c r="IRI56" s="526"/>
      <c r="IRJ56" s="526"/>
      <c r="IRK56" s="526"/>
      <c r="IRL56" s="526"/>
      <c r="IRM56" s="526"/>
      <c r="IRN56" s="526"/>
      <c r="IRO56" s="526"/>
      <c r="IRP56" s="526"/>
      <c r="IRQ56" s="526"/>
      <c r="IRR56" s="526"/>
      <c r="IRS56" s="526"/>
      <c r="IRT56" s="526"/>
      <c r="IRU56" s="526"/>
      <c r="IRV56" s="526"/>
      <c r="IRW56" s="526"/>
      <c r="IRX56" s="526"/>
      <c r="IRY56" s="526"/>
      <c r="IRZ56" s="526"/>
      <c r="ISA56" s="526"/>
      <c r="ISB56" s="526"/>
      <c r="ISC56" s="526"/>
      <c r="ISD56" s="526"/>
      <c r="ISE56" s="526"/>
      <c r="ISF56" s="526"/>
      <c r="ISG56" s="526"/>
      <c r="ISH56" s="526"/>
      <c r="ISI56" s="526"/>
      <c r="ISJ56" s="526"/>
      <c r="ISK56" s="526"/>
      <c r="ISL56" s="526"/>
      <c r="ISM56" s="526"/>
      <c r="ISN56" s="526"/>
      <c r="ISO56" s="526"/>
      <c r="ISP56" s="526"/>
      <c r="ISQ56" s="526"/>
      <c r="ISR56" s="526"/>
      <c r="ISS56" s="526"/>
      <c r="IST56" s="526"/>
      <c r="ISU56" s="526"/>
      <c r="ISV56" s="526"/>
      <c r="ISW56" s="526"/>
      <c r="ISX56" s="526"/>
      <c r="ISY56" s="526"/>
      <c r="ISZ56" s="526"/>
      <c r="ITA56" s="526"/>
      <c r="ITB56" s="526"/>
      <c r="ITC56" s="526"/>
      <c r="ITD56" s="526"/>
      <c r="ITE56" s="526"/>
      <c r="ITF56" s="526"/>
      <c r="ITG56" s="526"/>
      <c r="ITH56" s="526"/>
      <c r="ITI56" s="526"/>
      <c r="ITJ56" s="526"/>
      <c r="ITK56" s="526"/>
      <c r="ITL56" s="526"/>
      <c r="ITM56" s="526"/>
      <c r="ITN56" s="526"/>
      <c r="ITO56" s="526"/>
      <c r="ITP56" s="526"/>
      <c r="ITQ56" s="526"/>
      <c r="ITR56" s="526"/>
      <c r="ITS56" s="526"/>
      <c r="ITT56" s="526"/>
      <c r="ITU56" s="526"/>
      <c r="ITV56" s="526"/>
      <c r="ITW56" s="526"/>
      <c r="ITX56" s="526"/>
      <c r="ITY56" s="526"/>
      <c r="ITZ56" s="526"/>
      <c r="IUA56" s="526"/>
      <c r="IUB56" s="526"/>
      <c r="IUC56" s="526"/>
      <c r="IUD56" s="526"/>
      <c r="IUE56" s="526"/>
      <c r="IUF56" s="526"/>
      <c r="IUG56" s="526"/>
      <c r="IUH56" s="526"/>
      <c r="IUI56" s="526"/>
      <c r="IUJ56" s="526"/>
      <c r="IUK56" s="526"/>
      <c r="IUL56" s="526"/>
      <c r="IUM56" s="526"/>
      <c r="IUN56" s="526"/>
      <c r="IUO56" s="526"/>
      <c r="IUP56" s="526"/>
      <c r="IUQ56" s="526"/>
      <c r="IUR56" s="526"/>
      <c r="IUS56" s="526"/>
      <c r="IUT56" s="526"/>
      <c r="IUU56" s="526"/>
      <c r="IUV56" s="526"/>
      <c r="IUW56" s="526"/>
      <c r="IUX56" s="526"/>
      <c r="IUY56" s="526"/>
      <c r="IUZ56" s="526"/>
      <c r="IVA56" s="526"/>
      <c r="IVB56" s="526"/>
      <c r="IVC56" s="526"/>
      <c r="IVD56" s="526"/>
      <c r="IVE56" s="526"/>
      <c r="IVF56" s="526"/>
      <c r="IVG56" s="526"/>
      <c r="IVH56" s="526"/>
      <c r="IVI56" s="526"/>
      <c r="IVJ56" s="526"/>
      <c r="IVK56" s="526"/>
      <c r="IVL56" s="526"/>
      <c r="IVM56" s="526"/>
      <c r="IVN56" s="526"/>
      <c r="IVO56" s="526"/>
      <c r="IVP56" s="526"/>
      <c r="IVQ56" s="526"/>
      <c r="IVR56" s="526"/>
      <c r="IVS56" s="526"/>
      <c r="IVT56" s="526"/>
      <c r="IVU56" s="526"/>
      <c r="IVV56" s="526"/>
      <c r="IVW56" s="526"/>
      <c r="IVX56" s="526"/>
      <c r="IVY56" s="526"/>
      <c r="IVZ56" s="526"/>
      <c r="IWA56" s="526"/>
      <c r="IWB56" s="526"/>
      <c r="IWC56" s="526"/>
      <c r="IWD56" s="526"/>
      <c r="IWE56" s="526"/>
      <c r="IWF56" s="526"/>
      <c r="IWG56" s="526"/>
      <c r="IWH56" s="526"/>
      <c r="IWI56" s="526"/>
      <c r="IWJ56" s="526"/>
      <c r="IWK56" s="526"/>
      <c r="IWL56" s="526"/>
      <c r="IWM56" s="526"/>
      <c r="IWN56" s="526"/>
      <c r="IWO56" s="526"/>
      <c r="IWP56" s="526"/>
      <c r="IWQ56" s="526"/>
      <c r="IWR56" s="526"/>
      <c r="IWS56" s="526"/>
      <c r="IWT56" s="526"/>
      <c r="IWU56" s="526"/>
      <c r="IWV56" s="526"/>
      <c r="IWW56" s="526"/>
      <c r="IWX56" s="526"/>
      <c r="IWY56" s="526"/>
      <c r="IWZ56" s="526"/>
      <c r="IXA56" s="526"/>
      <c r="IXB56" s="526"/>
      <c r="IXC56" s="526"/>
      <c r="IXD56" s="526"/>
      <c r="IXE56" s="526"/>
      <c r="IXF56" s="526"/>
      <c r="IXG56" s="526"/>
      <c r="IXH56" s="526"/>
      <c r="IXI56" s="526"/>
      <c r="IXJ56" s="526"/>
      <c r="IXK56" s="526"/>
      <c r="IXL56" s="526"/>
      <c r="IXM56" s="526"/>
      <c r="IXN56" s="526"/>
      <c r="IXO56" s="526"/>
      <c r="IXP56" s="526"/>
      <c r="IXQ56" s="526"/>
      <c r="IXR56" s="526"/>
      <c r="IXS56" s="526"/>
      <c r="IXT56" s="526"/>
      <c r="IXU56" s="526"/>
      <c r="IXV56" s="526"/>
      <c r="IXW56" s="526"/>
      <c r="IXX56" s="526"/>
      <c r="IXY56" s="526"/>
      <c r="IXZ56" s="526"/>
      <c r="IYA56" s="526"/>
      <c r="IYB56" s="526"/>
      <c r="IYC56" s="526"/>
      <c r="IYD56" s="526"/>
      <c r="IYE56" s="526"/>
      <c r="IYF56" s="526"/>
      <c r="IYG56" s="526"/>
      <c r="IYH56" s="526"/>
      <c r="IYI56" s="526"/>
      <c r="IYJ56" s="526"/>
      <c r="IYK56" s="526"/>
      <c r="IYL56" s="526"/>
      <c r="IYM56" s="526"/>
      <c r="IYN56" s="526"/>
      <c r="IYO56" s="526"/>
      <c r="IYP56" s="526"/>
      <c r="IYQ56" s="526"/>
      <c r="IYR56" s="526"/>
      <c r="IYS56" s="526"/>
      <c r="IYT56" s="526"/>
      <c r="IYU56" s="526"/>
      <c r="IYV56" s="526"/>
      <c r="IYW56" s="526"/>
      <c r="IYX56" s="526"/>
      <c r="IYY56" s="526"/>
      <c r="IYZ56" s="526"/>
      <c r="IZA56" s="526"/>
      <c r="IZB56" s="526"/>
      <c r="IZC56" s="526"/>
      <c r="IZD56" s="526"/>
      <c r="IZE56" s="526"/>
      <c r="IZF56" s="526"/>
      <c r="IZG56" s="526"/>
      <c r="IZH56" s="526"/>
      <c r="IZI56" s="526"/>
      <c r="IZJ56" s="526"/>
      <c r="IZK56" s="526"/>
      <c r="IZL56" s="526"/>
      <c r="IZM56" s="526"/>
      <c r="IZN56" s="526"/>
      <c r="IZO56" s="526"/>
      <c r="IZP56" s="526"/>
      <c r="IZQ56" s="526"/>
      <c r="IZR56" s="526"/>
      <c r="IZS56" s="526"/>
      <c r="IZT56" s="526"/>
      <c r="IZU56" s="526"/>
      <c r="IZV56" s="526"/>
      <c r="IZW56" s="526"/>
      <c r="IZX56" s="526"/>
      <c r="IZY56" s="526"/>
      <c r="IZZ56" s="526"/>
      <c r="JAA56" s="526"/>
      <c r="JAB56" s="526"/>
      <c r="JAC56" s="526"/>
      <c r="JAD56" s="526"/>
      <c r="JAE56" s="526"/>
      <c r="JAF56" s="526"/>
      <c r="JAG56" s="526"/>
      <c r="JAH56" s="526"/>
      <c r="JAI56" s="526"/>
      <c r="JAJ56" s="526"/>
      <c r="JAK56" s="526"/>
      <c r="JAL56" s="526"/>
      <c r="JAM56" s="526"/>
      <c r="JAN56" s="526"/>
      <c r="JAO56" s="526"/>
      <c r="JAP56" s="526"/>
      <c r="JAQ56" s="526"/>
      <c r="JAR56" s="526"/>
      <c r="JAS56" s="526"/>
      <c r="JAT56" s="526"/>
      <c r="JAU56" s="526"/>
      <c r="JAV56" s="526"/>
      <c r="JAW56" s="526"/>
      <c r="JAX56" s="526"/>
      <c r="JAY56" s="526"/>
      <c r="JAZ56" s="526"/>
      <c r="JBA56" s="526"/>
      <c r="JBB56" s="526"/>
      <c r="JBC56" s="526"/>
      <c r="JBD56" s="526"/>
      <c r="JBE56" s="526"/>
      <c r="JBF56" s="526"/>
      <c r="JBG56" s="526"/>
      <c r="JBH56" s="526"/>
      <c r="JBI56" s="526"/>
      <c r="JBJ56" s="526"/>
      <c r="JBK56" s="526"/>
      <c r="JBL56" s="526"/>
      <c r="JBM56" s="526"/>
      <c r="JBN56" s="526"/>
      <c r="JBO56" s="526"/>
      <c r="JBP56" s="526"/>
      <c r="JBQ56" s="526"/>
      <c r="JBR56" s="526"/>
      <c r="JBS56" s="526"/>
      <c r="JBT56" s="526"/>
      <c r="JBU56" s="526"/>
      <c r="JBV56" s="526"/>
      <c r="JBW56" s="526"/>
      <c r="JBX56" s="526"/>
      <c r="JBY56" s="526"/>
      <c r="JBZ56" s="526"/>
      <c r="JCA56" s="526"/>
      <c r="JCB56" s="526"/>
      <c r="JCC56" s="526"/>
      <c r="JCD56" s="526"/>
      <c r="JCE56" s="526"/>
      <c r="JCF56" s="526"/>
      <c r="JCG56" s="526"/>
      <c r="JCH56" s="526"/>
      <c r="JCI56" s="526"/>
      <c r="JCJ56" s="526"/>
      <c r="JCK56" s="526"/>
      <c r="JCL56" s="526"/>
      <c r="JCM56" s="526"/>
      <c r="JCN56" s="526"/>
      <c r="JCO56" s="526"/>
      <c r="JCP56" s="526"/>
      <c r="JCQ56" s="526"/>
      <c r="JCR56" s="526"/>
      <c r="JCS56" s="526"/>
      <c r="JCT56" s="526"/>
      <c r="JCU56" s="526"/>
      <c r="JCV56" s="526"/>
      <c r="JCW56" s="526"/>
      <c r="JCX56" s="526"/>
      <c r="JCY56" s="526"/>
      <c r="JCZ56" s="526"/>
      <c r="JDA56" s="526"/>
      <c r="JDB56" s="526"/>
      <c r="JDC56" s="526"/>
      <c r="JDD56" s="526"/>
      <c r="JDE56" s="526"/>
      <c r="JDF56" s="526"/>
      <c r="JDG56" s="526"/>
      <c r="JDH56" s="526"/>
      <c r="JDI56" s="526"/>
      <c r="JDJ56" s="526"/>
      <c r="JDK56" s="526"/>
      <c r="JDL56" s="526"/>
      <c r="JDM56" s="526"/>
      <c r="JDN56" s="526"/>
      <c r="JDO56" s="526"/>
      <c r="JDP56" s="526"/>
      <c r="JDQ56" s="526"/>
      <c r="JDR56" s="526"/>
      <c r="JDS56" s="526"/>
      <c r="JDT56" s="526"/>
      <c r="JDU56" s="526"/>
      <c r="JDV56" s="526"/>
      <c r="JDW56" s="526"/>
      <c r="JDX56" s="526"/>
      <c r="JDY56" s="526"/>
      <c r="JDZ56" s="526"/>
      <c r="JEA56" s="526"/>
      <c r="JEB56" s="526"/>
      <c r="JEC56" s="526"/>
      <c r="JED56" s="526"/>
      <c r="JEE56" s="526"/>
      <c r="JEF56" s="526"/>
      <c r="JEG56" s="526"/>
      <c r="JEH56" s="526"/>
      <c r="JEI56" s="526"/>
      <c r="JEJ56" s="526"/>
      <c r="JEK56" s="526"/>
      <c r="JEL56" s="526"/>
      <c r="JEM56" s="526"/>
      <c r="JEN56" s="526"/>
      <c r="JEO56" s="526"/>
      <c r="JEP56" s="526"/>
      <c r="JEQ56" s="526"/>
      <c r="JER56" s="526"/>
      <c r="JES56" s="526"/>
      <c r="JET56" s="526"/>
      <c r="JEU56" s="526"/>
      <c r="JEV56" s="526"/>
      <c r="JEW56" s="526"/>
      <c r="JEX56" s="526"/>
      <c r="JEY56" s="526"/>
      <c r="JEZ56" s="526"/>
      <c r="JFA56" s="526"/>
      <c r="JFB56" s="526"/>
      <c r="JFC56" s="526"/>
      <c r="JFD56" s="526"/>
      <c r="JFE56" s="526"/>
      <c r="JFF56" s="526"/>
      <c r="JFG56" s="526"/>
      <c r="JFH56" s="526"/>
      <c r="JFI56" s="526"/>
      <c r="JFJ56" s="526"/>
      <c r="JFK56" s="526"/>
      <c r="JFL56" s="526"/>
      <c r="JFM56" s="526"/>
      <c r="JFN56" s="526"/>
      <c r="JFO56" s="526"/>
      <c r="JFP56" s="526"/>
      <c r="JFQ56" s="526"/>
      <c r="JFR56" s="526"/>
      <c r="JFS56" s="526"/>
      <c r="JFT56" s="526"/>
      <c r="JFU56" s="526"/>
      <c r="JFV56" s="526"/>
      <c r="JFW56" s="526"/>
      <c r="JFX56" s="526"/>
      <c r="JFY56" s="526"/>
      <c r="JFZ56" s="526"/>
      <c r="JGA56" s="526"/>
      <c r="JGB56" s="526"/>
      <c r="JGC56" s="526"/>
      <c r="JGD56" s="526"/>
      <c r="JGE56" s="526"/>
      <c r="JGF56" s="526"/>
      <c r="JGG56" s="526"/>
      <c r="JGH56" s="526"/>
      <c r="JGI56" s="526"/>
      <c r="JGJ56" s="526"/>
      <c r="JGK56" s="526"/>
      <c r="JGL56" s="526"/>
      <c r="JGM56" s="526"/>
      <c r="JGN56" s="526"/>
      <c r="JGO56" s="526"/>
      <c r="JGP56" s="526"/>
      <c r="JGQ56" s="526"/>
      <c r="JGR56" s="526"/>
      <c r="JGS56" s="526"/>
      <c r="JGT56" s="526"/>
      <c r="JGU56" s="526"/>
      <c r="JGV56" s="526"/>
      <c r="JGW56" s="526"/>
      <c r="JGX56" s="526"/>
      <c r="JGY56" s="526"/>
      <c r="JGZ56" s="526"/>
      <c r="JHA56" s="526"/>
      <c r="JHB56" s="526"/>
      <c r="JHC56" s="526"/>
      <c r="JHD56" s="526"/>
      <c r="JHE56" s="526"/>
      <c r="JHF56" s="526"/>
      <c r="JHG56" s="526"/>
      <c r="JHH56" s="526"/>
      <c r="JHI56" s="526"/>
      <c r="JHJ56" s="526"/>
      <c r="JHK56" s="526"/>
      <c r="JHL56" s="526"/>
      <c r="JHM56" s="526"/>
      <c r="JHN56" s="526"/>
      <c r="JHO56" s="526"/>
      <c r="JHP56" s="526"/>
      <c r="JHQ56" s="526"/>
      <c r="JHR56" s="526"/>
      <c r="JHS56" s="526"/>
      <c r="JHT56" s="526"/>
      <c r="JHU56" s="526"/>
      <c r="JHV56" s="526"/>
      <c r="JHW56" s="526"/>
      <c r="JHX56" s="526"/>
      <c r="JHY56" s="526"/>
      <c r="JHZ56" s="526"/>
      <c r="JIA56" s="526"/>
      <c r="JIB56" s="526"/>
      <c r="JIC56" s="526"/>
      <c r="JID56" s="526"/>
      <c r="JIE56" s="526"/>
      <c r="JIF56" s="526"/>
      <c r="JIG56" s="526"/>
      <c r="JIH56" s="526"/>
      <c r="JII56" s="526"/>
      <c r="JIJ56" s="526"/>
      <c r="JIK56" s="526"/>
      <c r="JIL56" s="526"/>
      <c r="JIM56" s="526"/>
      <c r="JIN56" s="526"/>
      <c r="JIO56" s="526"/>
      <c r="JIP56" s="526"/>
      <c r="JIQ56" s="526"/>
      <c r="JIR56" s="526"/>
      <c r="JIS56" s="526"/>
      <c r="JIT56" s="526"/>
      <c r="JIU56" s="526"/>
      <c r="JIV56" s="526"/>
      <c r="JIW56" s="526"/>
      <c r="JIX56" s="526"/>
      <c r="JIY56" s="526"/>
      <c r="JIZ56" s="526"/>
      <c r="JJA56" s="526"/>
      <c r="JJB56" s="526"/>
      <c r="JJC56" s="526"/>
      <c r="JJD56" s="526"/>
      <c r="JJE56" s="526"/>
      <c r="JJF56" s="526"/>
      <c r="JJG56" s="526"/>
      <c r="JJH56" s="526"/>
      <c r="JJI56" s="526"/>
      <c r="JJJ56" s="526"/>
      <c r="JJK56" s="526"/>
      <c r="JJL56" s="526"/>
      <c r="JJM56" s="526"/>
      <c r="JJN56" s="526"/>
      <c r="JJO56" s="526"/>
      <c r="JJP56" s="526"/>
      <c r="JJQ56" s="526"/>
      <c r="JJR56" s="526"/>
      <c r="JJS56" s="526"/>
      <c r="JJT56" s="526"/>
      <c r="JJU56" s="526"/>
      <c r="JJV56" s="526"/>
      <c r="JJW56" s="526"/>
      <c r="JJX56" s="526"/>
      <c r="JJY56" s="526"/>
      <c r="JJZ56" s="526"/>
      <c r="JKA56" s="526"/>
      <c r="JKB56" s="526"/>
      <c r="JKC56" s="526"/>
      <c r="JKD56" s="526"/>
      <c r="JKE56" s="526"/>
      <c r="JKF56" s="526"/>
      <c r="JKG56" s="526"/>
      <c r="JKH56" s="526"/>
      <c r="JKI56" s="526"/>
      <c r="JKJ56" s="526"/>
      <c r="JKK56" s="526"/>
      <c r="JKL56" s="526"/>
      <c r="JKM56" s="526"/>
      <c r="JKN56" s="526"/>
      <c r="JKO56" s="526"/>
      <c r="JKP56" s="526"/>
      <c r="JKQ56" s="526"/>
      <c r="JKR56" s="526"/>
      <c r="JKS56" s="526"/>
      <c r="JKT56" s="526"/>
      <c r="JKU56" s="526"/>
      <c r="JKV56" s="526"/>
      <c r="JKW56" s="526"/>
      <c r="JKX56" s="526"/>
      <c r="JKY56" s="526"/>
      <c r="JKZ56" s="526"/>
      <c r="JLA56" s="526"/>
      <c r="JLB56" s="526"/>
      <c r="JLC56" s="526"/>
      <c r="JLD56" s="526"/>
      <c r="JLE56" s="526"/>
      <c r="JLF56" s="526"/>
      <c r="JLG56" s="526"/>
      <c r="JLH56" s="526"/>
      <c r="JLI56" s="526"/>
      <c r="JLJ56" s="526"/>
      <c r="JLK56" s="526"/>
      <c r="JLL56" s="526"/>
      <c r="JLM56" s="526"/>
      <c r="JLN56" s="526"/>
      <c r="JLO56" s="526"/>
      <c r="JLP56" s="526"/>
      <c r="JLQ56" s="526"/>
      <c r="JLR56" s="526"/>
      <c r="JLS56" s="526"/>
      <c r="JLT56" s="526"/>
      <c r="JLU56" s="526"/>
      <c r="JLV56" s="526"/>
      <c r="JLW56" s="526"/>
      <c r="JLX56" s="526"/>
      <c r="JLY56" s="526"/>
      <c r="JLZ56" s="526"/>
      <c r="JMA56" s="526"/>
      <c r="JMB56" s="526"/>
      <c r="JMC56" s="526"/>
      <c r="JMD56" s="526"/>
      <c r="JME56" s="526"/>
      <c r="JMF56" s="526"/>
      <c r="JMG56" s="526"/>
      <c r="JMH56" s="526"/>
      <c r="JMI56" s="526"/>
      <c r="JMJ56" s="526"/>
      <c r="JMK56" s="526"/>
      <c r="JML56" s="526"/>
      <c r="JMM56" s="526"/>
      <c r="JMN56" s="526"/>
      <c r="JMO56" s="526"/>
      <c r="JMP56" s="526"/>
      <c r="JMQ56" s="526"/>
      <c r="JMR56" s="526"/>
      <c r="JMS56" s="526"/>
      <c r="JMT56" s="526"/>
      <c r="JMU56" s="526"/>
      <c r="JMV56" s="526"/>
      <c r="JMW56" s="526"/>
      <c r="JMX56" s="526"/>
      <c r="JMY56" s="526"/>
      <c r="JMZ56" s="526"/>
      <c r="JNA56" s="526"/>
      <c r="JNB56" s="526"/>
      <c r="JNC56" s="526"/>
      <c r="JND56" s="526"/>
      <c r="JNE56" s="526"/>
      <c r="JNF56" s="526"/>
      <c r="JNG56" s="526"/>
      <c r="JNH56" s="526"/>
      <c r="JNI56" s="526"/>
      <c r="JNJ56" s="526"/>
      <c r="JNK56" s="526"/>
      <c r="JNL56" s="526"/>
      <c r="JNM56" s="526"/>
      <c r="JNN56" s="526"/>
      <c r="JNO56" s="526"/>
      <c r="JNP56" s="526"/>
      <c r="JNQ56" s="526"/>
      <c r="JNR56" s="526"/>
      <c r="JNS56" s="526"/>
      <c r="JNT56" s="526"/>
      <c r="JNU56" s="526"/>
      <c r="JNV56" s="526"/>
      <c r="JNW56" s="526"/>
      <c r="JNX56" s="526"/>
      <c r="JNY56" s="526"/>
      <c r="JNZ56" s="526"/>
      <c r="JOA56" s="526"/>
      <c r="JOB56" s="526"/>
      <c r="JOC56" s="526"/>
      <c r="JOD56" s="526"/>
      <c r="JOE56" s="526"/>
      <c r="JOF56" s="526"/>
      <c r="JOG56" s="526"/>
      <c r="JOH56" s="526"/>
      <c r="JOI56" s="526"/>
      <c r="JOJ56" s="526"/>
      <c r="JOK56" s="526"/>
      <c r="JOL56" s="526"/>
      <c r="JOM56" s="526"/>
      <c r="JON56" s="526"/>
      <c r="JOO56" s="526"/>
      <c r="JOP56" s="526"/>
      <c r="JOQ56" s="526"/>
      <c r="JOR56" s="526"/>
      <c r="JOS56" s="526"/>
      <c r="JOT56" s="526"/>
      <c r="JOU56" s="526"/>
      <c r="JOV56" s="526"/>
      <c r="JOW56" s="526"/>
      <c r="JOX56" s="526"/>
      <c r="JOY56" s="526"/>
      <c r="JOZ56" s="526"/>
      <c r="JPA56" s="526"/>
      <c r="JPB56" s="526"/>
      <c r="JPC56" s="526"/>
      <c r="JPD56" s="526"/>
      <c r="JPE56" s="526"/>
      <c r="JPF56" s="526"/>
      <c r="JPG56" s="526"/>
      <c r="JPH56" s="526"/>
      <c r="JPI56" s="526"/>
      <c r="JPJ56" s="526"/>
      <c r="JPK56" s="526"/>
      <c r="JPL56" s="526"/>
      <c r="JPM56" s="526"/>
      <c r="JPN56" s="526"/>
      <c r="JPO56" s="526"/>
      <c r="JPP56" s="526"/>
      <c r="JPQ56" s="526"/>
      <c r="JPR56" s="526"/>
      <c r="JPS56" s="526"/>
      <c r="JPT56" s="526"/>
      <c r="JPU56" s="526"/>
      <c r="JPV56" s="526"/>
      <c r="JPW56" s="526"/>
      <c r="JPX56" s="526"/>
      <c r="JPY56" s="526"/>
      <c r="JPZ56" s="526"/>
      <c r="JQA56" s="526"/>
      <c r="JQB56" s="526"/>
      <c r="JQC56" s="526"/>
      <c r="JQD56" s="526"/>
      <c r="JQE56" s="526"/>
      <c r="JQF56" s="526"/>
      <c r="JQG56" s="526"/>
      <c r="JQH56" s="526"/>
      <c r="JQI56" s="526"/>
      <c r="JQJ56" s="526"/>
      <c r="JQK56" s="526"/>
      <c r="JQL56" s="526"/>
      <c r="JQM56" s="526"/>
      <c r="JQN56" s="526"/>
      <c r="JQO56" s="526"/>
      <c r="JQP56" s="526"/>
      <c r="JQQ56" s="526"/>
      <c r="JQR56" s="526"/>
      <c r="JQS56" s="526"/>
      <c r="JQT56" s="526"/>
      <c r="JQU56" s="526"/>
      <c r="JQV56" s="526"/>
      <c r="JQW56" s="526"/>
      <c r="JQX56" s="526"/>
      <c r="JQY56" s="526"/>
      <c r="JQZ56" s="526"/>
      <c r="JRA56" s="526"/>
      <c r="JRB56" s="526"/>
      <c r="JRC56" s="526"/>
      <c r="JRD56" s="526"/>
      <c r="JRE56" s="526"/>
      <c r="JRF56" s="526"/>
      <c r="JRG56" s="526"/>
      <c r="JRH56" s="526"/>
      <c r="JRI56" s="526"/>
      <c r="JRJ56" s="526"/>
      <c r="JRK56" s="526"/>
      <c r="JRL56" s="526"/>
      <c r="JRM56" s="526"/>
      <c r="JRN56" s="526"/>
      <c r="JRO56" s="526"/>
      <c r="JRP56" s="526"/>
      <c r="JRQ56" s="526"/>
      <c r="JRR56" s="526"/>
      <c r="JRS56" s="526"/>
      <c r="JRT56" s="526"/>
      <c r="JRU56" s="526"/>
      <c r="JRV56" s="526"/>
      <c r="JRW56" s="526"/>
      <c r="JRX56" s="526"/>
      <c r="JRY56" s="526"/>
      <c r="JRZ56" s="526"/>
      <c r="JSA56" s="526"/>
      <c r="JSB56" s="526"/>
      <c r="JSC56" s="526"/>
      <c r="JSD56" s="526"/>
      <c r="JSE56" s="526"/>
      <c r="JSF56" s="526"/>
      <c r="JSG56" s="526"/>
      <c r="JSH56" s="526"/>
      <c r="JSI56" s="526"/>
      <c r="JSJ56" s="526"/>
      <c r="JSK56" s="526"/>
      <c r="JSL56" s="526"/>
      <c r="JSM56" s="526"/>
      <c r="JSN56" s="526"/>
      <c r="JSO56" s="526"/>
      <c r="JSP56" s="526"/>
      <c r="JSQ56" s="526"/>
      <c r="JSR56" s="526"/>
      <c r="JSS56" s="526"/>
      <c r="JST56" s="526"/>
      <c r="JSU56" s="526"/>
      <c r="JSV56" s="526"/>
      <c r="JSW56" s="526"/>
      <c r="JSX56" s="526"/>
      <c r="JSY56" s="526"/>
      <c r="JSZ56" s="526"/>
      <c r="JTA56" s="526"/>
      <c r="JTB56" s="526"/>
      <c r="JTC56" s="526"/>
      <c r="JTD56" s="526"/>
      <c r="JTE56" s="526"/>
      <c r="JTF56" s="526"/>
      <c r="JTG56" s="526"/>
      <c r="JTH56" s="526"/>
      <c r="JTI56" s="526"/>
      <c r="JTJ56" s="526"/>
      <c r="JTK56" s="526"/>
      <c r="JTL56" s="526"/>
      <c r="JTM56" s="526"/>
      <c r="JTN56" s="526"/>
      <c r="JTO56" s="526"/>
      <c r="JTP56" s="526"/>
      <c r="JTQ56" s="526"/>
      <c r="JTR56" s="526"/>
      <c r="JTS56" s="526"/>
      <c r="JTT56" s="526"/>
      <c r="JTU56" s="526"/>
      <c r="JTV56" s="526"/>
      <c r="JTW56" s="526"/>
      <c r="JTX56" s="526"/>
      <c r="JTY56" s="526"/>
      <c r="JTZ56" s="526"/>
      <c r="JUA56" s="526"/>
      <c r="JUB56" s="526"/>
      <c r="JUC56" s="526"/>
      <c r="JUD56" s="526"/>
      <c r="JUE56" s="526"/>
      <c r="JUF56" s="526"/>
      <c r="JUG56" s="526"/>
      <c r="JUH56" s="526"/>
      <c r="JUI56" s="526"/>
      <c r="JUJ56" s="526"/>
      <c r="JUK56" s="526"/>
      <c r="JUL56" s="526"/>
      <c r="JUM56" s="526"/>
      <c r="JUN56" s="526"/>
      <c r="JUO56" s="526"/>
      <c r="JUP56" s="526"/>
      <c r="JUQ56" s="526"/>
      <c r="JUR56" s="526"/>
      <c r="JUS56" s="526"/>
      <c r="JUT56" s="526"/>
      <c r="JUU56" s="526"/>
      <c r="JUV56" s="526"/>
      <c r="JUW56" s="526"/>
      <c r="JUX56" s="526"/>
      <c r="JUY56" s="526"/>
      <c r="JUZ56" s="526"/>
      <c r="JVA56" s="526"/>
      <c r="JVB56" s="526"/>
      <c r="JVC56" s="526"/>
      <c r="JVD56" s="526"/>
      <c r="JVE56" s="526"/>
      <c r="JVF56" s="526"/>
      <c r="JVG56" s="526"/>
      <c r="JVH56" s="526"/>
      <c r="JVI56" s="526"/>
      <c r="JVJ56" s="526"/>
      <c r="JVK56" s="526"/>
      <c r="JVL56" s="526"/>
      <c r="JVM56" s="526"/>
      <c r="JVN56" s="526"/>
      <c r="JVO56" s="526"/>
      <c r="JVP56" s="526"/>
      <c r="JVQ56" s="526"/>
      <c r="JVR56" s="526"/>
      <c r="JVS56" s="526"/>
      <c r="JVT56" s="526"/>
      <c r="JVU56" s="526"/>
      <c r="JVV56" s="526"/>
      <c r="JVW56" s="526"/>
      <c r="JVX56" s="526"/>
      <c r="JVY56" s="526"/>
      <c r="JVZ56" s="526"/>
      <c r="JWA56" s="526"/>
      <c r="JWB56" s="526"/>
      <c r="JWC56" s="526"/>
      <c r="JWD56" s="526"/>
      <c r="JWE56" s="526"/>
      <c r="JWF56" s="526"/>
      <c r="JWG56" s="526"/>
      <c r="JWH56" s="526"/>
      <c r="JWI56" s="526"/>
      <c r="JWJ56" s="526"/>
      <c r="JWK56" s="526"/>
      <c r="JWL56" s="526"/>
      <c r="JWM56" s="526"/>
      <c r="JWN56" s="526"/>
      <c r="JWO56" s="526"/>
      <c r="JWP56" s="526"/>
      <c r="JWQ56" s="526"/>
      <c r="JWR56" s="526"/>
      <c r="JWS56" s="526"/>
      <c r="JWT56" s="526"/>
      <c r="JWU56" s="526"/>
      <c r="JWV56" s="526"/>
      <c r="JWW56" s="526"/>
      <c r="JWX56" s="526"/>
      <c r="JWY56" s="526"/>
      <c r="JWZ56" s="526"/>
      <c r="JXA56" s="526"/>
      <c r="JXB56" s="526"/>
      <c r="JXC56" s="526"/>
      <c r="JXD56" s="526"/>
      <c r="JXE56" s="526"/>
      <c r="JXF56" s="526"/>
      <c r="JXG56" s="526"/>
      <c r="JXH56" s="526"/>
      <c r="JXI56" s="526"/>
      <c r="JXJ56" s="526"/>
      <c r="JXK56" s="526"/>
      <c r="JXL56" s="526"/>
      <c r="JXM56" s="526"/>
      <c r="JXN56" s="526"/>
      <c r="JXO56" s="526"/>
      <c r="JXP56" s="526"/>
      <c r="JXQ56" s="526"/>
      <c r="JXR56" s="526"/>
      <c r="JXS56" s="526"/>
      <c r="JXT56" s="526"/>
      <c r="JXU56" s="526"/>
      <c r="JXV56" s="526"/>
      <c r="JXW56" s="526"/>
      <c r="JXX56" s="526"/>
      <c r="JXY56" s="526"/>
      <c r="JXZ56" s="526"/>
      <c r="JYA56" s="526"/>
      <c r="JYB56" s="526"/>
      <c r="JYC56" s="526"/>
      <c r="JYD56" s="526"/>
      <c r="JYE56" s="526"/>
      <c r="JYF56" s="526"/>
      <c r="JYG56" s="526"/>
      <c r="JYH56" s="526"/>
      <c r="JYI56" s="526"/>
      <c r="JYJ56" s="526"/>
      <c r="JYK56" s="526"/>
      <c r="JYL56" s="526"/>
      <c r="JYM56" s="526"/>
      <c r="JYN56" s="526"/>
      <c r="JYO56" s="526"/>
      <c r="JYP56" s="526"/>
      <c r="JYQ56" s="526"/>
      <c r="JYR56" s="526"/>
      <c r="JYS56" s="526"/>
      <c r="JYT56" s="526"/>
      <c r="JYU56" s="526"/>
      <c r="JYV56" s="526"/>
      <c r="JYW56" s="526"/>
      <c r="JYX56" s="526"/>
      <c r="JYY56" s="526"/>
      <c r="JYZ56" s="526"/>
      <c r="JZA56" s="526"/>
      <c r="JZB56" s="526"/>
      <c r="JZC56" s="526"/>
      <c r="JZD56" s="526"/>
      <c r="JZE56" s="526"/>
      <c r="JZF56" s="526"/>
      <c r="JZG56" s="526"/>
      <c r="JZH56" s="526"/>
      <c r="JZI56" s="526"/>
      <c r="JZJ56" s="526"/>
      <c r="JZK56" s="526"/>
      <c r="JZL56" s="526"/>
      <c r="JZM56" s="526"/>
      <c r="JZN56" s="526"/>
      <c r="JZO56" s="526"/>
      <c r="JZP56" s="526"/>
      <c r="JZQ56" s="526"/>
      <c r="JZR56" s="526"/>
      <c r="JZS56" s="526"/>
      <c r="JZT56" s="526"/>
      <c r="JZU56" s="526"/>
      <c r="JZV56" s="526"/>
      <c r="JZW56" s="526"/>
      <c r="JZX56" s="526"/>
      <c r="JZY56" s="526"/>
      <c r="JZZ56" s="526"/>
      <c r="KAA56" s="526"/>
      <c r="KAB56" s="526"/>
      <c r="KAC56" s="526"/>
      <c r="KAD56" s="526"/>
      <c r="KAE56" s="526"/>
      <c r="KAF56" s="526"/>
      <c r="KAG56" s="526"/>
      <c r="KAH56" s="526"/>
      <c r="KAI56" s="526"/>
      <c r="KAJ56" s="526"/>
      <c r="KAK56" s="526"/>
      <c r="KAL56" s="526"/>
      <c r="KAM56" s="526"/>
      <c r="KAN56" s="526"/>
      <c r="KAO56" s="526"/>
      <c r="KAP56" s="526"/>
      <c r="KAQ56" s="526"/>
      <c r="KAR56" s="526"/>
      <c r="KAS56" s="526"/>
      <c r="KAT56" s="526"/>
      <c r="KAU56" s="526"/>
      <c r="KAV56" s="526"/>
      <c r="KAW56" s="526"/>
      <c r="KAX56" s="526"/>
      <c r="KAY56" s="526"/>
      <c r="KAZ56" s="526"/>
      <c r="KBA56" s="526"/>
      <c r="KBB56" s="526"/>
      <c r="KBC56" s="526"/>
      <c r="KBD56" s="526"/>
      <c r="KBE56" s="526"/>
      <c r="KBF56" s="526"/>
      <c r="KBG56" s="526"/>
      <c r="KBH56" s="526"/>
      <c r="KBI56" s="526"/>
      <c r="KBJ56" s="526"/>
      <c r="KBK56" s="526"/>
      <c r="KBL56" s="526"/>
      <c r="KBM56" s="526"/>
      <c r="KBN56" s="526"/>
      <c r="KBO56" s="526"/>
      <c r="KBP56" s="526"/>
      <c r="KBQ56" s="526"/>
      <c r="KBR56" s="526"/>
      <c r="KBS56" s="526"/>
      <c r="KBT56" s="526"/>
      <c r="KBU56" s="526"/>
      <c r="KBV56" s="526"/>
      <c r="KBW56" s="526"/>
      <c r="KBX56" s="526"/>
      <c r="KBY56" s="526"/>
      <c r="KBZ56" s="526"/>
      <c r="KCA56" s="526"/>
      <c r="KCB56" s="526"/>
      <c r="KCC56" s="526"/>
      <c r="KCD56" s="526"/>
      <c r="KCE56" s="526"/>
      <c r="KCF56" s="526"/>
      <c r="KCG56" s="526"/>
      <c r="KCH56" s="526"/>
      <c r="KCI56" s="526"/>
      <c r="KCJ56" s="526"/>
      <c r="KCK56" s="526"/>
      <c r="KCL56" s="526"/>
      <c r="KCM56" s="526"/>
      <c r="KCN56" s="526"/>
      <c r="KCO56" s="526"/>
      <c r="KCP56" s="526"/>
      <c r="KCQ56" s="526"/>
      <c r="KCR56" s="526"/>
      <c r="KCS56" s="526"/>
      <c r="KCT56" s="526"/>
      <c r="KCU56" s="526"/>
      <c r="KCV56" s="526"/>
      <c r="KCW56" s="526"/>
      <c r="KCX56" s="526"/>
      <c r="KCY56" s="526"/>
      <c r="KCZ56" s="526"/>
      <c r="KDA56" s="526"/>
      <c r="KDB56" s="526"/>
      <c r="KDC56" s="526"/>
      <c r="KDD56" s="526"/>
      <c r="KDE56" s="526"/>
      <c r="KDF56" s="526"/>
      <c r="KDG56" s="526"/>
      <c r="KDH56" s="526"/>
      <c r="KDI56" s="526"/>
      <c r="KDJ56" s="526"/>
      <c r="KDK56" s="526"/>
      <c r="KDL56" s="526"/>
      <c r="KDM56" s="526"/>
      <c r="KDN56" s="526"/>
      <c r="KDO56" s="526"/>
      <c r="KDP56" s="526"/>
      <c r="KDQ56" s="526"/>
      <c r="KDR56" s="526"/>
      <c r="KDS56" s="526"/>
      <c r="KDT56" s="526"/>
      <c r="KDU56" s="526"/>
      <c r="KDV56" s="526"/>
      <c r="KDW56" s="526"/>
      <c r="KDX56" s="526"/>
      <c r="KDY56" s="526"/>
      <c r="KDZ56" s="526"/>
      <c r="KEA56" s="526"/>
      <c r="KEB56" s="526"/>
      <c r="KEC56" s="526"/>
      <c r="KED56" s="526"/>
      <c r="KEE56" s="526"/>
      <c r="KEF56" s="526"/>
      <c r="KEG56" s="526"/>
      <c r="KEH56" s="526"/>
      <c r="KEI56" s="526"/>
      <c r="KEJ56" s="526"/>
      <c r="KEK56" s="526"/>
      <c r="KEL56" s="526"/>
      <c r="KEM56" s="526"/>
      <c r="KEN56" s="526"/>
      <c r="KEO56" s="526"/>
      <c r="KEP56" s="526"/>
      <c r="KEQ56" s="526"/>
      <c r="KER56" s="526"/>
      <c r="KES56" s="526"/>
      <c r="KET56" s="526"/>
      <c r="KEU56" s="526"/>
      <c r="KEV56" s="526"/>
      <c r="KEW56" s="526"/>
      <c r="KEX56" s="526"/>
      <c r="KEY56" s="526"/>
      <c r="KEZ56" s="526"/>
      <c r="KFA56" s="526"/>
      <c r="KFB56" s="526"/>
      <c r="KFC56" s="526"/>
      <c r="KFD56" s="526"/>
      <c r="KFE56" s="526"/>
      <c r="KFF56" s="526"/>
      <c r="KFG56" s="526"/>
      <c r="KFH56" s="526"/>
      <c r="KFI56" s="526"/>
      <c r="KFJ56" s="526"/>
      <c r="KFK56" s="526"/>
      <c r="KFL56" s="526"/>
      <c r="KFM56" s="526"/>
      <c r="KFN56" s="526"/>
      <c r="KFO56" s="526"/>
      <c r="KFP56" s="526"/>
      <c r="KFQ56" s="526"/>
      <c r="KFR56" s="526"/>
      <c r="KFS56" s="526"/>
      <c r="KFT56" s="526"/>
      <c r="KFU56" s="526"/>
      <c r="KFV56" s="526"/>
      <c r="KFW56" s="526"/>
      <c r="KFX56" s="526"/>
      <c r="KFY56" s="526"/>
      <c r="KFZ56" s="526"/>
      <c r="KGA56" s="526"/>
      <c r="KGB56" s="526"/>
      <c r="KGC56" s="526"/>
      <c r="KGD56" s="526"/>
      <c r="KGE56" s="526"/>
      <c r="KGF56" s="526"/>
      <c r="KGG56" s="526"/>
      <c r="KGH56" s="526"/>
      <c r="KGI56" s="526"/>
      <c r="KGJ56" s="526"/>
      <c r="KGK56" s="526"/>
      <c r="KGL56" s="526"/>
      <c r="KGM56" s="526"/>
      <c r="KGN56" s="526"/>
      <c r="KGO56" s="526"/>
      <c r="KGP56" s="526"/>
      <c r="KGQ56" s="526"/>
      <c r="KGR56" s="526"/>
      <c r="KGS56" s="526"/>
      <c r="KGT56" s="526"/>
      <c r="KGU56" s="526"/>
      <c r="KGV56" s="526"/>
      <c r="KGW56" s="526"/>
      <c r="KGX56" s="526"/>
      <c r="KGY56" s="526"/>
      <c r="KGZ56" s="526"/>
      <c r="KHA56" s="526"/>
      <c r="KHB56" s="526"/>
      <c r="KHC56" s="526"/>
      <c r="KHD56" s="526"/>
      <c r="KHE56" s="526"/>
      <c r="KHF56" s="526"/>
      <c r="KHG56" s="526"/>
      <c r="KHH56" s="526"/>
      <c r="KHI56" s="526"/>
      <c r="KHJ56" s="526"/>
      <c r="KHK56" s="526"/>
      <c r="KHL56" s="526"/>
      <c r="KHM56" s="526"/>
      <c r="KHN56" s="526"/>
      <c r="KHO56" s="526"/>
      <c r="KHP56" s="526"/>
      <c r="KHQ56" s="526"/>
      <c r="KHR56" s="526"/>
      <c r="KHS56" s="526"/>
      <c r="KHT56" s="526"/>
      <c r="KHU56" s="526"/>
      <c r="KHV56" s="526"/>
      <c r="KHW56" s="526"/>
      <c r="KHX56" s="526"/>
      <c r="KHY56" s="526"/>
      <c r="KHZ56" s="526"/>
      <c r="KIA56" s="526"/>
      <c r="KIB56" s="526"/>
      <c r="KIC56" s="526"/>
      <c r="KID56" s="526"/>
      <c r="KIE56" s="526"/>
      <c r="KIF56" s="526"/>
      <c r="KIG56" s="526"/>
      <c r="KIH56" s="526"/>
      <c r="KII56" s="526"/>
      <c r="KIJ56" s="526"/>
      <c r="KIK56" s="526"/>
      <c r="KIL56" s="526"/>
      <c r="KIM56" s="526"/>
      <c r="KIN56" s="526"/>
      <c r="KIO56" s="526"/>
      <c r="KIP56" s="526"/>
      <c r="KIQ56" s="526"/>
      <c r="KIR56" s="526"/>
      <c r="KIS56" s="526"/>
      <c r="KIT56" s="526"/>
      <c r="KIU56" s="526"/>
      <c r="KIV56" s="526"/>
      <c r="KIW56" s="526"/>
      <c r="KIX56" s="526"/>
      <c r="KIY56" s="526"/>
      <c r="KIZ56" s="526"/>
      <c r="KJA56" s="526"/>
      <c r="KJB56" s="526"/>
      <c r="KJC56" s="526"/>
      <c r="KJD56" s="526"/>
      <c r="KJE56" s="526"/>
      <c r="KJF56" s="526"/>
      <c r="KJG56" s="526"/>
      <c r="KJH56" s="526"/>
      <c r="KJI56" s="526"/>
      <c r="KJJ56" s="526"/>
      <c r="KJK56" s="526"/>
      <c r="KJL56" s="526"/>
      <c r="KJM56" s="526"/>
      <c r="KJN56" s="526"/>
      <c r="KJO56" s="526"/>
      <c r="KJP56" s="526"/>
      <c r="KJQ56" s="526"/>
      <c r="KJR56" s="526"/>
      <c r="KJS56" s="526"/>
      <c r="KJT56" s="526"/>
      <c r="KJU56" s="526"/>
      <c r="KJV56" s="526"/>
      <c r="KJW56" s="526"/>
      <c r="KJX56" s="526"/>
      <c r="KJY56" s="526"/>
      <c r="KJZ56" s="526"/>
      <c r="KKA56" s="526"/>
      <c r="KKB56" s="526"/>
      <c r="KKC56" s="526"/>
      <c r="KKD56" s="526"/>
      <c r="KKE56" s="526"/>
      <c r="KKF56" s="526"/>
      <c r="KKG56" s="526"/>
      <c r="KKH56" s="526"/>
      <c r="KKI56" s="526"/>
      <c r="KKJ56" s="526"/>
      <c r="KKK56" s="526"/>
      <c r="KKL56" s="526"/>
      <c r="KKM56" s="526"/>
      <c r="KKN56" s="526"/>
      <c r="KKO56" s="526"/>
      <c r="KKP56" s="526"/>
      <c r="KKQ56" s="526"/>
      <c r="KKR56" s="526"/>
      <c r="KKS56" s="526"/>
      <c r="KKT56" s="526"/>
      <c r="KKU56" s="526"/>
      <c r="KKV56" s="526"/>
      <c r="KKW56" s="526"/>
      <c r="KKX56" s="526"/>
      <c r="KKY56" s="526"/>
      <c r="KKZ56" s="526"/>
      <c r="KLA56" s="526"/>
      <c r="KLB56" s="526"/>
      <c r="KLC56" s="526"/>
      <c r="KLD56" s="526"/>
      <c r="KLE56" s="526"/>
      <c r="KLF56" s="526"/>
      <c r="KLG56" s="526"/>
      <c r="KLH56" s="526"/>
      <c r="KLI56" s="526"/>
      <c r="KLJ56" s="526"/>
      <c r="KLK56" s="526"/>
      <c r="KLL56" s="526"/>
      <c r="KLM56" s="526"/>
      <c r="KLN56" s="526"/>
      <c r="KLO56" s="526"/>
      <c r="KLP56" s="526"/>
      <c r="KLQ56" s="526"/>
      <c r="KLR56" s="526"/>
      <c r="KLS56" s="526"/>
      <c r="KLT56" s="526"/>
      <c r="KLU56" s="526"/>
      <c r="KLV56" s="526"/>
      <c r="KLW56" s="526"/>
      <c r="KLX56" s="526"/>
      <c r="KLY56" s="526"/>
      <c r="KLZ56" s="526"/>
      <c r="KMA56" s="526"/>
      <c r="KMB56" s="526"/>
      <c r="KMC56" s="526"/>
      <c r="KMD56" s="526"/>
      <c r="KME56" s="526"/>
      <c r="KMF56" s="526"/>
      <c r="KMG56" s="526"/>
      <c r="KMH56" s="526"/>
      <c r="KMI56" s="526"/>
      <c r="KMJ56" s="526"/>
      <c r="KMK56" s="526"/>
      <c r="KML56" s="526"/>
      <c r="KMM56" s="526"/>
      <c r="KMN56" s="526"/>
      <c r="KMO56" s="526"/>
      <c r="KMP56" s="526"/>
      <c r="KMQ56" s="526"/>
      <c r="KMR56" s="526"/>
      <c r="KMS56" s="526"/>
      <c r="KMT56" s="526"/>
      <c r="KMU56" s="526"/>
      <c r="KMV56" s="526"/>
      <c r="KMW56" s="526"/>
      <c r="KMX56" s="526"/>
      <c r="KMY56" s="526"/>
      <c r="KMZ56" s="526"/>
      <c r="KNA56" s="526"/>
      <c r="KNB56" s="526"/>
      <c r="KNC56" s="526"/>
      <c r="KND56" s="526"/>
      <c r="KNE56" s="526"/>
      <c r="KNF56" s="526"/>
      <c r="KNG56" s="526"/>
      <c r="KNH56" s="526"/>
      <c r="KNI56" s="526"/>
      <c r="KNJ56" s="526"/>
      <c r="KNK56" s="526"/>
      <c r="KNL56" s="526"/>
      <c r="KNM56" s="526"/>
      <c r="KNN56" s="526"/>
      <c r="KNO56" s="526"/>
      <c r="KNP56" s="526"/>
      <c r="KNQ56" s="526"/>
      <c r="KNR56" s="526"/>
      <c r="KNS56" s="526"/>
      <c r="KNT56" s="526"/>
      <c r="KNU56" s="526"/>
      <c r="KNV56" s="526"/>
      <c r="KNW56" s="526"/>
      <c r="KNX56" s="526"/>
      <c r="KNY56" s="526"/>
      <c r="KNZ56" s="526"/>
      <c r="KOA56" s="526"/>
      <c r="KOB56" s="526"/>
      <c r="KOC56" s="526"/>
      <c r="KOD56" s="526"/>
      <c r="KOE56" s="526"/>
      <c r="KOF56" s="526"/>
      <c r="KOG56" s="526"/>
      <c r="KOH56" s="526"/>
      <c r="KOI56" s="526"/>
      <c r="KOJ56" s="526"/>
      <c r="KOK56" s="526"/>
      <c r="KOL56" s="526"/>
      <c r="KOM56" s="526"/>
      <c r="KON56" s="526"/>
      <c r="KOO56" s="526"/>
      <c r="KOP56" s="526"/>
      <c r="KOQ56" s="526"/>
      <c r="KOR56" s="526"/>
      <c r="KOS56" s="526"/>
      <c r="KOT56" s="526"/>
      <c r="KOU56" s="526"/>
      <c r="KOV56" s="526"/>
      <c r="KOW56" s="526"/>
      <c r="KOX56" s="526"/>
      <c r="KOY56" s="526"/>
      <c r="KOZ56" s="526"/>
      <c r="KPA56" s="526"/>
      <c r="KPB56" s="526"/>
      <c r="KPC56" s="526"/>
      <c r="KPD56" s="526"/>
      <c r="KPE56" s="526"/>
      <c r="KPF56" s="526"/>
      <c r="KPG56" s="526"/>
      <c r="KPH56" s="526"/>
      <c r="KPI56" s="526"/>
      <c r="KPJ56" s="526"/>
      <c r="KPK56" s="526"/>
      <c r="KPL56" s="526"/>
      <c r="KPM56" s="526"/>
      <c r="KPN56" s="526"/>
      <c r="KPO56" s="526"/>
      <c r="KPP56" s="526"/>
      <c r="KPQ56" s="526"/>
      <c r="KPR56" s="526"/>
      <c r="KPS56" s="526"/>
      <c r="KPT56" s="526"/>
      <c r="KPU56" s="526"/>
      <c r="KPV56" s="526"/>
      <c r="KPW56" s="526"/>
      <c r="KPX56" s="526"/>
      <c r="KPY56" s="526"/>
      <c r="KPZ56" s="526"/>
      <c r="KQA56" s="526"/>
      <c r="KQB56" s="526"/>
      <c r="KQC56" s="526"/>
      <c r="KQD56" s="526"/>
      <c r="KQE56" s="526"/>
      <c r="KQF56" s="526"/>
      <c r="KQG56" s="526"/>
      <c r="KQH56" s="526"/>
      <c r="KQI56" s="526"/>
      <c r="KQJ56" s="526"/>
      <c r="KQK56" s="526"/>
      <c r="KQL56" s="526"/>
      <c r="KQM56" s="526"/>
      <c r="KQN56" s="526"/>
      <c r="KQO56" s="526"/>
      <c r="KQP56" s="526"/>
      <c r="KQQ56" s="526"/>
      <c r="KQR56" s="526"/>
      <c r="KQS56" s="526"/>
      <c r="KQT56" s="526"/>
      <c r="KQU56" s="526"/>
      <c r="KQV56" s="526"/>
      <c r="KQW56" s="526"/>
      <c r="KQX56" s="526"/>
      <c r="KQY56" s="526"/>
      <c r="KQZ56" s="526"/>
      <c r="KRA56" s="526"/>
      <c r="KRB56" s="526"/>
      <c r="KRC56" s="526"/>
      <c r="KRD56" s="526"/>
      <c r="KRE56" s="526"/>
      <c r="KRF56" s="526"/>
      <c r="KRG56" s="526"/>
      <c r="KRH56" s="526"/>
      <c r="KRI56" s="526"/>
      <c r="KRJ56" s="526"/>
      <c r="KRK56" s="526"/>
      <c r="KRL56" s="526"/>
      <c r="KRM56" s="526"/>
      <c r="KRN56" s="526"/>
      <c r="KRO56" s="526"/>
      <c r="KRP56" s="526"/>
      <c r="KRQ56" s="526"/>
      <c r="KRR56" s="526"/>
      <c r="KRS56" s="526"/>
      <c r="KRT56" s="526"/>
      <c r="KRU56" s="526"/>
      <c r="KRV56" s="526"/>
      <c r="KRW56" s="526"/>
      <c r="KRX56" s="526"/>
      <c r="KRY56" s="526"/>
      <c r="KRZ56" s="526"/>
      <c r="KSA56" s="526"/>
      <c r="KSB56" s="526"/>
      <c r="KSC56" s="526"/>
      <c r="KSD56" s="526"/>
      <c r="KSE56" s="526"/>
      <c r="KSF56" s="526"/>
      <c r="KSG56" s="526"/>
      <c r="KSH56" s="526"/>
      <c r="KSI56" s="526"/>
      <c r="KSJ56" s="526"/>
      <c r="KSK56" s="526"/>
      <c r="KSL56" s="526"/>
      <c r="KSM56" s="526"/>
      <c r="KSN56" s="526"/>
      <c r="KSO56" s="526"/>
      <c r="KSP56" s="526"/>
      <c r="KSQ56" s="526"/>
      <c r="KSR56" s="526"/>
      <c r="KSS56" s="526"/>
      <c r="KST56" s="526"/>
      <c r="KSU56" s="526"/>
      <c r="KSV56" s="526"/>
      <c r="KSW56" s="526"/>
      <c r="KSX56" s="526"/>
      <c r="KSY56" s="526"/>
      <c r="KSZ56" s="526"/>
      <c r="KTA56" s="526"/>
      <c r="KTB56" s="526"/>
      <c r="KTC56" s="526"/>
      <c r="KTD56" s="526"/>
      <c r="KTE56" s="526"/>
      <c r="KTF56" s="526"/>
      <c r="KTG56" s="526"/>
      <c r="KTH56" s="526"/>
      <c r="KTI56" s="526"/>
      <c r="KTJ56" s="526"/>
      <c r="KTK56" s="526"/>
      <c r="KTL56" s="526"/>
      <c r="KTM56" s="526"/>
      <c r="KTN56" s="526"/>
      <c r="KTO56" s="526"/>
      <c r="KTP56" s="526"/>
      <c r="KTQ56" s="526"/>
      <c r="KTR56" s="526"/>
      <c r="KTS56" s="526"/>
      <c r="KTT56" s="526"/>
      <c r="KTU56" s="526"/>
      <c r="KTV56" s="526"/>
      <c r="KTW56" s="526"/>
      <c r="KTX56" s="526"/>
      <c r="KTY56" s="526"/>
      <c r="KTZ56" s="526"/>
      <c r="KUA56" s="526"/>
      <c r="KUB56" s="526"/>
      <c r="KUC56" s="526"/>
      <c r="KUD56" s="526"/>
      <c r="KUE56" s="526"/>
      <c r="KUF56" s="526"/>
      <c r="KUG56" s="526"/>
      <c r="KUH56" s="526"/>
      <c r="KUI56" s="526"/>
      <c r="KUJ56" s="526"/>
      <c r="KUK56" s="526"/>
      <c r="KUL56" s="526"/>
      <c r="KUM56" s="526"/>
      <c r="KUN56" s="526"/>
      <c r="KUO56" s="526"/>
      <c r="KUP56" s="526"/>
      <c r="KUQ56" s="526"/>
      <c r="KUR56" s="526"/>
      <c r="KUS56" s="526"/>
      <c r="KUT56" s="526"/>
      <c r="KUU56" s="526"/>
      <c r="KUV56" s="526"/>
      <c r="KUW56" s="526"/>
      <c r="KUX56" s="526"/>
      <c r="KUY56" s="526"/>
      <c r="KUZ56" s="526"/>
      <c r="KVA56" s="526"/>
      <c r="KVB56" s="526"/>
      <c r="KVC56" s="526"/>
      <c r="KVD56" s="526"/>
      <c r="KVE56" s="526"/>
      <c r="KVF56" s="526"/>
      <c r="KVG56" s="526"/>
      <c r="KVH56" s="526"/>
      <c r="KVI56" s="526"/>
      <c r="KVJ56" s="526"/>
      <c r="KVK56" s="526"/>
      <c r="KVL56" s="526"/>
      <c r="KVM56" s="526"/>
      <c r="KVN56" s="526"/>
      <c r="KVO56" s="526"/>
      <c r="KVP56" s="526"/>
      <c r="KVQ56" s="526"/>
      <c r="KVR56" s="526"/>
      <c r="KVS56" s="526"/>
      <c r="KVT56" s="526"/>
      <c r="KVU56" s="526"/>
      <c r="KVV56" s="526"/>
      <c r="KVW56" s="526"/>
      <c r="KVX56" s="526"/>
      <c r="KVY56" s="526"/>
      <c r="KVZ56" s="526"/>
      <c r="KWA56" s="526"/>
      <c r="KWB56" s="526"/>
      <c r="KWC56" s="526"/>
      <c r="KWD56" s="526"/>
      <c r="KWE56" s="526"/>
      <c r="KWF56" s="526"/>
      <c r="KWG56" s="526"/>
      <c r="KWH56" s="526"/>
      <c r="KWI56" s="526"/>
      <c r="KWJ56" s="526"/>
      <c r="KWK56" s="526"/>
      <c r="KWL56" s="526"/>
      <c r="KWM56" s="526"/>
      <c r="KWN56" s="526"/>
      <c r="KWO56" s="526"/>
      <c r="KWP56" s="526"/>
      <c r="KWQ56" s="526"/>
      <c r="KWR56" s="526"/>
      <c r="KWS56" s="526"/>
      <c r="KWT56" s="526"/>
      <c r="KWU56" s="526"/>
      <c r="KWV56" s="526"/>
      <c r="KWW56" s="526"/>
      <c r="KWX56" s="526"/>
      <c r="KWY56" s="526"/>
      <c r="KWZ56" s="526"/>
      <c r="KXA56" s="526"/>
      <c r="KXB56" s="526"/>
      <c r="KXC56" s="526"/>
      <c r="KXD56" s="526"/>
      <c r="KXE56" s="526"/>
      <c r="KXF56" s="526"/>
      <c r="KXG56" s="526"/>
      <c r="KXH56" s="526"/>
      <c r="KXI56" s="526"/>
      <c r="KXJ56" s="526"/>
      <c r="KXK56" s="526"/>
      <c r="KXL56" s="526"/>
      <c r="KXM56" s="526"/>
      <c r="KXN56" s="526"/>
      <c r="KXO56" s="526"/>
      <c r="KXP56" s="526"/>
      <c r="KXQ56" s="526"/>
      <c r="KXR56" s="526"/>
      <c r="KXS56" s="526"/>
      <c r="KXT56" s="526"/>
      <c r="KXU56" s="526"/>
      <c r="KXV56" s="526"/>
      <c r="KXW56" s="526"/>
      <c r="KXX56" s="526"/>
      <c r="KXY56" s="526"/>
      <c r="KXZ56" s="526"/>
      <c r="KYA56" s="526"/>
      <c r="KYB56" s="526"/>
      <c r="KYC56" s="526"/>
      <c r="KYD56" s="526"/>
      <c r="KYE56" s="526"/>
      <c r="KYF56" s="526"/>
      <c r="KYG56" s="526"/>
      <c r="KYH56" s="526"/>
      <c r="KYI56" s="526"/>
      <c r="KYJ56" s="526"/>
      <c r="KYK56" s="526"/>
      <c r="KYL56" s="526"/>
      <c r="KYM56" s="526"/>
      <c r="KYN56" s="526"/>
      <c r="KYO56" s="526"/>
      <c r="KYP56" s="526"/>
      <c r="KYQ56" s="526"/>
      <c r="KYR56" s="526"/>
      <c r="KYS56" s="526"/>
      <c r="KYT56" s="526"/>
      <c r="KYU56" s="526"/>
      <c r="KYV56" s="526"/>
      <c r="KYW56" s="526"/>
      <c r="KYX56" s="526"/>
      <c r="KYY56" s="526"/>
      <c r="KYZ56" s="526"/>
      <c r="KZA56" s="526"/>
      <c r="KZB56" s="526"/>
      <c r="KZC56" s="526"/>
      <c r="KZD56" s="526"/>
      <c r="KZE56" s="526"/>
      <c r="KZF56" s="526"/>
      <c r="KZG56" s="526"/>
      <c r="KZH56" s="526"/>
      <c r="KZI56" s="526"/>
      <c r="KZJ56" s="526"/>
      <c r="KZK56" s="526"/>
      <c r="KZL56" s="526"/>
      <c r="KZM56" s="526"/>
      <c r="KZN56" s="526"/>
      <c r="KZO56" s="526"/>
      <c r="KZP56" s="526"/>
      <c r="KZQ56" s="526"/>
      <c r="KZR56" s="526"/>
      <c r="KZS56" s="526"/>
      <c r="KZT56" s="526"/>
      <c r="KZU56" s="526"/>
      <c r="KZV56" s="526"/>
      <c r="KZW56" s="526"/>
      <c r="KZX56" s="526"/>
      <c r="KZY56" s="526"/>
      <c r="KZZ56" s="526"/>
      <c r="LAA56" s="526"/>
      <c r="LAB56" s="526"/>
      <c r="LAC56" s="526"/>
      <c r="LAD56" s="526"/>
      <c r="LAE56" s="526"/>
      <c r="LAF56" s="526"/>
      <c r="LAG56" s="526"/>
      <c r="LAH56" s="526"/>
      <c r="LAI56" s="526"/>
      <c r="LAJ56" s="526"/>
      <c r="LAK56" s="526"/>
      <c r="LAL56" s="526"/>
      <c r="LAM56" s="526"/>
      <c r="LAN56" s="526"/>
      <c r="LAO56" s="526"/>
      <c r="LAP56" s="526"/>
      <c r="LAQ56" s="526"/>
      <c r="LAR56" s="526"/>
      <c r="LAS56" s="526"/>
      <c r="LAT56" s="526"/>
      <c r="LAU56" s="526"/>
      <c r="LAV56" s="526"/>
      <c r="LAW56" s="526"/>
      <c r="LAX56" s="526"/>
      <c r="LAY56" s="526"/>
      <c r="LAZ56" s="526"/>
      <c r="LBA56" s="526"/>
      <c r="LBB56" s="526"/>
      <c r="LBC56" s="526"/>
      <c r="LBD56" s="526"/>
      <c r="LBE56" s="526"/>
      <c r="LBF56" s="526"/>
      <c r="LBG56" s="526"/>
      <c r="LBH56" s="526"/>
      <c r="LBI56" s="526"/>
      <c r="LBJ56" s="526"/>
      <c r="LBK56" s="526"/>
      <c r="LBL56" s="526"/>
      <c r="LBM56" s="526"/>
      <c r="LBN56" s="526"/>
      <c r="LBO56" s="526"/>
      <c r="LBP56" s="526"/>
      <c r="LBQ56" s="526"/>
      <c r="LBR56" s="526"/>
      <c r="LBS56" s="526"/>
      <c r="LBT56" s="526"/>
      <c r="LBU56" s="526"/>
      <c r="LBV56" s="526"/>
      <c r="LBW56" s="526"/>
      <c r="LBX56" s="526"/>
      <c r="LBY56" s="526"/>
      <c r="LBZ56" s="526"/>
      <c r="LCA56" s="526"/>
      <c r="LCB56" s="526"/>
      <c r="LCC56" s="526"/>
      <c r="LCD56" s="526"/>
      <c r="LCE56" s="526"/>
      <c r="LCF56" s="526"/>
      <c r="LCG56" s="526"/>
      <c r="LCH56" s="526"/>
      <c r="LCI56" s="526"/>
      <c r="LCJ56" s="526"/>
      <c r="LCK56" s="526"/>
      <c r="LCL56" s="526"/>
      <c r="LCM56" s="526"/>
      <c r="LCN56" s="526"/>
      <c r="LCO56" s="526"/>
      <c r="LCP56" s="526"/>
      <c r="LCQ56" s="526"/>
      <c r="LCR56" s="526"/>
      <c r="LCS56" s="526"/>
      <c r="LCT56" s="526"/>
      <c r="LCU56" s="526"/>
      <c r="LCV56" s="526"/>
      <c r="LCW56" s="526"/>
      <c r="LCX56" s="526"/>
      <c r="LCY56" s="526"/>
      <c r="LCZ56" s="526"/>
      <c r="LDA56" s="526"/>
      <c r="LDB56" s="526"/>
      <c r="LDC56" s="526"/>
      <c r="LDD56" s="526"/>
      <c r="LDE56" s="526"/>
      <c r="LDF56" s="526"/>
      <c r="LDG56" s="526"/>
      <c r="LDH56" s="526"/>
      <c r="LDI56" s="526"/>
      <c r="LDJ56" s="526"/>
      <c r="LDK56" s="526"/>
      <c r="LDL56" s="526"/>
      <c r="LDM56" s="526"/>
      <c r="LDN56" s="526"/>
      <c r="LDO56" s="526"/>
      <c r="LDP56" s="526"/>
      <c r="LDQ56" s="526"/>
      <c r="LDR56" s="526"/>
      <c r="LDS56" s="526"/>
      <c r="LDT56" s="526"/>
      <c r="LDU56" s="526"/>
      <c r="LDV56" s="526"/>
      <c r="LDW56" s="526"/>
      <c r="LDX56" s="526"/>
      <c r="LDY56" s="526"/>
      <c r="LDZ56" s="526"/>
      <c r="LEA56" s="526"/>
      <c r="LEB56" s="526"/>
      <c r="LEC56" s="526"/>
      <c r="LED56" s="526"/>
      <c r="LEE56" s="526"/>
      <c r="LEF56" s="526"/>
      <c r="LEG56" s="526"/>
      <c r="LEH56" s="526"/>
      <c r="LEI56" s="526"/>
      <c r="LEJ56" s="526"/>
      <c r="LEK56" s="526"/>
      <c r="LEL56" s="526"/>
      <c r="LEM56" s="526"/>
      <c r="LEN56" s="526"/>
      <c r="LEO56" s="526"/>
      <c r="LEP56" s="526"/>
      <c r="LEQ56" s="526"/>
      <c r="LER56" s="526"/>
      <c r="LES56" s="526"/>
      <c r="LET56" s="526"/>
      <c r="LEU56" s="526"/>
      <c r="LEV56" s="526"/>
      <c r="LEW56" s="526"/>
      <c r="LEX56" s="526"/>
      <c r="LEY56" s="526"/>
      <c r="LEZ56" s="526"/>
      <c r="LFA56" s="526"/>
      <c r="LFB56" s="526"/>
      <c r="LFC56" s="526"/>
      <c r="LFD56" s="526"/>
      <c r="LFE56" s="526"/>
      <c r="LFF56" s="526"/>
      <c r="LFG56" s="526"/>
      <c r="LFH56" s="526"/>
      <c r="LFI56" s="526"/>
      <c r="LFJ56" s="526"/>
      <c r="LFK56" s="526"/>
      <c r="LFL56" s="526"/>
      <c r="LFM56" s="526"/>
      <c r="LFN56" s="526"/>
      <c r="LFO56" s="526"/>
      <c r="LFP56" s="526"/>
      <c r="LFQ56" s="526"/>
      <c r="LFR56" s="526"/>
      <c r="LFS56" s="526"/>
      <c r="LFT56" s="526"/>
      <c r="LFU56" s="526"/>
      <c r="LFV56" s="526"/>
      <c r="LFW56" s="526"/>
      <c r="LFX56" s="526"/>
      <c r="LFY56" s="526"/>
      <c r="LFZ56" s="526"/>
      <c r="LGA56" s="526"/>
      <c r="LGB56" s="526"/>
      <c r="LGC56" s="526"/>
      <c r="LGD56" s="526"/>
      <c r="LGE56" s="526"/>
      <c r="LGF56" s="526"/>
      <c r="LGG56" s="526"/>
      <c r="LGH56" s="526"/>
      <c r="LGI56" s="526"/>
      <c r="LGJ56" s="526"/>
      <c r="LGK56" s="526"/>
      <c r="LGL56" s="526"/>
      <c r="LGM56" s="526"/>
      <c r="LGN56" s="526"/>
      <c r="LGO56" s="526"/>
      <c r="LGP56" s="526"/>
      <c r="LGQ56" s="526"/>
      <c r="LGR56" s="526"/>
      <c r="LGS56" s="526"/>
      <c r="LGT56" s="526"/>
      <c r="LGU56" s="526"/>
      <c r="LGV56" s="526"/>
      <c r="LGW56" s="526"/>
      <c r="LGX56" s="526"/>
      <c r="LGY56" s="526"/>
      <c r="LGZ56" s="526"/>
      <c r="LHA56" s="526"/>
      <c r="LHB56" s="526"/>
      <c r="LHC56" s="526"/>
      <c r="LHD56" s="526"/>
      <c r="LHE56" s="526"/>
      <c r="LHF56" s="526"/>
      <c r="LHG56" s="526"/>
      <c r="LHH56" s="526"/>
      <c r="LHI56" s="526"/>
      <c r="LHJ56" s="526"/>
      <c r="LHK56" s="526"/>
      <c r="LHL56" s="526"/>
      <c r="LHM56" s="526"/>
      <c r="LHN56" s="526"/>
      <c r="LHO56" s="526"/>
      <c r="LHP56" s="526"/>
      <c r="LHQ56" s="526"/>
      <c r="LHR56" s="526"/>
      <c r="LHS56" s="526"/>
      <c r="LHT56" s="526"/>
      <c r="LHU56" s="526"/>
      <c r="LHV56" s="526"/>
      <c r="LHW56" s="526"/>
      <c r="LHX56" s="526"/>
      <c r="LHY56" s="526"/>
      <c r="LHZ56" s="526"/>
      <c r="LIA56" s="526"/>
      <c r="LIB56" s="526"/>
      <c r="LIC56" s="526"/>
      <c r="LID56" s="526"/>
      <c r="LIE56" s="526"/>
      <c r="LIF56" s="526"/>
      <c r="LIG56" s="526"/>
      <c r="LIH56" s="526"/>
      <c r="LII56" s="526"/>
      <c r="LIJ56" s="526"/>
      <c r="LIK56" s="526"/>
      <c r="LIL56" s="526"/>
      <c r="LIM56" s="526"/>
      <c r="LIN56" s="526"/>
      <c r="LIO56" s="526"/>
      <c r="LIP56" s="526"/>
      <c r="LIQ56" s="526"/>
      <c r="LIR56" s="526"/>
      <c r="LIS56" s="526"/>
      <c r="LIT56" s="526"/>
      <c r="LIU56" s="526"/>
      <c r="LIV56" s="526"/>
      <c r="LIW56" s="526"/>
      <c r="LIX56" s="526"/>
      <c r="LIY56" s="526"/>
      <c r="LIZ56" s="526"/>
      <c r="LJA56" s="526"/>
      <c r="LJB56" s="526"/>
      <c r="LJC56" s="526"/>
      <c r="LJD56" s="526"/>
      <c r="LJE56" s="526"/>
      <c r="LJF56" s="526"/>
      <c r="LJG56" s="526"/>
      <c r="LJH56" s="526"/>
      <c r="LJI56" s="526"/>
      <c r="LJJ56" s="526"/>
      <c r="LJK56" s="526"/>
      <c r="LJL56" s="526"/>
      <c r="LJM56" s="526"/>
      <c r="LJN56" s="526"/>
      <c r="LJO56" s="526"/>
      <c r="LJP56" s="526"/>
      <c r="LJQ56" s="526"/>
      <c r="LJR56" s="526"/>
      <c r="LJS56" s="526"/>
      <c r="LJT56" s="526"/>
      <c r="LJU56" s="526"/>
      <c r="LJV56" s="526"/>
      <c r="LJW56" s="526"/>
      <c r="LJX56" s="526"/>
      <c r="LJY56" s="526"/>
      <c r="LJZ56" s="526"/>
      <c r="LKA56" s="526"/>
      <c r="LKB56" s="526"/>
      <c r="LKC56" s="526"/>
      <c r="LKD56" s="526"/>
      <c r="LKE56" s="526"/>
      <c r="LKF56" s="526"/>
      <c r="LKG56" s="526"/>
      <c r="LKH56" s="526"/>
      <c r="LKI56" s="526"/>
      <c r="LKJ56" s="526"/>
      <c r="LKK56" s="526"/>
      <c r="LKL56" s="526"/>
      <c r="LKM56" s="526"/>
      <c r="LKN56" s="526"/>
      <c r="LKO56" s="526"/>
      <c r="LKP56" s="526"/>
      <c r="LKQ56" s="526"/>
      <c r="LKR56" s="526"/>
      <c r="LKS56" s="526"/>
      <c r="LKT56" s="526"/>
      <c r="LKU56" s="526"/>
      <c r="LKV56" s="526"/>
      <c r="LKW56" s="526"/>
      <c r="LKX56" s="526"/>
      <c r="LKY56" s="526"/>
      <c r="LKZ56" s="526"/>
      <c r="LLA56" s="526"/>
      <c r="LLB56" s="526"/>
      <c r="LLC56" s="526"/>
      <c r="LLD56" s="526"/>
      <c r="LLE56" s="526"/>
      <c r="LLF56" s="526"/>
      <c r="LLG56" s="526"/>
      <c r="LLH56" s="526"/>
      <c r="LLI56" s="526"/>
      <c r="LLJ56" s="526"/>
      <c r="LLK56" s="526"/>
      <c r="LLL56" s="526"/>
      <c r="LLM56" s="526"/>
      <c r="LLN56" s="526"/>
      <c r="LLO56" s="526"/>
      <c r="LLP56" s="526"/>
      <c r="LLQ56" s="526"/>
      <c r="LLR56" s="526"/>
      <c r="LLS56" s="526"/>
      <c r="LLT56" s="526"/>
      <c r="LLU56" s="526"/>
      <c r="LLV56" s="526"/>
      <c r="LLW56" s="526"/>
      <c r="LLX56" s="526"/>
      <c r="LLY56" s="526"/>
      <c r="LLZ56" s="526"/>
      <c r="LMA56" s="526"/>
      <c r="LMB56" s="526"/>
      <c r="LMC56" s="526"/>
      <c r="LMD56" s="526"/>
      <c r="LME56" s="526"/>
      <c r="LMF56" s="526"/>
      <c r="LMG56" s="526"/>
      <c r="LMH56" s="526"/>
      <c r="LMI56" s="526"/>
      <c r="LMJ56" s="526"/>
      <c r="LMK56" s="526"/>
      <c r="LML56" s="526"/>
      <c r="LMM56" s="526"/>
      <c r="LMN56" s="526"/>
      <c r="LMO56" s="526"/>
      <c r="LMP56" s="526"/>
      <c r="LMQ56" s="526"/>
      <c r="LMR56" s="526"/>
      <c r="LMS56" s="526"/>
      <c r="LMT56" s="526"/>
      <c r="LMU56" s="526"/>
      <c r="LMV56" s="526"/>
      <c r="LMW56" s="526"/>
      <c r="LMX56" s="526"/>
      <c r="LMY56" s="526"/>
      <c r="LMZ56" s="526"/>
      <c r="LNA56" s="526"/>
      <c r="LNB56" s="526"/>
      <c r="LNC56" s="526"/>
      <c r="LND56" s="526"/>
      <c r="LNE56" s="526"/>
      <c r="LNF56" s="526"/>
      <c r="LNG56" s="526"/>
      <c r="LNH56" s="526"/>
      <c r="LNI56" s="526"/>
      <c r="LNJ56" s="526"/>
      <c r="LNK56" s="526"/>
      <c r="LNL56" s="526"/>
      <c r="LNM56" s="526"/>
      <c r="LNN56" s="526"/>
      <c r="LNO56" s="526"/>
      <c r="LNP56" s="526"/>
      <c r="LNQ56" s="526"/>
      <c r="LNR56" s="526"/>
      <c r="LNS56" s="526"/>
      <c r="LNT56" s="526"/>
      <c r="LNU56" s="526"/>
      <c r="LNV56" s="526"/>
      <c r="LNW56" s="526"/>
      <c r="LNX56" s="526"/>
      <c r="LNY56" s="526"/>
      <c r="LNZ56" s="526"/>
      <c r="LOA56" s="526"/>
      <c r="LOB56" s="526"/>
      <c r="LOC56" s="526"/>
      <c r="LOD56" s="526"/>
      <c r="LOE56" s="526"/>
      <c r="LOF56" s="526"/>
      <c r="LOG56" s="526"/>
      <c r="LOH56" s="526"/>
      <c r="LOI56" s="526"/>
      <c r="LOJ56" s="526"/>
      <c r="LOK56" s="526"/>
      <c r="LOL56" s="526"/>
      <c r="LOM56" s="526"/>
      <c r="LON56" s="526"/>
      <c r="LOO56" s="526"/>
      <c r="LOP56" s="526"/>
      <c r="LOQ56" s="526"/>
      <c r="LOR56" s="526"/>
      <c r="LOS56" s="526"/>
      <c r="LOT56" s="526"/>
      <c r="LOU56" s="526"/>
      <c r="LOV56" s="526"/>
      <c r="LOW56" s="526"/>
      <c r="LOX56" s="526"/>
      <c r="LOY56" s="526"/>
      <c r="LOZ56" s="526"/>
      <c r="LPA56" s="526"/>
      <c r="LPB56" s="526"/>
      <c r="LPC56" s="526"/>
      <c r="LPD56" s="526"/>
      <c r="LPE56" s="526"/>
      <c r="LPF56" s="526"/>
      <c r="LPG56" s="526"/>
      <c r="LPH56" s="526"/>
      <c r="LPI56" s="526"/>
      <c r="LPJ56" s="526"/>
      <c r="LPK56" s="526"/>
      <c r="LPL56" s="526"/>
      <c r="LPM56" s="526"/>
      <c r="LPN56" s="526"/>
      <c r="LPO56" s="526"/>
      <c r="LPP56" s="526"/>
      <c r="LPQ56" s="526"/>
      <c r="LPR56" s="526"/>
      <c r="LPS56" s="526"/>
      <c r="LPT56" s="526"/>
      <c r="LPU56" s="526"/>
      <c r="LPV56" s="526"/>
      <c r="LPW56" s="526"/>
      <c r="LPX56" s="526"/>
      <c r="LPY56" s="526"/>
      <c r="LPZ56" s="526"/>
      <c r="LQA56" s="526"/>
      <c r="LQB56" s="526"/>
      <c r="LQC56" s="526"/>
      <c r="LQD56" s="526"/>
      <c r="LQE56" s="526"/>
      <c r="LQF56" s="526"/>
      <c r="LQG56" s="526"/>
      <c r="LQH56" s="526"/>
      <c r="LQI56" s="526"/>
      <c r="LQJ56" s="526"/>
      <c r="LQK56" s="526"/>
      <c r="LQL56" s="526"/>
      <c r="LQM56" s="526"/>
      <c r="LQN56" s="526"/>
      <c r="LQO56" s="526"/>
      <c r="LQP56" s="526"/>
      <c r="LQQ56" s="526"/>
      <c r="LQR56" s="526"/>
      <c r="LQS56" s="526"/>
      <c r="LQT56" s="526"/>
      <c r="LQU56" s="526"/>
      <c r="LQV56" s="526"/>
      <c r="LQW56" s="526"/>
      <c r="LQX56" s="526"/>
      <c r="LQY56" s="526"/>
      <c r="LQZ56" s="526"/>
      <c r="LRA56" s="526"/>
      <c r="LRB56" s="526"/>
      <c r="LRC56" s="526"/>
      <c r="LRD56" s="526"/>
      <c r="LRE56" s="526"/>
      <c r="LRF56" s="526"/>
      <c r="LRG56" s="526"/>
      <c r="LRH56" s="526"/>
      <c r="LRI56" s="526"/>
      <c r="LRJ56" s="526"/>
      <c r="LRK56" s="526"/>
      <c r="LRL56" s="526"/>
      <c r="LRM56" s="526"/>
      <c r="LRN56" s="526"/>
      <c r="LRO56" s="526"/>
      <c r="LRP56" s="526"/>
      <c r="LRQ56" s="526"/>
      <c r="LRR56" s="526"/>
      <c r="LRS56" s="526"/>
      <c r="LRT56" s="526"/>
      <c r="LRU56" s="526"/>
      <c r="LRV56" s="526"/>
      <c r="LRW56" s="526"/>
      <c r="LRX56" s="526"/>
      <c r="LRY56" s="526"/>
      <c r="LRZ56" s="526"/>
      <c r="LSA56" s="526"/>
      <c r="LSB56" s="526"/>
      <c r="LSC56" s="526"/>
      <c r="LSD56" s="526"/>
      <c r="LSE56" s="526"/>
      <c r="LSF56" s="526"/>
      <c r="LSG56" s="526"/>
      <c r="LSH56" s="526"/>
      <c r="LSI56" s="526"/>
      <c r="LSJ56" s="526"/>
      <c r="LSK56" s="526"/>
      <c r="LSL56" s="526"/>
      <c r="LSM56" s="526"/>
      <c r="LSN56" s="526"/>
      <c r="LSO56" s="526"/>
      <c r="LSP56" s="526"/>
      <c r="LSQ56" s="526"/>
      <c r="LSR56" s="526"/>
      <c r="LSS56" s="526"/>
      <c r="LST56" s="526"/>
      <c r="LSU56" s="526"/>
      <c r="LSV56" s="526"/>
      <c r="LSW56" s="526"/>
      <c r="LSX56" s="526"/>
      <c r="LSY56" s="526"/>
      <c r="LSZ56" s="526"/>
      <c r="LTA56" s="526"/>
      <c r="LTB56" s="526"/>
      <c r="LTC56" s="526"/>
      <c r="LTD56" s="526"/>
      <c r="LTE56" s="526"/>
      <c r="LTF56" s="526"/>
      <c r="LTG56" s="526"/>
      <c r="LTH56" s="526"/>
      <c r="LTI56" s="526"/>
      <c r="LTJ56" s="526"/>
      <c r="LTK56" s="526"/>
      <c r="LTL56" s="526"/>
      <c r="LTM56" s="526"/>
      <c r="LTN56" s="526"/>
      <c r="LTO56" s="526"/>
      <c r="LTP56" s="526"/>
      <c r="LTQ56" s="526"/>
      <c r="LTR56" s="526"/>
      <c r="LTS56" s="526"/>
      <c r="LTT56" s="526"/>
      <c r="LTU56" s="526"/>
      <c r="LTV56" s="526"/>
      <c r="LTW56" s="526"/>
      <c r="LTX56" s="526"/>
      <c r="LTY56" s="526"/>
      <c r="LTZ56" s="526"/>
      <c r="LUA56" s="526"/>
      <c r="LUB56" s="526"/>
      <c r="LUC56" s="526"/>
      <c r="LUD56" s="526"/>
      <c r="LUE56" s="526"/>
      <c r="LUF56" s="526"/>
      <c r="LUG56" s="526"/>
      <c r="LUH56" s="526"/>
      <c r="LUI56" s="526"/>
      <c r="LUJ56" s="526"/>
      <c r="LUK56" s="526"/>
      <c r="LUL56" s="526"/>
      <c r="LUM56" s="526"/>
      <c r="LUN56" s="526"/>
      <c r="LUO56" s="526"/>
      <c r="LUP56" s="526"/>
      <c r="LUQ56" s="526"/>
      <c r="LUR56" s="526"/>
      <c r="LUS56" s="526"/>
      <c r="LUT56" s="526"/>
      <c r="LUU56" s="526"/>
      <c r="LUV56" s="526"/>
      <c r="LUW56" s="526"/>
      <c r="LUX56" s="526"/>
      <c r="LUY56" s="526"/>
      <c r="LUZ56" s="526"/>
      <c r="LVA56" s="526"/>
      <c r="LVB56" s="526"/>
      <c r="LVC56" s="526"/>
      <c r="LVD56" s="526"/>
      <c r="LVE56" s="526"/>
      <c r="LVF56" s="526"/>
      <c r="LVG56" s="526"/>
      <c r="LVH56" s="526"/>
      <c r="LVI56" s="526"/>
      <c r="LVJ56" s="526"/>
      <c r="LVK56" s="526"/>
      <c r="LVL56" s="526"/>
      <c r="LVM56" s="526"/>
      <c r="LVN56" s="526"/>
      <c r="LVO56" s="526"/>
      <c r="LVP56" s="526"/>
      <c r="LVQ56" s="526"/>
      <c r="LVR56" s="526"/>
      <c r="LVS56" s="526"/>
      <c r="LVT56" s="526"/>
      <c r="LVU56" s="526"/>
      <c r="LVV56" s="526"/>
      <c r="LVW56" s="526"/>
      <c r="LVX56" s="526"/>
      <c r="LVY56" s="526"/>
      <c r="LVZ56" s="526"/>
      <c r="LWA56" s="526"/>
      <c r="LWB56" s="526"/>
      <c r="LWC56" s="526"/>
      <c r="LWD56" s="526"/>
      <c r="LWE56" s="526"/>
      <c r="LWF56" s="526"/>
      <c r="LWG56" s="526"/>
      <c r="LWH56" s="526"/>
      <c r="LWI56" s="526"/>
      <c r="LWJ56" s="526"/>
      <c r="LWK56" s="526"/>
      <c r="LWL56" s="526"/>
      <c r="LWM56" s="526"/>
      <c r="LWN56" s="526"/>
      <c r="LWO56" s="526"/>
      <c r="LWP56" s="526"/>
      <c r="LWQ56" s="526"/>
      <c r="LWR56" s="526"/>
      <c r="LWS56" s="526"/>
      <c r="LWT56" s="526"/>
      <c r="LWU56" s="526"/>
      <c r="LWV56" s="526"/>
      <c r="LWW56" s="526"/>
      <c r="LWX56" s="526"/>
      <c r="LWY56" s="526"/>
      <c r="LWZ56" s="526"/>
      <c r="LXA56" s="526"/>
      <c r="LXB56" s="526"/>
      <c r="LXC56" s="526"/>
      <c r="LXD56" s="526"/>
      <c r="LXE56" s="526"/>
      <c r="LXF56" s="526"/>
      <c r="LXG56" s="526"/>
      <c r="LXH56" s="526"/>
      <c r="LXI56" s="526"/>
      <c r="LXJ56" s="526"/>
      <c r="LXK56" s="526"/>
      <c r="LXL56" s="526"/>
      <c r="LXM56" s="526"/>
      <c r="LXN56" s="526"/>
      <c r="LXO56" s="526"/>
      <c r="LXP56" s="526"/>
      <c r="LXQ56" s="526"/>
      <c r="LXR56" s="526"/>
      <c r="LXS56" s="526"/>
      <c r="LXT56" s="526"/>
      <c r="LXU56" s="526"/>
      <c r="LXV56" s="526"/>
      <c r="LXW56" s="526"/>
      <c r="LXX56" s="526"/>
      <c r="LXY56" s="526"/>
      <c r="LXZ56" s="526"/>
      <c r="LYA56" s="526"/>
      <c r="LYB56" s="526"/>
      <c r="LYC56" s="526"/>
      <c r="LYD56" s="526"/>
      <c r="LYE56" s="526"/>
      <c r="LYF56" s="526"/>
      <c r="LYG56" s="526"/>
      <c r="LYH56" s="526"/>
      <c r="LYI56" s="526"/>
      <c r="LYJ56" s="526"/>
      <c r="LYK56" s="526"/>
      <c r="LYL56" s="526"/>
      <c r="LYM56" s="526"/>
      <c r="LYN56" s="526"/>
      <c r="LYO56" s="526"/>
      <c r="LYP56" s="526"/>
      <c r="LYQ56" s="526"/>
      <c r="LYR56" s="526"/>
      <c r="LYS56" s="526"/>
      <c r="LYT56" s="526"/>
      <c r="LYU56" s="526"/>
      <c r="LYV56" s="526"/>
      <c r="LYW56" s="526"/>
      <c r="LYX56" s="526"/>
      <c r="LYY56" s="526"/>
      <c r="LYZ56" s="526"/>
      <c r="LZA56" s="526"/>
      <c r="LZB56" s="526"/>
      <c r="LZC56" s="526"/>
      <c r="LZD56" s="526"/>
      <c r="LZE56" s="526"/>
      <c r="LZF56" s="526"/>
      <c r="LZG56" s="526"/>
      <c r="LZH56" s="526"/>
      <c r="LZI56" s="526"/>
      <c r="LZJ56" s="526"/>
      <c r="LZK56" s="526"/>
      <c r="LZL56" s="526"/>
      <c r="LZM56" s="526"/>
      <c r="LZN56" s="526"/>
      <c r="LZO56" s="526"/>
      <c r="LZP56" s="526"/>
      <c r="LZQ56" s="526"/>
      <c r="LZR56" s="526"/>
      <c r="LZS56" s="526"/>
      <c r="LZT56" s="526"/>
      <c r="LZU56" s="526"/>
      <c r="LZV56" s="526"/>
      <c r="LZW56" s="526"/>
      <c r="LZX56" s="526"/>
      <c r="LZY56" s="526"/>
      <c r="LZZ56" s="526"/>
      <c r="MAA56" s="526"/>
      <c r="MAB56" s="526"/>
      <c r="MAC56" s="526"/>
      <c r="MAD56" s="526"/>
      <c r="MAE56" s="526"/>
      <c r="MAF56" s="526"/>
      <c r="MAG56" s="526"/>
      <c r="MAH56" s="526"/>
      <c r="MAI56" s="526"/>
      <c r="MAJ56" s="526"/>
      <c r="MAK56" s="526"/>
      <c r="MAL56" s="526"/>
      <c r="MAM56" s="526"/>
      <c r="MAN56" s="526"/>
      <c r="MAO56" s="526"/>
      <c r="MAP56" s="526"/>
      <c r="MAQ56" s="526"/>
      <c r="MAR56" s="526"/>
      <c r="MAS56" s="526"/>
      <c r="MAT56" s="526"/>
      <c r="MAU56" s="526"/>
      <c r="MAV56" s="526"/>
      <c r="MAW56" s="526"/>
      <c r="MAX56" s="526"/>
      <c r="MAY56" s="526"/>
      <c r="MAZ56" s="526"/>
      <c r="MBA56" s="526"/>
      <c r="MBB56" s="526"/>
      <c r="MBC56" s="526"/>
      <c r="MBD56" s="526"/>
      <c r="MBE56" s="526"/>
      <c r="MBF56" s="526"/>
      <c r="MBG56" s="526"/>
      <c r="MBH56" s="526"/>
      <c r="MBI56" s="526"/>
      <c r="MBJ56" s="526"/>
      <c r="MBK56" s="526"/>
      <c r="MBL56" s="526"/>
      <c r="MBM56" s="526"/>
      <c r="MBN56" s="526"/>
      <c r="MBO56" s="526"/>
      <c r="MBP56" s="526"/>
      <c r="MBQ56" s="526"/>
      <c r="MBR56" s="526"/>
      <c r="MBS56" s="526"/>
      <c r="MBT56" s="526"/>
      <c r="MBU56" s="526"/>
      <c r="MBV56" s="526"/>
      <c r="MBW56" s="526"/>
      <c r="MBX56" s="526"/>
      <c r="MBY56" s="526"/>
      <c r="MBZ56" s="526"/>
      <c r="MCA56" s="526"/>
      <c r="MCB56" s="526"/>
      <c r="MCC56" s="526"/>
      <c r="MCD56" s="526"/>
      <c r="MCE56" s="526"/>
      <c r="MCF56" s="526"/>
      <c r="MCG56" s="526"/>
      <c r="MCH56" s="526"/>
      <c r="MCI56" s="526"/>
      <c r="MCJ56" s="526"/>
      <c r="MCK56" s="526"/>
      <c r="MCL56" s="526"/>
      <c r="MCM56" s="526"/>
      <c r="MCN56" s="526"/>
      <c r="MCO56" s="526"/>
      <c r="MCP56" s="526"/>
      <c r="MCQ56" s="526"/>
      <c r="MCR56" s="526"/>
      <c r="MCS56" s="526"/>
      <c r="MCT56" s="526"/>
      <c r="MCU56" s="526"/>
      <c r="MCV56" s="526"/>
      <c r="MCW56" s="526"/>
      <c r="MCX56" s="526"/>
      <c r="MCY56" s="526"/>
      <c r="MCZ56" s="526"/>
      <c r="MDA56" s="526"/>
      <c r="MDB56" s="526"/>
      <c r="MDC56" s="526"/>
      <c r="MDD56" s="526"/>
      <c r="MDE56" s="526"/>
      <c r="MDF56" s="526"/>
      <c r="MDG56" s="526"/>
      <c r="MDH56" s="526"/>
      <c r="MDI56" s="526"/>
      <c r="MDJ56" s="526"/>
      <c r="MDK56" s="526"/>
      <c r="MDL56" s="526"/>
      <c r="MDM56" s="526"/>
      <c r="MDN56" s="526"/>
      <c r="MDO56" s="526"/>
      <c r="MDP56" s="526"/>
      <c r="MDQ56" s="526"/>
      <c r="MDR56" s="526"/>
      <c r="MDS56" s="526"/>
      <c r="MDT56" s="526"/>
      <c r="MDU56" s="526"/>
      <c r="MDV56" s="526"/>
      <c r="MDW56" s="526"/>
      <c r="MDX56" s="526"/>
      <c r="MDY56" s="526"/>
      <c r="MDZ56" s="526"/>
      <c r="MEA56" s="526"/>
      <c r="MEB56" s="526"/>
      <c r="MEC56" s="526"/>
      <c r="MED56" s="526"/>
      <c r="MEE56" s="526"/>
      <c r="MEF56" s="526"/>
      <c r="MEG56" s="526"/>
      <c r="MEH56" s="526"/>
      <c r="MEI56" s="526"/>
      <c r="MEJ56" s="526"/>
      <c r="MEK56" s="526"/>
      <c r="MEL56" s="526"/>
      <c r="MEM56" s="526"/>
      <c r="MEN56" s="526"/>
      <c r="MEO56" s="526"/>
      <c r="MEP56" s="526"/>
      <c r="MEQ56" s="526"/>
      <c r="MER56" s="526"/>
      <c r="MES56" s="526"/>
      <c r="MET56" s="526"/>
      <c r="MEU56" s="526"/>
      <c r="MEV56" s="526"/>
      <c r="MEW56" s="526"/>
      <c r="MEX56" s="526"/>
      <c r="MEY56" s="526"/>
      <c r="MEZ56" s="526"/>
      <c r="MFA56" s="526"/>
      <c r="MFB56" s="526"/>
      <c r="MFC56" s="526"/>
      <c r="MFD56" s="526"/>
      <c r="MFE56" s="526"/>
      <c r="MFF56" s="526"/>
      <c r="MFG56" s="526"/>
      <c r="MFH56" s="526"/>
      <c r="MFI56" s="526"/>
      <c r="MFJ56" s="526"/>
      <c r="MFK56" s="526"/>
      <c r="MFL56" s="526"/>
      <c r="MFM56" s="526"/>
      <c r="MFN56" s="526"/>
      <c r="MFO56" s="526"/>
      <c r="MFP56" s="526"/>
      <c r="MFQ56" s="526"/>
      <c r="MFR56" s="526"/>
      <c r="MFS56" s="526"/>
      <c r="MFT56" s="526"/>
      <c r="MFU56" s="526"/>
      <c r="MFV56" s="526"/>
      <c r="MFW56" s="526"/>
      <c r="MFX56" s="526"/>
      <c r="MFY56" s="526"/>
      <c r="MFZ56" s="526"/>
      <c r="MGA56" s="526"/>
      <c r="MGB56" s="526"/>
      <c r="MGC56" s="526"/>
      <c r="MGD56" s="526"/>
      <c r="MGE56" s="526"/>
      <c r="MGF56" s="526"/>
      <c r="MGG56" s="526"/>
      <c r="MGH56" s="526"/>
      <c r="MGI56" s="526"/>
      <c r="MGJ56" s="526"/>
      <c r="MGK56" s="526"/>
      <c r="MGL56" s="526"/>
      <c r="MGM56" s="526"/>
      <c r="MGN56" s="526"/>
      <c r="MGO56" s="526"/>
      <c r="MGP56" s="526"/>
      <c r="MGQ56" s="526"/>
      <c r="MGR56" s="526"/>
      <c r="MGS56" s="526"/>
      <c r="MGT56" s="526"/>
      <c r="MGU56" s="526"/>
      <c r="MGV56" s="526"/>
      <c r="MGW56" s="526"/>
      <c r="MGX56" s="526"/>
      <c r="MGY56" s="526"/>
      <c r="MGZ56" s="526"/>
      <c r="MHA56" s="526"/>
      <c r="MHB56" s="526"/>
      <c r="MHC56" s="526"/>
      <c r="MHD56" s="526"/>
      <c r="MHE56" s="526"/>
      <c r="MHF56" s="526"/>
      <c r="MHG56" s="526"/>
      <c r="MHH56" s="526"/>
      <c r="MHI56" s="526"/>
      <c r="MHJ56" s="526"/>
      <c r="MHK56" s="526"/>
      <c r="MHL56" s="526"/>
      <c r="MHM56" s="526"/>
      <c r="MHN56" s="526"/>
      <c r="MHO56" s="526"/>
      <c r="MHP56" s="526"/>
      <c r="MHQ56" s="526"/>
      <c r="MHR56" s="526"/>
      <c r="MHS56" s="526"/>
      <c r="MHT56" s="526"/>
      <c r="MHU56" s="526"/>
      <c r="MHV56" s="526"/>
      <c r="MHW56" s="526"/>
      <c r="MHX56" s="526"/>
      <c r="MHY56" s="526"/>
      <c r="MHZ56" s="526"/>
      <c r="MIA56" s="526"/>
      <c r="MIB56" s="526"/>
      <c r="MIC56" s="526"/>
      <c r="MID56" s="526"/>
      <c r="MIE56" s="526"/>
      <c r="MIF56" s="526"/>
      <c r="MIG56" s="526"/>
      <c r="MIH56" s="526"/>
      <c r="MII56" s="526"/>
      <c r="MIJ56" s="526"/>
      <c r="MIK56" s="526"/>
      <c r="MIL56" s="526"/>
      <c r="MIM56" s="526"/>
      <c r="MIN56" s="526"/>
      <c r="MIO56" s="526"/>
      <c r="MIP56" s="526"/>
      <c r="MIQ56" s="526"/>
      <c r="MIR56" s="526"/>
      <c r="MIS56" s="526"/>
      <c r="MIT56" s="526"/>
      <c r="MIU56" s="526"/>
      <c r="MIV56" s="526"/>
      <c r="MIW56" s="526"/>
      <c r="MIX56" s="526"/>
      <c r="MIY56" s="526"/>
      <c r="MIZ56" s="526"/>
      <c r="MJA56" s="526"/>
      <c r="MJB56" s="526"/>
      <c r="MJC56" s="526"/>
      <c r="MJD56" s="526"/>
      <c r="MJE56" s="526"/>
      <c r="MJF56" s="526"/>
      <c r="MJG56" s="526"/>
      <c r="MJH56" s="526"/>
      <c r="MJI56" s="526"/>
      <c r="MJJ56" s="526"/>
      <c r="MJK56" s="526"/>
      <c r="MJL56" s="526"/>
      <c r="MJM56" s="526"/>
      <c r="MJN56" s="526"/>
      <c r="MJO56" s="526"/>
      <c r="MJP56" s="526"/>
      <c r="MJQ56" s="526"/>
      <c r="MJR56" s="526"/>
      <c r="MJS56" s="526"/>
      <c r="MJT56" s="526"/>
      <c r="MJU56" s="526"/>
      <c r="MJV56" s="526"/>
      <c r="MJW56" s="526"/>
      <c r="MJX56" s="526"/>
      <c r="MJY56" s="526"/>
      <c r="MJZ56" s="526"/>
      <c r="MKA56" s="526"/>
      <c r="MKB56" s="526"/>
      <c r="MKC56" s="526"/>
      <c r="MKD56" s="526"/>
      <c r="MKE56" s="526"/>
      <c r="MKF56" s="526"/>
      <c r="MKG56" s="526"/>
      <c r="MKH56" s="526"/>
      <c r="MKI56" s="526"/>
      <c r="MKJ56" s="526"/>
      <c r="MKK56" s="526"/>
      <c r="MKL56" s="526"/>
      <c r="MKM56" s="526"/>
      <c r="MKN56" s="526"/>
      <c r="MKO56" s="526"/>
      <c r="MKP56" s="526"/>
      <c r="MKQ56" s="526"/>
      <c r="MKR56" s="526"/>
      <c r="MKS56" s="526"/>
      <c r="MKT56" s="526"/>
      <c r="MKU56" s="526"/>
      <c r="MKV56" s="526"/>
      <c r="MKW56" s="526"/>
      <c r="MKX56" s="526"/>
      <c r="MKY56" s="526"/>
      <c r="MKZ56" s="526"/>
      <c r="MLA56" s="526"/>
      <c r="MLB56" s="526"/>
      <c r="MLC56" s="526"/>
      <c r="MLD56" s="526"/>
      <c r="MLE56" s="526"/>
      <c r="MLF56" s="526"/>
      <c r="MLG56" s="526"/>
      <c r="MLH56" s="526"/>
      <c r="MLI56" s="526"/>
      <c r="MLJ56" s="526"/>
      <c r="MLK56" s="526"/>
      <c r="MLL56" s="526"/>
      <c r="MLM56" s="526"/>
      <c r="MLN56" s="526"/>
      <c r="MLO56" s="526"/>
      <c r="MLP56" s="526"/>
      <c r="MLQ56" s="526"/>
      <c r="MLR56" s="526"/>
      <c r="MLS56" s="526"/>
      <c r="MLT56" s="526"/>
      <c r="MLU56" s="526"/>
      <c r="MLV56" s="526"/>
      <c r="MLW56" s="526"/>
      <c r="MLX56" s="526"/>
      <c r="MLY56" s="526"/>
      <c r="MLZ56" s="526"/>
      <c r="MMA56" s="526"/>
      <c r="MMB56" s="526"/>
      <c r="MMC56" s="526"/>
      <c r="MMD56" s="526"/>
      <c r="MME56" s="526"/>
      <c r="MMF56" s="526"/>
      <c r="MMG56" s="526"/>
      <c r="MMH56" s="526"/>
      <c r="MMI56" s="526"/>
      <c r="MMJ56" s="526"/>
      <c r="MMK56" s="526"/>
      <c r="MML56" s="526"/>
      <c r="MMM56" s="526"/>
      <c r="MMN56" s="526"/>
      <c r="MMO56" s="526"/>
      <c r="MMP56" s="526"/>
      <c r="MMQ56" s="526"/>
      <c r="MMR56" s="526"/>
      <c r="MMS56" s="526"/>
      <c r="MMT56" s="526"/>
      <c r="MMU56" s="526"/>
      <c r="MMV56" s="526"/>
      <c r="MMW56" s="526"/>
      <c r="MMX56" s="526"/>
      <c r="MMY56" s="526"/>
      <c r="MMZ56" s="526"/>
      <c r="MNA56" s="526"/>
      <c r="MNB56" s="526"/>
      <c r="MNC56" s="526"/>
      <c r="MND56" s="526"/>
      <c r="MNE56" s="526"/>
      <c r="MNF56" s="526"/>
      <c r="MNG56" s="526"/>
      <c r="MNH56" s="526"/>
      <c r="MNI56" s="526"/>
      <c r="MNJ56" s="526"/>
      <c r="MNK56" s="526"/>
      <c r="MNL56" s="526"/>
      <c r="MNM56" s="526"/>
      <c r="MNN56" s="526"/>
      <c r="MNO56" s="526"/>
      <c r="MNP56" s="526"/>
      <c r="MNQ56" s="526"/>
      <c r="MNR56" s="526"/>
      <c r="MNS56" s="526"/>
      <c r="MNT56" s="526"/>
      <c r="MNU56" s="526"/>
      <c r="MNV56" s="526"/>
      <c r="MNW56" s="526"/>
      <c r="MNX56" s="526"/>
      <c r="MNY56" s="526"/>
      <c r="MNZ56" s="526"/>
      <c r="MOA56" s="526"/>
      <c r="MOB56" s="526"/>
      <c r="MOC56" s="526"/>
      <c r="MOD56" s="526"/>
      <c r="MOE56" s="526"/>
      <c r="MOF56" s="526"/>
      <c r="MOG56" s="526"/>
      <c r="MOH56" s="526"/>
      <c r="MOI56" s="526"/>
      <c r="MOJ56" s="526"/>
      <c r="MOK56" s="526"/>
      <c r="MOL56" s="526"/>
      <c r="MOM56" s="526"/>
      <c r="MON56" s="526"/>
      <c r="MOO56" s="526"/>
      <c r="MOP56" s="526"/>
      <c r="MOQ56" s="526"/>
      <c r="MOR56" s="526"/>
      <c r="MOS56" s="526"/>
      <c r="MOT56" s="526"/>
      <c r="MOU56" s="526"/>
      <c r="MOV56" s="526"/>
      <c r="MOW56" s="526"/>
      <c r="MOX56" s="526"/>
      <c r="MOY56" s="526"/>
      <c r="MOZ56" s="526"/>
      <c r="MPA56" s="526"/>
      <c r="MPB56" s="526"/>
      <c r="MPC56" s="526"/>
      <c r="MPD56" s="526"/>
      <c r="MPE56" s="526"/>
      <c r="MPF56" s="526"/>
      <c r="MPG56" s="526"/>
      <c r="MPH56" s="526"/>
      <c r="MPI56" s="526"/>
      <c r="MPJ56" s="526"/>
      <c r="MPK56" s="526"/>
      <c r="MPL56" s="526"/>
      <c r="MPM56" s="526"/>
      <c r="MPN56" s="526"/>
      <c r="MPO56" s="526"/>
      <c r="MPP56" s="526"/>
      <c r="MPQ56" s="526"/>
      <c r="MPR56" s="526"/>
      <c r="MPS56" s="526"/>
      <c r="MPT56" s="526"/>
      <c r="MPU56" s="526"/>
      <c r="MPV56" s="526"/>
      <c r="MPW56" s="526"/>
      <c r="MPX56" s="526"/>
      <c r="MPY56" s="526"/>
      <c r="MPZ56" s="526"/>
      <c r="MQA56" s="526"/>
      <c r="MQB56" s="526"/>
      <c r="MQC56" s="526"/>
      <c r="MQD56" s="526"/>
      <c r="MQE56" s="526"/>
      <c r="MQF56" s="526"/>
      <c r="MQG56" s="526"/>
      <c r="MQH56" s="526"/>
      <c r="MQI56" s="526"/>
      <c r="MQJ56" s="526"/>
      <c r="MQK56" s="526"/>
      <c r="MQL56" s="526"/>
      <c r="MQM56" s="526"/>
      <c r="MQN56" s="526"/>
      <c r="MQO56" s="526"/>
      <c r="MQP56" s="526"/>
      <c r="MQQ56" s="526"/>
      <c r="MQR56" s="526"/>
      <c r="MQS56" s="526"/>
      <c r="MQT56" s="526"/>
      <c r="MQU56" s="526"/>
      <c r="MQV56" s="526"/>
      <c r="MQW56" s="526"/>
      <c r="MQX56" s="526"/>
      <c r="MQY56" s="526"/>
      <c r="MQZ56" s="526"/>
      <c r="MRA56" s="526"/>
      <c r="MRB56" s="526"/>
      <c r="MRC56" s="526"/>
      <c r="MRD56" s="526"/>
      <c r="MRE56" s="526"/>
      <c r="MRF56" s="526"/>
      <c r="MRG56" s="526"/>
      <c r="MRH56" s="526"/>
      <c r="MRI56" s="526"/>
      <c r="MRJ56" s="526"/>
      <c r="MRK56" s="526"/>
      <c r="MRL56" s="526"/>
      <c r="MRM56" s="526"/>
      <c r="MRN56" s="526"/>
      <c r="MRO56" s="526"/>
      <c r="MRP56" s="526"/>
      <c r="MRQ56" s="526"/>
      <c r="MRR56" s="526"/>
      <c r="MRS56" s="526"/>
      <c r="MRT56" s="526"/>
      <c r="MRU56" s="526"/>
      <c r="MRV56" s="526"/>
      <c r="MRW56" s="526"/>
      <c r="MRX56" s="526"/>
      <c r="MRY56" s="526"/>
      <c r="MRZ56" s="526"/>
      <c r="MSA56" s="526"/>
      <c r="MSB56" s="526"/>
      <c r="MSC56" s="526"/>
      <c r="MSD56" s="526"/>
      <c r="MSE56" s="526"/>
      <c r="MSF56" s="526"/>
      <c r="MSG56" s="526"/>
      <c r="MSH56" s="526"/>
      <c r="MSI56" s="526"/>
      <c r="MSJ56" s="526"/>
      <c r="MSK56" s="526"/>
      <c r="MSL56" s="526"/>
      <c r="MSM56" s="526"/>
      <c r="MSN56" s="526"/>
      <c r="MSO56" s="526"/>
      <c r="MSP56" s="526"/>
      <c r="MSQ56" s="526"/>
      <c r="MSR56" s="526"/>
      <c r="MSS56" s="526"/>
      <c r="MST56" s="526"/>
      <c r="MSU56" s="526"/>
      <c r="MSV56" s="526"/>
      <c r="MSW56" s="526"/>
      <c r="MSX56" s="526"/>
      <c r="MSY56" s="526"/>
      <c r="MSZ56" s="526"/>
      <c r="MTA56" s="526"/>
      <c r="MTB56" s="526"/>
      <c r="MTC56" s="526"/>
      <c r="MTD56" s="526"/>
      <c r="MTE56" s="526"/>
      <c r="MTF56" s="526"/>
      <c r="MTG56" s="526"/>
      <c r="MTH56" s="526"/>
      <c r="MTI56" s="526"/>
      <c r="MTJ56" s="526"/>
      <c r="MTK56" s="526"/>
      <c r="MTL56" s="526"/>
      <c r="MTM56" s="526"/>
      <c r="MTN56" s="526"/>
      <c r="MTO56" s="526"/>
      <c r="MTP56" s="526"/>
      <c r="MTQ56" s="526"/>
      <c r="MTR56" s="526"/>
      <c r="MTS56" s="526"/>
      <c r="MTT56" s="526"/>
      <c r="MTU56" s="526"/>
      <c r="MTV56" s="526"/>
      <c r="MTW56" s="526"/>
      <c r="MTX56" s="526"/>
      <c r="MTY56" s="526"/>
      <c r="MTZ56" s="526"/>
      <c r="MUA56" s="526"/>
      <c r="MUB56" s="526"/>
      <c r="MUC56" s="526"/>
      <c r="MUD56" s="526"/>
      <c r="MUE56" s="526"/>
      <c r="MUF56" s="526"/>
      <c r="MUG56" s="526"/>
      <c r="MUH56" s="526"/>
      <c r="MUI56" s="526"/>
      <c r="MUJ56" s="526"/>
      <c r="MUK56" s="526"/>
      <c r="MUL56" s="526"/>
      <c r="MUM56" s="526"/>
      <c r="MUN56" s="526"/>
      <c r="MUO56" s="526"/>
      <c r="MUP56" s="526"/>
      <c r="MUQ56" s="526"/>
      <c r="MUR56" s="526"/>
      <c r="MUS56" s="526"/>
      <c r="MUT56" s="526"/>
      <c r="MUU56" s="526"/>
      <c r="MUV56" s="526"/>
      <c r="MUW56" s="526"/>
      <c r="MUX56" s="526"/>
      <c r="MUY56" s="526"/>
      <c r="MUZ56" s="526"/>
      <c r="MVA56" s="526"/>
      <c r="MVB56" s="526"/>
      <c r="MVC56" s="526"/>
      <c r="MVD56" s="526"/>
      <c r="MVE56" s="526"/>
      <c r="MVF56" s="526"/>
      <c r="MVG56" s="526"/>
      <c r="MVH56" s="526"/>
      <c r="MVI56" s="526"/>
      <c r="MVJ56" s="526"/>
      <c r="MVK56" s="526"/>
      <c r="MVL56" s="526"/>
      <c r="MVM56" s="526"/>
      <c r="MVN56" s="526"/>
      <c r="MVO56" s="526"/>
      <c r="MVP56" s="526"/>
      <c r="MVQ56" s="526"/>
      <c r="MVR56" s="526"/>
      <c r="MVS56" s="526"/>
      <c r="MVT56" s="526"/>
      <c r="MVU56" s="526"/>
      <c r="MVV56" s="526"/>
      <c r="MVW56" s="526"/>
      <c r="MVX56" s="526"/>
      <c r="MVY56" s="526"/>
      <c r="MVZ56" s="526"/>
      <c r="MWA56" s="526"/>
      <c r="MWB56" s="526"/>
      <c r="MWC56" s="526"/>
      <c r="MWD56" s="526"/>
      <c r="MWE56" s="526"/>
      <c r="MWF56" s="526"/>
      <c r="MWG56" s="526"/>
      <c r="MWH56" s="526"/>
      <c r="MWI56" s="526"/>
      <c r="MWJ56" s="526"/>
      <c r="MWK56" s="526"/>
      <c r="MWL56" s="526"/>
      <c r="MWM56" s="526"/>
      <c r="MWN56" s="526"/>
      <c r="MWO56" s="526"/>
      <c r="MWP56" s="526"/>
      <c r="MWQ56" s="526"/>
      <c r="MWR56" s="526"/>
      <c r="MWS56" s="526"/>
      <c r="MWT56" s="526"/>
      <c r="MWU56" s="526"/>
      <c r="MWV56" s="526"/>
      <c r="MWW56" s="526"/>
      <c r="MWX56" s="526"/>
      <c r="MWY56" s="526"/>
      <c r="MWZ56" s="526"/>
      <c r="MXA56" s="526"/>
      <c r="MXB56" s="526"/>
      <c r="MXC56" s="526"/>
      <c r="MXD56" s="526"/>
      <c r="MXE56" s="526"/>
      <c r="MXF56" s="526"/>
      <c r="MXG56" s="526"/>
      <c r="MXH56" s="526"/>
      <c r="MXI56" s="526"/>
      <c r="MXJ56" s="526"/>
      <c r="MXK56" s="526"/>
      <c r="MXL56" s="526"/>
      <c r="MXM56" s="526"/>
      <c r="MXN56" s="526"/>
      <c r="MXO56" s="526"/>
      <c r="MXP56" s="526"/>
      <c r="MXQ56" s="526"/>
      <c r="MXR56" s="526"/>
      <c r="MXS56" s="526"/>
      <c r="MXT56" s="526"/>
      <c r="MXU56" s="526"/>
      <c r="MXV56" s="526"/>
      <c r="MXW56" s="526"/>
      <c r="MXX56" s="526"/>
      <c r="MXY56" s="526"/>
      <c r="MXZ56" s="526"/>
      <c r="MYA56" s="526"/>
      <c r="MYB56" s="526"/>
      <c r="MYC56" s="526"/>
      <c r="MYD56" s="526"/>
      <c r="MYE56" s="526"/>
      <c r="MYF56" s="526"/>
      <c r="MYG56" s="526"/>
      <c r="MYH56" s="526"/>
      <c r="MYI56" s="526"/>
      <c r="MYJ56" s="526"/>
      <c r="MYK56" s="526"/>
      <c r="MYL56" s="526"/>
      <c r="MYM56" s="526"/>
      <c r="MYN56" s="526"/>
      <c r="MYO56" s="526"/>
      <c r="MYP56" s="526"/>
      <c r="MYQ56" s="526"/>
      <c r="MYR56" s="526"/>
      <c r="MYS56" s="526"/>
      <c r="MYT56" s="526"/>
      <c r="MYU56" s="526"/>
      <c r="MYV56" s="526"/>
      <c r="MYW56" s="526"/>
      <c r="MYX56" s="526"/>
      <c r="MYY56" s="526"/>
      <c r="MYZ56" s="526"/>
      <c r="MZA56" s="526"/>
      <c r="MZB56" s="526"/>
      <c r="MZC56" s="526"/>
      <c r="MZD56" s="526"/>
      <c r="MZE56" s="526"/>
      <c r="MZF56" s="526"/>
      <c r="MZG56" s="526"/>
      <c r="MZH56" s="526"/>
      <c r="MZI56" s="526"/>
      <c r="MZJ56" s="526"/>
      <c r="MZK56" s="526"/>
      <c r="MZL56" s="526"/>
      <c r="MZM56" s="526"/>
      <c r="MZN56" s="526"/>
      <c r="MZO56" s="526"/>
      <c r="MZP56" s="526"/>
      <c r="MZQ56" s="526"/>
      <c r="MZR56" s="526"/>
      <c r="MZS56" s="526"/>
      <c r="MZT56" s="526"/>
      <c r="MZU56" s="526"/>
      <c r="MZV56" s="526"/>
      <c r="MZW56" s="526"/>
      <c r="MZX56" s="526"/>
      <c r="MZY56" s="526"/>
      <c r="MZZ56" s="526"/>
      <c r="NAA56" s="526"/>
      <c r="NAB56" s="526"/>
      <c r="NAC56" s="526"/>
      <c r="NAD56" s="526"/>
      <c r="NAE56" s="526"/>
      <c r="NAF56" s="526"/>
      <c r="NAG56" s="526"/>
      <c r="NAH56" s="526"/>
      <c r="NAI56" s="526"/>
      <c r="NAJ56" s="526"/>
      <c r="NAK56" s="526"/>
      <c r="NAL56" s="526"/>
      <c r="NAM56" s="526"/>
      <c r="NAN56" s="526"/>
      <c r="NAO56" s="526"/>
      <c r="NAP56" s="526"/>
      <c r="NAQ56" s="526"/>
      <c r="NAR56" s="526"/>
      <c r="NAS56" s="526"/>
      <c r="NAT56" s="526"/>
      <c r="NAU56" s="526"/>
      <c r="NAV56" s="526"/>
      <c r="NAW56" s="526"/>
      <c r="NAX56" s="526"/>
      <c r="NAY56" s="526"/>
      <c r="NAZ56" s="526"/>
      <c r="NBA56" s="526"/>
      <c r="NBB56" s="526"/>
      <c r="NBC56" s="526"/>
      <c r="NBD56" s="526"/>
      <c r="NBE56" s="526"/>
      <c r="NBF56" s="526"/>
      <c r="NBG56" s="526"/>
      <c r="NBH56" s="526"/>
      <c r="NBI56" s="526"/>
      <c r="NBJ56" s="526"/>
      <c r="NBK56" s="526"/>
      <c r="NBL56" s="526"/>
      <c r="NBM56" s="526"/>
      <c r="NBN56" s="526"/>
      <c r="NBO56" s="526"/>
      <c r="NBP56" s="526"/>
      <c r="NBQ56" s="526"/>
      <c r="NBR56" s="526"/>
      <c r="NBS56" s="526"/>
      <c r="NBT56" s="526"/>
      <c r="NBU56" s="526"/>
      <c r="NBV56" s="526"/>
      <c r="NBW56" s="526"/>
      <c r="NBX56" s="526"/>
      <c r="NBY56" s="526"/>
      <c r="NBZ56" s="526"/>
      <c r="NCA56" s="526"/>
      <c r="NCB56" s="526"/>
      <c r="NCC56" s="526"/>
      <c r="NCD56" s="526"/>
      <c r="NCE56" s="526"/>
      <c r="NCF56" s="526"/>
      <c r="NCG56" s="526"/>
      <c r="NCH56" s="526"/>
      <c r="NCI56" s="526"/>
      <c r="NCJ56" s="526"/>
      <c r="NCK56" s="526"/>
      <c r="NCL56" s="526"/>
      <c r="NCM56" s="526"/>
      <c r="NCN56" s="526"/>
      <c r="NCO56" s="526"/>
      <c r="NCP56" s="526"/>
      <c r="NCQ56" s="526"/>
      <c r="NCR56" s="526"/>
      <c r="NCS56" s="526"/>
      <c r="NCT56" s="526"/>
      <c r="NCU56" s="526"/>
      <c r="NCV56" s="526"/>
      <c r="NCW56" s="526"/>
      <c r="NCX56" s="526"/>
      <c r="NCY56" s="526"/>
      <c r="NCZ56" s="526"/>
      <c r="NDA56" s="526"/>
      <c r="NDB56" s="526"/>
      <c r="NDC56" s="526"/>
      <c r="NDD56" s="526"/>
      <c r="NDE56" s="526"/>
      <c r="NDF56" s="526"/>
      <c r="NDG56" s="526"/>
      <c r="NDH56" s="526"/>
      <c r="NDI56" s="526"/>
      <c r="NDJ56" s="526"/>
      <c r="NDK56" s="526"/>
      <c r="NDL56" s="526"/>
      <c r="NDM56" s="526"/>
      <c r="NDN56" s="526"/>
      <c r="NDO56" s="526"/>
      <c r="NDP56" s="526"/>
      <c r="NDQ56" s="526"/>
      <c r="NDR56" s="526"/>
      <c r="NDS56" s="526"/>
      <c r="NDT56" s="526"/>
      <c r="NDU56" s="526"/>
      <c r="NDV56" s="526"/>
      <c r="NDW56" s="526"/>
      <c r="NDX56" s="526"/>
      <c r="NDY56" s="526"/>
      <c r="NDZ56" s="526"/>
      <c r="NEA56" s="526"/>
      <c r="NEB56" s="526"/>
      <c r="NEC56" s="526"/>
      <c r="NED56" s="526"/>
      <c r="NEE56" s="526"/>
      <c r="NEF56" s="526"/>
      <c r="NEG56" s="526"/>
      <c r="NEH56" s="526"/>
      <c r="NEI56" s="526"/>
      <c r="NEJ56" s="526"/>
      <c r="NEK56" s="526"/>
      <c r="NEL56" s="526"/>
      <c r="NEM56" s="526"/>
      <c r="NEN56" s="526"/>
      <c r="NEO56" s="526"/>
      <c r="NEP56" s="526"/>
      <c r="NEQ56" s="526"/>
      <c r="NER56" s="526"/>
      <c r="NES56" s="526"/>
      <c r="NET56" s="526"/>
      <c r="NEU56" s="526"/>
      <c r="NEV56" s="526"/>
      <c r="NEW56" s="526"/>
      <c r="NEX56" s="526"/>
      <c r="NEY56" s="526"/>
      <c r="NEZ56" s="526"/>
      <c r="NFA56" s="526"/>
      <c r="NFB56" s="526"/>
      <c r="NFC56" s="526"/>
      <c r="NFD56" s="526"/>
      <c r="NFE56" s="526"/>
      <c r="NFF56" s="526"/>
      <c r="NFG56" s="526"/>
      <c r="NFH56" s="526"/>
      <c r="NFI56" s="526"/>
      <c r="NFJ56" s="526"/>
      <c r="NFK56" s="526"/>
      <c r="NFL56" s="526"/>
      <c r="NFM56" s="526"/>
      <c r="NFN56" s="526"/>
      <c r="NFO56" s="526"/>
      <c r="NFP56" s="526"/>
      <c r="NFQ56" s="526"/>
      <c r="NFR56" s="526"/>
      <c r="NFS56" s="526"/>
      <c r="NFT56" s="526"/>
      <c r="NFU56" s="526"/>
      <c r="NFV56" s="526"/>
      <c r="NFW56" s="526"/>
      <c r="NFX56" s="526"/>
      <c r="NFY56" s="526"/>
      <c r="NFZ56" s="526"/>
      <c r="NGA56" s="526"/>
      <c r="NGB56" s="526"/>
      <c r="NGC56" s="526"/>
      <c r="NGD56" s="526"/>
      <c r="NGE56" s="526"/>
      <c r="NGF56" s="526"/>
      <c r="NGG56" s="526"/>
      <c r="NGH56" s="526"/>
      <c r="NGI56" s="526"/>
      <c r="NGJ56" s="526"/>
      <c r="NGK56" s="526"/>
      <c r="NGL56" s="526"/>
      <c r="NGM56" s="526"/>
      <c r="NGN56" s="526"/>
      <c r="NGO56" s="526"/>
      <c r="NGP56" s="526"/>
      <c r="NGQ56" s="526"/>
      <c r="NGR56" s="526"/>
      <c r="NGS56" s="526"/>
      <c r="NGT56" s="526"/>
      <c r="NGU56" s="526"/>
      <c r="NGV56" s="526"/>
      <c r="NGW56" s="526"/>
      <c r="NGX56" s="526"/>
      <c r="NGY56" s="526"/>
      <c r="NGZ56" s="526"/>
      <c r="NHA56" s="526"/>
      <c r="NHB56" s="526"/>
      <c r="NHC56" s="526"/>
      <c r="NHD56" s="526"/>
      <c r="NHE56" s="526"/>
      <c r="NHF56" s="526"/>
      <c r="NHG56" s="526"/>
      <c r="NHH56" s="526"/>
      <c r="NHI56" s="526"/>
      <c r="NHJ56" s="526"/>
      <c r="NHK56" s="526"/>
      <c r="NHL56" s="526"/>
      <c r="NHM56" s="526"/>
      <c r="NHN56" s="526"/>
      <c r="NHO56" s="526"/>
      <c r="NHP56" s="526"/>
      <c r="NHQ56" s="526"/>
      <c r="NHR56" s="526"/>
      <c r="NHS56" s="526"/>
      <c r="NHT56" s="526"/>
      <c r="NHU56" s="526"/>
      <c r="NHV56" s="526"/>
      <c r="NHW56" s="526"/>
      <c r="NHX56" s="526"/>
      <c r="NHY56" s="526"/>
      <c r="NHZ56" s="526"/>
      <c r="NIA56" s="526"/>
      <c r="NIB56" s="526"/>
      <c r="NIC56" s="526"/>
      <c r="NID56" s="526"/>
      <c r="NIE56" s="526"/>
      <c r="NIF56" s="526"/>
      <c r="NIG56" s="526"/>
      <c r="NIH56" s="526"/>
      <c r="NII56" s="526"/>
      <c r="NIJ56" s="526"/>
      <c r="NIK56" s="526"/>
      <c r="NIL56" s="526"/>
      <c r="NIM56" s="526"/>
      <c r="NIN56" s="526"/>
      <c r="NIO56" s="526"/>
      <c r="NIP56" s="526"/>
      <c r="NIQ56" s="526"/>
      <c r="NIR56" s="526"/>
      <c r="NIS56" s="526"/>
      <c r="NIT56" s="526"/>
      <c r="NIU56" s="526"/>
      <c r="NIV56" s="526"/>
      <c r="NIW56" s="526"/>
      <c r="NIX56" s="526"/>
      <c r="NIY56" s="526"/>
      <c r="NIZ56" s="526"/>
      <c r="NJA56" s="526"/>
      <c r="NJB56" s="526"/>
      <c r="NJC56" s="526"/>
      <c r="NJD56" s="526"/>
      <c r="NJE56" s="526"/>
      <c r="NJF56" s="526"/>
      <c r="NJG56" s="526"/>
      <c r="NJH56" s="526"/>
      <c r="NJI56" s="526"/>
      <c r="NJJ56" s="526"/>
      <c r="NJK56" s="526"/>
      <c r="NJL56" s="526"/>
      <c r="NJM56" s="526"/>
      <c r="NJN56" s="526"/>
      <c r="NJO56" s="526"/>
      <c r="NJP56" s="526"/>
      <c r="NJQ56" s="526"/>
      <c r="NJR56" s="526"/>
      <c r="NJS56" s="526"/>
      <c r="NJT56" s="526"/>
      <c r="NJU56" s="526"/>
      <c r="NJV56" s="526"/>
      <c r="NJW56" s="526"/>
      <c r="NJX56" s="526"/>
      <c r="NJY56" s="526"/>
      <c r="NJZ56" s="526"/>
      <c r="NKA56" s="526"/>
      <c r="NKB56" s="526"/>
      <c r="NKC56" s="526"/>
      <c r="NKD56" s="526"/>
      <c r="NKE56" s="526"/>
      <c r="NKF56" s="526"/>
      <c r="NKG56" s="526"/>
      <c r="NKH56" s="526"/>
      <c r="NKI56" s="526"/>
      <c r="NKJ56" s="526"/>
      <c r="NKK56" s="526"/>
      <c r="NKL56" s="526"/>
      <c r="NKM56" s="526"/>
      <c r="NKN56" s="526"/>
      <c r="NKO56" s="526"/>
      <c r="NKP56" s="526"/>
      <c r="NKQ56" s="526"/>
      <c r="NKR56" s="526"/>
      <c r="NKS56" s="526"/>
      <c r="NKT56" s="526"/>
      <c r="NKU56" s="526"/>
      <c r="NKV56" s="526"/>
      <c r="NKW56" s="526"/>
      <c r="NKX56" s="526"/>
      <c r="NKY56" s="526"/>
      <c r="NKZ56" s="526"/>
      <c r="NLA56" s="526"/>
      <c r="NLB56" s="526"/>
      <c r="NLC56" s="526"/>
      <c r="NLD56" s="526"/>
      <c r="NLE56" s="526"/>
      <c r="NLF56" s="526"/>
      <c r="NLG56" s="526"/>
      <c r="NLH56" s="526"/>
      <c r="NLI56" s="526"/>
      <c r="NLJ56" s="526"/>
      <c r="NLK56" s="526"/>
      <c r="NLL56" s="526"/>
      <c r="NLM56" s="526"/>
      <c r="NLN56" s="526"/>
      <c r="NLO56" s="526"/>
      <c r="NLP56" s="526"/>
      <c r="NLQ56" s="526"/>
      <c r="NLR56" s="526"/>
      <c r="NLS56" s="526"/>
      <c r="NLT56" s="526"/>
      <c r="NLU56" s="526"/>
      <c r="NLV56" s="526"/>
      <c r="NLW56" s="526"/>
      <c r="NLX56" s="526"/>
      <c r="NLY56" s="526"/>
      <c r="NLZ56" s="526"/>
      <c r="NMA56" s="526"/>
      <c r="NMB56" s="526"/>
      <c r="NMC56" s="526"/>
      <c r="NMD56" s="526"/>
      <c r="NME56" s="526"/>
      <c r="NMF56" s="526"/>
      <c r="NMG56" s="526"/>
      <c r="NMH56" s="526"/>
      <c r="NMI56" s="526"/>
      <c r="NMJ56" s="526"/>
      <c r="NMK56" s="526"/>
      <c r="NML56" s="526"/>
      <c r="NMM56" s="526"/>
      <c r="NMN56" s="526"/>
      <c r="NMO56" s="526"/>
      <c r="NMP56" s="526"/>
      <c r="NMQ56" s="526"/>
      <c r="NMR56" s="526"/>
      <c r="NMS56" s="526"/>
      <c r="NMT56" s="526"/>
      <c r="NMU56" s="526"/>
      <c r="NMV56" s="526"/>
      <c r="NMW56" s="526"/>
      <c r="NMX56" s="526"/>
      <c r="NMY56" s="526"/>
      <c r="NMZ56" s="526"/>
      <c r="NNA56" s="526"/>
      <c r="NNB56" s="526"/>
      <c r="NNC56" s="526"/>
      <c r="NND56" s="526"/>
      <c r="NNE56" s="526"/>
      <c r="NNF56" s="526"/>
      <c r="NNG56" s="526"/>
      <c r="NNH56" s="526"/>
      <c r="NNI56" s="526"/>
      <c r="NNJ56" s="526"/>
      <c r="NNK56" s="526"/>
      <c r="NNL56" s="526"/>
      <c r="NNM56" s="526"/>
      <c r="NNN56" s="526"/>
      <c r="NNO56" s="526"/>
      <c r="NNP56" s="526"/>
      <c r="NNQ56" s="526"/>
      <c r="NNR56" s="526"/>
      <c r="NNS56" s="526"/>
      <c r="NNT56" s="526"/>
      <c r="NNU56" s="526"/>
      <c r="NNV56" s="526"/>
      <c r="NNW56" s="526"/>
      <c r="NNX56" s="526"/>
      <c r="NNY56" s="526"/>
      <c r="NNZ56" s="526"/>
      <c r="NOA56" s="526"/>
      <c r="NOB56" s="526"/>
      <c r="NOC56" s="526"/>
      <c r="NOD56" s="526"/>
      <c r="NOE56" s="526"/>
      <c r="NOF56" s="526"/>
      <c r="NOG56" s="526"/>
      <c r="NOH56" s="526"/>
      <c r="NOI56" s="526"/>
      <c r="NOJ56" s="526"/>
      <c r="NOK56" s="526"/>
      <c r="NOL56" s="526"/>
      <c r="NOM56" s="526"/>
      <c r="NON56" s="526"/>
      <c r="NOO56" s="526"/>
      <c r="NOP56" s="526"/>
      <c r="NOQ56" s="526"/>
      <c r="NOR56" s="526"/>
      <c r="NOS56" s="526"/>
      <c r="NOT56" s="526"/>
      <c r="NOU56" s="526"/>
      <c r="NOV56" s="526"/>
      <c r="NOW56" s="526"/>
      <c r="NOX56" s="526"/>
      <c r="NOY56" s="526"/>
      <c r="NOZ56" s="526"/>
      <c r="NPA56" s="526"/>
      <c r="NPB56" s="526"/>
      <c r="NPC56" s="526"/>
      <c r="NPD56" s="526"/>
      <c r="NPE56" s="526"/>
      <c r="NPF56" s="526"/>
      <c r="NPG56" s="526"/>
      <c r="NPH56" s="526"/>
      <c r="NPI56" s="526"/>
      <c r="NPJ56" s="526"/>
      <c r="NPK56" s="526"/>
      <c r="NPL56" s="526"/>
      <c r="NPM56" s="526"/>
      <c r="NPN56" s="526"/>
      <c r="NPO56" s="526"/>
      <c r="NPP56" s="526"/>
      <c r="NPQ56" s="526"/>
      <c r="NPR56" s="526"/>
      <c r="NPS56" s="526"/>
      <c r="NPT56" s="526"/>
      <c r="NPU56" s="526"/>
      <c r="NPV56" s="526"/>
      <c r="NPW56" s="526"/>
      <c r="NPX56" s="526"/>
      <c r="NPY56" s="526"/>
      <c r="NPZ56" s="526"/>
      <c r="NQA56" s="526"/>
      <c r="NQB56" s="526"/>
      <c r="NQC56" s="526"/>
      <c r="NQD56" s="526"/>
      <c r="NQE56" s="526"/>
      <c r="NQF56" s="526"/>
      <c r="NQG56" s="526"/>
      <c r="NQH56" s="526"/>
      <c r="NQI56" s="526"/>
      <c r="NQJ56" s="526"/>
      <c r="NQK56" s="526"/>
      <c r="NQL56" s="526"/>
      <c r="NQM56" s="526"/>
      <c r="NQN56" s="526"/>
      <c r="NQO56" s="526"/>
      <c r="NQP56" s="526"/>
      <c r="NQQ56" s="526"/>
      <c r="NQR56" s="526"/>
      <c r="NQS56" s="526"/>
      <c r="NQT56" s="526"/>
      <c r="NQU56" s="526"/>
      <c r="NQV56" s="526"/>
      <c r="NQW56" s="526"/>
      <c r="NQX56" s="526"/>
      <c r="NQY56" s="526"/>
      <c r="NQZ56" s="526"/>
      <c r="NRA56" s="526"/>
      <c r="NRB56" s="526"/>
      <c r="NRC56" s="526"/>
      <c r="NRD56" s="526"/>
      <c r="NRE56" s="526"/>
      <c r="NRF56" s="526"/>
      <c r="NRG56" s="526"/>
      <c r="NRH56" s="526"/>
      <c r="NRI56" s="526"/>
      <c r="NRJ56" s="526"/>
      <c r="NRK56" s="526"/>
      <c r="NRL56" s="526"/>
      <c r="NRM56" s="526"/>
      <c r="NRN56" s="526"/>
      <c r="NRO56" s="526"/>
      <c r="NRP56" s="526"/>
      <c r="NRQ56" s="526"/>
      <c r="NRR56" s="526"/>
      <c r="NRS56" s="526"/>
      <c r="NRT56" s="526"/>
      <c r="NRU56" s="526"/>
      <c r="NRV56" s="526"/>
      <c r="NRW56" s="526"/>
      <c r="NRX56" s="526"/>
      <c r="NRY56" s="526"/>
      <c r="NRZ56" s="526"/>
      <c r="NSA56" s="526"/>
      <c r="NSB56" s="526"/>
      <c r="NSC56" s="526"/>
      <c r="NSD56" s="526"/>
      <c r="NSE56" s="526"/>
      <c r="NSF56" s="526"/>
      <c r="NSG56" s="526"/>
      <c r="NSH56" s="526"/>
      <c r="NSI56" s="526"/>
      <c r="NSJ56" s="526"/>
      <c r="NSK56" s="526"/>
      <c r="NSL56" s="526"/>
      <c r="NSM56" s="526"/>
      <c r="NSN56" s="526"/>
      <c r="NSO56" s="526"/>
      <c r="NSP56" s="526"/>
      <c r="NSQ56" s="526"/>
      <c r="NSR56" s="526"/>
      <c r="NSS56" s="526"/>
      <c r="NST56" s="526"/>
      <c r="NSU56" s="526"/>
      <c r="NSV56" s="526"/>
      <c r="NSW56" s="526"/>
      <c r="NSX56" s="526"/>
      <c r="NSY56" s="526"/>
      <c r="NSZ56" s="526"/>
      <c r="NTA56" s="526"/>
      <c r="NTB56" s="526"/>
      <c r="NTC56" s="526"/>
      <c r="NTD56" s="526"/>
      <c r="NTE56" s="526"/>
      <c r="NTF56" s="526"/>
      <c r="NTG56" s="526"/>
      <c r="NTH56" s="526"/>
      <c r="NTI56" s="526"/>
      <c r="NTJ56" s="526"/>
      <c r="NTK56" s="526"/>
      <c r="NTL56" s="526"/>
      <c r="NTM56" s="526"/>
      <c r="NTN56" s="526"/>
      <c r="NTO56" s="526"/>
      <c r="NTP56" s="526"/>
      <c r="NTQ56" s="526"/>
      <c r="NTR56" s="526"/>
      <c r="NTS56" s="526"/>
      <c r="NTT56" s="526"/>
      <c r="NTU56" s="526"/>
      <c r="NTV56" s="526"/>
      <c r="NTW56" s="526"/>
      <c r="NTX56" s="526"/>
      <c r="NTY56" s="526"/>
      <c r="NTZ56" s="526"/>
      <c r="NUA56" s="526"/>
      <c r="NUB56" s="526"/>
      <c r="NUC56" s="526"/>
      <c r="NUD56" s="526"/>
      <c r="NUE56" s="526"/>
      <c r="NUF56" s="526"/>
      <c r="NUG56" s="526"/>
      <c r="NUH56" s="526"/>
      <c r="NUI56" s="526"/>
      <c r="NUJ56" s="526"/>
      <c r="NUK56" s="526"/>
      <c r="NUL56" s="526"/>
      <c r="NUM56" s="526"/>
      <c r="NUN56" s="526"/>
      <c r="NUO56" s="526"/>
      <c r="NUP56" s="526"/>
      <c r="NUQ56" s="526"/>
      <c r="NUR56" s="526"/>
      <c r="NUS56" s="526"/>
      <c r="NUT56" s="526"/>
      <c r="NUU56" s="526"/>
      <c r="NUV56" s="526"/>
      <c r="NUW56" s="526"/>
      <c r="NUX56" s="526"/>
      <c r="NUY56" s="526"/>
      <c r="NUZ56" s="526"/>
      <c r="NVA56" s="526"/>
      <c r="NVB56" s="526"/>
      <c r="NVC56" s="526"/>
      <c r="NVD56" s="526"/>
      <c r="NVE56" s="526"/>
      <c r="NVF56" s="526"/>
      <c r="NVG56" s="526"/>
      <c r="NVH56" s="526"/>
      <c r="NVI56" s="526"/>
      <c r="NVJ56" s="526"/>
      <c r="NVK56" s="526"/>
      <c r="NVL56" s="526"/>
      <c r="NVM56" s="526"/>
      <c r="NVN56" s="526"/>
      <c r="NVO56" s="526"/>
      <c r="NVP56" s="526"/>
      <c r="NVQ56" s="526"/>
      <c r="NVR56" s="526"/>
      <c r="NVS56" s="526"/>
      <c r="NVT56" s="526"/>
      <c r="NVU56" s="526"/>
      <c r="NVV56" s="526"/>
      <c r="NVW56" s="526"/>
      <c r="NVX56" s="526"/>
      <c r="NVY56" s="526"/>
      <c r="NVZ56" s="526"/>
      <c r="NWA56" s="526"/>
      <c r="NWB56" s="526"/>
      <c r="NWC56" s="526"/>
      <c r="NWD56" s="526"/>
      <c r="NWE56" s="526"/>
      <c r="NWF56" s="526"/>
      <c r="NWG56" s="526"/>
      <c r="NWH56" s="526"/>
      <c r="NWI56" s="526"/>
      <c r="NWJ56" s="526"/>
      <c r="NWK56" s="526"/>
      <c r="NWL56" s="526"/>
      <c r="NWM56" s="526"/>
      <c r="NWN56" s="526"/>
      <c r="NWO56" s="526"/>
      <c r="NWP56" s="526"/>
      <c r="NWQ56" s="526"/>
      <c r="NWR56" s="526"/>
      <c r="NWS56" s="526"/>
      <c r="NWT56" s="526"/>
      <c r="NWU56" s="526"/>
      <c r="NWV56" s="526"/>
      <c r="NWW56" s="526"/>
      <c r="NWX56" s="526"/>
      <c r="NWY56" s="526"/>
      <c r="NWZ56" s="526"/>
      <c r="NXA56" s="526"/>
      <c r="NXB56" s="526"/>
      <c r="NXC56" s="526"/>
      <c r="NXD56" s="526"/>
      <c r="NXE56" s="526"/>
      <c r="NXF56" s="526"/>
      <c r="NXG56" s="526"/>
      <c r="NXH56" s="526"/>
      <c r="NXI56" s="526"/>
      <c r="NXJ56" s="526"/>
      <c r="NXK56" s="526"/>
      <c r="NXL56" s="526"/>
      <c r="NXM56" s="526"/>
      <c r="NXN56" s="526"/>
      <c r="NXO56" s="526"/>
      <c r="NXP56" s="526"/>
      <c r="NXQ56" s="526"/>
      <c r="NXR56" s="526"/>
      <c r="NXS56" s="526"/>
      <c r="NXT56" s="526"/>
      <c r="NXU56" s="526"/>
      <c r="NXV56" s="526"/>
      <c r="NXW56" s="526"/>
      <c r="NXX56" s="526"/>
      <c r="NXY56" s="526"/>
      <c r="NXZ56" s="526"/>
      <c r="NYA56" s="526"/>
      <c r="NYB56" s="526"/>
      <c r="NYC56" s="526"/>
      <c r="NYD56" s="526"/>
      <c r="NYE56" s="526"/>
      <c r="NYF56" s="526"/>
      <c r="NYG56" s="526"/>
      <c r="NYH56" s="526"/>
      <c r="NYI56" s="526"/>
      <c r="NYJ56" s="526"/>
      <c r="NYK56" s="526"/>
      <c r="NYL56" s="526"/>
      <c r="NYM56" s="526"/>
      <c r="NYN56" s="526"/>
      <c r="NYO56" s="526"/>
      <c r="NYP56" s="526"/>
      <c r="NYQ56" s="526"/>
      <c r="NYR56" s="526"/>
      <c r="NYS56" s="526"/>
      <c r="NYT56" s="526"/>
      <c r="NYU56" s="526"/>
      <c r="NYV56" s="526"/>
      <c r="NYW56" s="526"/>
      <c r="NYX56" s="526"/>
      <c r="NYY56" s="526"/>
      <c r="NYZ56" s="526"/>
      <c r="NZA56" s="526"/>
      <c r="NZB56" s="526"/>
      <c r="NZC56" s="526"/>
      <c r="NZD56" s="526"/>
      <c r="NZE56" s="526"/>
      <c r="NZF56" s="526"/>
      <c r="NZG56" s="526"/>
      <c r="NZH56" s="526"/>
      <c r="NZI56" s="526"/>
      <c r="NZJ56" s="526"/>
      <c r="NZK56" s="526"/>
      <c r="NZL56" s="526"/>
      <c r="NZM56" s="526"/>
      <c r="NZN56" s="526"/>
      <c r="NZO56" s="526"/>
      <c r="NZP56" s="526"/>
      <c r="NZQ56" s="526"/>
      <c r="NZR56" s="526"/>
      <c r="NZS56" s="526"/>
      <c r="NZT56" s="526"/>
      <c r="NZU56" s="526"/>
      <c r="NZV56" s="526"/>
      <c r="NZW56" s="526"/>
      <c r="NZX56" s="526"/>
      <c r="NZY56" s="526"/>
      <c r="NZZ56" s="526"/>
      <c r="OAA56" s="526"/>
      <c r="OAB56" s="526"/>
      <c r="OAC56" s="526"/>
      <c r="OAD56" s="526"/>
      <c r="OAE56" s="526"/>
      <c r="OAF56" s="526"/>
      <c r="OAG56" s="526"/>
      <c r="OAH56" s="526"/>
      <c r="OAI56" s="526"/>
      <c r="OAJ56" s="526"/>
      <c r="OAK56" s="526"/>
      <c r="OAL56" s="526"/>
      <c r="OAM56" s="526"/>
      <c r="OAN56" s="526"/>
      <c r="OAO56" s="526"/>
      <c r="OAP56" s="526"/>
      <c r="OAQ56" s="526"/>
      <c r="OAR56" s="526"/>
      <c r="OAS56" s="526"/>
      <c r="OAT56" s="526"/>
      <c r="OAU56" s="526"/>
      <c r="OAV56" s="526"/>
      <c r="OAW56" s="526"/>
      <c r="OAX56" s="526"/>
      <c r="OAY56" s="526"/>
      <c r="OAZ56" s="526"/>
      <c r="OBA56" s="526"/>
      <c r="OBB56" s="526"/>
      <c r="OBC56" s="526"/>
      <c r="OBD56" s="526"/>
      <c r="OBE56" s="526"/>
      <c r="OBF56" s="526"/>
      <c r="OBG56" s="526"/>
      <c r="OBH56" s="526"/>
      <c r="OBI56" s="526"/>
      <c r="OBJ56" s="526"/>
      <c r="OBK56" s="526"/>
      <c r="OBL56" s="526"/>
      <c r="OBM56" s="526"/>
      <c r="OBN56" s="526"/>
      <c r="OBO56" s="526"/>
      <c r="OBP56" s="526"/>
      <c r="OBQ56" s="526"/>
      <c r="OBR56" s="526"/>
      <c r="OBS56" s="526"/>
      <c r="OBT56" s="526"/>
      <c r="OBU56" s="526"/>
      <c r="OBV56" s="526"/>
      <c r="OBW56" s="526"/>
      <c r="OBX56" s="526"/>
      <c r="OBY56" s="526"/>
      <c r="OBZ56" s="526"/>
      <c r="OCA56" s="526"/>
      <c r="OCB56" s="526"/>
      <c r="OCC56" s="526"/>
      <c r="OCD56" s="526"/>
      <c r="OCE56" s="526"/>
      <c r="OCF56" s="526"/>
      <c r="OCG56" s="526"/>
      <c r="OCH56" s="526"/>
      <c r="OCI56" s="526"/>
      <c r="OCJ56" s="526"/>
      <c r="OCK56" s="526"/>
      <c r="OCL56" s="526"/>
      <c r="OCM56" s="526"/>
      <c r="OCN56" s="526"/>
      <c r="OCO56" s="526"/>
      <c r="OCP56" s="526"/>
      <c r="OCQ56" s="526"/>
      <c r="OCR56" s="526"/>
      <c r="OCS56" s="526"/>
      <c r="OCT56" s="526"/>
      <c r="OCU56" s="526"/>
      <c r="OCV56" s="526"/>
      <c r="OCW56" s="526"/>
      <c r="OCX56" s="526"/>
      <c r="OCY56" s="526"/>
      <c r="OCZ56" s="526"/>
      <c r="ODA56" s="526"/>
      <c r="ODB56" s="526"/>
      <c r="ODC56" s="526"/>
      <c r="ODD56" s="526"/>
      <c r="ODE56" s="526"/>
      <c r="ODF56" s="526"/>
      <c r="ODG56" s="526"/>
      <c r="ODH56" s="526"/>
      <c r="ODI56" s="526"/>
      <c r="ODJ56" s="526"/>
      <c r="ODK56" s="526"/>
      <c r="ODL56" s="526"/>
      <c r="ODM56" s="526"/>
      <c r="ODN56" s="526"/>
      <c r="ODO56" s="526"/>
      <c r="ODP56" s="526"/>
      <c r="ODQ56" s="526"/>
      <c r="ODR56" s="526"/>
      <c r="ODS56" s="526"/>
      <c r="ODT56" s="526"/>
      <c r="ODU56" s="526"/>
      <c r="ODV56" s="526"/>
      <c r="ODW56" s="526"/>
      <c r="ODX56" s="526"/>
      <c r="ODY56" s="526"/>
      <c r="ODZ56" s="526"/>
      <c r="OEA56" s="526"/>
      <c r="OEB56" s="526"/>
      <c r="OEC56" s="526"/>
      <c r="OED56" s="526"/>
      <c r="OEE56" s="526"/>
      <c r="OEF56" s="526"/>
      <c r="OEG56" s="526"/>
      <c r="OEH56" s="526"/>
      <c r="OEI56" s="526"/>
      <c r="OEJ56" s="526"/>
      <c r="OEK56" s="526"/>
      <c r="OEL56" s="526"/>
      <c r="OEM56" s="526"/>
      <c r="OEN56" s="526"/>
      <c r="OEO56" s="526"/>
      <c r="OEP56" s="526"/>
      <c r="OEQ56" s="526"/>
      <c r="OER56" s="526"/>
      <c r="OES56" s="526"/>
      <c r="OET56" s="526"/>
      <c r="OEU56" s="526"/>
      <c r="OEV56" s="526"/>
      <c r="OEW56" s="526"/>
      <c r="OEX56" s="526"/>
      <c r="OEY56" s="526"/>
      <c r="OEZ56" s="526"/>
      <c r="OFA56" s="526"/>
      <c r="OFB56" s="526"/>
      <c r="OFC56" s="526"/>
      <c r="OFD56" s="526"/>
      <c r="OFE56" s="526"/>
      <c r="OFF56" s="526"/>
      <c r="OFG56" s="526"/>
      <c r="OFH56" s="526"/>
      <c r="OFI56" s="526"/>
      <c r="OFJ56" s="526"/>
      <c r="OFK56" s="526"/>
      <c r="OFL56" s="526"/>
      <c r="OFM56" s="526"/>
      <c r="OFN56" s="526"/>
      <c r="OFO56" s="526"/>
      <c r="OFP56" s="526"/>
      <c r="OFQ56" s="526"/>
      <c r="OFR56" s="526"/>
      <c r="OFS56" s="526"/>
      <c r="OFT56" s="526"/>
      <c r="OFU56" s="526"/>
      <c r="OFV56" s="526"/>
      <c r="OFW56" s="526"/>
      <c r="OFX56" s="526"/>
      <c r="OFY56" s="526"/>
      <c r="OFZ56" s="526"/>
      <c r="OGA56" s="526"/>
      <c r="OGB56" s="526"/>
      <c r="OGC56" s="526"/>
      <c r="OGD56" s="526"/>
      <c r="OGE56" s="526"/>
      <c r="OGF56" s="526"/>
      <c r="OGG56" s="526"/>
      <c r="OGH56" s="526"/>
      <c r="OGI56" s="526"/>
      <c r="OGJ56" s="526"/>
      <c r="OGK56" s="526"/>
      <c r="OGL56" s="526"/>
      <c r="OGM56" s="526"/>
      <c r="OGN56" s="526"/>
      <c r="OGO56" s="526"/>
      <c r="OGP56" s="526"/>
      <c r="OGQ56" s="526"/>
      <c r="OGR56" s="526"/>
      <c r="OGS56" s="526"/>
      <c r="OGT56" s="526"/>
      <c r="OGU56" s="526"/>
      <c r="OGV56" s="526"/>
      <c r="OGW56" s="526"/>
      <c r="OGX56" s="526"/>
      <c r="OGY56" s="526"/>
      <c r="OGZ56" s="526"/>
      <c r="OHA56" s="526"/>
      <c r="OHB56" s="526"/>
      <c r="OHC56" s="526"/>
      <c r="OHD56" s="526"/>
      <c r="OHE56" s="526"/>
      <c r="OHF56" s="526"/>
      <c r="OHG56" s="526"/>
      <c r="OHH56" s="526"/>
      <c r="OHI56" s="526"/>
      <c r="OHJ56" s="526"/>
      <c r="OHK56" s="526"/>
      <c r="OHL56" s="526"/>
      <c r="OHM56" s="526"/>
      <c r="OHN56" s="526"/>
      <c r="OHO56" s="526"/>
      <c r="OHP56" s="526"/>
      <c r="OHQ56" s="526"/>
      <c r="OHR56" s="526"/>
      <c r="OHS56" s="526"/>
      <c r="OHT56" s="526"/>
      <c r="OHU56" s="526"/>
      <c r="OHV56" s="526"/>
      <c r="OHW56" s="526"/>
      <c r="OHX56" s="526"/>
      <c r="OHY56" s="526"/>
      <c r="OHZ56" s="526"/>
      <c r="OIA56" s="526"/>
      <c r="OIB56" s="526"/>
      <c r="OIC56" s="526"/>
      <c r="OID56" s="526"/>
      <c r="OIE56" s="526"/>
      <c r="OIF56" s="526"/>
      <c r="OIG56" s="526"/>
      <c r="OIH56" s="526"/>
      <c r="OII56" s="526"/>
      <c r="OIJ56" s="526"/>
      <c r="OIK56" s="526"/>
      <c r="OIL56" s="526"/>
      <c r="OIM56" s="526"/>
      <c r="OIN56" s="526"/>
      <c r="OIO56" s="526"/>
      <c r="OIP56" s="526"/>
      <c r="OIQ56" s="526"/>
      <c r="OIR56" s="526"/>
      <c r="OIS56" s="526"/>
      <c r="OIT56" s="526"/>
      <c r="OIU56" s="526"/>
      <c r="OIV56" s="526"/>
      <c r="OIW56" s="526"/>
      <c r="OIX56" s="526"/>
      <c r="OIY56" s="526"/>
      <c r="OIZ56" s="526"/>
      <c r="OJA56" s="526"/>
      <c r="OJB56" s="526"/>
      <c r="OJC56" s="526"/>
      <c r="OJD56" s="526"/>
      <c r="OJE56" s="526"/>
      <c r="OJF56" s="526"/>
      <c r="OJG56" s="526"/>
      <c r="OJH56" s="526"/>
      <c r="OJI56" s="526"/>
      <c r="OJJ56" s="526"/>
      <c r="OJK56" s="526"/>
      <c r="OJL56" s="526"/>
      <c r="OJM56" s="526"/>
      <c r="OJN56" s="526"/>
      <c r="OJO56" s="526"/>
      <c r="OJP56" s="526"/>
      <c r="OJQ56" s="526"/>
      <c r="OJR56" s="526"/>
      <c r="OJS56" s="526"/>
      <c r="OJT56" s="526"/>
      <c r="OJU56" s="526"/>
      <c r="OJV56" s="526"/>
      <c r="OJW56" s="526"/>
      <c r="OJX56" s="526"/>
      <c r="OJY56" s="526"/>
      <c r="OJZ56" s="526"/>
      <c r="OKA56" s="526"/>
      <c r="OKB56" s="526"/>
      <c r="OKC56" s="526"/>
      <c r="OKD56" s="526"/>
      <c r="OKE56" s="526"/>
      <c r="OKF56" s="526"/>
      <c r="OKG56" s="526"/>
      <c r="OKH56" s="526"/>
      <c r="OKI56" s="526"/>
      <c r="OKJ56" s="526"/>
      <c r="OKK56" s="526"/>
      <c r="OKL56" s="526"/>
      <c r="OKM56" s="526"/>
      <c r="OKN56" s="526"/>
      <c r="OKO56" s="526"/>
      <c r="OKP56" s="526"/>
      <c r="OKQ56" s="526"/>
      <c r="OKR56" s="526"/>
      <c r="OKS56" s="526"/>
      <c r="OKT56" s="526"/>
      <c r="OKU56" s="526"/>
      <c r="OKV56" s="526"/>
      <c r="OKW56" s="526"/>
      <c r="OKX56" s="526"/>
      <c r="OKY56" s="526"/>
      <c r="OKZ56" s="526"/>
      <c r="OLA56" s="526"/>
      <c r="OLB56" s="526"/>
      <c r="OLC56" s="526"/>
      <c r="OLD56" s="526"/>
      <c r="OLE56" s="526"/>
      <c r="OLF56" s="526"/>
      <c r="OLG56" s="526"/>
      <c r="OLH56" s="526"/>
      <c r="OLI56" s="526"/>
      <c r="OLJ56" s="526"/>
      <c r="OLK56" s="526"/>
      <c r="OLL56" s="526"/>
      <c r="OLM56" s="526"/>
      <c r="OLN56" s="526"/>
      <c r="OLO56" s="526"/>
      <c r="OLP56" s="526"/>
      <c r="OLQ56" s="526"/>
      <c r="OLR56" s="526"/>
      <c r="OLS56" s="526"/>
      <c r="OLT56" s="526"/>
      <c r="OLU56" s="526"/>
      <c r="OLV56" s="526"/>
      <c r="OLW56" s="526"/>
      <c r="OLX56" s="526"/>
      <c r="OLY56" s="526"/>
      <c r="OLZ56" s="526"/>
      <c r="OMA56" s="526"/>
      <c r="OMB56" s="526"/>
      <c r="OMC56" s="526"/>
      <c r="OMD56" s="526"/>
      <c r="OME56" s="526"/>
      <c r="OMF56" s="526"/>
      <c r="OMG56" s="526"/>
      <c r="OMH56" s="526"/>
      <c r="OMI56" s="526"/>
      <c r="OMJ56" s="526"/>
      <c r="OMK56" s="526"/>
      <c r="OML56" s="526"/>
      <c r="OMM56" s="526"/>
      <c r="OMN56" s="526"/>
      <c r="OMO56" s="526"/>
      <c r="OMP56" s="526"/>
      <c r="OMQ56" s="526"/>
      <c r="OMR56" s="526"/>
      <c r="OMS56" s="526"/>
      <c r="OMT56" s="526"/>
      <c r="OMU56" s="526"/>
      <c r="OMV56" s="526"/>
      <c r="OMW56" s="526"/>
      <c r="OMX56" s="526"/>
      <c r="OMY56" s="526"/>
      <c r="OMZ56" s="526"/>
      <c r="ONA56" s="526"/>
      <c r="ONB56" s="526"/>
      <c r="ONC56" s="526"/>
      <c r="OND56" s="526"/>
      <c r="ONE56" s="526"/>
      <c r="ONF56" s="526"/>
      <c r="ONG56" s="526"/>
      <c r="ONH56" s="526"/>
      <c r="ONI56" s="526"/>
      <c r="ONJ56" s="526"/>
      <c r="ONK56" s="526"/>
      <c r="ONL56" s="526"/>
      <c r="ONM56" s="526"/>
      <c r="ONN56" s="526"/>
      <c r="ONO56" s="526"/>
      <c r="ONP56" s="526"/>
      <c r="ONQ56" s="526"/>
      <c r="ONR56" s="526"/>
      <c r="ONS56" s="526"/>
      <c r="ONT56" s="526"/>
      <c r="ONU56" s="526"/>
      <c r="ONV56" s="526"/>
      <c r="ONW56" s="526"/>
      <c r="ONX56" s="526"/>
      <c r="ONY56" s="526"/>
      <c r="ONZ56" s="526"/>
      <c r="OOA56" s="526"/>
      <c r="OOB56" s="526"/>
      <c r="OOC56" s="526"/>
      <c r="OOD56" s="526"/>
      <c r="OOE56" s="526"/>
      <c r="OOF56" s="526"/>
      <c r="OOG56" s="526"/>
      <c r="OOH56" s="526"/>
      <c r="OOI56" s="526"/>
      <c r="OOJ56" s="526"/>
      <c r="OOK56" s="526"/>
      <c r="OOL56" s="526"/>
      <c r="OOM56" s="526"/>
      <c r="OON56" s="526"/>
      <c r="OOO56" s="526"/>
      <c r="OOP56" s="526"/>
      <c r="OOQ56" s="526"/>
      <c r="OOR56" s="526"/>
      <c r="OOS56" s="526"/>
      <c r="OOT56" s="526"/>
      <c r="OOU56" s="526"/>
      <c r="OOV56" s="526"/>
      <c r="OOW56" s="526"/>
      <c r="OOX56" s="526"/>
      <c r="OOY56" s="526"/>
      <c r="OOZ56" s="526"/>
      <c r="OPA56" s="526"/>
      <c r="OPB56" s="526"/>
      <c r="OPC56" s="526"/>
      <c r="OPD56" s="526"/>
      <c r="OPE56" s="526"/>
      <c r="OPF56" s="526"/>
      <c r="OPG56" s="526"/>
      <c r="OPH56" s="526"/>
      <c r="OPI56" s="526"/>
      <c r="OPJ56" s="526"/>
      <c r="OPK56" s="526"/>
      <c r="OPL56" s="526"/>
      <c r="OPM56" s="526"/>
      <c r="OPN56" s="526"/>
      <c r="OPO56" s="526"/>
      <c r="OPP56" s="526"/>
      <c r="OPQ56" s="526"/>
      <c r="OPR56" s="526"/>
      <c r="OPS56" s="526"/>
      <c r="OPT56" s="526"/>
      <c r="OPU56" s="526"/>
      <c r="OPV56" s="526"/>
      <c r="OPW56" s="526"/>
      <c r="OPX56" s="526"/>
      <c r="OPY56" s="526"/>
      <c r="OPZ56" s="526"/>
      <c r="OQA56" s="526"/>
      <c r="OQB56" s="526"/>
      <c r="OQC56" s="526"/>
      <c r="OQD56" s="526"/>
      <c r="OQE56" s="526"/>
      <c r="OQF56" s="526"/>
      <c r="OQG56" s="526"/>
      <c r="OQH56" s="526"/>
      <c r="OQI56" s="526"/>
      <c r="OQJ56" s="526"/>
      <c r="OQK56" s="526"/>
      <c r="OQL56" s="526"/>
      <c r="OQM56" s="526"/>
      <c r="OQN56" s="526"/>
      <c r="OQO56" s="526"/>
      <c r="OQP56" s="526"/>
      <c r="OQQ56" s="526"/>
      <c r="OQR56" s="526"/>
      <c r="OQS56" s="526"/>
      <c r="OQT56" s="526"/>
      <c r="OQU56" s="526"/>
      <c r="OQV56" s="526"/>
      <c r="OQW56" s="526"/>
      <c r="OQX56" s="526"/>
      <c r="OQY56" s="526"/>
      <c r="OQZ56" s="526"/>
      <c r="ORA56" s="526"/>
      <c r="ORB56" s="526"/>
      <c r="ORC56" s="526"/>
      <c r="ORD56" s="526"/>
      <c r="ORE56" s="526"/>
      <c r="ORF56" s="526"/>
      <c r="ORG56" s="526"/>
      <c r="ORH56" s="526"/>
      <c r="ORI56" s="526"/>
      <c r="ORJ56" s="526"/>
      <c r="ORK56" s="526"/>
      <c r="ORL56" s="526"/>
      <c r="ORM56" s="526"/>
      <c r="ORN56" s="526"/>
      <c r="ORO56" s="526"/>
      <c r="ORP56" s="526"/>
      <c r="ORQ56" s="526"/>
      <c r="ORR56" s="526"/>
      <c r="ORS56" s="526"/>
      <c r="ORT56" s="526"/>
      <c r="ORU56" s="526"/>
      <c r="ORV56" s="526"/>
      <c r="ORW56" s="526"/>
      <c r="ORX56" s="526"/>
      <c r="ORY56" s="526"/>
      <c r="ORZ56" s="526"/>
      <c r="OSA56" s="526"/>
      <c r="OSB56" s="526"/>
      <c r="OSC56" s="526"/>
      <c r="OSD56" s="526"/>
      <c r="OSE56" s="526"/>
      <c r="OSF56" s="526"/>
      <c r="OSG56" s="526"/>
      <c r="OSH56" s="526"/>
      <c r="OSI56" s="526"/>
      <c r="OSJ56" s="526"/>
      <c r="OSK56" s="526"/>
      <c r="OSL56" s="526"/>
      <c r="OSM56" s="526"/>
      <c r="OSN56" s="526"/>
      <c r="OSO56" s="526"/>
      <c r="OSP56" s="526"/>
      <c r="OSQ56" s="526"/>
      <c r="OSR56" s="526"/>
      <c r="OSS56" s="526"/>
      <c r="OST56" s="526"/>
      <c r="OSU56" s="526"/>
      <c r="OSV56" s="526"/>
      <c r="OSW56" s="526"/>
      <c r="OSX56" s="526"/>
      <c r="OSY56" s="526"/>
      <c r="OSZ56" s="526"/>
      <c r="OTA56" s="526"/>
      <c r="OTB56" s="526"/>
      <c r="OTC56" s="526"/>
      <c r="OTD56" s="526"/>
      <c r="OTE56" s="526"/>
      <c r="OTF56" s="526"/>
      <c r="OTG56" s="526"/>
      <c r="OTH56" s="526"/>
      <c r="OTI56" s="526"/>
      <c r="OTJ56" s="526"/>
      <c r="OTK56" s="526"/>
      <c r="OTL56" s="526"/>
      <c r="OTM56" s="526"/>
      <c r="OTN56" s="526"/>
      <c r="OTO56" s="526"/>
      <c r="OTP56" s="526"/>
      <c r="OTQ56" s="526"/>
      <c r="OTR56" s="526"/>
      <c r="OTS56" s="526"/>
      <c r="OTT56" s="526"/>
      <c r="OTU56" s="526"/>
      <c r="OTV56" s="526"/>
      <c r="OTW56" s="526"/>
      <c r="OTX56" s="526"/>
      <c r="OTY56" s="526"/>
      <c r="OTZ56" s="526"/>
      <c r="OUA56" s="526"/>
      <c r="OUB56" s="526"/>
      <c r="OUC56" s="526"/>
      <c r="OUD56" s="526"/>
      <c r="OUE56" s="526"/>
      <c r="OUF56" s="526"/>
      <c r="OUG56" s="526"/>
      <c r="OUH56" s="526"/>
      <c r="OUI56" s="526"/>
      <c r="OUJ56" s="526"/>
      <c r="OUK56" s="526"/>
      <c r="OUL56" s="526"/>
      <c r="OUM56" s="526"/>
      <c r="OUN56" s="526"/>
      <c r="OUO56" s="526"/>
      <c r="OUP56" s="526"/>
      <c r="OUQ56" s="526"/>
      <c r="OUR56" s="526"/>
      <c r="OUS56" s="526"/>
      <c r="OUT56" s="526"/>
      <c r="OUU56" s="526"/>
      <c r="OUV56" s="526"/>
      <c r="OUW56" s="526"/>
      <c r="OUX56" s="526"/>
      <c r="OUY56" s="526"/>
      <c r="OUZ56" s="526"/>
      <c r="OVA56" s="526"/>
      <c r="OVB56" s="526"/>
      <c r="OVC56" s="526"/>
      <c r="OVD56" s="526"/>
      <c r="OVE56" s="526"/>
      <c r="OVF56" s="526"/>
      <c r="OVG56" s="526"/>
      <c r="OVH56" s="526"/>
      <c r="OVI56" s="526"/>
      <c r="OVJ56" s="526"/>
      <c r="OVK56" s="526"/>
      <c r="OVL56" s="526"/>
      <c r="OVM56" s="526"/>
      <c r="OVN56" s="526"/>
      <c r="OVO56" s="526"/>
      <c r="OVP56" s="526"/>
      <c r="OVQ56" s="526"/>
      <c r="OVR56" s="526"/>
      <c r="OVS56" s="526"/>
      <c r="OVT56" s="526"/>
      <c r="OVU56" s="526"/>
      <c r="OVV56" s="526"/>
      <c r="OVW56" s="526"/>
      <c r="OVX56" s="526"/>
      <c r="OVY56" s="526"/>
      <c r="OVZ56" s="526"/>
      <c r="OWA56" s="526"/>
      <c r="OWB56" s="526"/>
      <c r="OWC56" s="526"/>
      <c r="OWD56" s="526"/>
      <c r="OWE56" s="526"/>
      <c r="OWF56" s="526"/>
      <c r="OWG56" s="526"/>
      <c r="OWH56" s="526"/>
      <c r="OWI56" s="526"/>
      <c r="OWJ56" s="526"/>
      <c r="OWK56" s="526"/>
      <c r="OWL56" s="526"/>
      <c r="OWM56" s="526"/>
      <c r="OWN56" s="526"/>
      <c r="OWO56" s="526"/>
      <c r="OWP56" s="526"/>
      <c r="OWQ56" s="526"/>
      <c r="OWR56" s="526"/>
      <c r="OWS56" s="526"/>
      <c r="OWT56" s="526"/>
      <c r="OWU56" s="526"/>
      <c r="OWV56" s="526"/>
      <c r="OWW56" s="526"/>
      <c r="OWX56" s="526"/>
      <c r="OWY56" s="526"/>
      <c r="OWZ56" s="526"/>
      <c r="OXA56" s="526"/>
      <c r="OXB56" s="526"/>
      <c r="OXC56" s="526"/>
      <c r="OXD56" s="526"/>
      <c r="OXE56" s="526"/>
      <c r="OXF56" s="526"/>
      <c r="OXG56" s="526"/>
      <c r="OXH56" s="526"/>
      <c r="OXI56" s="526"/>
      <c r="OXJ56" s="526"/>
      <c r="OXK56" s="526"/>
      <c r="OXL56" s="526"/>
      <c r="OXM56" s="526"/>
      <c r="OXN56" s="526"/>
      <c r="OXO56" s="526"/>
      <c r="OXP56" s="526"/>
      <c r="OXQ56" s="526"/>
      <c r="OXR56" s="526"/>
      <c r="OXS56" s="526"/>
      <c r="OXT56" s="526"/>
      <c r="OXU56" s="526"/>
      <c r="OXV56" s="526"/>
      <c r="OXW56" s="526"/>
      <c r="OXX56" s="526"/>
      <c r="OXY56" s="526"/>
      <c r="OXZ56" s="526"/>
      <c r="OYA56" s="526"/>
      <c r="OYB56" s="526"/>
      <c r="OYC56" s="526"/>
      <c r="OYD56" s="526"/>
      <c r="OYE56" s="526"/>
      <c r="OYF56" s="526"/>
      <c r="OYG56" s="526"/>
      <c r="OYH56" s="526"/>
      <c r="OYI56" s="526"/>
      <c r="OYJ56" s="526"/>
      <c r="OYK56" s="526"/>
      <c r="OYL56" s="526"/>
      <c r="OYM56" s="526"/>
      <c r="OYN56" s="526"/>
      <c r="OYO56" s="526"/>
      <c r="OYP56" s="526"/>
      <c r="OYQ56" s="526"/>
      <c r="OYR56" s="526"/>
      <c r="OYS56" s="526"/>
      <c r="OYT56" s="526"/>
      <c r="OYU56" s="526"/>
      <c r="OYV56" s="526"/>
      <c r="OYW56" s="526"/>
      <c r="OYX56" s="526"/>
      <c r="OYY56" s="526"/>
      <c r="OYZ56" s="526"/>
      <c r="OZA56" s="526"/>
      <c r="OZB56" s="526"/>
      <c r="OZC56" s="526"/>
      <c r="OZD56" s="526"/>
      <c r="OZE56" s="526"/>
      <c r="OZF56" s="526"/>
      <c r="OZG56" s="526"/>
      <c r="OZH56" s="526"/>
      <c r="OZI56" s="526"/>
      <c r="OZJ56" s="526"/>
      <c r="OZK56" s="526"/>
      <c r="OZL56" s="526"/>
      <c r="OZM56" s="526"/>
      <c r="OZN56" s="526"/>
      <c r="OZO56" s="526"/>
      <c r="OZP56" s="526"/>
      <c r="OZQ56" s="526"/>
      <c r="OZR56" s="526"/>
      <c r="OZS56" s="526"/>
      <c r="OZT56" s="526"/>
      <c r="OZU56" s="526"/>
      <c r="OZV56" s="526"/>
      <c r="OZW56" s="526"/>
      <c r="OZX56" s="526"/>
      <c r="OZY56" s="526"/>
      <c r="OZZ56" s="526"/>
      <c r="PAA56" s="526"/>
      <c r="PAB56" s="526"/>
      <c r="PAC56" s="526"/>
      <c r="PAD56" s="526"/>
      <c r="PAE56" s="526"/>
      <c r="PAF56" s="526"/>
      <c r="PAG56" s="526"/>
      <c r="PAH56" s="526"/>
      <c r="PAI56" s="526"/>
      <c r="PAJ56" s="526"/>
      <c r="PAK56" s="526"/>
      <c r="PAL56" s="526"/>
      <c r="PAM56" s="526"/>
      <c r="PAN56" s="526"/>
      <c r="PAO56" s="526"/>
      <c r="PAP56" s="526"/>
      <c r="PAQ56" s="526"/>
      <c r="PAR56" s="526"/>
      <c r="PAS56" s="526"/>
      <c r="PAT56" s="526"/>
      <c r="PAU56" s="526"/>
      <c r="PAV56" s="526"/>
      <c r="PAW56" s="526"/>
      <c r="PAX56" s="526"/>
      <c r="PAY56" s="526"/>
      <c r="PAZ56" s="526"/>
      <c r="PBA56" s="526"/>
      <c r="PBB56" s="526"/>
      <c r="PBC56" s="526"/>
      <c r="PBD56" s="526"/>
      <c r="PBE56" s="526"/>
      <c r="PBF56" s="526"/>
      <c r="PBG56" s="526"/>
      <c r="PBH56" s="526"/>
      <c r="PBI56" s="526"/>
      <c r="PBJ56" s="526"/>
      <c r="PBK56" s="526"/>
      <c r="PBL56" s="526"/>
      <c r="PBM56" s="526"/>
      <c r="PBN56" s="526"/>
      <c r="PBO56" s="526"/>
      <c r="PBP56" s="526"/>
      <c r="PBQ56" s="526"/>
      <c r="PBR56" s="526"/>
      <c r="PBS56" s="526"/>
      <c r="PBT56" s="526"/>
      <c r="PBU56" s="526"/>
      <c r="PBV56" s="526"/>
      <c r="PBW56" s="526"/>
      <c r="PBX56" s="526"/>
      <c r="PBY56" s="526"/>
      <c r="PBZ56" s="526"/>
      <c r="PCA56" s="526"/>
      <c r="PCB56" s="526"/>
      <c r="PCC56" s="526"/>
      <c r="PCD56" s="526"/>
      <c r="PCE56" s="526"/>
      <c r="PCF56" s="526"/>
      <c r="PCG56" s="526"/>
      <c r="PCH56" s="526"/>
      <c r="PCI56" s="526"/>
      <c r="PCJ56" s="526"/>
      <c r="PCK56" s="526"/>
      <c r="PCL56" s="526"/>
      <c r="PCM56" s="526"/>
      <c r="PCN56" s="526"/>
      <c r="PCO56" s="526"/>
      <c r="PCP56" s="526"/>
      <c r="PCQ56" s="526"/>
      <c r="PCR56" s="526"/>
      <c r="PCS56" s="526"/>
      <c r="PCT56" s="526"/>
      <c r="PCU56" s="526"/>
      <c r="PCV56" s="526"/>
      <c r="PCW56" s="526"/>
      <c r="PCX56" s="526"/>
      <c r="PCY56" s="526"/>
      <c r="PCZ56" s="526"/>
      <c r="PDA56" s="526"/>
      <c r="PDB56" s="526"/>
      <c r="PDC56" s="526"/>
      <c r="PDD56" s="526"/>
      <c r="PDE56" s="526"/>
      <c r="PDF56" s="526"/>
      <c r="PDG56" s="526"/>
      <c r="PDH56" s="526"/>
      <c r="PDI56" s="526"/>
      <c r="PDJ56" s="526"/>
      <c r="PDK56" s="526"/>
      <c r="PDL56" s="526"/>
      <c r="PDM56" s="526"/>
      <c r="PDN56" s="526"/>
      <c r="PDO56" s="526"/>
      <c r="PDP56" s="526"/>
      <c r="PDQ56" s="526"/>
      <c r="PDR56" s="526"/>
      <c r="PDS56" s="526"/>
      <c r="PDT56" s="526"/>
      <c r="PDU56" s="526"/>
      <c r="PDV56" s="526"/>
      <c r="PDW56" s="526"/>
      <c r="PDX56" s="526"/>
      <c r="PDY56" s="526"/>
      <c r="PDZ56" s="526"/>
      <c r="PEA56" s="526"/>
      <c r="PEB56" s="526"/>
      <c r="PEC56" s="526"/>
      <c r="PED56" s="526"/>
      <c r="PEE56" s="526"/>
      <c r="PEF56" s="526"/>
      <c r="PEG56" s="526"/>
      <c r="PEH56" s="526"/>
      <c r="PEI56" s="526"/>
      <c r="PEJ56" s="526"/>
      <c r="PEK56" s="526"/>
      <c r="PEL56" s="526"/>
      <c r="PEM56" s="526"/>
      <c r="PEN56" s="526"/>
      <c r="PEO56" s="526"/>
      <c r="PEP56" s="526"/>
      <c r="PEQ56" s="526"/>
      <c r="PER56" s="526"/>
      <c r="PES56" s="526"/>
      <c r="PET56" s="526"/>
      <c r="PEU56" s="526"/>
      <c r="PEV56" s="526"/>
      <c r="PEW56" s="526"/>
      <c r="PEX56" s="526"/>
      <c r="PEY56" s="526"/>
      <c r="PEZ56" s="526"/>
      <c r="PFA56" s="526"/>
      <c r="PFB56" s="526"/>
      <c r="PFC56" s="526"/>
      <c r="PFD56" s="526"/>
      <c r="PFE56" s="526"/>
      <c r="PFF56" s="526"/>
      <c r="PFG56" s="526"/>
      <c r="PFH56" s="526"/>
      <c r="PFI56" s="526"/>
      <c r="PFJ56" s="526"/>
      <c r="PFK56" s="526"/>
      <c r="PFL56" s="526"/>
      <c r="PFM56" s="526"/>
      <c r="PFN56" s="526"/>
      <c r="PFO56" s="526"/>
      <c r="PFP56" s="526"/>
      <c r="PFQ56" s="526"/>
      <c r="PFR56" s="526"/>
      <c r="PFS56" s="526"/>
      <c r="PFT56" s="526"/>
      <c r="PFU56" s="526"/>
      <c r="PFV56" s="526"/>
      <c r="PFW56" s="526"/>
      <c r="PFX56" s="526"/>
      <c r="PFY56" s="526"/>
      <c r="PFZ56" s="526"/>
      <c r="PGA56" s="526"/>
      <c r="PGB56" s="526"/>
      <c r="PGC56" s="526"/>
      <c r="PGD56" s="526"/>
      <c r="PGE56" s="526"/>
      <c r="PGF56" s="526"/>
      <c r="PGG56" s="526"/>
      <c r="PGH56" s="526"/>
      <c r="PGI56" s="526"/>
      <c r="PGJ56" s="526"/>
      <c r="PGK56" s="526"/>
      <c r="PGL56" s="526"/>
      <c r="PGM56" s="526"/>
      <c r="PGN56" s="526"/>
      <c r="PGO56" s="526"/>
      <c r="PGP56" s="526"/>
      <c r="PGQ56" s="526"/>
      <c r="PGR56" s="526"/>
      <c r="PGS56" s="526"/>
      <c r="PGT56" s="526"/>
      <c r="PGU56" s="526"/>
      <c r="PGV56" s="526"/>
      <c r="PGW56" s="526"/>
      <c r="PGX56" s="526"/>
      <c r="PGY56" s="526"/>
      <c r="PGZ56" s="526"/>
      <c r="PHA56" s="526"/>
      <c r="PHB56" s="526"/>
      <c r="PHC56" s="526"/>
      <c r="PHD56" s="526"/>
      <c r="PHE56" s="526"/>
      <c r="PHF56" s="526"/>
      <c r="PHG56" s="526"/>
      <c r="PHH56" s="526"/>
      <c r="PHI56" s="526"/>
      <c r="PHJ56" s="526"/>
      <c r="PHK56" s="526"/>
      <c r="PHL56" s="526"/>
      <c r="PHM56" s="526"/>
      <c r="PHN56" s="526"/>
      <c r="PHO56" s="526"/>
      <c r="PHP56" s="526"/>
      <c r="PHQ56" s="526"/>
      <c r="PHR56" s="526"/>
      <c r="PHS56" s="526"/>
      <c r="PHT56" s="526"/>
      <c r="PHU56" s="526"/>
      <c r="PHV56" s="526"/>
      <c r="PHW56" s="526"/>
      <c r="PHX56" s="526"/>
      <c r="PHY56" s="526"/>
      <c r="PHZ56" s="526"/>
      <c r="PIA56" s="526"/>
      <c r="PIB56" s="526"/>
      <c r="PIC56" s="526"/>
      <c r="PID56" s="526"/>
      <c r="PIE56" s="526"/>
      <c r="PIF56" s="526"/>
      <c r="PIG56" s="526"/>
      <c r="PIH56" s="526"/>
      <c r="PII56" s="526"/>
      <c r="PIJ56" s="526"/>
      <c r="PIK56" s="526"/>
      <c r="PIL56" s="526"/>
      <c r="PIM56" s="526"/>
      <c r="PIN56" s="526"/>
      <c r="PIO56" s="526"/>
      <c r="PIP56" s="526"/>
      <c r="PIQ56" s="526"/>
      <c r="PIR56" s="526"/>
      <c r="PIS56" s="526"/>
      <c r="PIT56" s="526"/>
      <c r="PIU56" s="526"/>
      <c r="PIV56" s="526"/>
      <c r="PIW56" s="526"/>
      <c r="PIX56" s="526"/>
      <c r="PIY56" s="526"/>
      <c r="PIZ56" s="526"/>
      <c r="PJA56" s="526"/>
      <c r="PJB56" s="526"/>
      <c r="PJC56" s="526"/>
      <c r="PJD56" s="526"/>
      <c r="PJE56" s="526"/>
      <c r="PJF56" s="526"/>
      <c r="PJG56" s="526"/>
      <c r="PJH56" s="526"/>
      <c r="PJI56" s="526"/>
      <c r="PJJ56" s="526"/>
      <c r="PJK56" s="526"/>
      <c r="PJL56" s="526"/>
      <c r="PJM56" s="526"/>
      <c r="PJN56" s="526"/>
      <c r="PJO56" s="526"/>
      <c r="PJP56" s="526"/>
      <c r="PJQ56" s="526"/>
      <c r="PJR56" s="526"/>
      <c r="PJS56" s="526"/>
      <c r="PJT56" s="526"/>
      <c r="PJU56" s="526"/>
      <c r="PJV56" s="526"/>
      <c r="PJW56" s="526"/>
      <c r="PJX56" s="526"/>
      <c r="PJY56" s="526"/>
      <c r="PJZ56" s="526"/>
      <c r="PKA56" s="526"/>
      <c r="PKB56" s="526"/>
      <c r="PKC56" s="526"/>
      <c r="PKD56" s="526"/>
      <c r="PKE56" s="526"/>
      <c r="PKF56" s="526"/>
      <c r="PKG56" s="526"/>
      <c r="PKH56" s="526"/>
      <c r="PKI56" s="526"/>
      <c r="PKJ56" s="526"/>
      <c r="PKK56" s="526"/>
      <c r="PKL56" s="526"/>
      <c r="PKM56" s="526"/>
      <c r="PKN56" s="526"/>
      <c r="PKO56" s="526"/>
      <c r="PKP56" s="526"/>
      <c r="PKQ56" s="526"/>
      <c r="PKR56" s="526"/>
      <c r="PKS56" s="526"/>
      <c r="PKT56" s="526"/>
      <c r="PKU56" s="526"/>
      <c r="PKV56" s="526"/>
      <c r="PKW56" s="526"/>
      <c r="PKX56" s="526"/>
      <c r="PKY56" s="526"/>
      <c r="PKZ56" s="526"/>
      <c r="PLA56" s="526"/>
      <c r="PLB56" s="526"/>
      <c r="PLC56" s="526"/>
      <c r="PLD56" s="526"/>
      <c r="PLE56" s="526"/>
      <c r="PLF56" s="526"/>
      <c r="PLG56" s="526"/>
      <c r="PLH56" s="526"/>
      <c r="PLI56" s="526"/>
      <c r="PLJ56" s="526"/>
      <c r="PLK56" s="526"/>
      <c r="PLL56" s="526"/>
      <c r="PLM56" s="526"/>
      <c r="PLN56" s="526"/>
      <c r="PLO56" s="526"/>
      <c r="PLP56" s="526"/>
      <c r="PLQ56" s="526"/>
      <c r="PLR56" s="526"/>
      <c r="PLS56" s="526"/>
      <c r="PLT56" s="526"/>
      <c r="PLU56" s="526"/>
      <c r="PLV56" s="526"/>
      <c r="PLW56" s="526"/>
      <c r="PLX56" s="526"/>
      <c r="PLY56" s="526"/>
      <c r="PLZ56" s="526"/>
      <c r="PMA56" s="526"/>
      <c r="PMB56" s="526"/>
      <c r="PMC56" s="526"/>
      <c r="PMD56" s="526"/>
      <c r="PME56" s="526"/>
      <c r="PMF56" s="526"/>
      <c r="PMG56" s="526"/>
      <c r="PMH56" s="526"/>
      <c r="PMI56" s="526"/>
      <c r="PMJ56" s="526"/>
      <c r="PMK56" s="526"/>
      <c r="PML56" s="526"/>
      <c r="PMM56" s="526"/>
      <c r="PMN56" s="526"/>
      <c r="PMO56" s="526"/>
      <c r="PMP56" s="526"/>
      <c r="PMQ56" s="526"/>
      <c r="PMR56" s="526"/>
      <c r="PMS56" s="526"/>
      <c r="PMT56" s="526"/>
      <c r="PMU56" s="526"/>
      <c r="PMV56" s="526"/>
      <c r="PMW56" s="526"/>
      <c r="PMX56" s="526"/>
      <c r="PMY56" s="526"/>
      <c r="PMZ56" s="526"/>
      <c r="PNA56" s="526"/>
      <c r="PNB56" s="526"/>
      <c r="PNC56" s="526"/>
      <c r="PND56" s="526"/>
      <c r="PNE56" s="526"/>
      <c r="PNF56" s="526"/>
      <c r="PNG56" s="526"/>
      <c r="PNH56" s="526"/>
      <c r="PNI56" s="526"/>
      <c r="PNJ56" s="526"/>
      <c r="PNK56" s="526"/>
      <c r="PNL56" s="526"/>
      <c r="PNM56" s="526"/>
      <c r="PNN56" s="526"/>
      <c r="PNO56" s="526"/>
      <c r="PNP56" s="526"/>
      <c r="PNQ56" s="526"/>
      <c r="PNR56" s="526"/>
      <c r="PNS56" s="526"/>
      <c r="PNT56" s="526"/>
      <c r="PNU56" s="526"/>
      <c r="PNV56" s="526"/>
      <c r="PNW56" s="526"/>
      <c r="PNX56" s="526"/>
      <c r="PNY56" s="526"/>
      <c r="PNZ56" s="526"/>
      <c r="POA56" s="526"/>
      <c r="POB56" s="526"/>
      <c r="POC56" s="526"/>
      <c r="POD56" s="526"/>
      <c r="POE56" s="526"/>
      <c r="POF56" s="526"/>
      <c r="POG56" s="526"/>
      <c r="POH56" s="526"/>
      <c r="POI56" s="526"/>
      <c r="POJ56" s="526"/>
      <c r="POK56" s="526"/>
      <c r="POL56" s="526"/>
      <c r="POM56" s="526"/>
      <c r="PON56" s="526"/>
      <c r="POO56" s="526"/>
      <c r="POP56" s="526"/>
      <c r="POQ56" s="526"/>
      <c r="POR56" s="526"/>
      <c r="POS56" s="526"/>
      <c r="POT56" s="526"/>
      <c r="POU56" s="526"/>
      <c r="POV56" s="526"/>
      <c r="POW56" s="526"/>
      <c r="POX56" s="526"/>
      <c r="POY56" s="526"/>
      <c r="POZ56" s="526"/>
      <c r="PPA56" s="526"/>
      <c r="PPB56" s="526"/>
      <c r="PPC56" s="526"/>
      <c r="PPD56" s="526"/>
      <c r="PPE56" s="526"/>
      <c r="PPF56" s="526"/>
      <c r="PPG56" s="526"/>
      <c r="PPH56" s="526"/>
      <c r="PPI56" s="526"/>
      <c r="PPJ56" s="526"/>
      <c r="PPK56" s="526"/>
      <c r="PPL56" s="526"/>
      <c r="PPM56" s="526"/>
      <c r="PPN56" s="526"/>
      <c r="PPO56" s="526"/>
      <c r="PPP56" s="526"/>
      <c r="PPQ56" s="526"/>
      <c r="PPR56" s="526"/>
      <c r="PPS56" s="526"/>
      <c r="PPT56" s="526"/>
      <c r="PPU56" s="526"/>
      <c r="PPV56" s="526"/>
      <c r="PPW56" s="526"/>
      <c r="PPX56" s="526"/>
      <c r="PPY56" s="526"/>
      <c r="PPZ56" s="526"/>
      <c r="PQA56" s="526"/>
      <c r="PQB56" s="526"/>
      <c r="PQC56" s="526"/>
      <c r="PQD56" s="526"/>
      <c r="PQE56" s="526"/>
      <c r="PQF56" s="526"/>
      <c r="PQG56" s="526"/>
      <c r="PQH56" s="526"/>
      <c r="PQI56" s="526"/>
      <c r="PQJ56" s="526"/>
      <c r="PQK56" s="526"/>
      <c r="PQL56" s="526"/>
      <c r="PQM56" s="526"/>
      <c r="PQN56" s="526"/>
      <c r="PQO56" s="526"/>
      <c r="PQP56" s="526"/>
      <c r="PQQ56" s="526"/>
      <c r="PQR56" s="526"/>
      <c r="PQS56" s="526"/>
      <c r="PQT56" s="526"/>
      <c r="PQU56" s="526"/>
      <c r="PQV56" s="526"/>
      <c r="PQW56" s="526"/>
      <c r="PQX56" s="526"/>
      <c r="PQY56" s="526"/>
      <c r="PQZ56" s="526"/>
      <c r="PRA56" s="526"/>
      <c r="PRB56" s="526"/>
      <c r="PRC56" s="526"/>
      <c r="PRD56" s="526"/>
      <c r="PRE56" s="526"/>
      <c r="PRF56" s="526"/>
      <c r="PRG56" s="526"/>
      <c r="PRH56" s="526"/>
      <c r="PRI56" s="526"/>
      <c r="PRJ56" s="526"/>
      <c r="PRK56" s="526"/>
      <c r="PRL56" s="526"/>
      <c r="PRM56" s="526"/>
      <c r="PRN56" s="526"/>
      <c r="PRO56" s="526"/>
      <c r="PRP56" s="526"/>
      <c r="PRQ56" s="526"/>
      <c r="PRR56" s="526"/>
      <c r="PRS56" s="526"/>
      <c r="PRT56" s="526"/>
      <c r="PRU56" s="526"/>
      <c r="PRV56" s="526"/>
      <c r="PRW56" s="526"/>
      <c r="PRX56" s="526"/>
      <c r="PRY56" s="526"/>
      <c r="PRZ56" s="526"/>
      <c r="PSA56" s="526"/>
      <c r="PSB56" s="526"/>
      <c r="PSC56" s="526"/>
      <c r="PSD56" s="526"/>
      <c r="PSE56" s="526"/>
      <c r="PSF56" s="526"/>
      <c r="PSG56" s="526"/>
      <c r="PSH56" s="526"/>
      <c r="PSI56" s="526"/>
      <c r="PSJ56" s="526"/>
      <c r="PSK56" s="526"/>
      <c r="PSL56" s="526"/>
      <c r="PSM56" s="526"/>
      <c r="PSN56" s="526"/>
      <c r="PSO56" s="526"/>
      <c r="PSP56" s="526"/>
      <c r="PSQ56" s="526"/>
      <c r="PSR56" s="526"/>
      <c r="PSS56" s="526"/>
      <c r="PST56" s="526"/>
      <c r="PSU56" s="526"/>
      <c r="PSV56" s="526"/>
      <c r="PSW56" s="526"/>
      <c r="PSX56" s="526"/>
      <c r="PSY56" s="526"/>
      <c r="PSZ56" s="526"/>
      <c r="PTA56" s="526"/>
      <c r="PTB56" s="526"/>
      <c r="PTC56" s="526"/>
      <c r="PTD56" s="526"/>
      <c r="PTE56" s="526"/>
      <c r="PTF56" s="526"/>
      <c r="PTG56" s="526"/>
      <c r="PTH56" s="526"/>
      <c r="PTI56" s="526"/>
      <c r="PTJ56" s="526"/>
      <c r="PTK56" s="526"/>
      <c r="PTL56" s="526"/>
      <c r="PTM56" s="526"/>
      <c r="PTN56" s="526"/>
      <c r="PTO56" s="526"/>
      <c r="PTP56" s="526"/>
      <c r="PTQ56" s="526"/>
      <c r="PTR56" s="526"/>
      <c r="PTS56" s="526"/>
      <c r="PTT56" s="526"/>
      <c r="PTU56" s="526"/>
      <c r="PTV56" s="526"/>
      <c r="PTW56" s="526"/>
      <c r="PTX56" s="526"/>
      <c r="PTY56" s="526"/>
      <c r="PTZ56" s="526"/>
      <c r="PUA56" s="526"/>
      <c r="PUB56" s="526"/>
      <c r="PUC56" s="526"/>
      <c r="PUD56" s="526"/>
      <c r="PUE56" s="526"/>
      <c r="PUF56" s="526"/>
      <c r="PUG56" s="526"/>
      <c r="PUH56" s="526"/>
      <c r="PUI56" s="526"/>
      <c r="PUJ56" s="526"/>
      <c r="PUK56" s="526"/>
      <c r="PUL56" s="526"/>
      <c r="PUM56" s="526"/>
      <c r="PUN56" s="526"/>
      <c r="PUO56" s="526"/>
      <c r="PUP56" s="526"/>
      <c r="PUQ56" s="526"/>
      <c r="PUR56" s="526"/>
      <c r="PUS56" s="526"/>
      <c r="PUT56" s="526"/>
      <c r="PUU56" s="526"/>
      <c r="PUV56" s="526"/>
      <c r="PUW56" s="526"/>
      <c r="PUX56" s="526"/>
      <c r="PUY56" s="526"/>
      <c r="PUZ56" s="526"/>
      <c r="PVA56" s="526"/>
      <c r="PVB56" s="526"/>
      <c r="PVC56" s="526"/>
      <c r="PVD56" s="526"/>
      <c r="PVE56" s="526"/>
      <c r="PVF56" s="526"/>
      <c r="PVG56" s="526"/>
      <c r="PVH56" s="526"/>
      <c r="PVI56" s="526"/>
      <c r="PVJ56" s="526"/>
      <c r="PVK56" s="526"/>
      <c r="PVL56" s="526"/>
      <c r="PVM56" s="526"/>
      <c r="PVN56" s="526"/>
      <c r="PVO56" s="526"/>
      <c r="PVP56" s="526"/>
      <c r="PVQ56" s="526"/>
      <c r="PVR56" s="526"/>
      <c r="PVS56" s="526"/>
      <c r="PVT56" s="526"/>
      <c r="PVU56" s="526"/>
      <c r="PVV56" s="526"/>
      <c r="PVW56" s="526"/>
      <c r="PVX56" s="526"/>
      <c r="PVY56" s="526"/>
      <c r="PVZ56" s="526"/>
      <c r="PWA56" s="526"/>
      <c r="PWB56" s="526"/>
      <c r="PWC56" s="526"/>
      <c r="PWD56" s="526"/>
      <c r="PWE56" s="526"/>
      <c r="PWF56" s="526"/>
      <c r="PWG56" s="526"/>
      <c r="PWH56" s="526"/>
      <c r="PWI56" s="526"/>
      <c r="PWJ56" s="526"/>
      <c r="PWK56" s="526"/>
      <c r="PWL56" s="526"/>
      <c r="PWM56" s="526"/>
      <c r="PWN56" s="526"/>
      <c r="PWO56" s="526"/>
      <c r="PWP56" s="526"/>
      <c r="PWQ56" s="526"/>
      <c r="PWR56" s="526"/>
      <c r="PWS56" s="526"/>
      <c r="PWT56" s="526"/>
      <c r="PWU56" s="526"/>
      <c r="PWV56" s="526"/>
      <c r="PWW56" s="526"/>
      <c r="PWX56" s="526"/>
      <c r="PWY56" s="526"/>
      <c r="PWZ56" s="526"/>
      <c r="PXA56" s="526"/>
      <c r="PXB56" s="526"/>
      <c r="PXC56" s="526"/>
      <c r="PXD56" s="526"/>
      <c r="PXE56" s="526"/>
      <c r="PXF56" s="526"/>
      <c r="PXG56" s="526"/>
      <c r="PXH56" s="526"/>
      <c r="PXI56" s="526"/>
      <c r="PXJ56" s="526"/>
      <c r="PXK56" s="526"/>
      <c r="PXL56" s="526"/>
      <c r="PXM56" s="526"/>
      <c r="PXN56" s="526"/>
      <c r="PXO56" s="526"/>
      <c r="PXP56" s="526"/>
      <c r="PXQ56" s="526"/>
      <c r="PXR56" s="526"/>
      <c r="PXS56" s="526"/>
      <c r="PXT56" s="526"/>
      <c r="PXU56" s="526"/>
      <c r="PXV56" s="526"/>
      <c r="PXW56" s="526"/>
      <c r="PXX56" s="526"/>
      <c r="PXY56" s="526"/>
      <c r="PXZ56" s="526"/>
      <c r="PYA56" s="526"/>
      <c r="PYB56" s="526"/>
      <c r="PYC56" s="526"/>
      <c r="PYD56" s="526"/>
      <c r="PYE56" s="526"/>
      <c r="PYF56" s="526"/>
      <c r="PYG56" s="526"/>
      <c r="PYH56" s="526"/>
      <c r="PYI56" s="526"/>
      <c r="PYJ56" s="526"/>
      <c r="PYK56" s="526"/>
      <c r="PYL56" s="526"/>
      <c r="PYM56" s="526"/>
      <c r="PYN56" s="526"/>
      <c r="PYO56" s="526"/>
      <c r="PYP56" s="526"/>
      <c r="PYQ56" s="526"/>
      <c r="PYR56" s="526"/>
      <c r="PYS56" s="526"/>
      <c r="PYT56" s="526"/>
      <c r="PYU56" s="526"/>
      <c r="PYV56" s="526"/>
      <c r="PYW56" s="526"/>
      <c r="PYX56" s="526"/>
      <c r="PYY56" s="526"/>
      <c r="PYZ56" s="526"/>
      <c r="PZA56" s="526"/>
      <c r="PZB56" s="526"/>
      <c r="PZC56" s="526"/>
      <c r="PZD56" s="526"/>
      <c r="PZE56" s="526"/>
      <c r="PZF56" s="526"/>
      <c r="PZG56" s="526"/>
      <c r="PZH56" s="526"/>
      <c r="PZI56" s="526"/>
      <c r="PZJ56" s="526"/>
      <c r="PZK56" s="526"/>
      <c r="PZL56" s="526"/>
      <c r="PZM56" s="526"/>
      <c r="PZN56" s="526"/>
      <c r="PZO56" s="526"/>
      <c r="PZP56" s="526"/>
      <c r="PZQ56" s="526"/>
      <c r="PZR56" s="526"/>
      <c r="PZS56" s="526"/>
      <c r="PZT56" s="526"/>
      <c r="PZU56" s="526"/>
      <c r="PZV56" s="526"/>
      <c r="PZW56" s="526"/>
      <c r="PZX56" s="526"/>
      <c r="PZY56" s="526"/>
      <c r="PZZ56" s="526"/>
      <c r="QAA56" s="526"/>
      <c r="QAB56" s="526"/>
      <c r="QAC56" s="526"/>
      <c r="QAD56" s="526"/>
      <c r="QAE56" s="526"/>
      <c r="QAF56" s="526"/>
      <c r="QAG56" s="526"/>
      <c r="QAH56" s="526"/>
      <c r="QAI56" s="526"/>
      <c r="QAJ56" s="526"/>
      <c r="QAK56" s="526"/>
      <c r="QAL56" s="526"/>
      <c r="QAM56" s="526"/>
      <c r="QAN56" s="526"/>
      <c r="QAO56" s="526"/>
      <c r="QAP56" s="526"/>
      <c r="QAQ56" s="526"/>
      <c r="QAR56" s="526"/>
      <c r="QAS56" s="526"/>
      <c r="QAT56" s="526"/>
      <c r="QAU56" s="526"/>
      <c r="QAV56" s="526"/>
      <c r="QAW56" s="526"/>
      <c r="QAX56" s="526"/>
      <c r="QAY56" s="526"/>
      <c r="QAZ56" s="526"/>
      <c r="QBA56" s="526"/>
      <c r="QBB56" s="526"/>
      <c r="QBC56" s="526"/>
      <c r="QBD56" s="526"/>
      <c r="QBE56" s="526"/>
      <c r="QBF56" s="526"/>
      <c r="QBG56" s="526"/>
      <c r="QBH56" s="526"/>
      <c r="QBI56" s="526"/>
      <c r="QBJ56" s="526"/>
      <c r="QBK56" s="526"/>
      <c r="QBL56" s="526"/>
      <c r="QBM56" s="526"/>
      <c r="QBN56" s="526"/>
      <c r="QBO56" s="526"/>
      <c r="QBP56" s="526"/>
      <c r="QBQ56" s="526"/>
      <c r="QBR56" s="526"/>
      <c r="QBS56" s="526"/>
      <c r="QBT56" s="526"/>
      <c r="QBU56" s="526"/>
      <c r="QBV56" s="526"/>
      <c r="QBW56" s="526"/>
      <c r="QBX56" s="526"/>
      <c r="QBY56" s="526"/>
      <c r="QBZ56" s="526"/>
      <c r="QCA56" s="526"/>
      <c r="QCB56" s="526"/>
      <c r="QCC56" s="526"/>
      <c r="QCD56" s="526"/>
      <c r="QCE56" s="526"/>
      <c r="QCF56" s="526"/>
      <c r="QCG56" s="526"/>
      <c r="QCH56" s="526"/>
      <c r="QCI56" s="526"/>
      <c r="QCJ56" s="526"/>
      <c r="QCK56" s="526"/>
      <c r="QCL56" s="526"/>
      <c r="QCM56" s="526"/>
      <c r="QCN56" s="526"/>
      <c r="QCO56" s="526"/>
      <c r="QCP56" s="526"/>
      <c r="QCQ56" s="526"/>
      <c r="QCR56" s="526"/>
      <c r="QCS56" s="526"/>
      <c r="QCT56" s="526"/>
      <c r="QCU56" s="526"/>
      <c r="QCV56" s="526"/>
      <c r="QCW56" s="526"/>
      <c r="QCX56" s="526"/>
      <c r="QCY56" s="526"/>
      <c r="QCZ56" s="526"/>
      <c r="QDA56" s="526"/>
      <c r="QDB56" s="526"/>
      <c r="QDC56" s="526"/>
      <c r="QDD56" s="526"/>
      <c r="QDE56" s="526"/>
      <c r="QDF56" s="526"/>
      <c r="QDG56" s="526"/>
      <c r="QDH56" s="526"/>
      <c r="QDI56" s="526"/>
      <c r="QDJ56" s="526"/>
      <c r="QDK56" s="526"/>
      <c r="QDL56" s="526"/>
      <c r="QDM56" s="526"/>
      <c r="QDN56" s="526"/>
      <c r="QDO56" s="526"/>
      <c r="QDP56" s="526"/>
      <c r="QDQ56" s="526"/>
      <c r="QDR56" s="526"/>
      <c r="QDS56" s="526"/>
      <c r="QDT56" s="526"/>
      <c r="QDU56" s="526"/>
      <c r="QDV56" s="526"/>
      <c r="QDW56" s="526"/>
      <c r="QDX56" s="526"/>
      <c r="QDY56" s="526"/>
      <c r="QDZ56" s="526"/>
      <c r="QEA56" s="526"/>
      <c r="QEB56" s="526"/>
      <c r="QEC56" s="526"/>
      <c r="QED56" s="526"/>
      <c r="QEE56" s="526"/>
      <c r="QEF56" s="526"/>
      <c r="QEG56" s="526"/>
      <c r="QEH56" s="526"/>
      <c r="QEI56" s="526"/>
      <c r="QEJ56" s="526"/>
      <c r="QEK56" s="526"/>
      <c r="QEL56" s="526"/>
      <c r="QEM56" s="526"/>
      <c r="QEN56" s="526"/>
      <c r="QEO56" s="526"/>
      <c r="QEP56" s="526"/>
      <c r="QEQ56" s="526"/>
      <c r="QER56" s="526"/>
      <c r="QES56" s="526"/>
      <c r="QET56" s="526"/>
      <c r="QEU56" s="526"/>
      <c r="QEV56" s="526"/>
      <c r="QEW56" s="526"/>
      <c r="QEX56" s="526"/>
      <c r="QEY56" s="526"/>
      <c r="QEZ56" s="526"/>
      <c r="QFA56" s="526"/>
      <c r="QFB56" s="526"/>
      <c r="QFC56" s="526"/>
      <c r="QFD56" s="526"/>
      <c r="QFE56" s="526"/>
      <c r="QFF56" s="526"/>
      <c r="QFG56" s="526"/>
      <c r="QFH56" s="526"/>
      <c r="QFI56" s="526"/>
      <c r="QFJ56" s="526"/>
      <c r="QFK56" s="526"/>
      <c r="QFL56" s="526"/>
      <c r="QFM56" s="526"/>
      <c r="QFN56" s="526"/>
      <c r="QFO56" s="526"/>
      <c r="QFP56" s="526"/>
      <c r="QFQ56" s="526"/>
      <c r="QFR56" s="526"/>
      <c r="QFS56" s="526"/>
      <c r="QFT56" s="526"/>
      <c r="QFU56" s="526"/>
      <c r="QFV56" s="526"/>
      <c r="QFW56" s="526"/>
      <c r="QFX56" s="526"/>
      <c r="QFY56" s="526"/>
      <c r="QFZ56" s="526"/>
      <c r="QGA56" s="526"/>
      <c r="QGB56" s="526"/>
      <c r="QGC56" s="526"/>
      <c r="QGD56" s="526"/>
      <c r="QGE56" s="526"/>
      <c r="QGF56" s="526"/>
      <c r="QGG56" s="526"/>
      <c r="QGH56" s="526"/>
      <c r="QGI56" s="526"/>
      <c r="QGJ56" s="526"/>
      <c r="QGK56" s="526"/>
      <c r="QGL56" s="526"/>
      <c r="QGM56" s="526"/>
      <c r="QGN56" s="526"/>
      <c r="QGO56" s="526"/>
      <c r="QGP56" s="526"/>
      <c r="QGQ56" s="526"/>
      <c r="QGR56" s="526"/>
      <c r="QGS56" s="526"/>
      <c r="QGT56" s="526"/>
      <c r="QGU56" s="526"/>
      <c r="QGV56" s="526"/>
      <c r="QGW56" s="526"/>
      <c r="QGX56" s="526"/>
      <c r="QGY56" s="526"/>
      <c r="QGZ56" s="526"/>
      <c r="QHA56" s="526"/>
      <c r="QHB56" s="526"/>
      <c r="QHC56" s="526"/>
      <c r="QHD56" s="526"/>
      <c r="QHE56" s="526"/>
      <c r="QHF56" s="526"/>
      <c r="QHG56" s="526"/>
      <c r="QHH56" s="526"/>
      <c r="QHI56" s="526"/>
      <c r="QHJ56" s="526"/>
      <c r="QHK56" s="526"/>
      <c r="QHL56" s="526"/>
      <c r="QHM56" s="526"/>
      <c r="QHN56" s="526"/>
      <c r="QHO56" s="526"/>
      <c r="QHP56" s="526"/>
      <c r="QHQ56" s="526"/>
      <c r="QHR56" s="526"/>
      <c r="QHS56" s="526"/>
      <c r="QHT56" s="526"/>
      <c r="QHU56" s="526"/>
      <c r="QHV56" s="526"/>
      <c r="QHW56" s="526"/>
      <c r="QHX56" s="526"/>
      <c r="QHY56" s="526"/>
      <c r="QHZ56" s="526"/>
      <c r="QIA56" s="526"/>
      <c r="QIB56" s="526"/>
      <c r="QIC56" s="526"/>
      <c r="QID56" s="526"/>
      <c r="QIE56" s="526"/>
      <c r="QIF56" s="526"/>
      <c r="QIG56" s="526"/>
      <c r="QIH56" s="526"/>
      <c r="QII56" s="526"/>
      <c r="QIJ56" s="526"/>
      <c r="QIK56" s="526"/>
      <c r="QIL56" s="526"/>
      <c r="QIM56" s="526"/>
      <c r="QIN56" s="526"/>
      <c r="QIO56" s="526"/>
      <c r="QIP56" s="526"/>
      <c r="QIQ56" s="526"/>
      <c r="QIR56" s="526"/>
      <c r="QIS56" s="526"/>
      <c r="QIT56" s="526"/>
      <c r="QIU56" s="526"/>
      <c r="QIV56" s="526"/>
      <c r="QIW56" s="526"/>
      <c r="QIX56" s="526"/>
      <c r="QIY56" s="526"/>
      <c r="QIZ56" s="526"/>
      <c r="QJA56" s="526"/>
      <c r="QJB56" s="526"/>
      <c r="QJC56" s="526"/>
      <c r="QJD56" s="526"/>
      <c r="QJE56" s="526"/>
      <c r="QJF56" s="526"/>
      <c r="QJG56" s="526"/>
      <c r="QJH56" s="526"/>
      <c r="QJI56" s="526"/>
      <c r="QJJ56" s="526"/>
      <c r="QJK56" s="526"/>
      <c r="QJL56" s="526"/>
      <c r="QJM56" s="526"/>
      <c r="QJN56" s="526"/>
      <c r="QJO56" s="526"/>
      <c r="QJP56" s="526"/>
      <c r="QJQ56" s="526"/>
      <c r="QJR56" s="526"/>
      <c r="QJS56" s="526"/>
      <c r="QJT56" s="526"/>
      <c r="QJU56" s="526"/>
      <c r="QJV56" s="526"/>
      <c r="QJW56" s="526"/>
      <c r="QJX56" s="526"/>
      <c r="QJY56" s="526"/>
      <c r="QJZ56" s="526"/>
      <c r="QKA56" s="526"/>
      <c r="QKB56" s="526"/>
      <c r="QKC56" s="526"/>
      <c r="QKD56" s="526"/>
      <c r="QKE56" s="526"/>
      <c r="QKF56" s="526"/>
      <c r="QKG56" s="526"/>
      <c r="QKH56" s="526"/>
      <c r="QKI56" s="526"/>
      <c r="QKJ56" s="526"/>
      <c r="QKK56" s="526"/>
      <c r="QKL56" s="526"/>
      <c r="QKM56" s="526"/>
      <c r="QKN56" s="526"/>
      <c r="QKO56" s="526"/>
      <c r="QKP56" s="526"/>
      <c r="QKQ56" s="526"/>
      <c r="QKR56" s="526"/>
      <c r="QKS56" s="526"/>
      <c r="QKT56" s="526"/>
      <c r="QKU56" s="526"/>
      <c r="QKV56" s="526"/>
      <c r="QKW56" s="526"/>
      <c r="QKX56" s="526"/>
      <c r="QKY56" s="526"/>
      <c r="QKZ56" s="526"/>
      <c r="QLA56" s="526"/>
      <c r="QLB56" s="526"/>
      <c r="QLC56" s="526"/>
      <c r="QLD56" s="526"/>
      <c r="QLE56" s="526"/>
      <c r="QLF56" s="526"/>
      <c r="QLG56" s="526"/>
      <c r="QLH56" s="526"/>
      <c r="QLI56" s="526"/>
      <c r="QLJ56" s="526"/>
      <c r="QLK56" s="526"/>
      <c r="QLL56" s="526"/>
      <c r="QLM56" s="526"/>
      <c r="QLN56" s="526"/>
      <c r="QLO56" s="526"/>
      <c r="QLP56" s="526"/>
      <c r="QLQ56" s="526"/>
      <c r="QLR56" s="526"/>
      <c r="QLS56" s="526"/>
      <c r="QLT56" s="526"/>
      <c r="QLU56" s="526"/>
      <c r="QLV56" s="526"/>
      <c r="QLW56" s="526"/>
      <c r="QLX56" s="526"/>
      <c r="QLY56" s="526"/>
      <c r="QLZ56" s="526"/>
      <c r="QMA56" s="526"/>
      <c r="QMB56" s="526"/>
      <c r="QMC56" s="526"/>
      <c r="QMD56" s="526"/>
      <c r="QME56" s="526"/>
      <c r="QMF56" s="526"/>
      <c r="QMG56" s="526"/>
      <c r="QMH56" s="526"/>
      <c r="QMI56" s="526"/>
      <c r="QMJ56" s="526"/>
      <c r="QMK56" s="526"/>
      <c r="QML56" s="526"/>
      <c r="QMM56" s="526"/>
      <c r="QMN56" s="526"/>
      <c r="QMO56" s="526"/>
      <c r="QMP56" s="526"/>
      <c r="QMQ56" s="526"/>
      <c r="QMR56" s="526"/>
      <c r="QMS56" s="526"/>
      <c r="QMT56" s="526"/>
      <c r="QMU56" s="526"/>
      <c r="QMV56" s="526"/>
      <c r="QMW56" s="526"/>
      <c r="QMX56" s="526"/>
      <c r="QMY56" s="526"/>
      <c r="QMZ56" s="526"/>
      <c r="QNA56" s="526"/>
      <c r="QNB56" s="526"/>
      <c r="QNC56" s="526"/>
      <c r="QND56" s="526"/>
      <c r="QNE56" s="526"/>
      <c r="QNF56" s="526"/>
      <c r="QNG56" s="526"/>
      <c r="QNH56" s="526"/>
      <c r="QNI56" s="526"/>
      <c r="QNJ56" s="526"/>
      <c r="QNK56" s="526"/>
      <c r="QNL56" s="526"/>
      <c r="QNM56" s="526"/>
      <c r="QNN56" s="526"/>
      <c r="QNO56" s="526"/>
      <c r="QNP56" s="526"/>
      <c r="QNQ56" s="526"/>
      <c r="QNR56" s="526"/>
      <c r="QNS56" s="526"/>
      <c r="QNT56" s="526"/>
      <c r="QNU56" s="526"/>
      <c r="QNV56" s="526"/>
      <c r="QNW56" s="526"/>
      <c r="QNX56" s="526"/>
      <c r="QNY56" s="526"/>
      <c r="QNZ56" s="526"/>
      <c r="QOA56" s="526"/>
      <c r="QOB56" s="526"/>
      <c r="QOC56" s="526"/>
      <c r="QOD56" s="526"/>
      <c r="QOE56" s="526"/>
      <c r="QOF56" s="526"/>
      <c r="QOG56" s="526"/>
      <c r="QOH56" s="526"/>
      <c r="QOI56" s="526"/>
      <c r="QOJ56" s="526"/>
      <c r="QOK56" s="526"/>
      <c r="QOL56" s="526"/>
      <c r="QOM56" s="526"/>
      <c r="QON56" s="526"/>
      <c r="QOO56" s="526"/>
      <c r="QOP56" s="526"/>
      <c r="QOQ56" s="526"/>
      <c r="QOR56" s="526"/>
      <c r="QOS56" s="526"/>
      <c r="QOT56" s="526"/>
      <c r="QOU56" s="526"/>
      <c r="QOV56" s="526"/>
      <c r="QOW56" s="526"/>
      <c r="QOX56" s="526"/>
      <c r="QOY56" s="526"/>
      <c r="QOZ56" s="526"/>
      <c r="QPA56" s="526"/>
      <c r="QPB56" s="526"/>
      <c r="QPC56" s="526"/>
      <c r="QPD56" s="526"/>
      <c r="QPE56" s="526"/>
      <c r="QPF56" s="526"/>
      <c r="QPG56" s="526"/>
      <c r="QPH56" s="526"/>
      <c r="QPI56" s="526"/>
      <c r="QPJ56" s="526"/>
      <c r="QPK56" s="526"/>
      <c r="QPL56" s="526"/>
      <c r="QPM56" s="526"/>
      <c r="QPN56" s="526"/>
      <c r="QPO56" s="526"/>
      <c r="QPP56" s="526"/>
      <c r="QPQ56" s="526"/>
      <c r="QPR56" s="526"/>
      <c r="QPS56" s="526"/>
      <c r="QPT56" s="526"/>
      <c r="QPU56" s="526"/>
      <c r="QPV56" s="526"/>
      <c r="QPW56" s="526"/>
      <c r="QPX56" s="526"/>
      <c r="QPY56" s="526"/>
      <c r="QPZ56" s="526"/>
      <c r="QQA56" s="526"/>
      <c r="QQB56" s="526"/>
      <c r="QQC56" s="526"/>
      <c r="QQD56" s="526"/>
      <c r="QQE56" s="526"/>
      <c r="QQF56" s="526"/>
      <c r="QQG56" s="526"/>
      <c r="QQH56" s="526"/>
      <c r="QQI56" s="526"/>
      <c r="QQJ56" s="526"/>
      <c r="QQK56" s="526"/>
      <c r="QQL56" s="526"/>
      <c r="QQM56" s="526"/>
      <c r="QQN56" s="526"/>
      <c r="QQO56" s="526"/>
      <c r="QQP56" s="526"/>
      <c r="QQQ56" s="526"/>
      <c r="QQR56" s="526"/>
      <c r="QQS56" s="526"/>
      <c r="QQT56" s="526"/>
      <c r="QQU56" s="526"/>
      <c r="QQV56" s="526"/>
      <c r="QQW56" s="526"/>
      <c r="QQX56" s="526"/>
      <c r="QQY56" s="526"/>
      <c r="QQZ56" s="526"/>
      <c r="QRA56" s="526"/>
      <c r="QRB56" s="526"/>
      <c r="QRC56" s="526"/>
      <c r="QRD56" s="526"/>
      <c r="QRE56" s="526"/>
      <c r="QRF56" s="526"/>
      <c r="QRG56" s="526"/>
      <c r="QRH56" s="526"/>
      <c r="QRI56" s="526"/>
      <c r="QRJ56" s="526"/>
      <c r="QRK56" s="526"/>
      <c r="QRL56" s="526"/>
      <c r="QRM56" s="526"/>
      <c r="QRN56" s="526"/>
      <c r="QRO56" s="526"/>
      <c r="QRP56" s="526"/>
      <c r="QRQ56" s="526"/>
      <c r="QRR56" s="526"/>
      <c r="QRS56" s="526"/>
      <c r="QRT56" s="526"/>
      <c r="QRU56" s="526"/>
      <c r="QRV56" s="526"/>
      <c r="QRW56" s="526"/>
      <c r="QRX56" s="526"/>
      <c r="QRY56" s="526"/>
      <c r="QRZ56" s="526"/>
      <c r="QSA56" s="526"/>
      <c r="QSB56" s="526"/>
      <c r="QSC56" s="526"/>
      <c r="QSD56" s="526"/>
      <c r="QSE56" s="526"/>
      <c r="QSF56" s="526"/>
      <c r="QSG56" s="526"/>
      <c r="QSH56" s="526"/>
      <c r="QSI56" s="526"/>
      <c r="QSJ56" s="526"/>
      <c r="QSK56" s="526"/>
      <c r="QSL56" s="526"/>
      <c r="QSM56" s="526"/>
      <c r="QSN56" s="526"/>
      <c r="QSO56" s="526"/>
      <c r="QSP56" s="526"/>
      <c r="QSQ56" s="526"/>
      <c r="QSR56" s="526"/>
      <c r="QSS56" s="526"/>
      <c r="QST56" s="526"/>
      <c r="QSU56" s="526"/>
      <c r="QSV56" s="526"/>
      <c r="QSW56" s="526"/>
      <c r="QSX56" s="526"/>
      <c r="QSY56" s="526"/>
      <c r="QSZ56" s="526"/>
      <c r="QTA56" s="526"/>
      <c r="QTB56" s="526"/>
      <c r="QTC56" s="526"/>
      <c r="QTD56" s="526"/>
      <c r="QTE56" s="526"/>
      <c r="QTF56" s="526"/>
      <c r="QTG56" s="526"/>
      <c r="QTH56" s="526"/>
      <c r="QTI56" s="526"/>
      <c r="QTJ56" s="526"/>
      <c r="QTK56" s="526"/>
      <c r="QTL56" s="526"/>
      <c r="QTM56" s="526"/>
      <c r="QTN56" s="526"/>
      <c r="QTO56" s="526"/>
      <c r="QTP56" s="526"/>
      <c r="QTQ56" s="526"/>
      <c r="QTR56" s="526"/>
      <c r="QTS56" s="526"/>
      <c r="QTT56" s="526"/>
      <c r="QTU56" s="526"/>
      <c r="QTV56" s="526"/>
      <c r="QTW56" s="526"/>
      <c r="QTX56" s="526"/>
      <c r="QTY56" s="526"/>
      <c r="QTZ56" s="526"/>
      <c r="QUA56" s="526"/>
      <c r="QUB56" s="526"/>
      <c r="QUC56" s="526"/>
      <c r="QUD56" s="526"/>
      <c r="QUE56" s="526"/>
      <c r="QUF56" s="526"/>
      <c r="QUG56" s="526"/>
      <c r="QUH56" s="526"/>
      <c r="QUI56" s="526"/>
      <c r="QUJ56" s="526"/>
      <c r="QUK56" s="526"/>
      <c r="QUL56" s="526"/>
      <c r="QUM56" s="526"/>
      <c r="QUN56" s="526"/>
      <c r="QUO56" s="526"/>
      <c r="QUP56" s="526"/>
      <c r="QUQ56" s="526"/>
      <c r="QUR56" s="526"/>
      <c r="QUS56" s="526"/>
      <c r="QUT56" s="526"/>
      <c r="QUU56" s="526"/>
      <c r="QUV56" s="526"/>
      <c r="QUW56" s="526"/>
      <c r="QUX56" s="526"/>
      <c r="QUY56" s="526"/>
      <c r="QUZ56" s="526"/>
      <c r="QVA56" s="526"/>
      <c r="QVB56" s="526"/>
      <c r="QVC56" s="526"/>
      <c r="QVD56" s="526"/>
      <c r="QVE56" s="526"/>
      <c r="QVF56" s="526"/>
      <c r="QVG56" s="526"/>
      <c r="QVH56" s="526"/>
      <c r="QVI56" s="526"/>
      <c r="QVJ56" s="526"/>
      <c r="QVK56" s="526"/>
      <c r="QVL56" s="526"/>
      <c r="QVM56" s="526"/>
      <c r="QVN56" s="526"/>
      <c r="QVO56" s="526"/>
      <c r="QVP56" s="526"/>
      <c r="QVQ56" s="526"/>
      <c r="QVR56" s="526"/>
      <c r="QVS56" s="526"/>
      <c r="QVT56" s="526"/>
      <c r="QVU56" s="526"/>
      <c r="QVV56" s="526"/>
      <c r="QVW56" s="526"/>
      <c r="QVX56" s="526"/>
      <c r="QVY56" s="526"/>
      <c r="QVZ56" s="526"/>
      <c r="QWA56" s="526"/>
      <c r="QWB56" s="526"/>
      <c r="QWC56" s="526"/>
      <c r="QWD56" s="526"/>
      <c r="QWE56" s="526"/>
      <c r="QWF56" s="526"/>
      <c r="QWG56" s="526"/>
      <c r="QWH56" s="526"/>
      <c r="QWI56" s="526"/>
      <c r="QWJ56" s="526"/>
      <c r="QWK56" s="526"/>
      <c r="QWL56" s="526"/>
      <c r="QWM56" s="526"/>
      <c r="QWN56" s="526"/>
      <c r="QWO56" s="526"/>
      <c r="QWP56" s="526"/>
      <c r="QWQ56" s="526"/>
      <c r="QWR56" s="526"/>
      <c r="QWS56" s="526"/>
      <c r="QWT56" s="526"/>
      <c r="QWU56" s="526"/>
      <c r="QWV56" s="526"/>
      <c r="QWW56" s="526"/>
      <c r="QWX56" s="526"/>
      <c r="QWY56" s="526"/>
      <c r="QWZ56" s="526"/>
      <c r="QXA56" s="526"/>
      <c r="QXB56" s="526"/>
      <c r="QXC56" s="526"/>
      <c r="QXD56" s="526"/>
      <c r="QXE56" s="526"/>
      <c r="QXF56" s="526"/>
      <c r="QXG56" s="526"/>
      <c r="QXH56" s="526"/>
      <c r="QXI56" s="526"/>
      <c r="QXJ56" s="526"/>
      <c r="QXK56" s="526"/>
      <c r="QXL56" s="526"/>
      <c r="QXM56" s="526"/>
      <c r="QXN56" s="526"/>
      <c r="QXO56" s="526"/>
      <c r="QXP56" s="526"/>
      <c r="QXQ56" s="526"/>
      <c r="QXR56" s="526"/>
      <c r="QXS56" s="526"/>
      <c r="QXT56" s="526"/>
      <c r="QXU56" s="526"/>
      <c r="QXV56" s="526"/>
      <c r="QXW56" s="526"/>
      <c r="QXX56" s="526"/>
      <c r="QXY56" s="526"/>
      <c r="QXZ56" s="526"/>
      <c r="QYA56" s="526"/>
      <c r="QYB56" s="526"/>
      <c r="QYC56" s="526"/>
      <c r="QYD56" s="526"/>
      <c r="QYE56" s="526"/>
      <c r="QYF56" s="526"/>
      <c r="QYG56" s="526"/>
      <c r="QYH56" s="526"/>
      <c r="QYI56" s="526"/>
      <c r="QYJ56" s="526"/>
      <c r="QYK56" s="526"/>
      <c r="QYL56" s="526"/>
      <c r="QYM56" s="526"/>
      <c r="QYN56" s="526"/>
      <c r="QYO56" s="526"/>
      <c r="QYP56" s="526"/>
      <c r="QYQ56" s="526"/>
      <c r="QYR56" s="526"/>
      <c r="QYS56" s="526"/>
      <c r="QYT56" s="526"/>
      <c r="QYU56" s="526"/>
      <c r="QYV56" s="526"/>
      <c r="QYW56" s="526"/>
      <c r="QYX56" s="526"/>
      <c r="QYY56" s="526"/>
      <c r="QYZ56" s="526"/>
      <c r="QZA56" s="526"/>
      <c r="QZB56" s="526"/>
      <c r="QZC56" s="526"/>
      <c r="QZD56" s="526"/>
      <c r="QZE56" s="526"/>
      <c r="QZF56" s="526"/>
      <c r="QZG56" s="526"/>
      <c r="QZH56" s="526"/>
      <c r="QZI56" s="526"/>
      <c r="QZJ56" s="526"/>
      <c r="QZK56" s="526"/>
      <c r="QZL56" s="526"/>
      <c r="QZM56" s="526"/>
      <c r="QZN56" s="526"/>
      <c r="QZO56" s="526"/>
      <c r="QZP56" s="526"/>
      <c r="QZQ56" s="526"/>
      <c r="QZR56" s="526"/>
      <c r="QZS56" s="526"/>
      <c r="QZT56" s="526"/>
      <c r="QZU56" s="526"/>
      <c r="QZV56" s="526"/>
      <c r="QZW56" s="526"/>
      <c r="QZX56" s="526"/>
      <c r="QZY56" s="526"/>
      <c r="QZZ56" s="526"/>
      <c r="RAA56" s="526"/>
      <c r="RAB56" s="526"/>
      <c r="RAC56" s="526"/>
      <c r="RAD56" s="526"/>
      <c r="RAE56" s="526"/>
      <c r="RAF56" s="526"/>
      <c r="RAG56" s="526"/>
      <c r="RAH56" s="526"/>
      <c r="RAI56" s="526"/>
      <c r="RAJ56" s="526"/>
      <c r="RAK56" s="526"/>
      <c r="RAL56" s="526"/>
      <c r="RAM56" s="526"/>
      <c r="RAN56" s="526"/>
      <c r="RAO56" s="526"/>
      <c r="RAP56" s="526"/>
      <c r="RAQ56" s="526"/>
      <c r="RAR56" s="526"/>
      <c r="RAS56" s="526"/>
      <c r="RAT56" s="526"/>
      <c r="RAU56" s="526"/>
      <c r="RAV56" s="526"/>
      <c r="RAW56" s="526"/>
      <c r="RAX56" s="526"/>
      <c r="RAY56" s="526"/>
      <c r="RAZ56" s="526"/>
      <c r="RBA56" s="526"/>
      <c r="RBB56" s="526"/>
      <c r="RBC56" s="526"/>
      <c r="RBD56" s="526"/>
      <c r="RBE56" s="526"/>
      <c r="RBF56" s="526"/>
      <c r="RBG56" s="526"/>
      <c r="RBH56" s="526"/>
      <c r="RBI56" s="526"/>
      <c r="RBJ56" s="526"/>
      <c r="RBK56" s="526"/>
      <c r="RBL56" s="526"/>
      <c r="RBM56" s="526"/>
      <c r="RBN56" s="526"/>
      <c r="RBO56" s="526"/>
      <c r="RBP56" s="526"/>
      <c r="RBQ56" s="526"/>
      <c r="RBR56" s="526"/>
      <c r="RBS56" s="526"/>
      <c r="RBT56" s="526"/>
      <c r="RBU56" s="526"/>
      <c r="RBV56" s="526"/>
      <c r="RBW56" s="526"/>
      <c r="RBX56" s="526"/>
      <c r="RBY56" s="526"/>
      <c r="RBZ56" s="526"/>
      <c r="RCA56" s="526"/>
      <c r="RCB56" s="526"/>
      <c r="RCC56" s="526"/>
      <c r="RCD56" s="526"/>
      <c r="RCE56" s="526"/>
      <c r="RCF56" s="526"/>
      <c r="RCG56" s="526"/>
      <c r="RCH56" s="526"/>
      <c r="RCI56" s="526"/>
      <c r="RCJ56" s="526"/>
      <c r="RCK56" s="526"/>
      <c r="RCL56" s="526"/>
      <c r="RCM56" s="526"/>
      <c r="RCN56" s="526"/>
      <c r="RCO56" s="526"/>
      <c r="RCP56" s="526"/>
      <c r="RCQ56" s="526"/>
      <c r="RCR56" s="526"/>
      <c r="RCS56" s="526"/>
      <c r="RCT56" s="526"/>
      <c r="RCU56" s="526"/>
      <c r="RCV56" s="526"/>
      <c r="RCW56" s="526"/>
      <c r="RCX56" s="526"/>
      <c r="RCY56" s="526"/>
      <c r="RCZ56" s="526"/>
      <c r="RDA56" s="526"/>
      <c r="RDB56" s="526"/>
      <c r="RDC56" s="526"/>
      <c r="RDD56" s="526"/>
      <c r="RDE56" s="526"/>
      <c r="RDF56" s="526"/>
      <c r="RDG56" s="526"/>
      <c r="RDH56" s="526"/>
      <c r="RDI56" s="526"/>
      <c r="RDJ56" s="526"/>
      <c r="RDK56" s="526"/>
      <c r="RDL56" s="526"/>
      <c r="RDM56" s="526"/>
      <c r="RDN56" s="526"/>
      <c r="RDO56" s="526"/>
      <c r="RDP56" s="526"/>
      <c r="RDQ56" s="526"/>
      <c r="RDR56" s="526"/>
      <c r="RDS56" s="526"/>
      <c r="RDT56" s="526"/>
      <c r="RDU56" s="526"/>
      <c r="RDV56" s="526"/>
      <c r="RDW56" s="526"/>
      <c r="RDX56" s="526"/>
      <c r="RDY56" s="526"/>
      <c r="RDZ56" s="526"/>
      <c r="REA56" s="526"/>
      <c r="REB56" s="526"/>
      <c r="REC56" s="526"/>
      <c r="RED56" s="526"/>
      <c r="REE56" s="526"/>
      <c r="REF56" s="526"/>
      <c r="REG56" s="526"/>
      <c r="REH56" s="526"/>
      <c r="REI56" s="526"/>
      <c r="REJ56" s="526"/>
      <c r="REK56" s="526"/>
      <c r="REL56" s="526"/>
      <c r="REM56" s="526"/>
      <c r="REN56" s="526"/>
      <c r="REO56" s="526"/>
      <c r="REP56" s="526"/>
      <c r="REQ56" s="526"/>
      <c r="RER56" s="526"/>
      <c r="RES56" s="526"/>
      <c r="RET56" s="526"/>
      <c r="REU56" s="526"/>
      <c r="REV56" s="526"/>
      <c r="REW56" s="526"/>
      <c r="REX56" s="526"/>
      <c r="REY56" s="526"/>
      <c r="REZ56" s="526"/>
      <c r="RFA56" s="526"/>
      <c r="RFB56" s="526"/>
      <c r="RFC56" s="526"/>
      <c r="RFD56" s="526"/>
      <c r="RFE56" s="526"/>
      <c r="RFF56" s="526"/>
      <c r="RFG56" s="526"/>
      <c r="RFH56" s="526"/>
      <c r="RFI56" s="526"/>
      <c r="RFJ56" s="526"/>
      <c r="RFK56" s="526"/>
      <c r="RFL56" s="526"/>
      <c r="RFM56" s="526"/>
      <c r="RFN56" s="526"/>
      <c r="RFO56" s="526"/>
      <c r="RFP56" s="526"/>
      <c r="RFQ56" s="526"/>
      <c r="RFR56" s="526"/>
      <c r="RFS56" s="526"/>
      <c r="RFT56" s="526"/>
      <c r="RFU56" s="526"/>
      <c r="RFV56" s="526"/>
      <c r="RFW56" s="526"/>
      <c r="RFX56" s="526"/>
      <c r="RFY56" s="526"/>
      <c r="RFZ56" s="526"/>
      <c r="RGA56" s="526"/>
      <c r="RGB56" s="526"/>
      <c r="RGC56" s="526"/>
      <c r="RGD56" s="526"/>
      <c r="RGE56" s="526"/>
      <c r="RGF56" s="526"/>
      <c r="RGG56" s="526"/>
      <c r="RGH56" s="526"/>
      <c r="RGI56" s="526"/>
      <c r="RGJ56" s="526"/>
      <c r="RGK56" s="526"/>
      <c r="RGL56" s="526"/>
      <c r="RGM56" s="526"/>
      <c r="RGN56" s="526"/>
      <c r="RGO56" s="526"/>
      <c r="RGP56" s="526"/>
      <c r="RGQ56" s="526"/>
      <c r="RGR56" s="526"/>
      <c r="RGS56" s="526"/>
      <c r="RGT56" s="526"/>
      <c r="RGU56" s="526"/>
      <c r="RGV56" s="526"/>
      <c r="RGW56" s="526"/>
      <c r="RGX56" s="526"/>
      <c r="RGY56" s="526"/>
      <c r="RGZ56" s="526"/>
      <c r="RHA56" s="526"/>
      <c r="RHB56" s="526"/>
      <c r="RHC56" s="526"/>
      <c r="RHD56" s="526"/>
      <c r="RHE56" s="526"/>
      <c r="RHF56" s="526"/>
      <c r="RHG56" s="526"/>
      <c r="RHH56" s="526"/>
      <c r="RHI56" s="526"/>
      <c r="RHJ56" s="526"/>
      <c r="RHK56" s="526"/>
      <c r="RHL56" s="526"/>
      <c r="RHM56" s="526"/>
      <c r="RHN56" s="526"/>
      <c r="RHO56" s="526"/>
      <c r="RHP56" s="526"/>
      <c r="RHQ56" s="526"/>
      <c r="RHR56" s="526"/>
      <c r="RHS56" s="526"/>
      <c r="RHT56" s="526"/>
      <c r="RHU56" s="526"/>
      <c r="RHV56" s="526"/>
      <c r="RHW56" s="526"/>
      <c r="RHX56" s="526"/>
      <c r="RHY56" s="526"/>
      <c r="RHZ56" s="526"/>
      <c r="RIA56" s="526"/>
      <c r="RIB56" s="526"/>
      <c r="RIC56" s="526"/>
      <c r="RID56" s="526"/>
      <c r="RIE56" s="526"/>
      <c r="RIF56" s="526"/>
      <c r="RIG56" s="526"/>
      <c r="RIH56" s="526"/>
      <c r="RII56" s="526"/>
      <c r="RIJ56" s="526"/>
      <c r="RIK56" s="526"/>
      <c r="RIL56" s="526"/>
      <c r="RIM56" s="526"/>
      <c r="RIN56" s="526"/>
      <c r="RIO56" s="526"/>
      <c r="RIP56" s="526"/>
      <c r="RIQ56" s="526"/>
      <c r="RIR56" s="526"/>
      <c r="RIS56" s="526"/>
      <c r="RIT56" s="526"/>
      <c r="RIU56" s="526"/>
      <c r="RIV56" s="526"/>
      <c r="RIW56" s="526"/>
      <c r="RIX56" s="526"/>
      <c r="RIY56" s="526"/>
      <c r="RIZ56" s="526"/>
      <c r="RJA56" s="526"/>
      <c r="RJB56" s="526"/>
      <c r="RJC56" s="526"/>
      <c r="RJD56" s="526"/>
      <c r="RJE56" s="526"/>
      <c r="RJF56" s="526"/>
      <c r="RJG56" s="526"/>
      <c r="RJH56" s="526"/>
      <c r="RJI56" s="526"/>
      <c r="RJJ56" s="526"/>
      <c r="RJK56" s="526"/>
      <c r="RJL56" s="526"/>
      <c r="RJM56" s="526"/>
      <c r="RJN56" s="526"/>
      <c r="RJO56" s="526"/>
      <c r="RJP56" s="526"/>
      <c r="RJQ56" s="526"/>
      <c r="RJR56" s="526"/>
      <c r="RJS56" s="526"/>
      <c r="RJT56" s="526"/>
      <c r="RJU56" s="526"/>
      <c r="RJV56" s="526"/>
      <c r="RJW56" s="526"/>
      <c r="RJX56" s="526"/>
      <c r="RJY56" s="526"/>
      <c r="RJZ56" s="526"/>
      <c r="RKA56" s="526"/>
      <c r="RKB56" s="526"/>
      <c r="RKC56" s="526"/>
      <c r="RKD56" s="526"/>
      <c r="RKE56" s="526"/>
      <c r="RKF56" s="526"/>
      <c r="RKG56" s="526"/>
      <c r="RKH56" s="526"/>
      <c r="RKI56" s="526"/>
      <c r="RKJ56" s="526"/>
      <c r="RKK56" s="526"/>
      <c r="RKL56" s="526"/>
      <c r="RKM56" s="526"/>
      <c r="RKN56" s="526"/>
      <c r="RKO56" s="526"/>
      <c r="RKP56" s="526"/>
      <c r="RKQ56" s="526"/>
      <c r="RKR56" s="526"/>
      <c r="RKS56" s="526"/>
      <c r="RKT56" s="526"/>
      <c r="RKU56" s="526"/>
      <c r="RKV56" s="526"/>
      <c r="RKW56" s="526"/>
      <c r="RKX56" s="526"/>
      <c r="RKY56" s="526"/>
      <c r="RKZ56" s="526"/>
      <c r="RLA56" s="526"/>
      <c r="RLB56" s="526"/>
      <c r="RLC56" s="526"/>
      <c r="RLD56" s="526"/>
      <c r="RLE56" s="526"/>
      <c r="RLF56" s="526"/>
      <c r="RLG56" s="526"/>
      <c r="RLH56" s="526"/>
      <c r="RLI56" s="526"/>
      <c r="RLJ56" s="526"/>
      <c r="RLK56" s="526"/>
      <c r="RLL56" s="526"/>
      <c r="RLM56" s="526"/>
      <c r="RLN56" s="526"/>
      <c r="RLO56" s="526"/>
      <c r="RLP56" s="526"/>
      <c r="RLQ56" s="526"/>
      <c r="RLR56" s="526"/>
      <c r="RLS56" s="526"/>
      <c r="RLT56" s="526"/>
      <c r="RLU56" s="526"/>
      <c r="RLV56" s="526"/>
      <c r="RLW56" s="526"/>
      <c r="RLX56" s="526"/>
      <c r="RLY56" s="526"/>
      <c r="RLZ56" s="526"/>
      <c r="RMA56" s="526"/>
      <c r="RMB56" s="526"/>
      <c r="RMC56" s="526"/>
      <c r="RMD56" s="526"/>
      <c r="RME56" s="526"/>
      <c r="RMF56" s="526"/>
      <c r="RMG56" s="526"/>
      <c r="RMH56" s="526"/>
      <c r="RMI56" s="526"/>
      <c r="RMJ56" s="526"/>
      <c r="RMK56" s="526"/>
      <c r="RML56" s="526"/>
      <c r="RMM56" s="526"/>
      <c r="RMN56" s="526"/>
      <c r="RMO56" s="526"/>
      <c r="RMP56" s="526"/>
      <c r="RMQ56" s="526"/>
      <c r="RMR56" s="526"/>
      <c r="RMS56" s="526"/>
      <c r="RMT56" s="526"/>
      <c r="RMU56" s="526"/>
      <c r="RMV56" s="526"/>
      <c r="RMW56" s="526"/>
      <c r="RMX56" s="526"/>
      <c r="RMY56" s="526"/>
      <c r="RMZ56" s="526"/>
      <c r="RNA56" s="526"/>
      <c r="RNB56" s="526"/>
      <c r="RNC56" s="526"/>
      <c r="RND56" s="526"/>
      <c r="RNE56" s="526"/>
      <c r="RNF56" s="526"/>
      <c r="RNG56" s="526"/>
      <c r="RNH56" s="526"/>
      <c r="RNI56" s="526"/>
      <c r="RNJ56" s="526"/>
      <c r="RNK56" s="526"/>
      <c r="RNL56" s="526"/>
      <c r="RNM56" s="526"/>
      <c r="RNN56" s="526"/>
      <c r="RNO56" s="526"/>
      <c r="RNP56" s="526"/>
      <c r="RNQ56" s="526"/>
      <c r="RNR56" s="526"/>
      <c r="RNS56" s="526"/>
      <c r="RNT56" s="526"/>
      <c r="RNU56" s="526"/>
      <c r="RNV56" s="526"/>
      <c r="RNW56" s="526"/>
      <c r="RNX56" s="526"/>
      <c r="RNY56" s="526"/>
      <c r="RNZ56" s="526"/>
      <c r="ROA56" s="526"/>
      <c r="ROB56" s="526"/>
      <c r="ROC56" s="526"/>
      <c r="ROD56" s="526"/>
      <c r="ROE56" s="526"/>
      <c r="ROF56" s="526"/>
      <c r="ROG56" s="526"/>
      <c r="ROH56" s="526"/>
      <c r="ROI56" s="526"/>
      <c r="ROJ56" s="526"/>
      <c r="ROK56" s="526"/>
      <c r="ROL56" s="526"/>
      <c r="ROM56" s="526"/>
      <c r="RON56" s="526"/>
      <c r="ROO56" s="526"/>
      <c r="ROP56" s="526"/>
      <c r="ROQ56" s="526"/>
      <c r="ROR56" s="526"/>
      <c r="ROS56" s="526"/>
      <c r="ROT56" s="526"/>
      <c r="ROU56" s="526"/>
      <c r="ROV56" s="526"/>
      <c r="ROW56" s="526"/>
      <c r="ROX56" s="526"/>
      <c r="ROY56" s="526"/>
      <c r="ROZ56" s="526"/>
      <c r="RPA56" s="526"/>
      <c r="RPB56" s="526"/>
      <c r="RPC56" s="526"/>
      <c r="RPD56" s="526"/>
      <c r="RPE56" s="526"/>
      <c r="RPF56" s="526"/>
      <c r="RPG56" s="526"/>
      <c r="RPH56" s="526"/>
      <c r="RPI56" s="526"/>
      <c r="RPJ56" s="526"/>
      <c r="RPK56" s="526"/>
      <c r="RPL56" s="526"/>
      <c r="RPM56" s="526"/>
      <c r="RPN56" s="526"/>
      <c r="RPO56" s="526"/>
      <c r="RPP56" s="526"/>
      <c r="RPQ56" s="526"/>
      <c r="RPR56" s="526"/>
      <c r="RPS56" s="526"/>
      <c r="RPT56" s="526"/>
      <c r="RPU56" s="526"/>
      <c r="RPV56" s="526"/>
      <c r="RPW56" s="526"/>
      <c r="RPX56" s="526"/>
      <c r="RPY56" s="526"/>
      <c r="RPZ56" s="526"/>
      <c r="RQA56" s="526"/>
      <c r="RQB56" s="526"/>
      <c r="RQC56" s="526"/>
      <c r="RQD56" s="526"/>
      <c r="RQE56" s="526"/>
      <c r="RQF56" s="526"/>
      <c r="RQG56" s="526"/>
      <c r="RQH56" s="526"/>
      <c r="RQI56" s="526"/>
      <c r="RQJ56" s="526"/>
      <c r="RQK56" s="526"/>
      <c r="RQL56" s="526"/>
      <c r="RQM56" s="526"/>
      <c r="RQN56" s="526"/>
      <c r="RQO56" s="526"/>
      <c r="RQP56" s="526"/>
      <c r="RQQ56" s="526"/>
      <c r="RQR56" s="526"/>
      <c r="RQS56" s="526"/>
      <c r="RQT56" s="526"/>
      <c r="RQU56" s="526"/>
      <c r="RQV56" s="526"/>
      <c r="RQW56" s="526"/>
      <c r="RQX56" s="526"/>
      <c r="RQY56" s="526"/>
      <c r="RQZ56" s="526"/>
      <c r="RRA56" s="526"/>
      <c r="RRB56" s="526"/>
      <c r="RRC56" s="526"/>
      <c r="RRD56" s="526"/>
      <c r="RRE56" s="526"/>
      <c r="RRF56" s="526"/>
      <c r="RRG56" s="526"/>
      <c r="RRH56" s="526"/>
      <c r="RRI56" s="526"/>
      <c r="RRJ56" s="526"/>
      <c r="RRK56" s="526"/>
      <c r="RRL56" s="526"/>
      <c r="RRM56" s="526"/>
      <c r="RRN56" s="526"/>
      <c r="RRO56" s="526"/>
      <c r="RRP56" s="526"/>
      <c r="RRQ56" s="526"/>
      <c r="RRR56" s="526"/>
      <c r="RRS56" s="526"/>
      <c r="RRT56" s="526"/>
      <c r="RRU56" s="526"/>
      <c r="RRV56" s="526"/>
      <c r="RRW56" s="526"/>
      <c r="RRX56" s="526"/>
      <c r="RRY56" s="526"/>
      <c r="RRZ56" s="526"/>
      <c r="RSA56" s="526"/>
      <c r="RSB56" s="526"/>
      <c r="RSC56" s="526"/>
      <c r="RSD56" s="526"/>
      <c r="RSE56" s="526"/>
      <c r="RSF56" s="526"/>
      <c r="RSG56" s="526"/>
      <c r="RSH56" s="526"/>
      <c r="RSI56" s="526"/>
      <c r="RSJ56" s="526"/>
      <c r="RSK56" s="526"/>
      <c r="RSL56" s="526"/>
      <c r="RSM56" s="526"/>
      <c r="RSN56" s="526"/>
      <c r="RSO56" s="526"/>
      <c r="RSP56" s="526"/>
      <c r="RSQ56" s="526"/>
      <c r="RSR56" s="526"/>
      <c r="RSS56" s="526"/>
      <c r="RST56" s="526"/>
      <c r="RSU56" s="526"/>
      <c r="RSV56" s="526"/>
      <c r="RSW56" s="526"/>
      <c r="RSX56" s="526"/>
      <c r="RSY56" s="526"/>
      <c r="RSZ56" s="526"/>
      <c r="RTA56" s="526"/>
      <c r="RTB56" s="526"/>
      <c r="RTC56" s="526"/>
      <c r="RTD56" s="526"/>
      <c r="RTE56" s="526"/>
      <c r="RTF56" s="526"/>
      <c r="RTG56" s="526"/>
      <c r="RTH56" s="526"/>
      <c r="RTI56" s="526"/>
      <c r="RTJ56" s="526"/>
      <c r="RTK56" s="526"/>
      <c r="RTL56" s="526"/>
      <c r="RTM56" s="526"/>
      <c r="RTN56" s="526"/>
      <c r="RTO56" s="526"/>
      <c r="RTP56" s="526"/>
      <c r="RTQ56" s="526"/>
      <c r="RTR56" s="526"/>
      <c r="RTS56" s="526"/>
      <c r="RTT56" s="526"/>
      <c r="RTU56" s="526"/>
      <c r="RTV56" s="526"/>
      <c r="RTW56" s="526"/>
      <c r="RTX56" s="526"/>
      <c r="RTY56" s="526"/>
      <c r="RTZ56" s="526"/>
      <c r="RUA56" s="526"/>
      <c r="RUB56" s="526"/>
      <c r="RUC56" s="526"/>
      <c r="RUD56" s="526"/>
      <c r="RUE56" s="526"/>
      <c r="RUF56" s="526"/>
      <c r="RUG56" s="526"/>
      <c r="RUH56" s="526"/>
      <c r="RUI56" s="526"/>
      <c r="RUJ56" s="526"/>
      <c r="RUK56" s="526"/>
      <c r="RUL56" s="526"/>
      <c r="RUM56" s="526"/>
      <c r="RUN56" s="526"/>
      <c r="RUO56" s="526"/>
      <c r="RUP56" s="526"/>
      <c r="RUQ56" s="526"/>
      <c r="RUR56" s="526"/>
      <c r="RUS56" s="526"/>
      <c r="RUT56" s="526"/>
      <c r="RUU56" s="526"/>
      <c r="RUV56" s="526"/>
      <c r="RUW56" s="526"/>
      <c r="RUX56" s="526"/>
      <c r="RUY56" s="526"/>
      <c r="RUZ56" s="526"/>
      <c r="RVA56" s="526"/>
      <c r="RVB56" s="526"/>
      <c r="RVC56" s="526"/>
      <c r="RVD56" s="526"/>
      <c r="RVE56" s="526"/>
      <c r="RVF56" s="526"/>
      <c r="RVG56" s="526"/>
      <c r="RVH56" s="526"/>
      <c r="RVI56" s="526"/>
      <c r="RVJ56" s="526"/>
      <c r="RVK56" s="526"/>
      <c r="RVL56" s="526"/>
      <c r="RVM56" s="526"/>
      <c r="RVN56" s="526"/>
      <c r="RVO56" s="526"/>
      <c r="RVP56" s="526"/>
      <c r="RVQ56" s="526"/>
      <c r="RVR56" s="526"/>
      <c r="RVS56" s="526"/>
      <c r="RVT56" s="526"/>
      <c r="RVU56" s="526"/>
      <c r="RVV56" s="526"/>
      <c r="RVW56" s="526"/>
      <c r="RVX56" s="526"/>
      <c r="RVY56" s="526"/>
      <c r="RVZ56" s="526"/>
      <c r="RWA56" s="526"/>
      <c r="RWB56" s="526"/>
      <c r="RWC56" s="526"/>
      <c r="RWD56" s="526"/>
      <c r="RWE56" s="526"/>
      <c r="RWF56" s="526"/>
      <c r="RWG56" s="526"/>
      <c r="RWH56" s="526"/>
      <c r="RWI56" s="526"/>
      <c r="RWJ56" s="526"/>
      <c r="RWK56" s="526"/>
      <c r="RWL56" s="526"/>
      <c r="RWM56" s="526"/>
      <c r="RWN56" s="526"/>
      <c r="RWO56" s="526"/>
      <c r="RWP56" s="526"/>
      <c r="RWQ56" s="526"/>
      <c r="RWR56" s="526"/>
      <c r="RWS56" s="526"/>
      <c r="RWT56" s="526"/>
      <c r="RWU56" s="526"/>
      <c r="RWV56" s="526"/>
      <c r="RWW56" s="526"/>
      <c r="RWX56" s="526"/>
      <c r="RWY56" s="526"/>
      <c r="RWZ56" s="526"/>
      <c r="RXA56" s="526"/>
      <c r="RXB56" s="526"/>
      <c r="RXC56" s="526"/>
      <c r="RXD56" s="526"/>
      <c r="RXE56" s="526"/>
      <c r="RXF56" s="526"/>
      <c r="RXG56" s="526"/>
      <c r="RXH56" s="526"/>
      <c r="RXI56" s="526"/>
      <c r="RXJ56" s="526"/>
      <c r="RXK56" s="526"/>
      <c r="RXL56" s="526"/>
      <c r="RXM56" s="526"/>
      <c r="RXN56" s="526"/>
      <c r="RXO56" s="526"/>
      <c r="RXP56" s="526"/>
      <c r="RXQ56" s="526"/>
      <c r="RXR56" s="526"/>
      <c r="RXS56" s="526"/>
      <c r="RXT56" s="526"/>
      <c r="RXU56" s="526"/>
      <c r="RXV56" s="526"/>
      <c r="RXW56" s="526"/>
      <c r="RXX56" s="526"/>
      <c r="RXY56" s="526"/>
      <c r="RXZ56" s="526"/>
      <c r="RYA56" s="526"/>
      <c r="RYB56" s="526"/>
      <c r="RYC56" s="526"/>
      <c r="RYD56" s="526"/>
      <c r="RYE56" s="526"/>
      <c r="RYF56" s="526"/>
      <c r="RYG56" s="526"/>
      <c r="RYH56" s="526"/>
      <c r="RYI56" s="526"/>
      <c r="RYJ56" s="526"/>
      <c r="RYK56" s="526"/>
      <c r="RYL56" s="526"/>
      <c r="RYM56" s="526"/>
      <c r="RYN56" s="526"/>
      <c r="RYO56" s="526"/>
      <c r="RYP56" s="526"/>
      <c r="RYQ56" s="526"/>
      <c r="RYR56" s="526"/>
      <c r="RYS56" s="526"/>
      <c r="RYT56" s="526"/>
      <c r="RYU56" s="526"/>
      <c r="RYV56" s="526"/>
      <c r="RYW56" s="526"/>
      <c r="RYX56" s="526"/>
      <c r="RYY56" s="526"/>
      <c r="RYZ56" s="526"/>
      <c r="RZA56" s="526"/>
      <c r="RZB56" s="526"/>
      <c r="RZC56" s="526"/>
      <c r="RZD56" s="526"/>
      <c r="RZE56" s="526"/>
      <c r="RZF56" s="526"/>
      <c r="RZG56" s="526"/>
      <c r="RZH56" s="526"/>
      <c r="RZI56" s="526"/>
      <c r="RZJ56" s="526"/>
      <c r="RZK56" s="526"/>
      <c r="RZL56" s="526"/>
      <c r="RZM56" s="526"/>
      <c r="RZN56" s="526"/>
      <c r="RZO56" s="526"/>
      <c r="RZP56" s="526"/>
      <c r="RZQ56" s="526"/>
      <c r="RZR56" s="526"/>
      <c r="RZS56" s="526"/>
      <c r="RZT56" s="526"/>
      <c r="RZU56" s="526"/>
      <c r="RZV56" s="526"/>
      <c r="RZW56" s="526"/>
      <c r="RZX56" s="526"/>
      <c r="RZY56" s="526"/>
      <c r="RZZ56" s="526"/>
      <c r="SAA56" s="526"/>
      <c r="SAB56" s="526"/>
      <c r="SAC56" s="526"/>
      <c r="SAD56" s="526"/>
      <c r="SAE56" s="526"/>
      <c r="SAF56" s="526"/>
      <c r="SAG56" s="526"/>
      <c r="SAH56" s="526"/>
      <c r="SAI56" s="526"/>
      <c r="SAJ56" s="526"/>
      <c r="SAK56" s="526"/>
      <c r="SAL56" s="526"/>
      <c r="SAM56" s="526"/>
      <c r="SAN56" s="526"/>
      <c r="SAO56" s="526"/>
      <c r="SAP56" s="526"/>
      <c r="SAQ56" s="526"/>
      <c r="SAR56" s="526"/>
      <c r="SAS56" s="526"/>
      <c r="SAT56" s="526"/>
      <c r="SAU56" s="526"/>
      <c r="SAV56" s="526"/>
      <c r="SAW56" s="526"/>
      <c r="SAX56" s="526"/>
      <c r="SAY56" s="526"/>
      <c r="SAZ56" s="526"/>
      <c r="SBA56" s="526"/>
      <c r="SBB56" s="526"/>
      <c r="SBC56" s="526"/>
      <c r="SBD56" s="526"/>
      <c r="SBE56" s="526"/>
      <c r="SBF56" s="526"/>
      <c r="SBG56" s="526"/>
      <c r="SBH56" s="526"/>
      <c r="SBI56" s="526"/>
      <c r="SBJ56" s="526"/>
      <c r="SBK56" s="526"/>
      <c r="SBL56" s="526"/>
      <c r="SBM56" s="526"/>
      <c r="SBN56" s="526"/>
      <c r="SBO56" s="526"/>
      <c r="SBP56" s="526"/>
      <c r="SBQ56" s="526"/>
      <c r="SBR56" s="526"/>
      <c r="SBS56" s="526"/>
      <c r="SBT56" s="526"/>
      <c r="SBU56" s="526"/>
      <c r="SBV56" s="526"/>
      <c r="SBW56" s="526"/>
      <c r="SBX56" s="526"/>
      <c r="SBY56" s="526"/>
      <c r="SBZ56" s="526"/>
      <c r="SCA56" s="526"/>
      <c r="SCB56" s="526"/>
      <c r="SCC56" s="526"/>
      <c r="SCD56" s="526"/>
      <c r="SCE56" s="526"/>
      <c r="SCF56" s="526"/>
      <c r="SCG56" s="526"/>
      <c r="SCH56" s="526"/>
      <c r="SCI56" s="526"/>
      <c r="SCJ56" s="526"/>
      <c r="SCK56" s="526"/>
      <c r="SCL56" s="526"/>
      <c r="SCM56" s="526"/>
      <c r="SCN56" s="526"/>
      <c r="SCO56" s="526"/>
      <c r="SCP56" s="526"/>
      <c r="SCQ56" s="526"/>
      <c r="SCR56" s="526"/>
      <c r="SCS56" s="526"/>
      <c r="SCT56" s="526"/>
      <c r="SCU56" s="526"/>
      <c r="SCV56" s="526"/>
      <c r="SCW56" s="526"/>
      <c r="SCX56" s="526"/>
      <c r="SCY56" s="526"/>
      <c r="SCZ56" s="526"/>
      <c r="SDA56" s="526"/>
      <c r="SDB56" s="526"/>
      <c r="SDC56" s="526"/>
      <c r="SDD56" s="526"/>
      <c r="SDE56" s="526"/>
      <c r="SDF56" s="526"/>
      <c r="SDG56" s="526"/>
      <c r="SDH56" s="526"/>
      <c r="SDI56" s="526"/>
      <c r="SDJ56" s="526"/>
      <c r="SDK56" s="526"/>
      <c r="SDL56" s="526"/>
      <c r="SDM56" s="526"/>
      <c r="SDN56" s="526"/>
      <c r="SDO56" s="526"/>
      <c r="SDP56" s="526"/>
      <c r="SDQ56" s="526"/>
      <c r="SDR56" s="526"/>
      <c r="SDS56" s="526"/>
      <c r="SDT56" s="526"/>
      <c r="SDU56" s="526"/>
      <c r="SDV56" s="526"/>
      <c r="SDW56" s="526"/>
      <c r="SDX56" s="526"/>
      <c r="SDY56" s="526"/>
      <c r="SDZ56" s="526"/>
      <c r="SEA56" s="526"/>
      <c r="SEB56" s="526"/>
      <c r="SEC56" s="526"/>
      <c r="SED56" s="526"/>
      <c r="SEE56" s="526"/>
      <c r="SEF56" s="526"/>
      <c r="SEG56" s="526"/>
      <c r="SEH56" s="526"/>
      <c r="SEI56" s="526"/>
      <c r="SEJ56" s="526"/>
      <c r="SEK56" s="526"/>
      <c r="SEL56" s="526"/>
      <c r="SEM56" s="526"/>
      <c r="SEN56" s="526"/>
      <c r="SEO56" s="526"/>
      <c r="SEP56" s="526"/>
      <c r="SEQ56" s="526"/>
      <c r="SER56" s="526"/>
      <c r="SES56" s="526"/>
      <c r="SET56" s="526"/>
      <c r="SEU56" s="526"/>
      <c r="SEV56" s="526"/>
      <c r="SEW56" s="526"/>
      <c r="SEX56" s="526"/>
      <c r="SEY56" s="526"/>
      <c r="SEZ56" s="526"/>
      <c r="SFA56" s="526"/>
      <c r="SFB56" s="526"/>
      <c r="SFC56" s="526"/>
      <c r="SFD56" s="526"/>
      <c r="SFE56" s="526"/>
      <c r="SFF56" s="526"/>
      <c r="SFG56" s="526"/>
      <c r="SFH56" s="526"/>
      <c r="SFI56" s="526"/>
      <c r="SFJ56" s="526"/>
      <c r="SFK56" s="526"/>
      <c r="SFL56" s="526"/>
      <c r="SFM56" s="526"/>
      <c r="SFN56" s="526"/>
      <c r="SFO56" s="526"/>
      <c r="SFP56" s="526"/>
      <c r="SFQ56" s="526"/>
      <c r="SFR56" s="526"/>
      <c r="SFS56" s="526"/>
      <c r="SFT56" s="526"/>
      <c r="SFU56" s="526"/>
      <c r="SFV56" s="526"/>
      <c r="SFW56" s="526"/>
      <c r="SFX56" s="526"/>
      <c r="SFY56" s="526"/>
      <c r="SFZ56" s="526"/>
      <c r="SGA56" s="526"/>
      <c r="SGB56" s="526"/>
      <c r="SGC56" s="526"/>
      <c r="SGD56" s="526"/>
      <c r="SGE56" s="526"/>
      <c r="SGF56" s="526"/>
      <c r="SGG56" s="526"/>
      <c r="SGH56" s="526"/>
      <c r="SGI56" s="526"/>
      <c r="SGJ56" s="526"/>
      <c r="SGK56" s="526"/>
      <c r="SGL56" s="526"/>
      <c r="SGM56" s="526"/>
      <c r="SGN56" s="526"/>
      <c r="SGO56" s="526"/>
      <c r="SGP56" s="526"/>
      <c r="SGQ56" s="526"/>
      <c r="SGR56" s="526"/>
      <c r="SGS56" s="526"/>
      <c r="SGT56" s="526"/>
      <c r="SGU56" s="526"/>
      <c r="SGV56" s="526"/>
      <c r="SGW56" s="526"/>
      <c r="SGX56" s="526"/>
      <c r="SGY56" s="526"/>
      <c r="SGZ56" s="526"/>
      <c r="SHA56" s="526"/>
      <c r="SHB56" s="526"/>
      <c r="SHC56" s="526"/>
      <c r="SHD56" s="526"/>
      <c r="SHE56" s="526"/>
      <c r="SHF56" s="526"/>
      <c r="SHG56" s="526"/>
      <c r="SHH56" s="526"/>
      <c r="SHI56" s="526"/>
      <c r="SHJ56" s="526"/>
      <c r="SHK56" s="526"/>
      <c r="SHL56" s="526"/>
      <c r="SHM56" s="526"/>
      <c r="SHN56" s="526"/>
      <c r="SHO56" s="526"/>
      <c r="SHP56" s="526"/>
      <c r="SHQ56" s="526"/>
      <c r="SHR56" s="526"/>
      <c r="SHS56" s="526"/>
      <c r="SHT56" s="526"/>
      <c r="SHU56" s="526"/>
      <c r="SHV56" s="526"/>
      <c r="SHW56" s="526"/>
      <c r="SHX56" s="526"/>
      <c r="SHY56" s="526"/>
      <c r="SHZ56" s="526"/>
      <c r="SIA56" s="526"/>
      <c r="SIB56" s="526"/>
      <c r="SIC56" s="526"/>
      <c r="SID56" s="526"/>
      <c r="SIE56" s="526"/>
      <c r="SIF56" s="526"/>
      <c r="SIG56" s="526"/>
      <c r="SIH56" s="526"/>
      <c r="SII56" s="526"/>
      <c r="SIJ56" s="526"/>
      <c r="SIK56" s="526"/>
      <c r="SIL56" s="526"/>
      <c r="SIM56" s="526"/>
      <c r="SIN56" s="526"/>
      <c r="SIO56" s="526"/>
      <c r="SIP56" s="526"/>
      <c r="SIQ56" s="526"/>
      <c r="SIR56" s="526"/>
      <c r="SIS56" s="526"/>
      <c r="SIT56" s="526"/>
      <c r="SIU56" s="526"/>
      <c r="SIV56" s="526"/>
      <c r="SIW56" s="526"/>
      <c r="SIX56" s="526"/>
      <c r="SIY56" s="526"/>
      <c r="SIZ56" s="526"/>
      <c r="SJA56" s="526"/>
      <c r="SJB56" s="526"/>
      <c r="SJC56" s="526"/>
      <c r="SJD56" s="526"/>
      <c r="SJE56" s="526"/>
      <c r="SJF56" s="526"/>
      <c r="SJG56" s="526"/>
      <c r="SJH56" s="526"/>
      <c r="SJI56" s="526"/>
      <c r="SJJ56" s="526"/>
      <c r="SJK56" s="526"/>
      <c r="SJL56" s="526"/>
      <c r="SJM56" s="526"/>
      <c r="SJN56" s="526"/>
      <c r="SJO56" s="526"/>
      <c r="SJP56" s="526"/>
      <c r="SJQ56" s="526"/>
      <c r="SJR56" s="526"/>
      <c r="SJS56" s="526"/>
      <c r="SJT56" s="526"/>
      <c r="SJU56" s="526"/>
      <c r="SJV56" s="526"/>
      <c r="SJW56" s="526"/>
      <c r="SJX56" s="526"/>
      <c r="SJY56" s="526"/>
      <c r="SJZ56" s="526"/>
      <c r="SKA56" s="526"/>
      <c r="SKB56" s="526"/>
      <c r="SKC56" s="526"/>
      <c r="SKD56" s="526"/>
      <c r="SKE56" s="526"/>
      <c r="SKF56" s="526"/>
      <c r="SKG56" s="526"/>
      <c r="SKH56" s="526"/>
      <c r="SKI56" s="526"/>
      <c r="SKJ56" s="526"/>
      <c r="SKK56" s="526"/>
      <c r="SKL56" s="526"/>
      <c r="SKM56" s="526"/>
      <c r="SKN56" s="526"/>
      <c r="SKO56" s="526"/>
      <c r="SKP56" s="526"/>
      <c r="SKQ56" s="526"/>
      <c r="SKR56" s="526"/>
      <c r="SKS56" s="526"/>
      <c r="SKT56" s="526"/>
      <c r="SKU56" s="526"/>
      <c r="SKV56" s="526"/>
      <c r="SKW56" s="526"/>
      <c r="SKX56" s="526"/>
      <c r="SKY56" s="526"/>
      <c r="SKZ56" s="526"/>
      <c r="SLA56" s="526"/>
      <c r="SLB56" s="526"/>
      <c r="SLC56" s="526"/>
      <c r="SLD56" s="526"/>
      <c r="SLE56" s="526"/>
      <c r="SLF56" s="526"/>
      <c r="SLG56" s="526"/>
      <c r="SLH56" s="526"/>
      <c r="SLI56" s="526"/>
      <c r="SLJ56" s="526"/>
      <c r="SLK56" s="526"/>
      <c r="SLL56" s="526"/>
      <c r="SLM56" s="526"/>
      <c r="SLN56" s="526"/>
      <c r="SLO56" s="526"/>
      <c r="SLP56" s="526"/>
      <c r="SLQ56" s="526"/>
      <c r="SLR56" s="526"/>
      <c r="SLS56" s="526"/>
      <c r="SLT56" s="526"/>
      <c r="SLU56" s="526"/>
      <c r="SLV56" s="526"/>
      <c r="SLW56" s="526"/>
      <c r="SLX56" s="526"/>
      <c r="SLY56" s="526"/>
      <c r="SLZ56" s="526"/>
      <c r="SMA56" s="526"/>
      <c r="SMB56" s="526"/>
      <c r="SMC56" s="526"/>
      <c r="SMD56" s="526"/>
      <c r="SME56" s="526"/>
      <c r="SMF56" s="526"/>
      <c r="SMG56" s="526"/>
      <c r="SMH56" s="526"/>
      <c r="SMI56" s="526"/>
      <c r="SMJ56" s="526"/>
      <c r="SMK56" s="526"/>
      <c r="SML56" s="526"/>
      <c r="SMM56" s="526"/>
      <c r="SMN56" s="526"/>
      <c r="SMO56" s="526"/>
      <c r="SMP56" s="526"/>
      <c r="SMQ56" s="526"/>
      <c r="SMR56" s="526"/>
      <c r="SMS56" s="526"/>
      <c r="SMT56" s="526"/>
      <c r="SMU56" s="526"/>
      <c r="SMV56" s="526"/>
      <c r="SMW56" s="526"/>
      <c r="SMX56" s="526"/>
      <c r="SMY56" s="526"/>
      <c r="SMZ56" s="526"/>
      <c r="SNA56" s="526"/>
      <c r="SNB56" s="526"/>
      <c r="SNC56" s="526"/>
      <c r="SND56" s="526"/>
      <c r="SNE56" s="526"/>
      <c r="SNF56" s="526"/>
      <c r="SNG56" s="526"/>
      <c r="SNH56" s="526"/>
      <c r="SNI56" s="526"/>
      <c r="SNJ56" s="526"/>
      <c r="SNK56" s="526"/>
      <c r="SNL56" s="526"/>
      <c r="SNM56" s="526"/>
      <c r="SNN56" s="526"/>
      <c r="SNO56" s="526"/>
      <c r="SNP56" s="526"/>
      <c r="SNQ56" s="526"/>
      <c r="SNR56" s="526"/>
      <c r="SNS56" s="526"/>
      <c r="SNT56" s="526"/>
      <c r="SNU56" s="526"/>
      <c r="SNV56" s="526"/>
      <c r="SNW56" s="526"/>
      <c r="SNX56" s="526"/>
      <c r="SNY56" s="526"/>
      <c r="SNZ56" s="526"/>
      <c r="SOA56" s="526"/>
      <c r="SOB56" s="526"/>
      <c r="SOC56" s="526"/>
      <c r="SOD56" s="526"/>
      <c r="SOE56" s="526"/>
      <c r="SOF56" s="526"/>
      <c r="SOG56" s="526"/>
      <c r="SOH56" s="526"/>
      <c r="SOI56" s="526"/>
      <c r="SOJ56" s="526"/>
      <c r="SOK56" s="526"/>
      <c r="SOL56" s="526"/>
      <c r="SOM56" s="526"/>
      <c r="SON56" s="526"/>
      <c r="SOO56" s="526"/>
      <c r="SOP56" s="526"/>
      <c r="SOQ56" s="526"/>
      <c r="SOR56" s="526"/>
      <c r="SOS56" s="526"/>
      <c r="SOT56" s="526"/>
      <c r="SOU56" s="526"/>
      <c r="SOV56" s="526"/>
      <c r="SOW56" s="526"/>
      <c r="SOX56" s="526"/>
      <c r="SOY56" s="526"/>
      <c r="SOZ56" s="526"/>
      <c r="SPA56" s="526"/>
      <c r="SPB56" s="526"/>
      <c r="SPC56" s="526"/>
      <c r="SPD56" s="526"/>
      <c r="SPE56" s="526"/>
      <c r="SPF56" s="526"/>
      <c r="SPG56" s="526"/>
      <c r="SPH56" s="526"/>
      <c r="SPI56" s="526"/>
      <c r="SPJ56" s="526"/>
      <c r="SPK56" s="526"/>
      <c r="SPL56" s="526"/>
      <c r="SPM56" s="526"/>
      <c r="SPN56" s="526"/>
      <c r="SPO56" s="526"/>
      <c r="SPP56" s="526"/>
      <c r="SPQ56" s="526"/>
      <c r="SPR56" s="526"/>
      <c r="SPS56" s="526"/>
      <c r="SPT56" s="526"/>
      <c r="SPU56" s="526"/>
      <c r="SPV56" s="526"/>
      <c r="SPW56" s="526"/>
      <c r="SPX56" s="526"/>
      <c r="SPY56" s="526"/>
      <c r="SPZ56" s="526"/>
      <c r="SQA56" s="526"/>
      <c r="SQB56" s="526"/>
      <c r="SQC56" s="526"/>
      <c r="SQD56" s="526"/>
      <c r="SQE56" s="526"/>
      <c r="SQF56" s="526"/>
      <c r="SQG56" s="526"/>
      <c r="SQH56" s="526"/>
      <c r="SQI56" s="526"/>
      <c r="SQJ56" s="526"/>
      <c r="SQK56" s="526"/>
      <c r="SQL56" s="526"/>
      <c r="SQM56" s="526"/>
      <c r="SQN56" s="526"/>
      <c r="SQO56" s="526"/>
      <c r="SQP56" s="526"/>
      <c r="SQQ56" s="526"/>
      <c r="SQR56" s="526"/>
      <c r="SQS56" s="526"/>
      <c r="SQT56" s="526"/>
      <c r="SQU56" s="526"/>
      <c r="SQV56" s="526"/>
      <c r="SQW56" s="526"/>
      <c r="SQX56" s="526"/>
      <c r="SQY56" s="526"/>
      <c r="SQZ56" s="526"/>
      <c r="SRA56" s="526"/>
      <c r="SRB56" s="526"/>
      <c r="SRC56" s="526"/>
      <c r="SRD56" s="526"/>
      <c r="SRE56" s="526"/>
      <c r="SRF56" s="526"/>
      <c r="SRG56" s="526"/>
      <c r="SRH56" s="526"/>
      <c r="SRI56" s="526"/>
      <c r="SRJ56" s="526"/>
      <c r="SRK56" s="526"/>
      <c r="SRL56" s="526"/>
      <c r="SRM56" s="526"/>
      <c r="SRN56" s="526"/>
      <c r="SRO56" s="526"/>
      <c r="SRP56" s="526"/>
      <c r="SRQ56" s="526"/>
      <c r="SRR56" s="526"/>
      <c r="SRS56" s="526"/>
      <c r="SRT56" s="526"/>
      <c r="SRU56" s="526"/>
      <c r="SRV56" s="526"/>
      <c r="SRW56" s="526"/>
      <c r="SRX56" s="526"/>
      <c r="SRY56" s="526"/>
      <c r="SRZ56" s="526"/>
      <c r="SSA56" s="526"/>
      <c r="SSB56" s="526"/>
      <c r="SSC56" s="526"/>
      <c r="SSD56" s="526"/>
      <c r="SSE56" s="526"/>
      <c r="SSF56" s="526"/>
      <c r="SSG56" s="526"/>
      <c r="SSH56" s="526"/>
      <c r="SSI56" s="526"/>
      <c r="SSJ56" s="526"/>
      <c r="SSK56" s="526"/>
      <c r="SSL56" s="526"/>
      <c r="SSM56" s="526"/>
      <c r="SSN56" s="526"/>
      <c r="SSO56" s="526"/>
      <c r="SSP56" s="526"/>
      <c r="SSQ56" s="526"/>
      <c r="SSR56" s="526"/>
      <c r="SSS56" s="526"/>
      <c r="SST56" s="526"/>
      <c r="SSU56" s="526"/>
      <c r="SSV56" s="526"/>
      <c r="SSW56" s="526"/>
      <c r="SSX56" s="526"/>
      <c r="SSY56" s="526"/>
      <c r="SSZ56" s="526"/>
      <c r="STA56" s="526"/>
      <c r="STB56" s="526"/>
      <c r="STC56" s="526"/>
      <c r="STD56" s="526"/>
      <c r="STE56" s="526"/>
      <c r="STF56" s="526"/>
      <c r="STG56" s="526"/>
      <c r="STH56" s="526"/>
      <c r="STI56" s="526"/>
      <c r="STJ56" s="526"/>
      <c r="STK56" s="526"/>
      <c r="STL56" s="526"/>
      <c r="STM56" s="526"/>
      <c r="STN56" s="526"/>
      <c r="STO56" s="526"/>
      <c r="STP56" s="526"/>
      <c r="STQ56" s="526"/>
      <c r="STR56" s="526"/>
      <c r="STS56" s="526"/>
      <c r="STT56" s="526"/>
      <c r="STU56" s="526"/>
      <c r="STV56" s="526"/>
      <c r="STW56" s="526"/>
      <c r="STX56" s="526"/>
      <c r="STY56" s="526"/>
      <c r="STZ56" s="526"/>
      <c r="SUA56" s="526"/>
      <c r="SUB56" s="526"/>
      <c r="SUC56" s="526"/>
      <c r="SUD56" s="526"/>
      <c r="SUE56" s="526"/>
      <c r="SUF56" s="526"/>
      <c r="SUG56" s="526"/>
      <c r="SUH56" s="526"/>
      <c r="SUI56" s="526"/>
      <c r="SUJ56" s="526"/>
      <c r="SUK56" s="526"/>
      <c r="SUL56" s="526"/>
      <c r="SUM56" s="526"/>
      <c r="SUN56" s="526"/>
      <c r="SUO56" s="526"/>
      <c r="SUP56" s="526"/>
      <c r="SUQ56" s="526"/>
      <c r="SUR56" s="526"/>
      <c r="SUS56" s="526"/>
      <c r="SUT56" s="526"/>
      <c r="SUU56" s="526"/>
      <c r="SUV56" s="526"/>
      <c r="SUW56" s="526"/>
      <c r="SUX56" s="526"/>
      <c r="SUY56" s="526"/>
      <c r="SUZ56" s="526"/>
      <c r="SVA56" s="526"/>
      <c r="SVB56" s="526"/>
      <c r="SVC56" s="526"/>
      <c r="SVD56" s="526"/>
      <c r="SVE56" s="526"/>
      <c r="SVF56" s="526"/>
      <c r="SVG56" s="526"/>
      <c r="SVH56" s="526"/>
      <c r="SVI56" s="526"/>
      <c r="SVJ56" s="526"/>
      <c r="SVK56" s="526"/>
      <c r="SVL56" s="526"/>
      <c r="SVM56" s="526"/>
      <c r="SVN56" s="526"/>
      <c r="SVO56" s="526"/>
      <c r="SVP56" s="526"/>
      <c r="SVQ56" s="526"/>
      <c r="SVR56" s="526"/>
      <c r="SVS56" s="526"/>
      <c r="SVT56" s="526"/>
      <c r="SVU56" s="526"/>
      <c r="SVV56" s="526"/>
      <c r="SVW56" s="526"/>
      <c r="SVX56" s="526"/>
      <c r="SVY56" s="526"/>
      <c r="SVZ56" s="526"/>
      <c r="SWA56" s="526"/>
      <c r="SWB56" s="526"/>
      <c r="SWC56" s="526"/>
      <c r="SWD56" s="526"/>
      <c r="SWE56" s="526"/>
      <c r="SWF56" s="526"/>
      <c r="SWG56" s="526"/>
      <c r="SWH56" s="526"/>
      <c r="SWI56" s="526"/>
      <c r="SWJ56" s="526"/>
      <c r="SWK56" s="526"/>
      <c r="SWL56" s="526"/>
      <c r="SWM56" s="526"/>
      <c r="SWN56" s="526"/>
      <c r="SWO56" s="526"/>
      <c r="SWP56" s="526"/>
      <c r="SWQ56" s="526"/>
      <c r="SWR56" s="526"/>
      <c r="SWS56" s="526"/>
      <c r="SWT56" s="526"/>
      <c r="SWU56" s="526"/>
      <c r="SWV56" s="526"/>
      <c r="SWW56" s="526"/>
      <c r="SWX56" s="526"/>
      <c r="SWY56" s="526"/>
      <c r="SWZ56" s="526"/>
      <c r="SXA56" s="526"/>
      <c r="SXB56" s="526"/>
      <c r="SXC56" s="526"/>
      <c r="SXD56" s="526"/>
      <c r="SXE56" s="526"/>
      <c r="SXF56" s="526"/>
      <c r="SXG56" s="526"/>
      <c r="SXH56" s="526"/>
      <c r="SXI56" s="526"/>
      <c r="SXJ56" s="526"/>
      <c r="SXK56" s="526"/>
      <c r="SXL56" s="526"/>
      <c r="SXM56" s="526"/>
      <c r="SXN56" s="526"/>
      <c r="SXO56" s="526"/>
      <c r="SXP56" s="526"/>
      <c r="SXQ56" s="526"/>
      <c r="SXR56" s="526"/>
      <c r="SXS56" s="526"/>
      <c r="SXT56" s="526"/>
      <c r="SXU56" s="526"/>
      <c r="SXV56" s="526"/>
      <c r="SXW56" s="526"/>
      <c r="SXX56" s="526"/>
      <c r="SXY56" s="526"/>
      <c r="SXZ56" s="526"/>
      <c r="SYA56" s="526"/>
      <c r="SYB56" s="526"/>
      <c r="SYC56" s="526"/>
      <c r="SYD56" s="526"/>
      <c r="SYE56" s="526"/>
      <c r="SYF56" s="526"/>
      <c r="SYG56" s="526"/>
      <c r="SYH56" s="526"/>
      <c r="SYI56" s="526"/>
      <c r="SYJ56" s="526"/>
      <c r="SYK56" s="526"/>
      <c r="SYL56" s="526"/>
      <c r="SYM56" s="526"/>
      <c r="SYN56" s="526"/>
      <c r="SYO56" s="526"/>
      <c r="SYP56" s="526"/>
      <c r="SYQ56" s="526"/>
      <c r="SYR56" s="526"/>
      <c r="SYS56" s="526"/>
      <c r="SYT56" s="526"/>
      <c r="SYU56" s="526"/>
      <c r="SYV56" s="526"/>
      <c r="SYW56" s="526"/>
      <c r="SYX56" s="526"/>
      <c r="SYY56" s="526"/>
      <c r="SYZ56" s="526"/>
      <c r="SZA56" s="526"/>
      <c r="SZB56" s="526"/>
      <c r="SZC56" s="526"/>
      <c r="SZD56" s="526"/>
      <c r="SZE56" s="526"/>
      <c r="SZF56" s="526"/>
      <c r="SZG56" s="526"/>
      <c r="SZH56" s="526"/>
      <c r="SZI56" s="526"/>
      <c r="SZJ56" s="526"/>
      <c r="SZK56" s="526"/>
      <c r="SZL56" s="526"/>
      <c r="SZM56" s="526"/>
      <c r="SZN56" s="526"/>
      <c r="SZO56" s="526"/>
      <c r="SZP56" s="526"/>
      <c r="SZQ56" s="526"/>
      <c r="SZR56" s="526"/>
      <c r="SZS56" s="526"/>
      <c r="SZT56" s="526"/>
      <c r="SZU56" s="526"/>
      <c r="SZV56" s="526"/>
      <c r="SZW56" s="526"/>
      <c r="SZX56" s="526"/>
      <c r="SZY56" s="526"/>
      <c r="SZZ56" s="526"/>
      <c r="TAA56" s="526"/>
      <c r="TAB56" s="526"/>
      <c r="TAC56" s="526"/>
      <c r="TAD56" s="526"/>
      <c r="TAE56" s="526"/>
      <c r="TAF56" s="526"/>
      <c r="TAG56" s="526"/>
      <c r="TAH56" s="526"/>
      <c r="TAI56" s="526"/>
      <c r="TAJ56" s="526"/>
      <c r="TAK56" s="526"/>
      <c r="TAL56" s="526"/>
      <c r="TAM56" s="526"/>
      <c r="TAN56" s="526"/>
      <c r="TAO56" s="526"/>
      <c r="TAP56" s="526"/>
      <c r="TAQ56" s="526"/>
      <c r="TAR56" s="526"/>
      <c r="TAS56" s="526"/>
      <c r="TAT56" s="526"/>
      <c r="TAU56" s="526"/>
      <c r="TAV56" s="526"/>
      <c r="TAW56" s="526"/>
      <c r="TAX56" s="526"/>
      <c r="TAY56" s="526"/>
      <c r="TAZ56" s="526"/>
      <c r="TBA56" s="526"/>
      <c r="TBB56" s="526"/>
      <c r="TBC56" s="526"/>
      <c r="TBD56" s="526"/>
      <c r="TBE56" s="526"/>
      <c r="TBF56" s="526"/>
      <c r="TBG56" s="526"/>
      <c r="TBH56" s="526"/>
      <c r="TBI56" s="526"/>
      <c r="TBJ56" s="526"/>
      <c r="TBK56" s="526"/>
      <c r="TBL56" s="526"/>
      <c r="TBM56" s="526"/>
      <c r="TBN56" s="526"/>
      <c r="TBO56" s="526"/>
      <c r="TBP56" s="526"/>
      <c r="TBQ56" s="526"/>
      <c r="TBR56" s="526"/>
      <c r="TBS56" s="526"/>
      <c r="TBT56" s="526"/>
      <c r="TBU56" s="526"/>
      <c r="TBV56" s="526"/>
      <c r="TBW56" s="526"/>
      <c r="TBX56" s="526"/>
      <c r="TBY56" s="526"/>
      <c r="TBZ56" s="526"/>
      <c r="TCA56" s="526"/>
      <c r="TCB56" s="526"/>
      <c r="TCC56" s="526"/>
      <c r="TCD56" s="526"/>
      <c r="TCE56" s="526"/>
      <c r="TCF56" s="526"/>
      <c r="TCG56" s="526"/>
      <c r="TCH56" s="526"/>
      <c r="TCI56" s="526"/>
      <c r="TCJ56" s="526"/>
      <c r="TCK56" s="526"/>
      <c r="TCL56" s="526"/>
      <c r="TCM56" s="526"/>
      <c r="TCN56" s="526"/>
      <c r="TCO56" s="526"/>
      <c r="TCP56" s="526"/>
      <c r="TCQ56" s="526"/>
      <c r="TCR56" s="526"/>
      <c r="TCS56" s="526"/>
      <c r="TCT56" s="526"/>
      <c r="TCU56" s="526"/>
      <c r="TCV56" s="526"/>
      <c r="TCW56" s="526"/>
      <c r="TCX56" s="526"/>
      <c r="TCY56" s="526"/>
      <c r="TCZ56" s="526"/>
      <c r="TDA56" s="526"/>
      <c r="TDB56" s="526"/>
      <c r="TDC56" s="526"/>
      <c r="TDD56" s="526"/>
      <c r="TDE56" s="526"/>
      <c r="TDF56" s="526"/>
      <c r="TDG56" s="526"/>
      <c r="TDH56" s="526"/>
      <c r="TDI56" s="526"/>
      <c r="TDJ56" s="526"/>
      <c r="TDK56" s="526"/>
      <c r="TDL56" s="526"/>
      <c r="TDM56" s="526"/>
      <c r="TDN56" s="526"/>
      <c r="TDO56" s="526"/>
      <c r="TDP56" s="526"/>
      <c r="TDQ56" s="526"/>
      <c r="TDR56" s="526"/>
      <c r="TDS56" s="526"/>
      <c r="TDT56" s="526"/>
      <c r="TDU56" s="526"/>
      <c r="TDV56" s="526"/>
      <c r="TDW56" s="526"/>
      <c r="TDX56" s="526"/>
      <c r="TDY56" s="526"/>
      <c r="TDZ56" s="526"/>
      <c r="TEA56" s="526"/>
      <c r="TEB56" s="526"/>
      <c r="TEC56" s="526"/>
      <c r="TED56" s="526"/>
      <c r="TEE56" s="526"/>
      <c r="TEF56" s="526"/>
      <c r="TEG56" s="526"/>
      <c r="TEH56" s="526"/>
      <c r="TEI56" s="526"/>
      <c r="TEJ56" s="526"/>
      <c r="TEK56" s="526"/>
      <c r="TEL56" s="526"/>
      <c r="TEM56" s="526"/>
      <c r="TEN56" s="526"/>
      <c r="TEO56" s="526"/>
      <c r="TEP56" s="526"/>
      <c r="TEQ56" s="526"/>
      <c r="TER56" s="526"/>
      <c r="TES56" s="526"/>
      <c r="TET56" s="526"/>
      <c r="TEU56" s="526"/>
      <c r="TEV56" s="526"/>
      <c r="TEW56" s="526"/>
      <c r="TEX56" s="526"/>
      <c r="TEY56" s="526"/>
      <c r="TEZ56" s="526"/>
      <c r="TFA56" s="526"/>
      <c r="TFB56" s="526"/>
      <c r="TFC56" s="526"/>
      <c r="TFD56" s="526"/>
      <c r="TFE56" s="526"/>
      <c r="TFF56" s="526"/>
      <c r="TFG56" s="526"/>
      <c r="TFH56" s="526"/>
      <c r="TFI56" s="526"/>
      <c r="TFJ56" s="526"/>
      <c r="TFK56" s="526"/>
      <c r="TFL56" s="526"/>
      <c r="TFM56" s="526"/>
      <c r="TFN56" s="526"/>
      <c r="TFO56" s="526"/>
      <c r="TFP56" s="526"/>
      <c r="TFQ56" s="526"/>
      <c r="TFR56" s="526"/>
      <c r="TFS56" s="526"/>
      <c r="TFT56" s="526"/>
      <c r="TFU56" s="526"/>
      <c r="TFV56" s="526"/>
      <c r="TFW56" s="526"/>
      <c r="TFX56" s="526"/>
      <c r="TFY56" s="526"/>
      <c r="TFZ56" s="526"/>
      <c r="TGA56" s="526"/>
      <c r="TGB56" s="526"/>
      <c r="TGC56" s="526"/>
      <c r="TGD56" s="526"/>
      <c r="TGE56" s="526"/>
      <c r="TGF56" s="526"/>
      <c r="TGG56" s="526"/>
      <c r="TGH56" s="526"/>
      <c r="TGI56" s="526"/>
      <c r="TGJ56" s="526"/>
      <c r="TGK56" s="526"/>
      <c r="TGL56" s="526"/>
      <c r="TGM56" s="526"/>
      <c r="TGN56" s="526"/>
      <c r="TGO56" s="526"/>
      <c r="TGP56" s="526"/>
      <c r="TGQ56" s="526"/>
      <c r="TGR56" s="526"/>
      <c r="TGS56" s="526"/>
      <c r="TGT56" s="526"/>
      <c r="TGU56" s="526"/>
      <c r="TGV56" s="526"/>
      <c r="TGW56" s="526"/>
      <c r="TGX56" s="526"/>
      <c r="TGY56" s="526"/>
      <c r="TGZ56" s="526"/>
      <c r="THA56" s="526"/>
      <c r="THB56" s="526"/>
      <c r="THC56" s="526"/>
      <c r="THD56" s="526"/>
      <c r="THE56" s="526"/>
      <c r="THF56" s="526"/>
      <c r="THG56" s="526"/>
      <c r="THH56" s="526"/>
      <c r="THI56" s="526"/>
      <c r="THJ56" s="526"/>
      <c r="THK56" s="526"/>
      <c r="THL56" s="526"/>
      <c r="THM56" s="526"/>
      <c r="THN56" s="526"/>
      <c r="THO56" s="526"/>
      <c r="THP56" s="526"/>
      <c r="THQ56" s="526"/>
      <c r="THR56" s="526"/>
      <c r="THS56" s="526"/>
      <c r="THT56" s="526"/>
      <c r="THU56" s="526"/>
      <c r="THV56" s="526"/>
      <c r="THW56" s="526"/>
      <c r="THX56" s="526"/>
      <c r="THY56" s="526"/>
      <c r="THZ56" s="526"/>
      <c r="TIA56" s="526"/>
      <c r="TIB56" s="526"/>
      <c r="TIC56" s="526"/>
      <c r="TID56" s="526"/>
      <c r="TIE56" s="526"/>
      <c r="TIF56" s="526"/>
      <c r="TIG56" s="526"/>
      <c r="TIH56" s="526"/>
      <c r="TII56" s="526"/>
      <c r="TIJ56" s="526"/>
      <c r="TIK56" s="526"/>
      <c r="TIL56" s="526"/>
      <c r="TIM56" s="526"/>
      <c r="TIN56" s="526"/>
      <c r="TIO56" s="526"/>
      <c r="TIP56" s="526"/>
      <c r="TIQ56" s="526"/>
      <c r="TIR56" s="526"/>
      <c r="TIS56" s="526"/>
      <c r="TIT56" s="526"/>
      <c r="TIU56" s="526"/>
      <c r="TIV56" s="526"/>
      <c r="TIW56" s="526"/>
      <c r="TIX56" s="526"/>
      <c r="TIY56" s="526"/>
      <c r="TIZ56" s="526"/>
      <c r="TJA56" s="526"/>
      <c r="TJB56" s="526"/>
      <c r="TJC56" s="526"/>
      <c r="TJD56" s="526"/>
      <c r="TJE56" s="526"/>
      <c r="TJF56" s="526"/>
      <c r="TJG56" s="526"/>
      <c r="TJH56" s="526"/>
      <c r="TJI56" s="526"/>
      <c r="TJJ56" s="526"/>
      <c r="TJK56" s="526"/>
      <c r="TJL56" s="526"/>
      <c r="TJM56" s="526"/>
      <c r="TJN56" s="526"/>
      <c r="TJO56" s="526"/>
      <c r="TJP56" s="526"/>
      <c r="TJQ56" s="526"/>
      <c r="TJR56" s="526"/>
      <c r="TJS56" s="526"/>
      <c r="TJT56" s="526"/>
      <c r="TJU56" s="526"/>
      <c r="TJV56" s="526"/>
      <c r="TJW56" s="526"/>
      <c r="TJX56" s="526"/>
      <c r="TJY56" s="526"/>
      <c r="TJZ56" s="526"/>
      <c r="TKA56" s="526"/>
      <c r="TKB56" s="526"/>
      <c r="TKC56" s="526"/>
      <c r="TKD56" s="526"/>
      <c r="TKE56" s="526"/>
      <c r="TKF56" s="526"/>
      <c r="TKG56" s="526"/>
      <c r="TKH56" s="526"/>
      <c r="TKI56" s="526"/>
      <c r="TKJ56" s="526"/>
      <c r="TKK56" s="526"/>
      <c r="TKL56" s="526"/>
      <c r="TKM56" s="526"/>
      <c r="TKN56" s="526"/>
      <c r="TKO56" s="526"/>
      <c r="TKP56" s="526"/>
      <c r="TKQ56" s="526"/>
      <c r="TKR56" s="526"/>
      <c r="TKS56" s="526"/>
      <c r="TKT56" s="526"/>
      <c r="TKU56" s="526"/>
      <c r="TKV56" s="526"/>
      <c r="TKW56" s="526"/>
      <c r="TKX56" s="526"/>
      <c r="TKY56" s="526"/>
      <c r="TKZ56" s="526"/>
      <c r="TLA56" s="526"/>
      <c r="TLB56" s="526"/>
      <c r="TLC56" s="526"/>
      <c r="TLD56" s="526"/>
      <c r="TLE56" s="526"/>
      <c r="TLF56" s="526"/>
      <c r="TLG56" s="526"/>
      <c r="TLH56" s="526"/>
      <c r="TLI56" s="526"/>
      <c r="TLJ56" s="526"/>
      <c r="TLK56" s="526"/>
      <c r="TLL56" s="526"/>
      <c r="TLM56" s="526"/>
      <c r="TLN56" s="526"/>
      <c r="TLO56" s="526"/>
      <c r="TLP56" s="526"/>
      <c r="TLQ56" s="526"/>
      <c r="TLR56" s="526"/>
      <c r="TLS56" s="526"/>
      <c r="TLT56" s="526"/>
      <c r="TLU56" s="526"/>
      <c r="TLV56" s="526"/>
      <c r="TLW56" s="526"/>
      <c r="TLX56" s="526"/>
      <c r="TLY56" s="526"/>
      <c r="TLZ56" s="526"/>
      <c r="TMA56" s="526"/>
      <c r="TMB56" s="526"/>
      <c r="TMC56" s="526"/>
      <c r="TMD56" s="526"/>
      <c r="TME56" s="526"/>
      <c r="TMF56" s="526"/>
      <c r="TMG56" s="526"/>
      <c r="TMH56" s="526"/>
      <c r="TMI56" s="526"/>
      <c r="TMJ56" s="526"/>
      <c r="TMK56" s="526"/>
      <c r="TML56" s="526"/>
      <c r="TMM56" s="526"/>
      <c r="TMN56" s="526"/>
      <c r="TMO56" s="526"/>
      <c r="TMP56" s="526"/>
      <c r="TMQ56" s="526"/>
      <c r="TMR56" s="526"/>
      <c r="TMS56" s="526"/>
      <c r="TMT56" s="526"/>
      <c r="TMU56" s="526"/>
      <c r="TMV56" s="526"/>
      <c r="TMW56" s="526"/>
      <c r="TMX56" s="526"/>
      <c r="TMY56" s="526"/>
      <c r="TMZ56" s="526"/>
      <c r="TNA56" s="526"/>
      <c r="TNB56" s="526"/>
      <c r="TNC56" s="526"/>
      <c r="TND56" s="526"/>
      <c r="TNE56" s="526"/>
      <c r="TNF56" s="526"/>
      <c r="TNG56" s="526"/>
      <c r="TNH56" s="526"/>
      <c r="TNI56" s="526"/>
      <c r="TNJ56" s="526"/>
      <c r="TNK56" s="526"/>
      <c r="TNL56" s="526"/>
      <c r="TNM56" s="526"/>
      <c r="TNN56" s="526"/>
      <c r="TNO56" s="526"/>
      <c r="TNP56" s="526"/>
      <c r="TNQ56" s="526"/>
      <c r="TNR56" s="526"/>
      <c r="TNS56" s="526"/>
      <c r="TNT56" s="526"/>
      <c r="TNU56" s="526"/>
      <c r="TNV56" s="526"/>
      <c r="TNW56" s="526"/>
      <c r="TNX56" s="526"/>
      <c r="TNY56" s="526"/>
      <c r="TNZ56" s="526"/>
      <c r="TOA56" s="526"/>
      <c r="TOB56" s="526"/>
      <c r="TOC56" s="526"/>
      <c r="TOD56" s="526"/>
      <c r="TOE56" s="526"/>
      <c r="TOF56" s="526"/>
      <c r="TOG56" s="526"/>
      <c r="TOH56" s="526"/>
      <c r="TOI56" s="526"/>
      <c r="TOJ56" s="526"/>
      <c r="TOK56" s="526"/>
      <c r="TOL56" s="526"/>
      <c r="TOM56" s="526"/>
      <c r="TON56" s="526"/>
      <c r="TOO56" s="526"/>
      <c r="TOP56" s="526"/>
      <c r="TOQ56" s="526"/>
      <c r="TOR56" s="526"/>
      <c r="TOS56" s="526"/>
      <c r="TOT56" s="526"/>
      <c r="TOU56" s="526"/>
      <c r="TOV56" s="526"/>
      <c r="TOW56" s="526"/>
      <c r="TOX56" s="526"/>
      <c r="TOY56" s="526"/>
      <c r="TOZ56" s="526"/>
      <c r="TPA56" s="526"/>
      <c r="TPB56" s="526"/>
      <c r="TPC56" s="526"/>
      <c r="TPD56" s="526"/>
      <c r="TPE56" s="526"/>
      <c r="TPF56" s="526"/>
      <c r="TPG56" s="526"/>
      <c r="TPH56" s="526"/>
      <c r="TPI56" s="526"/>
      <c r="TPJ56" s="526"/>
      <c r="TPK56" s="526"/>
      <c r="TPL56" s="526"/>
      <c r="TPM56" s="526"/>
      <c r="TPN56" s="526"/>
      <c r="TPO56" s="526"/>
      <c r="TPP56" s="526"/>
      <c r="TPQ56" s="526"/>
      <c r="TPR56" s="526"/>
      <c r="TPS56" s="526"/>
      <c r="TPT56" s="526"/>
      <c r="TPU56" s="526"/>
      <c r="TPV56" s="526"/>
      <c r="TPW56" s="526"/>
      <c r="TPX56" s="526"/>
      <c r="TPY56" s="526"/>
      <c r="TPZ56" s="526"/>
      <c r="TQA56" s="526"/>
      <c r="TQB56" s="526"/>
      <c r="TQC56" s="526"/>
      <c r="TQD56" s="526"/>
      <c r="TQE56" s="526"/>
      <c r="TQF56" s="526"/>
      <c r="TQG56" s="526"/>
      <c r="TQH56" s="526"/>
      <c r="TQI56" s="526"/>
      <c r="TQJ56" s="526"/>
      <c r="TQK56" s="526"/>
      <c r="TQL56" s="526"/>
      <c r="TQM56" s="526"/>
      <c r="TQN56" s="526"/>
      <c r="TQO56" s="526"/>
      <c r="TQP56" s="526"/>
      <c r="TQQ56" s="526"/>
      <c r="TQR56" s="526"/>
      <c r="TQS56" s="526"/>
      <c r="TQT56" s="526"/>
      <c r="TQU56" s="526"/>
      <c r="TQV56" s="526"/>
      <c r="TQW56" s="526"/>
      <c r="TQX56" s="526"/>
      <c r="TQY56" s="526"/>
      <c r="TQZ56" s="526"/>
      <c r="TRA56" s="526"/>
      <c r="TRB56" s="526"/>
      <c r="TRC56" s="526"/>
      <c r="TRD56" s="526"/>
      <c r="TRE56" s="526"/>
      <c r="TRF56" s="526"/>
      <c r="TRG56" s="526"/>
      <c r="TRH56" s="526"/>
      <c r="TRI56" s="526"/>
      <c r="TRJ56" s="526"/>
      <c r="TRK56" s="526"/>
      <c r="TRL56" s="526"/>
      <c r="TRM56" s="526"/>
      <c r="TRN56" s="526"/>
      <c r="TRO56" s="526"/>
      <c r="TRP56" s="526"/>
      <c r="TRQ56" s="526"/>
      <c r="TRR56" s="526"/>
      <c r="TRS56" s="526"/>
      <c r="TRT56" s="526"/>
      <c r="TRU56" s="526"/>
      <c r="TRV56" s="526"/>
      <c r="TRW56" s="526"/>
      <c r="TRX56" s="526"/>
      <c r="TRY56" s="526"/>
      <c r="TRZ56" s="526"/>
      <c r="TSA56" s="526"/>
      <c r="TSB56" s="526"/>
      <c r="TSC56" s="526"/>
      <c r="TSD56" s="526"/>
      <c r="TSE56" s="526"/>
      <c r="TSF56" s="526"/>
      <c r="TSG56" s="526"/>
      <c r="TSH56" s="526"/>
      <c r="TSI56" s="526"/>
      <c r="TSJ56" s="526"/>
      <c r="TSK56" s="526"/>
      <c r="TSL56" s="526"/>
      <c r="TSM56" s="526"/>
      <c r="TSN56" s="526"/>
      <c r="TSO56" s="526"/>
      <c r="TSP56" s="526"/>
      <c r="TSQ56" s="526"/>
      <c r="TSR56" s="526"/>
      <c r="TSS56" s="526"/>
      <c r="TST56" s="526"/>
      <c r="TSU56" s="526"/>
      <c r="TSV56" s="526"/>
      <c r="TSW56" s="526"/>
      <c r="TSX56" s="526"/>
      <c r="TSY56" s="526"/>
      <c r="TSZ56" s="526"/>
      <c r="TTA56" s="526"/>
      <c r="TTB56" s="526"/>
      <c r="TTC56" s="526"/>
      <c r="TTD56" s="526"/>
      <c r="TTE56" s="526"/>
      <c r="TTF56" s="526"/>
      <c r="TTG56" s="526"/>
      <c r="TTH56" s="526"/>
      <c r="TTI56" s="526"/>
      <c r="TTJ56" s="526"/>
      <c r="TTK56" s="526"/>
      <c r="TTL56" s="526"/>
      <c r="TTM56" s="526"/>
      <c r="TTN56" s="526"/>
      <c r="TTO56" s="526"/>
      <c r="TTP56" s="526"/>
      <c r="TTQ56" s="526"/>
      <c r="TTR56" s="526"/>
      <c r="TTS56" s="526"/>
      <c r="TTT56" s="526"/>
      <c r="TTU56" s="526"/>
      <c r="TTV56" s="526"/>
      <c r="TTW56" s="526"/>
      <c r="TTX56" s="526"/>
      <c r="TTY56" s="526"/>
      <c r="TTZ56" s="526"/>
      <c r="TUA56" s="526"/>
      <c r="TUB56" s="526"/>
      <c r="TUC56" s="526"/>
      <c r="TUD56" s="526"/>
      <c r="TUE56" s="526"/>
      <c r="TUF56" s="526"/>
      <c r="TUG56" s="526"/>
      <c r="TUH56" s="526"/>
      <c r="TUI56" s="526"/>
      <c r="TUJ56" s="526"/>
      <c r="TUK56" s="526"/>
      <c r="TUL56" s="526"/>
      <c r="TUM56" s="526"/>
      <c r="TUN56" s="526"/>
      <c r="TUO56" s="526"/>
      <c r="TUP56" s="526"/>
      <c r="TUQ56" s="526"/>
      <c r="TUR56" s="526"/>
      <c r="TUS56" s="526"/>
      <c r="TUT56" s="526"/>
      <c r="TUU56" s="526"/>
      <c r="TUV56" s="526"/>
      <c r="TUW56" s="526"/>
      <c r="TUX56" s="526"/>
      <c r="TUY56" s="526"/>
      <c r="TUZ56" s="526"/>
      <c r="TVA56" s="526"/>
      <c r="TVB56" s="526"/>
      <c r="TVC56" s="526"/>
      <c r="TVD56" s="526"/>
      <c r="TVE56" s="526"/>
      <c r="TVF56" s="526"/>
      <c r="TVG56" s="526"/>
      <c r="TVH56" s="526"/>
      <c r="TVI56" s="526"/>
      <c r="TVJ56" s="526"/>
      <c r="TVK56" s="526"/>
      <c r="TVL56" s="526"/>
      <c r="TVM56" s="526"/>
      <c r="TVN56" s="526"/>
      <c r="TVO56" s="526"/>
      <c r="TVP56" s="526"/>
      <c r="TVQ56" s="526"/>
      <c r="TVR56" s="526"/>
      <c r="TVS56" s="526"/>
      <c r="TVT56" s="526"/>
      <c r="TVU56" s="526"/>
      <c r="TVV56" s="526"/>
      <c r="TVW56" s="526"/>
      <c r="TVX56" s="526"/>
      <c r="TVY56" s="526"/>
      <c r="TVZ56" s="526"/>
      <c r="TWA56" s="526"/>
      <c r="TWB56" s="526"/>
      <c r="TWC56" s="526"/>
      <c r="TWD56" s="526"/>
      <c r="TWE56" s="526"/>
      <c r="TWF56" s="526"/>
      <c r="TWG56" s="526"/>
      <c r="TWH56" s="526"/>
      <c r="TWI56" s="526"/>
      <c r="TWJ56" s="526"/>
      <c r="TWK56" s="526"/>
      <c r="TWL56" s="526"/>
      <c r="TWM56" s="526"/>
      <c r="TWN56" s="526"/>
      <c r="TWO56" s="526"/>
      <c r="TWP56" s="526"/>
      <c r="TWQ56" s="526"/>
      <c r="TWR56" s="526"/>
      <c r="TWS56" s="526"/>
      <c r="TWT56" s="526"/>
      <c r="TWU56" s="526"/>
      <c r="TWV56" s="526"/>
      <c r="TWW56" s="526"/>
      <c r="TWX56" s="526"/>
      <c r="TWY56" s="526"/>
      <c r="TWZ56" s="526"/>
      <c r="TXA56" s="526"/>
      <c r="TXB56" s="526"/>
      <c r="TXC56" s="526"/>
      <c r="TXD56" s="526"/>
      <c r="TXE56" s="526"/>
      <c r="TXF56" s="526"/>
      <c r="TXG56" s="526"/>
      <c r="TXH56" s="526"/>
      <c r="TXI56" s="526"/>
      <c r="TXJ56" s="526"/>
      <c r="TXK56" s="526"/>
      <c r="TXL56" s="526"/>
      <c r="TXM56" s="526"/>
      <c r="TXN56" s="526"/>
      <c r="TXO56" s="526"/>
      <c r="TXP56" s="526"/>
      <c r="TXQ56" s="526"/>
      <c r="TXR56" s="526"/>
      <c r="TXS56" s="526"/>
      <c r="TXT56" s="526"/>
      <c r="TXU56" s="526"/>
      <c r="TXV56" s="526"/>
      <c r="TXW56" s="526"/>
      <c r="TXX56" s="526"/>
      <c r="TXY56" s="526"/>
      <c r="TXZ56" s="526"/>
      <c r="TYA56" s="526"/>
      <c r="TYB56" s="526"/>
      <c r="TYC56" s="526"/>
      <c r="TYD56" s="526"/>
      <c r="TYE56" s="526"/>
      <c r="TYF56" s="526"/>
      <c r="TYG56" s="526"/>
      <c r="TYH56" s="526"/>
      <c r="TYI56" s="526"/>
      <c r="TYJ56" s="526"/>
      <c r="TYK56" s="526"/>
      <c r="TYL56" s="526"/>
      <c r="TYM56" s="526"/>
      <c r="TYN56" s="526"/>
      <c r="TYO56" s="526"/>
      <c r="TYP56" s="526"/>
      <c r="TYQ56" s="526"/>
      <c r="TYR56" s="526"/>
      <c r="TYS56" s="526"/>
      <c r="TYT56" s="526"/>
      <c r="TYU56" s="526"/>
      <c r="TYV56" s="526"/>
      <c r="TYW56" s="526"/>
      <c r="TYX56" s="526"/>
      <c r="TYY56" s="526"/>
      <c r="TYZ56" s="526"/>
      <c r="TZA56" s="526"/>
      <c r="TZB56" s="526"/>
      <c r="TZC56" s="526"/>
      <c r="TZD56" s="526"/>
      <c r="TZE56" s="526"/>
      <c r="TZF56" s="526"/>
      <c r="TZG56" s="526"/>
      <c r="TZH56" s="526"/>
      <c r="TZI56" s="526"/>
      <c r="TZJ56" s="526"/>
      <c r="TZK56" s="526"/>
      <c r="TZL56" s="526"/>
      <c r="TZM56" s="526"/>
      <c r="TZN56" s="526"/>
      <c r="TZO56" s="526"/>
      <c r="TZP56" s="526"/>
      <c r="TZQ56" s="526"/>
      <c r="TZR56" s="526"/>
      <c r="TZS56" s="526"/>
      <c r="TZT56" s="526"/>
      <c r="TZU56" s="526"/>
      <c r="TZV56" s="526"/>
      <c r="TZW56" s="526"/>
      <c r="TZX56" s="526"/>
      <c r="TZY56" s="526"/>
      <c r="TZZ56" s="526"/>
      <c r="UAA56" s="526"/>
      <c r="UAB56" s="526"/>
      <c r="UAC56" s="526"/>
      <c r="UAD56" s="526"/>
      <c r="UAE56" s="526"/>
      <c r="UAF56" s="526"/>
      <c r="UAG56" s="526"/>
      <c r="UAH56" s="526"/>
      <c r="UAI56" s="526"/>
      <c r="UAJ56" s="526"/>
      <c r="UAK56" s="526"/>
      <c r="UAL56" s="526"/>
      <c r="UAM56" s="526"/>
      <c r="UAN56" s="526"/>
      <c r="UAO56" s="526"/>
      <c r="UAP56" s="526"/>
      <c r="UAQ56" s="526"/>
      <c r="UAR56" s="526"/>
      <c r="UAS56" s="526"/>
      <c r="UAT56" s="526"/>
      <c r="UAU56" s="526"/>
      <c r="UAV56" s="526"/>
      <c r="UAW56" s="526"/>
      <c r="UAX56" s="526"/>
      <c r="UAY56" s="526"/>
      <c r="UAZ56" s="526"/>
      <c r="UBA56" s="526"/>
      <c r="UBB56" s="526"/>
      <c r="UBC56" s="526"/>
      <c r="UBD56" s="526"/>
      <c r="UBE56" s="526"/>
      <c r="UBF56" s="526"/>
      <c r="UBG56" s="526"/>
      <c r="UBH56" s="526"/>
      <c r="UBI56" s="526"/>
      <c r="UBJ56" s="526"/>
      <c r="UBK56" s="526"/>
      <c r="UBL56" s="526"/>
      <c r="UBM56" s="526"/>
      <c r="UBN56" s="526"/>
      <c r="UBO56" s="526"/>
      <c r="UBP56" s="526"/>
      <c r="UBQ56" s="526"/>
      <c r="UBR56" s="526"/>
      <c r="UBS56" s="526"/>
      <c r="UBT56" s="526"/>
      <c r="UBU56" s="526"/>
      <c r="UBV56" s="526"/>
      <c r="UBW56" s="526"/>
      <c r="UBX56" s="526"/>
      <c r="UBY56" s="526"/>
      <c r="UBZ56" s="526"/>
      <c r="UCA56" s="526"/>
      <c r="UCB56" s="526"/>
      <c r="UCC56" s="526"/>
      <c r="UCD56" s="526"/>
      <c r="UCE56" s="526"/>
      <c r="UCF56" s="526"/>
      <c r="UCG56" s="526"/>
      <c r="UCH56" s="526"/>
      <c r="UCI56" s="526"/>
      <c r="UCJ56" s="526"/>
      <c r="UCK56" s="526"/>
      <c r="UCL56" s="526"/>
      <c r="UCM56" s="526"/>
      <c r="UCN56" s="526"/>
      <c r="UCO56" s="526"/>
      <c r="UCP56" s="526"/>
      <c r="UCQ56" s="526"/>
      <c r="UCR56" s="526"/>
      <c r="UCS56" s="526"/>
      <c r="UCT56" s="526"/>
      <c r="UCU56" s="526"/>
      <c r="UCV56" s="526"/>
      <c r="UCW56" s="526"/>
      <c r="UCX56" s="526"/>
      <c r="UCY56" s="526"/>
      <c r="UCZ56" s="526"/>
      <c r="UDA56" s="526"/>
      <c r="UDB56" s="526"/>
      <c r="UDC56" s="526"/>
      <c r="UDD56" s="526"/>
      <c r="UDE56" s="526"/>
      <c r="UDF56" s="526"/>
      <c r="UDG56" s="526"/>
      <c r="UDH56" s="526"/>
      <c r="UDI56" s="526"/>
      <c r="UDJ56" s="526"/>
      <c r="UDK56" s="526"/>
      <c r="UDL56" s="526"/>
      <c r="UDM56" s="526"/>
      <c r="UDN56" s="526"/>
      <c r="UDO56" s="526"/>
      <c r="UDP56" s="526"/>
      <c r="UDQ56" s="526"/>
      <c r="UDR56" s="526"/>
      <c r="UDS56" s="526"/>
      <c r="UDT56" s="526"/>
      <c r="UDU56" s="526"/>
      <c r="UDV56" s="526"/>
      <c r="UDW56" s="526"/>
      <c r="UDX56" s="526"/>
      <c r="UDY56" s="526"/>
      <c r="UDZ56" s="526"/>
      <c r="UEA56" s="526"/>
      <c r="UEB56" s="526"/>
      <c r="UEC56" s="526"/>
      <c r="UED56" s="526"/>
      <c r="UEE56" s="526"/>
      <c r="UEF56" s="526"/>
      <c r="UEG56" s="526"/>
      <c r="UEH56" s="526"/>
      <c r="UEI56" s="526"/>
      <c r="UEJ56" s="526"/>
      <c r="UEK56" s="526"/>
      <c r="UEL56" s="526"/>
      <c r="UEM56" s="526"/>
      <c r="UEN56" s="526"/>
      <c r="UEO56" s="526"/>
      <c r="UEP56" s="526"/>
      <c r="UEQ56" s="526"/>
      <c r="UER56" s="526"/>
      <c r="UES56" s="526"/>
      <c r="UET56" s="526"/>
      <c r="UEU56" s="526"/>
      <c r="UEV56" s="526"/>
      <c r="UEW56" s="526"/>
      <c r="UEX56" s="526"/>
      <c r="UEY56" s="526"/>
      <c r="UEZ56" s="526"/>
      <c r="UFA56" s="526"/>
      <c r="UFB56" s="526"/>
      <c r="UFC56" s="526"/>
      <c r="UFD56" s="526"/>
      <c r="UFE56" s="526"/>
      <c r="UFF56" s="526"/>
      <c r="UFG56" s="526"/>
      <c r="UFH56" s="526"/>
      <c r="UFI56" s="526"/>
      <c r="UFJ56" s="526"/>
      <c r="UFK56" s="526"/>
      <c r="UFL56" s="526"/>
      <c r="UFM56" s="526"/>
      <c r="UFN56" s="526"/>
      <c r="UFO56" s="526"/>
      <c r="UFP56" s="526"/>
      <c r="UFQ56" s="526"/>
      <c r="UFR56" s="526"/>
      <c r="UFS56" s="526"/>
      <c r="UFT56" s="526"/>
      <c r="UFU56" s="526"/>
      <c r="UFV56" s="526"/>
      <c r="UFW56" s="526"/>
      <c r="UFX56" s="526"/>
      <c r="UFY56" s="526"/>
      <c r="UFZ56" s="526"/>
      <c r="UGA56" s="526"/>
      <c r="UGB56" s="526"/>
      <c r="UGC56" s="526"/>
      <c r="UGD56" s="526"/>
      <c r="UGE56" s="526"/>
      <c r="UGF56" s="526"/>
      <c r="UGG56" s="526"/>
      <c r="UGH56" s="526"/>
      <c r="UGI56" s="526"/>
      <c r="UGJ56" s="526"/>
      <c r="UGK56" s="526"/>
      <c r="UGL56" s="526"/>
      <c r="UGM56" s="526"/>
      <c r="UGN56" s="526"/>
      <c r="UGO56" s="526"/>
      <c r="UGP56" s="526"/>
      <c r="UGQ56" s="526"/>
      <c r="UGR56" s="526"/>
      <c r="UGS56" s="526"/>
      <c r="UGT56" s="526"/>
      <c r="UGU56" s="526"/>
      <c r="UGV56" s="526"/>
      <c r="UGW56" s="526"/>
      <c r="UGX56" s="526"/>
      <c r="UGY56" s="526"/>
      <c r="UGZ56" s="526"/>
      <c r="UHA56" s="526"/>
      <c r="UHB56" s="526"/>
      <c r="UHC56" s="526"/>
      <c r="UHD56" s="526"/>
      <c r="UHE56" s="526"/>
      <c r="UHF56" s="526"/>
      <c r="UHG56" s="526"/>
      <c r="UHH56" s="526"/>
      <c r="UHI56" s="526"/>
      <c r="UHJ56" s="526"/>
      <c r="UHK56" s="526"/>
      <c r="UHL56" s="526"/>
      <c r="UHM56" s="526"/>
      <c r="UHN56" s="526"/>
      <c r="UHO56" s="526"/>
      <c r="UHP56" s="526"/>
      <c r="UHQ56" s="526"/>
      <c r="UHR56" s="526"/>
      <c r="UHS56" s="526"/>
      <c r="UHT56" s="526"/>
      <c r="UHU56" s="526"/>
      <c r="UHV56" s="526"/>
      <c r="UHW56" s="526"/>
      <c r="UHX56" s="526"/>
      <c r="UHY56" s="526"/>
      <c r="UHZ56" s="526"/>
      <c r="UIA56" s="526"/>
      <c r="UIB56" s="526"/>
      <c r="UIC56" s="526"/>
      <c r="UID56" s="526"/>
      <c r="UIE56" s="526"/>
      <c r="UIF56" s="526"/>
      <c r="UIG56" s="526"/>
      <c r="UIH56" s="526"/>
      <c r="UII56" s="526"/>
      <c r="UIJ56" s="526"/>
      <c r="UIK56" s="526"/>
      <c r="UIL56" s="526"/>
      <c r="UIM56" s="526"/>
      <c r="UIN56" s="526"/>
      <c r="UIO56" s="526"/>
      <c r="UIP56" s="526"/>
      <c r="UIQ56" s="526"/>
      <c r="UIR56" s="526"/>
      <c r="UIS56" s="526"/>
      <c r="UIT56" s="526"/>
      <c r="UIU56" s="526"/>
      <c r="UIV56" s="526"/>
      <c r="UIW56" s="526"/>
      <c r="UIX56" s="526"/>
      <c r="UIY56" s="526"/>
      <c r="UIZ56" s="526"/>
      <c r="UJA56" s="526"/>
      <c r="UJB56" s="526"/>
      <c r="UJC56" s="526"/>
      <c r="UJD56" s="526"/>
      <c r="UJE56" s="526"/>
      <c r="UJF56" s="526"/>
      <c r="UJG56" s="526"/>
      <c r="UJH56" s="526"/>
      <c r="UJI56" s="526"/>
      <c r="UJJ56" s="526"/>
      <c r="UJK56" s="526"/>
      <c r="UJL56" s="526"/>
      <c r="UJM56" s="526"/>
      <c r="UJN56" s="526"/>
      <c r="UJO56" s="526"/>
      <c r="UJP56" s="526"/>
      <c r="UJQ56" s="526"/>
      <c r="UJR56" s="526"/>
      <c r="UJS56" s="526"/>
      <c r="UJT56" s="526"/>
      <c r="UJU56" s="526"/>
      <c r="UJV56" s="526"/>
      <c r="UJW56" s="526"/>
      <c r="UJX56" s="526"/>
      <c r="UJY56" s="526"/>
      <c r="UJZ56" s="526"/>
      <c r="UKA56" s="526"/>
      <c r="UKB56" s="526"/>
      <c r="UKC56" s="526"/>
      <c r="UKD56" s="526"/>
      <c r="UKE56" s="526"/>
      <c r="UKF56" s="526"/>
      <c r="UKG56" s="526"/>
      <c r="UKH56" s="526"/>
      <c r="UKI56" s="526"/>
      <c r="UKJ56" s="526"/>
      <c r="UKK56" s="526"/>
      <c r="UKL56" s="526"/>
      <c r="UKM56" s="526"/>
      <c r="UKN56" s="526"/>
      <c r="UKO56" s="526"/>
      <c r="UKP56" s="526"/>
      <c r="UKQ56" s="526"/>
      <c r="UKR56" s="526"/>
      <c r="UKS56" s="526"/>
      <c r="UKT56" s="526"/>
      <c r="UKU56" s="526"/>
      <c r="UKV56" s="526"/>
      <c r="UKW56" s="526"/>
      <c r="UKX56" s="526"/>
      <c r="UKY56" s="526"/>
      <c r="UKZ56" s="526"/>
      <c r="ULA56" s="526"/>
      <c r="ULB56" s="526"/>
      <c r="ULC56" s="526"/>
      <c r="ULD56" s="526"/>
      <c r="ULE56" s="526"/>
      <c r="ULF56" s="526"/>
      <c r="ULG56" s="526"/>
      <c r="ULH56" s="526"/>
      <c r="ULI56" s="526"/>
      <c r="ULJ56" s="526"/>
      <c r="ULK56" s="526"/>
      <c r="ULL56" s="526"/>
      <c r="ULM56" s="526"/>
      <c r="ULN56" s="526"/>
      <c r="ULO56" s="526"/>
      <c r="ULP56" s="526"/>
      <c r="ULQ56" s="526"/>
      <c r="ULR56" s="526"/>
      <c r="ULS56" s="526"/>
      <c r="ULT56" s="526"/>
      <c r="ULU56" s="526"/>
      <c r="ULV56" s="526"/>
      <c r="ULW56" s="526"/>
      <c r="ULX56" s="526"/>
      <c r="ULY56" s="526"/>
      <c r="ULZ56" s="526"/>
      <c r="UMA56" s="526"/>
      <c r="UMB56" s="526"/>
      <c r="UMC56" s="526"/>
      <c r="UMD56" s="526"/>
      <c r="UME56" s="526"/>
      <c r="UMF56" s="526"/>
      <c r="UMG56" s="526"/>
      <c r="UMH56" s="526"/>
      <c r="UMI56" s="526"/>
      <c r="UMJ56" s="526"/>
      <c r="UMK56" s="526"/>
      <c r="UML56" s="526"/>
      <c r="UMM56" s="526"/>
      <c r="UMN56" s="526"/>
      <c r="UMO56" s="526"/>
      <c r="UMP56" s="526"/>
      <c r="UMQ56" s="526"/>
      <c r="UMR56" s="526"/>
      <c r="UMS56" s="526"/>
      <c r="UMT56" s="526"/>
      <c r="UMU56" s="526"/>
      <c r="UMV56" s="526"/>
      <c r="UMW56" s="526"/>
      <c r="UMX56" s="526"/>
      <c r="UMY56" s="526"/>
      <c r="UMZ56" s="526"/>
      <c r="UNA56" s="526"/>
      <c r="UNB56" s="526"/>
      <c r="UNC56" s="526"/>
      <c r="UND56" s="526"/>
      <c r="UNE56" s="526"/>
      <c r="UNF56" s="526"/>
      <c r="UNG56" s="526"/>
      <c r="UNH56" s="526"/>
      <c r="UNI56" s="526"/>
      <c r="UNJ56" s="526"/>
      <c r="UNK56" s="526"/>
      <c r="UNL56" s="526"/>
      <c r="UNM56" s="526"/>
      <c r="UNN56" s="526"/>
      <c r="UNO56" s="526"/>
      <c r="UNP56" s="526"/>
      <c r="UNQ56" s="526"/>
      <c r="UNR56" s="526"/>
      <c r="UNS56" s="526"/>
      <c r="UNT56" s="526"/>
      <c r="UNU56" s="526"/>
      <c r="UNV56" s="526"/>
      <c r="UNW56" s="526"/>
      <c r="UNX56" s="526"/>
      <c r="UNY56" s="526"/>
      <c r="UNZ56" s="526"/>
      <c r="UOA56" s="526"/>
      <c r="UOB56" s="526"/>
      <c r="UOC56" s="526"/>
      <c r="UOD56" s="526"/>
      <c r="UOE56" s="526"/>
      <c r="UOF56" s="526"/>
      <c r="UOG56" s="526"/>
      <c r="UOH56" s="526"/>
      <c r="UOI56" s="526"/>
      <c r="UOJ56" s="526"/>
      <c r="UOK56" s="526"/>
      <c r="UOL56" s="526"/>
      <c r="UOM56" s="526"/>
      <c r="UON56" s="526"/>
      <c r="UOO56" s="526"/>
      <c r="UOP56" s="526"/>
      <c r="UOQ56" s="526"/>
      <c r="UOR56" s="526"/>
      <c r="UOS56" s="526"/>
      <c r="UOT56" s="526"/>
      <c r="UOU56" s="526"/>
      <c r="UOV56" s="526"/>
      <c r="UOW56" s="526"/>
      <c r="UOX56" s="526"/>
      <c r="UOY56" s="526"/>
      <c r="UOZ56" s="526"/>
      <c r="UPA56" s="526"/>
      <c r="UPB56" s="526"/>
      <c r="UPC56" s="526"/>
      <c r="UPD56" s="526"/>
      <c r="UPE56" s="526"/>
      <c r="UPF56" s="526"/>
      <c r="UPG56" s="526"/>
      <c r="UPH56" s="526"/>
      <c r="UPI56" s="526"/>
      <c r="UPJ56" s="526"/>
      <c r="UPK56" s="526"/>
      <c r="UPL56" s="526"/>
      <c r="UPM56" s="526"/>
      <c r="UPN56" s="526"/>
      <c r="UPO56" s="526"/>
      <c r="UPP56" s="526"/>
      <c r="UPQ56" s="526"/>
      <c r="UPR56" s="526"/>
      <c r="UPS56" s="526"/>
      <c r="UPT56" s="526"/>
      <c r="UPU56" s="526"/>
      <c r="UPV56" s="526"/>
      <c r="UPW56" s="526"/>
      <c r="UPX56" s="526"/>
      <c r="UPY56" s="526"/>
      <c r="UPZ56" s="526"/>
      <c r="UQA56" s="526"/>
      <c r="UQB56" s="526"/>
      <c r="UQC56" s="526"/>
      <c r="UQD56" s="526"/>
      <c r="UQE56" s="526"/>
      <c r="UQF56" s="526"/>
      <c r="UQG56" s="526"/>
      <c r="UQH56" s="526"/>
      <c r="UQI56" s="526"/>
      <c r="UQJ56" s="526"/>
      <c r="UQK56" s="526"/>
      <c r="UQL56" s="526"/>
      <c r="UQM56" s="526"/>
      <c r="UQN56" s="526"/>
      <c r="UQO56" s="526"/>
      <c r="UQP56" s="526"/>
      <c r="UQQ56" s="526"/>
      <c r="UQR56" s="526"/>
      <c r="UQS56" s="526"/>
      <c r="UQT56" s="526"/>
      <c r="UQU56" s="526"/>
      <c r="UQV56" s="526"/>
      <c r="UQW56" s="526"/>
      <c r="UQX56" s="526"/>
      <c r="UQY56" s="526"/>
      <c r="UQZ56" s="526"/>
      <c r="URA56" s="526"/>
      <c r="URB56" s="526"/>
      <c r="URC56" s="526"/>
      <c r="URD56" s="526"/>
      <c r="URE56" s="526"/>
      <c r="URF56" s="526"/>
      <c r="URG56" s="526"/>
      <c r="URH56" s="526"/>
      <c r="URI56" s="526"/>
      <c r="URJ56" s="526"/>
      <c r="URK56" s="526"/>
      <c r="URL56" s="526"/>
      <c r="URM56" s="526"/>
      <c r="URN56" s="526"/>
      <c r="URO56" s="526"/>
      <c r="URP56" s="526"/>
      <c r="URQ56" s="526"/>
      <c r="URR56" s="526"/>
      <c r="URS56" s="526"/>
      <c r="URT56" s="526"/>
      <c r="URU56" s="526"/>
      <c r="URV56" s="526"/>
      <c r="URW56" s="526"/>
      <c r="URX56" s="526"/>
      <c r="URY56" s="526"/>
      <c r="URZ56" s="526"/>
      <c r="USA56" s="526"/>
      <c r="USB56" s="526"/>
      <c r="USC56" s="526"/>
      <c r="USD56" s="526"/>
      <c r="USE56" s="526"/>
      <c r="USF56" s="526"/>
      <c r="USG56" s="526"/>
      <c r="USH56" s="526"/>
      <c r="USI56" s="526"/>
      <c r="USJ56" s="526"/>
      <c r="USK56" s="526"/>
      <c r="USL56" s="526"/>
      <c r="USM56" s="526"/>
      <c r="USN56" s="526"/>
      <c r="USO56" s="526"/>
      <c r="USP56" s="526"/>
      <c r="USQ56" s="526"/>
      <c r="USR56" s="526"/>
      <c r="USS56" s="526"/>
      <c r="UST56" s="526"/>
      <c r="USU56" s="526"/>
      <c r="USV56" s="526"/>
      <c r="USW56" s="526"/>
      <c r="USX56" s="526"/>
      <c r="USY56" s="526"/>
      <c r="USZ56" s="526"/>
      <c r="UTA56" s="526"/>
      <c r="UTB56" s="526"/>
      <c r="UTC56" s="526"/>
      <c r="UTD56" s="526"/>
      <c r="UTE56" s="526"/>
      <c r="UTF56" s="526"/>
      <c r="UTG56" s="526"/>
      <c r="UTH56" s="526"/>
      <c r="UTI56" s="526"/>
      <c r="UTJ56" s="526"/>
      <c r="UTK56" s="526"/>
      <c r="UTL56" s="526"/>
      <c r="UTM56" s="526"/>
      <c r="UTN56" s="526"/>
      <c r="UTO56" s="526"/>
      <c r="UTP56" s="526"/>
      <c r="UTQ56" s="526"/>
      <c r="UTR56" s="526"/>
      <c r="UTS56" s="526"/>
      <c r="UTT56" s="526"/>
      <c r="UTU56" s="526"/>
      <c r="UTV56" s="526"/>
      <c r="UTW56" s="526"/>
      <c r="UTX56" s="526"/>
      <c r="UTY56" s="526"/>
      <c r="UTZ56" s="526"/>
      <c r="UUA56" s="526"/>
      <c r="UUB56" s="526"/>
      <c r="UUC56" s="526"/>
      <c r="UUD56" s="526"/>
      <c r="UUE56" s="526"/>
      <c r="UUF56" s="526"/>
      <c r="UUG56" s="526"/>
      <c r="UUH56" s="526"/>
      <c r="UUI56" s="526"/>
      <c r="UUJ56" s="526"/>
      <c r="UUK56" s="526"/>
      <c r="UUL56" s="526"/>
      <c r="UUM56" s="526"/>
      <c r="UUN56" s="526"/>
      <c r="UUO56" s="526"/>
      <c r="UUP56" s="526"/>
      <c r="UUQ56" s="526"/>
      <c r="UUR56" s="526"/>
      <c r="UUS56" s="526"/>
      <c r="UUT56" s="526"/>
      <c r="UUU56" s="526"/>
      <c r="UUV56" s="526"/>
      <c r="UUW56" s="526"/>
      <c r="UUX56" s="526"/>
      <c r="UUY56" s="526"/>
      <c r="UUZ56" s="526"/>
      <c r="UVA56" s="526"/>
      <c r="UVB56" s="526"/>
      <c r="UVC56" s="526"/>
      <c r="UVD56" s="526"/>
      <c r="UVE56" s="526"/>
      <c r="UVF56" s="526"/>
      <c r="UVG56" s="526"/>
      <c r="UVH56" s="526"/>
      <c r="UVI56" s="526"/>
      <c r="UVJ56" s="526"/>
      <c r="UVK56" s="526"/>
      <c r="UVL56" s="526"/>
      <c r="UVM56" s="526"/>
      <c r="UVN56" s="526"/>
      <c r="UVO56" s="526"/>
      <c r="UVP56" s="526"/>
      <c r="UVQ56" s="526"/>
      <c r="UVR56" s="526"/>
      <c r="UVS56" s="526"/>
      <c r="UVT56" s="526"/>
      <c r="UVU56" s="526"/>
      <c r="UVV56" s="526"/>
      <c r="UVW56" s="526"/>
      <c r="UVX56" s="526"/>
      <c r="UVY56" s="526"/>
      <c r="UVZ56" s="526"/>
      <c r="UWA56" s="526"/>
      <c r="UWB56" s="526"/>
      <c r="UWC56" s="526"/>
      <c r="UWD56" s="526"/>
      <c r="UWE56" s="526"/>
      <c r="UWF56" s="526"/>
      <c r="UWG56" s="526"/>
      <c r="UWH56" s="526"/>
      <c r="UWI56" s="526"/>
      <c r="UWJ56" s="526"/>
      <c r="UWK56" s="526"/>
      <c r="UWL56" s="526"/>
      <c r="UWM56" s="526"/>
      <c r="UWN56" s="526"/>
      <c r="UWO56" s="526"/>
      <c r="UWP56" s="526"/>
      <c r="UWQ56" s="526"/>
      <c r="UWR56" s="526"/>
      <c r="UWS56" s="526"/>
      <c r="UWT56" s="526"/>
      <c r="UWU56" s="526"/>
      <c r="UWV56" s="526"/>
      <c r="UWW56" s="526"/>
      <c r="UWX56" s="526"/>
      <c r="UWY56" s="526"/>
      <c r="UWZ56" s="526"/>
      <c r="UXA56" s="526"/>
      <c r="UXB56" s="526"/>
      <c r="UXC56" s="526"/>
      <c r="UXD56" s="526"/>
      <c r="UXE56" s="526"/>
      <c r="UXF56" s="526"/>
      <c r="UXG56" s="526"/>
      <c r="UXH56" s="526"/>
      <c r="UXI56" s="526"/>
      <c r="UXJ56" s="526"/>
      <c r="UXK56" s="526"/>
      <c r="UXL56" s="526"/>
      <c r="UXM56" s="526"/>
      <c r="UXN56" s="526"/>
      <c r="UXO56" s="526"/>
      <c r="UXP56" s="526"/>
      <c r="UXQ56" s="526"/>
      <c r="UXR56" s="526"/>
      <c r="UXS56" s="526"/>
      <c r="UXT56" s="526"/>
      <c r="UXU56" s="526"/>
      <c r="UXV56" s="526"/>
      <c r="UXW56" s="526"/>
      <c r="UXX56" s="526"/>
      <c r="UXY56" s="526"/>
      <c r="UXZ56" s="526"/>
      <c r="UYA56" s="526"/>
      <c r="UYB56" s="526"/>
      <c r="UYC56" s="526"/>
      <c r="UYD56" s="526"/>
      <c r="UYE56" s="526"/>
      <c r="UYF56" s="526"/>
      <c r="UYG56" s="526"/>
      <c r="UYH56" s="526"/>
      <c r="UYI56" s="526"/>
      <c r="UYJ56" s="526"/>
      <c r="UYK56" s="526"/>
      <c r="UYL56" s="526"/>
      <c r="UYM56" s="526"/>
      <c r="UYN56" s="526"/>
      <c r="UYO56" s="526"/>
      <c r="UYP56" s="526"/>
      <c r="UYQ56" s="526"/>
      <c r="UYR56" s="526"/>
      <c r="UYS56" s="526"/>
      <c r="UYT56" s="526"/>
      <c r="UYU56" s="526"/>
      <c r="UYV56" s="526"/>
      <c r="UYW56" s="526"/>
      <c r="UYX56" s="526"/>
      <c r="UYY56" s="526"/>
      <c r="UYZ56" s="526"/>
      <c r="UZA56" s="526"/>
      <c r="UZB56" s="526"/>
      <c r="UZC56" s="526"/>
      <c r="UZD56" s="526"/>
      <c r="UZE56" s="526"/>
      <c r="UZF56" s="526"/>
      <c r="UZG56" s="526"/>
      <c r="UZH56" s="526"/>
      <c r="UZI56" s="526"/>
      <c r="UZJ56" s="526"/>
      <c r="UZK56" s="526"/>
      <c r="UZL56" s="526"/>
      <c r="UZM56" s="526"/>
      <c r="UZN56" s="526"/>
      <c r="UZO56" s="526"/>
      <c r="UZP56" s="526"/>
      <c r="UZQ56" s="526"/>
      <c r="UZR56" s="526"/>
      <c r="UZS56" s="526"/>
      <c r="UZT56" s="526"/>
      <c r="UZU56" s="526"/>
      <c r="UZV56" s="526"/>
      <c r="UZW56" s="526"/>
      <c r="UZX56" s="526"/>
      <c r="UZY56" s="526"/>
      <c r="UZZ56" s="526"/>
      <c r="VAA56" s="526"/>
      <c r="VAB56" s="526"/>
      <c r="VAC56" s="526"/>
      <c r="VAD56" s="526"/>
      <c r="VAE56" s="526"/>
      <c r="VAF56" s="526"/>
      <c r="VAG56" s="526"/>
      <c r="VAH56" s="526"/>
      <c r="VAI56" s="526"/>
      <c r="VAJ56" s="526"/>
      <c r="VAK56" s="526"/>
      <c r="VAL56" s="526"/>
      <c r="VAM56" s="526"/>
      <c r="VAN56" s="526"/>
      <c r="VAO56" s="526"/>
      <c r="VAP56" s="526"/>
      <c r="VAQ56" s="526"/>
      <c r="VAR56" s="526"/>
      <c r="VAS56" s="526"/>
      <c r="VAT56" s="526"/>
      <c r="VAU56" s="526"/>
      <c r="VAV56" s="526"/>
      <c r="VAW56" s="526"/>
      <c r="VAX56" s="526"/>
      <c r="VAY56" s="526"/>
      <c r="VAZ56" s="526"/>
      <c r="VBA56" s="526"/>
      <c r="VBB56" s="526"/>
      <c r="VBC56" s="526"/>
      <c r="VBD56" s="526"/>
      <c r="VBE56" s="526"/>
      <c r="VBF56" s="526"/>
      <c r="VBG56" s="526"/>
      <c r="VBH56" s="526"/>
      <c r="VBI56" s="526"/>
      <c r="VBJ56" s="526"/>
      <c r="VBK56" s="526"/>
      <c r="VBL56" s="526"/>
      <c r="VBM56" s="526"/>
      <c r="VBN56" s="526"/>
      <c r="VBO56" s="526"/>
      <c r="VBP56" s="526"/>
      <c r="VBQ56" s="526"/>
      <c r="VBR56" s="526"/>
      <c r="VBS56" s="526"/>
      <c r="VBT56" s="526"/>
      <c r="VBU56" s="526"/>
      <c r="VBV56" s="526"/>
      <c r="VBW56" s="526"/>
      <c r="VBX56" s="526"/>
      <c r="VBY56" s="526"/>
      <c r="VBZ56" s="526"/>
      <c r="VCA56" s="526"/>
      <c r="VCB56" s="526"/>
      <c r="VCC56" s="526"/>
      <c r="VCD56" s="526"/>
      <c r="VCE56" s="526"/>
      <c r="VCF56" s="526"/>
      <c r="VCG56" s="526"/>
      <c r="VCH56" s="526"/>
      <c r="VCI56" s="526"/>
      <c r="VCJ56" s="526"/>
      <c r="VCK56" s="526"/>
      <c r="VCL56" s="526"/>
      <c r="VCM56" s="526"/>
      <c r="VCN56" s="526"/>
      <c r="VCO56" s="526"/>
      <c r="VCP56" s="526"/>
      <c r="VCQ56" s="526"/>
      <c r="VCR56" s="526"/>
      <c r="VCS56" s="526"/>
      <c r="VCT56" s="526"/>
      <c r="VCU56" s="526"/>
      <c r="VCV56" s="526"/>
      <c r="VCW56" s="526"/>
      <c r="VCX56" s="526"/>
      <c r="VCY56" s="526"/>
      <c r="VCZ56" s="526"/>
      <c r="VDA56" s="526"/>
      <c r="VDB56" s="526"/>
      <c r="VDC56" s="526"/>
      <c r="VDD56" s="526"/>
      <c r="VDE56" s="526"/>
      <c r="VDF56" s="526"/>
      <c r="VDG56" s="526"/>
      <c r="VDH56" s="526"/>
      <c r="VDI56" s="526"/>
      <c r="VDJ56" s="526"/>
      <c r="VDK56" s="526"/>
      <c r="VDL56" s="526"/>
      <c r="VDM56" s="526"/>
      <c r="VDN56" s="526"/>
      <c r="VDO56" s="526"/>
      <c r="VDP56" s="526"/>
      <c r="VDQ56" s="526"/>
      <c r="VDR56" s="526"/>
      <c r="VDS56" s="526"/>
      <c r="VDT56" s="526"/>
      <c r="VDU56" s="526"/>
      <c r="VDV56" s="526"/>
      <c r="VDW56" s="526"/>
      <c r="VDX56" s="526"/>
      <c r="VDY56" s="526"/>
      <c r="VDZ56" s="526"/>
      <c r="VEA56" s="526"/>
      <c r="VEB56" s="526"/>
      <c r="VEC56" s="526"/>
      <c r="VED56" s="526"/>
      <c r="VEE56" s="526"/>
      <c r="VEF56" s="526"/>
      <c r="VEG56" s="526"/>
      <c r="VEH56" s="526"/>
      <c r="VEI56" s="526"/>
      <c r="VEJ56" s="526"/>
      <c r="VEK56" s="526"/>
      <c r="VEL56" s="526"/>
      <c r="VEM56" s="526"/>
      <c r="VEN56" s="526"/>
      <c r="VEO56" s="526"/>
      <c r="VEP56" s="526"/>
      <c r="VEQ56" s="526"/>
      <c r="VER56" s="526"/>
      <c r="VES56" s="526"/>
      <c r="VET56" s="526"/>
      <c r="VEU56" s="526"/>
      <c r="VEV56" s="526"/>
      <c r="VEW56" s="526"/>
      <c r="VEX56" s="526"/>
      <c r="VEY56" s="526"/>
      <c r="VEZ56" s="526"/>
      <c r="VFA56" s="526"/>
      <c r="VFB56" s="526"/>
      <c r="VFC56" s="526"/>
      <c r="VFD56" s="526"/>
      <c r="VFE56" s="526"/>
      <c r="VFF56" s="526"/>
      <c r="VFG56" s="526"/>
      <c r="VFH56" s="526"/>
      <c r="VFI56" s="526"/>
      <c r="VFJ56" s="526"/>
      <c r="VFK56" s="526"/>
      <c r="VFL56" s="526"/>
      <c r="VFM56" s="526"/>
      <c r="VFN56" s="526"/>
      <c r="VFO56" s="526"/>
      <c r="VFP56" s="526"/>
      <c r="VFQ56" s="526"/>
      <c r="VFR56" s="526"/>
      <c r="VFS56" s="526"/>
      <c r="VFT56" s="526"/>
      <c r="VFU56" s="526"/>
      <c r="VFV56" s="526"/>
      <c r="VFW56" s="526"/>
      <c r="VFX56" s="526"/>
      <c r="VFY56" s="526"/>
      <c r="VFZ56" s="526"/>
      <c r="VGA56" s="526"/>
      <c r="VGB56" s="526"/>
      <c r="VGC56" s="526"/>
      <c r="VGD56" s="526"/>
      <c r="VGE56" s="526"/>
      <c r="VGF56" s="526"/>
      <c r="VGG56" s="526"/>
      <c r="VGH56" s="526"/>
      <c r="VGI56" s="526"/>
      <c r="VGJ56" s="526"/>
      <c r="VGK56" s="526"/>
      <c r="VGL56" s="526"/>
      <c r="VGM56" s="526"/>
      <c r="VGN56" s="526"/>
      <c r="VGO56" s="526"/>
      <c r="VGP56" s="526"/>
      <c r="VGQ56" s="526"/>
      <c r="VGR56" s="526"/>
      <c r="VGS56" s="526"/>
      <c r="VGT56" s="526"/>
      <c r="VGU56" s="526"/>
      <c r="VGV56" s="526"/>
      <c r="VGW56" s="526"/>
      <c r="VGX56" s="526"/>
      <c r="VGY56" s="526"/>
      <c r="VGZ56" s="526"/>
      <c r="VHA56" s="526"/>
      <c r="VHB56" s="526"/>
      <c r="VHC56" s="526"/>
      <c r="VHD56" s="526"/>
      <c r="VHE56" s="526"/>
      <c r="VHF56" s="526"/>
      <c r="VHG56" s="526"/>
      <c r="VHH56" s="526"/>
      <c r="VHI56" s="526"/>
      <c r="VHJ56" s="526"/>
      <c r="VHK56" s="526"/>
      <c r="VHL56" s="526"/>
      <c r="VHM56" s="526"/>
      <c r="VHN56" s="526"/>
      <c r="VHO56" s="526"/>
      <c r="VHP56" s="526"/>
      <c r="VHQ56" s="526"/>
      <c r="VHR56" s="526"/>
      <c r="VHS56" s="526"/>
      <c r="VHT56" s="526"/>
      <c r="VHU56" s="526"/>
      <c r="VHV56" s="526"/>
      <c r="VHW56" s="526"/>
      <c r="VHX56" s="526"/>
      <c r="VHY56" s="526"/>
      <c r="VHZ56" s="526"/>
      <c r="VIA56" s="526"/>
      <c r="VIB56" s="526"/>
      <c r="VIC56" s="526"/>
      <c r="VID56" s="526"/>
      <c r="VIE56" s="526"/>
      <c r="VIF56" s="526"/>
      <c r="VIG56" s="526"/>
      <c r="VIH56" s="526"/>
      <c r="VII56" s="526"/>
      <c r="VIJ56" s="526"/>
      <c r="VIK56" s="526"/>
      <c r="VIL56" s="526"/>
      <c r="VIM56" s="526"/>
      <c r="VIN56" s="526"/>
      <c r="VIO56" s="526"/>
      <c r="VIP56" s="526"/>
      <c r="VIQ56" s="526"/>
      <c r="VIR56" s="526"/>
      <c r="VIS56" s="526"/>
      <c r="VIT56" s="526"/>
      <c r="VIU56" s="526"/>
      <c r="VIV56" s="526"/>
      <c r="VIW56" s="526"/>
      <c r="VIX56" s="526"/>
      <c r="VIY56" s="526"/>
      <c r="VIZ56" s="526"/>
      <c r="VJA56" s="526"/>
      <c r="VJB56" s="526"/>
      <c r="VJC56" s="526"/>
      <c r="VJD56" s="526"/>
      <c r="VJE56" s="526"/>
      <c r="VJF56" s="526"/>
      <c r="VJG56" s="526"/>
      <c r="VJH56" s="526"/>
      <c r="VJI56" s="526"/>
      <c r="VJJ56" s="526"/>
      <c r="VJK56" s="526"/>
      <c r="VJL56" s="526"/>
      <c r="VJM56" s="526"/>
      <c r="VJN56" s="526"/>
      <c r="VJO56" s="526"/>
      <c r="VJP56" s="526"/>
      <c r="VJQ56" s="526"/>
      <c r="VJR56" s="526"/>
      <c r="VJS56" s="526"/>
      <c r="VJT56" s="526"/>
      <c r="VJU56" s="526"/>
      <c r="VJV56" s="526"/>
      <c r="VJW56" s="526"/>
      <c r="VJX56" s="526"/>
      <c r="VJY56" s="526"/>
      <c r="VJZ56" s="526"/>
      <c r="VKA56" s="526"/>
      <c r="VKB56" s="526"/>
      <c r="VKC56" s="526"/>
      <c r="VKD56" s="526"/>
      <c r="VKE56" s="526"/>
      <c r="VKF56" s="526"/>
      <c r="VKG56" s="526"/>
      <c r="VKH56" s="526"/>
      <c r="VKI56" s="526"/>
      <c r="VKJ56" s="526"/>
      <c r="VKK56" s="526"/>
      <c r="VKL56" s="526"/>
      <c r="VKM56" s="526"/>
      <c r="VKN56" s="526"/>
      <c r="VKO56" s="526"/>
      <c r="VKP56" s="526"/>
      <c r="VKQ56" s="526"/>
      <c r="VKR56" s="526"/>
      <c r="VKS56" s="526"/>
      <c r="VKT56" s="526"/>
      <c r="VKU56" s="526"/>
      <c r="VKV56" s="526"/>
      <c r="VKW56" s="526"/>
      <c r="VKX56" s="526"/>
      <c r="VKY56" s="526"/>
      <c r="VKZ56" s="526"/>
      <c r="VLA56" s="526"/>
      <c r="VLB56" s="526"/>
      <c r="VLC56" s="526"/>
      <c r="VLD56" s="526"/>
      <c r="VLE56" s="526"/>
      <c r="VLF56" s="526"/>
      <c r="VLG56" s="526"/>
      <c r="VLH56" s="526"/>
      <c r="VLI56" s="526"/>
      <c r="VLJ56" s="526"/>
      <c r="VLK56" s="526"/>
      <c r="VLL56" s="526"/>
      <c r="VLM56" s="526"/>
      <c r="VLN56" s="526"/>
      <c r="VLO56" s="526"/>
      <c r="VLP56" s="526"/>
      <c r="VLQ56" s="526"/>
      <c r="VLR56" s="526"/>
      <c r="VLS56" s="526"/>
      <c r="VLT56" s="526"/>
      <c r="VLU56" s="526"/>
      <c r="VLV56" s="526"/>
      <c r="VLW56" s="526"/>
      <c r="VLX56" s="526"/>
      <c r="VLY56" s="526"/>
      <c r="VLZ56" s="526"/>
      <c r="VMA56" s="526"/>
      <c r="VMB56" s="526"/>
      <c r="VMC56" s="526"/>
      <c r="VMD56" s="526"/>
      <c r="VME56" s="526"/>
      <c r="VMF56" s="526"/>
      <c r="VMG56" s="526"/>
      <c r="VMH56" s="526"/>
      <c r="VMI56" s="526"/>
      <c r="VMJ56" s="526"/>
      <c r="VMK56" s="526"/>
      <c r="VML56" s="526"/>
      <c r="VMM56" s="526"/>
      <c r="VMN56" s="526"/>
      <c r="VMO56" s="526"/>
      <c r="VMP56" s="526"/>
      <c r="VMQ56" s="526"/>
      <c r="VMR56" s="526"/>
      <c r="VMS56" s="526"/>
      <c r="VMT56" s="526"/>
      <c r="VMU56" s="526"/>
      <c r="VMV56" s="526"/>
      <c r="VMW56" s="526"/>
      <c r="VMX56" s="526"/>
      <c r="VMY56" s="526"/>
      <c r="VMZ56" s="526"/>
      <c r="VNA56" s="526"/>
      <c r="VNB56" s="526"/>
      <c r="VNC56" s="526"/>
      <c r="VND56" s="526"/>
      <c r="VNE56" s="526"/>
      <c r="VNF56" s="526"/>
      <c r="VNG56" s="526"/>
      <c r="VNH56" s="526"/>
      <c r="VNI56" s="526"/>
      <c r="VNJ56" s="526"/>
      <c r="VNK56" s="526"/>
      <c r="VNL56" s="526"/>
      <c r="VNM56" s="526"/>
      <c r="VNN56" s="526"/>
      <c r="VNO56" s="526"/>
      <c r="VNP56" s="526"/>
      <c r="VNQ56" s="526"/>
      <c r="VNR56" s="526"/>
      <c r="VNS56" s="526"/>
      <c r="VNT56" s="526"/>
      <c r="VNU56" s="526"/>
      <c r="VNV56" s="526"/>
      <c r="VNW56" s="526"/>
      <c r="VNX56" s="526"/>
      <c r="VNY56" s="526"/>
      <c r="VNZ56" s="526"/>
      <c r="VOA56" s="526"/>
      <c r="VOB56" s="526"/>
      <c r="VOC56" s="526"/>
      <c r="VOD56" s="526"/>
      <c r="VOE56" s="526"/>
      <c r="VOF56" s="526"/>
      <c r="VOG56" s="526"/>
      <c r="VOH56" s="526"/>
      <c r="VOI56" s="526"/>
      <c r="VOJ56" s="526"/>
      <c r="VOK56" s="526"/>
      <c r="VOL56" s="526"/>
      <c r="VOM56" s="526"/>
      <c r="VON56" s="526"/>
      <c r="VOO56" s="526"/>
      <c r="VOP56" s="526"/>
      <c r="VOQ56" s="526"/>
      <c r="VOR56" s="526"/>
      <c r="VOS56" s="526"/>
      <c r="VOT56" s="526"/>
      <c r="VOU56" s="526"/>
      <c r="VOV56" s="526"/>
      <c r="VOW56" s="526"/>
      <c r="VOX56" s="526"/>
      <c r="VOY56" s="526"/>
      <c r="VOZ56" s="526"/>
      <c r="VPA56" s="526"/>
      <c r="VPB56" s="526"/>
      <c r="VPC56" s="526"/>
      <c r="VPD56" s="526"/>
      <c r="VPE56" s="526"/>
      <c r="VPF56" s="526"/>
      <c r="VPG56" s="526"/>
      <c r="VPH56" s="526"/>
      <c r="VPI56" s="526"/>
      <c r="VPJ56" s="526"/>
      <c r="VPK56" s="526"/>
      <c r="VPL56" s="526"/>
      <c r="VPM56" s="526"/>
      <c r="VPN56" s="526"/>
      <c r="VPO56" s="526"/>
      <c r="VPP56" s="526"/>
      <c r="VPQ56" s="526"/>
      <c r="VPR56" s="526"/>
      <c r="VPS56" s="526"/>
      <c r="VPT56" s="526"/>
      <c r="VPU56" s="526"/>
      <c r="VPV56" s="526"/>
      <c r="VPW56" s="526"/>
      <c r="VPX56" s="526"/>
      <c r="VPY56" s="526"/>
      <c r="VPZ56" s="526"/>
      <c r="VQA56" s="526"/>
      <c r="VQB56" s="526"/>
      <c r="VQC56" s="526"/>
      <c r="VQD56" s="526"/>
      <c r="VQE56" s="526"/>
      <c r="VQF56" s="526"/>
      <c r="VQG56" s="526"/>
      <c r="VQH56" s="526"/>
      <c r="VQI56" s="526"/>
      <c r="VQJ56" s="526"/>
      <c r="VQK56" s="526"/>
      <c r="VQL56" s="526"/>
      <c r="VQM56" s="526"/>
      <c r="VQN56" s="526"/>
      <c r="VQO56" s="526"/>
      <c r="VQP56" s="526"/>
      <c r="VQQ56" s="526"/>
      <c r="VQR56" s="526"/>
      <c r="VQS56" s="526"/>
      <c r="VQT56" s="526"/>
      <c r="VQU56" s="526"/>
      <c r="VQV56" s="526"/>
      <c r="VQW56" s="526"/>
      <c r="VQX56" s="526"/>
      <c r="VQY56" s="526"/>
      <c r="VQZ56" s="526"/>
      <c r="VRA56" s="526"/>
      <c r="VRB56" s="526"/>
      <c r="VRC56" s="526"/>
      <c r="VRD56" s="526"/>
      <c r="VRE56" s="526"/>
      <c r="VRF56" s="526"/>
      <c r="VRG56" s="526"/>
      <c r="VRH56" s="526"/>
      <c r="VRI56" s="526"/>
      <c r="VRJ56" s="526"/>
      <c r="VRK56" s="526"/>
      <c r="VRL56" s="526"/>
      <c r="VRM56" s="526"/>
      <c r="VRN56" s="526"/>
      <c r="VRO56" s="526"/>
      <c r="VRP56" s="526"/>
      <c r="VRQ56" s="526"/>
      <c r="VRR56" s="526"/>
      <c r="VRS56" s="526"/>
      <c r="VRT56" s="526"/>
      <c r="VRU56" s="526"/>
      <c r="VRV56" s="526"/>
      <c r="VRW56" s="526"/>
      <c r="VRX56" s="526"/>
      <c r="VRY56" s="526"/>
      <c r="VRZ56" s="526"/>
      <c r="VSA56" s="526"/>
      <c r="VSB56" s="526"/>
      <c r="VSC56" s="526"/>
      <c r="VSD56" s="526"/>
      <c r="VSE56" s="526"/>
      <c r="VSF56" s="526"/>
      <c r="VSG56" s="526"/>
      <c r="VSH56" s="526"/>
      <c r="VSI56" s="526"/>
      <c r="VSJ56" s="526"/>
      <c r="VSK56" s="526"/>
      <c r="VSL56" s="526"/>
      <c r="VSM56" s="526"/>
      <c r="VSN56" s="526"/>
      <c r="VSO56" s="526"/>
      <c r="VSP56" s="526"/>
      <c r="VSQ56" s="526"/>
      <c r="VSR56" s="526"/>
      <c r="VSS56" s="526"/>
      <c r="VST56" s="526"/>
      <c r="VSU56" s="526"/>
      <c r="VSV56" s="526"/>
      <c r="VSW56" s="526"/>
      <c r="VSX56" s="526"/>
      <c r="VSY56" s="526"/>
      <c r="VSZ56" s="526"/>
      <c r="VTA56" s="526"/>
      <c r="VTB56" s="526"/>
      <c r="VTC56" s="526"/>
      <c r="VTD56" s="526"/>
      <c r="VTE56" s="526"/>
      <c r="VTF56" s="526"/>
      <c r="VTG56" s="526"/>
      <c r="VTH56" s="526"/>
      <c r="VTI56" s="526"/>
      <c r="VTJ56" s="526"/>
      <c r="VTK56" s="526"/>
      <c r="VTL56" s="526"/>
      <c r="VTM56" s="526"/>
      <c r="VTN56" s="526"/>
      <c r="VTO56" s="526"/>
      <c r="VTP56" s="526"/>
      <c r="VTQ56" s="526"/>
      <c r="VTR56" s="526"/>
      <c r="VTS56" s="526"/>
      <c r="VTT56" s="526"/>
      <c r="VTU56" s="526"/>
      <c r="VTV56" s="526"/>
      <c r="VTW56" s="526"/>
      <c r="VTX56" s="526"/>
      <c r="VTY56" s="526"/>
      <c r="VTZ56" s="526"/>
      <c r="VUA56" s="526"/>
      <c r="VUB56" s="526"/>
      <c r="VUC56" s="526"/>
      <c r="VUD56" s="526"/>
      <c r="VUE56" s="526"/>
      <c r="VUF56" s="526"/>
      <c r="VUG56" s="526"/>
      <c r="VUH56" s="526"/>
      <c r="VUI56" s="526"/>
      <c r="VUJ56" s="526"/>
      <c r="VUK56" s="526"/>
      <c r="VUL56" s="526"/>
      <c r="VUM56" s="526"/>
      <c r="VUN56" s="526"/>
      <c r="VUO56" s="526"/>
      <c r="VUP56" s="526"/>
      <c r="VUQ56" s="526"/>
      <c r="VUR56" s="526"/>
      <c r="VUS56" s="526"/>
      <c r="VUT56" s="526"/>
      <c r="VUU56" s="526"/>
      <c r="VUV56" s="526"/>
      <c r="VUW56" s="526"/>
      <c r="VUX56" s="526"/>
      <c r="VUY56" s="526"/>
      <c r="VUZ56" s="526"/>
      <c r="VVA56" s="526"/>
      <c r="VVB56" s="526"/>
      <c r="VVC56" s="526"/>
      <c r="VVD56" s="526"/>
      <c r="VVE56" s="526"/>
      <c r="VVF56" s="526"/>
      <c r="VVG56" s="526"/>
      <c r="VVH56" s="526"/>
      <c r="VVI56" s="526"/>
      <c r="VVJ56" s="526"/>
      <c r="VVK56" s="526"/>
      <c r="VVL56" s="526"/>
      <c r="VVM56" s="526"/>
      <c r="VVN56" s="526"/>
      <c r="VVO56" s="526"/>
      <c r="VVP56" s="526"/>
      <c r="VVQ56" s="526"/>
      <c r="VVR56" s="526"/>
      <c r="VVS56" s="526"/>
      <c r="VVT56" s="526"/>
      <c r="VVU56" s="526"/>
      <c r="VVV56" s="526"/>
      <c r="VVW56" s="526"/>
      <c r="VVX56" s="526"/>
      <c r="VVY56" s="526"/>
      <c r="VVZ56" s="526"/>
      <c r="VWA56" s="526"/>
      <c r="VWB56" s="526"/>
      <c r="VWC56" s="526"/>
      <c r="VWD56" s="526"/>
      <c r="VWE56" s="526"/>
      <c r="VWF56" s="526"/>
      <c r="VWG56" s="526"/>
      <c r="VWH56" s="526"/>
      <c r="VWI56" s="526"/>
      <c r="VWJ56" s="526"/>
      <c r="VWK56" s="526"/>
      <c r="VWL56" s="526"/>
      <c r="VWM56" s="526"/>
      <c r="VWN56" s="526"/>
      <c r="VWO56" s="526"/>
      <c r="VWP56" s="526"/>
      <c r="VWQ56" s="526"/>
      <c r="VWR56" s="526"/>
      <c r="VWS56" s="526"/>
      <c r="VWT56" s="526"/>
      <c r="VWU56" s="526"/>
      <c r="VWV56" s="526"/>
      <c r="VWW56" s="526"/>
      <c r="VWX56" s="526"/>
      <c r="VWY56" s="526"/>
      <c r="VWZ56" s="526"/>
      <c r="VXA56" s="526"/>
      <c r="VXB56" s="526"/>
      <c r="VXC56" s="526"/>
      <c r="VXD56" s="526"/>
      <c r="VXE56" s="526"/>
      <c r="VXF56" s="526"/>
      <c r="VXG56" s="526"/>
      <c r="VXH56" s="526"/>
      <c r="VXI56" s="526"/>
      <c r="VXJ56" s="526"/>
      <c r="VXK56" s="526"/>
      <c r="VXL56" s="526"/>
      <c r="VXM56" s="526"/>
      <c r="VXN56" s="526"/>
      <c r="VXO56" s="526"/>
      <c r="VXP56" s="526"/>
      <c r="VXQ56" s="526"/>
      <c r="VXR56" s="526"/>
      <c r="VXS56" s="526"/>
      <c r="VXT56" s="526"/>
      <c r="VXU56" s="526"/>
      <c r="VXV56" s="526"/>
      <c r="VXW56" s="526"/>
      <c r="VXX56" s="526"/>
      <c r="VXY56" s="526"/>
      <c r="VXZ56" s="526"/>
      <c r="VYA56" s="526"/>
      <c r="VYB56" s="526"/>
      <c r="VYC56" s="526"/>
      <c r="VYD56" s="526"/>
      <c r="VYE56" s="526"/>
      <c r="VYF56" s="526"/>
      <c r="VYG56" s="526"/>
      <c r="VYH56" s="526"/>
      <c r="VYI56" s="526"/>
      <c r="VYJ56" s="526"/>
      <c r="VYK56" s="526"/>
      <c r="VYL56" s="526"/>
      <c r="VYM56" s="526"/>
      <c r="VYN56" s="526"/>
      <c r="VYO56" s="526"/>
      <c r="VYP56" s="526"/>
      <c r="VYQ56" s="526"/>
      <c r="VYR56" s="526"/>
      <c r="VYS56" s="526"/>
      <c r="VYT56" s="526"/>
      <c r="VYU56" s="526"/>
      <c r="VYV56" s="526"/>
      <c r="VYW56" s="526"/>
      <c r="VYX56" s="526"/>
      <c r="VYY56" s="526"/>
      <c r="VYZ56" s="526"/>
      <c r="VZA56" s="526"/>
      <c r="VZB56" s="526"/>
      <c r="VZC56" s="526"/>
      <c r="VZD56" s="526"/>
      <c r="VZE56" s="526"/>
      <c r="VZF56" s="526"/>
      <c r="VZG56" s="526"/>
      <c r="VZH56" s="526"/>
      <c r="VZI56" s="526"/>
      <c r="VZJ56" s="526"/>
      <c r="VZK56" s="526"/>
      <c r="VZL56" s="526"/>
      <c r="VZM56" s="526"/>
      <c r="VZN56" s="526"/>
      <c r="VZO56" s="526"/>
      <c r="VZP56" s="526"/>
      <c r="VZQ56" s="526"/>
      <c r="VZR56" s="526"/>
      <c r="VZS56" s="526"/>
      <c r="VZT56" s="526"/>
      <c r="VZU56" s="526"/>
      <c r="VZV56" s="526"/>
      <c r="VZW56" s="526"/>
      <c r="VZX56" s="526"/>
      <c r="VZY56" s="526"/>
      <c r="VZZ56" s="526"/>
      <c r="WAA56" s="526"/>
      <c r="WAB56" s="526"/>
      <c r="WAC56" s="526"/>
      <c r="WAD56" s="526"/>
      <c r="WAE56" s="526"/>
      <c r="WAF56" s="526"/>
      <c r="WAG56" s="526"/>
      <c r="WAH56" s="526"/>
      <c r="WAI56" s="526"/>
      <c r="WAJ56" s="526"/>
      <c r="WAK56" s="526"/>
      <c r="WAL56" s="526"/>
      <c r="WAM56" s="526"/>
      <c r="WAN56" s="526"/>
      <c r="WAO56" s="526"/>
      <c r="WAP56" s="526"/>
      <c r="WAQ56" s="526"/>
      <c r="WAR56" s="526"/>
      <c r="WAS56" s="526"/>
      <c r="WAT56" s="526"/>
      <c r="WAU56" s="526"/>
      <c r="WAV56" s="526"/>
      <c r="WAW56" s="526"/>
      <c r="WAX56" s="526"/>
      <c r="WAY56" s="526"/>
      <c r="WAZ56" s="526"/>
      <c r="WBA56" s="526"/>
      <c r="WBB56" s="526"/>
      <c r="WBC56" s="526"/>
      <c r="WBD56" s="526"/>
      <c r="WBE56" s="526"/>
      <c r="WBF56" s="526"/>
      <c r="WBG56" s="526"/>
      <c r="WBH56" s="526"/>
      <c r="WBI56" s="526"/>
      <c r="WBJ56" s="526"/>
      <c r="WBK56" s="526"/>
      <c r="WBL56" s="526"/>
      <c r="WBM56" s="526"/>
      <c r="WBN56" s="526"/>
      <c r="WBO56" s="526"/>
      <c r="WBP56" s="526"/>
      <c r="WBQ56" s="526"/>
      <c r="WBR56" s="526"/>
      <c r="WBS56" s="526"/>
      <c r="WBT56" s="526"/>
      <c r="WBU56" s="526"/>
      <c r="WBV56" s="526"/>
      <c r="WBW56" s="526"/>
      <c r="WBX56" s="526"/>
      <c r="WBY56" s="526"/>
      <c r="WBZ56" s="526"/>
      <c r="WCA56" s="526"/>
      <c r="WCB56" s="526"/>
      <c r="WCC56" s="526"/>
      <c r="WCD56" s="526"/>
      <c r="WCE56" s="526"/>
      <c r="WCF56" s="526"/>
      <c r="WCG56" s="526"/>
      <c r="WCH56" s="526"/>
      <c r="WCI56" s="526"/>
      <c r="WCJ56" s="526"/>
      <c r="WCK56" s="526"/>
      <c r="WCL56" s="526"/>
      <c r="WCM56" s="526"/>
      <c r="WCN56" s="526"/>
      <c r="WCO56" s="526"/>
      <c r="WCP56" s="526"/>
      <c r="WCQ56" s="526"/>
      <c r="WCR56" s="526"/>
      <c r="WCS56" s="526"/>
      <c r="WCT56" s="526"/>
      <c r="WCU56" s="526"/>
      <c r="WCV56" s="526"/>
      <c r="WCW56" s="526"/>
      <c r="WCX56" s="526"/>
      <c r="WCY56" s="526"/>
      <c r="WCZ56" s="526"/>
      <c r="WDA56" s="526"/>
      <c r="WDB56" s="526"/>
      <c r="WDC56" s="526"/>
      <c r="WDD56" s="526"/>
      <c r="WDE56" s="526"/>
      <c r="WDF56" s="526"/>
      <c r="WDG56" s="526"/>
      <c r="WDH56" s="526"/>
      <c r="WDI56" s="526"/>
      <c r="WDJ56" s="526"/>
      <c r="WDK56" s="526"/>
      <c r="WDL56" s="526"/>
      <c r="WDM56" s="526"/>
      <c r="WDN56" s="526"/>
      <c r="WDO56" s="526"/>
      <c r="WDP56" s="526"/>
      <c r="WDQ56" s="526"/>
      <c r="WDR56" s="526"/>
      <c r="WDS56" s="526"/>
      <c r="WDT56" s="526"/>
      <c r="WDU56" s="526"/>
      <c r="WDV56" s="526"/>
      <c r="WDW56" s="526"/>
      <c r="WDX56" s="526"/>
      <c r="WDY56" s="526"/>
      <c r="WDZ56" s="526"/>
      <c r="WEA56" s="526"/>
      <c r="WEB56" s="526"/>
      <c r="WEC56" s="526"/>
      <c r="WED56" s="526"/>
      <c r="WEE56" s="526"/>
      <c r="WEF56" s="526"/>
      <c r="WEG56" s="526"/>
      <c r="WEH56" s="526"/>
      <c r="WEI56" s="526"/>
      <c r="WEJ56" s="526"/>
      <c r="WEK56" s="526"/>
      <c r="WEL56" s="526"/>
      <c r="WEM56" s="526"/>
      <c r="WEN56" s="526"/>
      <c r="WEO56" s="526"/>
      <c r="WEP56" s="526"/>
      <c r="WEQ56" s="526"/>
      <c r="WER56" s="526"/>
      <c r="WES56" s="526"/>
      <c r="WET56" s="526"/>
      <c r="WEU56" s="526"/>
      <c r="WEV56" s="526"/>
      <c r="WEW56" s="526"/>
      <c r="WEX56" s="526"/>
      <c r="WEY56" s="526"/>
      <c r="WEZ56" s="526"/>
      <c r="WFA56" s="526"/>
      <c r="WFB56" s="526"/>
      <c r="WFC56" s="526"/>
      <c r="WFD56" s="526"/>
      <c r="WFE56" s="526"/>
      <c r="WFF56" s="526"/>
      <c r="WFG56" s="526"/>
      <c r="WFH56" s="526"/>
      <c r="WFI56" s="526"/>
      <c r="WFJ56" s="526"/>
      <c r="WFK56" s="526"/>
      <c r="WFL56" s="526"/>
      <c r="WFM56" s="526"/>
      <c r="WFN56" s="526"/>
      <c r="WFO56" s="526"/>
      <c r="WFP56" s="526"/>
      <c r="WFQ56" s="526"/>
      <c r="WFR56" s="526"/>
      <c r="WFS56" s="526"/>
      <c r="WFT56" s="526"/>
      <c r="WFU56" s="526"/>
      <c r="WFV56" s="526"/>
      <c r="WFW56" s="526"/>
      <c r="WFX56" s="526"/>
      <c r="WFY56" s="526"/>
      <c r="WFZ56" s="526"/>
      <c r="WGA56" s="526"/>
      <c r="WGB56" s="526"/>
      <c r="WGC56" s="526"/>
      <c r="WGD56" s="526"/>
      <c r="WGE56" s="526"/>
      <c r="WGF56" s="526"/>
      <c r="WGG56" s="526"/>
      <c r="WGH56" s="526"/>
      <c r="WGI56" s="526"/>
      <c r="WGJ56" s="526"/>
      <c r="WGK56" s="526"/>
      <c r="WGL56" s="526"/>
      <c r="WGM56" s="526"/>
      <c r="WGN56" s="526"/>
      <c r="WGO56" s="526"/>
      <c r="WGP56" s="526"/>
      <c r="WGQ56" s="526"/>
      <c r="WGR56" s="526"/>
      <c r="WGS56" s="526"/>
      <c r="WGT56" s="526"/>
      <c r="WGU56" s="526"/>
      <c r="WGV56" s="526"/>
      <c r="WGW56" s="526"/>
      <c r="WGX56" s="526"/>
      <c r="WGY56" s="526"/>
      <c r="WGZ56" s="526"/>
      <c r="WHA56" s="526"/>
      <c r="WHB56" s="526"/>
      <c r="WHC56" s="526"/>
      <c r="WHD56" s="526"/>
      <c r="WHE56" s="526"/>
      <c r="WHF56" s="526"/>
      <c r="WHG56" s="526"/>
      <c r="WHH56" s="526"/>
      <c r="WHI56" s="526"/>
      <c r="WHJ56" s="526"/>
      <c r="WHK56" s="526"/>
      <c r="WHL56" s="526"/>
      <c r="WHM56" s="526"/>
      <c r="WHN56" s="526"/>
      <c r="WHO56" s="526"/>
      <c r="WHP56" s="526"/>
      <c r="WHQ56" s="526"/>
      <c r="WHR56" s="526"/>
      <c r="WHS56" s="526"/>
      <c r="WHT56" s="526"/>
      <c r="WHU56" s="526"/>
      <c r="WHV56" s="526"/>
      <c r="WHW56" s="526"/>
      <c r="WHX56" s="526"/>
      <c r="WHY56" s="526"/>
      <c r="WHZ56" s="526"/>
      <c r="WIA56" s="526"/>
      <c r="WIB56" s="526"/>
      <c r="WIC56" s="526"/>
      <c r="WID56" s="526"/>
      <c r="WIE56" s="526"/>
      <c r="WIF56" s="526"/>
      <c r="WIG56" s="526"/>
      <c r="WIH56" s="526"/>
      <c r="WII56" s="526"/>
      <c r="WIJ56" s="526"/>
      <c r="WIK56" s="526"/>
      <c r="WIL56" s="526"/>
      <c r="WIM56" s="526"/>
      <c r="WIN56" s="526"/>
      <c r="WIO56" s="526"/>
      <c r="WIP56" s="526"/>
      <c r="WIQ56" s="526"/>
      <c r="WIR56" s="526"/>
      <c r="WIS56" s="526"/>
      <c r="WIT56" s="526"/>
      <c r="WIU56" s="526"/>
      <c r="WIV56" s="526"/>
      <c r="WIW56" s="526"/>
      <c r="WIX56" s="526"/>
      <c r="WIY56" s="526"/>
      <c r="WIZ56" s="526"/>
      <c r="WJA56" s="526"/>
      <c r="WJB56" s="526"/>
      <c r="WJC56" s="526"/>
      <c r="WJD56" s="526"/>
      <c r="WJE56" s="526"/>
      <c r="WJF56" s="526"/>
      <c r="WJG56" s="526"/>
      <c r="WJH56" s="526"/>
      <c r="WJI56" s="526"/>
      <c r="WJJ56" s="526"/>
      <c r="WJK56" s="526"/>
      <c r="WJL56" s="526"/>
      <c r="WJM56" s="526"/>
      <c r="WJN56" s="526"/>
      <c r="WJO56" s="526"/>
      <c r="WJP56" s="526"/>
      <c r="WJQ56" s="526"/>
      <c r="WJR56" s="526"/>
      <c r="WJS56" s="526"/>
      <c r="WJT56" s="526"/>
      <c r="WJU56" s="526"/>
      <c r="WJV56" s="526"/>
      <c r="WJW56" s="526"/>
      <c r="WJX56" s="526"/>
      <c r="WJY56" s="526"/>
      <c r="WJZ56" s="526"/>
      <c r="WKA56" s="526"/>
      <c r="WKB56" s="526"/>
      <c r="WKC56" s="526"/>
      <c r="WKD56" s="526"/>
      <c r="WKE56" s="526"/>
      <c r="WKF56" s="526"/>
      <c r="WKG56" s="526"/>
      <c r="WKH56" s="526"/>
      <c r="WKI56" s="526"/>
      <c r="WKJ56" s="526"/>
      <c r="WKK56" s="526"/>
      <c r="WKL56" s="526"/>
      <c r="WKM56" s="526"/>
      <c r="WKN56" s="526"/>
      <c r="WKO56" s="526"/>
      <c r="WKP56" s="526"/>
      <c r="WKQ56" s="526"/>
      <c r="WKR56" s="526"/>
      <c r="WKS56" s="526"/>
      <c r="WKT56" s="526"/>
      <c r="WKU56" s="526"/>
      <c r="WKV56" s="526"/>
      <c r="WKW56" s="526"/>
      <c r="WKX56" s="526"/>
      <c r="WKY56" s="526"/>
      <c r="WKZ56" s="526"/>
      <c r="WLA56" s="526"/>
      <c r="WLB56" s="526"/>
      <c r="WLC56" s="526"/>
      <c r="WLD56" s="526"/>
      <c r="WLE56" s="526"/>
      <c r="WLF56" s="526"/>
      <c r="WLG56" s="526"/>
      <c r="WLH56" s="526"/>
      <c r="WLI56" s="526"/>
      <c r="WLJ56" s="526"/>
      <c r="WLK56" s="526"/>
      <c r="WLL56" s="526"/>
      <c r="WLM56" s="526"/>
      <c r="WLN56" s="526"/>
      <c r="WLO56" s="526"/>
      <c r="WLP56" s="526"/>
      <c r="WLQ56" s="526"/>
      <c r="WLR56" s="526"/>
      <c r="WLS56" s="526"/>
      <c r="WLT56" s="526"/>
      <c r="WLU56" s="526"/>
      <c r="WLV56" s="526"/>
      <c r="WLW56" s="526"/>
      <c r="WLX56" s="526"/>
      <c r="WLY56" s="526"/>
      <c r="WLZ56" s="526"/>
      <c r="WMA56" s="526"/>
      <c r="WMB56" s="526"/>
      <c r="WMC56" s="526"/>
      <c r="WMD56" s="526"/>
      <c r="WME56" s="526"/>
      <c r="WMF56" s="526"/>
      <c r="WMG56" s="526"/>
      <c r="WMH56" s="526"/>
      <c r="WMI56" s="526"/>
      <c r="WMJ56" s="526"/>
      <c r="WMK56" s="526"/>
      <c r="WML56" s="526"/>
      <c r="WMM56" s="526"/>
      <c r="WMN56" s="526"/>
      <c r="WMO56" s="526"/>
      <c r="WMP56" s="526"/>
      <c r="WMQ56" s="526"/>
      <c r="WMR56" s="526"/>
      <c r="WMS56" s="526"/>
      <c r="WMT56" s="526"/>
      <c r="WMU56" s="526"/>
      <c r="WMV56" s="526"/>
      <c r="WMW56" s="526"/>
      <c r="WMX56" s="526"/>
      <c r="WMY56" s="526"/>
      <c r="WMZ56" s="526"/>
      <c r="WNA56" s="526"/>
      <c r="WNB56" s="526"/>
      <c r="WNC56" s="526"/>
      <c r="WND56" s="526"/>
      <c r="WNE56" s="526"/>
      <c r="WNF56" s="526"/>
      <c r="WNG56" s="526"/>
      <c r="WNH56" s="526"/>
      <c r="WNI56" s="526"/>
      <c r="WNJ56" s="526"/>
      <c r="WNK56" s="526"/>
      <c r="WNL56" s="526"/>
      <c r="WNM56" s="526"/>
      <c r="WNN56" s="526"/>
      <c r="WNO56" s="526"/>
      <c r="WNP56" s="526"/>
      <c r="WNQ56" s="526"/>
      <c r="WNR56" s="526"/>
      <c r="WNS56" s="526"/>
      <c r="WNT56" s="526"/>
      <c r="WNU56" s="526"/>
      <c r="WNV56" s="526"/>
      <c r="WNW56" s="526"/>
      <c r="WNX56" s="526"/>
      <c r="WNY56" s="526"/>
      <c r="WNZ56" s="526"/>
      <c r="WOA56" s="526"/>
      <c r="WOB56" s="526"/>
      <c r="WOC56" s="526"/>
      <c r="WOD56" s="526"/>
      <c r="WOE56" s="526"/>
      <c r="WOF56" s="526"/>
      <c r="WOG56" s="526"/>
      <c r="WOH56" s="526"/>
      <c r="WOI56" s="526"/>
      <c r="WOJ56" s="526"/>
      <c r="WOK56" s="526"/>
      <c r="WOL56" s="526"/>
      <c r="WOM56" s="526"/>
      <c r="WON56" s="526"/>
      <c r="WOO56" s="526"/>
      <c r="WOP56" s="526"/>
      <c r="WOQ56" s="526"/>
      <c r="WOR56" s="526"/>
      <c r="WOS56" s="526"/>
      <c r="WOT56" s="526"/>
      <c r="WOU56" s="526"/>
      <c r="WOV56" s="526"/>
      <c r="WOW56" s="526"/>
      <c r="WOX56" s="526"/>
      <c r="WOY56" s="526"/>
      <c r="WOZ56" s="526"/>
      <c r="WPA56" s="526"/>
      <c r="WPB56" s="526"/>
      <c r="WPC56" s="526"/>
      <c r="WPD56" s="526"/>
      <c r="WPE56" s="526"/>
      <c r="WPF56" s="526"/>
      <c r="WPG56" s="526"/>
      <c r="WPH56" s="526"/>
      <c r="WPI56" s="526"/>
      <c r="WPJ56" s="526"/>
      <c r="WPK56" s="526"/>
      <c r="WPL56" s="526"/>
      <c r="WPM56" s="526"/>
      <c r="WPN56" s="526"/>
      <c r="WPO56" s="526"/>
      <c r="WPP56" s="526"/>
      <c r="WPQ56" s="526"/>
      <c r="WPR56" s="526"/>
      <c r="WPS56" s="526"/>
      <c r="WPT56" s="526"/>
      <c r="WPU56" s="526"/>
      <c r="WPV56" s="526"/>
      <c r="WPW56" s="526"/>
      <c r="WPX56" s="526"/>
      <c r="WPY56" s="526"/>
      <c r="WPZ56" s="526"/>
      <c r="WQA56" s="526"/>
      <c r="WQB56" s="526"/>
      <c r="WQC56" s="526"/>
      <c r="WQD56" s="526"/>
      <c r="WQE56" s="526"/>
      <c r="WQF56" s="526"/>
      <c r="WQG56" s="526"/>
      <c r="WQH56" s="526"/>
      <c r="WQI56" s="526"/>
      <c r="WQJ56" s="526"/>
      <c r="WQK56" s="526"/>
      <c r="WQL56" s="526"/>
      <c r="WQM56" s="526"/>
      <c r="WQN56" s="526"/>
      <c r="WQO56" s="526"/>
      <c r="WQP56" s="526"/>
      <c r="WQQ56" s="526"/>
      <c r="WQR56" s="526"/>
      <c r="WQS56" s="526"/>
      <c r="WQT56" s="526"/>
      <c r="WQU56" s="526"/>
      <c r="WQV56" s="526"/>
      <c r="WQW56" s="526"/>
      <c r="WQX56" s="526"/>
      <c r="WQY56" s="526"/>
      <c r="WQZ56" s="526"/>
      <c r="WRA56" s="526"/>
      <c r="WRB56" s="526"/>
      <c r="WRC56" s="526"/>
      <c r="WRD56" s="526"/>
      <c r="WRE56" s="526"/>
      <c r="WRF56" s="526"/>
      <c r="WRG56" s="526"/>
      <c r="WRH56" s="526"/>
      <c r="WRI56" s="526"/>
      <c r="WRJ56" s="526"/>
      <c r="WRK56" s="526"/>
      <c r="WRL56" s="526"/>
      <c r="WRM56" s="526"/>
      <c r="WRN56" s="526"/>
      <c r="WRO56" s="526"/>
      <c r="WRP56" s="526"/>
      <c r="WRQ56" s="526"/>
      <c r="WRR56" s="526"/>
      <c r="WRS56" s="526"/>
      <c r="WRT56" s="526"/>
      <c r="WRU56" s="526"/>
      <c r="WRV56" s="526"/>
      <c r="WRW56" s="526"/>
      <c r="WRX56" s="526"/>
      <c r="WRY56" s="526"/>
      <c r="WRZ56" s="526"/>
      <c r="WSA56" s="526"/>
      <c r="WSB56" s="526"/>
      <c r="WSC56" s="526"/>
      <c r="WSD56" s="526"/>
      <c r="WSE56" s="526"/>
      <c r="WSF56" s="526"/>
      <c r="WSG56" s="526"/>
      <c r="WSH56" s="526"/>
      <c r="WSI56" s="526"/>
      <c r="WSJ56" s="526"/>
      <c r="WSK56" s="526"/>
      <c r="WSL56" s="526"/>
      <c r="WSM56" s="526"/>
      <c r="WSN56" s="526"/>
      <c r="WSO56" s="526"/>
      <c r="WSP56" s="526"/>
      <c r="WSQ56" s="526"/>
      <c r="WSR56" s="526"/>
      <c r="WSS56" s="526"/>
      <c r="WST56" s="526"/>
      <c r="WSU56" s="526"/>
      <c r="WSV56" s="526"/>
      <c r="WSW56" s="526"/>
      <c r="WSX56" s="526"/>
      <c r="WSY56" s="526"/>
      <c r="WSZ56" s="526"/>
      <c r="WTA56" s="526"/>
      <c r="WTB56" s="526"/>
      <c r="WTC56" s="526"/>
      <c r="WTD56" s="526"/>
      <c r="WTE56" s="526"/>
      <c r="WTF56" s="526"/>
      <c r="WTG56" s="526"/>
      <c r="WTH56" s="526"/>
      <c r="WTI56" s="526"/>
      <c r="WTJ56" s="526"/>
      <c r="WTK56" s="526"/>
      <c r="WTL56" s="526"/>
      <c r="WTM56" s="526"/>
      <c r="WTN56" s="526"/>
      <c r="WTO56" s="526"/>
      <c r="WTP56" s="526"/>
      <c r="WTQ56" s="526"/>
      <c r="WTR56" s="526"/>
      <c r="WTS56" s="526"/>
      <c r="WTT56" s="526"/>
      <c r="WTU56" s="526"/>
      <c r="WTV56" s="526"/>
      <c r="WTW56" s="526"/>
      <c r="WTX56" s="526"/>
      <c r="WTY56" s="526"/>
      <c r="WTZ56" s="526"/>
      <c r="WUA56" s="526"/>
      <c r="WUB56" s="526"/>
      <c r="WUC56" s="526"/>
      <c r="WUD56" s="526"/>
      <c r="WUE56" s="526"/>
      <c r="WUF56" s="526"/>
      <c r="WUG56" s="526"/>
      <c r="WUH56" s="526"/>
      <c r="WUI56" s="526"/>
      <c r="WUJ56" s="526"/>
      <c r="WUK56" s="526"/>
      <c r="WUL56" s="526"/>
      <c r="WUM56" s="526"/>
      <c r="WUN56" s="526"/>
      <c r="WUO56" s="526"/>
      <c r="WUP56" s="526"/>
      <c r="WUQ56" s="526"/>
      <c r="WUR56" s="526"/>
      <c r="WUS56" s="526"/>
      <c r="WUT56" s="526"/>
      <c r="WUU56" s="526"/>
      <c r="WUV56" s="526"/>
      <c r="WUW56" s="526"/>
      <c r="WUX56" s="526"/>
      <c r="WUY56" s="526"/>
      <c r="WUZ56" s="526"/>
      <c r="WVA56" s="526"/>
      <c r="WVB56" s="526"/>
      <c r="WVC56" s="526"/>
      <c r="WVD56" s="526"/>
      <c r="WVE56" s="526"/>
      <c r="WVF56" s="526"/>
      <c r="WVG56" s="526"/>
      <c r="WVH56" s="526"/>
      <c r="WVI56" s="526"/>
      <c r="WVJ56" s="526"/>
      <c r="WVK56" s="526"/>
      <c r="WVL56" s="526"/>
      <c r="WVM56" s="526"/>
      <c r="WVN56" s="526"/>
      <c r="WVO56" s="526"/>
      <c r="WVP56" s="526"/>
      <c r="WVQ56" s="526"/>
      <c r="WVR56" s="526"/>
      <c r="WVS56" s="526"/>
      <c r="WVT56" s="526"/>
      <c r="WVU56" s="526"/>
      <c r="WVV56" s="526"/>
      <c r="WVW56" s="526"/>
      <c r="WVX56" s="526"/>
      <c r="WVY56" s="526"/>
      <c r="WVZ56" s="526"/>
      <c r="WWA56" s="526"/>
      <c r="WWB56" s="526"/>
      <c r="WWC56" s="526"/>
      <c r="WWD56" s="526"/>
      <c r="WWE56" s="526"/>
      <c r="WWF56" s="526"/>
      <c r="WWG56" s="526"/>
      <c r="WWH56" s="526"/>
      <c r="WWI56" s="526"/>
      <c r="WWJ56" s="526"/>
      <c r="WWK56" s="526"/>
      <c r="WWL56" s="526"/>
      <c r="WWM56" s="526"/>
      <c r="WWN56" s="526"/>
      <c r="WWO56" s="526"/>
      <c r="WWP56" s="526"/>
      <c r="WWQ56" s="526"/>
      <c r="WWR56" s="526"/>
      <c r="WWS56" s="526"/>
      <c r="WWT56" s="526"/>
      <c r="WWU56" s="526"/>
      <c r="WWV56" s="526"/>
      <c r="WWW56" s="526"/>
      <c r="WWX56" s="526"/>
      <c r="WWY56" s="526"/>
      <c r="WWZ56" s="526"/>
      <c r="WXA56" s="526"/>
      <c r="WXB56" s="526"/>
      <c r="WXC56" s="526"/>
      <c r="WXD56" s="526"/>
      <c r="WXE56" s="526"/>
      <c r="WXF56" s="526"/>
      <c r="WXG56" s="526"/>
      <c r="WXH56" s="526"/>
      <c r="WXI56" s="526"/>
      <c r="WXJ56" s="526"/>
      <c r="WXK56" s="526"/>
      <c r="WXL56" s="526"/>
      <c r="WXM56" s="526"/>
      <c r="WXN56" s="526"/>
      <c r="WXO56" s="526"/>
      <c r="WXP56" s="526"/>
      <c r="WXQ56" s="526"/>
      <c r="WXR56" s="526"/>
      <c r="WXS56" s="526"/>
      <c r="WXT56" s="526"/>
      <c r="WXU56" s="526"/>
      <c r="WXV56" s="526"/>
      <c r="WXW56" s="526"/>
      <c r="WXX56" s="526"/>
      <c r="WXY56" s="526"/>
      <c r="WXZ56" s="526"/>
      <c r="WYA56" s="526"/>
      <c r="WYB56" s="526"/>
      <c r="WYC56" s="526"/>
      <c r="WYD56" s="526"/>
      <c r="WYE56" s="526"/>
      <c r="WYF56" s="526"/>
      <c r="WYG56" s="526"/>
      <c r="WYH56" s="526"/>
      <c r="WYI56" s="526"/>
      <c r="WYJ56" s="526"/>
      <c r="WYK56" s="526"/>
      <c r="WYL56" s="526"/>
      <c r="WYM56" s="526"/>
      <c r="WYN56" s="526"/>
      <c r="WYO56" s="526"/>
      <c r="WYP56" s="526"/>
      <c r="WYQ56" s="526"/>
      <c r="WYR56" s="526"/>
      <c r="WYS56" s="526"/>
      <c r="WYT56" s="526"/>
      <c r="WYU56" s="526"/>
      <c r="WYV56" s="526"/>
      <c r="WYW56" s="526"/>
      <c r="WYX56" s="526"/>
      <c r="WYY56" s="526"/>
      <c r="WYZ56" s="526"/>
      <c r="WZA56" s="526"/>
      <c r="WZB56" s="526"/>
      <c r="WZC56" s="526"/>
      <c r="WZD56" s="526"/>
      <c r="WZE56" s="526"/>
      <c r="WZF56" s="526"/>
      <c r="WZG56" s="526"/>
      <c r="WZH56" s="526"/>
      <c r="WZI56" s="526"/>
      <c r="WZJ56" s="526"/>
      <c r="WZK56" s="526"/>
      <c r="WZL56" s="526"/>
      <c r="WZM56" s="526"/>
      <c r="WZN56" s="526"/>
      <c r="WZO56" s="526"/>
      <c r="WZP56" s="526"/>
      <c r="WZQ56" s="526"/>
      <c r="WZR56" s="526"/>
      <c r="WZS56" s="526"/>
      <c r="WZT56" s="526"/>
      <c r="WZU56" s="526"/>
      <c r="WZV56" s="526"/>
      <c r="WZW56" s="526"/>
      <c r="WZX56" s="526"/>
      <c r="WZY56" s="526"/>
      <c r="WZZ56" s="526"/>
      <c r="XAA56" s="526"/>
      <c r="XAB56" s="526"/>
      <c r="XAC56" s="526"/>
      <c r="XAD56" s="526"/>
      <c r="XAE56" s="526"/>
      <c r="XAF56" s="526"/>
      <c r="XAG56" s="526"/>
      <c r="XAH56" s="526"/>
      <c r="XAI56" s="526"/>
      <c r="XAJ56" s="526"/>
      <c r="XAK56" s="526"/>
      <c r="XAL56" s="526"/>
      <c r="XAM56" s="526"/>
      <c r="XAN56" s="526"/>
      <c r="XAO56" s="526"/>
      <c r="XAP56" s="526"/>
      <c r="XAQ56" s="526"/>
      <c r="XAR56" s="526"/>
      <c r="XAS56" s="526"/>
      <c r="XAT56" s="526"/>
      <c r="XAU56" s="526"/>
      <c r="XAV56" s="526"/>
      <c r="XAW56" s="526"/>
      <c r="XAX56" s="526"/>
      <c r="XAY56" s="526"/>
      <c r="XAZ56" s="526"/>
      <c r="XBA56" s="526"/>
      <c r="XBB56" s="526"/>
      <c r="XBC56" s="526"/>
      <c r="XBD56" s="526"/>
      <c r="XBE56" s="526"/>
      <c r="XBF56" s="526"/>
      <c r="XBG56" s="526"/>
      <c r="XBH56" s="526"/>
      <c r="XBI56" s="526"/>
      <c r="XBJ56" s="526"/>
      <c r="XBK56" s="526"/>
      <c r="XBL56" s="526"/>
      <c r="XBM56" s="526"/>
      <c r="XBN56" s="526"/>
      <c r="XBO56" s="526"/>
      <c r="XBP56" s="526"/>
      <c r="XBQ56" s="526"/>
      <c r="XBR56" s="526"/>
      <c r="XBS56" s="526"/>
      <c r="XBT56" s="526"/>
      <c r="XBU56" s="526"/>
      <c r="XBV56" s="526"/>
      <c r="XBW56" s="526"/>
      <c r="XBX56" s="526"/>
      <c r="XBY56" s="526"/>
      <c r="XBZ56" s="526"/>
      <c r="XCA56" s="526"/>
      <c r="XCB56" s="526"/>
      <c r="XCC56" s="526"/>
      <c r="XCD56" s="526"/>
      <c r="XCE56" s="526"/>
      <c r="XCF56" s="526"/>
      <c r="XCG56" s="526"/>
      <c r="XCH56" s="526"/>
      <c r="XCI56" s="526"/>
      <c r="XCJ56" s="526"/>
      <c r="XCK56" s="526"/>
      <c r="XCL56" s="526"/>
      <c r="XCM56" s="526"/>
      <c r="XCN56" s="526"/>
      <c r="XCO56" s="526"/>
      <c r="XCP56" s="526"/>
      <c r="XCQ56" s="526"/>
      <c r="XCR56" s="526"/>
      <c r="XCS56" s="526"/>
      <c r="XCT56" s="526"/>
      <c r="XCU56" s="526"/>
      <c r="XCV56" s="526"/>
      <c r="XCW56" s="526"/>
      <c r="XCX56" s="526"/>
      <c r="XCY56" s="526"/>
      <c r="XCZ56" s="526"/>
      <c r="XDA56" s="526"/>
      <c r="XDB56" s="526"/>
      <c r="XDC56" s="526"/>
      <c r="XDD56" s="526"/>
      <c r="XDE56" s="526"/>
      <c r="XDF56" s="526"/>
      <c r="XDG56" s="526"/>
      <c r="XDH56" s="526"/>
      <c r="XDI56" s="526"/>
      <c r="XDJ56" s="526"/>
      <c r="XDK56" s="526"/>
      <c r="XDL56" s="526"/>
      <c r="XDM56" s="526"/>
      <c r="XDN56" s="526"/>
      <c r="XDO56" s="526"/>
      <c r="XDP56" s="526"/>
      <c r="XDQ56" s="526"/>
      <c r="XDR56" s="526"/>
      <c r="XDS56" s="526"/>
      <c r="XDT56" s="526"/>
      <c r="XDU56" s="526"/>
      <c r="XDV56" s="526"/>
      <c r="XDW56" s="526"/>
      <c r="XDX56" s="526"/>
      <c r="XDY56" s="526"/>
      <c r="XDZ56" s="526"/>
      <c r="XEA56" s="526"/>
      <c r="XEB56" s="526"/>
      <c r="XEC56" s="526"/>
      <c r="XED56" s="526"/>
      <c r="XEE56" s="526"/>
      <c r="XEF56" s="526"/>
      <c r="XEG56" s="526"/>
      <c r="XEH56" s="526"/>
      <c r="XEI56" s="526"/>
      <c r="XEJ56" s="526"/>
      <c r="XEK56" s="526"/>
      <c r="XEL56" s="526"/>
      <c r="XEM56" s="526"/>
      <c r="XEN56" s="526"/>
      <c r="XEO56" s="526"/>
      <c r="XEP56" s="526"/>
      <c r="XEQ56" s="526"/>
      <c r="XER56" s="526"/>
      <c r="XES56" s="526"/>
      <c r="XET56" s="526"/>
      <c r="XEU56" s="526"/>
      <c r="XEV56" s="526"/>
      <c r="XEW56" s="526"/>
      <c r="XEX56" s="526"/>
      <c r="XEY56" s="526"/>
      <c r="XEZ56" s="526"/>
      <c r="XFA56" s="526"/>
      <c r="XFB56" s="526"/>
    </row>
    <row r="57" spans="1:16382" customFormat="1" ht="18.95" customHeight="1">
      <c r="A57" s="1599"/>
      <c r="B57" s="1604" t="s">
        <v>724</v>
      </c>
      <c r="C57" s="1605" t="s">
        <v>743</v>
      </c>
      <c r="D57" s="1605"/>
      <c r="E57" s="1605"/>
      <c r="F57" s="1605"/>
      <c r="G57" s="1605"/>
      <c r="H57" s="1605"/>
      <c r="I57" s="1602">
        <v>51</v>
      </c>
      <c r="J57" s="1603"/>
      <c r="K57" s="529"/>
      <c r="L57" s="529"/>
      <c r="M57" s="529"/>
      <c r="N57" s="529"/>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526"/>
      <c r="AZ57" s="526"/>
      <c r="BA57" s="526"/>
      <c r="BB57" s="526"/>
      <c r="BC57" s="526"/>
      <c r="BD57" s="526"/>
      <c r="BE57" s="526"/>
      <c r="BF57" s="526"/>
      <c r="BG57" s="526"/>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6"/>
      <c r="DC57" s="526"/>
      <c r="DD57" s="526"/>
      <c r="DE57" s="526"/>
      <c r="DF57" s="526"/>
      <c r="DG57" s="526"/>
      <c r="DH57" s="526"/>
      <c r="DI57" s="526"/>
      <c r="DJ57" s="526"/>
      <c r="DK57" s="526"/>
      <c r="DL57" s="526"/>
      <c r="DM57" s="526"/>
      <c r="DN57" s="526"/>
      <c r="DO57" s="526"/>
      <c r="DP57" s="526"/>
      <c r="DQ57" s="526"/>
      <c r="DR57" s="526"/>
      <c r="DS57" s="526"/>
      <c r="DT57" s="526"/>
      <c r="DU57" s="526"/>
      <c r="DV57" s="526"/>
      <c r="DW57" s="526"/>
      <c r="DX57" s="526"/>
      <c r="DY57" s="526"/>
      <c r="DZ57" s="526"/>
      <c r="EA57" s="526"/>
      <c r="EB57" s="526"/>
      <c r="EC57" s="526"/>
      <c r="ED57" s="526"/>
      <c r="EE57" s="526"/>
      <c r="EF57" s="526"/>
      <c r="EG57" s="526"/>
      <c r="EH57" s="526"/>
      <c r="EI57" s="526"/>
      <c r="EJ57" s="526"/>
      <c r="EK57" s="526"/>
      <c r="EL57" s="526"/>
      <c r="EM57" s="526"/>
      <c r="EN57" s="526"/>
      <c r="EO57" s="526"/>
      <c r="EP57" s="526"/>
      <c r="EQ57" s="526"/>
      <c r="ER57" s="526"/>
      <c r="ES57" s="526"/>
      <c r="ET57" s="526"/>
      <c r="EU57" s="526"/>
      <c r="EV57" s="526"/>
      <c r="EW57" s="526"/>
      <c r="EX57" s="526"/>
      <c r="EY57" s="526"/>
      <c r="EZ57" s="526"/>
      <c r="FA57" s="526"/>
      <c r="FB57" s="526"/>
      <c r="FC57" s="526"/>
      <c r="FD57" s="526"/>
      <c r="FE57" s="526"/>
      <c r="FF57" s="526"/>
      <c r="FG57" s="526"/>
      <c r="FH57" s="526"/>
      <c r="FI57" s="526"/>
      <c r="FJ57" s="526"/>
      <c r="FK57" s="526"/>
      <c r="FL57" s="526"/>
      <c r="FM57" s="526"/>
      <c r="FN57" s="526"/>
      <c r="FO57" s="526"/>
      <c r="FP57" s="526"/>
      <c r="FQ57" s="526"/>
      <c r="FR57" s="526"/>
      <c r="FS57" s="526"/>
      <c r="FT57" s="526"/>
      <c r="FU57" s="526"/>
      <c r="FV57" s="526"/>
      <c r="FW57" s="526"/>
      <c r="FX57" s="526"/>
      <c r="FY57" s="526"/>
      <c r="FZ57" s="526"/>
      <c r="GA57" s="526"/>
      <c r="GB57" s="526"/>
      <c r="GC57" s="526"/>
      <c r="GD57" s="526"/>
      <c r="GE57" s="526"/>
      <c r="GF57" s="526"/>
      <c r="GG57" s="526"/>
      <c r="GH57" s="526"/>
      <c r="GI57" s="526"/>
      <c r="GJ57" s="526"/>
      <c r="GK57" s="526"/>
      <c r="GL57" s="526"/>
      <c r="GM57" s="526"/>
      <c r="GN57" s="526"/>
      <c r="GO57" s="526"/>
      <c r="GP57" s="526"/>
      <c r="GQ57" s="526"/>
      <c r="GR57" s="526"/>
      <c r="GS57" s="526"/>
      <c r="GT57" s="526"/>
      <c r="GU57" s="526"/>
      <c r="GV57" s="526"/>
      <c r="GW57" s="526"/>
      <c r="GX57" s="526"/>
      <c r="GY57" s="526"/>
      <c r="GZ57" s="526"/>
      <c r="HA57" s="526"/>
      <c r="HB57" s="526"/>
      <c r="HC57" s="526"/>
      <c r="HD57" s="526"/>
      <c r="HE57" s="526"/>
      <c r="HF57" s="526"/>
      <c r="HG57" s="526"/>
      <c r="HH57" s="526"/>
      <c r="HI57" s="526"/>
      <c r="HJ57" s="526"/>
      <c r="HK57" s="526"/>
      <c r="HL57" s="526"/>
      <c r="HM57" s="526"/>
      <c r="HN57" s="526"/>
      <c r="HO57" s="526"/>
      <c r="HP57" s="526"/>
      <c r="HQ57" s="526"/>
      <c r="HR57" s="526"/>
      <c r="HS57" s="526"/>
      <c r="HT57" s="526"/>
      <c r="HU57" s="526"/>
      <c r="HV57" s="526"/>
      <c r="HW57" s="526"/>
      <c r="HX57" s="526"/>
      <c r="HY57" s="526"/>
      <c r="HZ57" s="526"/>
      <c r="IA57" s="526"/>
      <c r="IB57" s="526"/>
      <c r="IC57" s="526"/>
      <c r="ID57" s="526"/>
      <c r="IE57" s="526"/>
      <c r="IF57" s="526"/>
      <c r="IG57" s="526"/>
      <c r="IH57" s="526"/>
      <c r="II57" s="526"/>
      <c r="IJ57" s="526"/>
      <c r="IK57" s="526"/>
      <c r="IL57" s="526"/>
      <c r="IM57" s="526"/>
      <c r="IN57" s="526"/>
      <c r="IO57" s="526"/>
      <c r="IP57" s="526"/>
      <c r="IQ57" s="526"/>
      <c r="IR57" s="526"/>
      <c r="IS57" s="526"/>
      <c r="IT57" s="526"/>
      <c r="IU57" s="526"/>
      <c r="IV57" s="526"/>
      <c r="IW57" s="526"/>
      <c r="IX57" s="526"/>
      <c r="IY57" s="526"/>
      <c r="IZ57" s="526"/>
      <c r="JA57" s="526"/>
      <c r="JB57" s="526"/>
      <c r="JC57" s="526"/>
      <c r="JD57" s="526"/>
      <c r="JE57" s="526"/>
      <c r="JF57" s="526"/>
      <c r="JG57" s="526"/>
      <c r="JH57" s="526"/>
      <c r="JI57" s="526"/>
      <c r="JJ57" s="526"/>
      <c r="JK57" s="526"/>
      <c r="JL57" s="526"/>
      <c r="JM57" s="526"/>
      <c r="JN57" s="526"/>
      <c r="JO57" s="526"/>
      <c r="JP57" s="526"/>
      <c r="JQ57" s="526"/>
      <c r="JR57" s="526"/>
      <c r="JS57" s="526"/>
      <c r="JT57" s="526"/>
      <c r="JU57" s="526"/>
      <c r="JV57" s="526"/>
      <c r="JW57" s="526"/>
      <c r="JX57" s="526"/>
      <c r="JY57" s="526"/>
      <c r="JZ57" s="526"/>
      <c r="KA57" s="526"/>
      <c r="KB57" s="526"/>
      <c r="KC57" s="526"/>
      <c r="KD57" s="526"/>
      <c r="KE57" s="526"/>
      <c r="KF57" s="526"/>
      <c r="KG57" s="526"/>
      <c r="KH57" s="526"/>
      <c r="KI57" s="526"/>
      <c r="KJ57" s="526"/>
      <c r="KK57" s="526"/>
      <c r="KL57" s="526"/>
      <c r="KM57" s="526"/>
      <c r="KN57" s="526"/>
      <c r="KO57" s="526"/>
      <c r="KP57" s="526"/>
      <c r="KQ57" s="526"/>
      <c r="KR57" s="526"/>
      <c r="KS57" s="526"/>
      <c r="KT57" s="526"/>
      <c r="KU57" s="526"/>
      <c r="KV57" s="526"/>
      <c r="KW57" s="526"/>
      <c r="KX57" s="526"/>
      <c r="KY57" s="526"/>
      <c r="KZ57" s="526"/>
      <c r="LA57" s="526"/>
      <c r="LB57" s="526"/>
      <c r="LC57" s="526"/>
      <c r="LD57" s="526"/>
      <c r="LE57" s="526"/>
      <c r="LF57" s="526"/>
      <c r="LG57" s="526"/>
      <c r="LH57" s="526"/>
      <c r="LI57" s="526"/>
      <c r="LJ57" s="526"/>
      <c r="LK57" s="526"/>
      <c r="LL57" s="526"/>
      <c r="LM57" s="526"/>
      <c r="LN57" s="526"/>
      <c r="LO57" s="526"/>
      <c r="LP57" s="526"/>
      <c r="LQ57" s="526"/>
      <c r="LR57" s="526"/>
      <c r="LS57" s="526"/>
      <c r="LT57" s="526"/>
      <c r="LU57" s="526"/>
      <c r="LV57" s="526"/>
      <c r="LW57" s="526"/>
      <c r="LX57" s="526"/>
      <c r="LY57" s="526"/>
      <c r="LZ57" s="526"/>
      <c r="MA57" s="526"/>
      <c r="MB57" s="526"/>
      <c r="MC57" s="526"/>
      <c r="MD57" s="526"/>
      <c r="ME57" s="526"/>
      <c r="MF57" s="526"/>
      <c r="MG57" s="526"/>
      <c r="MH57" s="526"/>
      <c r="MI57" s="526"/>
      <c r="MJ57" s="526"/>
      <c r="MK57" s="526"/>
      <c r="ML57" s="526"/>
      <c r="MM57" s="526"/>
      <c r="MN57" s="526"/>
      <c r="MO57" s="526"/>
      <c r="MP57" s="526"/>
      <c r="MQ57" s="526"/>
      <c r="MR57" s="526"/>
      <c r="MS57" s="526"/>
      <c r="MT57" s="526"/>
      <c r="MU57" s="526"/>
      <c r="MV57" s="526"/>
      <c r="MW57" s="526"/>
      <c r="MX57" s="526"/>
      <c r="MY57" s="526"/>
      <c r="MZ57" s="526"/>
      <c r="NA57" s="526"/>
      <c r="NB57" s="526"/>
      <c r="NC57" s="526"/>
      <c r="ND57" s="526"/>
      <c r="NE57" s="526"/>
      <c r="NF57" s="526"/>
      <c r="NG57" s="526"/>
      <c r="NH57" s="526"/>
      <c r="NI57" s="526"/>
      <c r="NJ57" s="526"/>
      <c r="NK57" s="526"/>
      <c r="NL57" s="526"/>
      <c r="NM57" s="526"/>
      <c r="NN57" s="526"/>
      <c r="NO57" s="526"/>
      <c r="NP57" s="526"/>
      <c r="NQ57" s="526"/>
      <c r="NR57" s="526"/>
      <c r="NS57" s="526"/>
      <c r="NT57" s="526"/>
      <c r="NU57" s="526"/>
      <c r="NV57" s="526"/>
      <c r="NW57" s="526"/>
      <c r="NX57" s="526"/>
      <c r="NY57" s="526"/>
      <c r="NZ57" s="526"/>
      <c r="OA57" s="526"/>
      <c r="OB57" s="526"/>
      <c r="OC57" s="526"/>
      <c r="OD57" s="526"/>
      <c r="OE57" s="526"/>
      <c r="OF57" s="526"/>
      <c r="OG57" s="526"/>
      <c r="OH57" s="526"/>
      <c r="OI57" s="526"/>
      <c r="OJ57" s="526"/>
      <c r="OK57" s="526"/>
      <c r="OL57" s="526"/>
      <c r="OM57" s="526"/>
      <c r="ON57" s="526"/>
      <c r="OO57" s="526"/>
      <c r="OP57" s="526"/>
      <c r="OQ57" s="526"/>
      <c r="OR57" s="526"/>
      <c r="OS57" s="526"/>
      <c r="OT57" s="526"/>
      <c r="OU57" s="526"/>
      <c r="OV57" s="526"/>
      <c r="OW57" s="526"/>
      <c r="OX57" s="526"/>
      <c r="OY57" s="526"/>
      <c r="OZ57" s="526"/>
      <c r="PA57" s="526"/>
      <c r="PB57" s="526"/>
      <c r="PC57" s="526"/>
      <c r="PD57" s="526"/>
      <c r="PE57" s="526"/>
      <c r="PF57" s="526"/>
      <c r="PG57" s="526"/>
      <c r="PH57" s="526"/>
      <c r="PI57" s="526"/>
      <c r="PJ57" s="526"/>
      <c r="PK57" s="526"/>
      <c r="PL57" s="526"/>
      <c r="PM57" s="526"/>
      <c r="PN57" s="526"/>
      <c r="PO57" s="526"/>
      <c r="PP57" s="526"/>
      <c r="PQ57" s="526"/>
      <c r="PR57" s="526"/>
      <c r="PS57" s="526"/>
      <c r="PT57" s="526"/>
      <c r="PU57" s="526"/>
      <c r="PV57" s="526"/>
      <c r="PW57" s="526"/>
      <c r="PX57" s="526"/>
      <c r="PY57" s="526"/>
      <c r="PZ57" s="526"/>
      <c r="QA57" s="526"/>
      <c r="QB57" s="526"/>
      <c r="QC57" s="526"/>
      <c r="QD57" s="526"/>
      <c r="QE57" s="526"/>
      <c r="QF57" s="526"/>
      <c r="QG57" s="526"/>
      <c r="QH57" s="526"/>
      <c r="QI57" s="526"/>
      <c r="QJ57" s="526"/>
      <c r="QK57" s="526"/>
      <c r="QL57" s="526"/>
      <c r="QM57" s="526"/>
      <c r="QN57" s="526"/>
      <c r="QO57" s="526"/>
      <c r="QP57" s="526"/>
      <c r="QQ57" s="526"/>
      <c r="QR57" s="526"/>
      <c r="QS57" s="526"/>
      <c r="QT57" s="526"/>
      <c r="QU57" s="526"/>
      <c r="QV57" s="526"/>
      <c r="QW57" s="526"/>
      <c r="QX57" s="526"/>
      <c r="QY57" s="526"/>
      <c r="QZ57" s="526"/>
      <c r="RA57" s="526"/>
      <c r="RB57" s="526"/>
      <c r="RC57" s="526"/>
      <c r="RD57" s="526"/>
      <c r="RE57" s="526"/>
      <c r="RF57" s="526"/>
      <c r="RG57" s="526"/>
      <c r="RH57" s="526"/>
      <c r="RI57" s="526"/>
      <c r="RJ57" s="526"/>
      <c r="RK57" s="526"/>
      <c r="RL57" s="526"/>
      <c r="RM57" s="526"/>
      <c r="RN57" s="526"/>
      <c r="RO57" s="526"/>
      <c r="RP57" s="526"/>
      <c r="RQ57" s="526"/>
      <c r="RR57" s="526"/>
      <c r="RS57" s="526"/>
      <c r="RT57" s="526"/>
      <c r="RU57" s="526"/>
      <c r="RV57" s="526"/>
      <c r="RW57" s="526"/>
      <c r="RX57" s="526"/>
      <c r="RY57" s="526"/>
      <c r="RZ57" s="526"/>
      <c r="SA57" s="526"/>
      <c r="SB57" s="526"/>
      <c r="SC57" s="526"/>
      <c r="SD57" s="526"/>
      <c r="SE57" s="526"/>
      <c r="SF57" s="526"/>
      <c r="SG57" s="526"/>
      <c r="SH57" s="526"/>
      <c r="SI57" s="526"/>
      <c r="SJ57" s="526"/>
      <c r="SK57" s="526"/>
      <c r="SL57" s="526"/>
      <c r="SM57" s="526"/>
      <c r="SN57" s="526"/>
      <c r="SO57" s="526"/>
      <c r="SP57" s="526"/>
      <c r="SQ57" s="526"/>
      <c r="SR57" s="526"/>
      <c r="SS57" s="526"/>
      <c r="ST57" s="526"/>
      <c r="SU57" s="526"/>
      <c r="SV57" s="526"/>
      <c r="SW57" s="526"/>
      <c r="SX57" s="526"/>
      <c r="SY57" s="526"/>
      <c r="SZ57" s="526"/>
      <c r="TA57" s="526"/>
      <c r="TB57" s="526"/>
      <c r="TC57" s="526"/>
      <c r="TD57" s="526"/>
      <c r="TE57" s="526"/>
      <c r="TF57" s="526"/>
      <c r="TG57" s="526"/>
      <c r="TH57" s="526"/>
      <c r="TI57" s="526"/>
      <c r="TJ57" s="526"/>
      <c r="TK57" s="526"/>
      <c r="TL57" s="526"/>
      <c r="TM57" s="526"/>
      <c r="TN57" s="526"/>
      <c r="TO57" s="526"/>
      <c r="TP57" s="526"/>
      <c r="TQ57" s="526"/>
      <c r="TR57" s="526"/>
      <c r="TS57" s="526"/>
      <c r="TT57" s="526"/>
      <c r="TU57" s="526"/>
      <c r="TV57" s="526"/>
      <c r="TW57" s="526"/>
      <c r="TX57" s="526"/>
      <c r="TY57" s="526"/>
      <c r="TZ57" s="526"/>
      <c r="UA57" s="526"/>
      <c r="UB57" s="526"/>
      <c r="UC57" s="526"/>
      <c r="UD57" s="526"/>
      <c r="UE57" s="526"/>
      <c r="UF57" s="526"/>
      <c r="UG57" s="526"/>
      <c r="UH57" s="526"/>
      <c r="UI57" s="526"/>
      <c r="UJ57" s="526"/>
      <c r="UK57" s="526"/>
      <c r="UL57" s="526"/>
      <c r="UM57" s="526"/>
      <c r="UN57" s="526"/>
      <c r="UO57" s="526"/>
      <c r="UP57" s="526"/>
      <c r="UQ57" s="526"/>
      <c r="UR57" s="526"/>
      <c r="US57" s="526"/>
      <c r="UT57" s="526"/>
      <c r="UU57" s="526"/>
      <c r="UV57" s="526"/>
      <c r="UW57" s="526"/>
      <c r="UX57" s="526"/>
      <c r="UY57" s="526"/>
      <c r="UZ57" s="526"/>
      <c r="VA57" s="526"/>
      <c r="VB57" s="526"/>
      <c r="VC57" s="526"/>
      <c r="VD57" s="526"/>
      <c r="VE57" s="526"/>
      <c r="VF57" s="526"/>
      <c r="VG57" s="526"/>
      <c r="VH57" s="526"/>
      <c r="VI57" s="526"/>
      <c r="VJ57" s="526"/>
      <c r="VK57" s="526"/>
      <c r="VL57" s="526"/>
      <c r="VM57" s="526"/>
      <c r="VN57" s="526"/>
      <c r="VO57" s="526"/>
      <c r="VP57" s="526"/>
      <c r="VQ57" s="526"/>
      <c r="VR57" s="526"/>
      <c r="VS57" s="526"/>
      <c r="VT57" s="526"/>
      <c r="VU57" s="526"/>
      <c r="VV57" s="526"/>
      <c r="VW57" s="526"/>
      <c r="VX57" s="526"/>
      <c r="VY57" s="526"/>
      <c r="VZ57" s="526"/>
      <c r="WA57" s="526"/>
      <c r="WB57" s="526"/>
      <c r="WC57" s="526"/>
      <c r="WD57" s="526"/>
      <c r="WE57" s="526"/>
      <c r="WF57" s="526"/>
      <c r="WG57" s="526"/>
      <c r="WH57" s="526"/>
      <c r="WI57" s="526"/>
      <c r="WJ57" s="526"/>
      <c r="WK57" s="526"/>
      <c r="WL57" s="526"/>
      <c r="WM57" s="526"/>
      <c r="WN57" s="526"/>
      <c r="WO57" s="526"/>
      <c r="WP57" s="526"/>
      <c r="WQ57" s="526"/>
      <c r="WR57" s="526"/>
      <c r="WS57" s="526"/>
      <c r="WT57" s="526"/>
      <c r="WU57" s="526"/>
      <c r="WV57" s="526"/>
      <c r="WW57" s="526"/>
      <c r="WX57" s="526"/>
      <c r="WY57" s="526"/>
      <c r="WZ57" s="526"/>
      <c r="XA57" s="526"/>
      <c r="XB57" s="526"/>
      <c r="XC57" s="526"/>
      <c r="XD57" s="526"/>
      <c r="XE57" s="526"/>
      <c r="XF57" s="526"/>
      <c r="XG57" s="526"/>
      <c r="XH57" s="526"/>
      <c r="XI57" s="526"/>
      <c r="XJ57" s="526"/>
      <c r="XK57" s="526"/>
      <c r="XL57" s="526"/>
      <c r="XM57" s="526"/>
      <c r="XN57" s="526"/>
      <c r="XO57" s="526"/>
      <c r="XP57" s="526"/>
      <c r="XQ57" s="526"/>
      <c r="XR57" s="526"/>
      <c r="XS57" s="526"/>
      <c r="XT57" s="526"/>
      <c r="XU57" s="526"/>
      <c r="XV57" s="526"/>
      <c r="XW57" s="526"/>
      <c r="XX57" s="526"/>
      <c r="XY57" s="526"/>
      <c r="XZ57" s="526"/>
      <c r="YA57" s="526"/>
      <c r="YB57" s="526"/>
      <c r="YC57" s="526"/>
      <c r="YD57" s="526"/>
      <c r="YE57" s="526"/>
      <c r="YF57" s="526"/>
      <c r="YG57" s="526"/>
      <c r="YH57" s="526"/>
      <c r="YI57" s="526"/>
      <c r="YJ57" s="526"/>
      <c r="YK57" s="526"/>
      <c r="YL57" s="526"/>
      <c r="YM57" s="526"/>
      <c r="YN57" s="526"/>
      <c r="YO57" s="526"/>
      <c r="YP57" s="526"/>
      <c r="YQ57" s="526"/>
      <c r="YR57" s="526"/>
      <c r="YS57" s="526"/>
      <c r="YT57" s="526"/>
      <c r="YU57" s="526"/>
      <c r="YV57" s="526"/>
      <c r="YW57" s="526"/>
      <c r="YX57" s="526"/>
      <c r="YY57" s="526"/>
      <c r="YZ57" s="526"/>
      <c r="ZA57" s="526"/>
      <c r="ZB57" s="526"/>
      <c r="ZC57" s="526"/>
      <c r="ZD57" s="526"/>
      <c r="ZE57" s="526"/>
      <c r="ZF57" s="526"/>
      <c r="ZG57" s="526"/>
      <c r="ZH57" s="526"/>
      <c r="ZI57" s="526"/>
      <c r="ZJ57" s="526"/>
      <c r="ZK57" s="526"/>
      <c r="ZL57" s="526"/>
      <c r="ZM57" s="526"/>
      <c r="ZN57" s="526"/>
      <c r="ZO57" s="526"/>
      <c r="ZP57" s="526"/>
      <c r="ZQ57" s="526"/>
      <c r="ZR57" s="526"/>
      <c r="ZS57" s="526"/>
      <c r="ZT57" s="526"/>
      <c r="ZU57" s="526"/>
      <c r="ZV57" s="526"/>
      <c r="ZW57" s="526"/>
      <c r="ZX57" s="526"/>
      <c r="ZY57" s="526"/>
      <c r="ZZ57" s="526"/>
      <c r="AAA57" s="526"/>
      <c r="AAB57" s="526"/>
      <c r="AAC57" s="526"/>
      <c r="AAD57" s="526"/>
      <c r="AAE57" s="526"/>
      <c r="AAF57" s="526"/>
      <c r="AAG57" s="526"/>
      <c r="AAH57" s="526"/>
      <c r="AAI57" s="526"/>
      <c r="AAJ57" s="526"/>
      <c r="AAK57" s="526"/>
      <c r="AAL57" s="526"/>
      <c r="AAM57" s="526"/>
      <c r="AAN57" s="526"/>
      <c r="AAO57" s="526"/>
      <c r="AAP57" s="526"/>
      <c r="AAQ57" s="526"/>
      <c r="AAR57" s="526"/>
      <c r="AAS57" s="526"/>
      <c r="AAT57" s="526"/>
      <c r="AAU57" s="526"/>
      <c r="AAV57" s="526"/>
      <c r="AAW57" s="526"/>
      <c r="AAX57" s="526"/>
      <c r="AAY57" s="526"/>
      <c r="AAZ57" s="526"/>
      <c r="ABA57" s="526"/>
      <c r="ABB57" s="526"/>
      <c r="ABC57" s="526"/>
      <c r="ABD57" s="526"/>
      <c r="ABE57" s="526"/>
      <c r="ABF57" s="526"/>
      <c r="ABG57" s="526"/>
      <c r="ABH57" s="526"/>
      <c r="ABI57" s="526"/>
      <c r="ABJ57" s="526"/>
      <c r="ABK57" s="526"/>
      <c r="ABL57" s="526"/>
      <c r="ABM57" s="526"/>
      <c r="ABN57" s="526"/>
      <c r="ABO57" s="526"/>
      <c r="ABP57" s="526"/>
      <c r="ABQ57" s="526"/>
      <c r="ABR57" s="526"/>
      <c r="ABS57" s="526"/>
      <c r="ABT57" s="526"/>
      <c r="ABU57" s="526"/>
      <c r="ABV57" s="526"/>
      <c r="ABW57" s="526"/>
      <c r="ABX57" s="526"/>
      <c r="ABY57" s="526"/>
      <c r="ABZ57" s="526"/>
      <c r="ACA57" s="526"/>
      <c r="ACB57" s="526"/>
      <c r="ACC57" s="526"/>
      <c r="ACD57" s="526"/>
      <c r="ACE57" s="526"/>
      <c r="ACF57" s="526"/>
      <c r="ACG57" s="526"/>
      <c r="ACH57" s="526"/>
      <c r="ACI57" s="526"/>
      <c r="ACJ57" s="526"/>
      <c r="ACK57" s="526"/>
      <c r="ACL57" s="526"/>
      <c r="ACM57" s="526"/>
      <c r="ACN57" s="526"/>
      <c r="ACO57" s="526"/>
      <c r="ACP57" s="526"/>
      <c r="ACQ57" s="526"/>
      <c r="ACR57" s="526"/>
      <c r="ACS57" s="526"/>
      <c r="ACT57" s="526"/>
      <c r="ACU57" s="526"/>
      <c r="ACV57" s="526"/>
      <c r="ACW57" s="526"/>
      <c r="ACX57" s="526"/>
      <c r="ACY57" s="526"/>
      <c r="ACZ57" s="526"/>
      <c r="ADA57" s="526"/>
      <c r="ADB57" s="526"/>
      <c r="ADC57" s="526"/>
      <c r="ADD57" s="526"/>
      <c r="ADE57" s="526"/>
      <c r="ADF57" s="526"/>
      <c r="ADG57" s="526"/>
      <c r="ADH57" s="526"/>
      <c r="ADI57" s="526"/>
      <c r="ADJ57" s="526"/>
      <c r="ADK57" s="526"/>
      <c r="ADL57" s="526"/>
      <c r="ADM57" s="526"/>
      <c r="ADN57" s="526"/>
      <c r="ADO57" s="526"/>
      <c r="ADP57" s="526"/>
      <c r="ADQ57" s="526"/>
      <c r="ADR57" s="526"/>
      <c r="ADS57" s="526"/>
      <c r="ADT57" s="526"/>
      <c r="ADU57" s="526"/>
      <c r="ADV57" s="526"/>
      <c r="ADW57" s="526"/>
      <c r="ADX57" s="526"/>
      <c r="ADY57" s="526"/>
      <c r="ADZ57" s="526"/>
      <c r="AEA57" s="526"/>
      <c r="AEB57" s="526"/>
      <c r="AEC57" s="526"/>
      <c r="AED57" s="526"/>
      <c r="AEE57" s="526"/>
      <c r="AEF57" s="526"/>
      <c r="AEG57" s="526"/>
      <c r="AEH57" s="526"/>
      <c r="AEI57" s="526"/>
      <c r="AEJ57" s="526"/>
      <c r="AEK57" s="526"/>
      <c r="AEL57" s="526"/>
      <c r="AEM57" s="526"/>
      <c r="AEN57" s="526"/>
      <c r="AEO57" s="526"/>
      <c r="AEP57" s="526"/>
      <c r="AEQ57" s="526"/>
      <c r="AER57" s="526"/>
      <c r="AES57" s="526"/>
      <c r="AET57" s="526"/>
      <c r="AEU57" s="526"/>
      <c r="AEV57" s="526"/>
      <c r="AEW57" s="526"/>
      <c r="AEX57" s="526"/>
      <c r="AEY57" s="526"/>
      <c r="AEZ57" s="526"/>
      <c r="AFA57" s="526"/>
      <c r="AFB57" s="526"/>
      <c r="AFC57" s="526"/>
      <c r="AFD57" s="526"/>
      <c r="AFE57" s="526"/>
      <c r="AFF57" s="526"/>
      <c r="AFG57" s="526"/>
      <c r="AFH57" s="526"/>
      <c r="AFI57" s="526"/>
      <c r="AFJ57" s="526"/>
      <c r="AFK57" s="526"/>
      <c r="AFL57" s="526"/>
      <c r="AFM57" s="526"/>
      <c r="AFN57" s="526"/>
      <c r="AFO57" s="526"/>
      <c r="AFP57" s="526"/>
      <c r="AFQ57" s="526"/>
      <c r="AFR57" s="526"/>
      <c r="AFS57" s="526"/>
      <c r="AFT57" s="526"/>
      <c r="AFU57" s="526"/>
      <c r="AFV57" s="526"/>
      <c r="AFW57" s="526"/>
      <c r="AFX57" s="526"/>
      <c r="AFY57" s="526"/>
      <c r="AFZ57" s="526"/>
      <c r="AGA57" s="526"/>
      <c r="AGB57" s="526"/>
      <c r="AGC57" s="526"/>
      <c r="AGD57" s="526"/>
      <c r="AGE57" s="526"/>
      <c r="AGF57" s="526"/>
      <c r="AGG57" s="526"/>
      <c r="AGH57" s="526"/>
      <c r="AGI57" s="526"/>
      <c r="AGJ57" s="526"/>
      <c r="AGK57" s="526"/>
      <c r="AGL57" s="526"/>
      <c r="AGM57" s="526"/>
      <c r="AGN57" s="526"/>
      <c r="AGO57" s="526"/>
      <c r="AGP57" s="526"/>
      <c r="AGQ57" s="526"/>
      <c r="AGR57" s="526"/>
      <c r="AGS57" s="526"/>
      <c r="AGT57" s="526"/>
      <c r="AGU57" s="526"/>
      <c r="AGV57" s="526"/>
      <c r="AGW57" s="526"/>
      <c r="AGX57" s="526"/>
      <c r="AGY57" s="526"/>
      <c r="AGZ57" s="526"/>
      <c r="AHA57" s="526"/>
      <c r="AHB57" s="526"/>
      <c r="AHC57" s="526"/>
      <c r="AHD57" s="526"/>
      <c r="AHE57" s="526"/>
      <c r="AHF57" s="526"/>
      <c r="AHG57" s="526"/>
      <c r="AHH57" s="526"/>
      <c r="AHI57" s="526"/>
      <c r="AHJ57" s="526"/>
      <c r="AHK57" s="526"/>
      <c r="AHL57" s="526"/>
      <c r="AHM57" s="526"/>
      <c r="AHN57" s="526"/>
      <c r="AHO57" s="526"/>
      <c r="AHP57" s="526"/>
      <c r="AHQ57" s="526"/>
      <c r="AHR57" s="526"/>
      <c r="AHS57" s="526"/>
      <c r="AHT57" s="526"/>
      <c r="AHU57" s="526"/>
      <c r="AHV57" s="526"/>
      <c r="AHW57" s="526"/>
      <c r="AHX57" s="526"/>
      <c r="AHY57" s="526"/>
      <c r="AHZ57" s="526"/>
      <c r="AIA57" s="526"/>
      <c r="AIB57" s="526"/>
      <c r="AIC57" s="526"/>
      <c r="AID57" s="526"/>
      <c r="AIE57" s="526"/>
      <c r="AIF57" s="526"/>
      <c r="AIG57" s="526"/>
      <c r="AIH57" s="526"/>
      <c r="AII57" s="526"/>
      <c r="AIJ57" s="526"/>
      <c r="AIK57" s="526"/>
      <c r="AIL57" s="526"/>
      <c r="AIM57" s="526"/>
      <c r="AIN57" s="526"/>
      <c r="AIO57" s="526"/>
      <c r="AIP57" s="526"/>
      <c r="AIQ57" s="526"/>
      <c r="AIR57" s="526"/>
      <c r="AIS57" s="526"/>
      <c r="AIT57" s="526"/>
      <c r="AIU57" s="526"/>
      <c r="AIV57" s="526"/>
      <c r="AIW57" s="526"/>
      <c r="AIX57" s="526"/>
      <c r="AIY57" s="526"/>
      <c r="AIZ57" s="526"/>
      <c r="AJA57" s="526"/>
      <c r="AJB57" s="526"/>
      <c r="AJC57" s="526"/>
      <c r="AJD57" s="526"/>
      <c r="AJE57" s="526"/>
      <c r="AJF57" s="526"/>
      <c r="AJG57" s="526"/>
      <c r="AJH57" s="526"/>
      <c r="AJI57" s="526"/>
      <c r="AJJ57" s="526"/>
      <c r="AJK57" s="526"/>
      <c r="AJL57" s="526"/>
      <c r="AJM57" s="526"/>
      <c r="AJN57" s="526"/>
      <c r="AJO57" s="526"/>
      <c r="AJP57" s="526"/>
      <c r="AJQ57" s="526"/>
      <c r="AJR57" s="526"/>
      <c r="AJS57" s="526"/>
      <c r="AJT57" s="526"/>
      <c r="AJU57" s="526"/>
      <c r="AJV57" s="526"/>
      <c r="AJW57" s="526"/>
      <c r="AJX57" s="526"/>
      <c r="AJY57" s="526"/>
      <c r="AJZ57" s="526"/>
      <c r="AKA57" s="526"/>
      <c r="AKB57" s="526"/>
      <c r="AKC57" s="526"/>
      <c r="AKD57" s="526"/>
      <c r="AKE57" s="526"/>
      <c r="AKF57" s="526"/>
      <c r="AKG57" s="526"/>
      <c r="AKH57" s="526"/>
      <c r="AKI57" s="526"/>
      <c r="AKJ57" s="526"/>
      <c r="AKK57" s="526"/>
      <c r="AKL57" s="526"/>
      <c r="AKM57" s="526"/>
      <c r="AKN57" s="526"/>
      <c r="AKO57" s="526"/>
      <c r="AKP57" s="526"/>
      <c r="AKQ57" s="526"/>
      <c r="AKR57" s="526"/>
      <c r="AKS57" s="526"/>
      <c r="AKT57" s="526"/>
      <c r="AKU57" s="526"/>
      <c r="AKV57" s="526"/>
      <c r="AKW57" s="526"/>
      <c r="AKX57" s="526"/>
      <c r="AKY57" s="526"/>
      <c r="AKZ57" s="526"/>
      <c r="ALA57" s="526"/>
      <c r="ALB57" s="526"/>
      <c r="ALC57" s="526"/>
      <c r="ALD57" s="526"/>
      <c r="ALE57" s="526"/>
      <c r="ALF57" s="526"/>
      <c r="ALG57" s="526"/>
      <c r="ALH57" s="526"/>
      <c r="ALI57" s="526"/>
      <c r="ALJ57" s="526"/>
      <c r="ALK57" s="526"/>
      <c r="ALL57" s="526"/>
      <c r="ALM57" s="526"/>
      <c r="ALN57" s="526"/>
      <c r="ALO57" s="526"/>
      <c r="ALP57" s="526"/>
      <c r="ALQ57" s="526"/>
      <c r="ALR57" s="526"/>
      <c r="ALS57" s="526"/>
      <c r="ALT57" s="526"/>
      <c r="ALU57" s="526"/>
      <c r="ALV57" s="526"/>
      <c r="ALW57" s="526"/>
      <c r="ALX57" s="526"/>
      <c r="ALY57" s="526"/>
      <c r="ALZ57" s="526"/>
      <c r="AMA57" s="526"/>
      <c r="AMB57" s="526"/>
      <c r="AMC57" s="526"/>
      <c r="AMD57" s="526"/>
      <c r="AME57" s="526"/>
      <c r="AMF57" s="526"/>
      <c r="AMG57" s="526"/>
      <c r="AMH57" s="526"/>
      <c r="AMI57" s="526"/>
      <c r="AMJ57" s="526"/>
      <c r="AMK57" s="526"/>
      <c r="AML57" s="526"/>
      <c r="AMM57" s="526"/>
      <c r="AMN57" s="526"/>
      <c r="AMO57" s="526"/>
      <c r="AMP57" s="526"/>
      <c r="AMQ57" s="526"/>
      <c r="AMR57" s="526"/>
      <c r="AMS57" s="526"/>
      <c r="AMT57" s="526"/>
      <c r="AMU57" s="526"/>
      <c r="AMV57" s="526"/>
      <c r="AMW57" s="526"/>
      <c r="AMX57" s="526"/>
      <c r="AMY57" s="526"/>
      <c r="AMZ57" s="526"/>
      <c r="ANA57" s="526"/>
      <c r="ANB57" s="526"/>
      <c r="ANC57" s="526"/>
      <c r="AND57" s="526"/>
      <c r="ANE57" s="526"/>
      <c r="ANF57" s="526"/>
      <c r="ANG57" s="526"/>
      <c r="ANH57" s="526"/>
      <c r="ANI57" s="526"/>
      <c r="ANJ57" s="526"/>
      <c r="ANK57" s="526"/>
      <c r="ANL57" s="526"/>
      <c r="ANM57" s="526"/>
      <c r="ANN57" s="526"/>
      <c r="ANO57" s="526"/>
      <c r="ANP57" s="526"/>
      <c r="ANQ57" s="526"/>
      <c r="ANR57" s="526"/>
      <c r="ANS57" s="526"/>
      <c r="ANT57" s="526"/>
      <c r="ANU57" s="526"/>
      <c r="ANV57" s="526"/>
      <c r="ANW57" s="526"/>
      <c r="ANX57" s="526"/>
      <c r="ANY57" s="526"/>
      <c r="ANZ57" s="526"/>
      <c r="AOA57" s="526"/>
      <c r="AOB57" s="526"/>
      <c r="AOC57" s="526"/>
      <c r="AOD57" s="526"/>
      <c r="AOE57" s="526"/>
      <c r="AOF57" s="526"/>
      <c r="AOG57" s="526"/>
      <c r="AOH57" s="526"/>
      <c r="AOI57" s="526"/>
      <c r="AOJ57" s="526"/>
      <c r="AOK57" s="526"/>
      <c r="AOL57" s="526"/>
      <c r="AOM57" s="526"/>
      <c r="AON57" s="526"/>
      <c r="AOO57" s="526"/>
      <c r="AOP57" s="526"/>
      <c r="AOQ57" s="526"/>
      <c r="AOR57" s="526"/>
      <c r="AOS57" s="526"/>
      <c r="AOT57" s="526"/>
      <c r="AOU57" s="526"/>
      <c r="AOV57" s="526"/>
      <c r="AOW57" s="526"/>
      <c r="AOX57" s="526"/>
      <c r="AOY57" s="526"/>
      <c r="AOZ57" s="526"/>
      <c r="APA57" s="526"/>
      <c r="APB57" s="526"/>
      <c r="APC57" s="526"/>
      <c r="APD57" s="526"/>
      <c r="APE57" s="526"/>
      <c r="APF57" s="526"/>
      <c r="APG57" s="526"/>
      <c r="APH57" s="526"/>
      <c r="API57" s="526"/>
      <c r="APJ57" s="526"/>
      <c r="APK57" s="526"/>
      <c r="APL57" s="526"/>
      <c r="APM57" s="526"/>
      <c r="APN57" s="526"/>
      <c r="APO57" s="526"/>
      <c r="APP57" s="526"/>
      <c r="APQ57" s="526"/>
      <c r="APR57" s="526"/>
      <c r="APS57" s="526"/>
      <c r="APT57" s="526"/>
      <c r="APU57" s="526"/>
      <c r="APV57" s="526"/>
      <c r="APW57" s="526"/>
      <c r="APX57" s="526"/>
      <c r="APY57" s="526"/>
      <c r="APZ57" s="526"/>
      <c r="AQA57" s="526"/>
      <c r="AQB57" s="526"/>
      <c r="AQC57" s="526"/>
      <c r="AQD57" s="526"/>
      <c r="AQE57" s="526"/>
      <c r="AQF57" s="526"/>
      <c r="AQG57" s="526"/>
      <c r="AQH57" s="526"/>
      <c r="AQI57" s="526"/>
      <c r="AQJ57" s="526"/>
      <c r="AQK57" s="526"/>
      <c r="AQL57" s="526"/>
      <c r="AQM57" s="526"/>
      <c r="AQN57" s="526"/>
      <c r="AQO57" s="526"/>
      <c r="AQP57" s="526"/>
      <c r="AQQ57" s="526"/>
      <c r="AQR57" s="526"/>
      <c r="AQS57" s="526"/>
      <c r="AQT57" s="526"/>
      <c r="AQU57" s="526"/>
      <c r="AQV57" s="526"/>
      <c r="AQW57" s="526"/>
      <c r="AQX57" s="526"/>
      <c r="AQY57" s="526"/>
      <c r="AQZ57" s="526"/>
      <c r="ARA57" s="526"/>
      <c r="ARB57" s="526"/>
      <c r="ARC57" s="526"/>
      <c r="ARD57" s="526"/>
      <c r="ARE57" s="526"/>
      <c r="ARF57" s="526"/>
      <c r="ARG57" s="526"/>
      <c r="ARH57" s="526"/>
      <c r="ARI57" s="526"/>
      <c r="ARJ57" s="526"/>
      <c r="ARK57" s="526"/>
      <c r="ARL57" s="526"/>
      <c r="ARM57" s="526"/>
      <c r="ARN57" s="526"/>
      <c r="ARO57" s="526"/>
      <c r="ARP57" s="526"/>
      <c r="ARQ57" s="526"/>
      <c r="ARR57" s="526"/>
      <c r="ARS57" s="526"/>
      <c r="ART57" s="526"/>
      <c r="ARU57" s="526"/>
      <c r="ARV57" s="526"/>
      <c r="ARW57" s="526"/>
      <c r="ARX57" s="526"/>
      <c r="ARY57" s="526"/>
      <c r="ARZ57" s="526"/>
      <c r="ASA57" s="526"/>
      <c r="ASB57" s="526"/>
      <c r="ASC57" s="526"/>
      <c r="ASD57" s="526"/>
      <c r="ASE57" s="526"/>
      <c r="ASF57" s="526"/>
      <c r="ASG57" s="526"/>
      <c r="ASH57" s="526"/>
      <c r="ASI57" s="526"/>
      <c r="ASJ57" s="526"/>
      <c r="ASK57" s="526"/>
      <c r="ASL57" s="526"/>
      <c r="ASM57" s="526"/>
      <c r="ASN57" s="526"/>
      <c r="ASO57" s="526"/>
      <c r="ASP57" s="526"/>
      <c r="ASQ57" s="526"/>
      <c r="ASR57" s="526"/>
      <c r="ASS57" s="526"/>
      <c r="AST57" s="526"/>
      <c r="ASU57" s="526"/>
      <c r="ASV57" s="526"/>
      <c r="ASW57" s="526"/>
      <c r="ASX57" s="526"/>
      <c r="ASY57" s="526"/>
      <c r="ASZ57" s="526"/>
      <c r="ATA57" s="526"/>
      <c r="ATB57" s="526"/>
      <c r="ATC57" s="526"/>
      <c r="ATD57" s="526"/>
      <c r="ATE57" s="526"/>
      <c r="ATF57" s="526"/>
      <c r="ATG57" s="526"/>
      <c r="ATH57" s="526"/>
      <c r="ATI57" s="526"/>
      <c r="ATJ57" s="526"/>
      <c r="ATK57" s="526"/>
      <c r="ATL57" s="526"/>
      <c r="ATM57" s="526"/>
      <c r="ATN57" s="526"/>
      <c r="ATO57" s="526"/>
      <c r="ATP57" s="526"/>
      <c r="ATQ57" s="526"/>
      <c r="ATR57" s="526"/>
      <c r="ATS57" s="526"/>
      <c r="ATT57" s="526"/>
      <c r="ATU57" s="526"/>
      <c r="ATV57" s="526"/>
      <c r="ATW57" s="526"/>
      <c r="ATX57" s="526"/>
      <c r="ATY57" s="526"/>
      <c r="ATZ57" s="526"/>
      <c r="AUA57" s="526"/>
      <c r="AUB57" s="526"/>
      <c r="AUC57" s="526"/>
      <c r="AUD57" s="526"/>
      <c r="AUE57" s="526"/>
      <c r="AUF57" s="526"/>
      <c r="AUG57" s="526"/>
      <c r="AUH57" s="526"/>
      <c r="AUI57" s="526"/>
      <c r="AUJ57" s="526"/>
      <c r="AUK57" s="526"/>
      <c r="AUL57" s="526"/>
      <c r="AUM57" s="526"/>
      <c r="AUN57" s="526"/>
      <c r="AUO57" s="526"/>
      <c r="AUP57" s="526"/>
      <c r="AUQ57" s="526"/>
      <c r="AUR57" s="526"/>
      <c r="AUS57" s="526"/>
      <c r="AUT57" s="526"/>
      <c r="AUU57" s="526"/>
      <c r="AUV57" s="526"/>
      <c r="AUW57" s="526"/>
      <c r="AUX57" s="526"/>
      <c r="AUY57" s="526"/>
      <c r="AUZ57" s="526"/>
      <c r="AVA57" s="526"/>
      <c r="AVB57" s="526"/>
      <c r="AVC57" s="526"/>
      <c r="AVD57" s="526"/>
      <c r="AVE57" s="526"/>
      <c r="AVF57" s="526"/>
      <c r="AVG57" s="526"/>
      <c r="AVH57" s="526"/>
      <c r="AVI57" s="526"/>
      <c r="AVJ57" s="526"/>
      <c r="AVK57" s="526"/>
      <c r="AVL57" s="526"/>
      <c r="AVM57" s="526"/>
      <c r="AVN57" s="526"/>
      <c r="AVO57" s="526"/>
      <c r="AVP57" s="526"/>
      <c r="AVQ57" s="526"/>
      <c r="AVR57" s="526"/>
      <c r="AVS57" s="526"/>
      <c r="AVT57" s="526"/>
      <c r="AVU57" s="526"/>
      <c r="AVV57" s="526"/>
      <c r="AVW57" s="526"/>
      <c r="AVX57" s="526"/>
      <c r="AVY57" s="526"/>
      <c r="AVZ57" s="526"/>
      <c r="AWA57" s="526"/>
      <c r="AWB57" s="526"/>
      <c r="AWC57" s="526"/>
      <c r="AWD57" s="526"/>
      <c r="AWE57" s="526"/>
      <c r="AWF57" s="526"/>
      <c r="AWG57" s="526"/>
      <c r="AWH57" s="526"/>
      <c r="AWI57" s="526"/>
      <c r="AWJ57" s="526"/>
      <c r="AWK57" s="526"/>
      <c r="AWL57" s="526"/>
      <c r="AWM57" s="526"/>
      <c r="AWN57" s="526"/>
      <c r="AWO57" s="526"/>
      <c r="AWP57" s="526"/>
      <c r="AWQ57" s="526"/>
      <c r="AWR57" s="526"/>
      <c r="AWS57" s="526"/>
      <c r="AWT57" s="526"/>
      <c r="AWU57" s="526"/>
      <c r="AWV57" s="526"/>
      <c r="AWW57" s="526"/>
      <c r="AWX57" s="526"/>
      <c r="AWY57" s="526"/>
      <c r="AWZ57" s="526"/>
      <c r="AXA57" s="526"/>
      <c r="AXB57" s="526"/>
      <c r="AXC57" s="526"/>
      <c r="AXD57" s="526"/>
      <c r="AXE57" s="526"/>
      <c r="AXF57" s="526"/>
      <c r="AXG57" s="526"/>
      <c r="AXH57" s="526"/>
      <c r="AXI57" s="526"/>
      <c r="AXJ57" s="526"/>
      <c r="AXK57" s="526"/>
      <c r="AXL57" s="526"/>
      <c r="AXM57" s="526"/>
      <c r="AXN57" s="526"/>
      <c r="AXO57" s="526"/>
      <c r="AXP57" s="526"/>
      <c r="AXQ57" s="526"/>
      <c r="AXR57" s="526"/>
      <c r="AXS57" s="526"/>
      <c r="AXT57" s="526"/>
      <c r="AXU57" s="526"/>
      <c r="AXV57" s="526"/>
      <c r="AXW57" s="526"/>
      <c r="AXX57" s="526"/>
      <c r="AXY57" s="526"/>
      <c r="AXZ57" s="526"/>
      <c r="AYA57" s="526"/>
      <c r="AYB57" s="526"/>
      <c r="AYC57" s="526"/>
      <c r="AYD57" s="526"/>
      <c r="AYE57" s="526"/>
      <c r="AYF57" s="526"/>
      <c r="AYG57" s="526"/>
      <c r="AYH57" s="526"/>
      <c r="AYI57" s="526"/>
      <c r="AYJ57" s="526"/>
      <c r="AYK57" s="526"/>
      <c r="AYL57" s="526"/>
      <c r="AYM57" s="526"/>
      <c r="AYN57" s="526"/>
      <c r="AYO57" s="526"/>
      <c r="AYP57" s="526"/>
      <c r="AYQ57" s="526"/>
      <c r="AYR57" s="526"/>
      <c r="AYS57" s="526"/>
      <c r="AYT57" s="526"/>
      <c r="AYU57" s="526"/>
      <c r="AYV57" s="526"/>
      <c r="AYW57" s="526"/>
      <c r="AYX57" s="526"/>
      <c r="AYY57" s="526"/>
      <c r="AYZ57" s="526"/>
      <c r="AZA57" s="526"/>
      <c r="AZB57" s="526"/>
      <c r="AZC57" s="526"/>
      <c r="AZD57" s="526"/>
      <c r="AZE57" s="526"/>
      <c r="AZF57" s="526"/>
      <c r="AZG57" s="526"/>
      <c r="AZH57" s="526"/>
      <c r="AZI57" s="526"/>
      <c r="AZJ57" s="526"/>
      <c r="AZK57" s="526"/>
      <c r="AZL57" s="526"/>
      <c r="AZM57" s="526"/>
      <c r="AZN57" s="526"/>
      <c r="AZO57" s="526"/>
      <c r="AZP57" s="526"/>
      <c r="AZQ57" s="526"/>
      <c r="AZR57" s="526"/>
      <c r="AZS57" s="526"/>
      <c r="AZT57" s="526"/>
      <c r="AZU57" s="526"/>
      <c r="AZV57" s="526"/>
      <c r="AZW57" s="526"/>
      <c r="AZX57" s="526"/>
      <c r="AZY57" s="526"/>
      <c r="AZZ57" s="526"/>
      <c r="BAA57" s="526"/>
      <c r="BAB57" s="526"/>
      <c r="BAC57" s="526"/>
      <c r="BAD57" s="526"/>
      <c r="BAE57" s="526"/>
      <c r="BAF57" s="526"/>
      <c r="BAG57" s="526"/>
      <c r="BAH57" s="526"/>
      <c r="BAI57" s="526"/>
      <c r="BAJ57" s="526"/>
      <c r="BAK57" s="526"/>
      <c r="BAL57" s="526"/>
      <c r="BAM57" s="526"/>
      <c r="BAN57" s="526"/>
      <c r="BAO57" s="526"/>
      <c r="BAP57" s="526"/>
      <c r="BAQ57" s="526"/>
      <c r="BAR57" s="526"/>
      <c r="BAS57" s="526"/>
      <c r="BAT57" s="526"/>
      <c r="BAU57" s="526"/>
      <c r="BAV57" s="526"/>
      <c r="BAW57" s="526"/>
      <c r="BAX57" s="526"/>
      <c r="BAY57" s="526"/>
      <c r="BAZ57" s="526"/>
      <c r="BBA57" s="526"/>
      <c r="BBB57" s="526"/>
      <c r="BBC57" s="526"/>
      <c r="BBD57" s="526"/>
      <c r="BBE57" s="526"/>
      <c r="BBF57" s="526"/>
      <c r="BBG57" s="526"/>
      <c r="BBH57" s="526"/>
      <c r="BBI57" s="526"/>
      <c r="BBJ57" s="526"/>
      <c r="BBK57" s="526"/>
      <c r="BBL57" s="526"/>
      <c r="BBM57" s="526"/>
      <c r="BBN57" s="526"/>
      <c r="BBO57" s="526"/>
      <c r="BBP57" s="526"/>
      <c r="BBQ57" s="526"/>
      <c r="BBR57" s="526"/>
      <c r="BBS57" s="526"/>
      <c r="BBT57" s="526"/>
      <c r="BBU57" s="526"/>
      <c r="BBV57" s="526"/>
      <c r="BBW57" s="526"/>
      <c r="BBX57" s="526"/>
      <c r="BBY57" s="526"/>
      <c r="BBZ57" s="526"/>
      <c r="BCA57" s="526"/>
      <c r="BCB57" s="526"/>
      <c r="BCC57" s="526"/>
      <c r="BCD57" s="526"/>
      <c r="BCE57" s="526"/>
      <c r="BCF57" s="526"/>
      <c r="BCG57" s="526"/>
      <c r="BCH57" s="526"/>
      <c r="BCI57" s="526"/>
      <c r="BCJ57" s="526"/>
      <c r="BCK57" s="526"/>
      <c r="BCL57" s="526"/>
      <c r="BCM57" s="526"/>
      <c r="BCN57" s="526"/>
      <c r="BCO57" s="526"/>
      <c r="BCP57" s="526"/>
      <c r="BCQ57" s="526"/>
      <c r="BCR57" s="526"/>
      <c r="BCS57" s="526"/>
      <c r="BCT57" s="526"/>
      <c r="BCU57" s="526"/>
      <c r="BCV57" s="526"/>
      <c r="BCW57" s="526"/>
      <c r="BCX57" s="526"/>
      <c r="BCY57" s="526"/>
      <c r="BCZ57" s="526"/>
      <c r="BDA57" s="526"/>
      <c r="BDB57" s="526"/>
      <c r="BDC57" s="526"/>
      <c r="BDD57" s="526"/>
      <c r="BDE57" s="526"/>
      <c r="BDF57" s="526"/>
      <c r="BDG57" s="526"/>
      <c r="BDH57" s="526"/>
      <c r="BDI57" s="526"/>
      <c r="BDJ57" s="526"/>
      <c r="BDK57" s="526"/>
      <c r="BDL57" s="526"/>
      <c r="BDM57" s="526"/>
      <c r="BDN57" s="526"/>
      <c r="BDO57" s="526"/>
      <c r="BDP57" s="526"/>
      <c r="BDQ57" s="526"/>
      <c r="BDR57" s="526"/>
      <c r="BDS57" s="526"/>
      <c r="BDT57" s="526"/>
      <c r="BDU57" s="526"/>
      <c r="BDV57" s="526"/>
      <c r="BDW57" s="526"/>
      <c r="BDX57" s="526"/>
      <c r="BDY57" s="526"/>
      <c r="BDZ57" s="526"/>
      <c r="BEA57" s="526"/>
      <c r="BEB57" s="526"/>
      <c r="BEC57" s="526"/>
      <c r="BED57" s="526"/>
      <c r="BEE57" s="526"/>
      <c r="BEF57" s="526"/>
      <c r="BEG57" s="526"/>
      <c r="BEH57" s="526"/>
      <c r="BEI57" s="526"/>
      <c r="BEJ57" s="526"/>
      <c r="BEK57" s="526"/>
      <c r="BEL57" s="526"/>
      <c r="BEM57" s="526"/>
      <c r="BEN57" s="526"/>
      <c r="BEO57" s="526"/>
      <c r="BEP57" s="526"/>
      <c r="BEQ57" s="526"/>
      <c r="BER57" s="526"/>
      <c r="BES57" s="526"/>
      <c r="BET57" s="526"/>
      <c r="BEU57" s="526"/>
      <c r="BEV57" s="526"/>
      <c r="BEW57" s="526"/>
      <c r="BEX57" s="526"/>
      <c r="BEY57" s="526"/>
      <c r="BEZ57" s="526"/>
      <c r="BFA57" s="526"/>
      <c r="BFB57" s="526"/>
      <c r="BFC57" s="526"/>
      <c r="BFD57" s="526"/>
      <c r="BFE57" s="526"/>
      <c r="BFF57" s="526"/>
      <c r="BFG57" s="526"/>
      <c r="BFH57" s="526"/>
      <c r="BFI57" s="526"/>
      <c r="BFJ57" s="526"/>
      <c r="BFK57" s="526"/>
      <c r="BFL57" s="526"/>
      <c r="BFM57" s="526"/>
      <c r="BFN57" s="526"/>
      <c r="BFO57" s="526"/>
      <c r="BFP57" s="526"/>
      <c r="BFQ57" s="526"/>
      <c r="BFR57" s="526"/>
      <c r="BFS57" s="526"/>
      <c r="BFT57" s="526"/>
      <c r="BFU57" s="526"/>
      <c r="BFV57" s="526"/>
      <c r="BFW57" s="526"/>
      <c r="BFX57" s="526"/>
      <c r="BFY57" s="526"/>
      <c r="BFZ57" s="526"/>
      <c r="BGA57" s="526"/>
      <c r="BGB57" s="526"/>
      <c r="BGC57" s="526"/>
      <c r="BGD57" s="526"/>
      <c r="BGE57" s="526"/>
      <c r="BGF57" s="526"/>
      <c r="BGG57" s="526"/>
      <c r="BGH57" s="526"/>
      <c r="BGI57" s="526"/>
      <c r="BGJ57" s="526"/>
      <c r="BGK57" s="526"/>
      <c r="BGL57" s="526"/>
      <c r="BGM57" s="526"/>
      <c r="BGN57" s="526"/>
      <c r="BGO57" s="526"/>
      <c r="BGP57" s="526"/>
      <c r="BGQ57" s="526"/>
      <c r="BGR57" s="526"/>
      <c r="BGS57" s="526"/>
      <c r="BGT57" s="526"/>
      <c r="BGU57" s="526"/>
      <c r="BGV57" s="526"/>
      <c r="BGW57" s="526"/>
      <c r="BGX57" s="526"/>
      <c r="BGY57" s="526"/>
      <c r="BGZ57" s="526"/>
      <c r="BHA57" s="526"/>
      <c r="BHB57" s="526"/>
      <c r="BHC57" s="526"/>
      <c r="BHD57" s="526"/>
      <c r="BHE57" s="526"/>
      <c r="BHF57" s="526"/>
      <c r="BHG57" s="526"/>
      <c r="BHH57" s="526"/>
      <c r="BHI57" s="526"/>
      <c r="BHJ57" s="526"/>
      <c r="BHK57" s="526"/>
      <c r="BHL57" s="526"/>
      <c r="BHM57" s="526"/>
      <c r="BHN57" s="526"/>
      <c r="BHO57" s="526"/>
      <c r="BHP57" s="526"/>
      <c r="BHQ57" s="526"/>
      <c r="BHR57" s="526"/>
      <c r="BHS57" s="526"/>
      <c r="BHT57" s="526"/>
      <c r="BHU57" s="526"/>
      <c r="BHV57" s="526"/>
      <c r="BHW57" s="526"/>
      <c r="BHX57" s="526"/>
      <c r="BHY57" s="526"/>
      <c r="BHZ57" s="526"/>
      <c r="BIA57" s="526"/>
      <c r="BIB57" s="526"/>
      <c r="BIC57" s="526"/>
      <c r="BID57" s="526"/>
      <c r="BIE57" s="526"/>
      <c r="BIF57" s="526"/>
      <c r="BIG57" s="526"/>
      <c r="BIH57" s="526"/>
      <c r="BII57" s="526"/>
      <c r="BIJ57" s="526"/>
      <c r="BIK57" s="526"/>
      <c r="BIL57" s="526"/>
      <c r="BIM57" s="526"/>
      <c r="BIN57" s="526"/>
      <c r="BIO57" s="526"/>
      <c r="BIP57" s="526"/>
      <c r="BIQ57" s="526"/>
      <c r="BIR57" s="526"/>
      <c r="BIS57" s="526"/>
      <c r="BIT57" s="526"/>
      <c r="BIU57" s="526"/>
      <c r="BIV57" s="526"/>
      <c r="BIW57" s="526"/>
      <c r="BIX57" s="526"/>
      <c r="BIY57" s="526"/>
      <c r="BIZ57" s="526"/>
      <c r="BJA57" s="526"/>
      <c r="BJB57" s="526"/>
      <c r="BJC57" s="526"/>
      <c r="BJD57" s="526"/>
      <c r="BJE57" s="526"/>
      <c r="BJF57" s="526"/>
      <c r="BJG57" s="526"/>
      <c r="BJH57" s="526"/>
      <c r="BJI57" s="526"/>
      <c r="BJJ57" s="526"/>
      <c r="BJK57" s="526"/>
      <c r="BJL57" s="526"/>
      <c r="BJM57" s="526"/>
      <c r="BJN57" s="526"/>
      <c r="BJO57" s="526"/>
      <c r="BJP57" s="526"/>
      <c r="BJQ57" s="526"/>
      <c r="BJR57" s="526"/>
      <c r="BJS57" s="526"/>
      <c r="BJT57" s="526"/>
      <c r="BJU57" s="526"/>
      <c r="BJV57" s="526"/>
      <c r="BJW57" s="526"/>
      <c r="BJX57" s="526"/>
      <c r="BJY57" s="526"/>
      <c r="BJZ57" s="526"/>
      <c r="BKA57" s="526"/>
      <c r="BKB57" s="526"/>
      <c r="BKC57" s="526"/>
      <c r="BKD57" s="526"/>
      <c r="BKE57" s="526"/>
      <c r="BKF57" s="526"/>
      <c r="BKG57" s="526"/>
      <c r="BKH57" s="526"/>
      <c r="BKI57" s="526"/>
      <c r="BKJ57" s="526"/>
      <c r="BKK57" s="526"/>
      <c r="BKL57" s="526"/>
      <c r="BKM57" s="526"/>
      <c r="BKN57" s="526"/>
      <c r="BKO57" s="526"/>
      <c r="BKP57" s="526"/>
      <c r="BKQ57" s="526"/>
      <c r="BKR57" s="526"/>
      <c r="BKS57" s="526"/>
      <c r="BKT57" s="526"/>
      <c r="BKU57" s="526"/>
      <c r="BKV57" s="526"/>
      <c r="BKW57" s="526"/>
      <c r="BKX57" s="526"/>
      <c r="BKY57" s="526"/>
      <c r="BKZ57" s="526"/>
      <c r="BLA57" s="526"/>
      <c r="BLB57" s="526"/>
      <c r="BLC57" s="526"/>
      <c r="BLD57" s="526"/>
      <c r="BLE57" s="526"/>
      <c r="BLF57" s="526"/>
      <c r="BLG57" s="526"/>
      <c r="BLH57" s="526"/>
      <c r="BLI57" s="526"/>
      <c r="BLJ57" s="526"/>
      <c r="BLK57" s="526"/>
      <c r="BLL57" s="526"/>
      <c r="BLM57" s="526"/>
      <c r="BLN57" s="526"/>
      <c r="BLO57" s="526"/>
      <c r="BLP57" s="526"/>
      <c r="BLQ57" s="526"/>
      <c r="BLR57" s="526"/>
      <c r="BLS57" s="526"/>
      <c r="BLT57" s="526"/>
      <c r="BLU57" s="526"/>
      <c r="BLV57" s="526"/>
      <c r="BLW57" s="526"/>
      <c r="BLX57" s="526"/>
      <c r="BLY57" s="526"/>
      <c r="BLZ57" s="526"/>
      <c r="BMA57" s="526"/>
      <c r="BMB57" s="526"/>
      <c r="BMC57" s="526"/>
      <c r="BMD57" s="526"/>
      <c r="BME57" s="526"/>
      <c r="BMF57" s="526"/>
      <c r="BMG57" s="526"/>
      <c r="BMH57" s="526"/>
      <c r="BMI57" s="526"/>
      <c r="BMJ57" s="526"/>
      <c r="BMK57" s="526"/>
      <c r="BML57" s="526"/>
      <c r="BMM57" s="526"/>
      <c r="BMN57" s="526"/>
      <c r="BMO57" s="526"/>
      <c r="BMP57" s="526"/>
      <c r="BMQ57" s="526"/>
      <c r="BMR57" s="526"/>
      <c r="BMS57" s="526"/>
      <c r="BMT57" s="526"/>
      <c r="BMU57" s="526"/>
      <c r="BMV57" s="526"/>
      <c r="BMW57" s="526"/>
      <c r="BMX57" s="526"/>
      <c r="BMY57" s="526"/>
      <c r="BMZ57" s="526"/>
      <c r="BNA57" s="526"/>
      <c r="BNB57" s="526"/>
      <c r="BNC57" s="526"/>
      <c r="BND57" s="526"/>
      <c r="BNE57" s="526"/>
      <c r="BNF57" s="526"/>
      <c r="BNG57" s="526"/>
      <c r="BNH57" s="526"/>
      <c r="BNI57" s="526"/>
      <c r="BNJ57" s="526"/>
      <c r="BNK57" s="526"/>
      <c r="BNL57" s="526"/>
      <c r="BNM57" s="526"/>
      <c r="BNN57" s="526"/>
      <c r="BNO57" s="526"/>
      <c r="BNP57" s="526"/>
      <c r="BNQ57" s="526"/>
      <c r="BNR57" s="526"/>
      <c r="BNS57" s="526"/>
      <c r="BNT57" s="526"/>
      <c r="BNU57" s="526"/>
      <c r="BNV57" s="526"/>
      <c r="BNW57" s="526"/>
      <c r="BNX57" s="526"/>
      <c r="BNY57" s="526"/>
      <c r="BNZ57" s="526"/>
      <c r="BOA57" s="526"/>
      <c r="BOB57" s="526"/>
      <c r="BOC57" s="526"/>
      <c r="BOD57" s="526"/>
      <c r="BOE57" s="526"/>
      <c r="BOF57" s="526"/>
      <c r="BOG57" s="526"/>
      <c r="BOH57" s="526"/>
      <c r="BOI57" s="526"/>
      <c r="BOJ57" s="526"/>
      <c r="BOK57" s="526"/>
      <c r="BOL57" s="526"/>
      <c r="BOM57" s="526"/>
      <c r="BON57" s="526"/>
      <c r="BOO57" s="526"/>
      <c r="BOP57" s="526"/>
      <c r="BOQ57" s="526"/>
      <c r="BOR57" s="526"/>
      <c r="BOS57" s="526"/>
      <c r="BOT57" s="526"/>
      <c r="BOU57" s="526"/>
      <c r="BOV57" s="526"/>
      <c r="BOW57" s="526"/>
      <c r="BOX57" s="526"/>
      <c r="BOY57" s="526"/>
      <c r="BOZ57" s="526"/>
      <c r="BPA57" s="526"/>
      <c r="BPB57" s="526"/>
      <c r="BPC57" s="526"/>
      <c r="BPD57" s="526"/>
      <c r="BPE57" s="526"/>
      <c r="BPF57" s="526"/>
      <c r="BPG57" s="526"/>
      <c r="BPH57" s="526"/>
      <c r="BPI57" s="526"/>
      <c r="BPJ57" s="526"/>
      <c r="BPK57" s="526"/>
      <c r="BPL57" s="526"/>
      <c r="BPM57" s="526"/>
      <c r="BPN57" s="526"/>
      <c r="BPO57" s="526"/>
      <c r="BPP57" s="526"/>
      <c r="BPQ57" s="526"/>
      <c r="BPR57" s="526"/>
      <c r="BPS57" s="526"/>
      <c r="BPT57" s="526"/>
      <c r="BPU57" s="526"/>
      <c r="BPV57" s="526"/>
      <c r="BPW57" s="526"/>
      <c r="BPX57" s="526"/>
      <c r="BPY57" s="526"/>
      <c r="BPZ57" s="526"/>
      <c r="BQA57" s="526"/>
      <c r="BQB57" s="526"/>
      <c r="BQC57" s="526"/>
      <c r="BQD57" s="526"/>
      <c r="BQE57" s="526"/>
      <c r="BQF57" s="526"/>
      <c r="BQG57" s="526"/>
      <c r="BQH57" s="526"/>
      <c r="BQI57" s="526"/>
      <c r="BQJ57" s="526"/>
      <c r="BQK57" s="526"/>
      <c r="BQL57" s="526"/>
      <c r="BQM57" s="526"/>
      <c r="BQN57" s="526"/>
      <c r="BQO57" s="526"/>
      <c r="BQP57" s="526"/>
      <c r="BQQ57" s="526"/>
      <c r="BQR57" s="526"/>
      <c r="BQS57" s="526"/>
      <c r="BQT57" s="526"/>
      <c r="BQU57" s="526"/>
      <c r="BQV57" s="526"/>
      <c r="BQW57" s="526"/>
      <c r="BQX57" s="526"/>
      <c r="BQY57" s="526"/>
      <c r="BQZ57" s="526"/>
      <c r="BRA57" s="526"/>
      <c r="BRB57" s="526"/>
      <c r="BRC57" s="526"/>
      <c r="BRD57" s="526"/>
      <c r="BRE57" s="526"/>
      <c r="BRF57" s="526"/>
      <c r="BRG57" s="526"/>
      <c r="BRH57" s="526"/>
      <c r="BRI57" s="526"/>
      <c r="BRJ57" s="526"/>
      <c r="BRK57" s="526"/>
      <c r="BRL57" s="526"/>
      <c r="BRM57" s="526"/>
      <c r="BRN57" s="526"/>
      <c r="BRO57" s="526"/>
      <c r="BRP57" s="526"/>
      <c r="BRQ57" s="526"/>
      <c r="BRR57" s="526"/>
      <c r="BRS57" s="526"/>
      <c r="BRT57" s="526"/>
      <c r="BRU57" s="526"/>
      <c r="BRV57" s="526"/>
      <c r="BRW57" s="526"/>
      <c r="BRX57" s="526"/>
      <c r="BRY57" s="526"/>
      <c r="BRZ57" s="526"/>
      <c r="BSA57" s="526"/>
      <c r="BSB57" s="526"/>
      <c r="BSC57" s="526"/>
      <c r="BSD57" s="526"/>
      <c r="BSE57" s="526"/>
      <c r="BSF57" s="526"/>
      <c r="BSG57" s="526"/>
      <c r="BSH57" s="526"/>
      <c r="BSI57" s="526"/>
      <c r="BSJ57" s="526"/>
      <c r="BSK57" s="526"/>
      <c r="BSL57" s="526"/>
      <c r="BSM57" s="526"/>
      <c r="BSN57" s="526"/>
      <c r="BSO57" s="526"/>
      <c r="BSP57" s="526"/>
      <c r="BSQ57" s="526"/>
      <c r="BSR57" s="526"/>
      <c r="BSS57" s="526"/>
      <c r="BST57" s="526"/>
      <c r="BSU57" s="526"/>
      <c r="BSV57" s="526"/>
      <c r="BSW57" s="526"/>
      <c r="BSX57" s="526"/>
      <c r="BSY57" s="526"/>
      <c r="BSZ57" s="526"/>
      <c r="BTA57" s="526"/>
      <c r="BTB57" s="526"/>
      <c r="BTC57" s="526"/>
      <c r="BTD57" s="526"/>
      <c r="BTE57" s="526"/>
      <c r="BTF57" s="526"/>
      <c r="BTG57" s="526"/>
      <c r="BTH57" s="526"/>
      <c r="BTI57" s="526"/>
      <c r="BTJ57" s="526"/>
      <c r="BTK57" s="526"/>
      <c r="BTL57" s="526"/>
      <c r="BTM57" s="526"/>
      <c r="BTN57" s="526"/>
      <c r="BTO57" s="526"/>
      <c r="BTP57" s="526"/>
      <c r="BTQ57" s="526"/>
      <c r="BTR57" s="526"/>
      <c r="BTS57" s="526"/>
      <c r="BTT57" s="526"/>
      <c r="BTU57" s="526"/>
      <c r="BTV57" s="526"/>
      <c r="BTW57" s="526"/>
      <c r="BTX57" s="526"/>
      <c r="BTY57" s="526"/>
      <c r="BTZ57" s="526"/>
      <c r="BUA57" s="526"/>
      <c r="BUB57" s="526"/>
      <c r="BUC57" s="526"/>
      <c r="BUD57" s="526"/>
      <c r="BUE57" s="526"/>
      <c r="BUF57" s="526"/>
      <c r="BUG57" s="526"/>
      <c r="BUH57" s="526"/>
      <c r="BUI57" s="526"/>
      <c r="BUJ57" s="526"/>
      <c r="BUK57" s="526"/>
      <c r="BUL57" s="526"/>
      <c r="BUM57" s="526"/>
      <c r="BUN57" s="526"/>
      <c r="BUO57" s="526"/>
      <c r="BUP57" s="526"/>
      <c r="BUQ57" s="526"/>
      <c r="BUR57" s="526"/>
      <c r="BUS57" s="526"/>
      <c r="BUT57" s="526"/>
      <c r="BUU57" s="526"/>
      <c r="BUV57" s="526"/>
      <c r="BUW57" s="526"/>
      <c r="BUX57" s="526"/>
      <c r="BUY57" s="526"/>
      <c r="BUZ57" s="526"/>
      <c r="BVA57" s="526"/>
      <c r="BVB57" s="526"/>
      <c r="BVC57" s="526"/>
      <c r="BVD57" s="526"/>
      <c r="BVE57" s="526"/>
      <c r="BVF57" s="526"/>
      <c r="BVG57" s="526"/>
      <c r="BVH57" s="526"/>
      <c r="BVI57" s="526"/>
      <c r="BVJ57" s="526"/>
      <c r="BVK57" s="526"/>
      <c r="BVL57" s="526"/>
      <c r="BVM57" s="526"/>
      <c r="BVN57" s="526"/>
      <c r="BVO57" s="526"/>
      <c r="BVP57" s="526"/>
      <c r="BVQ57" s="526"/>
      <c r="BVR57" s="526"/>
      <c r="BVS57" s="526"/>
      <c r="BVT57" s="526"/>
      <c r="BVU57" s="526"/>
      <c r="BVV57" s="526"/>
      <c r="BVW57" s="526"/>
      <c r="BVX57" s="526"/>
      <c r="BVY57" s="526"/>
      <c r="BVZ57" s="526"/>
      <c r="BWA57" s="526"/>
      <c r="BWB57" s="526"/>
      <c r="BWC57" s="526"/>
      <c r="BWD57" s="526"/>
      <c r="BWE57" s="526"/>
      <c r="BWF57" s="526"/>
      <c r="BWG57" s="526"/>
      <c r="BWH57" s="526"/>
      <c r="BWI57" s="526"/>
      <c r="BWJ57" s="526"/>
      <c r="BWK57" s="526"/>
      <c r="BWL57" s="526"/>
      <c r="BWM57" s="526"/>
      <c r="BWN57" s="526"/>
      <c r="BWO57" s="526"/>
      <c r="BWP57" s="526"/>
      <c r="BWQ57" s="526"/>
      <c r="BWR57" s="526"/>
      <c r="BWS57" s="526"/>
      <c r="BWT57" s="526"/>
      <c r="BWU57" s="526"/>
      <c r="BWV57" s="526"/>
      <c r="BWW57" s="526"/>
      <c r="BWX57" s="526"/>
      <c r="BWY57" s="526"/>
      <c r="BWZ57" s="526"/>
      <c r="BXA57" s="526"/>
      <c r="BXB57" s="526"/>
      <c r="BXC57" s="526"/>
      <c r="BXD57" s="526"/>
      <c r="BXE57" s="526"/>
      <c r="BXF57" s="526"/>
      <c r="BXG57" s="526"/>
      <c r="BXH57" s="526"/>
      <c r="BXI57" s="526"/>
      <c r="BXJ57" s="526"/>
      <c r="BXK57" s="526"/>
      <c r="BXL57" s="526"/>
      <c r="BXM57" s="526"/>
      <c r="BXN57" s="526"/>
      <c r="BXO57" s="526"/>
      <c r="BXP57" s="526"/>
      <c r="BXQ57" s="526"/>
      <c r="BXR57" s="526"/>
      <c r="BXS57" s="526"/>
      <c r="BXT57" s="526"/>
      <c r="BXU57" s="526"/>
      <c r="BXV57" s="526"/>
      <c r="BXW57" s="526"/>
      <c r="BXX57" s="526"/>
      <c r="BXY57" s="526"/>
      <c r="BXZ57" s="526"/>
      <c r="BYA57" s="526"/>
      <c r="BYB57" s="526"/>
      <c r="BYC57" s="526"/>
      <c r="BYD57" s="526"/>
      <c r="BYE57" s="526"/>
      <c r="BYF57" s="526"/>
      <c r="BYG57" s="526"/>
      <c r="BYH57" s="526"/>
      <c r="BYI57" s="526"/>
      <c r="BYJ57" s="526"/>
      <c r="BYK57" s="526"/>
      <c r="BYL57" s="526"/>
      <c r="BYM57" s="526"/>
      <c r="BYN57" s="526"/>
      <c r="BYO57" s="526"/>
      <c r="BYP57" s="526"/>
      <c r="BYQ57" s="526"/>
      <c r="BYR57" s="526"/>
      <c r="BYS57" s="526"/>
      <c r="BYT57" s="526"/>
      <c r="BYU57" s="526"/>
      <c r="BYV57" s="526"/>
      <c r="BYW57" s="526"/>
      <c r="BYX57" s="526"/>
      <c r="BYY57" s="526"/>
      <c r="BYZ57" s="526"/>
      <c r="BZA57" s="526"/>
      <c r="BZB57" s="526"/>
      <c r="BZC57" s="526"/>
      <c r="BZD57" s="526"/>
      <c r="BZE57" s="526"/>
      <c r="BZF57" s="526"/>
      <c r="BZG57" s="526"/>
      <c r="BZH57" s="526"/>
      <c r="BZI57" s="526"/>
      <c r="BZJ57" s="526"/>
      <c r="BZK57" s="526"/>
      <c r="BZL57" s="526"/>
      <c r="BZM57" s="526"/>
      <c r="BZN57" s="526"/>
      <c r="BZO57" s="526"/>
      <c r="BZP57" s="526"/>
      <c r="BZQ57" s="526"/>
      <c r="BZR57" s="526"/>
      <c r="BZS57" s="526"/>
      <c r="BZT57" s="526"/>
      <c r="BZU57" s="526"/>
      <c r="BZV57" s="526"/>
      <c r="BZW57" s="526"/>
      <c r="BZX57" s="526"/>
      <c r="BZY57" s="526"/>
      <c r="BZZ57" s="526"/>
      <c r="CAA57" s="526"/>
      <c r="CAB57" s="526"/>
      <c r="CAC57" s="526"/>
      <c r="CAD57" s="526"/>
      <c r="CAE57" s="526"/>
      <c r="CAF57" s="526"/>
      <c r="CAG57" s="526"/>
      <c r="CAH57" s="526"/>
      <c r="CAI57" s="526"/>
      <c r="CAJ57" s="526"/>
      <c r="CAK57" s="526"/>
      <c r="CAL57" s="526"/>
      <c r="CAM57" s="526"/>
      <c r="CAN57" s="526"/>
      <c r="CAO57" s="526"/>
      <c r="CAP57" s="526"/>
      <c r="CAQ57" s="526"/>
      <c r="CAR57" s="526"/>
      <c r="CAS57" s="526"/>
      <c r="CAT57" s="526"/>
      <c r="CAU57" s="526"/>
      <c r="CAV57" s="526"/>
      <c r="CAW57" s="526"/>
      <c r="CAX57" s="526"/>
      <c r="CAY57" s="526"/>
      <c r="CAZ57" s="526"/>
      <c r="CBA57" s="526"/>
      <c r="CBB57" s="526"/>
      <c r="CBC57" s="526"/>
      <c r="CBD57" s="526"/>
      <c r="CBE57" s="526"/>
      <c r="CBF57" s="526"/>
      <c r="CBG57" s="526"/>
      <c r="CBH57" s="526"/>
      <c r="CBI57" s="526"/>
      <c r="CBJ57" s="526"/>
      <c r="CBK57" s="526"/>
      <c r="CBL57" s="526"/>
      <c r="CBM57" s="526"/>
      <c r="CBN57" s="526"/>
      <c r="CBO57" s="526"/>
      <c r="CBP57" s="526"/>
      <c r="CBQ57" s="526"/>
      <c r="CBR57" s="526"/>
      <c r="CBS57" s="526"/>
      <c r="CBT57" s="526"/>
      <c r="CBU57" s="526"/>
      <c r="CBV57" s="526"/>
      <c r="CBW57" s="526"/>
      <c r="CBX57" s="526"/>
      <c r="CBY57" s="526"/>
      <c r="CBZ57" s="526"/>
      <c r="CCA57" s="526"/>
      <c r="CCB57" s="526"/>
      <c r="CCC57" s="526"/>
      <c r="CCD57" s="526"/>
      <c r="CCE57" s="526"/>
      <c r="CCF57" s="526"/>
      <c r="CCG57" s="526"/>
      <c r="CCH57" s="526"/>
      <c r="CCI57" s="526"/>
      <c r="CCJ57" s="526"/>
      <c r="CCK57" s="526"/>
      <c r="CCL57" s="526"/>
      <c r="CCM57" s="526"/>
      <c r="CCN57" s="526"/>
      <c r="CCO57" s="526"/>
      <c r="CCP57" s="526"/>
      <c r="CCQ57" s="526"/>
      <c r="CCR57" s="526"/>
      <c r="CCS57" s="526"/>
      <c r="CCT57" s="526"/>
      <c r="CCU57" s="526"/>
      <c r="CCV57" s="526"/>
      <c r="CCW57" s="526"/>
      <c r="CCX57" s="526"/>
      <c r="CCY57" s="526"/>
      <c r="CCZ57" s="526"/>
      <c r="CDA57" s="526"/>
      <c r="CDB57" s="526"/>
      <c r="CDC57" s="526"/>
      <c r="CDD57" s="526"/>
      <c r="CDE57" s="526"/>
      <c r="CDF57" s="526"/>
      <c r="CDG57" s="526"/>
      <c r="CDH57" s="526"/>
      <c r="CDI57" s="526"/>
      <c r="CDJ57" s="526"/>
      <c r="CDK57" s="526"/>
      <c r="CDL57" s="526"/>
      <c r="CDM57" s="526"/>
      <c r="CDN57" s="526"/>
      <c r="CDO57" s="526"/>
      <c r="CDP57" s="526"/>
      <c r="CDQ57" s="526"/>
      <c r="CDR57" s="526"/>
      <c r="CDS57" s="526"/>
      <c r="CDT57" s="526"/>
      <c r="CDU57" s="526"/>
      <c r="CDV57" s="526"/>
      <c r="CDW57" s="526"/>
      <c r="CDX57" s="526"/>
      <c r="CDY57" s="526"/>
      <c r="CDZ57" s="526"/>
      <c r="CEA57" s="526"/>
      <c r="CEB57" s="526"/>
      <c r="CEC57" s="526"/>
      <c r="CED57" s="526"/>
      <c r="CEE57" s="526"/>
      <c r="CEF57" s="526"/>
      <c r="CEG57" s="526"/>
      <c r="CEH57" s="526"/>
      <c r="CEI57" s="526"/>
      <c r="CEJ57" s="526"/>
      <c r="CEK57" s="526"/>
      <c r="CEL57" s="526"/>
      <c r="CEM57" s="526"/>
      <c r="CEN57" s="526"/>
      <c r="CEO57" s="526"/>
      <c r="CEP57" s="526"/>
      <c r="CEQ57" s="526"/>
      <c r="CER57" s="526"/>
      <c r="CES57" s="526"/>
      <c r="CET57" s="526"/>
      <c r="CEU57" s="526"/>
      <c r="CEV57" s="526"/>
      <c r="CEW57" s="526"/>
      <c r="CEX57" s="526"/>
      <c r="CEY57" s="526"/>
      <c r="CEZ57" s="526"/>
      <c r="CFA57" s="526"/>
      <c r="CFB57" s="526"/>
      <c r="CFC57" s="526"/>
      <c r="CFD57" s="526"/>
      <c r="CFE57" s="526"/>
      <c r="CFF57" s="526"/>
      <c r="CFG57" s="526"/>
      <c r="CFH57" s="526"/>
      <c r="CFI57" s="526"/>
      <c r="CFJ57" s="526"/>
      <c r="CFK57" s="526"/>
      <c r="CFL57" s="526"/>
      <c r="CFM57" s="526"/>
      <c r="CFN57" s="526"/>
      <c r="CFO57" s="526"/>
      <c r="CFP57" s="526"/>
      <c r="CFQ57" s="526"/>
      <c r="CFR57" s="526"/>
      <c r="CFS57" s="526"/>
      <c r="CFT57" s="526"/>
      <c r="CFU57" s="526"/>
      <c r="CFV57" s="526"/>
      <c r="CFW57" s="526"/>
      <c r="CFX57" s="526"/>
      <c r="CFY57" s="526"/>
      <c r="CFZ57" s="526"/>
      <c r="CGA57" s="526"/>
      <c r="CGB57" s="526"/>
      <c r="CGC57" s="526"/>
      <c r="CGD57" s="526"/>
      <c r="CGE57" s="526"/>
      <c r="CGF57" s="526"/>
      <c r="CGG57" s="526"/>
      <c r="CGH57" s="526"/>
      <c r="CGI57" s="526"/>
      <c r="CGJ57" s="526"/>
      <c r="CGK57" s="526"/>
      <c r="CGL57" s="526"/>
      <c r="CGM57" s="526"/>
      <c r="CGN57" s="526"/>
      <c r="CGO57" s="526"/>
      <c r="CGP57" s="526"/>
      <c r="CGQ57" s="526"/>
      <c r="CGR57" s="526"/>
      <c r="CGS57" s="526"/>
      <c r="CGT57" s="526"/>
      <c r="CGU57" s="526"/>
      <c r="CGV57" s="526"/>
      <c r="CGW57" s="526"/>
      <c r="CGX57" s="526"/>
      <c r="CGY57" s="526"/>
      <c r="CGZ57" s="526"/>
      <c r="CHA57" s="526"/>
      <c r="CHB57" s="526"/>
      <c r="CHC57" s="526"/>
      <c r="CHD57" s="526"/>
      <c r="CHE57" s="526"/>
      <c r="CHF57" s="526"/>
      <c r="CHG57" s="526"/>
      <c r="CHH57" s="526"/>
      <c r="CHI57" s="526"/>
      <c r="CHJ57" s="526"/>
      <c r="CHK57" s="526"/>
      <c r="CHL57" s="526"/>
      <c r="CHM57" s="526"/>
      <c r="CHN57" s="526"/>
      <c r="CHO57" s="526"/>
      <c r="CHP57" s="526"/>
      <c r="CHQ57" s="526"/>
      <c r="CHR57" s="526"/>
      <c r="CHS57" s="526"/>
      <c r="CHT57" s="526"/>
      <c r="CHU57" s="526"/>
      <c r="CHV57" s="526"/>
      <c r="CHW57" s="526"/>
      <c r="CHX57" s="526"/>
      <c r="CHY57" s="526"/>
      <c r="CHZ57" s="526"/>
      <c r="CIA57" s="526"/>
      <c r="CIB57" s="526"/>
      <c r="CIC57" s="526"/>
      <c r="CID57" s="526"/>
      <c r="CIE57" s="526"/>
      <c r="CIF57" s="526"/>
      <c r="CIG57" s="526"/>
      <c r="CIH57" s="526"/>
      <c r="CII57" s="526"/>
      <c r="CIJ57" s="526"/>
      <c r="CIK57" s="526"/>
      <c r="CIL57" s="526"/>
      <c r="CIM57" s="526"/>
      <c r="CIN57" s="526"/>
      <c r="CIO57" s="526"/>
      <c r="CIP57" s="526"/>
      <c r="CIQ57" s="526"/>
      <c r="CIR57" s="526"/>
      <c r="CIS57" s="526"/>
      <c r="CIT57" s="526"/>
      <c r="CIU57" s="526"/>
      <c r="CIV57" s="526"/>
      <c r="CIW57" s="526"/>
      <c r="CIX57" s="526"/>
      <c r="CIY57" s="526"/>
      <c r="CIZ57" s="526"/>
      <c r="CJA57" s="526"/>
      <c r="CJB57" s="526"/>
      <c r="CJC57" s="526"/>
      <c r="CJD57" s="526"/>
      <c r="CJE57" s="526"/>
      <c r="CJF57" s="526"/>
      <c r="CJG57" s="526"/>
      <c r="CJH57" s="526"/>
      <c r="CJI57" s="526"/>
      <c r="CJJ57" s="526"/>
      <c r="CJK57" s="526"/>
      <c r="CJL57" s="526"/>
      <c r="CJM57" s="526"/>
      <c r="CJN57" s="526"/>
      <c r="CJO57" s="526"/>
      <c r="CJP57" s="526"/>
      <c r="CJQ57" s="526"/>
      <c r="CJR57" s="526"/>
      <c r="CJS57" s="526"/>
      <c r="CJT57" s="526"/>
      <c r="CJU57" s="526"/>
      <c r="CJV57" s="526"/>
      <c r="CJW57" s="526"/>
      <c r="CJX57" s="526"/>
      <c r="CJY57" s="526"/>
      <c r="CJZ57" s="526"/>
      <c r="CKA57" s="526"/>
      <c r="CKB57" s="526"/>
      <c r="CKC57" s="526"/>
      <c r="CKD57" s="526"/>
      <c r="CKE57" s="526"/>
      <c r="CKF57" s="526"/>
      <c r="CKG57" s="526"/>
      <c r="CKH57" s="526"/>
      <c r="CKI57" s="526"/>
      <c r="CKJ57" s="526"/>
      <c r="CKK57" s="526"/>
      <c r="CKL57" s="526"/>
      <c r="CKM57" s="526"/>
      <c r="CKN57" s="526"/>
      <c r="CKO57" s="526"/>
      <c r="CKP57" s="526"/>
      <c r="CKQ57" s="526"/>
      <c r="CKR57" s="526"/>
      <c r="CKS57" s="526"/>
      <c r="CKT57" s="526"/>
      <c r="CKU57" s="526"/>
      <c r="CKV57" s="526"/>
      <c r="CKW57" s="526"/>
      <c r="CKX57" s="526"/>
      <c r="CKY57" s="526"/>
      <c r="CKZ57" s="526"/>
      <c r="CLA57" s="526"/>
      <c r="CLB57" s="526"/>
      <c r="CLC57" s="526"/>
      <c r="CLD57" s="526"/>
      <c r="CLE57" s="526"/>
      <c r="CLF57" s="526"/>
      <c r="CLG57" s="526"/>
      <c r="CLH57" s="526"/>
      <c r="CLI57" s="526"/>
      <c r="CLJ57" s="526"/>
      <c r="CLK57" s="526"/>
      <c r="CLL57" s="526"/>
      <c r="CLM57" s="526"/>
      <c r="CLN57" s="526"/>
      <c r="CLO57" s="526"/>
      <c r="CLP57" s="526"/>
      <c r="CLQ57" s="526"/>
      <c r="CLR57" s="526"/>
      <c r="CLS57" s="526"/>
      <c r="CLT57" s="526"/>
      <c r="CLU57" s="526"/>
      <c r="CLV57" s="526"/>
      <c r="CLW57" s="526"/>
      <c r="CLX57" s="526"/>
      <c r="CLY57" s="526"/>
      <c r="CLZ57" s="526"/>
      <c r="CMA57" s="526"/>
      <c r="CMB57" s="526"/>
      <c r="CMC57" s="526"/>
      <c r="CMD57" s="526"/>
      <c r="CME57" s="526"/>
      <c r="CMF57" s="526"/>
      <c r="CMG57" s="526"/>
      <c r="CMH57" s="526"/>
      <c r="CMI57" s="526"/>
      <c r="CMJ57" s="526"/>
      <c r="CMK57" s="526"/>
      <c r="CML57" s="526"/>
      <c r="CMM57" s="526"/>
      <c r="CMN57" s="526"/>
      <c r="CMO57" s="526"/>
      <c r="CMP57" s="526"/>
      <c r="CMQ57" s="526"/>
      <c r="CMR57" s="526"/>
      <c r="CMS57" s="526"/>
      <c r="CMT57" s="526"/>
      <c r="CMU57" s="526"/>
      <c r="CMV57" s="526"/>
      <c r="CMW57" s="526"/>
      <c r="CMX57" s="526"/>
      <c r="CMY57" s="526"/>
      <c r="CMZ57" s="526"/>
      <c r="CNA57" s="526"/>
      <c r="CNB57" s="526"/>
      <c r="CNC57" s="526"/>
      <c r="CND57" s="526"/>
      <c r="CNE57" s="526"/>
      <c r="CNF57" s="526"/>
      <c r="CNG57" s="526"/>
      <c r="CNH57" s="526"/>
      <c r="CNI57" s="526"/>
      <c r="CNJ57" s="526"/>
      <c r="CNK57" s="526"/>
      <c r="CNL57" s="526"/>
      <c r="CNM57" s="526"/>
      <c r="CNN57" s="526"/>
      <c r="CNO57" s="526"/>
      <c r="CNP57" s="526"/>
      <c r="CNQ57" s="526"/>
      <c r="CNR57" s="526"/>
      <c r="CNS57" s="526"/>
      <c r="CNT57" s="526"/>
      <c r="CNU57" s="526"/>
      <c r="CNV57" s="526"/>
      <c r="CNW57" s="526"/>
      <c r="CNX57" s="526"/>
      <c r="CNY57" s="526"/>
      <c r="CNZ57" s="526"/>
      <c r="COA57" s="526"/>
      <c r="COB57" s="526"/>
      <c r="COC57" s="526"/>
      <c r="COD57" s="526"/>
      <c r="COE57" s="526"/>
      <c r="COF57" s="526"/>
      <c r="COG57" s="526"/>
      <c r="COH57" s="526"/>
      <c r="COI57" s="526"/>
      <c r="COJ57" s="526"/>
      <c r="COK57" s="526"/>
      <c r="COL57" s="526"/>
      <c r="COM57" s="526"/>
      <c r="CON57" s="526"/>
      <c r="COO57" s="526"/>
      <c r="COP57" s="526"/>
      <c r="COQ57" s="526"/>
      <c r="COR57" s="526"/>
      <c r="COS57" s="526"/>
      <c r="COT57" s="526"/>
      <c r="COU57" s="526"/>
      <c r="COV57" s="526"/>
      <c r="COW57" s="526"/>
      <c r="COX57" s="526"/>
      <c r="COY57" s="526"/>
      <c r="COZ57" s="526"/>
      <c r="CPA57" s="526"/>
      <c r="CPB57" s="526"/>
      <c r="CPC57" s="526"/>
      <c r="CPD57" s="526"/>
      <c r="CPE57" s="526"/>
      <c r="CPF57" s="526"/>
      <c r="CPG57" s="526"/>
      <c r="CPH57" s="526"/>
      <c r="CPI57" s="526"/>
      <c r="CPJ57" s="526"/>
      <c r="CPK57" s="526"/>
      <c r="CPL57" s="526"/>
      <c r="CPM57" s="526"/>
      <c r="CPN57" s="526"/>
      <c r="CPO57" s="526"/>
      <c r="CPP57" s="526"/>
      <c r="CPQ57" s="526"/>
      <c r="CPR57" s="526"/>
      <c r="CPS57" s="526"/>
      <c r="CPT57" s="526"/>
      <c r="CPU57" s="526"/>
      <c r="CPV57" s="526"/>
      <c r="CPW57" s="526"/>
      <c r="CPX57" s="526"/>
      <c r="CPY57" s="526"/>
      <c r="CPZ57" s="526"/>
      <c r="CQA57" s="526"/>
      <c r="CQB57" s="526"/>
      <c r="CQC57" s="526"/>
      <c r="CQD57" s="526"/>
      <c r="CQE57" s="526"/>
      <c r="CQF57" s="526"/>
      <c r="CQG57" s="526"/>
      <c r="CQH57" s="526"/>
      <c r="CQI57" s="526"/>
      <c r="CQJ57" s="526"/>
      <c r="CQK57" s="526"/>
      <c r="CQL57" s="526"/>
      <c r="CQM57" s="526"/>
      <c r="CQN57" s="526"/>
      <c r="CQO57" s="526"/>
      <c r="CQP57" s="526"/>
      <c r="CQQ57" s="526"/>
      <c r="CQR57" s="526"/>
      <c r="CQS57" s="526"/>
      <c r="CQT57" s="526"/>
      <c r="CQU57" s="526"/>
      <c r="CQV57" s="526"/>
      <c r="CQW57" s="526"/>
      <c r="CQX57" s="526"/>
      <c r="CQY57" s="526"/>
      <c r="CQZ57" s="526"/>
      <c r="CRA57" s="526"/>
      <c r="CRB57" s="526"/>
      <c r="CRC57" s="526"/>
      <c r="CRD57" s="526"/>
      <c r="CRE57" s="526"/>
      <c r="CRF57" s="526"/>
      <c r="CRG57" s="526"/>
      <c r="CRH57" s="526"/>
      <c r="CRI57" s="526"/>
      <c r="CRJ57" s="526"/>
      <c r="CRK57" s="526"/>
      <c r="CRL57" s="526"/>
      <c r="CRM57" s="526"/>
      <c r="CRN57" s="526"/>
      <c r="CRO57" s="526"/>
      <c r="CRP57" s="526"/>
      <c r="CRQ57" s="526"/>
      <c r="CRR57" s="526"/>
      <c r="CRS57" s="526"/>
      <c r="CRT57" s="526"/>
      <c r="CRU57" s="526"/>
      <c r="CRV57" s="526"/>
      <c r="CRW57" s="526"/>
      <c r="CRX57" s="526"/>
      <c r="CRY57" s="526"/>
      <c r="CRZ57" s="526"/>
      <c r="CSA57" s="526"/>
      <c r="CSB57" s="526"/>
      <c r="CSC57" s="526"/>
      <c r="CSD57" s="526"/>
      <c r="CSE57" s="526"/>
      <c r="CSF57" s="526"/>
      <c r="CSG57" s="526"/>
      <c r="CSH57" s="526"/>
      <c r="CSI57" s="526"/>
      <c r="CSJ57" s="526"/>
      <c r="CSK57" s="526"/>
      <c r="CSL57" s="526"/>
      <c r="CSM57" s="526"/>
      <c r="CSN57" s="526"/>
      <c r="CSO57" s="526"/>
      <c r="CSP57" s="526"/>
      <c r="CSQ57" s="526"/>
      <c r="CSR57" s="526"/>
      <c r="CSS57" s="526"/>
      <c r="CST57" s="526"/>
      <c r="CSU57" s="526"/>
      <c r="CSV57" s="526"/>
      <c r="CSW57" s="526"/>
      <c r="CSX57" s="526"/>
      <c r="CSY57" s="526"/>
      <c r="CSZ57" s="526"/>
      <c r="CTA57" s="526"/>
      <c r="CTB57" s="526"/>
      <c r="CTC57" s="526"/>
      <c r="CTD57" s="526"/>
      <c r="CTE57" s="526"/>
      <c r="CTF57" s="526"/>
      <c r="CTG57" s="526"/>
      <c r="CTH57" s="526"/>
      <c r="CTI57" s="526"/>
      <c r="CTJ57" s="526"/>
      <c r="CTK57" s="526"/>
      <c r="CTL57" s="526"/>
      <c r="CTM57" s="526"/>
      <c r="CTN57" s="526"/>
      <c r="CTO57" s="526"/>
      <c r="CTP57" s="526"/>
      <c r="CTQ57" s="526"/>
      <c r="CTR57" s="526"/>
      <c r="CTS57" s="526"/>
      <c r="CTT57" s="526"/>
      <c r="CTU57" s="526"/>
      <c r="CTV57" s="526"/>
      <c r="CTW57" s="526"/>
      <c r="CTX57" s="526"/>
      <c r="CTY57" s="526"/>
      <c r="CTZ57" s="526"/>
      <c r="CUA57" s="526"/>
      <c r="CUB57" s="526"/>
      <c r="CUC57" s="526"/>
      <c r="CUD57" s="526"/>
      <c r="CUE57" s="526"/>
      <c r="CUF57" s="526"/>
      <c r="CUG57" s="526"/>
      <c r="CUH57" s="526"/>
      <c r="CUI57" s="526"/>
      <c r="CUJ57" s="526"/>
      <c r="CUK57" s="526"/>
      <c r="CUL57" s="526"/>
      <c r="CUM57" s="526"/>
      <c r="CUN57" s="526"/>
      <c r="CUO57" s="526"/>
      <c r="CUP57" s="526"/>
      <c r="CUQ57" s="526"/>
      <c r="CUR57" s="526"/>
      <c r="CUS57" s="526"/>
      <c r="CUT57" s="526"/>
      <c r="CUU57" s="526"/>
      <c r="CUV57" s="526"/>
      <c r="CUW57" s="526"/>
      <c r="CUX57" s="526"/>
      <c r="CUY57" s="526"/>
      <c r="CUZ57" s="526"/>
      <c r="CVA57" s="526"/>
      <c r="CVB57" s="526"/>
      <c r="CVC57" s="526"/>
      <c r="CVD57" s="526"/>
      <c r="CVE57" s="526"/>
      <c r="CVF57" s="526"/>
      <c r="CVG57" s="526"/>
      <c r="CVH57" s="526"/>
      <c r="CVI57" s="526"/>
      <c r="CVJ57" s="526"/>
      <c r="CVK57" s="526"/>
      <c r="CVL57" s="526"/>
      <c r="CVM57" s="526"/>
      <c r="CVN57" s="526"/>
      <c r="CVO57" s="526"/>
      <c r="CVP57" s="526"/>
      <c r="CVQ57" s="526"/>
      <c r="CVR57" s="526"/>
      <c r="CVS57" s="526"/>
      <c r="CVT57" s="526"/>
      <c r="CVU57" s="526"/>
      <c r="CVV57" s="526"/>
      <c r="CVW57" s="526"/>
      <c r="CVX57" s="526"/>
      <c r="CVY57" s="526"/>
      <c r="CVZ57" s="526"/>
      <c r="CWA57" s="526"/>
      <c r="CWB57" s="526"/>
      <c r="CWC57" s="526"/>
      <c r="CWD57" s="526"/>
      <c r="CWE57" s="526"/>
      <c r="CWF57" s="526"/>
      <c r="CWG57" s="526"/>
      <c r="CWH57" s="526"/>
      <c r="CWI57" s="526"/>
      <c r="CWJ57" s="526"/>
      <c r="CWK57" s="526"/>
      <c r="CWL57" s="526"/>
      <c r="CWM57" s="526"/>
      <c r="CWN57" s="526"/>
      <c r="CWO57" s="526"/>
      <c r="CWP57" s="526"/>
      <c r="CWQ57" s="526"/>
      <c r="CWR57" s="526"/>
      <c r="CWS57" s="526"/>
      <c r="CWT57" s="526"/>
      <c r="CWU57" s="526"/>
      <c r="CWV57" s="526"/>
      <c r="CWW57" s="526"/>
      <c r="CWX57" s="526"/>
      <c r="CWY57" s="526"/>
      <c r="CWZ57" s="526"/>
      <c r="CXA57" s="526"/>
      <c r="CXB57" s="526"/>
      <c r="CXC57" s="526"/>
      <c r="CXD57" s="526"/>
      <c r="CXE57" s="526"/>
      <c r="CXF57" s="526"/>
      <c r="CXG57" s="526"/>
      <c r="CXH57" s="526"/>
      <c r="CXI57" s="526"/>
      <c r="CXJ57" s="526"/>
      <c r="CXK57" s="526"/>
      <c r="CXL57" s="526"/>
      <c r="CXM57" s="526"/>
      <c r="CXN57" s="526"/>
      <c r="CXO57" s="526"/>
      <c r="CXP57" s="526"/>
      <c r="CXQ57" s="526"/>
      <c r="CXR57" s="526"/>
      <c r="CXS57" s="526"/>
      <c r="CXT57" s="526"/>
      <c r="CXU57" s="526"/>
      <c r="CXV57" s="526"/>
      <c r="CXW57" s="526"/>
      <c r="CXX57" s="526"/>
      <c r="CXY57" s="526"/>
      <c r="CXZ57" s="526"/>
      <c r="CYA57" s="526"/>
      <c r="CYB57" s="526"/>
      <c r="CYC57" s="526"/>
      <c r="CYD57" s="526"/>
      <c r="CYE57" s="526"/>
      <c r="CYF57" s="526"/>
      <c r="CYG57" s="526"/>
      <c r="CYH57" s="526"/>
      <c r="CYI57" s="526"/>
      <c r="CYJ57" s="526"/>
      <c r="CYK57" s="526"/>
      <c r="CYL57" s="526"/>
      <c r="CYM57" s="526"/>
      <c r="CYN57" s="526"/>
      <c r="CYO57" s="526"/>
      <c r="CYP57" s="526"/>
      <c r="CYQ57" s="526"/>
      <c r="CYR57" s="526"/>
      <c r="CYS57" s="526"/>
      <c r="CYT57" s="526"/>
      <c r="CYU57" s="526"/>
      <c r="CYV57" s="526"/>
      <c r="CYW57" s="526"/>
      <c r="CYX57" s="526"/>
      <c r="CYY57" s="526"/>
      <c r="CYZ57" s="526"/>
      <c r="CZA57" s="526"/>
      <c r="CZB57" s="526"/>
      <c r="CZC57" s="526"/>
      <c r="CZD57" s="526"/>
      <c r="CZE57" s="526"/>
      <c r="CZF57" s="526"/>
      <c r="CZG57" s="526"/>
      <c r="CZH57" s="526"/>
      <c r="CZI57" s="526"/>
      <c r="CZJ57" s="526"/>
      <c r="CZK57" s="526"/>
      <c r="CZL57" s="526"/>
      <c r="CZM57" s="526"/>
      <c r="CZN57" s="526"/>
      <c r="CZO57" s="526"/>
      <c r="CZP57" s="526"/>
      <c r="CZQ57" s="526"/>
      <c r="CZR57" s="526"/>
      <c r="CZS57" s="526"/>
      <c r="CZT57" s="526"/>
      <c r="CZU57" s="526"/>
      <c r="CZV57" s="526"/>
      <c r="CZW57" s="526"/>
      <c r="CZX57" s="526"/>
      <c r="CZY57" s="526"/>
      <c r="CZZ57" s="526"/>
      <c r="DAA57" s="526"/>
      <c r="DAB57" s="526"/>
      <c r="DAC57" s="526"/>
      <c r="DAD57" s="526"/>
      <c r="DAE57" s="526"/>
      <c r="DAF57" s="526"/>
      <c r="DAG57" s="526"/>
      <c r="DAH57" s="526"/>
      <c r="DAI57" s="526"/>
      <c r="DAJ57" s="526"/>
      <c r="DAK57" s="526"/>
      <c r="DAL57" s="526"/>
      <c r="DAM57" s="526"/>
      <c r="DAN57" s="526"/>
      <c r="DAO57" s="526"/>
      <c r="DAP57" s="526"/>
      <c r="DAQ57" s="526"/>
      <c r="DAR57" s="526"/>
      <c r="DAS57" s="526"/>
      <c r="DAT57" s="526"/>
      <c r="DAU57" s="526"/>
      <c r="DAV57" s="526"/>
      <c r="DAW57" s="526"/>
      <c r="DAX57" s="526"/>
      <c r="DAY57" s="526"/>
      <c r="DAZ57" s="526"/>
      <c r="DBA57" s="526"/>
      <c r="DBB57" s="526"/>
      <c r="DBC57" s="526"/>
      <c r="DBD57" s="526"/>
      <c r="DBE57" s="526"/>
      <c r="DBF57" s="526"/>
      <c r="DBG57" s="526"/>
      <c r="DBH57" s="526"/>
      <c r="DBI57" s="526"/>
      <c r="DBJ57" s="526"/>
      <c r="DBK57" s="526"/>
      <c r="DBL57" s="526"/>
      <c r="DBM57" s="526"/>
      <c r="DBN57" s="526"/>
      <c r="DBO57" s="526"/>
      <c r="DBP57" s="526"/>
      <c r="DBQ57" s="526"/>
      <c r="DBR57" s="526"/>
      <c r="DBS57" s="526"/>
      <c r="DBT57" s="526"/>
      <c r="DBU57" s="526"/>
      <c r="DBV57" s="526"/>
      <c r="DBW57" s="526"/>
      <c r="DBX57" s="526"/>
      <c r="DBY57" s="526"/>
      <c r="DBZ57" s="526"/>
      <c r="DCA57" s="526"/>
      <c r="DCB57" s="526"/>
      <c r="DCC57" s="526"/>
      <c r="DCD57" s="526"/>
      <c r="DCE57" s="526"/>
      <c r="DCF57" s="526"/>
      <c r="DCG57" s="526"/>
      <c r="DCH57" s="526"/>
      <c r="DCI57" s="526"/>
      <c r="DCJ57" s="526"/>
      <c r="DCK57" s="526"/>
      <c r="DCL57" s="526"/>
      <c r="DCM57" s="526"/>
      <c r="DCN57" s="526"/>
      <c r="DCO57" s="526"/>
      <c r="DCP57" s="526"/>
      <c r="DCQ57" s="526"/>
      <c r="DCR57" s="526"/>
      <c r="DCS57" s="526"/>
      <c r="DCT57" s="526"/>
      <c r="DCU57" s="526"/>
      <c r="DCV57" s="526"/>
      <c r="DCW57" s="526"/>
      <c r="DCX57" s="526"/>
      <c r="DCY57" s="526"/>
      <c r="DCZ57" s="526"/>
      <c r="DDA57" s="526"/>
      <c r="DDB57" s="526"/>
      <c r="DDC57" s="526"/>
      <c r="DDD57" s="526"/>
      <c r="DDE57" s="526"/>
      <c r="DDF57" s="526"/>
      <c r="DDG57" s="526"/>
      <c r="DDH57" s="526"/>
      <c r="DDI57" s="526"/>
      <c r="DDJ57" s="526"/>
      <c r="DDK57" s="526"/>
      <c r="DDL57" s="526"/>
      <c r="DDM57" s="526"/>
      <c r="DDN57" s="526"/>
      <c r="DDO57" s="526"/>
      <c r="DDP57" s="526"/>
      <c r="DDQ57" s="526"/>
      <c r="DDR57" s="526"/>
      <c r="DDS57" s="526"/>
      <c r="DDT57" s="526"/>
      <c r="DDU57" s="526"/>
      <c r="DDV57" s="526"/>
      <c r="DDW57" s="526"/>
      <c r="DDX57" s="526"/>
      <c r="DDY57" s="526"/>
      <c r="DDZ57" s="526"/>
      <c r="DEA57" s="526"/>
      <c r="DEB57" s="526"/>
      <c r="DEC57" s="526"/>
      <c r="DED57" s="526"/>
      <c r="DEE57" s="526"/>
      <c r="DEF57" s="526"/>
      <c r="DEG57" s="526"/>
      <c r="DEH57" s="526"/>
      <c r="DEI57" s="526"/>
      <c r="DEJ57" s="526"/>
      <c r="DEK57" s="526"/>
      <c r="DEL57" s="526"/>
      <c r="DEM57" s="526"/>
      <c r="DEN57" s="526"/>
      <c r="DEO57" s="526"/>
      <c r="DEP57" s="526"/>
      <c r="DEQ57" s="526"/>
      <c r="DER57" s="526"/>
      <c r="DES57" s="526"/>
      <c r="DET57" s="526"/>
      <c r="DEU57" s="526"/>
      <c r="DEV57" s="526"/>
      <c r="DEW57" s="526"/>
      <c r="DEX57" s="526"/>
      <c r="DEY57" s="526"/>
      <c r="DEZ57" s="526"/>
      <c r="DFA57" s="526"/>
      <c r="DFB57" s="526"/>
      <c r="DFC57" s="526"/>
      <c r="DFD57" s="526"/>
      <c r="DFE57" s="526"/>
      <c r="DFF57" s="526"/>
      <c r="DFG57" s="526"/>
      <c r="DFH57" s="526"/>
      <c r="DFI57" s="526"/>
      <c r="DFJ57" s="526"/>
      <c r="DFK57" s="526"/>
      <c r="DFL57" s="526"/>
      <c r="DFM57" s="526"/>
      <c r="DFN57" s="526"/>
      <c r="DFO57" s="526"/>
      <c r="DFP57" s="526"/>
      <c r="DFQ57" s="526"/>
      <c r="DFR57" s="526"/>
      <c r="DFS57" s="526"/>
      <c r="DFT57" s="526"/>
      <c r="DFU57" s="526"/>
      <c r="DFV57" s="526"/>
      <c r="DFW57" s="526"/>
      <c r="DFX57" s="526"/>
      <c r="DFY57" s="526"/>
      <c r="DFZ57" s="526"/>
      <c r="DGA57" s="526"/>
      <c r="DGB57" s="526"/>
      <c r="DGC57" s="526"/>
      <c r="DGD57" s="526"/>
      <c r="DGE57" s="526"/>
      <c r="DGF57" s="526"/>
      <c r="DGG57" s="526"/>
      <c r="DGH57" s="526"/>
      <c r="DGI57" s="526"/>
      <c r="DGJ57" s="526"/>
      <c r="DGK57" s="526"/>
      <c r="DGL57" s="526"/>
      <c r="DGM57" s="526"/>
      <c r="DGN57" s="526"/>
      <c r="DGO57" s="526"/>
      <c r="DGP57" s="526"/>
      <c r="DGQ57" s="526"/>
      <c r="DGR57" s="526"/>
      <c r="DGS57" s="526"/>
      <c r="DGT57" s="526"/>
      <c r="DGU57" s="526"/>
      <c r="DGV57" s="526"/>
      <c r="DGW57" s="526"/>
      <c r="DGX57" s="526"/>
      <c r="DGY57" s="526"/>
      <c r="DGZ57" s="526"/>
      <c r="DHA57" s="526"/>
      <c r="DHB57" s="526"/>
      <c r="DHC57" s="526"/>
      <c r="DHD57" s="526"/>
      <c r="DHE57" s="526"/>
      <c r="DHF57" s="526"/>
      <c r="DHG57" s="526"/>
      <c r="DHH57" s="526"/>
      <c r="DHI57" s="526"/>
      <c r="DHJ57" s="526"/>
      <c r="DHK57" s="526"/>
      <c r="DHL57" s="526"/>
      <c r="DHM57" s="526"/>
      <c r="DHN57" s="526"/>
      <c r="DHO57" s="526"/>
      <c r="DHP57" s="526"/>
      <c r="DHQ57" s="526"/>
      <c r="DHR57" s="526"/>
      <c r="DHS57" s="526"/>
      <c r="DHT57" s="526"/>
      <c r="DHU57" s="526"/>
      <c r="DHV57" s="526"/>
      <c r="DHW57" s="526"/>
      <c r="DHX57" s="526"/>
      <c r="DHY57" s="526"/>
      <c r="DHZ57" s="526"/>
      <c r="DIA57" s="526"/>
      <c r="DIB57" s="526"/>
      <c r="DIC57" s="526"/>
      <c r="DID57" s="526"/>
      <c r="DIE57" s="526"/>
      <c r="DIF57" s="526"/>
      <c r="DIG57" s="526"/>
      <c r="DIH57" s="526"/>
      <c r="DII57" s="526"/>
      <c r="DIJ57" s="526"/>
      <c r="DIK57" s="526"/>
      <c r="DIL57" s="526"/>
      <c r="DIM57" s="526"/>
      <c r="DIN57" s="526"/>
      <c r="DIO57" s="526"/>
      <c r="DIP57" s="526"/>
      <c r="DIQ57" s="526"/>
      <c r="DIR57" s="526"/>
      <c r="DIS57" s="526"/>
      <c r="DIT57" s="526"/>
      <c r="DIU57" s="526"/>
      <c r="DIV57" s="526"/>
      <c r="DIW57" s="526"/>
      <c r="DIX57" s="526"/>
      <c r="DIY57" s="526"/>
      <c r="DIZ57" s="526"/>
      <c r="DJA57" s="526"/>
      <c r="DJB57" s="526"/>
      <c r="DJC57" s="526"/>
      <c r="DJD57" s="526"/>
      <c r="DJE57" s="526"/>
      <c r="DJF57" s="526"/>
      <c r="DJG57" s="526"/>
      <c r="DJH57" s="526"/>
      <c r="DJI57" s="526"/>
      <c r="DJJ57" s="526"/>
      <c r="DJK57" s="526"/>
      <c r="DJL57" s="526"/>
      <c r="DJM57" s="526"/>
      <c r="DJN57" s="526"/>
      <c r="DJO57" s="526"/>
      <c r="DJP57" s="526"/>
      <c r="DJQ57" s="526"/>
      <c r="DJR57" s="526"/>
      <c r="DJS57" s="526"/>
      <c r="DJT57" s="526"/>
      <c r="DJU57" s="526"/>
      <c r="DJV57" s="526"/>
      <c r="DJW57" s="526"/>
      <c r="DJX57" s="526"/>
      <c r="DJY57" s="526"/>
      <c r="DJZ57" s="526"/>
      <c r="DKA57" s="526"/>
      <c r="DKB57" s="526"/>
      <c r="DKC57" s="526"/>
      <c r="DKD57" s="526"/>
      <c r="DKE57" s="526"/>
      <c r="DKF57" s="526"/>
      <c r="DKG57" s="526"/>
      <c r="DKH57" s="526"/>
      <c r="DKI57" s="526"/>
      <c r="DKJ57" s="526"/>
      <c r="DKK57" s="526"/>
      <c r="DKL57" s="526"/>
      <c r="DKM57" s="526"/>
      <c r="DKN57" s="526"/>
      <c r="DKO57" s="526"/>
      <c r="DKP57" s="526"/>
      <c r="DKQ57" s="526"/>
      <c r="DKR57" s="526"/>
      <c r="DKS57" s="526"/>
      <c r="DKT57" s="526"/>
      <c r="DKU57" s="526"/>
      <c r="DKV57" s="526"/>
      <c r="DKW57" s="526"/>
      <c r="DKX57" s="526"/>
      <c r="DKY57" s="526"/>
      <c r="DKZ57" s="526"/>
      <c r="DLA57" s="526"/>
      <c r="DLB57" s="526"/>
      <c r="DLC57" s="526"/>
      <c r="DLD57" s="526"/>
      <c r="DLE57" s="526"/>
      <c r="DLF57" s="526"/>
      <c r="DLG57" s="526"/>
      <c r="DLH57" s="526"/>
      <c r="DLI57" s="526"/>
      <c r="DLJ57" s="526"/>
      <c r="DLK57" s="526"/>
      <c r="DLL57" s="526"/>
      <c r="DLM57" s="526"/>
      <c r="DLN57" s="526"/>
      <c r="DLO57" s="526"/>
      <c r="DLP57" s="526"/>
      <c r="DLQ57" s="526"/>
      <c r="DLR57" s="526"/>
      <c r="DLS57" s="526"/>
      <c r="DLT57" s="526"/>
      <c r="DLU57" s="526"/>
      <c r="DLV57" s="526"/>
      <c r="DLW57" s="526"/>
      <c r="DLX57" s="526"/>
      <c r="DLY57" s="526"/>
      <c r="DLZ57" s="526"/>
      <c r="DMA57" s="526"/>
      <c r="DMB57" s="526"/>
      <c r="DMC57" s="526"/>
      <c r="DMD57" s="526"/>
      <c r="DME57" s="526"/>
      <c r="DMF57" s="526"/>
      <c r="DMG57" s="526"/>
      <c r="DMH57" s="526"/>
      <c r="DMI57" s="526"/>
      <c r="DMJ57" s="526"/>
      <c r="DMK57" s="526"/>
      <c r="DML57" s="526"/>
      <c r="DMM57" s="526"/>
      <c r="DMN57" s="526"/>
      <c r="DMO57" s="526"/>
      <c r="DMP57" s="526"/>
      <c r="DMQ57" s="526"/>
      <c r="DMR57" s="526"/>
      <c r="DMS57" s="526"/>
      <c r="DMT57" s="526"/>
      <c r="DMU57" s="526"/>
      <c r="DMV57" s="526"/>
      <c r="DMW57" s="526"/>
      <c r="DMX57" s="526"/>
      <c r="DMY57" s="526"/>
      <c r="DMZ57" s="526"/>
      <c r="DNA57" s="526"/>
      <c r="DNB57" s="526"/>
      <c r="DNC57" s="526"/>
      <c r="DND57" s="526"/>
      <c r="DNE57" s="526"/>
      <c r="DNF57" s="526"/>
      <c r="DNG57" s="526"/>
      <c r="DNH57" s="526"/>
      <c r="DNI57" s="526"/>
      <c r="DNJ57" s="526"/>
      <c r="DNK57" s="526"/>
      <c r="DNL57" s="526"/>
      <c r="DNM57" s="526"/>
      <c r="DNN57" s="526"/>
      <c r="DNO57" s="526"/>
      <c r="DNP57" s="526"/>
      <c r="DNQ57" s="526"/>
      <c r="DNR57" s="526"/>
      <c r="DNS57" s="526"/>
      <c r="DNT57" s="526"/>
      <c r="DNU57" s="526"/>
      <c r="DNV57" s="526"/>
      <c r="DNW57" s="526"/>
      <c r="DNX57" s="526"/>
      <c r="DNY57" s="526"/>
      <c r="DNZ57" s="526"/>
      <c r="DOA57" s="526"/>
      <c r="DOB57" s="526"/>
      <c r="DOC57" s="526"/>
      <c r="DOD57" s="526"/>
      <c r="DOE57" s="526"/>
      <c r="DOF57" s="526"/>
      <c r="DOG57" s="526"/>
      <c r="DOH57" s="526"/>
      <c r="DOI57" s="526"/>
      <c r="DOJ57" s="526"/>
      <c r="DOK57" s="526"/>
      <c r="DOL57" s="526"/>
      <c r="DOM57" s="526"/>
      <c r="DON57" s="526"/>
      <c r="DOO57" s="526"/>
      <c r="DOP57" s="526"/>
      <c r="DOQ57" s="526"/>
      <c r="DOR57" s="526"/>
      <c r="DOS57" s="526"/>
      <c r="DOT57" s="526"/>
      <c r="DOU57" s="526"/>
      <c r="DOV57" s="526"/>
      <c r="DOW57" s="526"/>
      <c r="DOX57" s="526"/>
      <c r="DOY57" s="526"/>
      <c r="DOZ57" s="526"/>
      <c r="DPA57" s="526"/>
      <c r="DPB57" s="526"/>
      <c r="DPC57" s="526"/>
      <c r="DPD57" s="526"/>
      <c r="DPE57" s="526"/>
      <c r="DPF57" s="526"/>
      <c r="DPG57" s="526"/>
      <c r="DPH57" s="526"/>
      <c r="DPI57" s="526"/>
      <c r="DPJ57" s="526"/>
      <c r="DPK57" s="526"/>
      <c r="DPL57" s="526"/>
      <c r="DPM57" s="526"/>
      <c r="DPN57" s="526"/>
      <c r="DPO57" s="526"/>
      <c r="DPP57" s="526"/>
      <c r="DPQ57" s="526"/>
      <c r="DPR57" s="526"/>
      <c r="DPS57" s="526"/>
      <c r="DPT57" s="526"/>
      <c r="DPU57" s="526"/>
      <c r="DPV57" s="526"/>
      <c r="DPW57" s="526"/>
      <c r="DPX57" s="526"/>
      <c r="DPY57" s="526"/>
      <c r="DPZ57" s="526"/>
      <c r="DQA57" s="526"/>
      <c r="DQB57" s="526"/>
      <c r="DQC57" s="526"/>
      <c r="DQD57" s="526"/>
      <c r="DQE57" s="526"/>
      <c r="DQF57" s="526"/>
      <c r="DQG57" s="526"/>
      <c r="DQH57" s="526"/>
      <c r="DQI57" s="526"/>
      <c r="DQJ57" s="526"/>
      <c r="DQK57" s="526"/>
      <c r="DQL57" s="526"/>
      <c r="DQM57" s="526"/>
      <c r="DQN57" s="526"/>
      <c r="DQO57" s="526"/>
      <c r="DQP57" s="526"/>
      <c r="DQQ57" s="526"/>
      <c r="DQR57" s="526"/>
      <c r="DQS57" s="526"/>
      <c r="DQT57" s="526"/>
      <c r="DQU57" s="526"/>
      <c r="DQV57" s="526"/>
      <c r="DQW57" s="526"/>
      <c r="DQX57" s="526"/>
      <c r="DQY57" s="526"/>
      <c r="DQZ57" s="526"/>
      <c r="DRA57" s="526"/>
      <c r="DRB57" s="526"/>
      <c r="DRC57" s="526"/>
      <c r="DRD57" s="526"/>
      <c r="DRE57" s="526"/>
      <c r="DRF57" s="526"/>
      <c r="DRG57" s="526"/>
      <c r="DRH57" s="526"/>
      <c r="DRI57" s="526"/>
      <c r="DRJ57" s="526"/>
      <c r="DRK57" s="526"/>
      <c r="DRL57" s="526"/>
      <c r="DRM57" s="526"/>
      <c r="DRN57" s="526"/>
      <c r="DRO57" s="526"/>
      <c r="DRP57" s="526"/>
      <c r="DRQ57" s="526"/>
      <c r="DRR57" s="526"/>
      <c r="DRS57" s="526"/>
      <c r="DRT57" s="526"/>
      <c r="DRU57" s="526"/>
      <c r="DRV57" s="526"/>
      <c r="DRW57" s="526"/>
      <c r="DRX57" s="526"/>
      <c r="DRY57" s="526"/>
      <c r="DRZ57" s="526"/>
      <c r="DSA57" s="526"/>
      <c r="DSB57" s="526"/>
      <c r="DSC57" s="526"/>
      <c r="DSD57" s="526"/>
      <c r="DSE57" s="526"/>
      <c r="DSF57" s="526"/>
      <c r="DSG57" s="526"/>
      <c r="DSH57" s="526"/>
      <c r="DSI57" s="526"/>
      <c r="DSJ57" s="526"/>
      <c r="DSK57" s="526"/>
      <c r="DSL57" s="526"/>
      <c r="DSM57" s="526"/>
      <c r="DSN57" s="526"/>
      <c r="DSO57" s="526"/>
      <c r="DSP57" s="526"/>
      <c r="DSQ57" s="526"/>
      <c r="DSR57" s="526"/>
      <c r="DSS57" s="526"/>
      <c r="DST57" s="526"/>
      <c r="DSU57" s="526"/>
      <c r="DSV57" s="526"/>
      <c r="DSW57" s="526"/>
      <c r="DSX57" s="526"/>
      <c r="DSY57" s="526"/>
      <c r="DSZ57" s="526"/>
      <c r="DTA57" s="526"/>
      <c r="DTB57" s="526"/>
      <c r="DTC57" s="526"/>
      <c r="DTD57" s="526"/>
      <c r="DTE57" s="526"/>
      <c r="DTF57" s="526"/>
      <c r="DTG57" s="526"/>
      <c r="DTH57" s="526"/>
      <c r="DTI57" s="526"/>
      <c r="DTJ57" s="526"/>
      <c r="DTK57" s="526"/>
      <c r="DTL57" s="526"/>
      <c r="DTM57" s="526"/>
      <c r="DTN57" s="526"/>
      <c r="DTO57" s="526"/>
      <c r="DTP57" s="526"/>
      <c r="DTQ57" s="526"/>
      <c r="DTR57" s="526"/>
      <c r="DTS57" s="526"/>
      <c r="DTT57" s="526"/>
      <c r="DTU57" s="526"/>
      <c r="DTV57" s="526"/>
      <c r="DTW57" s="526"/>
      <c r="DTX57" s="526"/>
      <c r="DTY57" s="526"/>
      <c r="DTZ57" s="526"/>
      <c r="DUA57" s="526"/>
      <c r="DUB57" s="526"/>
      <c r="DUC57" s="526"/>
      <c r="DUD57" s="526"/>
      <c r="DUE57" s="526"/>
      <c r="DUF57" s="526"/>
      <c r="DUG57" s="526"/>
      <c r="DUH57" s="526"/>
      <c r="DUI57" s="526"/>
      <c r="DUJ57" s="526"/>
      <c r="DUK57" s="526"/>
      <c r="DUL57" s="526"/>
      <c r="DUM57" s="526"/>
      <c r="DUN57" s="526"/>
      <c r="DUO57" s="526"/>
      <c r="DUP57" s="526"/>
      <c r="DUQ57" s="526"/>
      <c r="DUR57" s="526"/>
      <c r="DUS57" s="526"/>
      <c r="DUT57" s="526"/>
      <c r="DUU57" s="526"/>
      <c r="DUV57" s="526"/>
      <c r="DUW57" s="526"/>
      <c r="DUX57" s="526"/>
      <c r="DUY57" s="526"/>
      <c r="DUZ57" s="526"/>
      <c r="DVA57" s="526"/>
      <c r="DVB57" s="526"/>
      <c r="DVC57" s="526"/>
      <c r="DVD57" s="526"/>
      <c r="DVE57" s="526"/>
      <c r="DVF57" s="526"/>
      <c r="DVG57" s="526"/>
      <c r="DVH57" s="526"/>
      <c r="DVI57" s="526"/>
      <c r="DVJ57" s="526"/>
      <c r="DVK57" s="526"/>
      <c r="DVL57" s="526"/>
      <c r="DVM57" s="526"/>
      <c r="DVN57" s="526"/>
      <c r="DVO57" s="526"/>
      <c r="DVP57" s="526"/>
      <c r="DVQ57" s="526"/>
      <c r="DVR57" s="526"/>
      <c r="DVS57" s="526"/>
      <c r="DVT57" s="526"/>
      <c r="DVU57" s="526"/>
      <c r="DVV57" s="526"/>
      <c r="DVW57" s="526"/>
      <c r="DVX57" s="526"/>
      <c r="DVY57" s="526"/>
      <c r="DVZ57" s="526"/>
      <c r="DWA57" s="526"/>
      <c r="DWB57" s="526"/>
      <c r="DWC57" s="526"/>
      <c r="DWD57" s="526"/>
      <c r="DWE57" s="526"/>
      <c r="DWF57" s="526"/>
      <c r="DWG57" s="526"/>
      <c r="DWH57" s="526"/>
      <c r="DWI57" s="526"/>
      <c r="DWJ57" s="526"/>
      <c r="DWK57" s="526"/>
      <c r="DWL57" s="526"/>
      <c r="DWM57" s="526"/>
      <c r="DWN57" s="526"/>
      <c r="DWO57" s="526"/>
      <c r="DWP57" s="526"/>
      <c r="DWQ57" s="526"/>
      <c r="DWR57" s="526"/>
      <c r="DWS57" s="526"/>
      <c r="DWT57" s="526"/>
      <c r="DWU57" s="526"/>
      <c r="DWV57" s="526"/>
      <c r="DWW57" s="526"/>
      <c r="DWX57" s="526"/>
      <c r="DWY57" s="526"/>
      <c r="DWZ57" s="526"/>
      <c r="DXA57" s="526"/>
      <c r="DXB57" s="526"/>
      <c r="DXC57" s="526"/>
      <c r="DXD57" s="526"/>
      <c r="DXE57" s="526"/>
      <c r="DXF57" s="526"/>
      <c r="DXG57" s="526"/>
      <c r="DXH57" s="526"/>
      <c r="DXI57" s="526"/>
      <c r="DXJ57" s="526"/>
      <c r="DXK57" s="526"/>
      <c r="DXL57" s="526"/>
      <c r="DXM57" s="526"/>
      <c r="DXN57" s="526"/>
      <c r="DXO57" s="526"/>
      <c r="DXP57" s="526"/>
      <c r="DXQ57" s="526"/>
      <c r="DXR57" s="526"/>
      <c r="DXS57" s="526"/>
      <c r="DXT57" s="526"/>
      <c r="DXU57" s="526"/>
      <c r="DXV57" s="526"/>
      <c r="DXW57" s="526"/>
      <c r="DXX57" s="526"/>
      <c r="DXY57" s="526"/>
      <c r="DXZ57" s="526"/>
      <c r="DYA57" s="526"/>
      <c r="DYB57" s="526"/>
      <c r="DYC57" s="526"/>
      <c r="DYD57" s="526"/>
      <c r="DYE57" s="526"/>
      <c r="DYF57" s="526"/>
      <c r="DYG57" s="526"/>
      <c r="DYH57" s="526"/>
      <c r="DYI57" s="526"/>
      <c r="DYJ57" s="526"/>
      <c r="DYK57" s="526"/>
      <c r="DYL57" s="526"/>
      <c r="DYM57" s="526"/>
      <c r="DYN57" s="526"/>
      <c r="DYO57" s="526"/>
      <c r="DYP57" s="526"/>
      <c r="DYQ57" s="526"/>
      <c r="DYR57" s="526"/>
      <c r="DYS57" s="526"/>
      <c r="DYT57" s="526"/>
      <c r="DYU57" s="526"/>
      <c r="DYV57" s="526"/>
      <c r="DYW57" s="526"/>
      <c r="DYX57" s="526"/>
      <c r="DYY57" s="526"/>
      <c r="DYZ57" s="526"/>
      <c r="DZA57" s="526"/>
      <c r="DZB57" s="526"/>
      <c r="DZC57" s="526"/>
      <c r="DZD57" s="526"/>
      <c r="DZE57" s="526"/>
      <c r="DZF57" s="526"/>
      <c r="DZG57" s="526"/>
      <c r="DZH57" s="526"/>
      <c r="DZI57" s="526"/>
      <c r="DZJ57" s="526"/>
      <c r="DZK57" s="526"/>
      <c r="DZL57" s="526"/>
      <c r="DZM57" s="526"/>
      <c r="DZN57" s="526"/>
      <c r="DZO57" s="526"/>
      <c r="DZP57" s="526"/>
      <c r="DZQ57" s="526"/>
      <c r="DZR57" s="526"/>
      <c r="DZS57" s="526"/>
      <c r="DZT57" s="526"/>
      <c r="DZU57" s="526"/>
      <c r="DZV57" s="526"/>
      <c r="DZW57" s="526"/>
      <c r="DZX57" s="526"/>
      <c r="DZY57" s="526"/>
      <c r="DZZ57" s="526"/>
      <c r="EAA57" s="526"/>
      <c r="EAB57" s="526"/>
      <c r="EAC57" s="526"/>
      <c r="EAD57" s="526"/>
      <c r="EAE57" s="526"/>
      <c r="EAF57" s="526"/>
      <c r="EAG57" s="526"/>
      <c r="EAH57" s="526"/>
      <c r="EAI57" s="526"/>
      <c r="EAJ57" s="526"/>
      <c r="EAK57" s="526"/>
      <c r="EAL57" s="526"/>
      <c r="EAM57" s="526"/>
      <c r="EAN57" s="526"/>
      <c r="EAO57" s="526"/>
      <c r="EAP57" s="526"/>
      <c r="EAQ57" s="526"/>
      <c r="EAR57" s="526"/>
      <c r="EAS57" s="526"/>
      <c r="EAT57" s="526"/>
      <c r="EAU57" s="526"/>
      <c r="EAV57" s="526"/>
      <c r="EAW57" s="526"/>
      <c r="EAX57" s="526"/>
      <c r="EAY57" s="526"/>
      <c r="EAZ57" s="526"/>
      <c r="EBA57" s="526"/>
      <c r="EBB57" s="526"/>
      <c r="EBC57" s="526"/>
      <c r="EBD57" s="526"/>
      <c r="EBE57" s="526"/>
      <c r="EBF57" s="526"/>
      <c r="EBG57" s="526"/>
      <c r="EBH57" s="526"/>
      <c r="EBI57" s="526"/>
      <c r="EBJ57" s="526"/>
      <c r="EBK57" s="526"/>
      <c r="EBL57" s="526"/>
      <c r="EBM57" s="526"/>
      <c r="EBN57" s="526"/>
      <c r="EBO57" s="526"/>
      <c r="EBP57" s="526"/>
      <c r="EBQ57" s="526"/>
      <c r="EBR57" s="526"/>
      <c r="EBS57" s="526"/>
      <c r="EBT57" s="526"/>
      <c r="EBU57" s="526"/>
      <c r="EBV57" s="526"/>
      <c r="EBW57" s="526"/>
      <c r="EBX57" s="526"/>
      <c r="EBY57" s="526"/>
      <c r="EBZ57" s="526"/>
      <c r="ECA57" s="526"/>
      <c r="ECB57" s="526"/>
      <c r="ECC57" s="526"/>
      <c r="ECD57" s="526"/>
      <c r="ECE57" s="526"/>
      <c r="ECF57" s="526"/>
      <c r="ECG57" s="526"/>
      <c r="ECH57" s="526"/>
      <c r="ECI57" s="526"/>
      <c r="ECJ57" s="526"/>
      <c r="ECK57" s="526"/>
      <c r="ECL57" s="526"/>
      <c r="ECM57" s="526"/>
      <c r="ECN57" s="526"/>
      <c r="ECO57" s="526"/>
      <c r="ECP57" s="526"/>
      <c r="ECQ57" s="526"/>
      <c r="ECR57" s="526"/>
      <c r="ECS57" s="526"/>
      <c r="ECT57" s="526"/>
      <c r="ECU57" s="526"/>
      <c r="ECV57" s="526"/>
      <c r="ECW57" s="526"/>
      <c r="ECX57" s="526"/>
      <c r="ECY57" s="526"/>
      <c r="ECZ57" s="526"/>
      <c r="EDA57" s="526"/>
      <c r="EDB57" s="526"/>
      <c r="EDC57" s="526"/>
      <c r="EDD57" s="526"/>
      <c r="EDE57" s="526"/>
      <c r="EDF57" s="526"/>
      <c r="EDG57" s="526"/>
      <c r="EDH57" s="526"/>
      <c r="EDI57" s="526"/>
      <c r="EDJ57" s="526"/>
      <c r="EDK57" s="526"/>
      <c r="EDL57" s="526"/>
      <c r="EDM57" s="526"/>
      <c r="EDN57" s="526"/>
      <c r="EDO57" s="526"/>
      <c r="EDP57" s="526"/>
      <c r="EDQ57" s="526"/>
      <c r="EDR57" s="526"/>
      <c r="EDS57" s="526"/>
      <c r="EDT57" s="526"/>
      <c r="EDU57" s="526"/>
      <c r="EDV57" s="526"/>
      <c r="EDW57" s="526"/>
      <c r="EDX57" s="526"/>
      <c r="EDY57" s="526"/>
      <c r="EDZ57" s="526"/>
      <c r="EEA57" s="526"/>
      <c r="EEB57" s="526"/>
      <c r="EEC57" s="526"/>
      <c r="EED57" s="526"/>
      <c r="EEE57" s="526"/>
      <c r="EEF57" s="526"/>
      <c r="EEG57" s="526"/>
      <c r="EEH57" s="526"/>
      <c r="EEI57" s="526"/>
      <c r="EEJ57" s="526"/>
      <c r="EEK57" s="526"/>
      <c r="EEL57" s="526"/>
      <c r="EEM57" s="526"/>
      <c r="EEN57" s="526"/>
      <c r="EEO57" s="526"/>
      <c r="EEP57" s="526"/>
      <c r="EEQ57" s="526"/>
      <c r="EER57" s="526"/>
      <c r="EES57" s="526"/>
      <c r="EET57" s="526"/>
      <c r="EEU57" s="526"/>
      <c r="EEV57" s="526"/>
      <c r="EEW57" s="526"/>
      <c r="EEX57" s="526"/>
      <c r="EEY57" s="526"/>
      <c r="EEZ57" s="526"/>
      <c r="EFA57" s="526"/>
      <c r="EFB57" s="526"/>
      <c r="EFC57" s="526"/>
      <c r="EFD57" s="526"/>
      <c r="EFE57" s="526"/>
      <c r="EFF57" s="526"/>
      <c r="EFG57" s="526"/>
      <c r="EFH57" s="526"/>
      <c r="EFI57" s="526"/>
      <c r="EFJ57" s="526"/>
      <c r="EFK57" s="526"/>
      <c r="EFL57" s="526"/>
      <c r="EFM57" s="526"/>
      <c r="EFN57" s="526"/>
      <c r="EFO57" s="526"/>
      <c r="EFP57" s="526"/>
      <c r="EFQ57" s="526"/>
      <c r="EFR57" s="526"/>
      <c r="EFS57" s="526"/>
      <c r="EFT57" s="526"/>
      <c r="EFU57" s="526"/>
      <c r="EFV57" s="526"/>
      <c r="EFW57" s="526"/>
      <c r="EFX57" s="526"/>
      <c r="EFY57" s="526"/>
      <c r="EFZ57" s="526"/>
      <c r="EGA57" s="526"/>
      <c r="EGB57" s="526"/>
      <c r="EGC57" s="526"/>
      <c r="EGD57" s="526"/>
      <c r="EGE57" s="526"/>
      <c r="EGF57" s="526"/>
      <c r="EGG57" s="526"/>
      <c r="EGH57" s="526"/>
      <c r="EGI57" s="526"/>
      <c r="EGJ57" s="526"/>
      <c r="EGK57" s="526"/>
      <c r="EGL57" s="526"/>
      <c r="EGM57" s="526"/>
      <c r="EGN57" s="526"/>
      <c r="EGO57" s="526"/>
      <c r="EGP57" s="526"/>
      <c r="EGQ57" s="526"/>
      <c r="EGR57" s="526"/>
      <c r="EGS57" s="526"/>
      <c r="EGT57" s="526"/>
      <c r="EGU57" s="526"/>
      <c r="EGV57" s="526"/>
      <c r="EGW57" s="526"/>
      <c r="EGX57" s="526"/>
      <c r="EGY57" s="526"/>
      <c r="EGZ57" s="526"/>
      <c r="EHA57" s="526"/>
      <c r="EHB57" s="526"/>
      <c r="EHC57" s="526"/>
      <c r="EHD57" s="526"/>
      <c r="EHE57" s="526"/>
      <c r="EHF57" s="526"/>
      <c r="EHG57" s="526"/>
      <c r="EHH57" s="526"/>
      <c r="EHI57" s="526"/>
      <c r="EHJ57" s="526"/>
      <c r="EHK57" s="526"/>
      <c r="EHL57" s="526"/>
      <c r="EHM57" s="526"/>
      <c r="EHN57" s="526"/>
      <c r="EHO57" s="526"/>
      <c r="EHP57" s="526"/>
      <c r="EHQ57" s="526"/>
      <c r="EHR57" s="526"/>
      <c r="EHS57" s="526"/>
      <c r="EHT57" s="526"/>
      <c r="EHU57" s="526"/>
      <c r="EHV57" s="526"/>
      <c r="EHW57" s="526"/>
      <c r="EHX57" s="526"/>
      <c r="EHY57" s="526"/>
      <c r="EHZ57" s="526"/>
      <c r="EIA57" s="526"/>
      <c r="EIB57" s="526"/>
      <c r="EIC57" s="526"/>
      <c r="EID57" s="526"/>
      <c r="EIE57" s="526"/>
      <c r="EIF57" s="526"/>
      <c r="EIG57" s="526"/>
      <c r="EIH57" s="526"/>
      <c r="EII57" s="526"/>
      <c r="EIJ57" s="526"/>
      <c r="EIK57" s="526"/>
      <c r="EIL57" s="526"/>
      <c r="EIM57" s="526"/>
      <c r="EIN57" s="526"/>
      <c r="EIO57" s="526"/>
      <c r="EIP57" s="526"/>
      <c r="EIQ57" s="526"/>
      <c r="EIR57" s="526"/>
      <c r="EIS57" s="526"/>
      <c r="EIT57" s="526"/>
      <c r="EIU57" s="526"/>
      <c r="EIV57" s="526"/>
      <c r="EIW57" s="526"/>
      <c r="EIX57" s="526"/>
      <c r="EIY57" s="526"/>
      <c r="EIZ57" s="526"/>
      <c r="EJA57" s="526"/>
      <c r="EJB57" s="526"/>
      <c r="EJC57" s="526"/>
      <c r="EJD57" s="526"/>
      <c r="EJE57" s="526"/>
      <c r="EJF57" s="526"/>
      <c r="EJG57" s="526"/>
      <c r="EJH57" s="526"/>
      <c r="EJI57" s="526"/>
      <c r="EJJ57" s="526"/>
      <c r="EJK57" s="526"/>
      <c r="EJL57" s="526"/>
      <c r="EJM57" s="526"/>
      <c r="EJN57" s="526"/>
      <c r="EJO57" s="526"/>
      <c r="EJP57" s="526"/>
      <c r="EJQ57" s="526"/>
      <c r="EJR57" s="526"/>
      <c r="EJS57" s="526"/>
      <c r="EJT57" s="526"/>
      <c r="EJU57" s="526"/>
      <c r="EJV57" s="526"/>
      <c r="EJW57" s="526"/>
      <c r="EJX57" s="526"/>
      <c r="EJY57" s="526"/>
      <c r="EJZ57" s="526"/>
      <c r="EKA57" s="526"/>
      <c r="EKB57" s="526"/>
      <c r="EKC57" s="526"/>
      <c r="EKD57" s="526"/>
      <c r="EKE57" s="526"/>
      <c r="EKF57" s="526"/>
      <c r="EKG57" s="526"/>
      <c r="EKH57" s="526"/>
      <c r="EKI57" s="526"/>
      <c r="EKJ57" s="526"/>
      <c r="EKK57" s="526"/>
      <c r="EKL57" s="526"/>
      <c r="EKM57" s="526"/>
      <c r="EKN57" s="526"/>
      <c r="EKO57" s="526"/>
      <c r="EKP57" s="526"/>
      <c r="EKQ57" s="526"/>
      <c r="EKR57" s="526"/>
      <c r="EKS57" s="526"/>
      <c r="EKT57" s="526"/>
      <c r="EKU57" s="526"/>
      <c r="EKV57" s="526"/>
      <c r="EKW57" s="526"/>
      <c r="EKX57" s="526"/>
      <c r="EKY57" s="526"/>
      <c r="EKZ57" s="526"/>
      <c r="ELA57" s="526"/>
      <c r="ELB57" s="526"/>
      <c r="ELC57" s="526"/>
      <c r="ELD57" s="526"/>
      <c r="ELE57" s="526"/>
      <c r="ELF57" s="526"/>
      <c r="ELG57" s="526"/>
      <c r="ELH57" s="526"/>
      <c r="ELI57" s="526"/>
      <c r="ELJ57" s="526"/>
      <c r="ELK57" s="526"/>
      <c r="ELL57" s="526"/>
      <c r="ELM57" s="526"/>
      <c r="ELN57" s="526"/>
      <c r="ELO57" s="526"/>
      <c r="ELP57" s="526"/>
      <c r="ELQ57" s="526"/>
      <c r="ELR57" s="526"/>
      <c r="ELS57" s="526"/>
      <c r="ELT57" s="526"/>
      <c r="ELU57" s="526"/>
      <c r="ELV57" s="526"/>
      <c r="ELW57" s="526"/>
      <c r="ELX57" s="526"/>
      <c r="ELY57" s="526"/>
      <c r="ELZ57" s="526"/>
      <c r="EMA57" s="526"/>
      <c r="EMB57" s="526"/>
      <c r="EMC57" s="526"/>
      <c r="EMD57" s="526"/>
      <c r="EME57" s="526"/>
      <c r="EMF57" s="526"/>
      <c r="EMG57" s="526"/>
      <c r="EMH57" s="526"/>
      <c r="EMI57" s="526"/>
      <c r="EMJ57" s="526"/>
      <c r="EMK57" s="526"/>
      <c r="EML57" s="526"/>
      <c r="EMM57" s="526"/>
      <c r="EMN57" s="526"/>
      <c r="EMO57" s="526"/>
      <c r="EMP57" s="526"/>
      <c r="EMQ57" s="526"/>
      <c r="EMR57" s="526"/>
      <c r="EMS57" s="526"/>
      <c r="EMT57" s="526"/>
      <c r="EMU57" s="526"/>
      <c r="EMV57" s="526"/>
      <c r="EMW57" s="526"/>
      <c r="EMX57" s="526"/>
      <c r="EMY57" s="526"/>
      <c r="EMZ57" s="526"/>
      <c r="ENA57" s="526"/>
      <c r="ENB57" s="526"/>
      <c r="ENC57" s="526"/>
      <c r="END57" s="526"/>
      <c r="ENE57" s="526"/>
      <c r="ENF57" s="526"/>
      <c r="ENG57" s="526"/>
      <c r="ENH57" s="526"/>
      <c r="ENI57" s="526"/>
      <c r="ENJ57" s="526"/>
      <c r="ENK57" s="526"/>
      <c r="ENL57" s="526"/>
      <c r="ENM57" s="526"/>
      <c r="ENN57" s="526"/>
      <c r="ENO57" s="526"/>
      <c r="ENP57" s="526"/>
      <c r="ENQ57" s="526"/>
      <c r="ENR57" s="526"/>
      <c r="ENS57" s="526"/>
      <c r="ENT57" s="526"/>
      <c r="ENU57" s="526"/>
      <c r="ENV57" s="526"/>
      <c r="ENW57" s="526"/>
      <c r="ENX57" s="526"/>
      <c r="ENY57" s="526"/>
      <c r="ENZ57" s="526"/>
      <c r="EOA57" s="526"/>
      <c r="EOB57" s="526"/>
      <c r="EOC57" s="526"/>
      <c r="EOD57" s="526"/>
      <c r="EOE57" s="526"/>
      <c r="EOF57" s="526"/>
      <c r="EOG57" s="526"/>
      <c r="EOH57" s="526"/>
      <c r="EOI57" s="526"/>
      <c r="EOJ57" s="526"/>
      <c r="EOK57" s="526"/>
      <c r="EOL57" s="526"/>
      <c r="EOM57" s="526"/>
      <c r="EON57" s="526"/>
      <c r="EOO57" s="526"/>
      <c r="EOP57" s="526"/>
      <c r="EOQ57" s="526"/>
      <c r="EOR57" s="526"/>
      <c r="EOS57" s="526"/>
      <c r="EOT57" s="526"/>
      <c r="EOU57" s="526"/>
      <c r="EOV57" s="526"/>
      <c r="EOW57" s="526"/>
      <c r="EOX57" s="526"/>
      <c r="EOY57" s="526"/>
      <c r="EOZ57" s="526"/>
      <c r="EPA57" s="526"/>
      <c r="EPB57" s="526"/>
      <c r="EPC57" s="526"/>
      <c r="EPD57" s="526"/>
      <c r="EPE57" s="526"/>
      <c r="EPF57" s="526"/>
      <c r="EPG57" s="526"/>
      <c r="EPH57" s="526"/>
      <c r="EPI57" s="526"/>
      <c r="EPJ57" s="526"/>
      <c r="EPK57" s="526"/>
      <c r="EPL57" s="526"/>
      <c r="EPM57" s="526"/>
      <c r="EPN57" s="526"/>
      <c r="EPO57" s="526"/>
      <c r="EPP57" s="526"/>
      <c r="EPQ57" s="526"/>
      <c r="EPR57" s="526"/>
      <c r="EPS57" s="526"/>
      <c r="EPT57" s="526"/>
      <c r="EPU57" s="526"/>
      <c r="EPV57" s="526"/>
      <c r="EPW57" s="526"/>
      <c r="EPX57" s="526"/>
      <c r="EPY57" s="526"/>
      <c r="EPZ57" s="526"/>
      <c r="EQA57" s="526"/>
      <c r="EQB57" s="526"/>
      <c r="EQC57" s="526"/>
      <c r="EQD57" s="526"/>
      <c r="EQE57" s="526"/>
      <c r="EQF57" s="526"/>
      <c r="EQG57" s="526"/>
      <c r="EQH57" s="526"/>
      <c r="EQI57" s="526"/>
      <c r="EQJ57" s="526"/>
      <c r="EQK57" s="526"/>
      <c r="EQL57" s="526"/>
      <c r="EQM57" s="526"/>
      <c r="EQN57" s="526"/>
      <c r="EQO57" s="526"/>
      <c r="EQP57" s="526"/>
      <c r="EQQ57" s="526"/>
      <c r="EQR57" s="526"/>
      <c r="EQS57" s="526"/>
      <c r="EQT57" s="526"/>
      <c r="EQU57" s="526"/>
      <c r="EQV57" s="526"/>
      <c r="EQW57" s="526"/>
      <c r="EQX57" s="526"/>
      <c r="EQY57" s="526"/>
      <c r="EQZ57" s="526"/>
      <c r="ERA57" s="526"/>
      <c r="ERB57" s="526"/>
      <c r="ERC57" s="526"/>
      <c r="ERD57" s="526"/>
      <c r="ERE57" s="526"/>
      <c r="ERF57" s="526"/>
      <c r="ERG57" s="526"/>
      <c r="ERH57" s="526"/>
      <c r="ERI57" s="526"/>
      <c r="ERJ57" s="526"/>
      <c r="ERK57" s="526"/>
      <c r="ERL57" s="526"/>
      <c r="ERM57" s="526"/>
      <c r="ERN57" s="526"/>
      <c r="ERO57" s="526"/>
      <c r="ERP57" s="526"/>
      <c r="ERQ57" s="526"/>
      <c r="ERR57" s="526"/>
      <c r="ERS57" s="526"/>
      <c r="ERT57" s="526"/>
      <c r="ERU57" s="526"/>
      <c r="ERV57" s="526"/>
      <c r="ERW57" s="526"/>
      <c r="ERX57" s="526"/>
      <c r="ERY57" s="526"/>
      <c r="ERZ57" s="526"/>
      <c r="ESA57" s="526"/>
      <c r="ESB57" s="526"/>
      <c r="ESC57" s="526"/>
      <c r="ESD57" s="526"/>
      <c r="ESE57" s="526"/>
      <c r="ESF57" s="526"/>
      <c r="ESG57" s="526"/>
      <c r="ESH57" s="526"/>
      <c r="ESI57" s="526"/>
      <c r="ESJ57" s="526"/>
      <c r="ESK57" s="526"/>
      <c r="ESL57" s="526"/>
      <c r="ESM57" s="526"/>
      <c r="ESN57" s="526"/>
      <c r="ESO57" s="526"/>
      <c r="ESP57" s="526"/>
      <c r="ESQ57" s="526"/>
      <c r="ESR57" s="526"/>
      <c r="ESS57" s="526"/>
      <c r="EST57" s="526"/>
      <c r="ESU57" s="526"/>
      <c r="ESV57" s="526"/>
      <c r="ESW57" s="526"/>
      <c r="ESX57" s="526"/>
      <c r="ESY57" s="526"/>
      <c r="ESZ57" s="526"/>
      <c r="ETA57" s="526"/>
      <c r="ETB57" s="526"/>
      <c r="ETC57" s="526"/>
      <c r="ETD57" s="526"/>
      <c r="ETE57" s="526"/>
      <c r="ETF57" s="526"/>
      <c r="ETG57" s="526"/>
      <c r="ETH57" s="526"/>
      <c r="ETI57" s="526"/>
      <c r="ETJ57" s="526"/>
      <c r="ETK57" s="526"/>
      <c r="ETL57" s="526"/>
      <c r="ETM57" s="526"/>
      <c r="ETN57" s="526"/>
      <c r="ETO57" s="526"/>
      <c r="ETP57" s="526"/>
      <c r="ETQ57" s="526"/>
      <c r="ETR57" s="526"/>
      <c r="ETS57" s="526"/>
      <c r="ETT57" s="526"/>
      <c r="ETU57" s="526"/>
      <c r="ETV57" s="526"/>
      <c r="ETW57" s="526"/>
      <c r="ETX57" s="526"/>
      <c r="ETY57" s="526"/>
      <c r="ETZ57" s="526"/>
      <c r="EUA57" s="526"/>
      <c r="EUB57" s="526"/>
      <c r="EUC57" s="526"/>
      <c r="EUD57" s="526"/>
      <c r="EUE57" s="526"/>
      <c r="EUF57" s="526"/>
      <c r="EUG57" s="526"/>
      <c r="EUH57" s="526"/>
      <c r="EUI57" s="526"/>
      <c r="EUJ57" s="526"/>
      <c r="EUK57" s="526"/>
      <c r="EUL57" s="526"/>
      <c r="EUM57" s="526"/>
      <c r="EUN57" s="526"/>
      <c r="EUO57" s="526"/>
      <c r="EUP57" s="526"/>
      <c r="EUQ57" s="526"/>
      <c r="EUR57" s="526"/>
      <c r="EUS57" s="526"/>
      <c r="EUT57" s="526"/>
      <c r="EUU57" s="526"/>
      <c r="EUV57" s="526"/>
      <c r="EUW57" s="526"/>
      <c r="EUX57" s="526"/>
      <c r="EUY57" s="526"/>
      <c r="EUZ57" s="526"/>
      <c r="EVA57" s="526"/>
      <c r="EVB57" s="526"/>
      <c r="EVC57" s="526"/>
      <c r="EVD57" s="526"/>
      <c r="EVE57" s="526"/>
      <c r="EVF57" s="526"/>
      <c r="EVG57" s="526"/>
      <c r="EVH57" s="526"/>
      <c r="EVI57" s="526"/>
      <c r="EVJ57" s="526"/>
      <c r="EVK57" s="526"/>
      <c r="EVL57" s="526"/>
      <c r="EVM57" s="526"/>
      <c r="EVN57" s="526"/>
      <c r="EVO57" s="526"/>
      <c r="EVP57" s="526"/>
      <c r="EVQ57" s="526"/>
      <c r="EVR57" s="526"/>
      <c r="EVS57" s="526"/>
      <c r="EVT57" s="526"/>
      <c r="EVU57" s="526"/>
      <c r="EVV57" s="526"/>
      <c r="EVW57" s="526"/>
      <c r="EVX57" s="526"/>
      <c r="EVY57" s="526"/>
      <c r="EVZ57" s="526"/>
      <c r="EWA57" s="526"/>
      <c r="EWB57" s="526"/>
      <c r="EWC57" s="526"/>
      <c r="EWD57" s="526"/>
      <c r="EWE57" s="526"/>
      <c r="EWF57" s="526"/>
      <c r="EWG57" s="526"/>
      <c r="EWH57" s="526"/>
      <c r="EWI57" s="526"/>
      <c r="EWJ57" s="526"/>
      <c r="EWK57" s="526"/>
      <c r="EWL57" s="526"/>
      <c r="EWM57" s="526"/>
      <c r="EWN57" s="526"/>
      <c r="EWO57" s="526"/>
      <c r="EWP57" s="526"/>
      <c r="EWQ57" s="526"/>
      <c r="EWR57" s="526"/>
      <c r="EWS57" s="526"/>
      <c r="EWT57" s="526"/>
      <c r="EWU57" s="526"/>
      <c r="EWV57" s="526"/>
      <c r="EWW57" s="526"/>
      <c r="EWX57" s="526"/>
      <c r="EWY57" s="526"/>
      <c r="EWZ57" s="526"/>
      <c r="EXA57" s="526"/>
      <c r="EXB57" s="526"/>
      <c r="EXC57" s="526"/>
      <c r="EXD57" s="526"/>
      <c r="EXE57" s="526"/>
      <c r="EXF57" s="526"/>
      <c r="EXG57" s="526"/>
      <c r="EXH57" s="526"/>
      <c r="EXI57" s="526"/>
      <c r="EXJ57" s="526"/>
      <c r="EXK57" s="526"/>
      <c r="EXL57" s="526"/>
      <c r="EXM57" s="526"/>
      <c r="EXN57" s="526"/>
      <c r="EXO57" s="526"/>
      <c r="EXP57" s="526"/>
      <c r="EXQ57" s="526"/>
      <c r="EXR57" s="526"/>
      <c r="EXS57" s="526"/>
      <c r="EXT57" s="526"/>
      <c r="EXU57" s="526"/>
      <c r="EXV57" s="526"/>
      <c r="EXW57" s="526"/>
      <c r="EXX57" s="526"/>
      <c r="EXY57" s="526"/>
      <c r="EXZ57" s="526"/>
      <c r="EYA57" s="526"/>
      <c r="EYB57" s="526"/>
      <c r="EYC57" s="526"/>
      <c r="EYD57" s="526"/>
      <c r="EYE57" s="526"/>
      <c r="EYF57" s="526"/>
      <c r="EYG57" s="526"/>
      <c r="EYH57" s="526"/>
      <c r="EYI57" s="526"/>
      <c r="EYJ57" s="526"/>
      <c r="EYK57" s="526"/>
      <c r="EYL57" s="526"/>
      <c r="EYM57" s="526"/>
      <c r="EYN57" s="526"/>
      <c r="EYO57" s="526"/>
      <c r="EYP57" s="526"/>
      <c r="EYQ57" s="526"/>
      <c r="EYR57" s="526"/>
      <c r="EYS57" s="526"/>
      <c r="EYT57" s="526"/>
      <c r="EYU57" s="526"/>
      <c r="EYV57" s="526"/>
      <c r="EYW57" s="526"/>
      <c r="EYX57" s="526"/>
      <c r="EYY57" s="526"/>
      <c r="EYZ57" s="526"/>
      <c r="EZA57" s="526"/>
      <c r="EZB57" s="526"/>
      <c r="EZC57" s="526"/>
      <c r="EZD57" s="526"/>
      <c r="EZE57" s="526"/>
      <c r="EZF57" s="526"/>
      <c r="EZG57" s="526"/>
      <c r="EZH57" s="526"/>
      <c r="EZI57" s="526"/>
      <c r="EZJ57" s="526"/>
      <c r="EZK57" s="526"/>
      <c r="EZL57" s="526"/>
      <c r="EZM57" s="526"/>
      <c r="EZN57" s="526"/>
      <c r="EZO57" s="526"/>
      <c r="EZP57" s="526"/>
      <c r="EZQ57" s="526"/>
      <c r="EZR57" s="526"/>
      <c r="EZS57" s="526"/>
      <c r="EZT57" s="526"/>
      <c r="EZU57" s="526"/>
      <c r="EZV57" s="526"/>
      <c r="EZW57" s="526"/>
      <c r="EZX57" s="526"/>
      <c r="EZY57" s="526"/>
      <c r="EZZ57" s="526"/>
      <c r="FAA57" s="526"/>
      <c r="FAB57" s="526"/>
      <c r="FAC57" s="526"/>
      <c r="FAD57" s="526"/>
      <c r="FAE57" s="526"/>
      <c r="FAF57" s="526"/>
      <c r="FAG57" s="526"/>
      <c r="FAH57" s="526"/>
      <c r="FAI57" s="526"/>
      <c r="FAJ57" s="526"/>
      <c r="FAK57" s="526"/>
      <c r="FAL57" s="526"/>
      <c r="FAM57" s="526"/>
      <c r="FAN57" s="526"/>
      <c r="FAO57" s="526"/>
      <c r="FAP57" s="526"/>
      <c r="FAQ57" s="526"/>
      <c r="FAR57" s="526"/>
      <c r="FAS57" s="526"/>
      <c r="FAT57" s="526"/>
      <c r="FAU57" s="526"/>
      <c r="FAV57" s="526"/>
      <c r="FAW57" s="526"/>
      <c r="FAX57" s="526"/>
      <c r="FAY57" s="526"/>
      <c r="FAZ57" s="526"/>
      <c r="FBA57" s="526"/>
      <c r="FBB57" s="526"/>
      <c r="FBC57" s="526"/>
      <c r="FBD57" s="526"/>
      <c r="FBE57" s="526"/>
      <c r="FBF57" s="526"/>
      <c r="FBG57" s="526"/>
      <c r="FBH57" s="526"/>
      <c r="FBI57" s="526"/>
      <c r="FBJ57" s="526"/>
      <c r="FBK57" s="526"/>
      <c r="FBL57" s="526"/>
      <c r="FBM57" s="526"/>
      <c r="FBN57" s="526"/>
      <c r="FBO57" s="526"/>
      <c r="FBP57" s="526"/>
      <c r="FBQ57" s="526"/>
      <c r="FBR57" s="526"/>
      <c r="FBS57" s="526"/>
      <c r="FBT57" s="526"/>
      <c r="FBU57" s="526"/>
      <c r="FBV57" s="526"/>
      <c r="FBW57" s="526"/>
      <c r="FBX57" s="526"/>
      <c r="FBY57" s="526"/>
      <c r="FBZ57" s="526"/>
      <c r="FCA57" s="526"/>
      <c r="FCB57" s="526"/>
      <c r="FCC57" s="526"/>
      <c r="FCD57" s="526"/>
      <c r="FCE57" s="526"/>
      <c r="FCF57" s="526"/>
      <c r="FCG57" s="526"/>
      <c r="FCH57" s="526"/>
      <c r="FCI57" s="526"/>
      <c r="FCJ57" s="526"/>
      <c r="FCK57" s="526"/>
      <c r="FCL57" s="526"/>
      <c r="FCM57" s="526"/>
      <c r="FCN57" s="526"/>
      <c r="FCO57" s="526"/>
      <c r="FCP57" s="526"/>
      <c r="FCQ57" s="526"/>
      <c r="FCR57" s="526"/>
      <c r="FCS57" s="526"/>
      <c r="FCT57" s="526"/>
      <c r="FCU57" s="526"/>
      <c r="FCV57" s="526"/>
      <c r="FCW57" s="526"/>
      <c r="FCX57" s="526"/>
      <c r="FCY57" s="526"/>
      <c r="FCZ57" s="526"/>
      <c r="FDA57" s="526"/>
      <c r="FDB57" s="526"/>
      <c r="FDC57" s="526"/>
      <c r="FDD57" s="526"/>
      <c r="FDE57" s="526"/>
      <c r="FDF57" s="526"/>
      <c r="FDG57" s="526"/>
      <c r="FDH57" s="526"/>
      <c r="FDI57" s="526"/>
      <c r="FDJ57" s="526"/>
      <c r="FDK57" s="526"/>
      <c r="FDL57" s="526"/>
      <c r="FDM57" s="526"/>
      <c r="FDN57" s="526"/>
      <c r="FDO57" s="526"/>
      <c r="FDP57" s="526"/>
      <c r="FDQ57" s="526"/>
      <c r="FDR57" s="526"/>
      <c r="FDS57" s="526"/>
      <c r="FDT57" s="526"/>
      <c r="FDU57" s="526"/>
      <c r="FDV57" s="526"/>
      <c r="FDW57" s="526"/>
      <c r="FDX57" s="526"/>
      <c r="FDY57" s="526"/>
      <c r="FDZ57" s="526"/>
      <c r="FEA57" s="526"/>
      <c r="FEB57" s="526"/>
      <c r="FEC57" s="526"/>
      <c r="FED57" s="526"/>
      <c r="FEE57" s="526"/>
      <c r="FEF57" s="526"/>
      <c r="FEG57" s="526"/>
      <c r="FEH57" s="526"/>
      <c r="FEI57" s="526"/>
      <c r="FEJ57" s="526"/>
      <c r="FEK57" s="526"/>
      <c r="FEL57" s="526"/>
      <c r="FEM57" s="526"/>
      <c r="FEN57" s="526"/>
      <c r="FEO57" s="526"/>
      <c r="FEP57" s="526"/>
      <c r="FEQ57" s="526"/>
      <c r="FER57" s="526"/>
      <c r="FES57" s="526"/>
      <c r="FET57" s="526"/>
      <c r="FEU57" s="526"/>
      <c r="FEV57" s="526"/>
      <c r="FEW57" s="526"/>
      <c r="FEX57" s="526"/>
      <c r="FEY57" s="526"/>
      <c r="FEZ57" s="526"/>
      <c r="FFA57" s="526"/>
      <c r="FFB57" s="526"/>
      <c r="FFC57" s="526"/>
      <c r="FFD57" s="526"/>
      <c r="FFE57" s="526"/>
      <c r="FFF57" s="526"/>
      <c r="FFG57" s="526"/>
      <c r="FFH57" s="526"/>
      <c r="FFI57" s="526"/>
      <c r="FFJ57" s="526"/>
      <c r="FFK57" s="526"/>
      <c r="FFL57" s="526"/>
      <c r="FFM57" s="526"/>
      <c r="FFN57" s="526"/>
      <c r="FFO57" s="526"/>
      <c r="FFP57" s="526"/>
      <c r="FFQ57" s="526"/>
      <c r="FFR57" s="526"/>
      <c r="FFS57" s="526"/>
      <c r="FFT57" s="526"/>
      <c r="FFU57" s="526"/>
      <c r="FFV57" s="526"/>
      <c r="FFW57" s="526"/>
      <c r="FFX57" s="526"/>
      <c r="FFY57" s="526"/>
      <c r="FFZ57" s="526"/>
      <c r="FGA57" s="526"/>
      <c r="FGB57" s="526"/>
      <c r="FGC57" s="526"/>
      <c r="FGD57" s="526"/>
      <c r="FGE57" s="526"/>
      <c r="FGF57" s="526"/>
      <c r="FGG57" s="526"/>
      <c r="FGH57" s="526"/>
      <c r="FGI57" s="526"/>
      <c r="FGJ57" s="526"/>
      <c r="FGK57" s="526"/>
      <c r="FGL57" s="526"/>
      <c r="FGM57" s="526"/>
      <c r="FGN57" s="526"/>
      <c r="FGO57" s="526"/>
      <c r="FGP57" s="526"/>
      <c r="FGQ57" s="526"/>
      <c r="FGR57" s="526"/>
      <c r="FGS57" s="526"/>
      <c r="FGT57" s="526"/>
      <c r="FGU57" s="526"/>
      <c r="FGV57" s="526"/>
      <c r="FGW57" s="526"/>
      <c r="FGX57" s="526"/>
      <c r="FGY57" s="526"/>
      <c r="FGZ57" s="526"/>
      <c r="FHA57" s="526"/>
      <c r="FHB57" s="526"/>
      <c r="FHC57" s="526"/>
      <c r="FHD57" s="526"/>
      <c r="FHE57" s="526"/>
      <c r="FHF57" s="526"/>
      <c r="FHG57" s="526"/>
      <c r="FHH57" s="526"/>
      <c r="FHI57" s="526"/>
      <c r="FHJ57" s="526"/>
      <c r="FHK57" s="526"/>
      <c r="FHL57" s="526"/>
      <c r="FHM57" s="526"/>
      <c r="FHN57" s="526"/>
      <c r="FHO57" s="526"/>
      <c r="FHP57" s="526"/>
      <c r="FHQ57" s="526"/>
      <c r="FHR57" s="526"/>
      <c r="FHS57" s="526"/>
      <c r="FHT57" s="526"/>
      <c r="FHU57" s="526"/>
      <c r="FHV57" s="526"/>
      <c r="FHW57" s="526"/>
      <c r="FHX57" s="526"/>
      <c r="FHY57" s="526"/>
      <c r="FHZ57" s="526"/>
      <c r="FIA57" s="526"/>
      <c r="FIB57" s="526"/>
      <c r="FIC57" s="526"/>
      <c r="FID57" s="526"/>
      <c r="FIE57" s="526"/>
      <c r="FIF57" s="526"/>
      <c r="FIG57" s="526"/>
      <c r="FIH57" s="526"/>
      <c r="FII57" s="526"/>
      <c r="FIJ57" s="526"/>
      <c r="FIK57" s="526"/>
      <c r="FIL57" s="526"/>
      <c r="FIM57" s="526"/>
      <c r="FIN57" s="526"/>
      <c r="FIO57" s="526"/>
      <c r="FIP57" s="526"/>
      <c r="FIQ57" s="526"/>
      <c r="FIR57" s="526"/>
      <c r="FIS57" s="526"/>
      <c r="FIT57" s="526"/>
      <c r="FIU57" s="526"/>
      <c r="FIV57" s="526"/>
      <c r="FIW57" s="526"/>
      <c r="FIX57" s="526"/>
      <c r="FIY57" s="526"/>
      <c r="FIZ57" s="526"/>
      <c r="FJA57" s="526"/>
      <c r="FJB57" s="526"/>
      <c r="FJC57" s="526"/>
      <c r="FJD57" s="526"/>
      <c r="FJE57" s="526"/>
      <c r="FJF57" s="526"/>
      <c r="FJG57" s="526"/>
      <c r="FJH57" s="526"/>
      <c r="FJI57" s="526"/>
      <c r="FJJ57" s="526"/>
      <c r="FJK57" s="526"/>
      <c r="FJL57" s="526"/>
      <c r="FJM57" s="526"/>
      <c r="FJN57" s="526"/>
      <c r="FJO57" s="526"/>
      <c r="FJP57" s="526"/>
      <c r="FJQ57" s="526"/>
      <c r="FJR57" s="526"/>
      <c r="FJS57" s="526"/>
      <c r="FJT57" s="526"/>
      <c r="FJU57" s="526"/>
      <c r="FJV57" s="526"/>
      <c r="FJW57" s="526"/>
      <c r="FJX57" s="526"/>
      <c r="FJY57" s="526"/>
      <c r="FJZ57" s="526"/>
      <c r="FKA57" s="526"/>
      <c r="FKB57" s="526"/>
      <c r="FKC57" s="526"/>
      <c r="FKD57" s="526"/>
      <c r="FKE57" s="526"/>
      <c r="FKF57" s="526"/>
      <c r="FKG57" s="526"/>
      <c r="FKH57" s="526"/>
      <c r="FKI57" s="526"/>
      <c r="FKJ57" s="526"/>
      <c r="FKK57" s="526"/>
      <c r="FKL57" s="526"/>
      <c r="FKM57" s="526"/>
      <c r="FKN57" s="526"/>
      <c r="FKO57" s="526"/>
      <c r="FKP57" s="526"/>
      <c r="FKQ57" s="526"/>
      <c r="FKR57" s="526"/>
      <c r="FKS57" s="526"/>
      <c r="FKT57" s="526"/>
      <c r="FKU57" s="526"/>
      <c r="FKV57" s="526"/>
      <c r="FKW57" s="526"/>
      <c r="FKX57" s="526"/>
      <c r="FKY57" s="526"/>
      <c r="FKZ57" s="526"/>
      <c r="FLA57" s="526"/>
      <c r="FLB57" s="526"/>
      <c r="FLC57" s="526"/>
      <c r="FLD57" s="526"/>
      <c r="FLE57" s="526"/>
      <c r="FLF57" s="526"/>
      <c r="FLG57" s="526"/>
      <c r="FLH57" s="526"/>
      <c r="FLI57" s="526"/>
      <c r="FLJ57" s="526"/>
      <c r="FLK57" s="526"/>
      <c r="FLL57" s="526"/>
      <c r="FLM57" s="526"/>
      <c r="FLN57" s="526"/>
      <c r="FLO57" s="526"/>
      <c r="FLP57" s="526"/>
      <c r="FLQ57" s="526"/>
      <c r="FLR57" s="526"/>
      <c r="FLS57" s="526"/>
      <c r="FLT57" s="526"/>
      <c r="FLU57" s="526"/>
      <c r="FLV57" s="526"/>
      <c r="FLW57" s="526"/>
      <c r="FLX57" s="526"/>
      <c r="FLY57" s="526"/>
      <c r="FLZ57" s="526"/>
      <c r="FMA57" s="526"/>
      <c r="FMB57" s="526"/>
      <c r="FMC57" s="526"/>
      <c r="FMD57" s="526"/>
      <c r="FME57" s="526"/>
      <c r="FMF57" s="526"/>
      <c r="FMG57" s="526"/>
      <c r="FMH57" s="526"/>
      <c r="FMI57" s="526"/>
      <c r="FMJ57" s="526"/>
      <c r="FMK57" s="526"/>
      <c r="FML57" s="526"/>
      <c r="FMM57" s="526"/>
      <c r="FMN57" s="526"/>
      <c r="FMO57" s="526"/>
      <c r="FMP57" s="526"/>
      <c r="FMQ57" s="526"/>
      <c r="FMR57" s="526"/>
      <c r="FMS57" s="526"/>
      <c r="FMT57" s="526"/>
      <c r="FMU57" s="526"/>
      <c r="FMV57" s="526"/>
      <c r="FMW57" s="526"/>
      <c r="FMX57" s="526"/>
      <c r="FMY57" s="526"/>
      <c r="FMZ57" s="526"/>
      <c r="FNA57" s="526"/>
      <c r="FNB57" s="526"/>
      <c r="FNC57" s="526"/>
      <c r="FND57" s="526"/>
      <c r="FNE57" s="526"/>
      <c r="FNF57" s="526"/>
      <c r="FNG57" s="526"/>
      <c r="FNH57" s="526"/>
      <c r="FNI57" s="526"/>
      <c r="FNJ57" s="526"/>
      <c r="FNK57" s="526"/>
      <c r="FNL57" s="526"/>
      <c r="FNM57" s="526"/>
      <c r="FNN57" s="526"/>
      <c r="FNO57" s="526"/>
      <c r="FNP57" s="526"/>
      <c r="FNQ57" s="526"/>
      <c r="FNR57" s="526"/>
      <c r="FNS57" s="526"/>
      <c r="FNT57" s="526"/>
      <c r="FNU57" s="526"/>
      <c r="FNV57" s="526"/>
      <c r="FNW57" s="526"/>
      <c r="FNX57" s="526"/>
      <c r="FNY57" s="526"/>
      <c r="FNZ57" s="526"/>
      <c r="FOA57" s="526"/>
      <c r="FOB57" s="526"/>
      <c r="FOC57" s="526"/>
      <c r="FOD57" s="526"/>
      <c r="FOE57" s="526"/>
      <c r="FOF57" s="526"/>
      <c r="FOG57" s="526"/>
      <c r="FOH57" s="526"/>
      <c r="FOI57" s="526"/>
      <c r="FOJ57" s="526"/>
      <c r="FOK57" s="526"/>
      <c r="FOL57" s="526"/>
      <c r="FOM57" s="526"/>
      <c r="FON57" s="526"/>
      <c r="FOO57" s="526"/>
      <c r="FOP57" s="526"/>
      <c r="FOQ57" s="526"/>
      <c r="FOR57" s="526"/>
      <c r="FOS57" s="526"/>
      <c r="FOT57" s="526"/>
      <c r="FOU57" s="526"/>
      <c r="FOV57" s="526"/>
      <c r="FOW57" s="526"/>
      <c r="FOX57" s="526"/>
      <c r="FOY57" s="526"/>
      <c r="FOZ57" s="526"/>
      <c r="FPA57" s="526"/>
      <c r="FPB57" s="526"/>
      <c r="FPC57" s="526"/>
      <c r="FPD57" s="526"/>
      <c r="FPE57" s="526"/>
      <c r="FPF57" s="526"/>
      <c r="FPG57" s="526"/>
      <c r="FPH57" s="526"/>
      <c r="FPI57" s="526"/>
      <c r="FPJ57" s="526"/>
      <c r="FPK57" s="526"/>
      <c r="FPL57" s="526"/>
      <c r="FPM57" s="526"/>
      <c r="FPN57" s="526"/>
      <c r="FPO57" s="526"/>
      <c r="FPP57" s="526"/>
      <c r="FPQ57" s="526"/>
      <c r="FPR57" s="526"/>
      <c r="FPS57" s="526"/>
      <c r="FPT57" s="526"/>
      <c r="FPU57" s="526"/>
      <c r="FPV57" s="526"/>
      <c r="FPW57" s="526"/>
      <c r="FPX57" s="526"/>
      <c r="FPY57" s="526"/>
      <c r="FPZ57" s="526"/>
      <c r="FQA57" s="526"/>
      <c r="FQB57" s="526"/>
      <c r="FQC57" s="526"/>
      <c r="FQD57" s="526"/>
      <c r="FQE57" s="526"/>
      <c r="FQF57" s="526"/>
      <c r="FQG57" s="526"/>
      <c r="FQH57" s="526"/>
      <c r="FQI57" s="526"/>
      <c r="FQJ57" s="526"/>
      <c r="FQK57" s="526"/>
      <c r="FQL57" s="526"/>
      <c r="FQM57" s="526"/>
      <c r="FQN57" s="526"/>
      <c r="FQO57" s="526"/>
      <c r="FQP57" s="526"/>
      <c r="FQQ57" s="526"/>
      <c r="FQR57" s="526"/>
      <c r="FQS57" s="526"/>
      <c r="FQT57" s="526"/>
      <c r="FQU57" s="526"/>
      <c r="FQV57" s="526"/>
      <c r="FQW57" s="526"/>
      <c r="FQX57" s="526"/>
      <c r="FQY57" s="526"/>
      <c r="FQZ57" s="526"/>
      <c r="FRA57" s="526"/>
      <c r="FRB57" s="526"/>
      <c r="FRC57" s="526"/>
      <c r="FRD57" s="526"/>
      <c r="FRE57" s="526"/>
      <c r="FRF57" s="526"/>
      <c r="FRG57" s="526"/>
      <c r="FRH57" s="526"/>
      <c r="FRI57" s="526"/>
      <c r="FRJ57" s="526"/>
      <c r="FRK57" s="526"/>
      <c r="FRL57" s="526"/>
      <c r="FRM57" s="526"/>
      <c r="FRN57" s="526"/>
      <c r="FRO57" s="526"/>
      <c r="FRP57" s="526"/>
      <c r="FRQ57" s="526"/>
      <c r="FRR57" s="526"/>
      <c r="FRS57" s="526"/>
      <c r="FRT57" s="526"/>
      <c r="FRU57" s="526"/>
      <c r="FRV57" s="526"/>
      <c r="FRW57" s="526"/>
      <c r="FRX57" s="526"/>
      <c r="FRY57" s="526"/>
      <c r="FRZ57" s="526"/>
      <c r="FSA57" s="526"/>
      <c r="FSB57" s="526"/>
      <c r="FSC57" s="526"/>
      <c r="FSD57" s="526"/>
      <c r="FSE57" s="526"/>
      <c r="FSF57" s="526"/>
      <c r="FSG57" s="526"/>
      <c r="FSH57" s="526"/>
      <c r="FSI57" s="526"/>
      <c r="FSJ57" s="526"/>
      <c r="FSK57" s="526"/>
      <c r="FSL57" s="526"/>
      <c r="FSM57" s="526"/>
      <c r="FSN57" s="526"/>
      <c r="FSO57" s="526"/>
      <c r="FSP57" s="526"/>
      <c r="FSQ57" s="526"/>
      <c r="FSR57" s="526"/>
      <c r="FSS57" s="526"/>
      <c r="FST57" s="526"/>
      <c r="FSU57" s="526"/>
      <c r="FSV57" s="526"/>
      <c r="FSW57" s="526"/>
      <c r="FSX57" s="526"/>
      <c r="FSY57" s="526"/>
      <c r="FSZ57" s="526"/>
      <c r="FTA57" s="526"/>
      <c r="FTB57" s="526"/>
      <c r="FTC57" s="526"/>
      <c r="FTD57" s="526"/>
      <c r="FTE57" s="526"/>
      <c r="FTF57" s="526"/>
      <c r="FTG57" s="526"/>
      <c r="FTH57" s="526"/>
      <c r="FTI57" s="526"/>
      <c r="FTJ57" s="526"/>
      <c r="FTK57" s="526"/>
      <c r="FTL57" s="526"/>
      <c r="FTM57" s="526"/>
      <c r="FTN57" s="526"/>
      <c r="FTO57" s="526"/>
      <c r="FTP57" s="526"/>
      <c r="FTQ57" s="526"/>
      <c r="FTR57" s="526"/>
      <c r="FTS57" s="526"/>
      <c r="FTT57" s="526"/>
      <c r="FTU57" s="526"/>
      <c r="FTV57" s="526"/>
      <c r="FTW57" s="526"/>
      <c r="FTX57" s="526"/>
      <c r="FTY57" s="526"/>
      <c r="FTZ57" s="526"/>
      <c r="FUA57" s="526"/>
      <c r="FUB57" s="526"/>
      <c r="FUC57" s="526"/>
      <c r="FUD57" s="526"/>
      <c r="FUE57" s="526"/>
      <c r="FUF57" s="526"/>
      <c r="FUG57" s="526"/>
      <c r="FUH57" s="526"/>
      <c r="FUI57" s="526"/>
      <c r="FUJ57" s="526"/>
      <c r="FUK57" s="526"/>
      <c r="FUL57" s="526"/>
      <c r="FUM57" s="526"/>
      <c r="FUN57" s="526"/>
      <c r="FUO57" s="526"/>
      <c r="FUP57" s="526"/>
      <c r="FUQ57" s="526"/>
      <c r="FUR57" s="526"/>
      <c r="FUS57" s="526"/>
      <c r="FUT57" s="526"/>
      <c r="FUU57" s="526"/>
      <c r="FUV57" s="526"/>
      <c r="FUW57" s="526"/>
      <c r="FUX57" s="526"/>
      <c r="FUY57" s="526"/>
      <c r="FUZ57" s="526"/>
      <c r="FVA57" s="526"/>
      <c r="FVB57" s="526"/>
      <c r="FVC57" s="526"/>
      <c r="FVD57" s="526"/>
      <c r="FVE57" s="526"/>
      <c r="FVF57" s="526"/>
      <c r="FVG57" s="526"/>
      <c r="FVH57" s="526"/>
      <c r="FVI57" s="526"/>
      <c r="FVJ57" s="526"/>
      <c r="FVK57" s="526"/>
      <c r="FVL57" s="526"/>
      <c r="FVM57" s="526"/>
      <c r="FVN57" s="526"/>
      <c r="FVO57" s="526"/>
      <c r="FVP57" s="526"/>
      <c r="FVQ57" s="526"/>
      <c r="FVR57" s="526"/>
      <c r="FVS57" s="526"/>
      <c r="FVT57" s="526"/>
      <c r="FVU57" s="526"/>
      <c r="FVV57" s="526"/>
      <c r="FVW57" s="526"/>
      <c r="FVX57" s="526"/>
      <c r="FVY57" s="526"/>
      <c r="FVZ57" s="526"/>
      <c r="FWA57" s="526"/>
      <c r="FWB57" s="526"/>
      <c r="FWC57" s="526"/>
      <c r="FWD57" s="526"/>
      <c r="FWE57" s="526"/>
      <c r="FWF57" s="526"/>
      <c r="FWG57" s="526"/>
      <c r="FWH57" s="526"/>
      <c r="FWI57" s="526"/>
      <c r="FWJ57" s="526"/>
      <c r="FWK57" s="526"/>
      <c r="FWL57" s="526"/>
      <c r="FWM57" s="526"/>
      <c r="FWN57" s="526"/>
      <c r="FWO57" s="526"/>
      <c r="FWP57" s="526"/>
      <c r="FWQ57" s="526"/>
      <c r="FWR57" s="526"/>
      <c r="FWS57" s="526"/>
      <c r="FWT57" s="526"/>
      <c r="FWU57" s="526"/>
      <c r="FWV57" s="526"/>
      <c r="FWW57" s="526"/>
      <c r="FWX57" s="526"/>
      <c r="FWY57" s="526"/>
      <c r="FWZ57" s="526"/>
      <c r="FXA57" s="526"/>
      <c r="FXB57" s="526"/>
      <c r="FXC57" s="526"/>
      <c r="FXD57" s="526"/>
      <c r="FXE57" s="526"/>
      <c r="FXF57" s="526"/>
      <c r="FXG57" s="526"/>
      <c r="FXH57" s="526"/>
      <c r="FXI57" s="526"/>
      <c r="FXJ57" s="526"/>
      <c r="FXK57" s="526"/>
      <c r="FXL57" s="526"/>
      <c r="FXM57" s="526"/>
      <c r="FXN57" s="526"/>
      <c r="FXO57" s="526"/>
      <c r="FXP57" s="526"/>
      <c r="FXQ57" s="526"/>
      <c r="FXR57" s="526"/>
      <c r="FXS57" s="526"/>
      <c r="FXT57" s="526"/>
      <c r="FXU57" s="526"/>
      <c r="FXV57" s="526"/>
      <c r="FXW57" s="526"/>
      <c r="FXX57" s="526"/>
      <c r="FXY57" s="526"/>
      <c r="FXZ57" s="526"/>
      <c r="FYA57" s="526"/>
      <c r="FYB57" s="526"/>
      <c r="FYC57" s="526"/>
      <c r="FYD57" s="526"/>
      <c r="FYE57" s="526"/>
      <c r="FYF57" s="526"/>
      <c r="FYG57" s="526"/>
      <c r="FYH57" s="526"/>
      <c r="FYI57" s="526"/>
      <c r="FYJ57" s="526"/>
      <c r="FYK57" s="526"/>
      <c r="FYL57" s="526"/>
      <c r="FYM57" s="526"/>
      <c r="FYN57" s="526"/>
      <c r="FYO57" s="526"/>
      <c r="FYP57" s="526"/>
      <c r="FYQ57" s="526"/>
      <c r="FYR57" s="526"/>
      <c r="FYS57" s="526"/>
      <c r="FYT57" s="526"/>
      <c r="FYU57" s="526"/>
      <c r="FYV57" s="526"/>
      <c r="FYW57" s="526"/>
      <c r="FYX57" s="526"/>
      <c r="FYY57" s="526"/>
      <c r="FYZ57" s="526"/>
      <c r="FZA57" s="526"/>
      <c r="FZB57" s="526"/>
      <c r="FZC57" s="526"/>
      <c r="FZD57" s="526"/>
      <c r="FZE57" s="526"/>
      <c r="FZF57" s="526"/>
      <c r="FZG57" s="526"/>
      <c r="FZH57" s="526"/>
      <c r="FZI57" s="526"/>
      <c r="FZJ57" s="526"/>
      <c r="FZK57" s="526"/>
      <c r="FZL57" s="526"/>
      <c r="FZM57" s="526"/>
      <c r="FZN57" s="526"/>
      <c r="FZO57" s="526"/>
      <c r="FZP57" s="526"/>
      <c r="FZQ57" s="526"/>
      <c r="FZR57" s="526"/>
      <c r="FZS57" s="526"/>
      <c r="FZT57" s="526"/>
      <c r="FZU57" s="526"/>
      <c r="FZV57" s="526"/>
      <c r="FZW57" s="526"/>
      <c r="FZX57" s="526"/>
      <c r="FZY57" s="526"/>
      <c r="FZZ57" s="526"/>
      <c r="GAA57" s="526"/>
      <c r="GAB57" s="526"/>
      <c r="GAC57" s="526"/>
      <c r="GAD57" s="526"/>
      <c r="GAE57" s="526"/>
      <c r="GAF57" s="526"/>
      <c r="GAG57" s="526"/>
      <c r="GAH57" s="526"/>
      <c r="GAI57" s="526"/>
      <c r="GAJ57" s="526"/>
      <c r="GAK57" s="526"/>
      <c r="GAL57" s="526"/>
      <c r="GAM57" s="526"/>
      <c r="GAN57" s="526"/>
      <c r="GAO57" s="526"/>
      <c r="GAP57" s="526"/>
      <c r="GAQ57" s="526"/>
      <c r="GAR57" s="526"/>
      <c r="GAS57" s="526"/>
      <c r="GAT57" s="526"/>
      <c r="GAU57" s="526"/>
      <c r="GAV57" s="526"/>
      <c r="GAW57" s="526"/>
      <c r="GAX57" s="526"/>
      <c r="GAY57" s="526"/>
      <c r="GAZ57" s="526"/>
      <c r="GBA57" s="526"/>
      <c r="GBB57" s="526"/>
      <c r="GBC57" s="526"/>
      <c r="GBD57" s="526"/>
      <c r="GBE57" s="526"/>
      <c r="GBF57" s="526"/>
      <c r="GBG57" s="526"/>
      <c r="GBH57" s="526"/>
      <c r="GBI57" s="526"/>
      <c r="GBJ57" s="526"/>
      <c r="GBK57" s="526"/>
      <c r="GBL57" s="526"/>
      <c r="GBM57" s="526"/>
      <c r="GBN57" s="526"/>
      <c r="GBO57" s="526"/>
      <c r="GBP57" s="526"/>
      <c r="GBQ57" s="526"/>
      <c r="GBR57" s="526"/>
      <c r="GBS57" s="526"/>
      <c r="GBT57" s="526"/>
      <c r="GBU57" s="526"/>
      <c r="GBV57" s="526"/>
      <c r="GBW57" s="526"/>
      <c r="GBX57" s="526"/>
      <c r="GBY57" s="526"/>
      <c r="GBZ57" s="526"/>
      <c r="GCA57" s="526"/>
      <c r="GCB57" s="526"/>
      <c r="GCC57" s="526"/>
      <c r="GCD57" s="526"/>
      <c r="GCE57" s="526"/>
      <c r="GCF57" s="526"/>
      <c r="GCG57" s="526"/>
      <c r="GCH57" s="526"/>
      <c r="GCI57" s="526"/>
      <c r="GCJ57" s="526"/>
      <c r="GCK57" s="526"/>
      <c r="GCL57" s="526"/>
      <c r="GCM57" s="526"/>
      <c r="GCN57" s="526"/>
      <c r="GCO57" s="526"/>
      <c r="GCP57" s="526"/>
      <c r="GCQ57" s="526"/>
      <c r="GCR57" s="526"/>
      <c r="GCS57" s="526"/>
      <c r="GCT57" s="526"/>
      <c r="GCU57" s="526"/>
      <c r="GCV57" s="526"/>
      <c r="GCW57" s="526"/>
      <c r="GCX57" s="526"/>
      <c r="GCY57" s="526"/>
      <c r="GCZ57" s="526"/>
      <c r="GDA57" s="526"/>
      <c r="GDB57" s="526"/>
      <c r="GDC57" s="526"/>
      <c r="GDD57" s="526"/>
      <c r="GDE57" s="526"/>
      <c r="GDF57" s="526"/>
      <c r="GDG57" s="526"/>
      <c r="GDH57" s="526"/>
      <c r="GDI57" s="526"/>
      <c r="GDJ57" s="526"/>
      <c r="GDK57" s="526"/>
      <c r="GDL57" s="526"/>
      <c r="GDM57" s="526"/>
      <c r="GDN57" s="526"/>
      <c r="GDO57" s="526"/>
      <c r="GDP57" s="526"/>
      <c r="GDQ57" s="526"/>
      <c r="GDR57" s="526"/>
      <c r="GDS57" s="526"/>
      <c r="GDT57" s="526"/>
      <c r="GDU57" s="526"/>
      <c r="GDV57" s="526"/>
      <c r="GDW57" s="526"/>
      <c r="GDX57" s="526"/>
      <c r="GDY57" s="526"/>
      <c r="GDZ57" s="526"/>
      <c r="GEA57" s="526"/>
      <c r="GEB57" s="526"/>
      <c r="GEC57" s="526"/>
      <c r="GED57" s="526"/>
      <c r="GEE57" s="526"/>
      <c r="GEF57" s="526"/>
      <c r="GEG57" s="526"/>
      <c r="GEH57" s="526"/>
      <c r="GEI57" s="526"/>
      <c r="GEJ57" s="526"/>
      <c r="GEK57" s="526"/>
      <c r="GEL57" s="526"/>
      <c r="GEM57" s="526"/>
      <c r="GEN57" s="526"/>
      <c r="GEO57" s="526"/>
      <c r="GEP57" s="526"/>
      <c r="GEQ57" s="526"/>
      <c r="GER57" s="526"/>
      <c r="GES57" s="526"/>
      <c r="GET57" s="526"/>
      <c r="GEU57" s="526"/>
      <c r="GEV57" s="526"/>
      <c r="GEW57" s="526"/>
      <c r="GEX57" s="526"/>
      <c r="GEY57" s="526"/>
      <c r="GEZ57" s="526"/>
      <c r="GFA57" s="526"/>
      <c r="GFB57" s="526"/>
      <c r="GFC57" s="526"/>
      <c r="GFD57" s="526"/>
      <c r="GFE57" s="526"/>
      <c r="GFF57" s="526"/>
      <c r="GFG57" s="526"/>
      <c r="GFH57" s="526"/>
      <c r="GFI57" s="526"/>
      <c r="GFJ57" s="526"/>
      <c r="GFK57" s="526"/>
      <c r="GFL57" s="526"/>
      <c r="GFM57" s="526"/>
      <c r="GFN57" s="526"/>
      <c r="GFO57" s="526"/>
      <c r="GFP57" s="526"/>
      <c r="GFQ57" s="526"/>
      <c r="GFR57" s="526"/>
      <c r="GFS57" s="526"/>
      <c r="GFT57" s="526"/>
      <c r="GFU57" s="526"/>
      <c r="GFV57" s="526"/>
      <c r="GFW57" s="526"/>
      <c r="GFX57" s="526"/>
      <c r="GFY57" s="526"/>
      <c r="GFZ57" s="526"/>
      <c r="GGA57" s="526"/>
      <c r="GGB57" s="526"/>
      <c r="GGC57" s="526"/>
      <c r="GGD57" s="526"/>
      <c r="GGE57" s="526"/>
      <c r="GGF57" s="526"/>
      <c r="GGG57" s="526"/>
      <c r="GGH57" s="526"/>
      <c r="GGI57" s="526"/>
      <c r="GGJ57" s="526"/>
      <c r="GGK57" s="526"/>
      <c r="GGL57" s="526"/>
      <c r="GGM57" s="526"/>
      <c r="GGN57" s="526"/>
      <c r="GGO57" s="526"/>
      <c r="GGP57" s="526"/>
      <c r="GGQ57" s="526"/>
      <c r="GGR57" s="526"/>
      <c r="GGS57" s="526"/>
      <c r="GGT57" s="526"/>
      <c r="GGU57" s="526"/>
      <c r="GGV57" s="526"/>
      <c r="GGW57" s="526"/>
      <c r="GGX57" s="526"/>
      <c r="GGY57" s="526"/>
      <c r="GGZ57" s="526"/>
      <c r="GHA57" s="526"/>
      <c r="GHB57" s="526"/>
      <c r="GHC57" s="526"/>
      <c r="GHD57" s="526"/>
      <c r="GHE57" s="526"/>
      <c r="GHF57" s="526"/>
      <c r="GHG57" s="526"/>
      <c r="GHH57" s="526"/>
      <c r="GHI57" s="526"/>
      <c r="GHJ57" s="526"/>
      <c r="GHK57" s="526"/>
      <c r="GHL57" s="526"/>
      <c r="GHM57" s="526"/>
      <c r="GHN57" s="526"/>
      <c r="GHO57" s="526"/>
      <c r="GHP57" s="526"/>
      <c r="GHQ57" s="526"/>
      <c r="GHR57" s="526"/>
      <c r="GHS57" s="526"/>
      <c r="GHT57" s="526"/>
      <c r="GHU57" s="526"/>
      <c r="GHV57" s="526"/>
      <c r="GHW57" s="526"/>
      <c r="GHX57" s="526"/>
      <c r="GHY57" s="526"/>
      <c r="GHZ57" s="526"/>
      <c r="GIA57" s="526"/>
      <c r="GIB57" s="526"/>
      <c r="GIC57" s="526"/>
      <c r="GID57" s="526"/>
      <c r="GIE57" s="526"/>
      <c r="GIF57" s="526"/>
      <c r="GIG57" s="526"/>
      <c r="GIH57" s="526"/>
      <c r="GII57" s="526"/>
      <c r="GIJ57" s="526"/>
      <c r="GIK57" s="526"/>
      <c r="GIL57" s="526"/>
      <c r="GIM57" s="526"/>
      <c r="GIN57" s="526"/>
      <c r="GIO57" s="526"/>
      <c r="GIP57" s="526"/>
      <c r="GIQ57" s="526"/>
      <c r="GIR57" s="526"/>
      <c r="GIS57" s="526"/>
      <c r="GIT57" s="526"/>
      <c r="GIU57" s="526"/>
      <c r="GIV57" s="526"/>
      <c r="GIW57" s="526"/>
      <c r="GIX57" s="526"/>
      <c r="GIY57" s="526"/>
      <c r="GIZ57" s="526"/>
      <c r="GJA57" s="526"/>
      <c r="GJB57" s="526"/>
      <c r="GJC57" s="526"/>
      <c r="GJD57" s="526"/>
      <c r="GJE57" s="526"/>
      <c r="GJF57" s="526"/>
      <c r="GJG57" s="526"/>
      <c r="GJH57" s="526"/>
      <c r="GJI57" s="526"/>
      <c r="GJJ57" s="526"/>
      <c r="GJK57" s="526"/>
      <c r="GJL57" s="526"/>
      <c r="GJM57" s="526"/>
      <c r="GJN57" s="526"/>
      <c r="GJO57" s="526"/>
      <c r="GJP57" s="526"/>
      <c r="GJQ57" s="526"/>
      <c r="GJR57" s="526"/>
      <c r="GJS57" s="526"/>
      <c r="GJT57" s="526"/>
      <c r="GJU57" s="526"/>
      <c r="GJV57" s="526"/>
      <c r="GJW57" s="526"/>
      <c r="GJX57" s="526"/>
      <c r="GJY57" s="526"/>
      <c r="GJZ57" s="526"/>
      <c r="GKA57" s="526"/>
      <c r="GKB57" s="526"/>
      <c r="GKC57" s="526"/>
      <c r="GKD57" s="526"/>
      <c r="GKE57" s="526"/>
      <c r="GKF57" s="526"/>
      <c r="GKG57" s="526"/>
      <c r="GKH57" s="526"/>
      <c r="GKI57" s="526"/>
      <c r="GKJ57" s="526"/>
      <c r="GKK57" s="526"/>
      <c r="GKL57" s="526"/>
      <c r="GKM57" s="526"/>
      <c r="GKN57" s="526"/>
      <c r="GKO57" s="526"/>
      <c r="GKP57" s="526"/>
      <c r="GKQ57" s="526"/>
      <c r="GKR57" s="526"/>
      <c r="GKS57" s="526"/>
      <c r="GKT57" s="526"/>
      <c r="GKU57" s="526"/>
      <c r="GKV57" s="526"/>
      <c r="GKW57" s="526"/>
      <c r="GKX57" s="526"/>
      <c r="GKY57" s="526"/>
      <c r="GKZ57" s="526"/>
      <c r="GLA57" s="526"/>
      <c r="GLB57" s="526"/>
      <c r="GLC57" s="526"/>
      <c r="GLD57" s="526"/>
      <c r="GLE57" s="526"/>
      <c r="GLF57" s="526"/>
      <c r="GLG57" s="526"/>
      <c r="GLH57" s="526"/>
      <c r="GLI57" s="526"/>
      <c r="GLJ57" s="526"/>
      <c r="GLK57" s="526"/>
      <c r="GLL57" s="526"/>
      <c r="GLM57" s="526"/>
      <c r="GLN57" s="526"/>
      <c r="GLO57" s="526"/>
      <c r="GLP57" s="526"/>
      <c r="GLQ57" s="526"/>
      <c r="GLR57" s="526"/>
      <c r="GLS57" s="526"/>
      <c r="GLT57" s="526"/>
      <c r="GLU57" s="526"/>
      <c r="GLV57" s="526"/>
      <c r="GLW57" s="526"/>
      <c r="GLX57" s="526"/>
      <c r="GLY57" s="526"/>
      <c r="GLZ57" s="526"/>
      <c r="GMA57" s="526"/>
      <c r="GMB57" s="526"/>
      <c r="GMC57" s="526"/>
      <c r="GMD57" s="526"/>
      <c r="GME57" s="526"/>
      <c r="GMF57" s="526"/>
      <c r="GMG57" s="526"/>
      <c r="GMH57" s="526"/>
      <c r="GMI57" s="526"/>
      <c r="GMJ57" s="526"/>
      <c r="GMK57" s="526"/>
      <c r="GML57" s="526"/>
      <c r="GMM57" s="526"/>
      <c r="GMN57" s="526"/>
      <c r="GMO57" s="526"/>
      <c r="GMP57" s="526"/>
      <c r="GMQ57" s="526"/>
      <c r="GMR57" s="526"/>
      <c r="GMS57" s="526"/>
      <c r="GMT57" s="526"/>
      <c r="GMU57" s="526"/>
      <c r="GMV57" s="526"/>
      <c r="GMW57" s="526"/>
      <c r="GMX57" s="526"/>
      <c r="GMY57" s="526"/>
      <c r="GMZ57" s="526"/>
      <c r="GNA57" s="526"/>
      <c r="GNB57" s="526"/>
      <c r="GNC57" s="526"/>
      <c r="GND57" s="526"/>
      <c r="GNE57" s="526"/>
      <c r="GNF57" s="526"/>
      <c r="GNG57" s="526"/>
      <c r="GNH57" s="526"/>
      <c r="GNI57" s="526"/>
      <c r="GNJ57" s="526"/>
      <c r="GNK57" s="526"/>
      <c r="GNL57" s="526"/>
      <c r="GNM57" s="526"/>
      <c r="GNN57" s="526"/>
      <c r="GNO57" s="526"/>
      <c r="GNP57" s="526"/>
      <c r="GNQ57" s="526"/>
      <c r="GNR57" s="526"/>
      <c r="GNS57" s="526"/>
      <c r="GNT57" s="526"/>
      <c r="GNU57" s="526"/>
      <c r="GNV57" s="526"/>
      <c r="GNW57" s="526"/>
      <c r="GNX57" s="526"/>
      <c r="GNY57" s="526"/>
      <c r="GNZ57" s="526"/>
      <c r="GOA57" s="526"/>
      <c r="GOB57" s="526"/>
      <c r="GOC57" s="526"/>
      <c r="GOD57" s="526"/>
      <c r="GOE57" s="526"/>
      <c r="GOF57" s="526"/>
      <c r="GOG57" s="526"/>
      <c r="GOH57" s="526"/>
      <c r="GOI57" s="526"/>
      <c r="GOJ57" s="526"/>
      <c r="GOK57" s="526"/>
      <c r="GOL57" s="526"/>
      <c r="GOM57" s="526"/>
      <c r="GON57" s="526"/>
      <c r="GOO57" s="526"/>
      <c r="GOP57" s="526"/>
      <c r="GOQ57" s="526"/>
      <c r="GOR57" s="526"/>
      <c r="GOS57" s="526"/>
      <c r="GOT57" s="526"/>
      <c r="GOU57" s="526"/>
      <c r="GOV57" s="526"/>
      <c r="GOW57" s="526"/>
      <c r="GOX57" s="526"/>
      <c r="GOY57" s="526"/>
      <c r="GOZ57" s="526"/>
      <c r="GPA57" s="526"/>
      <c r="GPB57" s="526"/>
      <c r="GPC57" s="526"/>
      <c r="GPD57" s="526"/>
      <c r="GPE57" s="526"/>
      <c r="GPF57" s="526"/>
      <c r="GPG57" s="526"/>
      <c r="GPH57" s="526"/>
      <c r="GPI57" s="526"/>
      <c r="GPJ57" s="526"/>
      <c r="GPK57" s="526"/>
      <c r="GPL57" s="526"/>
      <c r="GPM57" s="526"/>
      <c r="GPN57" s="526"/>
      <c r="GPO57" s="526"/>
      <c r="GPP57" s="526"/>
      <c r="GPQ57" s="526"/>
      <c r="GPR57" s="526"/>
      <c r="GPS57" s="526"/>
      <c r="GPT57" s="526"/>
      <c r="GPU57" s="526"/>
      <c r="GPV57" s="526"/>
      <c r="GPW57" s="526"/>
      <c r="GPX57" s="526"/>
      <c r="GPY57" s="526"/>
      <c r="GPZ57" s="526"/>
      <c r="GQA57" s="526"/>
      <c r="GQB57" s="526"/>
      <c r="GQC57" s="526"/>
      <c r="GQD57" s="526"/>
      <c r="GQE57" s="526"/>
      <c r="GQF57" s="526"/>
      <c r="GQG57" s="526"/>
      <c r="GQH57" s="526"/>
      <c r="GQI57" s="526"/>
      <c r="GQJ57" s="526"/>
      <c r="GQK57" s="526"/>
      <c r="GQL57" s="526"/>
      <c r="GQM57" s="526"/>
      <c r="GQN57" s="526"/>
      <c r="GQO57" s="526"/>
      <c r="GQP57" s="526"/>
      <c r="GQQ57" s="526"/>
      <c r="GQR57" s="526"/>
      <c r="GQS57" s="526"/>
      <c r="GQT57" s="526"/>
      <c r="GQU57" s="526"/>
      <c r="GQV57" s="526"/>
      <c r="GQW57" s="526"/>
      <c r="GQX57" s="526"/>
      <c r="GQY57" s="526"/>
      <c r="GQZ57" s="526"/>
      <c r="GRA57" s="526"/>
      <c r="GRB57" s="526"/>
      <c r="GRC57" s="526"/>
      <c r="GRD57" s="526"/>
      <c r="GRE57" s="526"/>
      <c r="GRF57" s="526"/>
      <c r="GRG57" s="526"/>
      <c r="GRH57" s="526"/>
      <c r="GRI57" s="526"/>
      <c r="GRJ57" s="526"/>
      <c r="GRK57" s="526"/>
      <c r="GRL57" s="526"/>
      <c r="GRM57" s="526"/>
      <c r="GRN57" s="526"/>
      <c r="GRO57" s="526"/>
      <c r="GRP57" s="526"/>
      <c r="GRQ57" s="526"/>
      <c r="GRR57" s="526"/>
      <c r="GRS57" s="526"/>
      <c r="GRT57" s="526"/>
      <c r="GRU57" s="526"/>
      <c r="GRV57" s="526"/>
      <c r="GRW57" s="526"/>
      <c r="GRX57" s="526"/>
      <c r="GRY57" s="526"/>
      <c r="GRZ57" s="526"/>
      <c r="GSA57" s="526"/>
      <c r="GSB57" s="526"/>
      <c r="GSC57" s="526"/>
      <c r="GSD57" s="526"/>
      <c r="GSE57" s="526"/>
      <c r="GSF57" s="526"/>
      <c r="GSG57" s="526"/>
      <c r="GSH57" s="526"/>
      <c r="GSI57" s="526"/>
      <c r="GSJ57" s="526"/>
      <c r="GSK57" s="526"/>
      <c r="GSL57" s="526"/>
      <c r="GSM57" s="526"/>
      <c r="GSN57" s="526"/>
      <c r="GSO57" s="526"/>
      <c r="GSP57" s="526"/>
      <c r="GSQ57" s="526"/>
      <c r="GSR57" s="526"/>
      <c r="GSS57" s="526"/>
      <c r="GST57" s="526"/>
      <c r="GSU57" s="526"/>
      <c r="GSV57" s="526"/>
      <c r="GSW57" s="526"/>
      <c r="GSX57" s="526"/>
      <c r="GSY57" s="526"/>
      <c r="GSZ57" s="526"/>
      <c r="GTA57" s="526"/>
      <c r="GTB57" s="526"/>
      <c r="GTC57" s="526"/>
      <c r="GTD57" s="526"/>
      <c r="GTE57" s="526"/>
      <c r="GTF57" s="526"/>
      <c r="GTG57" s="526"/>
      <c r="GTH57" s="526"/>
      <c r="GTI57" s="526"/>
      <c r="GTJ57" s="526"/>
      <c r="GTK57" s="526"/>
      <c r="GTL57" s="526"/>
      <c r="GTM57" s="526"/>
      <c r="GTN57" s="526"/>
      <c r="GTO57" s="526"/>
      <c r="GTP57" s="526"/>
      <c r="GTQ57" s="526"/>
      <c r="GTR57" s="526"/>
      <c r="GTS57" s="526"/>
      <c r="GTT57" s="526"/>
      <c r="GTU57" s="526"/>
      <c r="GTV57" s="526"/>
      <c r="GTW57" s="526"/>
      <c r="GTX57" s="526"/>
      <c r="GTY57" s="526"/>
      <c r="GTZ57" s="526"/>
      <c r="GUA57" s="526"/>
      <c r="GUB57" s="526"/>
      <c r="GUC57" s="526"/>
      <c r="GUD57" s="526"/>
      <c r="GUE57" s="526"/>
      <c r="GUF57" s="526"/>
      <c r="GUG57" s="526"/>
      <c r="GUH57" s="526"/>
      <c r="GUI57" s="526"/>
      <c r="GUJ57" s="526"/>
      <c r="GUK57" s="526"/>
      <c r="GUL57" s="526"/>
      <c r="GUM57" s="526"/>
      <c r="GUN57" s="526"/>
      <c r="GUO57" s="526"/>
      <c r="GUP57" s="526"/>
      <c r="GUQ57" s="526"/>
      <c r="GUR57" s="526"/>
      <c r="GUS57" s="526"/>
      <c r="GUT57" s="526"/>
      <c r="GUU57" s="526"/>
      <c r="GUV57" s="526"/>
      <c r="GUW57" s="526"/>
      <c r="GUX57" s="526"/>
      <c r="GUY57" s="526"/>
      <c r="GUZ57" s="526"/>
      <c r="GVA57" s="526"/>
      <c r="GVB57" s="526"/>
      <c r="GVC57" s="526"/>
      <c r="GVD57" s="526"/>
      <c r="GVE57" s="526"/>
      <c r="GVF57" s="526"/>
      <c r="GVG57" s="526"/>
      <c r="GVH57" s="526"/>
      <c r="GVI57" s="526"/>
      <c r="GVJ57" s="526"/>
      <c r="GVK57" s="526"/>
      <c r="GVL57" s="526"/>
      <c r="GVM57" s="526"/>
      <c r="GVN57" s="526"/>
      <c r="GVO57" s="526"/>
      <c r="GVP57" s="526"/>
      <c r="GVQ57" s="526"/>
      <c r="GVR57" s="526"/>
      <c r="GVS57" s="526"/>
      <c r="GVT57" s="526"/>
      <c r="GVU57" s="526"/>
      <c r="GVV57" s="526"/>
      <c r="GVW57" s="526"/>
      <c r="GVX57" s="526"/>
      <c r="GVY57" s="526"/>
      <c r="GVZ57" s="526"/>
      <c r="GWA57" s="526"/>
      <c r="GWB57" s="526"/>
      <c r="GWC57" s="526"/>
      <c r="GWD57" s="526"/>
      <c r="GWE57" s="526"/>
      <c r="GWF57" s="526"/>
      <c r="GWG57" s="526"/>
      <c r="GWH57" s="526"/>
      <c r="GWI57" s="526"/>
      <c r="GWJ57" s="526"/>
      <c r="GWK57" s="526"/>
      <c r="GWL57" s="526"/>
      <c r="GWM57" s="526"/>
      <c r="GWN57" s="526"/>
      <c r="GWO57" s="526"/>
      <c r="GWP57" s="526"/>
      <c r="GWQ57" s="526"/>
      <c r="GWR57" s="526"/>
      <c r="GWS57" s="526"/>
      <c r="GWT57" s="526"/>
      <c r="GWU57" s="526"/>
      <c r="GWV57" s="526"/>
      <c r="GWW57" s="526"/>
      <c r="GWX57" s="526"/>
      <c r="GWY57" s="526"/>
      <c r="GWZ57" s="526"/>
      <c r="GXA57" s="526"/>
      <c r="GXB57" s="526"/>
      <c r="GXC57" s="526"/>
      <c r="GXD57" s="526"/>
      <c r="GXE57" s="526"/>
      <c r="GXF57" s="526"/>
      <c r="GXG57" s="526"/>
      <c r="GXH57" s="526"/>
      <c r="GXI57" s="526"/>
      <c r="GXJ57" s="526"/>
      <c r="GXK57" s="526"/>
      <c r="GXL57" s="526"/>
      <c r="GXM57" s="526"/>
      <c r="GXN57" s="526"/>
      <c r="GXO57" s="526"/>
      <c r="GXP57" s="526"/>
      <c r="GXQ57" s="526"/>
      <c r="GXR57" s="526"/>
      <c r="GXS57" s="526"/>
      <c r="GXT57" s="526"/>
      <c r="GXU57" s="526"/>
      <c r="GXV57" s="526"/>
      <c r="GXW57" s="526"/>
      <c r="GXX57" s="526"/>
      <c r="GXY57" s="526"/>
      <c r="GXZ57" s="526"/>
      <c r="GYA57" s="526"/>
      <c r="GYB57" s="526"/>
      <c r="GYC57" s="526"/>
      <c r="GYD57" s="526"/>
      <c r="GYE57" s="526"/>
      <c r="GYF57" s="526"/>
      <c r="GYG57" s="526"/>
      <c r="GYH57" s="526"/>
      <c r="GYI57" s="526"/>
      <c r="GYJ57" s="526"/>
      <c r="GYK57" s="526"/>
      <c r="GYL57" s="526"/>
      <c r="GYM57" s="526"/>
      <c r="GYN57" s="526"/>
      <c r="GYO57" s="526"/>
      <c r="GYP57" s="526"/>
      <c r="GYQ57" s="526"/>
      <c r="GYR57" s="526"/>
      <c r="GYS57" s="526"/>
      <c r="GYT57" s="526"/>
      <c r="GYU57" s="526"/>
      <c r="GYV57" s="526"/>
      <c r="GYW57" s="526"/>
      <c r="GYX57" s="526"/>
      <c r="GYY57" s="526"/>
      <c r="GYZ57" s="526"/>
      <c r="GZA57" s="526"/>
      <c r="GZB57" s="526"/>
      <c r="GZC57" s="526"/>
      <c r="GZD57" s="526"/>
      <c r="GZE57" s="526"/>
      <c r="GZF57" s="526"/>
      <c r="GZG57" s="526"/>
      <c r="GZH57" s="526"/>
      <c r="GZI57" s="526"/>
      <c r="GZJ57" s="526"/>
      <c r="GZK57" s="526"/>
      <c r="GZL57" s="526"/>
      <c r="GZM57" s="526"/>
      <c r="GZN57" s="526"/>
      <c r="GZO57" s="526"/>
      <c r="GZP57" s="526"/>
      <c r="GZQ57" s="526"/>
      <c r="GZR57" s="526"/>
      <c r="GZS57" s="526"/>
      <c r="GZT57" s="526"/>
      <c r="GZU57" s="526"/>
      <c r="GZV57" s="526"/>
      <c r="GZW57" s="526"/>
      <c r="GZX57" s="526"/>
      <c r="GZY57" s="526"/>
      <c r="GZZ57" s="526"/>
      <c r="HAA57" s="526"/>
      <c r="HAB57" s="526"/>
      <c r="HAC57" s="526"/>
      <c r="HAD57" s="526"/>
      <c r="HAE57" s="526"/>
      <c r="HAF57" s="526"/>
      <c r="HAG57" s="526"/>
      <c r="HAH57" s="526"/>
      <c r="HAI57" s="526"/>
      <c r="HAJ57" s="526"/>
      <c r="HAK57" s="526"/>
      <c r="HAL57" s="526"/>
      <c r="HAM57" s="526"/>
      <c r="HAN57" s="526"/>
      <c r="HAO57" s="526"/>
      <c r="HAP57" s="526"/>
      <c r="HAQ57" s="526"/>
      <c r="HAR57" s="526"/>
      <c r="HAS57" s="526"/>
      <c r="HAT57" s="526"/>
      <c r="HAU57" s="526"/>
      <c r="HAV57" s="526"/>
      <c r="HAW57" s="526"/>
      <c r="HAX57" s="526"/>
      <c r="HAY57" s="526"/>
      <c r="HAZ57" s="526"/>
      <c r="HBA57" s="526"/>
      <c r="HBB57" s="526"/>
      <c r="HBC57" s="526"/>
      <c r="HBD57" s="526"/>
      <c r="HBE57" s="526"/>
      <c r="HBF57" s="526"/>
      <c r="HBG57" s="526"/>
      <c r="HBH57" s="526"/>
      <c r="HBI57" s="526"/>
      <c r="HBJ57" s="526"/>
      <c r="HBK57" s="526"/>
      <c r="HBL57" s="526"/>
      <c r="HBM57" s="526"/>
      <c r="HBN57" s="526"/>
      <c r="HBO57" s="526"/>
      <c r="HBP57" s="526"/>
      <c r="HBQ57" s="526"/>
      <c r="HBR57" s="526"/>
      <c r="HBS57" s="526"/>
      <c r="HBT57" s="526"/>
      <c r="HBU57" s="526"/>
      <c r="HBV57" s="526"/>
      <c r="HBW57" s="526"/>
      <c r="HBX57" s="526"/>
      <c r="HBY57" s="526"/>
      <c r="HBZ57" s="526"/>
      <c r="HCA57" s="526"/>
      <c r="HCB57" s="526"/>
      <c r="HCC57" s="526"/>
      <c r="HCD57" s="526"/>
      <c r="HCE57" s="526"/>
      <c r="HCF57" s="526"/>
      <c r="HCG57" s="526"/>
      <c r="HCH57" s="526"/>
      <c r="HCI57" s="526"/>
      <c r="HCJ57" s="526"/>
      <c r="HCK57" s="526"/>
      <c r="HCL57" s="526"/>
      <c r="HCM57" s="526"/>
      <c r="HCN57" s="526"/>
      <c r="HCO57" s="526"/>
      <c r="HCP57" s="526"/>
      <c r="HCQ57" s="526"/>
      <c r="HCR57" s="526"/>
      <c r="HCS57" s="526"/>
      <c r="HCT57" s="526"/>
      <c r="HCU57" s="526"/>
      <c r="HCV57" s="526"/>
      <c r="HCW57" s="526"/>
      <c r="HCX57" s="526"/>
      <c r="HCY57" s="526"/>
      <c r="HCZ57" s="526"/>
      <c r="HDA57" s="526"/>
      <c r="HDB57" s="526"/>
      <c r="HDC57" s="526"/>
      <c r="HDD57" s="526"/>
      <c r="HDE57" s="526"/>
      <c r="HDF57" s="526"/>
      <c r="HDG57" s="526"/>
      <c r="HDH57" s="526"/>
      <c r="HDI57" s="526"/>
      <c r="HDJ57" s="526"/>
      <c r="HDK57" s="526"/>
      <c r="HDL57" s="526"/>
      <c r="HDM57" s="526"/>
      <c r="HDN57" s="526"/>
      <c r="HDO57" s="526"/>
      <c r="HDP57" s="526"/>
      <c r="HDQ57" s="526"/>
      <c r="HDR57" s="526"/>
      <c r="HDS57" s="526"/>
      <c r="HDT57" s="526"/>
      <c r="HDU57" s="526"/>
      <c r="HDV57" s="526"/>
      <c r="HDW57" s="526"/>
      <c r="HDX57" s="526"/>
      <c r="HDY57" s="526"/>
      <c r="HDZ57" s="526"/>
      <c r="HEA57" s="526"/>
      <c r="HEB57" s="526"/>
      <c r="HEC57" s="526"/>
      <c r="HED57" s="526"/>
      <c r="HEE57" s="526"/>
      <c r="HEF57" s="526"/>
      <c r="HEG57" s="526"/>
      <c r="HEH57" s="526"/>
      <c r="HEI57" s="526"/>
      <c r="HEJ57" s="526"/>
      <c r="HEK57" s="526"/>
      <c r="HEL57" s="526"/>
      <c r="HEM57" s="526"/>
      <c r="HEN57" s="526"/>
      <c r="HEO57" s="526"/>
      <c r="HEP57" s="526"/>
      <c r="HEQ57" s="526"/>
      <c r="HER57" s="526"/>
      <c r="HES57" s="526"/>
      <c r="HET57" s="526"/>
      <c r="HEU57" s="526"/>
      <c r="HEV57" s="526"/>
      <c r="HEW57" s="526"/>
      <c r="HEX57" s="526"/>
      <c r="HEY57" s="526"/>
      <c r="HEZ57" s="526"/>
      <c r="HFA57" s="526"/>
      <c r="HFB57" s="526"/>
      <c r="HFC57" s="526"/>
      <c r="HFD57" s="526"/>
      <c r="HFE57" s="526"/>
      <c r="HFF57" s="526"/>
      <c r="HFG57" s="526"/>
      <c r="HFH57" s="526"/>
      <c r="HFI57" s="526"/>
      <c r="HFJ57" s="526"/>
      <c r="HFK57" s="526"/>
      <c r="HFL57" s="526"/>
      <c r="HFM57" s="526"/>
      <c r="HFN57" s="526"/>
      <c r="HFO57" s="526"/>
      <c r="HFP57" s="526"/>
      <c r="HFQ57" s="526"/>
      <c r="HFR57" s="526"/>
      <c r="HFS57" s="526"/>
      <c r="HFT57" s="526"/>
      <c r="HFU57" s="526"/>
      <c r="HFV57" s="526"/>
      <c r="HFW57" s="526"/>
      <c r="HFX57" s="526"/>
      <c r="HFY57" s="526"/>
      <c r="HFZ57" s="526"/>
      <c r="HGA57" s="526"/>
      <c r="HGB57" s="526"/>
      <c r="HGC57" s="526"/>
      <c r="HGD57" s="526"/>
      <c r="HGE57" s="526"/>
      <c r="HGF57" s="526"/>
      <c r="HGG57" s="526"/>
      <c r="HGH57" s="526"/>
      <c r="HGI57" s="526"/>
      <c r="HGJ57" s="526"/>
      <c r="HGK57" s="526"/>
      <c r="HGL57" s="526"/>
      <c r="HGM57" s="526"/>
      <c r="HGN57" s="526"/>
      <c r="HGO57" s="526"/>
      <c r="HGP57" s="526"/>
      <c r="HGQ57" s="526"/>
      <c r="HGR57" s="526"/>
      <c r="HGS57" s="526"/>
      <c r="HGT57" s="526"/>
      <c r="HGU57" s="526"/>
      <c r="HGV57" s="526"/>
      <c r="HGW57" s="526"/>
      <c r="HGX57" s="526"/>
      <c r="HGY57" s="526"/>
      <c r="HGZ57" s="526"/>
      <c r="HHA57" s="526"/>
      <c r="HHB57" s="526"/>
      <c r="HHC57" s="526"/>
      <c r="HHD57" s="526"/>
      <c r="HHE57" s="526"/>
      <c r="HHF57" s="526"/>
      <c r="HHG57" s="526"/>
      <c r="HHH57" s="526"/>
      <c r="HHI57" s="526"/>
      <c r="HHJ57" s="526"/>
      <c r="HHK57" s="526"/>
      <c r="HHL57" s="526"/>
      <c r="HHM57" s="526"/>
      <c r="HHN57" s="526"/>
      <c r="HHO57" s="526"/>
      <c r="HHP57" s="526"/>
      <c r="HHQ57" s="526"/>
      <c r="HHR57" s="526"/>
      <c r="HHS57" s="526"/>
      <c r="HHT57" s="526"/>
      <c r="HHU57" s="526"/>
      <c r="HHV57" s="526"/>
      <c r="HHW57" s="526"/>
      <c r="HHX57" s="526"/>
      <c r="HHY57" s="526"/>
      <c r="HHZ57" s="526"/>
      <c r="HIA57" s="526"/>
      <c r="HIB57" s="526"/>
      <c r="HIC57" s="526"/>
      <c r="HID57" s="526"/>
      <c r="HIE57" s="526"/>
      <c r="HIF57" s="526"/>
      <c r="HIG57" s="526"/>
      <c r="HIH57" s="526"/>
      <c r="HII57" s="526"/>
      <c r="HIJ57" s="526"/>
      <c r="HIK57" s="526"/>
      <c r="HIL57" s="526"/>
      <c r="HIM57" s="526"/>
      <c r="HIN57" s="526"/>
      <c r="HIO57" s="526"/>
      <c r="HIP57" s="526"/>
      <c r="HIQ57" s="526"/>
      <c r="HIR57" s="526"/>
      <c r="HIS57" s="526"/>
      <c r="HIT57" s="526"/>
      <c r="HIU57" s="526"/>
      <c r="HIV57" s="526"/>
      <c r="HIW57" s="526"/>
      <c r="HIX57" s="526"/>
      <c r="HIY57" s="526"/>
      <c r="HIZ57" s="526"/>
      <c r="HJA57" s="526"/>
      <c r="HJB57" s="526"/>
      <c r="HJC57" s="526"/>
      <c r="HJD57" s="526"/>
      <c r="HJE57" s="526"/>
      <c r="HJF57" s="526"/>
      <c r="HJG57" s="526"/>
      <c r="HJH57" s="526"/>
      <c r="HJI57" s="526"/>
      <c r="HJJ57" s="526"/>
      <c r="HJK57" s="526"/>
      <c r="HJL57" s="526"/>
      <c r="HJM57" s="526"/>
      <c r="HJN57" s="526"/>
      <c r="HJO57" s="526"/>
      <c r="HJP57" s="526"/>
      <c r="HJQ57" s="526"/>
      <c r="HJR57" s="526"/>
      <c r="HJS57" s="526"/>
      <c r="HJT57" s="526"/>
      <c r="HJU57" s="526"/>
      <c r="HJV57" s="526"/>
      <c r="HJW57" s="526"/>
      <c r="HJX57" s="526"/>
      <c r="HJY57" s="526"/>
      <c r="HJZ57" s="526"/>
      <c r="HKA57" s="526"/>
      <c r="HKB57" s="526"/>
      <c r="HKC57" s="526"/>
      <c r="HKD57" s="526"/>
      <c r="HKE57" s="526"/>
      <c r="HKF57" s="526"/>
      <c r="HKG57" s="526"/>
      <c r="HKH57" s="526"/>
      <c r="HKI57" s="526"/>
      <c r="HKJ57" s="526"/>
      <c r="HKK57" s="526"/>
      <c r="HKL57" s="526"/>
      <c r="HKM57" s="526"/>
      <c r="HKN57" s="526"/>
      <c r="HKO57" s="526"/>
      <c r="HKP57" s="526"/>
      <c r="HKQ57" s="526"/>
      <c r="HKR57" s="526"/>
      <c r="HKS57" s="526"/>
      <c r="HKT57" s="526"/>
      <c r="HKU57" s="526"/>
      <c r="HKV57" s="526"/>
      <c r="HKW57" s="526"/>
      <c r="HKX57" s="526"/>
      <c r="HKY57" s="526"/>
      <c r="HKZ57" s="526"/>
      <c r="HLA57" s="526"/>
      <c r="HLB57" s="526"/>
      <c r="HLC57" s="526"/>
      <c r="HLD57" s="526"/>
      <c r="HLE57" s="526"/>
      <c r="HLF57" s="526"/>
      <c r="HLG57" s="526"/>
      <c r="HLH57" s="526"/>
      <c r="HLI57" s="526"/>
      <c r="HLJ57" s="526"/>
      <c r="HLK57" s="526"/>
      <c r="HLL57" s="526"/>
      <c r="HLM57" s="526"/>
      <c r="HLN57" s="526"/>
      <c r="HLO57" s="526"/>
      <c r="HLP57" s="526"/>
      <c r="HLQ57" s="526"/>
      <c r="HLR57" s="526"/>
      <c r="HLS57" s="526"/>
      <c r="HLT57" s="526"/>
      <c r="HLU57" s="526"/>
      <c r="HLV57" s="526"/>
      <c r="HLW57" s="526"/>
      <c r="HLX57" s="526"/>
      <c r="HLY57" s="526"/>
      <c r="HLZ57" s="526"/>
      <c r="HMA57" s="526"/>
      <c r="HMB57" s="526"/>
      <c r="HMC57" s="526"/>
      <c r="HMD57" s="526"/>
      <c r="HME57" s="526"/>
      <c r="HMF57" s="526"/>
      <c r="HMG57" s="526"/>
      <c r="HMH57" s="526"/>
      <c r="HMI57" s="526"/>
      <c r="HMJ57" s="526"/>
      <c r="HMK57" s="526"/>
      <c r="HML57" s="526"/>
      <c r="HMM57" s="526"/>
      <c r="HMN57" s="526"/>
      <c r="HMO57" s="526"/>
      <c r="HMP57" s="526"/>
      <c r="HMQ57" s="526"/>
      <c r="HMR57" s="526"/>
      <c r="HMS57" s="526"/>
      <c r="HMT57" s="526"/>
      <c r="HMU57" s="526"/>
      <c r="HMV57" s="526"/>
      <c r="HMW57" s="526"/>
      <c r="HMX57" s="526"/>
      <c r="HMY57" s="526"/>
      <c r="HMZ57" s="526"/>
      <c r="HNA57" s="526"/>
      <c r="HNB57" s="526"/>
      <c r="HNC57" s="526"/>
      <c r="HND57" s="526"/>
      <c r="HNE57" s="526"/>
      <c r="HNF57" s="526"/>
      <c r="HNG57" s="526"/>
      <c r="HNH57" s="526"/>
      <c r="HNI57" s="526"/>
      <c r="HNJ57" s="526"/>
      <c r="HNK57" s="526"/>
      <c r="HNL57" s="526"/>
      <c r="HNM57" s="526"/>
      <c r="HNN57" s="526"/>
      <c r="HNO57" s="526"/>
      <c r="HNP57" s="526"/>
      <c r="HNQ57" s="526"/>
      <c r="HNR57" s="526"/>
      <c r="HNS57" s="526"/>
      <c r="HNT57" s="526"/>
      <c r="HNU57" s="526"/>
      <c r="HNV57" s="526"/>
      <c r="HNW57" s="526"/>
      <c r="HNX57" s="526"/>
      <c r="HNY57" s="526"/>
      <c r="HNZ57" s="526"/>
      <c r="HOA57" s="526"/>
      <c r="HOB57" s="526"/>
      <c r="HOC57" s="526"/>
      <c r="HOD57" s="526"/>
      <c r="HOE57" s="526"/>
      <c r="HOF57" s="526"/>
      <c r="HOG57" s="526"/>
      <c r="HOH57" s="526"/>
      <c r="HOI57" s="526"/>
      <c r="HOJ57" s="526"/>
      <c r="HOK57" s="526"/>
      <c r="HOL57" s="526"/>
      <c r="HOM57" s="526"/>
      <c r="HON57" s="526"/>
      <c r="HOO57" s="526"/>
      <c r="HOP57" s="526"/>
      <c r="HOQ57" s="526"/>
      <c r="HOR57" s="526"/>
      <c r="HOS57" s="526"/>
      <c r="HOT57" s="526"/>
      <c r="HOU57" s="526"/>
      <c r="HOV57" s="526"/>
      <c r="HOW57" s="526"/>
      <c r="HOX57" s="526"/>
      <c r="HOY57" s="526"/>
      <c r="HOZ57" s="526"/>
      <c r="HPA57" s="526"/>
      <c r="HPB57" s="526"/>
      <c r="HPC57" s="526"/>
      <c r="HPD57" s="526"/>
      <c r="HPE57" s="526"/>
      <c r="HPF57" s="526"/>
      <c r="HPG57" s="526"/>
      <c r="HPH57" s="526"/>
      <c r="HPI57" s="526"/>
      <c r="HPJ57" s="526"/>
      <c r="HPK57" s="526"/>
      <c r="HPL57" s="526"/>
      <c r="HPM57" s="526"/>
      <c r="HPN57" s="526"/>
      <c r="HPO57" s="526"/>
      <c r="HPP57" s="526"/>
      <c r="HPQ57" s="526"/>
      <c r="HPR57" s="526"/>
      <c r="HPS57" s="526"/>
      <c r="HPT57" s="526"/>
      <c r="HPU57" s="526"/>
      <c r="HPV57" s="526"/>
      <c r="HPW57" s="526"/>
      <c r="HPX57" s="526"/>
      <c r="HPY57" s="526"/>
      <c r="HPZ57" s="526"/>
      <c r="HQA57" s="526"/>
      <c r="HQB57" s="526"/>
      <c r="HQC57" s="526"/>
      <c r="HQD57" s="526"/>
      <c r="HQE57" s="526"/>
      <c r="HQF57" s="526"/>
      <c r="HQG57" s="526"/>
      <c r="HQH57" s="526"/>
      <c r="HQI57" s="526"/>
      <c r="HQJ57" s="526"/>
      <c r="HQK57" s="526"/>
      <c r="HQL57" s="526"/>
      <c r="HQM57" s="526"/>
      <c r="HQN57" s="526"/>
      <c r="HQO57" s="526"/>
      <c r="HQP57" s="526"/>
      <c r="HQQ57" s="526"/>
      <c r="HQR57" s="526"/>
      <c r="HQS57" s="526"/>
      <c r="HQT57" s="526"/>
      <c r="HQU57" s="526"/>
      <c r="HQV57" s="526"/>
      <c r="HQW57" s="526"/>
      <c r="HQX57" s="526"/>
      <c r="HQY57" s="526"/>
      <c r="HQZ57" s="526"/>
      <c r="HRA57" s="526"/>
      <c r="HRB57" s="526"/>
      <c r="HRC57" s="526"/>
      <c r="HRD57" s="526"/>
      <c r="HRE57" s="526"/>
      <c r="HRF57" s="526"/>
      <c r="HRG57" s="526"/>
      <c r="HRH57" s="526"/>
      <c r="HRI57" s="526"/>
      <c r="HRJ57" s="526"/>
      <c r="HRK57" s="526"/>
      <c r="HRL57" s="526"/>
      <c r="HRM57" s="526"/>
      <c r="HRN57" s="526"/>
      <c r="HRO57" s="526"/>
      <c r="HRP57" s="526"/>
      <c r="HRQ57" s="526"/>
      <c r="HRR57" s="526"/>
      <c r="HRS57" s="526"/>
      <c r="HRT57" s="526"/>
      <c r="HRU57" s="526"/>
      <c r="HRV57" s="526"/>
      <c r="HRW57" s="526"/>
      <c r="HRX57" s="526"/>
      <c r="HRY57" s="526"/>
      <c r="HRZ57" s="526"/>
      <c r="HSA57" s="526"/>
      <c r="HSB57" s="526"/>
      <c r="HSC57" s="526"/>
      <c r="HSD57" s="526"/>
      <c r="HSE57" s="526"/>
      <c r="HSF57" s="526"/>
      <c r="HSG57" s="526"/>
      <c r="HSH57" s="526"/>
      <c r="HSI57" s="526"/>
      <c r="HSJ57" s="526"/>
      <c r="HSK57" s="526"/>
      <c r="HSL57" s="526"/>
      <c r="HSM57" s="526"/>
      <c r="HSN57" s="526"/>
      <c r="HSO57" s="526"/>
      <c r="HSP57" s="526"/>
      <c r="HSQ57" s="526"/>
      <c r="HSR57" s="526"/>
      <c r="HSS57" s="526"/>
      <c r="HST57" s="526"/>
      <c r="HSU57" s="526"/>
      <c r="HSV57" s="526"/>
      <c r="HSW57" s="526"/>
      <c r="HSX57" s="526"/>
      <c r="HSY57" s="526"/>
      <c r="HSZ57" s="526"/>
      <c r="HTA57" s="526"/>
      <c r="HTB57" s="526"/>
      <c r="HTC57" s="526"/>
      <c r="HTD57" s="526"/>
      <c r="HTE57" s="526"/>
      <c r="HTF57" s="526"/>
      <c r="HTG57" s="526"/>
      <c r="HTH57" s="526"/>
      <c r="HTI57" s="526"/>
      <c r="HTJ57" s="526"/>
      <c r="HTK57" s="526"/>
      <c r="HTL57" s="526"/>
      <c r="HTM57" s="526"/>
      <c r="HTN57" s="526"/>
      <c r="HTO57" s="526"/>
      <c r="HTP57" s="526"/>
      <c r="HTQ57" s="526"/>
      <c r="HTR57" s="526"/>
      <c r="HTS57" s="526"/>
      <c r="HTT57" s="526"/>
      <c r="HTU57" s="526"/>
      <c r="HTV57" s="526"/>
      <c r="HTW57" s="526"/>
      <c r="HTX57" s="526"/>
      <c r="HTY57" s="526"/>
      <c r="HTZ57" s="526"/>
      <c r="HUA57" s="526"/>
      <c r="HUB57" s="526"/>
      <c r="HUC57" s="526"/>
      <c r="HUD57" s="526"/>
      <c r="HUE57" s="526"/>
      <c r="HUF57" s="526"/>
      <c r="HUG57" s="526"/>
      <c r="HUH57" s="526"/>
      <c r="HUI57" s="526"/>
      <c r="HUJ57" s="526"/>
      <c r="HUK57" s="526"/>
      <c r="HUL57" s="526"/>
      <c r="HUM57" s="526"/>
      <c r="HUN57" s="526"/>
      <c r="HUO57" s="526"/>
      <c r="HUP57" s="526"/>
      <c r="HUQ57" s="526"/>
      <c r="HUR57" s="526"/>
      <c r="HUS57" s="526"/>
      <c r="HUT57" s="526"/>
      <c r="HUU57" s="526"/>
      <c r="HUV57" s="526"/>
      <c r="HUW57" s="526"/>
      <c r="HUX57" s="526"/>
      <c r="HUY57" s="526"/>
      <c r="HUZ57" s="526"/>
      <c r="HVA57" s="526"/>
      <c r="HVB57" s="526"/>
      <c r="HVC57" s="526"/>
      <c r="HVD57" s="526"/>
      <c r="HVE57" s="526"/>
      <c r="HVF57" s="526"/>
      <c r="HVG57" s="526"/>
      <c r="HVH57" s="526"/>
      <c r="HVI57" s="526"/>
      <c r="HVJ57" s="526"/>
      <c r="HVK57" s="526"/>
      <c r="HVL57" s="526"/>
      <c r="HVM57" s="526"/>
      <c r="HVN57" s="526"/>
      <c r="HVO57" s="526"/>
      <c r="HVP57" s="526"/>
      <c r="HVQ57" s="526"/>
      <c r="HVR57" s="526"/>
      <c r="HVS57" s="526"/>
      <c r="HVT57" s="526"/>
      <c r="HVU57" s="526"/>
      <c r="HVV57" s="526"/>
      <c r="HVW57" s="526"/>
      <c r="HVX57" s="526"/>
      <c r="HVY57" s="526"/>
      <c r="HVZ57" s="526"/>
      <c r="HWA57" s="526"/>
      <c r="HWB57" s="526"/>
      <c r="HWC57" s="526"/>
      <c r="HWD57" s="526"/>
      <c r="HWE57" s="526"/>
      <c r="HWF57" s="526"/>
      <c r="HWG57" s="526"/>
      <c r="HWH57" s="526"/>
      <c r="HWI57" s="526"/>
      <c r="HWJ57" s="526"/>
      <c r="HWK57" s="526"/>
      <c r="HWL57" s="526"/>
      <c r="HWM57" s="526"/>
      <c r="HWN57" s="526"/>
      <c r="HWO57" s="526"/>
      <c r="HWP57" s="526"/>
      <c r="HWQ57" s="526"/>
      <c r="HWR57" s="526"/>
      <c r="HWS57" s="526"/>
      <c r="HWT57" s="526"/>
      <c r="HWU57" s="526"/>
      <c r="HWV57" s="526"/>
      <c r="HWW57" s="526"/>
      <c r="HWX57" s="526"/>
      <c r="HWY57" s="526"/>
      <c r="HWZ57" s="526"/>
      <c r="HXA57" s="526"/>
      <c r="HXB57" s="526"/>
      <c r="HXC57" s="526"/>
      <c r="HXD57" s="526"/>
      <c r="HXE57" s="526"/>
      <c r="HXF57" s="526"/>
      <c r="HXG57" s="526"/>
      <c r="HXH57" s="526"/>
      <c r="HXI57" s="526"/>
      <c r="HXJ57" s="526"/>
      <c r="HXK57" s="526"/>
      <c r="HXL57" s="526"/>
      <c r="HXM57" s="526"/>
      <c r="HXN57" s="526"/>
      <c r="HXO57" s="526"/>
      <c r="HXP57" s="526"/>
      <c r="HXQ57" s="526"/>
      <c r="HXR57" s="526"/>
      <c r="HXS57" s="526"/>
      <c r="HXT57" s="526"/>
      <c r="HXU57" s="526"/>
      <c r="HXV57" s="526"/>
      <c r="HXW57" s="526"/>
      <c r="HXX57" s="526"/>
      <c r="HXY57" s="526"/>
      <c r="HXZ57" s="526"/>
      <c r="HYA57" s="526"/>
      <c r="HYB57" s="526"/>
      <c r="HYC57" s="526"/>
      <c r="HYD57" s="526"/>
      <c r="HYE57" s="526"/>
      <c r="HYF57" s="526"/>
      <c r="HYG57" s="526"/>
      <c r="HYH57" s="526"/>
      <c r="HYI57" s="526"/>
      <c r="HYJ57" s="526"/>
      <c r="HYK57" s="526"/>
      <c r="HYL57" s="526"/>
      <c r="HYM57" s="526"/>
      <c r="HYN57" s="526"/>
      <c r="HYO57" s="526"/>
      <c r="HYP57" s="526"/>
      <c r="HYQ57" s="526"/>
      <c r="HYR57" s="526"/>
      <c r="HYS57" s="526"/>
      <c r="HYT57" s="526"/>
      <c r="HYU57" s="526"/>
      <c r="HYV57" s="526"/>
      <c r="HYW57" s="526"/>
      <c r="HYX57" s="526"/>
      <c r="HYY57" s="526"/>
      <c r="HYZ57" s="526"/>
      <c r="HZA57" s="526"/>
      <c r="HZB57" s="526"/>
      <c r="HZC57" s="526"/>
      <c r="HZD57" s="526"/>
      <c r="HZE57" s="526"/>
      <c r="HZF57" s="526"/>
      <c r="HZG57" s="526"/>
      <c r="HZH57" s="526"/>
      <c r="HZI57" s="526"/>
      <c r="HZJ57" s="526"/>
      <c r="HZK57" s="526"/>
      <c r="HZL57" s="526"/>
      <c r="HZM57" s="526"/>
      <c r="HZN57" s="526"/>
      <c r="HZO57" s="526"/>
      <c r="HZP57" s="526"/>
      <c r="HZQ57" s="526"/>
      <c r="HZR57" s="526"/>
      <c r="HZS57" s="526"/>
      <c r="HZT57" s="526"/>
      <c r="HZU57" s="526"/>
      <c r="HZV57" s="526"/>
      <c r="HZW57" s="526"/>
      <c r="HZX57" s="526"/>
      <c r="HZY57" s="526"/>
      <c r="HZZ57" s="526"/>
      <c r="IAA57" s="526"/>
      <c r="IAB57" s="526"/>
      <c r="IAC57" s="526"/>
      <c r="IAD57" s="526"/>
      <c r="IAE57" s="526"/>
      <c r="IAF57" s="526"/>
      <c r="IAG57" s="526"/>
      <c r="IAH57" s="526"/>
      <c r="IAI57" s="526"/>
      <c r="IAJ57" s="526"/>
      <c r="IAK57" s="526"/>
      <c r="IAL57" s="526"/>
      <c r="IAM57" s="526"/>
      <c r="IAN57" s="526"/>
      <c r="IAO57" s="526"/>
      <c r="IAP57" s="526"/>
      <c r="IAQ57" s="526"/>
      <c r="IAR57" s="526"/>
      <c r="IAS57" s="526"/>
      <c r="IAT57" s="526"/>
      <c r="IAU57" s="526"/>
      <c r="IAV57" s="526"/>
      <c r="IAW57" s="526"/>
      <c r="IAX57" s="526"/>
      <c r="IAY57" s="526"/>
      <c r="IAZ57" s="526"/>
      <c r="IBA57" s="526"/>
      <c r="IBB57" s="526"/>
      <c r="IBC57" s="526"/>
      <c r="IBD57" s="526"/>
      <c r="IBE57" s="526"/>
      <c r="IBF57" s="526"/>
      <c r="IBG57" s="526"/>
      <c r="IBH57" s="526"/>
      <c r="IBI57" s="526"/>
      <c r="IBJ57" s="526"/>
      <c r="IBK57" s="526"/>
      <c r="IBL57" s="526"/>
      <c r="IBM57" s="526"/>
      <c r="IBN57" s="526"/>
      <c r="IBO57" s="526"/>
      <c r="IBP57" s="526"/>
      <c r="IBQ57" s="526"/>
      <c r="IBR57" s="526"/>
      <c r="IBS57" s="526"/>
      <c r="IBT57" s="526"/>
      <c r="IBU57" s="526"/>
      <c r="IBV57" s="526"/>
      <c r="IBW57" s="526"/>
      <c r="IBX57" s="526"/>
      <c r="IBY57" s="526"/>
      <c r="IBZ57" s="526"/>
      <c r="ICA57" s="526"/>
      <c r="ICB57" s="526"/>
      <c r="ICC57" s="526"/>
      <c r="ICD57" s="526"/>
      <c r="ICE57" s="526"/>
      <c r="ICF57" s="526"/>
      <c r="ICG57" s="526"/>
      <c r="ICH57" s="526"/>
      <c r="ICI57" s="526"/>
      <c r="ICJ57" s="526"/>
      <c r="ICK57" s="526"/>
      <c r="ICL57" s="526"/>
      <c r="ICM57" s="526"/>
      <c r="ICN57" s="526"/>
      <c r="ICO57" s="526"/>
      <c r="ICP57" s="526"/>
      <c r="ICQ57" s="526"/>
      <c r="ICR57" s="526"/>
      <c r="ICS57" s="526"/>
      <c r="ICT57" s="526"/>
      <c r="ICU57" s="526"/>
      <c r="ICV57" s="526"/>
      <c r="ICW57" s="526"/>
      <c r="ICX57" s="526"/>
      <c r="ICY57" s="526"/>
      <c r="ICZ57" s="526"/>
      <c r="IDA57" s="526"/>
      <c r="IDB57" s="526"/>
      <c r="IDC57" s="526"/>
      <c r="IDD57" s="526"/>
      <c r="IDE57" s="526"/>
      <c r="IDF57" s="526"/>
      <c r="IDG57" s="526"/>
      <c r="IDH57" s="526"/>
      <c r="IDI57" s="526"/>
      <c r="IDJ57" s="526"/>
      <c r="IDK57" s="526"/>
      <c r="IDL57" s="526"/>
      <c r="IDM57" s="526"/>
      <c r="IDN57" s="526"/>
      <c r="IDO57" s="526"/>
      <c r="IDP57" s="526"/>
      <c r="IDQ57" s="526"/>
      <c r="IDR57" s="526"/>
      <c r="IDS57" s="526"/>
      <c r="IDT57" s="526"/>
      <c r="IDU57" s="526"/>
      <c r="IDV57" s="526"/>
      <c r="IDW57" s="526"/>
      <c r="IDX57" s="526"/>
      <c r="IDY57" s="526"/>
      <c r="IDZ57" s="526"/>
      <c r="IEA57" s="526"/>
      <c r="IEB57" s="526"/>
      <c r="IEC57" s="526"/>
      <c r="IED57" s="526"/>
      <c r="IEE57" s="526"/>
      <c r="IEF57" s="526"/>
      <c r="IEG57" s="526"/>
      <c r="IEH57" s="526"/>
      <c r="IEI57" s="526"/>
      <c r="IEJ57" s="526"/>
      <c r="IEK57" s="526"/>
      <c r="IEL57" s="526"/>
      <c r="IEM57" s="526"/>
      <c r="IEN57" s="526"/>
      <c r="IEO57" s="526"/>
      <c r="IEP57" s="526"/>
      <c r="IEQ57" s="526"/>
      <c r="IER57" s="526"/>
      <c r="IES57" s="526"/>
      <c r="IET57" s="526"/>
      <c r="IEU57" s="526"/>
      <c r="IEV57" s="526"/>
      <c r="IEW57" s="526"/>
      <c r="IEX57" s="526"/>
      <c r="IEY57" s="526"/>
      <c r="IEZ57" s="526"/>
      <c r="IFA57" s="526"/>
      <c r="IFB57" s="526"/>
      <c r="IFC57" s="526"/>
      <c r="IFD57" s="526"/>
      <c r="IFE57" s="526"/>
      <c r="IFF57" s="526"/>
      <c r="IFG57" s="526"/>
      <c r="IFH57" s="526"/>
      <c r="IFI57" s="526"/>
      <c r="IFJ57" s="526"/>
      <c r="IFK57" s="526"/>
      <c r="IFL57" s="526"/>
      <c r="IFM57" s="526"/>
      <c r="IFN57" s="526"/>
      <c r="IFO57" s="526"/>
      <c r="IFP57" s="526"/>
      <c r="IFQ57" s="526"/>
      <c r="IFR57" s="526"/>
      <c r="IFS57" s="526"/>
      <c r="IFT57" s="526"/>
      <c r="IFU57" s="526"/>
      <c r="IFV57" s="526"/>
      <c r="IFW57" s="526"/>
      <c r="IFX57" s="526"/>
      <c r="IFY57" s="526"/>
      <c r="IFZ57" s="526"/>
      <c r="IGA57" s="526"/>
      <c r="IGB57" s="526"/>
      <c r="IGC57" s="526"/>
      <c r="IGD57" s="526"/>
      <c r="IGE57" s="526"/>
      <c r="IGF57" s="526"/>
      <c r="IGG57" s="526"/>
      <c r="IGH57" s="526"/>
      <c r="IGI57" s="526"/>
      <c r="IGJ57" s="526"/>
      <c r="IGK57" s="526"/>
      <c r="IGL57" s="526"/>
      <c r="IGM57" s="526"/>
      <c r="IGN57" s="526"/>
      <c r="IGO57" s="526"/>
      <c r="IGP57" s="526"/>
      <c r="IGQ57" s="526"/>
      <c r="IGR57" s="526"/>
      <c r="IGS57" s="526"/>
      <c r="IGT57" s="526"/>
      <c r="IGU57" s="526"/>
      <c r="IGV57" s="526"/>
      <c r="IGW57" s="526"/>
      <c r="IGX57" s="526"/>
      <c r="IGY57" s="526"/>
      <c r="IGZ57" s="526"/>
      <c r="IHA57" s="526"/>
      <c r="IHB57" s="526"/>
      <c r="IHC57" s="526"/>
      <c r="IHD57" s="526"/>
      <c r="IHE57" s="526"/>
      <c r="IHF57" s="526"/>
      <c r="IHG57" s="526"/>
      <c r="IHH57" s="526"/>
      <c r="IHI57" s="526"/>
      <c r="IHJ57" s="526"/>
      <c r="IHK57" s="526"/>
      <c r="IHL57" s="526"/>
      <c r="IHM57" s="526"/>
      <c r="IHN57" s="526"/>
      <c r="IHO57" s="526"/>
      <c r="IHP57" s="526"/>
      <c r="IHQ57" s="526"/>
      <c r="IHR57" s="526"/>
      <c r="IHS57" s="526"/>
      <c r="IHT57" s="526"/>
      <c r="IHU57" s="526"/>
      <c r="IHV57" s="526"/>
      <c r="IHW57" s="526"/>
      <c r="IHX57" s="526"/>
      <c r="IHY57" s="526"/>
      <c r="IHZ57" s="526"/>
      <c r="IIA57" s="526"/>
      <c r="IIB57" s="526"/>
      <c r="IIC57" s="526"/>
      <c r="IID57" s="526"/>
      <c r="IIE57" s="526"/>
      <c r="IIF57" s="526"/>
      <c r="IIG57" s="526"/>
      <c r="IIH57" s="526"/>
      <c r="III57" s="526"/>
      <c r="IIJ57" s="526"/>
      <c r="IIK57" s="526"/>
      <c r="IIL57" s="526"/>
      <c r="IIM57" s="526"/>
      <c r="IIN57" s="526"/>
      <c r="IIO57" s="526"/>
      <c r="IIP57" s="526"/>
      <c r="IIQ57" s="526"/>
      <c r="IIR57" s="526"/>
      <c r="IIS57" s="526"/>
      <c r="IIT57" s="526"/>
      <c r="IIU57" s="526"/>
      <c r="IIV57" s="526"/>
      <c r="IIW57" s="526"/>
      <c r="IIX57" s="526"/>
      <c r="IIY57" s="526"/>
      <c r="IIZ57" s="526"/>
      <c r="IJA57" s="526"/>
      <c r="IJB57" s="526"/>
      <c r="IJC57" s="526"/>
      <c r="IJD57" s="526"/>
      <c r="IJE57" s="526"/>
      <c r="IJF57" s="526"/>
      <c r="IJG57" s="526"/>
      <c r="IJH57" s="526"/>
      <c r="IJI57" s="526"/>
      <c r="IJJ57" s="526"/>
      <c r="IJK57" s="526"/>
      <c r="IJL57" s="526"/>
      <c r="IJM57" s="526"/>
      <c r="IJN57" s="526"/>
      <c r="IJO57" s="526"/>
      <c r="IJP57" s="526"/>
      <c r="IJQ57" s="526"/>
      <c r="IJR57" s="526"/>
      <c r="IJS57" s="526"/>
      <c r="IJT57" s="526"/>
      <c r="IJU57" s="526"/>
      <c r="IJV57" s="526"/>
      <c r="IJW57" s="526"/>
      <c r="IJX57" s="526"/>
      <c r="IJY57" s="526"/>
      <c r="IJZ57" s="526"/>
      <c r="IKA57" s="526"/>
      <c r="IKB57" s="526"/>
      <c r="IKC57" s="526"/>
      <c r="IKD57" s="526"/>
      <c r="IKE57" s="526"/>
      <c r="IKF57" s="526"/>
      <c r="IKG57" s="526"/>
      <c r="IKH57" s="526"/>
      <c r="IKI57" s="526"/>
      <c r="IKJ57" s="526"/>
      <c r="IKK57" s="526"/>
      <c r="IKL57" s="526"/>
      <c r="IKM57" s="526"/>
      <c r="IKN57" s="526"/>
      <c r="IKO57" s="526"/>
      <c r="IKP57" s="526"/>
      <c r="IKQ57" s="526"/>
      <c r="IKR57" s="526"/>
      <c r="IKS57" s="526"/>
      <c r="IKT57" s="526"/>
      <c r="IKU57" s="526"/>
      <c r="IKV57" s="526"/>
      <c r="IKW57" s="526"/>
      <c r="IKX57" s="526"/>
      <c r="IKY57" s="526"/>
      <c r="IKZ57" s="526"/>
      <c r="ILA57" s="526"/>
      <c r="ILB57" s="526"/>
      <c r="ILC57" s="526"/>
      <c r="ILD57" s="526"/>
      <c r="ILE57" s="526"/>
      <c r="ILF57" s="526"/>
      <c r="ILG57" s="526"/>
      <c r="ILH57" s="526"/>
      <c r="ILI57" s="526"/>
      <c r="ILJ57" s="526"/>
      <c r="ILK57" s="526"/>
      <c r="ILL57" s="526"/>
      <c r="ILM57" s="526"/>
      <c r="ILN57" s="526"/>
      <c r="ILO57" s="526"/>
      <c r="ILP57" s="526"/>
      <c r="ILQ57" s="526"/>
      <c r="ILR57" s="526"/>
      <c r="ILS57" s="526"/>
      <c r="ILT57" s="526"/>
      <c r="ILU57" s="526"/>
      <c r="ILV57" s="526"/>
      <c r="ILW57" s="526"/>
      <c r="ILX57" s="526"/>
      <c r="ILY57" s="526"/>
      <c r="ILZ57" s="526"/>
      <c r="IMA57" s="526"/>
      <c r="IMB57" s="526"/>
      <c r="IMC57" s="526"/>
      <c r="IMD57" s="526"/>
      <c r="IME57" s="526"/>
      <c r="IMF57" s="526"/>
      <c r="IMG57" s="526"/>
      <c r="IMH57" s="526"/>
      <c r="IMI57" s="526"/>
      <c r="IMJ57" s="526"/>
      <c r="IMK57" s="526"/>
      <c r="IML57" s="526"/>
      <c r="IMM57" s="526"/>
      <c r="IMN57" s="526"/>
      <c r="IMO57" s="526"/>
      <c r="IMP57" s="526"/>
      <c r="IMQ57" s="526"/>
      <c r="IMR57" s="526"/>
      <c r="IMS57" s="526"/>
      <c r="IMT57" s="526"/>
      <c r="IMU57" s="526"/>
      <c r="IMV57" s="526"/>
      <c r="IMW57" s="526"/>
      <c r="IMX57" s="526"/>
      <c r="IMY57" s="526"/>
      <c r="IMZ57" s="526"/>
      <c r="INA57" s="526"/>
      <c r="INB57" s="526"/>
      <c r="INC57" s="526"/>
      <c r="IND57" s="526"/>
      <c r="INE57" s="526"/>
      <c r="INF57" s="526"/>
      <c r="ING57" s="526"/>
      <c r="INH57" s="526"/>
      <c r="INI57" s="526"/>
      <c r="INJ57" s="526"/>
      <c r="INK57" s="526"/>
      <c r="INL57" s="526"/>
      <c r="INM57" s="526"/>
      <c r="INN57" s="526"/>
      <c r="INO57" s="526"/>
      <c r="INP57" s="526"/>
      <c r="INQ57" s="526"/>
      <c r="INR57" s="526"/>
      <c r="INS57" s="526"/>
      <c r="INT57" s="526"/>
      <c r="INU57" s="526"/>
      <c r="INV57" s="526"/>
      <c r="INW57" s="526"/>
      <c r="INX57" s="526"/>
      <c r="INY57" s="526"/>
      <c r="INZ57" s="526"/>
      <c r="IOA57" s="526"/>
      <c r="IOB57" s="526"/>
      <c r="IOC57" s="526"/>
      <c r="IOD57" s="526"/>
      <c r="IOE57" s="526"/>
      <c r="IOF57" s="526"/>
      <c r="IOG57" s="526"/>
      <c r="IOH57" s="526"/>
      <c r="IOI57" s="526"/>
      <c r="IOJ57" s="526"/>
      <c r="IOK57" s="526"/>
      <c r="IOL57" s="526"/>
      <c r="IOM57" s="526"/>
      <c r="ION57" s="526"/>
      <c r="IOO57" s="526"/>
      <c r="IOP57" s="526"/>
      <c r="IOQ57" s="526"/>
      <c r="IOR57" s="526"/>
      <c r="IOS57" s="526"/>
      <c r="IOT57" s="526"/>
      <c r="IOU57" s="526"/>
      <c r="IOV57" s="526"/>
      <c r="IOW57" s="526"/>
      <c r="IOX57" s="526"/>
      <c r="IOY57" s="526"/>
      <c r="IOZ57" s="526"/>
      <c r="IPA57" s="526"/>
      <c r="IPB57" s="526"/>
      <c r="IPC57" s="526"/>
      <c r="IPD57" s="526"/>
      <c r="IPE57" s="526"/>
      <c r="IPF57" s="526"/>
      <c r="IPG57" s="526"/>
      <c r="IPH57" s="526"/>
      <c r="IPI57" s="526"/>
      <c r="IPJ57" s="526"/>
      <c r="IPK57" s="526"/>
      <c r="IPL57" s="526"/>
      <c r="IPM57" s="526"/>
      <c r="IPN57" s="526"/>
      <c r="IPO57" s="526"/>
      <c r="IPP57" s="526"/>
      <c r="IPQ57" s="526"/>
      <c r="IPR57" s="526"/>
      <c r="IPS57" s="526"/>
      <c r="IPT57" s="526"/>
      <c r="IPU57" s="526"/>
      <c r="IPV57" s="526"/>
      <c r="IPW57" s="526"/>
      <c r="IPX57" s="526"/>
      <c r="IPY57" s="526"/>
      <c r="IPZ57" s="526"/>
      <c r="IQA57" s="526"/>
      <c r="IQB57" s="526"/>
      <c r="IQC57" s="526"/>
      <c r="IQD57" s="526"/>
      <c r="IQE57" s="526"/>
      <c r="IQF57" s="526"/>
      <c r="IQG57" s="526"/>
      <c r="IQH57" s="526"/>
      <c r="IQI57" s="526"/>
      <c r="IQJ57" s="526"/>
      <c r="IQK57" s="526"/>
      <c r="IQL57" s="526"/>
      <c r="IQM57" s="526"/>
      <c r="IQN57" s="526"/>
      <c r="IQO57" s="526"/>
      <c r="IQP57" s="526"/>
      <c r="IQQ57" s="526"/>
      <c r="IQR57" s="526"/>
      <c r="IQS57" s="526"/>
      <c r="IQT57" s="526"/>
      <c r="IQU57" s="526"/>
      <c r="IQV57" s="526"/>
      <c r="IQW57" s="526"/>
      <c r="IQX57" s="526"/>
      <c r="IQY57" s="526"/>
      <c r="IQZ57" s="526"/>
      <c r="IRA57" s="526"/>
      <c r="IRB57" s="526"/>
      <c r="IRC57" s="526"/>
      <c r="IRD57" s="526"/>
      <c r="IRE57" s="526"/>
      <c r="IRF57" s="526"/>
      <c r="IRG57" s="526"/>
      <c r="IRH57" s="526"/>
      <c r="IRI57" s="526"/>
      <c r="IRJ57" s="526"/>
      <c r="IRK57" s="526"/>
      <c r="IRL57" s="526"/>
      <c r="IRM57" s="526"/>
      <c r="IRN57" s="526"/>
      <c r="IRO57" s="526"/>
      <c r="IRP57" s="526"/>
      <c r="IRQ57" s="526"/>
      <c r="IRR57" s="526"/>
      <c r="IRS57" s="526"/>
      <c r="IRT57" s="526"/>
      <c r="IRU57" s="526"/>
      <c r="IRV57" s="526"/>
      <c r="IRW57" s="526"/>
      <c r="IRX57" s="526"/>
      <c r="IRY57" s="526"/>
      <c r="IRZ57" s="526"/>
      <c r="ISA57" s="526"/>
      <c r="ISB57" s="526"/>
      <c r="ISC57" s="526"/>
      <c r="ISD57" s="526"/>
      <c r="ISE57" s="526"/>
      <c r="ISF57" s="526"/>
      <c r="ISG57" s="526"/>
      <c r="ISH57" s="526"/>
      <c r="ISI57" s="526"/>
      <c r="ISJ57" s="526"/>
      <c r="ISK57" s="526"/>
      <c r="ISL57" s="526"/>
      <c r="ISM57" s="526"/>
      <c r="ISN57" s="526"/>
      <c r="ISO57" s="526"/>
      <c r="ISP57" s="526"/>
      <c r="ISQ57" s="526"/>
      <c r="ISR57" s="526"/>
      <c r="ISS57" s="526"/>
      <c r="IST57" s="526"/>
      <c r="ISU57" s="526"/>
      <c r="ISV57" s="526"/>
      <c r="ISW57" s="526"/>
      <c r="ISX57" s="526"/>
      <c r="ISY57" s="526"/>
      <c r="ISZ57" s="526"/>
      <c r="ITA57" s="526"/>
      <c r="ITB57" s="526"/>
      <c r="ITC57" s="526"/>
      <c r="ITD57" s="526"/>
      <c r="ITE57" s="526"/>
      <c r="ITF57" s="526"/>
      <c r="ITG57" s="526"/>
      <c r="ITH57" s="526"/>
      <c r="ITI57" s="526"/>
      <c r="ITJ57" s="526"/>
      <c r="ITK57" s="526"/>
      <c r="ITL57" s="526"/>
      <c r="ITM57" s="526"/>
      <c r="ITN57" s="526"/>
      <c r="ITO57" s="526"/>
      <c r="ITP57" s="526"/>
      <c r="ITQ57" s="526"/>
      <c r="ITR57" s="526"/>
      <c r="ITS57" s="526"/>
      <c r="ITT57" s="526"/>
      <c r="ITU57" s="526"/>
      <c r="ITV57" s="526"/>
      <c r="ITW57" s="526"/>
      <c r="ITX57" s="526"/>
      <c r="ITY57" s="526"/>
      <c r="ITZ57" s="526"/>
      <c r="IUA57" s="526"/>
      <c r="IUB57" s="526"/>
      <c r="IUC57" s="526"/>
      <c r="IUD57" s="526"/>
      <c r="IUE57" s="526"/>
      <c r="IUF57" s="526"/>
      <c r="IUG57" s="526"/>
      <c r="IUH57" s="526"/>
      <c r="IUI57" s="526"/>
      <c r="IUJ57" s="526"/>
      <c r="IUK57" s="526"/>
      <c r="IUL57" s="526"/>
      <c r="IUM57" s="526"/>
      <c r="IUN57" s="526"/>
      <c r="IUO57" s="526"/>
      <c r="IUP57" s="526"/>
      <c r="IUQ57" s="526"/>
      <c r="IUR57" s="526"/>
      <c r="IUS57" s="526"/>
      <c r="IUT57" s="526"/>
      <c r="IUU57" s="526"/>
      <c r="IUV57" s="526"/>
      <c r="IUW57" s="526"/>
      <c r="IUX57" s="526"/>
      <c r="IUY57" s="526"/>
      <c r="IUZ57" s="526"/>
      <c r="IVA57" s="526"/>
      <c r="IVB57" s="526"/>
      <c r="IVC57" s="526"/>
      <c r="IVD57" s="526"/>
      <c r="IVE57" s="526"/>
      <c r="IVF57" s="526"/>
      <c r="IVG57" s="526"/>
      <c r="IVH57" s="526"/>
      <c r="IVI57" s="526"/>
      <c r="IVJ57" s="526"/>
      <c r="IVK57" s="526"/>
      <c r="IVL57" s="526"/>
      <c r="IVM57" s="526"/>
      <c r="IVN57" s="526"/>
      <c r="IVO57" s="526"/>
      <c r="IVP57" s="526"/>
      <c r="IVQ57" s="526"/>
      <c r="IVR57" s="526"/>
      <c r="IVS57" s="526"/>
      <c r="IVT57" s="526"/>
      <c r="IVU57" s="526"/>
      <c r="IVV57" s="526"/>
      <c r="IVW57" s="526"/>
      <c r="IVX57" s="526"/>
      <c r="IVY57" s="526"/>
      <c r="IVZ57" s="526"/>
      <c r="IWA57" s="526"/>
      <c r="IWB57" s="526"/>
      <c r="IWC57" s="526"/>
      <c r="IWD57" s="526"/>
      <c r="IWE57" s="526"/>
      <c r="IWF57" s="526"/>
      <c r="IWG57" s="526"/>
      <c r="IWH57" s="526"/>
      <c r="IWI57" s="526"/>
      <c r="IWJ57" s="526"/>
      <c r="IWK57" s="526"/>
      <c r="IWL57" s="526"/>
      <c r="IWM57" s="526"/>
      <c r="IWN57" s="526"/>
      <c r="IWO57" s="526"/>
      <c r="IWP57" s="526"/>
      <c r="IWQ57" s="526"/>
      <c r="IWR57" s="526"/>
      <c r="IWS57" s="526"/>
      <c r="IWT57" s="526"/>
      <c r="IWU57" s="526"/>
      <c r="IWV57" s="526"/>
      <c r="IWW57" s="526"/>
      <c r="IWX57" s="526"/>
      <c r="IWY57" s="526"/>
      <c r="IWZ57" s="526"/>
      <c r="IXA57" s="526"/>
      <c r="IXB57" s="526"/>
      <c r="IXC57" s="526"/>
      <c r="IXD57" s="526"/>
      <c r="IXE57" s="526"/>
      <c r="IXF57" s="526"/>
      <c r="IXG57" s="526"/>
      <c r="IXH57" s="526"/>
      <c r="IXI57" s="526"/>
      <c r="IXJ57" s="526"/>
      <c r="IXK57" s="526"/>
      <c r="IXL57" s="526"/>
      <c r="IXM57" s="526"/>
      <c r="IXN57" s="526"/>
      <c r="IXO57" s="526"/>
      <c r="IXP57" s="526"/>
      <c r="IXQ57" s="526"/>
      <c r="IXR57" s="526"/>
      <c r="IXS57" s="526"/>
      <c r="IXT57" s="526"/>
      <c r="IXU57" s="526"/>
      <c r="IXV57" s="526"/>
      <c r="IXW57" s="526"/>
      <c r="IXX57" s="526"/>
      <c r="IXY57" s="526"/>
      <c r="IXZ57" s="526"/>
      <c r="IYA57" s="526"/>
      <c r="IYB57" s="526"/>
      <c r="IYC57" s="526"/>
      <c r="IYD57" s="526"/>
      <c r="IYE57" s="526"/>
      <c r="IYF57" s="526"/>
      <c r="IYG57" s="526"/>
      <c r="IYH57" s="526"/>
      <c r="IYI57" s="526"/>
      <c r="IYJ57" s="526"/>
      <c r="IYK57" s="526"/>
      <c r="IYL57" s="526"/>
      <c r="IYM57" s="526"/>
      <c r="IYN57" s="526"/>
      <c r="IYO57" s="526"/>
      <c r="IYP57" s="526"/>
      <c r="IYQ57" s="526"/>
      <c r="IYR57" s="526"/>
      <c r="IYS57" s="526"/>
      <c r="IYT57" s="526"/>
      <c r="IYU57" s="526"/>
      <c r="IYV57" s="526"/>
      <c r="IYW57" s="526"/>
      <c r="IYX57" s="526"/>
      <c r="IYY57" s="526"/>
      <c r="IYZ57" s="526"/>
      <c r="IZA57" s="526"/>
      <c r="IZB57" s="526"/>
      <c r="IZC57" s="526"/>
      <c r="IZD57" s="526"/>
      <c r="IZE57" s="526"/>
      <c r="IZF57" s="526"/>
      <c r="IZG57" s="526"/>
      <c r="IZH57" s="526"/>
      <c r="IZI57" s="526"/>
      <c r="IZJ57" s="526"/>
      <c r="IZK57" s="526"/>
      <c r="IZL57" s="526"/>
      <c r="IZM57" s="526"/>
      <c r="IZN57" s="526"/>
      <c r="IZO57" s="526"/>
      <c r="IZP57" s="526"/>
      <c r="IZQ57" s="526"/>
      <c r="IZR57" s="526"/>
      <c r="IZS57" s="526"/>
      <c r="IZT57" s="526"/>
      <c r="IZU57" s="526"/>
      <c r="IZV57" s="526"/>
      <c r="IZW57" s="526"/>
      <c r="IZX57" s="526"/>
      <c r="IZY57" s="526"/>
      <c r="IZZ57" s="526"/>
      <c r="JAA57" s="526"/>
      <c r="JAB57" s="526"/>
      <c r="JAC57" s="526"/>
      <c r="JAD57" s="526"/>
      <c r="JAE57" s="526"/>
      <c r="JAF57" s="526"/>
      <c r="JAG57" s="526"/>
      <c r="JAH57" s="526"/>
      <c r="JAI57" s="526"/>
      <c r="JAJ57" s="526"/>
      <c r="JAK57" s="526"/>
      <c r="JAL57" s="526"/>
      <c r="JAM57" s="526"/>
      <c r="JAN57" s="526"/>
      <c r="JAO57" s="526"/>
      <c r="JAP57" s="526"/>
      <c r="JAQ57" s="526"/>
      <c r="JAR57" s="526"/>
      <c r="JAS57" s="526"/>
      <c r="JAT57" s="526"/>
      <c r="JAU57" s="526"/>
      <c r="JAV57" s="526"/>
      <c r="JAW57" s="526"/>
      <c r="JAX57" s="526"/>
      <c r="JAY57" s="526"/>
      <c r="JAZ57" s="526"/>
      <c r="JBA57" s="526"/>
      <c r="JBB57" s="526"/>
      <c r="JBC57" s="526"/>
      <c r="JBD57" s="526"/>
      <c r="JBE57" s="526"/>
      <c r="JBF57" s="526"/>
      <c r="JBG57" s="526"/>
      <c r="JBH57" s="526"/>
      <c r="JBI57" s="526"/>
      <c r="JBJ57" s="526"/>
      <c r="JBK57" s="526"/>
      <c r="JBL57" s="526"/>
      <c r="JBM57" s="526"/>
      <c r="JBN57" s="526"/>
      <c r="JBO57" s="526"/>
      <c r="JBP57" s="526"/>
      <c r="JBQ57" s="526"/>
      <c r="JBR57" s="526"/>
      <c r="JBS57" s="526"/>
      <c r="JBT57" s="526"/>
      <c r="JBU57" s="526"/>
      <c r="JBV57" s="526"/>
      <c r="JBW57" s="526"/>
      <c r="JBX57" s="526"/>
      <c r="JBY57" s="526"/>
      <c r="JBZ57" s="526"/>
      <c r="JCA57" s="526"/>
      <c r="JCB57" s="526"/>
      <c r="JCC57" s="526"/>
      <c r="JCD57" s="526"/>
      <c r="JCE57" s="526"/>
      <c r="JCF57" s="526"/>
      <c r="JCG57" s="526"/>
      <c r="JCH57" s="526"/>
      <c r="JCI57" s="526"/>
      <c r="JCJ57" s="526"/>
      <c r="JCK57" s="526"/>
      <c r="JCL57" s="526"/>
      <c r="JCM57" s="526"/>
      <c r="JCN57" s="526"/>
      <c r="JCO57" s="526"/>
      <c r="JCP57" s="526"/>
      <c r="JCQ57" s="526"/>
      <c r="JCR57" s="526"/>
      <c r="JCS57" s="526"/>
      <c r="JCT57" s="526"/>
      <c r="JCU57" s="526"/>
      <c r="JCV57" s="526"/>
      <c r="JCW57" s="526"/>
      <c r="JCX57" s="526"/>
      <c r="JCY57" s="526"/>
      <c r="JCZ57" s="526"/>
      <c r="JDA57" s="526"/>
      <c r="JDB57" s="526"/>
      <c r="JDC57" s="526"/>
      <c r="JDD57" s="526"/>
      <c r="JDE57" s="526"/>
      <c r="JDF57" s="526"/>
      <c r="JDG57" s="526"/>
      <c r="JDH57" s="526"/>
      <c r="JDI57" s="526"/>
      <c r="JDJ57" s="526"/>
      <c r="JDK57" s="526"/>
      <c r="JDL57" s="526"/>
      <c r="JDM57" s="526"/>
      <c r="JDN57" s="526"/>
      <c r="JDO57" s="526"/>
      <c r="JDP57" s="526"/>
      <c r="JDQ57" s="526"/>
      <c r="JDR57" s="526"/>
      <c r="JDS57" s="526"/>
      <c r="JDT57" s="526"/>
      <c r="JDU57" s="526"/>
      <c r="JDV57" s="526"/>
      <c r="JDW57" s="526"/>
      <c r="JDX57" s="526"/>
      <c r="JDY57" s="526"/>
      <c r="JDZ57" s="526"/>
      <c r="JEA57" s="526"/>
      <c r="JEB57" s="526"/>
      <c r="JEC57" s="526"/>
      <c r="JED57" s="526"/>
      <c r="JEE57" s="526"/>
      <c r="JEF57" s="526"/>
      <c r="JEG57" s="526"/>
      <c r="JEH57" s="526"/>
      <c r="JEI57" s="526"/>
      <c r="JEJ57" s="526"/>
      <c r="JEK57" s="526"/>
      <c r="JEL57" s="526"/>
      <c r="JEM57" s="526"/>
      <c r="JEN57" s="526"/>
      <c r="JEO57" s="526"/>
      <c r="JEP57" s="526"/>
      <c r="JEQ57" s="526"/>
      <c r="JER57" s="526"/>
      <c r="JES57" s="526"/>
      <c r="JET57" s="526"/>
      <c r="JEU57" s="526"/>
      <c r="JEV57" s="526"/>
      <c r="JEW57" s="526"/>
      <c r="JEX57" s="526"/>
      <c r="JEY57" s="526"/>
      <c r="JEZ57" s="526"/>
      <c r="JFA57" s="526"/>
      <c r="JFB57" s="526"/>
      <c r="JFC57" s="526"/>
      <c r="JFD57" s="526"/>
      <c r="JFE57" s="526"/>
      <c r="JFF57" s="526"/>
      <c r="JFG57" s="526"/>
      <c r="JFH57" s="526"/>
      <c r="JFI57" s="526"/>
      <c r="JFJ57" s="526"/>
      <c r="JFK57" s="526"/>
      <c r="JFL57" s="526"/>
      <c r="JFM57" s="526"/>
      <c r="JFN57" s="526"/>
      <c r="JFO57" s="526"/>
      <c r="JFP57" s="526"/>
      <c r="JFQ57" s="526"/>
      <c r="JFR57" s="526"/>
      <c r="JFS57" s="526"/>
      <c r="JFT57" s="526"/>
      <c r="JFU57" s="526"/>
      <c r="JFV57" s="526"/>
      <c r="JFW57" s="526"/>
      <c r="JFX57" s="526"/>
      <c r="JFY57" s="526"/>
      <c r="JFZ57" s="526"/>
      <c r="JGA57" s="526"/>
      <c r="JGB57" s="526"/>
      <c r="JGC57" s="526"/>
      <c r="JGD57" s="526"/>
      <c r="JGE57" s="526"/>
      <c r="JGF57" s="526"/>
      <c r="JGG57" s="526"/>
      <c r="JGH57" s="526"/>
      <c r="JGI57" s="526"/>
      <c r="JGJ57" s="526"/>
      <c r="JGK57" s="526"/>
      <c r="JGL57" s="526"/>
      <c r="JGM57" s="526"/>
      <c r="JGN57" s="526"/>
      <c r="JGO57" s="526"/>
      <c r="JGP57" s="526"/>
      <c r="JGQ57" s="526"/>
      <c r="JGR57" s="526"/>
      <c r="JGS57" s="526"/>
      <c r="JGT57" s="526"/>
      <c r="JGU57" s="526"/>
      <c r="JGV57" s="526"/>
      <c r="JGW57" s="526"/>
      <c r="JGX57" s="526"/>
      <c r="JGY57" s="526"/>
      <c r="JGZ57" s="526"/>
      <c r="JHA57" s="526"/>
      <c r="JHB57" s="526"/>
      <c r="JHC57" s="526"/>
      <c r="JHD57" s="526"/>
      <c r="JHE57" s="526"/>
      <c r="JHF57" s="526"/>
      <c r="JHG57" s="526"/>
      <c r="JHH57" s="526"/>
      <c r="JHI57" s="526"/>
      <c r="JHJ57" s="526"/>
      <c r="JHK57" s="526"/>
      <c r="JHL57" s="526"/>
      <c r="JHM57" s="526"/>
      <c r="JHN57" s="526"/>
      <c r="JHO57" s="526"/>
      <c r="JHP57" s="526"/>
      <c r="JHQ57" s="526"/>
      <c r="JHR57" s="526"/>
      <c r="JHS57" s="526"/>
      <c r="JHT57" s="526"/>
      <c r="JHU57" s="526"/>
      <c r="JHV57" s="526"/>
      <c r="JHW57" s="526"/>
      <c r="JHX57" s="526"/>
      <c r="JHY57" s="526"/>
      <c r="JHZ57" s="526"/>
      <c r="JIA57" s="526"/>
      <c r="JIB57" s="526"/>
      <c r="JIC57" s="526"/>
      <c r="JID57" s="526"/>
      <c r="JIE57" s="526"/>
      <c r="JIF57" s="526"/>
      <c r="JIG57" s="526"/>
      <c r="JIH57" s="526"/>
      <c r="JII57" s="526"/>
      <c r="JIJ57" s="526"/>
      <c r="JIK57" s="526"/>
      <c r="JIL57" s="526"/>
      <c r="JIM57" s="526"/>
      <c r="JIN57" s="526"/>
      <c r="JIO57" s="526"/>
      <c r="JIP57" s="526"/>
      <c r="JIQ57" s="526"/>
      <c r="JIR57" s="526"/>
      <c r="JIS57" s="526"/>
      <c r="JIT57" s="526"/>
      <c r="JIU57" s="526"/>
      <c r="JIV57" s="526"/>
      <c r="JIW57" s="526"/>
      <c r="JIX57" s="526"/>
      <c r="JIY57" s="526"/>
      <c r="JIZ57" s="526"/>
      <c r="JJA57" s="526"/>
      <c r="JJB57" s="526"/>
      <c r="JJC57" s="526"/>
      <c r="JJD57" s="526"/>
      <c r="JJE57" s="526"/>
      <c r="JJF57" s="526"/>
      <c r="JJG57" s="526"/>
      <c r="JJH57" s="526"/>
      <c r="JJI57" s="526"/>
      <c r="JJJ57" s="526"/>
      <c r="JJK57" s="526"/>
      <c r="JJL57" s="526"/>
      <c r="JJM57" s="526"/>
      <c r="JJN57" s="526"/>
      <c r="JJO57" s="526"/>
      <c r="JJP57" s="526"/>
      <c r="JJQ57" s="526"/>
      <c r="JJR57" s="526"/>
      <c r="JJS57" s="526"/>
      <c r="JJT57" s="526"/>
      <c r="JJU57" s="526"/>
      <c r="JJV57" s="526"/>
      <c r="JJW57" s="526"/>
      <c r="JJX57" s="526"/>
      <c r="JJY57" s="526"/>
      <c r="JJZ57" s="526"/>
      <c r="JKA57" s="526"/>
      <c r="JKB57" s="526"/>
      <c r="JKC57" s="526"/>
      <c r="JKD57" s="526"/>
      <c r="JKE57" s="526"/>
      <c r="JKF57" s="526"/>
      <c r="JKG57" s="526"/>
      <c r="JKH57" s="526"/>
      <c r="JKI57" s="526"/>
      <c r="JKJ57" s="526"/>
      <c r="JKK57" s="526"/>
      <c r="JKL57" s="526"/>
      <c r="JKM57" s="526"/>
      <c r="JKN57" s="526"/>
      <c r="JKO57" s="526"/>
      <c r="JKP57" s="526"/>
      <c r="JKQ57" s="526"/>
      <c r="JKR57" s="526"/>
      <c r="JKS57" s="526"/>
      <c r="JKT57" s="526"/>
      <c r="JKU57" s="526"/>
      <c r="JKV57" s="526"/>
      <c r="JKW57" s="526"/>
      <c r="JKX57" s="526"/>
      <c r="JKY57" s="526"/>
      <c r="JKZ57" s="526"/>
      <c r="JLA57" s="526"/>
      <c r="JLB57" s="526"/>
      <c r="JLC57" s="526"/>
      <c r="JLD57" s="526"/>
      <c r="JLE57" s="526"/>
      <c r="JLF57" s="526"/>
      <c r="JLG57" s="526"/>
      <c r="JLH57" s="526"/>
      <c r="JLI57" s="526"/>
      <c r="JLJ57" s="526"/>
      <c r="JLK57" s="526"/>
      <c r="JLL57" s="526"/>
      <c r="JLM57" s="526"/>
      <c r="JLN57" s="526"/>
      <c r="JLO57" s="526"/>
      <c r="JLP57" s="526"/>
      <c r="JLQ57" s="526"/>
      <c r="JLR57" s="526"/>
      <c r="JLS57" s="526"/>
      <c r="JLT57" s="526"/>
      <c r="JLU57" s="526"/>
      <c r="JLV57" s="526"/>
      <c r="JLW57" s="526"/>
      <c r="JLX57" s="526"/>
      <c r="JLY57" s="526"/>
      <c r="JLZ57" s="526"/>
      <c r="JMA57" s="526"/>
      <c r="JMB57" s="526"/>
      <c r="JMC57" s="526"/>
      <c r="JMD57" s="526"/>
      <c r="JME57" s="526"/>
      <c r="JMF57" s="526"/>
      <c r="JMG57" s="526"/>
      <c r="JMH57" s="526"/>
      <c r="JMI57" s="526"/>
      <c r="JMJ57" s="526"/>
      <c r="JMK57" s="526"/>
      <c r="JML57" s="526"/>
      <c r="JMM57" s="526"/>
      <c r="JMN57" s="526"/>
      <c r="JMO57" s="526"/>
      <c r="JMP57" s="526"/>
      <c r="JMQ57" s="526"/>
      <c r="JMR57" s="526"/>
      <c r="JMS57" s="526"/>
      <c r="JMT57" s="526"/>
      <c r="JMU57" s="526"/>
      <c r="JMV57" s="526"/>
      <c r="JMW57" s="526"/>
      <c r="JMX57" s="526"/>
      <c r="JMY57" s="526"/>
      <c r="JMZ57" s="526"/>
      <c r="JNA57" s="526"/>
      <c r="JNB57" s="526"/>
      <c r="JNC57" s="526"/>
      <c r="JND57" s="526"/>
      <c r="JNE57" s="526"/>
      <c r="JNF57" s="526"/>
      <c r="JNG57" s="526"/>
      <c r="JNH57" s="526"/>
      <c r="JNI57" s="526"/>
      <c r="JNJ57" s="526"/>
      <c r="JNK57" s="526"/>
      <c r="JNL57" s="526"/>
      <c r="JNM57" s="526"/>
      <c r="JNN57" s="526"/>
      <c r="JNO57" s="526"/>
      <c r="JNP57" s="526"/>
      <c r="JNQ57" s="526"/>
      <c r="JNR57" s="526"/>
      <c r="JNS57" s="526"/>
      <c r="JNT57" s="526"/>
      <c r="JNU57" s="526"/>
      <c r="JNV57" s="526"/>
      <c r="JNW57" s="526"/>
      <c r="JNX57" s="526"/>
      <c r="JNY57" s="526"/>
      <c r="JNZ57" s="526"/>
      <c r="JOA57" s="526"/>
      <c r="JOB57" s="526"/>
      <c r="JOC57" s="526"/>
      <c r="JOD57" s="526"/>
      <c r="JOE57" s="526"/>
      <c r="JOF57" s="526"/>
      <c r="JOG57" s="526"/>
      <c r="JOH57" s="526"/>
      <c r="JOI57" s="526"/>
      <c r="JOJ57" s="526"/>
      <c r="JOK57" s="526"/>
      <c r="JOL57" s="526"/>
      <c r="JOM57" s="526"/>
      <c r="JON57" s="526"/>
      <c r="JOO57" s="526"/>
      <c r="JOP57" s="526"/>
      <c r="JOQ57" s="526"/>
      <c r="JOR57" s="526"/>
      <c r="JOS57" s="526"/>
      <c r="JOT57" s="526"/>
      <c r="JOU57" s="526"/>
      <c r="JOV57" s="526"/>
      <c r="JOW57" s="526"/>
      <c r="JOX57" s="526"/>
      <c r="JOY57" s="526"/>
      <c r="JOZ57" s="526"/>
      <c r="JPA57" s="526"/>
      <c r="JPB57" s="526"/>
      <c r="JPC57" s="526"/>
      <c r="JPD57" s="526"/>
      <c r="JPE57" s="526"/>
      <c r="JPF57" s="526"/>
      <c r="JPG57" s="526"/>
      <c r="JPH57" s="526"/>
      <c r="JPI57" s="526"/>
      <c r="JPJ57" s="526"/>
      <c r="JPK57" s="526"/>
      <c r="JPL57" s="526"/>
      <c r="JPM57" s="526"/>
      <c r="JPN57" s="526"/>
      <c r="JPO57" s="526"/>
      <c r="JPP57" s="526"/>
      <c r="JPQ57" s="526"/>
      <c r="JPR57" s="526"/>
      <c r="JPS57" s="526"/>
      <c r="JPT57" s="526"/>
      <c r="JPU57" s="526"/>
      <c r="JPV57" s="526"/>
      <c r="JPW57" s="526"/>
      <c r="JPX57" s="526"/>
      <c r="JPY57" s="526"/>
      <c r="JPZ57" s="526"/>
      <c r="JQA57" s="526"/>
      <c r="JQB57" s="526"/>
      <c r="JQC57" s="526"/>
      <c r="JQD57" s="526"/>
      <c r="JQE57" s="526"/>
      <c r="JQF57" s="526"/>
      <c r="JQG57" s="526"/>
      <c r="JQH57" s="526"/>
      <c r="JQI57" s="526"/>
      <c r="JQJ57" s="526"/>
      <c r="JQK57" s="526"/>
      <c r="JQL57" s="526"/>
      <c r="JQM57" s="526"/>
      <c r="JQN57" s="526"/>
      <c r="JQO57" s="526"/>
      <c r="JQP57" s="526"/>
      <c r="JQQ57" s="526"/>
      <c r="JQR57" s="526"/>
      <c r="JQS57" s="526"/>
      <c r="JQT57" s="526"/>
      <c r="JQU57" s="526"/>
      <c r="JQV57" s="526"/>
      <c r="JQW57" s="526"/>
      <c r="JQX57" s="526"/>
      <c r="JQY57" s="526"/>
      <c r="JQZ57" s="526"/>
      <c r="JRA57" s="526"/>
      <c r="JRB57" s="526"/>
      <c r="JRC57" s="526"/>
      <c r="JRD57" s="526"/>
      <c r="JRE57" s="526"/>
      <c r="JRF57" s="526"/>
      <c r="JRG57" s="526"/>
      <c r="JRH57" s="526"/>
      <c r="JRI57" s="526"/>
      <c r="JRJ57" s="526"/>
      <c r="JRK57" s="526"/>
      <c r="JRL57" s="526"/>
      <c r="JRM57" s="526"/>
      <c r="JRN57" s="526"/>
      <c r="JRO57" s="526"/>
      <c r="JRP57" s="526"/>
      <c r="JRQ57" s="526"/>
      <c r="JRR57" s="526"/>
      <c r="JRS57" s="526"/>
      <c r="JRT57" s="526"/>
      <c r="JRU57" s="526"/>
      <c r="JRV57" s="526"/>
      <c r="JRW57" s="526"/>
      <c r="JRX57" s="526"/>
      <c r="JRY57" s="526"/>
      <c r="JRZ57" s="526"/>
      <c r="JSA57" s="526"/>
      <c r="JSB57" s="526"/>
      <c r="JSC57" s="526"/>
      <c r="JSD57" s="526"/>
      <c r="JSE57" s="526"/>
      <c r="JSF57" s="526"/>
      <c r="JSG57" s="526"/>
      <c r="JSH57" s="526"/>
      <c r="JSI57" s="526"/>
      <c r="JSJ57" s="526"/>
      <c r="JSK57" s="526"/>
      <c r="JSL57" s="526"/>
      <c r="JSM57" s="526"/>
      <c r="JSN57" s="526"/>
      <c r="JSO57" s="526"/>
      <c r="JSP57" s="526"/>
      <c r="JSQ57" s="526"/>
      <c r="JSR57" s="526"/>
      <c r="JSS57" s="526"/>
      <c r="JST57" s="526"/>
      <c r="JSU57" s="526"/>
      <c r="JSV57" s="526"/>
      <c r="JSW57" s="526"/>
      <c r="JSX57" s="526"/>
      <c r="JSY57" s="526"/>
      <c r="JSZ57" s="526"/>
      <c r="JTA57" s="526"/>
      <c r="JTB57" s="526"/>
      <c r="JTC57" s="526"/>
      <c r="JTD57" s="526"/>
      <c r="JTE57" s="526"/>
      <c r="JTF57" s="526"/>
      <c r="JTG57" s="526"/>
      <c r="JTH57" s="526"/>
      <c r="JTI57" s="526"/>
      <c r="JTJ57" s="526"/>
      <c r="JTK57" s="526"/>
      <c r="JTL57" s="526"/>
      <c r="JTM57" s="526"/>
      <c r="JTN57" s="526"/>
      <c r="JTO57" s="526"/>
      <c r="JTP57" s="526"/>
      <c r="JTQ57" s="526"/>
      <c r="JTR57" s="526"/>
      <c r="JTS57" s="526"/>
      <c r="JTT57" s="526"/>
      <c r="JTU57" s="526"/>
      <c r="JTV57" s="526"/>
      <c r="JTW57" s="526"/>
      <c r="JTX57" s="526"/>
      <c r="JTY57" s="526"/>
      <c r="JTZ57" s="526"/>
      <c r="JUA57" s="526"/>
      <c r="JUB57" s="526"/>
      <c r="JUC57" s="526"/>
      <c r="JUD57" s="526"/>
      <c r="JUE57" s="526"/>
      <c r="JUF57" s="526"/>
      <c r="JUG57" s="526"/>
      <c r="JUH57" s="526"/>
      <c r="JUI57" s="526"/>
      <c r="JUJ57" s="526"/>
      <c r="JUK57" s="526"/>
      <c r="JUL57" s="526"/>
      <c r="JUM57" s="526"/>
      <c r="JUN57" s="526"/>
      <c r="JUO57" s="526"/>
      <c r="JUP57" s="526"/>
      <c r="JUQ57" s="526"/>
      <c r="JUR57" s="526"/>
      <c r="JUS57" s="526"/>
      <c r="JUT57" s="526"/>
      <c r="JUU57" s="526"/>
      <c r="JUV57" s="526"/>
      <c r="JUW57" s="526"/>
      <c r="JUX57" s="526"/>
      <c r="JUY57" s="526"/>
      <c r="JUZ57" s="526"/>
      <c r="JVA57" s="526"/>
      <c r="JVB57" s="526"/>
      <c r="JVC57" s="526"/>
      <c r="JVD57" s="526"/>
      <c r="JVE57" s="526"/>
      <c r="JVF57" s="526"/>
      <c r="JVG57" s="526"/>
      <c r="JVH57" s="526"/>
      <c r="JVI57" s="526"/>
      <c r="JVJ57" s="526"/>
      <c r="JVK57" s="526"/>
      <c r="JVL57" s="526"/>
      <c r="JVM57" s="526"/>
      <c r="JVN57" s="526"/>
      <c r="JVO57" s="526"/>
      <c r="JVP57" s="526"/>
      <c r="JVQ57" s="526"/>
      <c r="JVR57" s="526"/>
      <c r="JVS57" s="526"/>
      <c r="JVT57" s="526"/>
      <c r="JVU57" s="526"/>
      <c r="JVV57" s="526"/>
      <c r="JVW57" s="526"/>
      <c r="JVX57" s="526"/>
      <c r="JVY57" s="526"/>
      <c r="JVZ57" s="526"/>
      <c r="JWA57" s="526"/>
      <c r="JWB57" s="526"/>
      <c r="JWC57" s="526"/>
      <c r="JWD57" s="526"/>
      <c r="JWE57" s="526"/>
      <c r="JWF57" s="526"/>
      <c r="JWG57" s="526"/>
      <c r="JWH57" s="526"/>
      <c r="JWI57" s="526"/>
      <c r="JWJ57" s="526"/>
      <c r="JWK57" s="526"/>
      <c r="JWL57" s="526"/>
      <c r="JWM57" s="526"/>
      <c r="JWN57" s="526"/>
      <c r="JWO57" s="526"/>
      <c r="JWP57" s="526"/>
      <c r="JWQ57" s="526"/>
      <c r="JWR57" s="526"/>
      <c r="JWS57" s="526"/>
      <c r="JWT57" s="526"/>
      <c r="JWU57" s="526"/>
      <c r="JWV57" s="526"/>
      <c r="JWW57" s="526"/>
      <c r="JWX57" s="526"/>
      <c r="JWY57" s="526"/>
      <c r="JWZ57" s="526"/>
      <c r="JXA57" s="526"/>
      <c r="JXB57" s="526"/>
      <c r="JXC57" s="526"/>
      <c r="JXD57" s="526"/>
      <c r="JXE57" s="526"/>
      <c r="JXF57" s="526"/>
      <c r="JXG57" s="526"/>
      <c r="JXH57" s="526"/>
      <c r="JXI57" s="526"/>
      <c r="JXJ57" s="526"/>
      <c r="JXK57" s="526"/>
      <c r="JXL57" s="526"/>
      <c r="JXM57" s="526"/>
      <c r="JXN57" s="526"/>
      <c r="JXO57" s="526"/>
      <c r="JXP57" s="526"/>
      <c r="JXQ57" s="526"/>
      <c r="JXR57" s="526"/>
      <c r="JXS57" s="526"/>
      <c r="JXT57" s="526"/>
      <c r="JXU57" s="526"/>
      <c r="JXV57" s="526"/>
      <c r="JXW57" s="526"/>
      <c r="JXX57" s="526"/>
      <c r="JXY57" s="526"/>
      <c r="JXZ57" s="526"/>
      <c r="JYA57" s="526"/>
      <c r="JYB57" s="526"/>
      <c r="JYC57" s="526"/>
      <c r="JYD57" s="526"/>
      <c r="JYE57" s="526"/>
      <c r="JYF57" s="526"/>
      <c r="JYG57" s="526"/>
      <c r="JYH57" s="526"/>
      <c r="JYI57" s="526"/>
      <c r="JYJ57" s="526"/>
      <c r="JYK57" s="526"/>
      <c r="JYL57" s="526"/>
      <c r="JYM57" s="526"/>
      <c r="JYN57" s="526"/>
      <c r="JYO57" s="526"/>
      <c r="JYP57" s="526"/>
      <c r="JYQ57" s="526"/>
      <c r="JYR57" s="526"/>
      <c r="JYS57" s="526"/>
      <c r="JYT57" s="526"/>
      <c r="JYU57" s="526"/>
      <c r="JYV57" s="526"/>
      <c r="JYW57" s="526"/>
      <c r="JYX57" s="526"/>
      <c r="JYY57" s="526"/>
      <c r="JYZ57" s="526"/>
      <c r="JZA57" s="526"/>
      <c r="JZB57" s="526"/>
      <c r="JZC57" s="526"/>
      <c r="JZD57" s="526"/>
      <c r="JZE57" s="526"/>
      <c r="JZF57" s="526"/>
      <c r="JZG57" s="526"/>
      <c r="JZH57" s="526"/>
      <c r="JZI57" s="526"/>
      <c r="JZJ57" s="526"/>
      <c r="JZK57" s="526"/>
      <c r="JZL57" s="526"/>
      <c r="JZM57" s="526"/>
      <c r="JZN57" s="526"/>
      <c r="JZO57" s="526"/>
      <c r="JZP57" s="526"/>
      <c r="JZQ57" s="526"/>
      <c r="JZR57" s="526"/>
      <c r="JZS57" s="526"/>
      <c r="JZT57" s="526"/>
      <c r="JZU57" s="526"/>
      <c r="JZV57" s="526"/>
      <c r="JZW57" s="526"/>
      <c r="JZX57" s="526"/>
      <c r="JZY57" s="526"/>
      <c r="JZZ57" s="526"/>
      <c r="KAA57" s="526"/>
      <c r="KAB57" s="526"/>
      <c r="KAC57" s="526"/>
      <c r="KAD57" s="526"/>
      <c r="KAE57" s="526"/>
      <c r="KAF57" s="526"/>
      <c r="KAG57" s="526"/>
      <c r="KAH57" s="526"/>
      <c r="KAI57" s="526"/>
      <c r="KAJ57" s="526"/>
      <c r="KAK57" s="526"/>
      <c r="KAL57" s="526"/>
      <c r="KAM57" s="526"/>
      <c r="KAN57" s="526"/>
      <c r="KAO57" s="526"/>
      <c r="KAP57" s="526"/>
      <c r="KAQ57" s="526"/>
      <c r="KAR57" s="526"/>
      <c r="KAS57" s="526"/>
      <c r="KAT57" s="526"/>
      <c r="KAU57" s="526"/>
      <c r="KAV57" s="526"/>
      <c r="KAW57" s="526"/>
      <c r="KAX57" s="526"/>
      <c r="KAY57" s="526"/>
      <c r="KAZ57" s="526"/>
      <c r="KBA57" s="526"/>
      <c r="KBB57" s="526"/>
      <c r="KBC57" s="526"/>
      <c r="KBD57" s="526"/>
      <c r="KBE57" s="526"/>
      <c r="KBF57" s="526"/>
      <c r="KBG57" s="526"/>
      <c r="KBH57" s="526"/>
      <c r="KBI57" s="526"/>
      <c r="KBJ57" s="526"/>
      <c r="KBK57" s="526"/>
      <c r="KBL57" s="526"/>
      <c r="KBM57" s="526"/>
      <c r="KBN57" s="526"/>
      <c r="KBO57" s="526"/>
      <c r="KBP57" s="526"/>
      <c r="KBQ57" s="526"/>
      <c r="KBR57" s="526"/>
      <c r="KBS57" s="526"/>
      <c r="KBT57" s="526"/>
      <c r="KBU57" s="526"/>
      <c r="KBV57" s="526"/>
      <c r="KBW57" s="526"/>
      <c r="KBX57" s="526"/>
      <c r="KBY57" s="526"/>
      <c r="KBZ57" s="526"/>
      <c r="KCA57" s="526"/>
      <c r="KCB57" s="526"/>
      <c r="KCC57" s="526"/>
      <c r="KCD57" s="526"/>
      <c r="KCE57" s="526"/>
      <c r="KCF57" s="526"/>
      <c r="KCG57" s="526"/>
      <c r="KCH57" s="526"/>
      <c r="KCI57" s="526"/>
      <c r="KCJ57" s="526"/>
      <c r="KCK57" s="526"/>
      <c r="KCL57" s="526"/>
      <c r="KCM57" s="526"/>
      <c r="KCN57" s="526"/>
      <c r="KCO57" s="526"/>
      <c r="KCP57" s="526"/>
      <c r="KCQ57" s="526"/>
      <c r="KCR57" s="526"/>
      <c r="KCS57" s="526"/>
      <c r="KCT57" s="526"/>
      <c r="KCU57" s="526"/>
      <c r="KCV57" s="526"/>
      <c r="KCW57" s="526"/>
      <c r="KCX57" s="526"/>
      <c r="KCY57" s="526"/>
      <c r="KCZ57" s="526"/>
      <c r="KDA57" s="526"/>
      <c r="KDB57" s="526"/>
      <c r="KDC57" s="526"/>
      <c r="KDD57" s="526"/>
      <c r="KDE57" s="526"/>
      <c r="KDF57" s="526"/>
      <c r="KDG57" s="526"/>
      <c r="KDH57" s="526"/>
      <c r="KDI57" s="526"/>
      <c r="KDJ57" s="526"/>
      <c r="KDK57" s="526"/>
      <c r="KDL57" s="526"/>
      <c r="KDM57" s="526"/>
      <c r="KDN57" s="526"/>
      <c r="KDO57" s="526"/>
      <c r="KDP57" s="526"/>
      <c r="KDQ57" s="526"/>
      <c r="KDR57" s="526"/>
      <c r="KDS57" s="526"/>
      <c r="KDT57" s="526"/>
      <c r="KDU57" s="526"/>
      <c r="KDV57" s="526"/>
      <c r="KDW57" s="526"/>
      <c r="KDX57" s="526"/>
      <c r="KDY57" s="526"/>
      <c r="KDZ57" s="526"/>
      <c r="KEA57" s="526"/>
      <c r="KEB57" s="526"/>
      <c r="KEC57" s="526"/>
      <c r="KED57" s="526"/>
      <c r="KEE57" s="526"/>
      <c r="KEF57" s="526"/>
      <c r="KEG57" s="526"/>
      <c r="KEH57" s="526"/>
      <c r="KEI57" s="526"/>
      <c r="KEJ57" s="526"/>
      <c r="KEK57" s="526"/>
      <c r="KEL57" s="526"/>
      <c r="KEM57" s="526"/>
      <c r="KEN57" s="526"/>
      <c r="KEO57" s="526"/>
      <c r="KEP57" s="526"/>
      <c r="KEQ57" s="526"/>
      <c r="KER57" s="526"/>
      <c r="KES57" s="526"/>
      <c r="KET57" s="526"/>
      <c r="KEU57" s="526"/>
      <c r="KEV57" s="526"/>
      <c r="KEW57" s="526"/>
      <c r="KEX57" s="526"/>
      <c r="KEY57" s="526"/>
      <c r="KEZ57" s="526"/>
      <c r="KFA57" s="526"/>
      <c r="KFB57" s="526"/>
      <c r="KFC57" s="526"/>
      <c r="KFD57" s="526"/>
      <c r="KFE57" s="526"/>
      <c r="KFF57" s="526"/>
      <c r="KFG57" s="526"/>
      <c r="KFH57" s="526"/>
      <c r="KFI57" s="526"/>
      <c r="KFJ57" s="526"/>
      <c r="KFK57" s="526"/>
      <c r="KFL57" s="526"/>
      <c r="KFM57" s="526"/>
      <c r="KFN57" s="526"/>
      <c r="KFO57" s="526"/>
      <c r="KFP57" s="526"/>
      <c r="KFQ57" s="526"/>
      <c r="KFR57" s="526"/>
      <c r="KFS57" s="526"/>
      <c r="KFT57" s="526"/>
      <c r="KFU57" s="526"/>
      <c r="KFV57" s="526"/>
      <c r="KFW57" s="526"/>
      <c r="KFX57" s="526"/>
      <c r="KFY57" s="526"/>
      <c r="KFZ57" s="526"/>
      <c r="KGA57" s="526"/>
      <c r="KGB57" s="526"/>
      <c r="KGC57" s="526"/>
      <c r="KGD57" s="526"/>
      <c r="KGE57" s="526"/>
      <c r="KGF57" s="526"/>
      <c r="KGG57" s="526"/>
      <c r="KGH57" s="526"/>
      <c r="KGI57" s="526"/>
      <c r="KGJ57" s="526"/>
      <c r="KGK57" s="526"/>
      <c r="KGL57" s="526"/>
      <c r="KGM57" s="526"/>
      <c r="KGN57" s="526"/>
      <c r="KGO57" s="526"/>
      <c r="KGP57" s="526"/>
      <c r="KGQ57" s="526"/>
      <c r="KGR57" s="526"/>
      <c r="KGS57" s="526"/>
      <c r="KGT57" s="526"/>
      <c r="KGU57" s="526"/>
      <c r="KGV57" s="526"/>
      <c r="KGW57" s="526"/>
      <c r="KGX57" s="526"/>
      <c r="KGY57" s="526"/>
      <c r="KGZ57" s="526"/>
      <c r="KHA57" s="526"/>
      <c r="KHB57" s="526"/>
      <c r="KHC57" s="526"/>
      <c r="KHD57" s="526"/>
      <c r="KHE57" s="526"/>
      <c r="KHF57" s="526"/>
      <c r="KHG57" s="526"/>
      <c r="KHH57" s="526"/>
      <c r="KHI57" s="526"/>
      <c r="KHJ57" s="526"/>
      <c r="KHK57" s="526"/>
      <c r="KHL57" s="526"/>
      <c r="KHM57" s="526"/>
      <c r="KHN57" s="526"/>
      <c r="KHO57" s="526"/>
      <c r="KHP57" s="526"/>
      <c r="KHQ57" s="526"/>
      <c r="KHR57" s="526"/>
      <c r="KHS57" s="526"/>
      <c r="KHT57" s="526"/>
      <c r="KHU57" s="526"/>
      <c r="KHV57" s="526"/>
      <c r="KHW57" s="526"/>
      <c r="KHX57" s="526"/>
      <c r="KHY57" s="526"/>
      <c r="KHZ57" s="526"/>
      <c r="KIA57" s="526"/>
      <c r="KIB57" s="526"/>
      <c r="KIC57" s="526"/>
      <c r="KID57" s="526"/>
      <c r="KIE57" s="526"/>
      <c r="KIF57" s="526"/>
      <c r="KIG57" s="526"/>
      <c r="KIH57" s="526"/>
      <c r="KII57" s="526"/>
      <c r="KIJ57" s="526"/>
      <c r="KIK57" s="526"/>
      <c r="KIL57" s="526"/>
      <c r="KIM57" s="526"/>
      <c r="KIN57" s="526"/>
      <c r="KIO57" s="526"/>
      <c r="KIP57" s="526"/>
      <c r="KIQ57" s="526"/>
      <c r="KIR57" s="526"/>
      <c r="KIS57" s="526"/>
      <c r="KIT57" s="526"/>
      <c r="KIU57" s="526"/>
      <c r="KIV57" s="526"/>
      <c r="KIW57" s="526"/>
      <c r="KIX57" s="526"/>
      <c r="KIY57" s="526"/>
      <c r="KIZ57" s="526"/>
      <c r="KJA57" s="526"/>
      <c r="KJB57" s="526"/>
      <c r="KJC57" s="526"/>
      <c r="KJD57" s="526"/>
      <c r="KJE57" s="526"/>
      <c r="KJF57" s="526"/>
      <c r="KJG57" s="526"/>
      <c r="KJH57" s="526"/>
      <c r="KJI57" s="526"/>
      <c r="KJJ57" s="526"/>
      <c r="KJK57" s="526"/>
      <c r="KJL57" s="526"/>
      <c r="KJM57" s="526"/>
      <c r="KJN57" s="526"/>
      <c r="KJO57" s="526"/>
      <c r="KJP57" s="526"/>
      <c r="KJQ57" s="526"/>
      <c r="KJR57" s="526"/>
      <c r="KJS57" s="526"/>
      <c r="KJT57" s="526"/>
      <c r="KJU57" s="526"/>
      <c r="KJV57" s="526"/>
      <c r="KJW57" s="526"/>
      <c r="KJX57" s="526"/>
      <c r="KJY57" s="526"/>
      <c r="KJZ57" s="526"/>
      <c r="KKA57" s="526"/>
      <c r="KKB57" s="526"/>
      <c r="KKC57" s="526"/>
      <c r="KKD57" s="526"/>
      <c r="KKE57" s="526"/>
      <c r="KKF57" s="526"/>
      <c r="KKG57" s="526"/>
      <c r="KKH57" s="526"/>
      <c r="KKI57" s="526"/>
      <c r="KKJ57" s="526"/>
      <c r="KKK57" s="526"/>
      <c r="KKL57" s="526"/>
      <c r="KKM57" s="526"/>
      <c r="KKN57" s="526"/>
      <c r="KKO57" s="526"/>
      <c r="KKP57" s="526"/>
      <c r="KKQ57" s="526"/>
      <c r="KKR57" s="526"/>
      <c r="KKS57" s="526"/>
      <c r="KKT57" s="526"/>
      <c r="KKU57" s="526"/>
      <c r="KKV57" s="526"/>
      <c r="KKW57" s="526"/>
      <c r="KKX57" s="526"/>
      <c r="KKY57" s="526"/>
      <c r="KKZ57" s="526"/>
      <c r="KLA57" s="526"/>
      <c r="KLB57" s="526"/>
      <c r="KLC57" s="526"/>
      <c r="KLD57" s="526"/>
      <c r="KLE57" s="526"/>
      <c r="KLF57" s="526"/>
      <c r="KLG57" s="526"/>
      <c r="KLH57" s="526"/>
      <c r="KLI57" s="526"/>
      <c r="KLJ57" s="526"/>
      <c r="KLK57" s="526"/>
      <c r="KLL57" s="526"/>
      <c r="KLM57" s="526"/>
      <c r="KLN57" s="526"/>
      <c r="KLO57" s="526"/>
      <c r="KLP57" s="526"/>
      <c r="KLQ57" s="526"/>
      <c r="KLR57" s="526"/>
      <c r="KLS57" s="526"/>
      <c r="KLT57" s="526"/>
      <c r="KLU57" s="526"/>
      <c r="KLV57" s="526"/>
      <c r="KLW57" s="526"/>
      <c r="KLX57" s="526"/>
      <c r="KLY57" s="526"/>
      <c r="KLZ57" s="526"/>
      <c r="KMA57" s="526"/>
      <c r="KMB57" s="526"/>
      <c r="KMC57" s="526"/>
      <c r="KMD57" s="526"/>
      <c r="KME57" s="526"/>
      <c r="KMF57" s="526"/>
      <c r="KMG57" s="526"/>
      <c r="KMH57" s="526"/>
      <c r="KMI57" s="526"/>
      <c r="KMJ57" s="526"/>
      <c r="KMK57" s="526"/>
      <c r="KML57" s="526"/>
      <c r="KMM57" s="526"/>
      <c r="KMN57" s="526"/>
      <c r="KMO57" s="526"/>
      <c r="KMP57" s="526"/>
      <c r="KMQ57" s="526"/>
      <c r="KMR57" s="526"/>
      <c r="KMS57" s="526"/>
      <c r="KMT57" s="526"/>
      <c r="KMU57" s="526"/>
      <c r="KMV57" s="526"/>
      <c r="KMW57" s="526"/>
      <c r="KMX57" s="526"/>
      <c r="KMY57" s="526"/>
      <c r="KMZ57" s="526"/>
      <c r="KNA57" s="526"/>
      <c r="KNB57" s="526"/>
      <c r="KNC57" s="526"/>
      <c r="KND57" s="526"/>
      <c r="KNE57" s="526"/>
      <c r="KNF57" s="526"/>
      <c r="KNG57" s="526"/>
      <c r="KNH57" s="526"/>
      <c r="KNI57" s="526"/>
      <c r="KNJ57" s="526"/>
      <c r="KNK57" s="526"/>
      <c r="KNL57" s="526"/>
      <c r="KNM57" s="526"/>
      <c r="KNN57" s="526"/>
      <c r="KNO57" s="526"/>
      <c r="KNP57" s="526"/>
      <c r="KNQ57" s="526"/>
      <c r="KNR57" s="526"/>
      <c r="KNS57" s="526"/>
      <c r="KNT57" s="526"/>
      <c r="KNU57" s="526"/>
      <c r="KNV57" s="526"/>
      <c r="KNW57" s="526"/>
      <c r="KNX57" s="526"/>
      <c r="KNY57" s="526"/>
      <c r="KNZ57" s="526"/>
      <c r="KOA57" s="526"/>
      <c r="KOB57" s="526"/>
      <c r="KOC57" s="526"/>
      <c r="KOD57" s="526"/>
      <c r="KOE57" s="526"/>
      <c r="KOF57" s="526"/>
      <c r="KOG57" s="526"/>
      <c r="KOH57" s="526"/>
      <c r="KOI57" s="526"/>
      <c r="KOJ57" s="526"/>
      <c r="KOK57" s="526"/>
      <c r="KOL57" s="526"/>
      <c r="KOM57" s="526"/>
      <c r="KON57" s="526"/>
      <c r="KOO57" s="526"/>
      <c r="KOP57" s="526"/>
      <c r="KOQ57" s="526"/>
      <c r="KOR57" s="526"/>
      <c r="KOS57" s="526"/>
      <c r="KOT57" s="526"/>
      <c r="KOU57" s="526"/>
      <c r="KOV57" s="526"/>
      <c r="KOW57" s="526"/>
      <c r="KOX57" s="526"/>
      <c r="KOY57" s="526"/>
      <c r="KOZ57" s="526"/>
      <c r="KPA57" s="526"/>
      <c r="KPB57" s="526"/>
      <c r="KPC57" s="526"/>
      <c r="KPD57" s="526"/>
      <c r="KPE57" s="526"/>
      <c r="KPF57" s="526"/>
      <c r="KPG57" s="526"/>
      <c r="KPH57" s="526"/>
      <c r="KPI57" s="526"/>
      <c r="KPJ57" s="526"/>
      <c r="KPK57" s="526"/>
      <c r="KPL57" s="526"/>
      <c r="KPM57" s="526"/>
      <c r="KPN57" s="526"/>
      <c r="KPO57" s="526"/>
      <c r="KPP57" s="526"/>
      <c r="KPQ57" s="526"/>
      <c r="KPR57" s="526"/>
      <c r="KPS57" s="526"/>
      <c r="KPT57" s="526"/>
      <c r="KPU57" s="526"/>
      <c r="KPV57" s="526"/>
      <c r="KPW57" s="526"/>
      <c r="KPX57" s="526"/>
      <c r="KPY57" s="526"/>
      <c r="KPZ57" s="526"/>
      <c r="KQA57" s="526"/>
      <c r="KQB57" s="526"/>
      <c r="KQC57" s="526"/>
      <c r="KQD57" s="526"/>
      <c r="KQE57" s="526"/>
      <c r="KQF57" s="526"/>
      <c r="KQG57" s="526"/>
      <c r="KQH57" s="526"/>
      <c r="KQI57" s="526"/>
      <c r="KQJ57" s="526"/>
      <c r="KQK57" s="526"/>
      <c r="KQL57" s="526"/>
      <c r="KQM57" s="526"/>
      <c r="KQN57" s="526"/>
      <c r="KQO57" s="526"/>
      <c r="KQP57" s="526"/>
      <c r="KQQ57" s="526"/>
      <c r="KQR57" s="526"/>
      <c r="KQS57" s="526"/>
      <c r="KQT57" s="526"/>
      <c r="KQU57" s="526"/>
      <c r="KQV57" s="526"/>
      <c r="KQW57" s="526"/>
      <c r="KQX57" s="526"/>
      <c r="KQY57" s="526"/>
      <c r="KQZ57" s="526"/>
      <c r="KRA57" s="526"/>
      <c r="KRB57" s="526"/>
      <c r="KRC57" s="526"/>
      <c r="KRD57" s="526"/>
      <c r="KRE57" s="526"/>
      <c r="KRF57" s="526"/>
      <c r="KRG57" s="526"/>
      <c r="KRH57" s="526"/>
      <c r="KRI57" s="526"/>
      <c r="KRJ57" s="526"/>
      <c r="KRK57" s="526"/>
      <c r="KRL57" s="526"/>
      <c r="KRM57" s="526"/>
      <c r="KRN57" s="526"/>
      <c r="KRO57" s="526"/>
      <c r="KRP57" s="526"/>
      <c r="KRQ57" s="526"/>
      <c r="KRR57" s="526"/>
      <c r="KRS57" s="526"/>
      <c r="KRT57" s="526"/>
      <c r="KRU57" s="526"/>
      <c r="KRV57" s="526"/>
      <c r="KRW57" s="526"/>
      <c r="KRX57" s="526"/>
      <c r="KRY57" s="526"/>
      <c r="KRZ57" s="526"/>
      <c r="KSA57" s="526"/>
      <c r="KSB57" s="526"/>
      <c r="KSC57" s="526"/>
      <c r="KSD57" s="526"/>
      <c r="KSE57" s="526"/>
      <c r="KSF57" s="526"/>
      <c r="KSG57" s="526"/>
      <c r="KSH57" s="526"/>
      <c r="KSI57" s="526"/>
      <c r="KSJ57" s="526"/>
      <c r="KSK57" s="526"/>
      <c r="KSL57" s="526"/>
      <c r="KSM57" s="526"/>
      <c r="KSN57" s="526"/>
      <c r="KSO57" s="526"/>
      <c r="KSP57" s="526"/>
      <c r="KSQ57" s="526"/>
      <c r="KSR57" s="526"/>
      <c r="KSS57" s="526"/>
      <c r="KST57" s="526"/>
      <c r="KSU57" s="526"/>
      <c r="KSV57" s="526"/>
      <c r="KSW57" s="526"/>
      <c r="KSX57" s="526"/>
      <c r="KSY57" s="526"/>
      <c r="KSZ57" s="526"/>
      <c r="KTA57" s="526"/>
      <c r="KTB57" s="526"/>
      <c r="KTC57" s="526"/>
      <c r="KTD57" s="526"/>
      <c r="KTE57" s="526"/>
      <c r="KTF57" s="526"/>
      <c r="KTG57" s="526"/>
      <c r="KTH57" s="526"/>
      <c r="KTI57" s="526"/>
      <c r="KTJ57" s="526"/>
      <c r="KTK57" s="526"/>
      <c r="KTL57" s="526"/>
      <c r="KTM57" s="526"/>
      <c r="KTN57" s="526"/>
      <c r="KTO57" s="526"/>
      <c r="KTP57" s="526"/>
      <c r="KTQ57" s="526"/>
      <c r="KTR57" s="526"/>
      <c r="KTS57" s="526"/>
      <c r="KTT57" s="526"/>
      <c r="KTU57" s="526"/>
      <c r="KTV57" s="526"/>
      <c r="KTW57" s="526"/>
      <c r="KTX57" s="526"/>
      <c r="KTY57" s="526"/>
      <c r="KTZ57" s="526"/>
      <c r="KUA57" s="526"/>
      <c r="KUB57" s="526"/>
      <c r="KUC57" s="526"/>
      <c r="KUD57" s="526"/>
      <c r="KUE57" s="526"/>
      <c r="KUF57" s="526"/>
      <c r="KUG57" s="526"/>
      <c r="KUH57" s="526"/>
      <c r="KUI57" s="526"/>
      <c r="KUJ57" s="526"/>
      <c r="KUK57" s="526"/>
      <c r="KUL57" s="526"/>
      <c r="KUM57" s="526"/>
      <c r="KUN57" s="526"/>
      <c r="KUO57" s="526"/>
      <c r="KUP57" s="526"/>
      <c r="KUQ57" s="526"/>
      <c r="KUR57" s="526"/>
      <c r="KUS57" s="526"/>
      <c r="KUT57" s="526"/>
      <c r="KUU57" s="526"/>
      <c r="KUV57" s="526"/>
      <c r="KUW57" s="526"/>
      <c r="KUX57" s="526"/>
      <c r="KUY57" s="526"/>
      <c r="KUZ57" s="526"/>
      <c r="KVA57" s="526"/>
      <c r="KVB57" s="526"/>
      <c r="KVC57" s="526"/>
      <c r="KVD57" s="526"/>
      <c r="KVE57" s="526"/>
      <c r="KVF57" s="526"/>
      <c r="KVG57" s="526"/>
      <c r="KVH57" s="526"/>
      <c r="KVI57" s="526"/>
      <c r="KVJ57" s="526"/>
      <c r="KVK57" s="526"/>
      <c r="KVL57" s="526"/>
      <c r="KVM57" s="526"/>
      <c r="KVN57" s="526"/>
      <c r="KVO57" s="526"/>
      <c r="KVP57" s="526"/>
      <c r="KVQ57" s="526"/>
      <c r="KVR57" s="526"/>
      <c r="KVS57" s="526"/>
      <c r="KVT57" s="526"/>
      <c r="KVU57" s="526"/>
      <c r="KVV57" s="526"/>
      <c r="KVW57" s="526"/>
      <c r="KVX57" s="526"/>
      <c r="KVY57" s="526"/>
      <c r="KVZ57" s="526"/>
      <c r="KWA57" s="526"/>
      <c r="KWB57" s="526"/>
      <c r="KWC57" s="526"/>
      <c r="KWD57" s="526"/>
      <c r="KWE57" s="526"/>
      <c r="KWF57" s="526"/>
      <c r="KWG57" s="526"/>
      <c r="KWH57" s="526"/>
      <c r="KWI57" s="526"/>
      <c r="KWJ57" s="526"/>
      <c r="KWK57" s="526"/>
      <c r="KWL57" s="526"/>
      <c r="KWM57" s="526"/>
      <c r="KWN57" s="526"/>
      <c r="KWO57" s="526"/>
      <c r="KWP57" s="526"/>
      <c r="KWQ57" s="526"/>
      <c r="KWR57" s="526"/>
      <c r="KWS57" s="526"/>
      <c r="KWT57" s="526"/>
      <c r="KWU57" s="526"/>
      <c r="KWV57" s="526"/>
      <c r="KWW57" s="526"/>
      <c r="KWX57" s="526"/>
      <c r="KWY57" s="526"/>
      <c r="KWZ57" s="526"/>
      <c r="KXA57" s="526"/>
      <c r="KXB57" s="526"/>
      <c r="KXC57" s="526"/>
      <c r="KXD57" s="526"/>
      <c r="KXE57" s="526"/>
      <c r="KXF57" s="526"/>
      <c r="KXG57" s="526"/>
      <c r="KXH57" s="526"/>
      <c r="KXI57" s="526"/>
      <c r="KXJ57" s="526"/>
      <c r="KXK57" s="526"/>
      <c r="KXL57" s="526"/>
      <c r="KXM57" s="526"/>
      <c r="KXN57" s="526"/>
      <c r="KXO57" s="526"/>
      <c r="KXP57" s="526"/>
      <c r="KXQ57" s="526"/>
      <c r="KXR57" s="526"/>
      <c r="KXS57" s="526"/>
      <c r="KXT57" s="526"/>
      <c r="KXU57" s="526"/>
      <c r="KXV57" s="526"/>
      <c r="KXW57" s="526"/>
      <c r="KXX57" s="526"/>
      <c r="KXY57" s="526"/>
      <c r="KXZ57" s="526"/>
      <c r="KYA57" s="526"/>
      <c r="KYB57" s="526"/>
      <c r="KYC57" s="526"/>
      <c r="KYD57" s="526"/>
      <c r="KYE57" s="526"/>
      <c r="KYF57" s="526"/>
      <c r="KYG57" s="526"/>
      <c r="KYH57" s="526"/>
      <c r="KYI57" s="526"/>
      <c r="KYJ57" s="526"/>
      <c r="KYK57" s="526"/>
      <c r="KYL57" s="526"/>
      <c r="KYM57" s="526"/>
      <c r="KYN57" s="526"/>
      <c r="KYO57" s="526"/>
      <c r="KYP57" s="526"/>
      <c r="KYQ57" s="526"/>
      <c r="KYR57" s="526"/>
      <c r="KYS57" s="526"/>
      <c r="KYT57" s="526"/>
      <c r="KYU57" s="526"/>
      <c r="KYV57" s="526"/>
      <c r="KYW57" s="526"/>
      <c r="KYX57" s="526"/>
      <c r="KYY57" s="526"/>
      <c r="KYZ57" s="526"/>
      <c r="KZA57" s="526"/>
      <c r="KZB57" s="526"/>
      <c r="KZC57" s="526"/>
      <c r="KZD57" s="526"/>
      <c r="KZE57" s="526"/>
      <c r="KZF57" s="526"/>
      <c r="KZG57" s="526"/>
      <c r="KZH57" s="526"/>
      <c r="KZI57" s="526"/>
      <c r="KZJ57" s="526"/>
      <c r="KZK57" s="526"/>
      <c r="KZL57" s="526"/>
      <c r="KZM57" s="526"/>
      <c r="KZN57" s="526"/>
      <c r="KZO57" s="526"/>
      <c r="KZP57" s="526"/>
      <c r="KZQ57" s="526"/>
      <c r="KZR57" s="526"/>
      <c r="KZS57" s="526"/>
      <c r="KZT57" s="526"/>
      <c r="KZU57" s="526"/>
      <c r="KZV57" s="526"/>
      <c r="KZW57" s="526"/>
      <c r="KZX57" s="526"/>
      <c r="KZY57" s="526"/>
      <c r="KZZ57" s="526"/>
      <c r="LAA57" s="526"/>
      <c r="LAB57" s="526"/>
      <c r="LAC57" s="526"/>
      <c r="LAD57" s="526"/>
      <c r="LAE57" s="526"/>
      <c r="LAF57" s="526"/>
      <c r="LAG57" s="526"/>
      <c r="LAH57" s="526"/>
      <c r="LAI57" s="526"/>
      <c r="LAJ57" s="526"/>
      <c r="LAK57" s="526"/>
      <c r="LAL57" s="526"/>
      <c r="LAM57" s="526"/>
      <c r="LAN57" s="526"/>
      <c r="LAO57" s="526"/>
      <c r="LAP57" s="526"/>
      <c r="LAQ57" s="526"/>
      <c r="LAR57" s="526"/>
      <c r="LAS57" s="526"/>
      <c r="LAT57" s="526"/>
      <c r="LAU57" s="526"/>
      <c r="LAV57" s="526"/>
      <c r="LAW57" s="526"/>
      <c r="LAX57" s="526"/>
      <c r="LAY57" s="526"/>
      <c r="LAZ57" s="526"/>
      <c r="LBA57" s="526"/>
      <c r="LBB57" s="526"/>
      <c r="LBC57" s="526"/>
      <c r="LBD57" s="526"/>
      <c r="LBE57" s="526"/>
      <c r="LBF57" s="526"/>
      <c r="LBG57" s="526"/>
      <c r="LBH57" s="526"/>
      <c r="LBI57" s="526"/>
      <c r="LBJ57" s="526"/>
      <c r="LBK57" s="526"/>
      <c r="LBL57" s="526"/>
      <c r="LBM57" s="526"/>
      <c r="LBN57" s="526"/>
      <c r="LBO57" s="526"/>
      <c r="LBP57" s="526"/>
      <c r="LBQ57" s="526"/>
      <c r="LBR57" s="526"/>
      <c r="LBS57" s="526"/>
      <c r="LBT57" s="526"/>
      <c r="LBU57" s="526"/>
      <c r="LBV57" s="526"/>
      <c r="LBW57" s="526"/>
      <c r="LBX57" s="526"/>
      <c r="LBY57" s="526"/>
      <c r="LBZ57" s="526"/>
      <c r="LCA57" s="526"/>
      <c r="LCB57" s="526"/>
      <c r="LCC57" s="526"/>
      <c r="LCD57" s="526"/>
      <c r="LCE57" s="526"/>
      <c r="LCF57" s="526"/>
      <c r="LCG57" s="526"/>
      <c r="LCH57" s="526"/>
      <c r="LCI57" s="526"/>
      <c r="LCJ57" s="526"/>
      <c r="LCK57" s="526"/>
      <c r="LCL57" s="526"/>
      <c r="LCM57" s="526"/>
      <c r="LCN57" s="526"/>
      <c r="LCO57" s="526"/>
      <c r="LCP57" s="526"/>
      <c r="LCQ57" s="526"/>
      <c r="LCR57" s="526"/>
      <c r="LCS57" s="526"/>
      <c r="LCT57" s="526"/>
      <c r="LCU57" s="526"/>
      <c r="LCV57" s="526"/>
      <c r="LCW57" s="526"/>
      <c r="LCX57" s="526"/>
      <c r="LCY57" s="526"/>
      <c r="LCZ57" s="526"/>
      <c r="LDA57" s="526"/>
      <c r="LDB57" s="526"/>
      <c r="LDC57" s="526"/>
      <c r="LDD57" s="526"/>
      <c r="LDE57" s="526"/>
      <c r="LDF57" s="526"/>
      <c r="LDG57" s="526"/>
      <c r="LDH57" s="526"/>
      <c r="LDI57" s="526"/>
      <c r="LDJ57" s="526"/>
      <c r="LDK57" s="526"/>
      <c r="LDL57" s="526"/>
      <c r="LDM57" s="526"/>
      <c r="LDN57" s="526"/>
      <c r="LDO57" s="526"/>
      <c r="LDP57" s="526"/>
      <c r="LDQ57" s="526"/>
      <c r="LDR57" s="526"/>
      <c r="LDS57" s="526"/>
      <c r="LDT57" s="526"/>
      <c r="LDU57" s="526"/>
      <c r="LDV57" s="526"/>
      <c r="LDW57" s="526"/>
      <c r="LDX57" s="526"/>
      <c r="LDY57" s="526"/>
      <c r="LDZ57" s="526"/>
      <c r="LEA57" s="526"/>
      <c r="LEB57" s="526"/>
      <c r="LEC57" s="526"/>
      <c r="LED57" s="526"/>
      <c r="LEE57" s="526"/>
      <c r="LEF57" s="526"/>
      <c r="LEG57" s="526"/>
      <c r="LEH57" s="526"/>
      <c r="LEI57" s="526"/>
      <c r="LEJ57" s="526"/>
      <c r="LEK57" s="526"/>
      <c r="LEL57" s="526"/>
      <c r="LEM57" s="526"/>
      <c r="LEN57" s="526"/>
      <c r="LEO57" s="526"/>
      <c r="LEP57" s="526"/>
      <c r="LEQ57" s="526"/>
      <c r="LER57" s="526"/>
      <c r="LES57" s="526"/>
      <c r="LET57" s="526"/>
      <c r="LEU57" s="526"/>
      <c r="LEV57" s="526"/>
      <c r="LEW57" s="526"/>
      <c r="LEX57" s="526"/>
      <c r="LEY57" s="526"/>
      <c r="LEZ57" s="526"/>
      <c r="LFA57" s="526"/>
      <c r="LFB57" s="526"/>
      <c r="LFC57" s="526"/>
      <c r="LFD57" s="526"/>
      <c r="LFE57" s="526"/>
      <c r="LFF57" s="526"/>
      <c r="LFG57" s="526"/>
      <c r="LFH57" s="526"/>
      <c r="LFI57" s="526"/>
      <c r="LFJ57" s="526"/>
      <c r="LFK57" s="526"/>
      <c r="LFL57" s="526"/>
      <c r="LFM57" s="526"/>
      <c r="LFN57" s="526"/>
      <c r="LFO57" s="526"/>
      <c r="LFP57" s="526"/>
      <c r="LFQ57" s="526"/>
      <c r="LFR57" s="526"/>
      <c r="LFS57" s="526"/>
      <c r="LFT57" s="526"/>
      <c r="LFU57" s="526"/>
      <c r="LFV57" s="526"/>
      <c r="LFW57" s="526"/>
      <c r="LFX57" s="526"/>
      <c r="LFY57" s="526"/>
      <c r="LFZ57" s="526"/>
      <c r="LGA57" s="526"/>
      <c r="LGB57" s="526"/>
      <c r="LGC57" s="526"/>
      <c r="LGD57" s="526"/>
      <c r="LGE57" s="526"/>
      <c r="LGF57" s="526"/>
      <c r="LGG57" s="526"/>
      <c r="LGH57" s="526"/>
      <c r="LGI57" s="526"/>
      <c r="LGJ57" s="526"/>
      <c r="LGK57" s="526"/>
      <c r="LGL57" s="526"/>
      <c r="LGM57" s="526"/>
      <c r="LGN57" s="526"/>
      <c r="LGO57" s="526"/>
      <c r="LGP57" s="526"/>
      <c r="LGQ57" s="526"/>
      <c r="LGR57" s="526"/>
      <c r="LGS57" s="526"/>
      <c r="LGT57" s="526"/>
      <c r="LGU57" s="526"/>
      <c r="LGV57" s="526"/>
      <c r="LGW57" s="526"/>
      <c r="LGX57" s="526"/>
      <c r="LGY57" s="526"/>
      <c r="LGZ57" s="526"/>
      <c r="LHA57" s="526"/>
      <c r="LHB57" s="526"/>
      <c r="LHC57" s="526"/>
      <c r="LHD57" s="526"/>
      <c r="LHE57" s="526"/>
      <c r="LHF57" s="526"/>
      <c r="LHG57" s="526"/>
      <c r="LHH57" s="526"/>
      <c r="LHI57" s="526"/>
      <c r="LHJ57" s="526"/>
      <c r="LHK57" s="526"/>
      <c r="LHL57" s="526"/>
      <c r="LHM57" s="526"/>
      <c r="LHN57" s="526"/>
      <c r="LHO57" s="526"/>
      <c r="LHP57" s="526"/>
      <c r="LHQ57" s="526"/>
      <c r="LHR57" s="526"/>
      <c r="LHS57" s="526"/>
      <c r="LHT57" s="526"/>
      <c r="LHU57" s="526"/>
      <c r="LHV57" s="526"/>
      <c r="LHW57" s="526"/>
      <c r="LHX57" s="526"/>
      <c r="LHY57" s="526"/>
      <c r="LHZ57" s="526"/>
      <c r="LIA57" s="526"/>
      <c r="LIB57" s="526"/>
      <c r="LIC57" s="526"/>
      <c r="LID57" s="526"/>
      <c r="LIE57" s="526"/>
      <c r="LIF57" s="526"/>
      <c r="LIG57" s="526"/>
      <c r="LIH57" s="526"/>
      <c r="LII57" s="526"/>
      <c r="LIJ57" s="526"/>
      <c r="LIK57" s="526"/>
      <c r="LIL57" s="526"/>
      <c r="LIM57" s="526"/>
      <c r="LIN57" s="526"/>
      <c r="LIO57" s="526"/>
      <c r="LIP57" s="526"/>
      <c r="LIQ57" s="526"/>
      <c r="LIR57" s="526"/>
      <c r="LIS57" s="526"/>
      <c r="LIT57" s="526"/>
      <c r="LIU57" s="526"/>
      <c r="LIV57" s="526"/>
      <c r="LIW57" s="526"/>
      <c r="LIX57" s="526"/>
      <c r="LIY57" s="526"/>
      <c r="LIZ57" s="526"/>
      <c r="LJA57" s="526"/>
      <c r="LJB57" s="526"/>
      <c r="LJC57" s="526"/>
      <c r="LJD57" s="526"/>
      <c r="LJE57" s="526"/>
      <c r="LJF57" s="526"/>
      <c r="LJG57" s="526"/>
      <c r="LJH57" s="526"/>
      <c r="LJI57" s="526"/>
      <c r="LJJ57" s="526"/>
      <c r="LJK57" s="526"/>
      <c r="LJL57" s="526"/>
      <c r="LJM57" s="526"/>
      <c r="LJN57" s="526"/>
      <c r="LJO57" s="526"/>
      <c r="LJP57" s="526"/>
      <c r="LJQ57" s="526"/>
      <c r="LJR57" s="526"/>
      <c r="LJS57" s="526"/>
      <c r="LJT57" s="526"/>
      <c r="LJU57" s="526"/>
      <c r="LJV57" s="526"/>
      <c r="LJW57" s="526"/>
      <c r="LJX57" s="526"/>
      <c r="LJY57" s="526"/>
      <c r="LJZ57" s="526"/>
      <c r="LKA57" s="526"/>
      <c r="LKB57" s="526"/>
      <c r="LKC57" s="526"/>
      <c r="LKD57" s="526"/>
      <c r="LKE57" s="526"/>
      <c r="LKF57" s="526"/>
      <c r="LKG57" s="526"/>
      <c r="LKH57" s="526"/>
      <c r="LKI57" s="526"/>
      <c r="LKJ57" s="526"/>
      <c r="LKK57" s="526"/>
      <c r="LKL57" s="526"/>
      <c r="LKM57" s="526"/>
      <c r="LKN57" s="526"/>
      <c r="LKO57" s="526"/>
      <c r="LKP57" s="526"/>
      <c r="LKQ57" s="526"/>
      <c r="LKR57" s="526"/>
      <c r="LKS57" s="526"/>
      <c r="LKT57" s="526"/>
      <c r="LKU57" s="526"/>
      <c r="LKV57" s="526"/>
      <c r="LKW57" s="526"/>
      <c r="LKX57" s="526"/>
      <c r="LKY57" s="526"/>
      <c r="LKZ57" s="526"/>
      <c r="LLA57" s="526"/>
      <c r="LLB57" s="526"/>
      <c r="LLC57" s="526"/>
      <c r="LLD57" s="526"/>
      <c r="LLE57" s="526"/>
      <c r="LLF57" s="526"/>
      <c r="LLG57" s="526"/>
      <c r="LLH57" s="526"/>
      <c r="LLI57" s="526"/>
      <c r="LLJ57" s="526"/>
      <c r="LLK57" s="526"/>
      <c r="LLL57" s="526"/>
      <c r="LLM57" s="526"/>
      <c r="LLN57" s="526"/>
      <c r="LLO57" s="526"/>
      <c r="LLP57" s="526"/>
      <c r="LLQ57" s="526"/>
      <c r="LLR57" s="526"/>
      <c r="LLS57" s="526"/>
      <c r="LLT57" s="526"/>
      <c r="LLU57" s="526"/>
      <c r="LLV57" s="526"/>
      <c r="LLW57" s="526"/>
      <c r="LLX57" s="526"/>
      <c r="LLY57" s="526"/>
      <c r="LLZ57" s="526"/>
      <c r="LMA57" s="526"/>
      <c r="LMB57" s="526"/>
      <c r="LMC57" s="526"/>
      <c r="LMD57" s="526"/>
      <c r="LME57" s="526"/>
      <c r="LMF57" s="526"/>
      <c r="LMG57" s="526"/>
      <c r="LMH57" s="526"/>
      <c r="LMI57" s="526"/>
      <c r="LMJ57" s="526"/>
      <c r="LMK57" s="526"/>
      <c r="LML57" s="526"/>
      <c r="LMM57" s="526"/>
      <c r="LMN57" s="526"/>
      <c r="LMO57" s="526"/>
      <c r="LMP57" s="526"/>
      <c r="LMQ57" s="526"/>
      <c r="LMR57" s="526"/>
      <c r="LMS57" s="526"/>
      <c r="LMT57" s="526"/>
      <c r="LMU57" s="526"/>
      <c r="LMV57" s="526"/>
      <c r="LMW57" s="526"/>
      <c r="LMX57" s="526"/>
      <c r="LMY57" s="526"/>
      <c r="LMZ57" s="526"/>
      <c r="LNA57" s="526"/>
      <c r="LNB57" s="526"/>
      <c r="LNC57" s="526"/>
      <c r="LND57" s="526"/>
      <c r="LNE57" s="526"/>
      <c r="LNF57" s="526"/>
      <c r="LNG57" s="526"/>
      <c r="LNH57" s="526"/>
      <c r="LNI57" s="526"/>
      <c r="LNJ57" s="526"/>
      <c r="LNK57" s="526"/>
      <c r="LNL57" s="526"/>
      <c r="LNM57" s="526"/>
      <c r="LNN57" s="526"/>
      <c r="LNO57" s="526"/>
      <c r="LNP57" s="526"/>
      <c r="LNQ57" s="526"/>
      <c r="LNR57" s="526"/>
      <c r="LNS57" s="526"/>
      <c r="LNT57" s="526"/>
      <c r="LNU57" s="526"/>
      <c r="LNV57" s="526"/>
      <c r="LNW57" s="526"/>
      <c r="LNX57" s="526"/>
      <c r="LNY57" s="526"/>
      <c r="LNZ57" s="526"/>
      <c r="LOA57" s="526"/>
      <c r="LOB57" s="526"/>
      <c r="LOC57" s="526"/>
      <c r="LOD57" s="526"/>
      <c r="LOE57" s="526"/>
      <c r="LOF57" s="526"/>
      <c r="LOG57" s="526"/>
      <c r="LOH57" s="526"/>
      <c r="LOI57" s="526"/>
      <c r="LOJ57" s="526"/>
      <c r="LOK57" s="526"/>
      <c r="LOL57" s="526"/>
      <c r="LOM57" s="526"/>
      <c r="LON57" s="526"/>
      <c r="LOO57" s="526"/>
      <c r="LOP57" s="526"/>
      <c r="LOQ57" s="526"/>
      <c r="LOR57" s="526"/>
      <c r="LOS57" s="526"/>
      <c r="LOT57" s="526"/>
      <c r="LOU57" s="526"/>
      <c r="LOV57" s="526"/>
      <c r="LOW57" s="526"/>
      <c r="LOX57" s="526"/>
      <c r="LOY57" s="526"/>
      <c r="LOZ57" s="526"/>
      <c r="LPA57" s="526"/>
      <c r="LPB57" s="526"/>
      <c r="LPC57" s="526"/>
      <c r="LPD57" s="526"/>
      <c r="LPE57" s="526"/>
      <c r="LPF57" s="526"/>
      <c r="LPG57" s="526"/>
      <c r="LPH57" s="526"/>
      <c r="LPI57" s="526"/>
      <c r="LPJ57" s="526"/>
      <c r="LPK57" s="526"/>
      <c r="LPL57" s="526"/>
      <c r="LPM57" s="526"/>
      <c r="LPN57" s="526"/>
      <c r="LPO57" s="526"/>
      <c r="LPP57" s="526"/>
      <c r="LPQ57" s="526"/>
      <c r="LPR57" s="526"/>
      <c r="LPS57" s="526"/>
      <c r="LPT57" s="526"/>
      <c r="LPU57" s="526"/>
      <c r="LPV57" s="526"/>
      <c r="LPW57" s="526"/>
      <c r="LPX57" s="526"/>
      <c r="LPY57" s="526"/>
      <c r="LPZ57" s="526"/>
      <c r="LQA57" s="526"/>
      <c r="LQB57" s="526"/>
      <c r="LQC57" s="526"/>
      <c r="LQD57" s="526"/>
      <c r="LQE57" s="526"/>
      <c r="LQF57" s="526"/>
      <c r="LQG57" s="526"/>
      <c r="LQH57" s="526"/>
      <c r="LQI57" s="526"/>
      <c r="LQJ57" s="526"/>
      <c r="LQK57" s="526"/>
      <c r="LQL57" s="526"/>
      <c r="LQM57" s="526"/>
      <c r="LQN57" s="526"/>
      <c r="LQO57" s="526"/>
      <c r="LQP57" s="526"/>
      <c r="LQQ57" s="526"/>
      <c r="LQR57" s="526"/>
      <c r="LQS57" s="526"/>
      <c r="LQT57" s="526"/>
      <c r="LQU57" s="526"/>
      <c r="LQV57" s="526"/>
      <c r="LQW57" s="526"/>
      <c r="LQX57" s="526"/>
      <c r="LQY57" s="526"/>
      <c r="LQZ57" s="526"/>
      <c r="LRA57" s="526"/>
      <c r="LRB57" s="526"/>
      <c r="LRC57" s="526"/>
      <c r="LRD57" s="526"/>
      <c r="LRE57" s="526"/>
      <c r="LRF57" s="526"/>
      <c r="LRG57" s="526"/>
      <c r="LRH57" s="526"/>
      <c r="LRI57" s="526"/>
      <c r="LRJ57" s="526"/>
      <c r="LRK57" s="526"/>
      <c r="LRL57" s="526"/>
      <c r="LRM57" s="526"/>
      <c r="LRN57" s="526"/>
      <c r="LRO57" s="526"/>
      <c r="LRP57" s="526"/>
      <c r="LRQ57" s="526"/>
      <c r="LRR57" s="526"/>
      <c r="LRS57" s="526"/>
      <c r="LRT57" s="526"/>
      <c r="LRU57" s="526"/>
      <c r="LRV57" s="526"/>
      <c r="LRW57" s="526"/>
      <c r="LRX57" s="526"/>
      <c r="LRY57" s="526"/>
      <c r="LRZ57" s="526"/>
      <c r="LSA57" s="526"/>
      <c r="LSB57" s="526"/>
      <c r="LSC57" s="526"/>
      <c r="LSD57" s="526"/>
      <c r="LSE57" s="526"/>
      <c r="LSF57" s="526"/>
      <c r="LSG57" s="526"/>
      <c r="LSH57" s="526"/>
      <c r="LSI57" s="526"/>
      <c r="LSJ57" s="526"/>
      <c r="LSK57" s="526"/>
      <c r="LSL57" s="526"/>
      <c r="LSM57" s="526"/>
      <c r="LSN57" s="526"/>
      <c r="LSO57" s="526"/>
      <c r="LSP57" s="526"/>
      <c r="LSQ57" s="526"/>
      <c r="LSR57" s="526"/>
      <c r="LSS57" s="526"/>
      <c r="LST57" s="526"/>
      <c r="LSU57" s="526"/>
      <c r="LSV57" s="526"/>
      <c r="LSW57" s="526"/>
      <c r="LSX57" s="526"/>
      <c r="LSY57" s="526"/>
      <c r="LSZ57" s="526"/>
      <c r="LTA57" s="526"/>
      <c r="LTB57" s="526"/>
      <c r="LTC57" s="526"/>
      <c r="LTD57" s="526"/>
      <c r="LTE57" s="526"/>
      <c r="LTF57" s="526"/>
      <c r="LTG57" s="526"/>
      <c r="LTH57" s="526"/>
      <c r="LTI57" s="526"/>
      <c r="LTJ57" s="526"/>
      <c r="LTK57" s="526"/>
      <c r="LTL57" s="526"/>
      <c r="LTM57" s="526"/>
      <c r="LTN57" s="526"/>
      <c r="LTO57" s="526"/>
      <c r="LTP57" s="526"/>
      <c r="LTQ57" s="526"/>
      <c r="LTR57" s="526"/>
      <c r="LTS57" s="526"/>
      <c r="LTT57" s="526"/>
      <c r="LTU57" s="526"/>
      <c r="LTV57" s="526"/>
      <c r="LTW57" s="526"/>
      <c r="LTX57" s="526"/>
      <c r="LTY57" s="526"/>
      <c r="LTZ57" s="526"/>
      <c r="LUA57" s="526"/>
      <c r="LUB57" s="526"/>
      <c r="LUC57" s="526"/>
      <c r="LUD57" s="526"/>
      <c r="LUE57" s="526"/>
      <c r="LUF57" s="526"/>
      <c r="LUG57" s="526"/>
      <c r="LUH57" s="526"/>
      <c r="LUI57" s="526"/>
      <c r="LUJ57" s="526"/>
      <c r="LUK57" s="526"/>
      <c r="LUL57" s="526"/>
      <c r="LUM57" s="526"/>
      <c r="LUN57" s="526"/>
      <c r="LUO57" s="526"/>
      <c r="LUP57" s="526"/>
      <c r="LUQ57" s="526"/>
      <c r="LUR57" s="526"/>
      <c r="LUS57" s="526"/>
      <c r="LUT57" s="526"/>
      <c r="LUU57" s="526"/>
      <c r="LUV57" s="526"/>
      <c r="LUW57" s="526"/>
      <c r="LUX57" s="526"/>
      <c r="LUY57" s="526"/>
      <c r="LUZ57" s="526"/>
      <c r="LVA57" s="526"/>
      <c r="LVB57" s="526"/>
      <c r="LVC57" s="526"/>
      <c r="LVD57" s="526"/>
      <c r="LVE57" s="526"/>
      <c r="LVF57" s="526"/>
      <c r="LVG57" s="526"/>
      <c r="LVH57" s="526"/>
      <c r="LVI57" s="526"/>
      <c r="LVJ57" s="526"/>
      <c r="LVK57" s="526"/>
      <c r="LVL57" s="526"/>
      <c r="LVM57" s="526"/>
      <c r="LVN57" s="526"/>
      <c r="LVO57" s="526"/>
      <c r="LVP57" s="526"/>
      <c r="LVQ57" s="526"/>
      <c r="LVR57" s="526"/>
      <c r="LVS57" s="526"/>
      <c r="LVT57" s="526"/>
      <c r="LVU57" s="526"/>
      <c r="LVV57" s="526"/>
      <c r="LVW57" s="526"/>
      <c r="LVX57" s="526"/>
      <c r="LVY57" s="526"/>
      <c r="LVZ57" s="526"/>
      <c r="LWA57" s="526"/>
      <c r="LWB57" s="526"/>
      <c r="LWC57" s="526"/>
      <c r="LWD57" s="526"/>
      <c r="LWE57" s="526"/>
      <c r="LWF57" s="526"/>
      <c r="LWG57" s="526"/>
      <c r="LWH57" s="526"/>
      <c r="LWI57" s="526"/>
      <c r="LWJ57" s="526"/>
      <c r="LWK57" s="526"/>
      <c r="LWL57" s="526"/>
      <c r="LWM57" s="526"/>
      <c r="LWN57" s="526"/>
      <c r="LWO57" s="526"/>
      <c r="LWP57" s="526"/>
      <c r="LWQ57" s="526"/>
      <c r="LWR57" s="526"/>
      <c r="LWS57" s="526"/>
      <c r="LWT57" s="526"/>
      <c r="LWU57" s="526"/>
      <c r="LWV57" s="526"/>
      <c r="LWW57" s="526"/>
      <c r="LWX57" s="526"/>
      <c r="LWY57" s="526"/>
      <c r="LWZ57" s="526"/>
      <c r="LXA57" s="526"/>
      <c r="LXB57" s="526"/>
      <c r="LXC57" s="526"/>
      <c r="LXD57" s="526"/>
      <c r="LXE57" s="526"/>
      <c r="LXF57" s="526"/>
      <c r="LXG57" s="526"/>
      <c r="LXH57" s="526"/>
      <c r="LXI57" s="526"/>
      <c r="LXJ57" s="526"/>
      <c r="LXK57" s="526"/>
      <c r="LXL57" s="526"/>
      <c r="LXM57" s="526"/>
      <c r="LXN57" s="526"/>
      <c r="LXO57" s="526"/>
      <c r="LXP57" s="526"/>
      <c r="LXQ57" s="526"/>
      <c r="LXR57" s="526"/>
      <c r="LXS57" s="526"/>
      <c r="LXT57" s="526"/>
      <c r="LXU57" s="526"/>
      <c r="LXV57" s="526"/>
      <c r="LXW57" s="526"/>
      <c r="LXX57" s="526"/>
      <c r="LXY57" s="526"/>
      <c r="LXZ57" s="526"/>
      <c r="LYA57" s="526"/>
      <c r="LYB57" s="526"/>
      <c r="LYC57" s="526"/>
      <c r="LYD57" s="526"/>
      <c r="LYE57" s="526"/>
      <c r="LYF57" s="526"/>
      <c r="LYG57" s="526"/>
      <c r="LYH57" s="526"/>
      <c r="LYI57" s="526"/>
      <c r="LYJ57" s="526"/>
      <c r="LYK57" s="526"/>
      <c r="LYL57" s="526"/>
      <c r="LYM57" s="526"/>
      <c r="LYN57" s="526"/>
      <c r="LYO57" s="526"/>
      <c r="LYP57" s="526"/>
      <c r="LYQ57" s="526"/>
      <c r="LYR57" s="526"/>
      <c r="LYS57" s="526"/>
      <c r="LYT57" s="526"/>
      <c r="LYU57" s="526"/>
      <c r="LYV57" s="526"/>
      <c r="LYW57" s="526"/>
      <c r="LYX57" s="526"/>
      <c r="LYY57" s="526"/>
      <c r="LYZ57" s="526"/>
      <c r="LZA57" s="526"/>
      <c r="LZB57" s="526"/>
      <c r="LZC57" s="526"/>
      <c r="LZD57" s="526"/>
      <c r="LZE57" s="526"/>
      <c r="LZF57" s="526"/>
      <c r="LZG57" s="526"/>
      <c r="LZH57" s="526"/>
      <c r="LZI57" s="526"/>
      <c r="LZJ57" s="526"/>
      <c r="LZK57" s="526"/>
      <c r="LZL57" s="526"/>
      <c r="LZM57" s="526"/>
      <c r="LZN57" s="526"/>
      <c r="LZO57" s="526"/>
      <c r="LZP57" s="526"/>
      <c r="LZQ57" s="526"/>
      <c r="LZR57" s="526"/>
      <c r="LZS57" s="526"/>
      <c r="LZT57" s="526"/>
      <c r="LZU57" s="526"/>
      <c r="LZV57" s="526"/>
      <c r="LZW57" s="526"/>
      <c r="LZX57" s="526"/>
      <c r="LZY57" s="526"/>
      <c r="LZZ57" s="526"/>
      <c r="MAA57" s="526"/>
      <c r="MAB57" s="526"/>
      <c r="MAC57" s="526"/>
      <c r="MAD57" s="526"/>
      <c r="MAE57" s="526"/>
      <c r="MAF57" s="526"/>
      <c r="MAG57" s="526"/>
      <c r="MAH57" s="526"/>
      <c r="MAI57" s="526"/>
      <c r="MAJ57" s="526"/>
      <c r="MAK57" s="526"/>
      <c r="MAL57" s="526"/>
      <c r="MAM57" s="526"/>
      <c r="MAN57" s="526"/>
      <c r="MAO57" s="526"/>
      <c r="MAP57" s="526"/>
      <c r="MAQ57" s="526"/>
      <c r="MAR57" s="526"/>
      <c r="MAS57" s="526"/>
      <c r="MAT57" s="526"/>
      <c r="MAU57" s="526"/>
      <c r="MAV57" s="526"/>
      <c r="MAW57" s="526"/>
      <c r="MAX57" s="526"/>
      <c r="MAY57" s="526"/>
      <c r="MAZ57" s="526"/>
      <c r="MBA57" s="526"/>
      <c r="MBB57" s="526"/>
      <c r="MBC57" s="526"/>
      <c r="MBD57" s="526"/>
      <c r="MBE57" s="526"/>
      <c r="MBF57" s="526"/>
      <c r="MBG57" s="526"/>
      <c r="MBH57" s="526"/>
      <c r="MBI57" s="526"/>
      <c r="MBJ57" s="526"/>
      <c r="MBK57" s="526"/>
      <c r="MBL57" s="526"/>
      <c r="MBM57" s="526"/>
      <c r="MBN57" s="526"/>
      <c r="MBO57" s="526"/>
      <c r="MBP57" s="526"/>
      <c r="MBQ57" s="526"/>
      <c r="MBR57" s="526"/>
      <c r="MBS57" s="526"/>
      <c r="MBT57" s="526"/>
      <c r="MBU57" s="526"/>
      <c r="MBV57" s="526"/>
      <c r="MBW57" s="526"/>
      <c r="MBX57" s="526"/>
      <c r="MBY57" s="526"/>
      <c r="MBZ57" s="526"/>
      <c r="MCA57" s="526"/>
      <c r="MCB57" s="526"/>
      <c r="MCC57" s="526"/>
      <c r="MCD57" s="526"/>
      <c r="MCE57" s="526"/>
      <c r="MCF57" s="526"/>
      <c r="MCG57" s="526"/>
      <c r="MCH57" s="526"/>
      <c r="MCI57" s="526"/>
      <c r="MCJ57" s="526"/>
      <c r="MCK57" s="526"/>
      <c r="MCL57" s="526"/>
      <c r="MCM57" s="526"/>
      <c r="MCN57" s="526"/>
      <c r="MCO57" s="526"/>
      <c r="MCP57" s="526"/>
      <c r="MCQ57" s="526"/>
      <c r="MCR57" s="526"/>
      <c r="MCS57" s="526"/>
      <c r="MCT57" s="526"/>
      <c r="MCU57" s="526"/>
      <c r="MCV57" s="526"/>
      <c r="MCW57" s="526"/>
      <c r="MCX57" s="526"/>
      <c r="MCY57" s="526"/>
      <c r="MCZ57" s="526"/>
      <c r="MDA57" s="526"/>
      <c r="MDB57" s="526"/>
      <c r="MDC57" s="526"/>
      <c r="MDD57" s="526"/>
      <c r="MDE57" s="526"/>
      <c r="MDF57" s="526"/>
      <c r="MDG57" s="526"/>
      <c r="MDH57" s="526"/>
      <c r="MDI57" s="526"/>
      <c r="MDJ57" s="526"/>
      <c r="MDK57" s="526"/>
      <c r="MDL57" s="526"/>
      <c r="MDM57" s="526"/>
      <c r="MDN57" s="526"/>
      <c r="MDO57" s="526"/>
      <c r="MDP57" s="526"/>
      <c r="MDQ57" s="526"/>
      <c r="MDR57" s="526"/>
      <c r="MDS57" s="526"/>
      <c r="MDT57" s="526"/>
      <c r="MDU57" s="526"/>
      <c r="MDV57" s="526"/>
      <c r="MDW57" s="526"/>
      <c r="MDX57" s="526"/>
      <c r="MDY57" s="526"/>
      <c r="MDZ57" s="526"/>
      <c r="MEA57" s="526"/>
      <c r="MEB57" s="526"/>
      <c r="MEC57" s="526"/>
      <c r="MED57" s="526"/>
      <c r="MEE57" s="526"/>
      <c r="MEF57" s="526"/>
      <c r="MEG57" s="526"/>
      <c r="MEH57" s="526"/>
      <c r="MEI57" s="526"/>
      <c r="MEJ57" s="526"/>
      <c r="MEK57" s="526"/>
      <c r="MEL57" s="526"/>
      <c r="MEM57" s="526"/>
      <c r="MEN57" s="526"/>
      <c r="MEO57" s="526"/>
      <c r="MEP57" s="526"/>
      <c r="MEQ57" s="526"/>
      <c r="MER57" s="526"/>
      <c r="MES57" s="526"/>
      <c r="MET57" s="526"/>
      <c r="MEU57" s="526"/>
      <c r="MEV57" s="526"/>
      <c r="MEW57" s="526"/>
      <c r="MEX57" s="526"/>
      <c r="MEY57" s="526"/>
      <c r="MEZ57" s="526"/>
      <c r="MFA57" s="526"/>
      <c r="MFB57" s="526"/>
      <c r="MFC57" s="526"/>
      <c r="MFD57" s="526"/>
      <c r="MFE57" s="526"/>
      <c r="MFF57" s="526"/>
      <c r="MFG57" s="526"/>
      <c r="MFH57" s="526"/>
      <c r="MFI57" s="526"/>
      <c r="MFJ57" s="526"/>
      <c r="MFK57" s="526"/>
      <c r="MFL57" s="526"/>
      <c r="MFM57" s="526"/>
      <c r="MFN57" s="526"/>
      <c r="MFO57" s="526"/>
      <c r="MFP57" s="526"/>
      <c r="MFQ57" s="526"/>
      <c r="MFR57" s="526"/>
      <c r="MFS57" s="526"/>
      <c r="MFT57" s="526"/>
      <c r="MFU57" s="526"/>
      <c r="MFV57" s="526"/>
      <c r="MFW57" s="526"/>
      <c r="MFX57" s="526"/>
      <c r="MFY57" s="526"/>
      <c r="MFZ57" s="526"/>
      <c r="MGA57" s="526"/>
      <c r="MGB57" s="526"/>
      <c r="MGC57" s="526"/>
      <c r="MGD57" s="526"/>
      <c r="MGE57" s="526"/>
      <c r="MGF57" s="526"/>
      <c r="MGG57" s="526"/>
      <c r="MGH57" s="526"/>
      <c r="MGI57" s="526"/>
      <c r="MGJ57" s="526"/>
      <c r="MGK57" s="526"/>
      <c r="MGL57" s="526"/>
      <c r="MGM57" s="526"/>
      <c r="MGN57" s="526"/>
      <c r="MGO57" s="526"/>
      <c r="MGP57" s="526"/>
      <c r="MGQ57" s="526"/>
      <c r="MGR57" s="526"/>
      <c r="MGS57" s="526"/>
      <c r="MGT57" s="526"/>
      <c r="MGU57" s="526"/>
      <c r="MGV57" s="526"/>
      <c r="MGW57" s="526"/>
      <c r="MGX57" s="526"/>
      <c r="MGY57" s="526"/>
      <c r="MGZ57" s="526"/>
      <c r="MHA57" s="526"/>
      <c r="MHB57" s="526"/>
      <c r="MHC57" s="526"/>
      <c r="MHD57" s="526"/>
      <c r="MHE57" s="526"/>
      <c r="MHF57" s="526"/>
      <c r="MHG57" s="526"/>
      <c r="MHH57" s="526"/>
      <c r="MHI57" s="526"/>
      <c r="MHJ57" s="526"/>
      <c r="MHK57" s="526"/>
      <c r="MHL57" s="526"/>
      <c r="MHM57" s="526"/>
      <c r="MHN57" s="526"/>
      <c r="MHO57" s="526"/>
      <c r="MHP57" s="526"/>
      <c r="MHQ57" s="526"/>
      <c r="MHR57" s="526"/>
      <c r="MHS57" s="526"/>
      <c r="MHT57" s="526"/>
      <c r="MHU57" s="526"/>
      <c r="MHV57" s="526"/>
      <c r="MHW57" s="526"/>
      <c r="MHX57" s="526"/>
      <c r="MHY57" s="526"/>
      <c r="MHZ57" s="526"/>
      <c r="MIA57" s="526"/>
      <c r="MIB57" s="526"/>
      <c r="MIC57" s="526"/>
      <c r="MID57" s="526"/>
      <c r="MIE57" s="526"/>
      <c r="MIF57" s="526"/>
      <c r="MIG57" s="526"/>
      <c r="MIH57" s="526"/>
      <c r="MII57" s="526"/>
      <c r="MIJ57" s="526"/>
      <c r="MIK57" s="526"/>
      <c r="MIL57" s="526"/>
      <c r="MIM57" s="526"/>
      <c r="MIN57" s="526"/>
      <c r="MIO57" s="526"/>
      <c r="MIP57" s="526"/>
      <c r="MIQ57" s="526"/>
      <c r="MIR57" s="526"/>
      <c r="MIS57" s="526"/>
      <c r="MIT57" s="526"/>
      <c r="MIU57" s="526"/>
      <c r="MIV57" s="526"/>
      <c r="MIW57" s="526"/>
      <c r="MIX57" s="526"/>
      <c r="MIY57" s="526"/>
      <c r="MIZ57" s="526"/>
      <c r="MJA57" s="526"/>
      <c r="MJB57" s="526"/>
      <c r="MJC57" s="526"/>
      <c r="MJD57" s="526"/>
      <c r="MJE57" s="526"/>
      <c r="MJF57" s="526"/>
      <c r="MJG57" s="526"/>
      <c r="MJH57" s="526"/>
      <c r="MJI57" s="526"/>
      <c r="MJJ57" s="526"/>
      <c r="MJK57" s="526"/>
      <c r="MJL57" s="526"/>
      <c r="MJM57" s="526"/>
      <c r="MJN57" s="526"/>
      <c r="MJO57" s="526"/>
      <c r="MJP57" s="526"/>
      <c r="MJQ57" s="526"/>
      <c r="MJR57" s="526"/>
      <c r="MJS57" s="526"/>
      <c r="MJT57" s="526"/>
      <c r="MJU57" s="526"/>
      <c r="MJV57" s="526"/>
      <c r="MJW57" s="526"/>
      <c r="MJX57" s="526"/>
      <c r="MJY57" s="526"/>
      <c r="MJZ57" s="526"/>
      <c r="MKA57" s="526"/>
      <c r="MKB57" s="526"/>
      <c r="MKC57" s="526"/>
      <c r="MKD57" s="526"/>
      <c r="MKE57" s="526"/>
      <c r="MKF57" s="526"/>
      <c r="MKG57" s="526"/>
      <c r="MKH57" s="526"/>
      <c r="MKI57" s="526"/>
      <c r="MKJ57" s="526"/>
      <c r="MKK57" s="526"/>
      <c r="MKL57" s="526"/>
      <c r="MKM57" s="526"/>
      <c r="MKN57" s="526"/>
      <c r="MKO57" s="526"/>
      <c r="MKP57" s="526"/>
      <c r="MKQ57" s="526"/>
      <c r="MKR57" s="526"/>
      <c r="MKS57" s="526"/>
      <c r="MKT57" s="526"/>
      <c r="MKU57" s="526"/>
      <c r="MKV57" s="526"/>
      <c r="MKW57" s="526"/>
      <c r="MKX57" s="526"/>
      <c r="MKY57" s="526"/>
      <c r="MKZ57" s="526"/>
      <c r="MLA57" s="526"/>
      <c r="MLB57" s="526"/>
      <c r="MLC57" s="526"/>
      <c r="MLD57" s="526"/>
      <c r="MLE57" s="526"/>
      <c r="MLF57" s="526"/>
      <c r="MLG57" s="526"/>
      <c r="MLH57" s="526"/>
      <c r="MLI57" s="526"/>
      <c r="MLJ57" s="526"/>
      <c r="MLK57" s="526"/>
      <c r="MLL57" s="526"/>
      <c r="MLM57" s="526"/>
      <c r="MLN57" s="526"/>
      <c r="MLO57" s="526"/>
      <c r="MLP57" s="526"/>
      <c r="MLQ57" s="526"/>
      <c r="MLR57" s="526"/>
      <c r="MLS57" s="526"/>
      <c r="MLT57" s="526"/>
      <c r="MLU57" s="526"/>
      <c r="MLV57" s="526"/>
      <c r="MLW57" s="526"/>
      <c r="MLX57" s="526"/>
      <c r="MLY57" s="526"/>
      <c r="MLZ57" s="526"/>
      <c r="MMA57" s="526"/>
      <c r="MMB57" s="526"/>
      <c r="MMC57" s="526"/>
      <c r="MMD57" s="526"/>
      <c r="MME57" s="526"/>
      <c r="MMF57" s="526"/>
      <c r="MMG57" s="526"/>
      <c r="MMH57" s="526"/>
      <c r="MMI57" s="526"/>
      <c r="MMJ57" s="526"/>
      <c r="MMK57" s="526"/>
      <c r="MML57" s="526"/>
      <c r="MMM57" s="526"/>
      <c r="MMN57" s="526"/>
      <c r="MMO57" s="526"/>
      <c r="MMP57" s="526"/>
      <c r="MMQ57" s="526"/>
      <c r="MMR57" s="526"/>
      <c r="MMS57" s="526"/>
      <c r="MMT57" s="526"/>
      <c r="MMU57" s="526"/>
      <c r="MMV57" s="526"/>
      <c r="MMW57" s="526"/>
      <c r="MMX57" s="526"/>
      <c r="MMY57" s="526"/>
      <c r="MMZ57" s="526"/>
      <c r="MNA57" s="526"/>
      <c r="MNB57" s="526"/>
      <c r="MNC57" s="526"/>
      <c r="MND57" s="526"/>
      <c r="MNE57" s="526"/>
      <c r="MNF57" s="526"/>
      <c r="MNG57" s="526"/>
      <c r="MNH57" s="526"/>
      <c r="MNI57" s="526"/>
      <c r="MNJ57" s="526"/>
      <c r="MNK57" s="526"/>
      <c r="MNL57" s="526"/>
      <c r="MNM57" s="526"/>
      <c r="MNN57" s="526"/>
      <c r="MNO57" s="526"/>
      <c r="MNP57" s="526"/>
      <c r="MNQ57" s="526"/>
      <c r="MNR57" s="526"/>
      <c r="MNS57" s="526"/>
      <c r="MNT57" s="526"/>
      <c r="MNU57" s="526"/>
      <c r="MNV57" s="526"/>
      <c r="MNW57" s="526"/>
      <c r="MNX57" s="526"/>
      <c r="MNY57" s="526"/>
      <c r="MNZ57" s="526"/>
      <c r="MOA57" s="526"/>
      <c r="MOB57" s="526"/>
      <c r="MOC57" s="526"/>
      <c r="MOD57" s="526"/>
      <c r="MOE57" s="526"/>
      <c r="MOF57" s="526"/>
      <c r="MOG57" s="526"/>
      <c r="MOH57" s="526"/>
      <c r="MOI57" s="526"/>
      <c r="MOJ57" s="526"/>
      <c r="MOK57" s="526"/>
      <c r="MOL57" s="526"/>
      <c r="MOM57" s="526"/>
      <c r="MON57" s="526"/>
      <c r="MOO57" s="526"/>
      <c r="MOP57" s="526"/>
      <c r="MOQ57" s="526"/>
      <c r="MOR57" s="526"/>
      <c r="MOS57" s="526"/>
      <c r="MOT57" s="526"/>
      <c r="MOU57" s="526"/>
      <c r="MOV57" s="526"/>
      <c r="MOW57" s="526"/>
      <c r="MOX57" s="526"/>
      <c r="MOY57" s="526"/>
      <c r="MOZ57" s="526"/>
      <c r="MPA57" s="526"/>
      <c r="MPB57" s="526"/>
      <c r="MPC57" s="526"/>
      <c r="MPD57" s="526"/>
      <c r="MPE57" s="526"/>
      <c r="MPF57" s="526"/>
      <c r="MPG57" s="526"/>
      <c r="MPH57" s="526"/>
      <c r="MPI57" s="526"/>
      <c r="MPJ57" s="526"/>
      <c r="MPK57" s="526"/>
      <c r="MPL57" s="526"/>
      <c r="MPM57" s="526"/>
      <c r="MPN57" s="526"/>
      <c r="MPO57" s="526"/>
      <c r="MPP57" s="526"/>
      <c r="MPQ57" s="526"/>
      <c r="MPR57" s="526"/>
      <c r="MPS57" s="526"/>
      <c r="MPT57" s="526"/>
      <c r="MPU57" s="526"/>
      <c r="MPV57" s="526"/>
      <c r="MPW57" s="526"/>
      <c r="MPX57" s="526"/>
      <c r="MPY57" s="526"/>
      <c r="MPZ57" s="526"/>
      <c r="MQA57" s="526"/>
      <c r="MQB57" s="526"/>
      <c r="MQC57" s="526"/>
      <c r="MQD57" s="526"/>
      <c r="MQE57" s="526"/>
      <c r="MQF57" s="526"/>
      <c r="MQG57" s="526"/>
      <c r="MQH57" s="526"/>
      <c r="MQI57" s="526"/>
      <c r="MQJ57" s="526"/>
      <c r="MQK57" s="526"/>
      <c r="MQL57" s="526"/>
      <c r="MQM57" s="526"/>
      <c r="MQN57" s="526"/>
      <c r="MQO57" s="526"/>
      <c r="MQP57" s="526"/>
      <c r="MQQ57" s="526"/>
      <c r="MQR57" s="526"/>
      <c r="MQS57" s="526"/>
      <c r="MQT57" s="526"/>
      <c r="MQU57" s="526"/>
      <c r="MQV57" s="526"/>
      <c r="MQW57" s="526"/>
      <c r="MQX57" s="526"/>
      <c r="MQY57" s="526"/>
      <c r="MQZ57" s="526"/>
      <c r="MRA57" s="526"/>
      <c r="MRB57" s="526"/>
      <c r="MRC57" s="526"/>
      <c r="MRD57" s="526"/>
      <c r="MRE57" s="526"/>
      <c r="MRF57" s="526"/>
      <c r="MRG57" s="526"/>
      <c r="MRH57" s="526"/>
      <c r="MRI57" s="526"/>
      <c r="MRJ57" s="526"/>
      <c r="MRK57" s="526"/>
      <c r="MRL57" s="526"/>
      <c r="MRM57" s="526"/>
      <c r="MRN57" s="526"/>
      <c r="MRO57" s="526"/>
      <c r="MRP57" s="526"/>
      <c r="MRQ57" s="526"/>
      <c r="MRR57" s="526"/>
      <c r="MRS57" s="526"/>
      <c r="MRT57" s="526"/>
      <c r="MRU57" s="526"/>
      <c r="MRV57" s="526"/>
      <c r="MRW57" s="526"/>
      <c r="MRX57" s="526"/>
      <c r="MRY57" s="526"/>
      <c r="MRZ57" s="526"/>
      <c r="MSA57" s="526"/>
      <c r="MSB57" s="526"/>
      <c r="MSC57" s="526"/>
      <c r="MSD57" s="526"/>
      <c r="MSE57" s="526"/>
      <c r="MSF57" s="526"/>
      <c r="MSG57" s="526"/>
      <c r="MSH57" s="526"/>
      <c r="MSI57" s="526"/>
      <c r="MSJ57" s="526"/>
      <c r="MSK57" s="526"/>
      <c r="MSL57" s="526"/>
      <c r="MSM57" s="526"/>
      <c r="MSN57" s="526"/>
      <c r="MSO57" s="526"/>
      <c r="MSP57" s="526"/>
      <c r="MSQ57" s="526"/>
      <c r="MSR57" s="526"/>
      <c r="MSS57" s="526"/>
      <c r="MST57" s="526"/>
      <c r="MSU57" s="526"/>
      <c r="MSV57" s="526"/>
      <c r="MSW57" s="526"/>
      <c r="MSX57" s="526"/>
      <c r="MSY57" s="526"/>
      <c r="MSZ57" s="526"/>
      <c r="MTA57" s="526"/>
      <c r="MTB57" s="526"/>
      <c r="MTC57" s="526"/>
      <c r="MTD57" s="526"/>
      <c r="MTE57" s="526"/>
      <c r="MTF57" s="526"/>
      <c r="MTG57" s="526"/>
      <c r="MTH57" s="526"/>
      <c r="MTI57" s="526"/>
      <c r="MTJ57" s="526"/>
      <c r="MTK57" s="526"/>
      <c r="MTL57" s="526"/>
      <c r="MTM57" s="526"/>
      <c r="MTN57" s="526"/>
      <c r="MTO57" s="526"/>
      <c r="MTP57" s="526"/>
      <c r="MTQ57" s="526"/>
      <c r="MTR57" s="526"/>
      <c r="MTS57" s="526"/>
      <c r="MTT57" s="526"/>
      <c r="MTU57" s="526"/>
      <c r="MTV57" s="526"/>
      <c r="MTW57" s="526"/>
      <c r="MTX57" s="526"/>
      <c r="MTY57" s="526"/>
      <c r="MTZ57" s="526"/>
      <c r="MUA57" s="526"/>
      <c r="MUB57" s="526"/>
      <c r="MUC57" s="526"/>
      <c r="MUD57" s="526"/>
      <c r="MUE57" s="526"/>
      <c r="MUF57" s="526"/>
      <c r="MUG57" s="526"/>
      <c r="MUH57" s="526"/>
      <c r="MUI57" s="526"/>
      <c r="MUJ57" s="526"/>
      <c r="MUK57" s="526"/>
      <c r="MUL57" s="526"/>
      <c r="MUM57" s="526"/>
      <c r="MUN57" s="526"/>
      <c r="MUO57" s="526"/>
      <c r="MUP57" s="526"/>
      <c r="MUQ57" s="526"/>
      <c r="MUR57" s="526"/>
      <c r="MUS57" s="526"/>
      <c r="MUT57" s="526"/>
      <c r="MUU57" s="526"/>
      <c r="MUV57" s="526"/>
      <c r="MUW57" s="526"/>
      <c r="MUX57" s="526"/>
      <c r="MUY57" s="526"/>
      <c r="MUZ57" s="526"/>
      <c r="MVA57" s="526"/>
      <c r="MVB57" s="526"/>
      <c r="MVC57" s="526"/>
      <c r="MVD57" s="526"/>
      <c r="MVE57" s="526"/>
      <c r="MVF57" s="526"/>
      <c r="MVG57" s="526"/>
      <c r="MVH57" s="526"/>
      <c r="MVI57" s="526"/>
      <c r="MVJ57" s="526"/>
      <c r="MVK57" s="526"/>
      <c r="MVL57" s="526"/>
      <c r="MVM57" s="526"/>
      <c r="MVN57" s="526"/>
      <c r="MVO57" s="526"/>
      <c r="MVP57" s="526"/>
      <c r="MVQ57" s="526"/>
      <c r="MVR57" s="526"/>
      <c r="MVS57" s="526"/>
      <c r="MVT57" s="526"/>
      <c r="MVU57" s="526"/>
      <c r="MVV57" s="526"/>
      <c r="MVW57" s="526"/>
      <c r="MVX57" s="526"/>
      <c r="MVY57" s="526"/>
      <c r="MVZ57" s="526"/>
      <c r="MWA57" s="526"/>
      <c r="MWB57" s="526"/>
      <c r="MWC57" s="526"/>
      <c r="MWD57" s="526"/>
      <c r="MWE57" s="526"/>
      <c r="MWF57" s="526"/>
      <c r="MWG57" s="526"/>
      <c r="MWH57" s="526"/>
      <c r="MWI57" s="526"/>
      <c r="MWJ57" s="526"/>
      <c r="MWK57" s="526"/>
      <c r="MWL57" s="526"/>
      <c r="MWM57" s="526"/>
      <c r="MWN57" s="526"/>
      <c r="MWO57" s="526"/>
      <c r="MWP57" s="526"/>
      <c r="MWQ57" s="526"/>
      <c r="MWR57" s="526"/>
      <c r="MWS57" s="526"/>
      <c r="MWT57" s="526"/>
      <c r="MWU57" s="526"/>
      <c r="MWV57" s="526"/>
      <c r="MWW57" s="526"/>
      <c r="MWX57" s="526"/>
      <c r="MWY57" s="526"/>
      <c r="MWZ57" s="526"/>
      <c r="MXA57" s="526"/>
      <c r="MXB57" s="526"/>
      <c r="MXC57" s="526"/>
      <c r="MXD57" s="526"/>
      <c r="MXE57" s="526"/>
      <c r="MXF57" s="526"/>
      <c r="MXG57" s="526"/>
      <c r="MXH57" s="526"/>
      <c r="MXI57" s="526"/>
      <c r="MXJ57" s="526"/>
      <c r="MXK57" s="526"/>
      <c r="MXL57" s="526"/>
      <c r="MXM57" s="526"/>
      <c r="MXN57" s="526"/>
      <c r="MXO57" s="526"/>
      <c r="MXP57" s="526"/>
      <c r="MXQ57" s="526"/>
      <c r="MXR57" s="526"/>
      <c r="MXS57" s="526"/>
      <c r="MXT57" s="526"/>
      <c r="MXU57" s="526"/>
      <c r="MXV57" s="526"/>
      <c r="MXW57" s="526"/>
      <c r="MXX57" s="526"/>
      <c r="MXY57" s="526"/>
      <c r="MXZ57" s="526"/>
      <c r="MYA57" s="526"/>
      <c r="MYB57" s="526"/>
      <c r="MYC57" s="526"/>
      <c r="MYD57" s="526"/>
      <c r="MYE57" s="526"/>
      <c r="MYF57" s="526"/>
      <c r="MYG57" s="526"/>
      <c r="MYH57" s="526"/>
      <c r="MYI57" s="526"/>
      <c r="MYJ57" s="526"/>
      <c r="MYK57" s="526"/>
      <c r="MYL57" s="526"/>
      <c r="MYM57" s="526"/>
      <c r="MYN57" s="526"/>
      <c r="MYO57" s="526"/>
      <c r="MYP57" s="526"/>
      <c r="MYQ57" s="526"/>
      <c r="MYR57" s="526"/>
      <c r="MYS57" s="526"/>
      <c r="MYT57" s="526"/>
      <c r="MYU57" s="526"/>
      <c r="MYV57" s="526"/>
      <c r="MYW57" s="526"/>
      <c r="MYX57" s="526"/>
      <c r="MYY57" s="526"/>
      <c r="MYZ57" s="526"/>
      <c r="MZA57" s="526"/>
      <c r="MZB57" s="526"/>
      <c r="MZC57" s="526"/>
      <c r="MZD57" s="526"/>
      <c r="MZE57" s="526"/>
      <c r="MZF57" s="526"/>
      <c r="MZG57" s="526"/>
      <c r="MZH57" s="526"/>
      <c r="MZI57" s="526"/>
      <c r="MZJ57" s="526"/>
      <c r="MZK57" s="526"/>
      <c r="MZL57" s="526"/>
      <c r="MZM57" s="526"/>
      <c r="MZN57" s="526"/>
      <c r="MZO57" s="526"/>
      <c r="MZP57" s="526"/>
      <c r="MZQ57" s="526"/>
      <c r="MZR57" s="526"/>
      <c r="MZS57" s="526"/>
      <c r="MZT57" s="526"/>
      <c r="MZU57" s="526"/>
      <c r="MZV57" s="526"/>
      <c r="MZW57" s="526"/>
      <c r="MZX57" s="526"/>
      <c r="MZY57" s="526"/>
      <c r="MZZ57" s="526"/>
      <c r="NAA57" s="526"/>
      <c r="NAB57" s="526"/>
      <c r="NAC57" s="526"/>
      <c r="NAD57" s="526"/>
      <c r="NAE57" s="526"/>
      <c r="NAF57" s="526"/>
      <c r="NAG57" s="526"/>
      <c r="NAH57" s="526"/>
      <c r="NAI57" s="526"/>
      <c r="NAJ57" s="526"/>
      <c r="NAK57" s="526"/>
      <c r="NAL57" s="526"/>
      <c r="NAM57" s="526"/>
      <c r="NAN57" s="526"/>
      <c r="NAO57" s="526"/>
      <c r="NAP57" s="526"/>
      <c r="NAQ57" s="526"/>
      <c r="NAR57" s="526"/>
      <c r="NAS57" s="526"/>
      <c r="NAT57" s="526"/>
      <c r="NAU57" s="526"/>
      <c r="NAV57" s="526"/>
      <c r="NAW57" s="526"/>
      <c r="NAX57" s="526"/>
      <c r="NAY57" s="526"/>
      <c r="NAZ57" s="526"/>
      <c r="NBA57" s="526"/>
      <c r="NBB57" s="526"/>
      <c r="NBC57" s="526"/>
      <c r="NBD57" s="526"/>
      <c r="NBE57" s="526"/>
      <c r="NBF57" s="526"/>
      <c r="NBG57" s="526"/>
      <c r="NBH57" s="526"/>
      <c r="NBI57" s="526"/>
      <c r="NBJ57" s="526"/>
      <c r="NBK57" s="526"/>
      <c r="NBL57" s="526"/>
      <c r="NBM57" s="526"/>
      <c r="NBN57" s="526"/>
      <c r="NBO57" s="526"/>
      <c r="NBP57" s="526"/>
      <c r="NBQ57" s="526"/>
      <c r="NBR57" s="526"/>
      <c r="NBS57" s="526"/>
      <c r="NBT57" s="526"/>
      <c r="NBU57" s="526"/>
      <c r="NBV57" s="526"/>
      <c r="NBW57" s="526"/>
      <c r="NBX57" s="526"/>
      <c r="NBY57" s="526"/>
      <c r="NBZ57" s="526"/>
      <c r="NCA57" s="526"/>
      <c r="NCB57" s="526"/>
      <c r="NCC57" s="526"/>
      <c r="NCD57" s="526"/>
      <c r="NCE57" s="526"/>
      <c r="NCF57" s="526"/>
      <c r="NCG57" s="526"/>
      <c r="NCH57" s="526"/>
      <c r="NCI57" s="526"/>
      <c r="NCJ57" s="526"/>
      <c r="NCK57" s="526"/>
      <c r="NCL57" s="526"/>
      <c r="NCM57" s="526"/>
      <c r="NCN57" s="526"/>
      <c r="NCO57" s="526"/>
      <c r="NCP57" s="526"/>
      <c r="NCQ57" s="526"/>
      <c r="NCR57" s="526"/>
      <c r="NCS57" s="526"/>
      <c r="NCT57" s="526"/>
      <c r="NCU57" s="526"/>
      <c r="NCV57" s="526"/>
      <c r="NCW57" s="526"/>
      <c r="NCX57" s="526"/>
      <c r="NCY57" s="526"/>
      <c r="NCZ57" s="526"/>
      <c r="NDA57" s="526"/>
      <c r="NDB57" s="526"/>
      <c r="NDC57" s="526"/>
      <c r="NDD57" s="526"/>
      <c r="NDE57" s="526"/>
      <c r="NDF57" s="526"/>
      <c r="NDG57" s="526"/>
      <c r="NDH57" s="526"/>
      <c r="NDI57" s="526"/>
      <c r="NDJ57" s="526"/>
      <c r="NDK57" s="526"/>
      <c r="NDL57" s="526"/>
      <c r="NDM57" s="526"/>
      <c r="NDN57" s="526"/>
      <c r="NDO57" s="526"/>
      <c r="NDP57" s="526"/>
      <c r="NDQ57" s="526"/>
      <c r="NDR57" s="526"/>
      <c r="NDS57" s="526"/>
      <c r="NDT57" s="526"/>
      <c r="NDU57" s="526"/>
      <c r="NDV57" s="526"/>
      <c r="NDW57" s="526"/>
      <c r="NDX57" s="526"/>
      <c r="NDY57" s="526"/>
      <c r="NDZ57" s="526"/>
      <c r="NEA57" s="526"/>
      <c r="NEB57" s="526"/>
      <c r="NEC57" s="526"/>
      <c r="NED57" s="526"/>
      <c r="NEE57" s="526"/>
      <c r="NEF57" s="526"/>
      <c r="NEG57" s="526"/>
      <c r="NEH57" s="526"/>
      <c r="NEI57" s="526"/>
      <c r="NEJ57" s="526"/>
      <c r="NEK57" s="526"/>
      <c r="NEL57" s="526"/>
      <c r="NEM57" s="526"/>
      <c r="NEN57" s="526"/>
      <c r="NEO57" s="526"/>
      <c r="NEP57" s="526"/>
      <c r="NEQ57" s="526"/>
      <c r="NER57" s="526"/>
      <c r="NES57" s="526"/>
      <c r="NET57" s="526"/>
      <c r="NEU57" s="526"/>
      <c r="NEV57" s="526"/>
      <c r="NEW57" s="526"/>
      <c r="NEX57" s="526"/>
      <c r="NEY57" s="526"/>
      <c r="NEZ57" s="526"/>
      <c r="NFA57" s="526"/>
      <c r="NFB57" s="526"/>
      <c r="NFC57" s="526"/>
      <c r="NFD57" s="526"/>
      <c r="NFE57" s="526"/>
      <c r="NFF57" s="526"/>
      <c r="NFG57" s="526"/>
      <c r="NFH57" s="526"/>
      <c r="NFI57" s="526"/>
      <c r="NFJ57" s="526"/>
      <c r="NFK57" s="526"/>
      <c r="NFL57" s="526"/>
      <c r="NFM57" s="526"/>
      <c r="NFN57" s="526"/>
      <c r="NFO57" s="526"/>
      <c r="NFP57" s="526"/>
      <c r="NFQ57" s="526"/>
      <c r="NFR57" s="526"/>
      <c r="NFS57" s="526"/>
      <c r="NFT57" s="526"/>
      <c r="NFU57" s="526"/>
      <c r="NFV57" s="526"/>
      <c r="NFW57" s="526"/>
      <c r="NFX57" s="526"/>
      <c r="NFY57" s="526"/>
      <c r="NFZ57" s="526"/>
      <c r="NGA57" s="526"/>
      <c r="NGB57" s="526"/>
      <c r="NGC57" s="526"/>
      <c r="NGD57" s="526"/>
      <c r="NGE57" s="526"/>
      <c r="NGF57" s="526"/>
      <c r="NGG57" s="526"/>
      <c r="NGH57" s="526"/>
      <c r="NGI57" s="526"/>
      <c r="NGJ57" s="526"/>
      <c r="NGK57" s="526"/>
      <c r="NGL57" s="526"/>
      <c r="NGM57" s="526"/>
      <c r="NGN57" s="526"/>
      <c r="NGO57" s="526"/>
      <c r="NGP57" s="526"/>
      <c r="NGQ57" s="526"/>
      <c r="NGR57" s="526"/>
      <c r="NGS57" s="526"/>
      <c r="NGT57" s="526"/>
      <c r="NGU57" s="526"/>
      <c r="NGV57" s="526"/>
      <c r="NGW57" s="526"/>
      <c r="NGX57" s="526"/>
      <c r="NGY57" s="526"/>
      <c r="NGZ57" s="526"/>
      <c r="NHA57" s="526"/>
      <c r="NHB57" s="526"/>
      <c r="NHC57" s="526"/>
      <c r="NHD57" s="526"/>
      <c r="NHE57" s="526"/>
      <c r="NHF57" s="526"/>
      <c r="NHG57" s="526"/>
      <c r="NHH57" s="526"/>
      <c r="NHI57" s="526"/>
      <c r="NHJ57" s="526"/>
      <c r="NHK57" s="526"/>
      <c r="NHL57" s="526"/>
      <c r="NHM57" s="526"/>
      <c r="NHN57" s="526"/>
      <c r="NHO57" s="526"/>
      <c r="NHP57" s="526"/>
      <c r="NHQ57" s="526"/>
      <c r="NHR57" s="526"/>
      <c r="NHS57" s="526"/>
      <c r="NHT57" s="526"/>
      <c r="NHU57" s="526"/>
      <c r="NHV57" s="526"/>
      <c r="NHW57" s="526"/>
      <c r="NHX57" s="526"/>
      <c r="NHY57" s="526"/>
      <c r="NHZ57" s="526"/>
      <c r="NIA57" s="526"/>
      <c r="NIB57" s="526"/>
      <c r="NIC57" s="526"/>
      <c r="NID57" s="526"/>
      <c r="NIE57" s="526"/>
      <c r="NIF57" s="526"/>
      <c r="NIG57" s="526"/>
      <c r="NIH57" s="526"/>
      <c r="NII57" s="526"/>
      <c r="NIJ57" s="526"/>
      <c r="NIK57" s="526"/>
      <c r="NIL57" s="526"/>
      <c r="NIM57" s="526"/>
      <c r="NIN57" s="526"/>
      <c r="NIO57" s="526"/>
      <c r="NIP57" s="526"/>
      <c r="NIQ57" s="526"/>
      <c r="NIR57" s="526"/>
      <c r="NIS57" s="526"/>
      <c r="NIT57" s="526"/>
      <c r="NIU57" s="526"/>
      <c r="NIV57" s="526"/>
      <c r="NIW57" s="526"/>
      <c r="NIX57" s="526"/>
      <c r="NIY57" s="526"/>
      <c r="NIZ57" s="526"/>
      <c r="NJA57" s="526"/>
      <c r="NJB57" s="526"/>
      <c r="NJC57" s="526"/>
      <c r="NJD57" s="526"/>
      <c r="NJE57" s="526"/>
      <c r="NJF57" s="526"/>
      <c r="NJG57" s="526"/>
      <c r="NJH57" s="526"/>
      <c r="NJI57" s="526"/>
      <c r="NJJ57" s="526"/>
      <c r="NJK57" s="526"/>
      <c r="NJL57" s="526"/>
      <c r="NJM57" s="526"/>
      <c r="NJN57" s="526"/>
      <c r="NJO57" s="526"/>
      <c r="NJP57" s="526"/>
      <c r="NJQ57" s="526"/>
      <c r="NJR57" s="526"/>
      <c r="NJS57" s="526"/>
      <c r="NJT57" s="526"/>
      <c r="NJU57" s="526"/>
      <c r="NJV57" s="526"/>
      <c r="NJW57" s="526"/>
      <c r="NJX57" s="526"/>
      <c r="NJY57" s="526"/>
      <c r="NJZ57" s="526"/>
      <c r="NKA57" s="526"/>
      <c r="NKB57" s="526"/>
      <c r="NKC57" s="526"/>
      <c r="NKD57" s="526"/>
      <c r="NKE57" s="526"/>
      <c r="NKF57" s="526"/>
      <c r="NKG57" s="526"/>
      <c r="NKH57" s="526"/>
      <c r="NKI57" s="526"/>
      <c r="NKJ57" s="526"/>
      <c r="NKK57" s="526"/>
      <c r="NKL57" s="526"/>
      <c r="NKM57" s="526"/>
      <c r="NKN57" s="526"/>
      <c r="NKO57" s="526"/>
      <c r="NKP57" s="526"/>
      <c r="NKQ57" s="526"/>
      <c r="NKR57" s="526"/>
      <c r="NKS57" s="526"/>
      <c r="NKT57" s="526"/>
      <c r="NKU57" s="526"/>
      <c r="NKV57" s="526"/>
      <c r="NKW57" s="526"/>
      <c r="NKX57" s="526"/>
      <c r="NKY57" s="526"/>
      <c r="NKZ57" s="526"/>
      <c r="NLA57" s="526"/>
      <c r="NLB57" s="526"/>
      <c r="NLC57" s="526"/>
      <c r="NLD57" s="526"/>
      <c r="NLE57" s="526"/>
      <c r="NLF57" s="526"/>
      <c r="NLG57" s="526"/>
      <c r="NLH57" s="526"/>
      <c r="NLI57" s="526"/>
      <c r="NLJ57" s="526"/>
      <c r="NLK57" s="526"/>
      <c r="NLL57" s="526"/>
      <c r="NLM57" s="526"/>
      <c r="NLN57" s="526"/>
      <c r="NLO57" s="526"/>
      <c r="NLP57" s="526"/>
      <c r="NLQ57" s="526"/>
      <c r="NLR57" s="526"/>
      <c r="NLS57" s="526"/>
      <c r="NLT57" s="526"/>
      <c r="NLU57" s="526"/>
      <c r="NLV57" s="526"/>
      <c r="NLW57" s="526"/>
      <c r="NLX57" s="526"/>
      <c r="NLY57" s="526"/>
      <c r="NLZ57" s="526"/>
      <c r="NMA57" s="526"/>
      <c r="NMB57" s="526"/>
      <c r="NMC57" s="526"/>
      <c r="NMD57" s="526"/>
      <c r="NME57" s="526"/>
      <c r="NMF57" s="526"/>
      <c r="NMG57" s="526"/>
      <c r="NMH57" s="526"/>
      <c r="NMI57" s="526"/>
      <c r="NMJ57" s="526"/>
      <c r="NMK57" s="526"/>
      <c r="NML57" s="526"/>
      <c r="NMM57" s="526"/>
      <c r="NMN57" s="526"/>
      <c r="NMO57" s="526"/>
      <c r="NMP57" s="526"/>
      <c r="NMQ57" s="526"/>
      <c r="NMR57" s="526"/>
      <c r="NMS57" s="526"/>
      <c r="NMT57" s="526"/>
      <c r="NMU57" s="526"/>
      <c r="NMV57" s="526"/>
      <c r="NMW57" s="526"/>
      <c r="NMX57" s="526"/>
      <c r="NMY57" s="526"/>
      <c r="NMZ57" s="526"/>
      <c r="NNA57" s="526"/>
      <c r="NNB57" s="526"/>
      <c r="NNC57" s="526"/>
      <c r="NND57" s="526"/>
      <c r="NNE57" s="526"/>
      <c r="NNF57" s="526"/>
      <c r="NNG57" s="526"/>
      <c r="NNH57" s="526"/>
      <c r="NNI57" s="526"/>
      <c r="NNJ57" s="526"/>
      <c r="NNK57" s="526"/>
      <c r="NNL57" s="526"/>
      <c r="NNM57" s="526"/>
      <c r="NNN57" s="526"/>
      <c r="NNO57" s="526"/>
      <c r="NNP57" s="526"/>
      <c r="NNQ57" s="526"/>
      <c r="NNR57" s="526"/>
      <c r="NNS57" s="526"/>
      <c r="NNT57" s="526"/>
      <c r="NNU57" s="526"/>
      <c r="NNV57" s="526"/>
      <c r="NNW57" s="526"/>
      <c r="NNX57" s="526"/>
      <c r="NNY57" s="526"/>
      <c r="NNZ57" s="526"/>
      <c r="NOA57" s="526"/>
      <c r="NOB57" s="526"/>
      <c r="NOC57" s="526"/>
      <c r="NOD57" s="526"/>
      <c r="NOE57" s="526"/>
      <c r="NOF57" s="526"/>
      <c r="NOG57" s="526"/>
      <c r="NOH57" s="526"/>
      <c r="NOI57" s="526"/>
      <c r="NOJ57" s="526"/>
      <c r="NOK57" s="526"/>
      <c r="NOL57" s="526"/>
      <c r="NOM57" s="526"/>
      <c r="NON57" s="526"/>
      <c r="NOO57" s="526"/>
      <c r="NOP57" s="526"/>
      <c r="NOQ57" s="526"/>
      <c r="NOR57" s="526"/>
      <c r="NOS57" s="526"/>
      <c r="NOT57" s="526"/>
      <c r="NOU57" s="526"/>
      <c r="NOV57" s="526"/>
      <c r="NOW57" s="526"/>
      <c r="NOX57" s="526"/>
      <c r="NOY57" s="526"/>
      <c r="NOZ57" s="526"/>
      <c r="NPA57" s="526"/>
      <c r="NPB57" s="526"/>
      <c r="NPC57" s="526"/>
      <c r="NPD57" s="526"/>
      <c r="NPE57" s="526"/>
      <c r="NPF57" s="526"/>
      <c r="NPG57" s="526"/>
      <c r="NPH57" s="526"/>
      <c r="NPI57" s="526"/>
      <c r="NPJ57" s="526"/>
      <c r="NPK57" s="526"/>
      <c r="NPL57" s="526"/>
      <c r="NPM57" s="526"/>
      <c r="NPN57" s="526"/>
      <c r="NPO57" s="526"/>
      <c r="NPP57" s="526"/>
      <c r="NPQ57" s="526"/>
      <c r="NPR57" s="526"/>
      <c r="NPS57" s="526"/>
      <c r="NPT57" s="526"/>
      <c r="NPU57" s="526"/>
      <c r="NPV57" s="526"/>
      <c r="NPW57" s="526"/>
      <c r="NPX57" s="526"/>
      <c r="NPY57" s="526"/>
      <c r="NPZ57" s="526"/>
      <c r="NQA57" s="526"/>
      <c r="NQB57" s="526"/>
      <c r="NQC57" s="526"/>
      <c r="NQD57" s="526"/>
      <c r="NQE57" s="526"/>
      <c r="NQF57" s="526"/>
      <c r="NQG57" s="526"/>
      <c r="NQH57" s="526"/>
      <c r="NQI57" s="526"/>
      <c r="NQJ57" s="526"/>
      <c r="NQK57" s="526"/>
      <c r="NQL57" s="526"/>
      <c r="NQM57" s="526"/>
      <c r="NQN57" s="526"/>
      <c r="NQO57" s="526"/>
      <c r="NQP57" s="526"/>
      <c r="NQQ57" s="526"/>
      <c r="NQR57" s="526"/>
      <c r="NQS57" s="526"/>
      <c r="NQT57" s="526"/>
      <c r="NQU57" s="526"/>
      <c r="NQV57" s="526"/>
      <c r="NQW57" s="526"/>
      <c r="NQX57" s="526"/>
      <c r="NQY57" s="526"/>
      <c r="NQZ57" s="526"/>
      <c r="NRA57" s="526"/>
      <c r="NRB57" s="526"/>
      <c r="NRC57" s="526"/>
      <c r="NRD57" s="526"/>
      <c r="NRE57" s="526"/>
      <c r="NRF57" s="526"/>
      <c r="NRG57" s="526"/>
      <c r="NRH57" s="526"/>
      <c r="NRI57" s="526"/>
      <c r="NRJ57" s="526"/>
      <c r="NRK57" s="526"/>
      <c r="NRL57" s="526"/>
      <c r="NRM57" s="526"/>
      <c r="NRN57" s="526"/>
      <c r="NRO57" s="526"/>
      <c r="NRP57" s="526"/>
      <c r="NRQ57" s="526"/>
      <c r="NRR57" s="526"/>
      <c r="NRS57" s="526"/>
      <c r="NRT57" s="526"/>
      <c r="NRU57" s="526"/>
      <c r="NRV57" s="526"/>
      <c r="NRW57" s="526"/>
      <c r="NRX57" s="526"/>
      <c r="NRY57" s="526"/>
      <c r="NRZ57" s="526"/>
      <c r="NSA57" s="526"/>
      <c r="NSB57" s="526"/>
      <c r="NSC57" s="526"/>
      <c r="NSD57" s="526"/>
      <c r="NSE57" s="526"/>
      <c r="NSF57" s="526"/>
      <c r="NSG57" s="526"/>
      <c r="NSH57" s="526"/>
      <c r="NSI57" s="526"/>
      <c r="NSJ57" s="526"/>
      <c r="NSK57" s="526"/>
      <c r="NSL57" s="526"/>
      <c r="NSM57" s="526"/>
      <c r="NSN57" s="526"/>
      <c r="NSO57" s="526"/>
      <c r="NSP57" s="526"/>
      <c r="NSQ57" s="526"/>
      <c r="NSR57" s="526"/>
      <c r="NSS57" s="526"/>
      <c r="NST57" s="526"/>
      <c r="NSU57" s="526"/>
      <c r="NSV57" s="526"/>
      <c r="NSW57" s="526"/>
      <c r="NSX57" s="526"/>
      <c r="NSY57" s="526"/>
      <c r="NSZ57" s="526"/>
      <c r="NTA57" s="526"/>
      <c r="NTB57" s="526"/>
      <c r="NTC57" s="526"/>
      <c r="NTD57" s="526"/>
      <c r="NTE57" s="526"/>
      <c r="NTF57" s="526"/>
      <c r="NTG57" s="526"/>
      <c r="NTH57" s="526"/>
      <c r="NTI57" s="526"/>
      <c r="NTJ57" s="526"/>
      <c r="NTK57" s="526"/>
      <c r="NTL57" s="526"/>
      <c r="NTM57" s="526"/>
      <c r="NTN57" s="526"/>
      <c r="NTO57" s="526"/>
      <c r="NTP57" s="526"/>
      <c r="NTQ57" s="526"/>
      <c r="NTR57" s="526"/>
      <c r="NTS57" s="526"/>
      <c r="NTT57" s="526"/>
      <c r="NTU57" s="526"/>
      <c r="NTV57" s="526"/>
      <c r="NTW57" s="526"/>
      <c r="NTX57" s="526"/>
      <c r="NTY57" s="526"/>
      <c r="NTZ57" s="526"/>
      <c r="NUA57" s="526"/>
      <c r="NUB57" s="526"/>
      <c r="NUC57" s="526"/>
      <c r="NUD57" s="526"/>
      <c r="NUE57" s="526"/>
      <c r="NUF57" s="526"/>
      <c r="NUG57" s="526"/>
      <c r="NUH57" s="526"/>
      <c r="NUI57" s="526"/>
      <c r="NUJ57" s="526"/>
      <c r="NUK57" s="526"/>
      <c r="NUL57" s="526"/>
      <c r="NUM57" s="526"/>
      <c r="NUN57" s="526"/>
      <c r="NUO57" s="526"/>
      <c r="NUP57" s="526"/>
      <c r="NUQ57" s="526"/>
      <c r="NUR57" s="526"/>
      <c r="NUS57" s="526"/>
      <c r="NUT57" s="526"/>
      <c r="NUU57" s="526"/>
      <c r="NUV57" s="526"/>
      <c r="NUW57" s="526"/>
      <c r="NUX57" s="526"/>
      <c r="NUY57" s="526"/>
      <c r="NUZ57" s="526"/>
      <c r="NVA57" s="526"/>
      <c r="NVB57" s="526"/>
      <c r="NVC57" s="526"/>
      <c r="NVD57" s="526"/>
      <c r="NVE57" s="526"/>
      <c r="NVF57" s="526"/>
      <c r="NVG57" s="526"/>
      <c r="NVH57" s="526"/>
      <c r="NVI57" s="526"/>
      <c r="NVJ57" s="526"/>
      <c r="NVK57" s="526"/>
      <c r="NVL57" s="526"/>
      <c r="NVM57" s="526"/>
      <c r="NVN57" s="526"/>
      <c r="NVO57" s="526"/>
      <c r="NVP57" s="526"/>
      <c r="NVQ57" s="526"/>
      <c r="NVR57" s="526"/>
      <c r="NVS57" s="526"/>
      <c r="NVT57" s="526"/>
      <c r="NVU57" s="526"/>
      <c r="NVV57" s="526"/>
      <c r="NVW57" s="526"/>
      <c r="NVX57" s="526"/>
      <c r="NVY57" s="526"/>
      <c r="NVZ57" s="526"/>
      <c r="NWA57" s="526"/>
      <c r="NWB57" s="526"/>
      <c r="NWC57" s="526"/>
      <c r="NWD57" s="526"/>
      <c r="NWE57" s="526"/>
      <c r="NWF57" s="526"/>
      <c r="NWG57" s="526"/>
      <c r="NWH57" s="526"/>
      <c r="NWI57" s="526"/>
      <c r="NWJ57" s="526"/>
      <c r="NWK57" s="526"/>
      <c r="NWL57" s="526"/>
      <c r="NWM57" s="526"/>
      <c r="NWN57" s="526"/>
      <c r="NWO57" s="526"/>
      <c r="NWP57" s="526"/>
      <c r="NWQ57" s="526"/>
      <c r="NWR57" s="526"/>
      <c r="NWS57" s="526"/>
      <c r="NWT57" s="526"/>
      <c r="NWU57" s="526"/>
      <c r="NWV57" s="526"/>
      <c r="NWW57" s="526"/>
      <c r="NWX57" s="526"/>
      <c r="NWY57" s="526"/>
      <c r="NWZ57" s="526"/>
      <c r="NXA57" s="526"/>
      <c r="NXB57" s="526"/>
      <c r="NXC57" s="526"/>
      <c r="NXD57" s="526"/>
      <c r="NXE57" s="526"/>
      <c r="NXF57" s="526"/>
      <c r="NXG57" s="526"/>
      <c r="NXH57" s="526"/>
      <c r="NXI57" s="526"/>
      <c r="NXJ57" s="526"/>
      <c r="NXK57" s="526"/>
      <c r="NXL57" s="526"/>
      <c r="NXM57" s="526"/>
      <c r="NXN57" s="526"/>
      <c r="NXO57" s="526"/>
      <c r="NXP57" s="526"/>
      <c r="NXQ57" s="526"/>
      <c r="NXR57" s="526"/>
      <c r="NXS57" s="526"/>
      <c r="NXT57" s="526"/>
      <c r="NXU57" s="526"/>
      <c r="NXV57" s="526"/>
      <c r="NXW57" s="526"/>
      <c r="NXX57" s="526"/>
      <c r="NXY57" s="526"/>
      <c r="NXZ57" s="526"/>
      <c r="NYA57" s="526"/>
      <c r="NYB57" s="526"/>
      <c r="NYC57" s="526"/>
      <c r="NYD57" s="526"/>
      <c r="NYE57" s="526"/>
      <c r="NYF57" s="526"/>
      <c r="NYG57" s="526"/>
      <c r="NYH57" s="526"/>
      <c r="NYI57" s="526"/>
      <c r="NYJ57" s="526"/>
      <c r="NYK57" s="526"/>
      <c r="NYL57" s="526"/>
      <c r="NYM57" s="526"/>
      <c r="NYN57" s="526"/>
      <c r="NYO57" s="526"/>
      <c r="NYP57" s="526"/>
      <c r="NYQ57" s="526"/>
      <c r="NYR57" s="526"/>
      <c r="NYS57" s="526"/>
      <c r="NYT57" s="526"/>
      <c r="NYU57" s="526"/>
      <c r="NYV57" s="526"/>
      <c r="NYW57" s="526"/>
      <c r="NYX57" s="526"/>
      <c r="NYY57" s="526"/>
      <c r="NYZ57" s="526"/>
      <c r="NZA57" s="526"/>
      <c r="NZB57" s="526"/>
      <c r="NZC57" s="526"/>
      <c r="NZD57" s="526"/>
      <c r="NZE57" s="526"/>
      <c r="NZF57" s="526"/>
      <c r="NZG57" s="526"/>
      <c r="NZH57" s="526"/>
      <c r="NZI57" s="526"/>
      <c r="NZJ57" s="526"/>
      <c r="NZK57" s="526"/>
      <c r="NZL57" s="526"/>
      <c r="NZM57" s="526"/>
      <c r="NZN57" s="526"/>
      <c r="NZO57" s="526"/>
      <c r="NZP57" s="526"/>
      <c r="NZQ57" s="526"/>
      <c r="NZR57" s="526"/>
      <c r="NZS57" s="526"/>
      <c r="NZT57" s="526"/>
      <c r="NZU57" s="526"/>
      <c r="NZV57" s="526"/>
      <c r="NZW57" s="526"/>
      <c r="NZX57" s="526"/>
      <c r="NZY57" s="526"/>
      <c r="NZZ57" s="526"/>
      <c r="OAA57" s="526"/>
      <c r="OAB57" s="526"/>
      <c r="OAC57" s="526"/>
      <c r="OAD57" s="526"/>
      <c r="OAE57" s="526"/>
      <c r="OAF57" s="526"/>
      <c r="OAG57" s="526"/>
      <c r="OAH57" s="526"/>
      <c r="OAI57" s="526"/>
      <c r="OAJ57" s="526"/>
      <c r="OAK57" s="526"/>
      <c r="OAL57" s="526"/>
      <c r="OAM57" s="526"/>
      <c r="OAN57" s="526"/>
      <c r="OAO57" s="526"/>
      <c r="OAP57" s="526"/>
      <c r="OAQ57" s="526"/>
      <c r="OAR57" s="526"/>
      <c r="OAS57" s="526"/>
      <c r="OAT57" s="526"/>
      <c r="OAU57" s="526"/>
      <c r="OAV57" s="526"/>
      <c r="OAW57" s="526"/>
      <c r="OAX57" s="526"/>
      <c r="OAY57" s="526"/>
      <c r="OAZ57" s="526"/>
      <c r="OBA57" s="526"/>
      <c r="OBB57" s="526"/>
      <c r="OBC57" s="526"/>
      <c r="OBD57" s="526"/>
      <c r="OBE57" s="526"/>
      <c r="OBF57" s="526"/>
      <c r="OBG57" s="526"/>
      <c r="OBH57" s="526"/>
      <c r="OBI57" s="526"/>
      <c r="OBJ57" s="526"/>
      <c r="OBK57" s="526"/>
      <c r="OBL57" s="526"/>
      <c r="OBM57" s="526"/>
      <c r="OBN57" s="526"/>
      <c r="OBO57" s="526"/>
      <c r="OBP57" s="526"/>
      <c r="OBQ57" s="526"/>
      <c r="OBR57" s="526"/>
      <c r="OBS57" s="526"/>
      <c r="OBT57" s="526"/>
      <c r="OBU57" s="526"/>
      <c r="OBV57" s="526"/>
      <c r="OBW57" s="526"/>
      <c r="OBX57" s="526"/>
      <c r="OBY57" s="526"/>
      <c r="OBZ57" s="526"/>
      <c r="OCA57" s="526"/>
      <c r="OCB57" s="526"/>
      <c r="OCC57" s="526"/>
      <c r="OCD57" s="526"/>
      <c r="OCE57" s="526"/>
      <c r="OCF57" s="526"/>
      <c r="OCG57" s="526"/>
      <c r="OCH57" s="526"/>
      <c r="OCI57" s="526"/>
      <c r="OCJ57" s="526"/>
      <c r="OCK57" s="526"/>
      <c r="OCL57" s="526"/>
      <c r="OCM57" s="526"/>
      <c r="OCN57" s="526"/>
      <c r="OCO57" s="526"/>
      <c r="OCP57" s="526"/>
      <c r="OCQ57" s="526"/>
      <c r="OCR57" s="526"/>
      <c r="OCS57" s="526"/>
      <c r="OCT57" s="526"/>
      <c r="OCU57" s="526"/>
      <c r="OCV57" s="526"/>
      <c r="OCW57" s="526"/>
      <c r="OCX57" s="526"/>
      <c r="OCY57" s="526"/>
      <c r="OCZ57" s="526"/>
      <c r="ODA57" s="526"/>
      <c r="ODB57" s="526"/>
      <c r="ODC57" s="526"/>
      <c r="ODD57" s="526"/>
      <c r="ODE57" s="526"/>
      <c r="ODF57" s="526"/>
      <c r="ODG57" s="526"/>
      <c r="ODH57" s="526"/>
      <c r="ODI57" s="526"/>
      <c r="ODJ57" s="526"/>
      <c r="ODK57" s="526"/>
      <c r="ODL57" s="526"/>
      <c r="ODM57" s="526"/>
      <c r="ODN57" s="526"/>
      <c r="ODO57" s="526"/>
      <c r="ODP57" s="526"/>
      <c r="ODQ57" s="526"/>
      <c r="ODR57" s="526"/>
      <c r="ODS57" s="526"/>
      <c r="ODT57" s="526"/>
      <c r="ODU57" s="526"/>
      <c r="ODV57" s="526"/>
      <c r="ODW57" s="526"/>
      <c r="ODX57" s="526"/>
      <c r="ODY57" s="526"/>
      <c r="ODZ57" s="526"/>
      <c r="OEA57" s="526"/>
      <c r="OEB57" s="526"/>
      <c r="OEC57" s="526"/>
      <c r="OED57" s="526"/>
      <c r="OEE57" s="526"/>
      <c r="OEF57" s="526"/>
      <c r="OEG57" s="526"/>
      <c r="OEH57" s="526"/>
      <c r="OEI57" s="526"/>
      <c r="OEJ57" s="526"/>
      <c r="OEK57" s="526"/>
      <c r="OEL57" s="526"/>
      <c r="OEM57" s="526"/>
      <c r="OEN57" s="526"/>
      <c r="OEO57" s="526"/>
      <c r="OEP57" s="526"/>
      <c r="OEQ57" s="526"/>
      <c r="OER57" s="526"/>
      <c r="OES57" s="526"/>
      <c r="OET57" s="526"/>
      <c r="OEU57" s="526"/>
      <c r="OEV57" s="526"/>
      <c r="OEW57" s="526"/>
      <c r="OEX57" s="526"/>
      <c r="OEY57" s="526"/>
      <c r="OEZ57" s="526"/>
      <c r="OFA57" s="526"/>
      <c r="OFB57" s="526"/>
      <c r="OFC57" s="526"/>
      <c r="OFD57" s="526"/>
      <c r="OFE57" s="526"/>
      <c r="OFF57" s="526"/>
      <c r="OFG57" s="526"/>
      <c r="OFH57" s="526"/>
      <c r="OFI57" s="526"/>
      <c r="OFJ57" s="526"/>
      <c r="OFK57" s="526"/>
      <c r="OFL57" s="526"/>
      <c r="OFM57" s="526"/>
      <c r="OFN57" s="526"/>
      <c r="OFO57" s="526"/>
      <c r="OFP57" s="526"/>
      <c r="OFQ57" s="526"/>
      <c r="OFR57" s="526"/>
      <c r="OFS57" s="526"/>
      <c r="OFT57" s="526"/>
      <c r="OFU57" s="526"/>
      <c r="OFV57" s="526"/>
      <c r="OFW57" s="526"/>
      <c r="OFX57" s="526"/>
      <c r="OFY57" s="526"/>
      <c r="OFZ57" s="526"/>
      <c r="OGA57" s="526"/>
      <c r="OGB57" s="526"/>
      <c r="OGC57" s="526"/>
      <c r="OGD57" s="526"/>
      <c r="OGE57" s="526"/>
      <c r="OGF57" s="526"/>
      <c r="OGG57" s="526"/>
      <c r="OGH57" s="526"/>
      <c r="OGI57" s="526"/>
      <c r="OGJ57" s="526"/>
      <c r="OGK57" s="526"/>
      <c r="OGL57" s="526"/>
      <c r="OGM57" s="526"/>
      <c r="OGN57" s="526"/>
      <c r="OGO57" s="526"/>
      <c r="OGP57" s="526"/>
      <c r="OGQ57" s="526"/>
      <c r="OGR57" s="526"/>
      <c r="OGS57" s="526"/>
      <c r="OGT57" s="526"/>
      <c r="OGU57" s="526"/>
      <c r="OGV57" s="526"/>
      <c r="OGW57" s="526"/>
      <c r="OGX57" s="526"/>
      <c r="OGY57" s="526"/>
      <c r="OGZ57" s="526"/>
      <c r="OHA57" s="526"/>
      <c r="OHB57" s="526"/>
      <c r="OHC57" s="526"/>
      <c r="OHD57" s="526"/>
      <c r="OHE57" s="526"/>
      <c r="OHF57" s="526"/>
      <c r="OHG57" s="526"/>
      <c r="OHH57" s="526"/>
      <c r="OHI57" s="526"/>
      <c r="OHJ57" s="526"/>
      <c r="OHK57" s="526"/>
      <c r="OHL57" s="526"/>
      <c r="OHM57" s="526"/>
      <c r="OHN57" s="526"/>
      <c r="OHO57" s="526"/>
      <c r="OHP57" s="526"/>
      <c r="OHQ57" s="526"/>
      <c r="OHR57" s="526"/>
      <c r="OHS57" s="526"/>
      <c r="OHT57" s="526"/>
      <c r="OHU57" s="526"/>
      <c r="OHV57" s="526"/>
      <c r="OHW57" s="526"/>
      <c r="OHX57" s="526"/>
      <c r="OHY57" s="526"/>
      <c r="OHZ57" s="526"/>
      <c r="OIA57" s="526"/>
      <c r="OIB57" s="526"/>
      <c r="OIC57" s="526"/>
      <c r="OID57" s="526"/>
      <c r="OIE57" s="526"/>
      <c r="OIF57" s="526"/>
      <c r="OIG57" s="526"/>
      <c r="OIH57" s="526"/>
      <c r="OII57" s="526"/>
      <c r="OIJ57" s="526"/>
      <c r="OIK57" s="526"/>
      <c r="OIL57" s="526"/>
      <c r="OIM57" s="526"/>
      <c r="OIN57" s="526"/>
      <c r="OIO57" s="526"/>
      <c r="OIP57" s="526"/>
      <c r="OIQ57" s="526"/>
      <c r="OIR57" s="526"/>
      <c r="OIS57" s="526"/>
      <c r="OIT57" s="526"/>
      <c r="OIU57" s="526"/>
      <c r="OIV57" s="526"/>
      <c r="OIW57" s="526"/>
      <c r="OIX57" s="526"/>
      <c r="OIY57" s="526"/>
      <c r="OIZ57" s="526"/>
      <c r="OJA57" s="526"/>
      <c r="OJB57" s="526"/>
      <c r="OJC57" s="526"/>
      <c r="OJD57" s="526"/>
      <c r="OJE57" s="526"/>
      <c r="OJF57" s="526"/>
      <c r="OJG57" s="526"/>
      <c r="OJH57" s="526"/>
      <c r="OJI57" s="526"/>
      <c r="OJJ57" s="526"/>
      <c r="OJK57" s="526"/>
      <c r="OJL57" s="526"/>
      <c r="OJM57" s="526"/>
      <c r="OJN57" s="526"/>
      <c r="OJO57" s="526"/>
      <c r="OJP57" s="526"/>
      <c r="OJQ57" s="526"/>
      <c r="OJR57" s="526"/>
      <c r="OJS57" s="526"/>
      <c r="OJT57" s="526"/>
      <c r="OJU57" s="526"/>
      <c r="OJV57" s="526"/>
      <c r="OJW57" s="526"/>
      <c r="OJX57" s="526"/>
      <c r="OJY57" s="526"/>
      <c r="OJZ57" s="526"/>
      <c r="OKA57" s="526"/>
      <c r="OKB57" s="526"/>
      <c r="OKC57" s="526"/>
      <c r="OKD57" s="526"/>
      <c r="OKE57" s="526"/>
      <c r="OKF57" s="526"/>
      <c r="OKG57" s="526"/>
      <c r="OKH57" s="526"/>
      <c r="OKI57" s="526"/>
      <c r="OKJ57" s="526"/>
      <c r="OKK57" s="526"/>
      <c r="OKL57" s="526"/>
      <c r="OKM57" s="526"/>
      <c r="OKN57" s="526"/>
      <c r="OKO57" s="526"/>
      <c r="OKP57" s="526"/>
      <c r="OKQ57" s="526"/>
      <c r="OKR57" s="526"/>
      <c r="OKS57" s="526"/>
      <c r="OKT57" s="526"/>
      <c r="OKU57" s="526"/>
      <c r="OKV57" s="526"/>
      <c r="OKW57" s="526"/>
      <c r="OKX57" s="526"/>
      <c r="OKY57" s="526"/>
      <c r="OKZ57" s="526"/>
      <c r="OLA57" s="526"/>
      <c r="OLB57" s="526"/>
      <c r="OLC57" s="526"/>
      <c r="OLD57" s="526"/>
      <c r="OLE57" s="526"/>
      <c r="OLF57" s="526"/>
      <c r="OLG57" s="526"/>
      <c r="OLH57" s="526"/>
      <c r="OLI57" s="526"/>
      <c r="OLJ57" s="526"/>
      <c r="OLK57" s="526"/>
      <c r="OLL57" s="526"/>
      <c r="OLM57" s="526"/>
      <c r="OLN57" s="526"/>
      <c r="OLO57" s="526"/>
      <c r="OLP57" s="526"/>
      <c r="OLQ57" s="526"/>
      <c r="OLR57" s="526"/>
      <c r="OLS57" s="526"/>
      <c r="OLT57" s="526"/>
      <c r="OLU57" s="526"/>
      <c r="OLV57" s="526"/>
      <c r="OLW57" s="526"/>
      <c r="OLX57" s="526"/>
      <c r="OLY57" s="526"/>
      <c r="OLZ57" s="526"/>
      <c r="OMA57" s="526"/>
      <c r="OMB57" s="526"/>
      <c r="OMC57" s="526"/>
      <c r="OMD57" s="526"/>
      <c r="OME57" s="526"/>
      <c r="OMF57" s="526"/>
      <c r="OMG57" s="526"/>
      <c r="OMH57" s="526"/>
      <c r="OMI57" s="526"/>
      <c r="OMJ57" s="526"/>
      <c r="OMK57" s="526"/>
      <c r="OML57" s="526"/>
      <c r="OMM57" s="526"/>
      <c r="OMN57" s="526"/>
      <c r="OMO57" s="526"/>
      <c r="OMP57" s="526"/>
      <c r="OMQ57" s="526"/>
      <c r="OMR57" s="526"/>
      <c r="OMS57" s="526"/>
      <c r="OMT57" s="526"/>
      <c r="OMU57" s="526"/>
      <c r="OMV57" s="526"/>
      <c r="OMW57" s="526"/>
      <c r="OMX57" s="526"/>
      <c r="OMY57" s="526"/>
      <c r="OMZ57" s="526"/>
      <c r="ONA57" s="526"/>
      <c r="ONB57" s="526"/>
      <c r="ONC57" s="526"/>
      <c r="OND57" s="526"/>
      <c r="ONE57" s="526"/>
      <c r="ONF57" s="526"/>
      <c r="ONG57" s="526"/>
      <c r="ONH57" s="526"/>
      <c r="ONI57" s="526"/>
      <c r="ONJ57" s="526"/>
      <c r="ONK57" s="526"/>
      <c r="ONL57" s="526"/>
      <c r="ONM57" s="526"/>
      <c r="ONN57" s="526"/>
      <c r="ONO57" s="526"/>
      <c r="ONP57" s="526"/>
      <c r="ONQ57" s="526"/>
      <c r="ONR57" s="526"/>
      <c r="ONS57" s="526"/>
      <c r="ONT57" s="526"/>
      <c r="ONU57" s="526"/>
      <c r="ONV57" s="526"/>
      <c r="ONW57" s="526"/>
      <c r="ONX57" s="526"/>
      <c r="ONY57" s="526"/>
      <c r="ONZ57" s="526"/>
      <c r="OOA57" s="526"/>
      <c r="OOB57" s="526"/>
      <c r="OOC57" s="526"/>
      <c r="OOD57" s="526"/>
      <c r="OOE57" s="526"/>
      <c r="OOF57" s="526"/>
      <c r="OOG57" s="526"/>
      <c r="OOH57" s="526"/>
      <c r="OOI57" s="526"/>
      <c r="OOJ57" s="526"/>
      <c r="OOK57" s="526"/>
      <c r="OOL57" s="526"/>
      <c r="OOM57" s="526"/>
      <c r="OON57" s="526"/>
      <c r="OOO57" s="526"/>
      <c r="OOP57" s="526"/>
      <c r="OOQ57" s="526"/>
      <c r="OOR57" s="526"/>
      <c r="OOS57" s="526"/>
      <c r="OOT57" s="526"/>
      <c r="OOU57" s="526"/>
      <c r="OOV57" s="526"/>
      <c r="OOW57" s="526"/>
      <c r="OOX57" s="526"/>
      <c r="OOY57" s="526"/>
      <c r="OOZ57" s="526"/>
      <c r="OPA57" s="526"/>
      <c r="OPB57" s="526"/>
      <c r="OPC57" s="526"/>
      <c r="OPD57" s="526"/>
      <c r="OPE57" s="526"/>
      <c r="OPF57" s="526"/>
      <c r="OPG57" s="526"/>
      <c r="OPH57" s="526"/>
      <c r="OPI57" s="526"/>
      <c r="OPJ57" s="526"/>
      <c r="OPK57" s="526"/>
      <c r="OPL57" s="526"/>
      <c r="OPM57" s="526"/>
      <c r="OPN57" s="526"/>
      <c r="OPO57" s="526"/>
      <c r="OPP57" s="526"/>
      <c r="OPQ57" s="526"/>
      <c r="OPR57" s="526"/>
      <c r="OPS57" s="526"/>
      <c r="OPT57" s="526"/>
      <c r="OPU57" s="526"/>
      <c r="OPV57" s="526"/>
      <c r="OPW57" s="526"/>
      <c r="OPX57" s="526"/>
      <c r="OPY57" s="526"/>
      <c r="OPZ57" s="526"/>
      <c r="OQA57" s="526"/>
      <c r="OQB57" s="526"/>
      <c r="OQC57" s="526"/>
      <c r="OQD57" s="526"/>
      <c r="OQE57" s="526"/>
      <c r="OQF57" s="526"/>
      <c r="OQG57" s="526"/>
      <c r="OQH57" s="526"/>
      <c r="OQI57" s="526"/>
      <c r="OQJ57" s="526"/>
      <c r="OQK57" s="526"/>
      <c r="OQL57" s="526"/>
      <c r="OQM57" s="526"/>
      <c r="OQN57" s="526"/>
      <c r="OQO57" s="526"/>
      <c r="OQP57" s="526"/>
      <c r="OQQ57" s="526"/>
      <c r="OQR57" s="526"/>
      <c r="OQS57" s="526"/>
      <c r="OQT57" s="526"/>
      <c r="OQU57" s="526"/>
      <c r="OQV57" s="526"/>
      <c r="OQW57" s="526"/>
      <c r="OQX57" s="526"/>
      <c r="OQY57" s="526"/>
      <c r="OQZ57" s="526"/>
      <c r="ORA57" s="526"/>
      <c r="ORB57" s="526"/>
      <c r="ORC57" s="526"/>
      <c r="ORD57" s="526"/>
      <c r="ORE57" s="526"/>
      <c r="ORF57" s="526"/>
      <c r="ORG57" s="526"/>
      <c r="ORH57" s="526"/>
      <c r="ORI57" s="526"/>
      <c r="ORJ57" s="526"/>
      <c r="ORK57" s="526"/>
      <c r="ORL57" s="526"/>
      <c r="ORM57" s="526"/>
      <c r="ORN57" s="526"/>
      <c r="ORO57" s="526"/>
      <c r="ORP57" s="526"/>
      <c r="ORQ57" s="526"/>
      <c r="ORR57" s="526"/>
      <c r="ORS57" s="526"/>
      <c r="ORT57" s="526"/>
      <c r="ORU57" s="526"/>
      <c r="ORV57" s="526"/>
      <c r="ORW57" s="526"/>
      <c r="ORX57" s="526"/>
      <c r="ORY57" s="526"/>
      <c r="ORZ57" s="526"/>
      <c r="OSA57" s="526"/>
      <c r="OSB57" s="526"/>
      <c r="OSC57" s="526"/>
      <c r="OSD57" s="526"/>
      <c r="OSE57" s="526"/>
      <c r="OSF57" s="526"/>
      <c r="OSG57" s="526"/>
      <c r="OSH57" s="526"/>
      <c r="OSI57" s="526"/>
      <c r="OSJ57" s="526"/>
      <c r="OSK57" s="526"/>
      <c r="OSL57" s="526"/>
      <c r="OSM57" s="526"/>
      <c r="OSN57" s="526"/>
      <c r="OSO57" s="526"/>
      <c r="OSP57" s="526"/>
      <c r="OSQ57" s="526"/>
      <c r="OSR57" s="526"/>
      <c r="OSS57" s="526"/>
      <c r="OST57" s="526"/>
      <c r="OSU57" s="526"/>
      <c r="OSV57" s="526"/>
      <c r="OSW57" s="526"/>
      <c r="OSX57" s="526"/>
      <c r="OSY57" s="526"/>
      <c r="OSZ57" s="526"/>
      <c r="OTA57" s="526"/>
      <c r="OTB57" s="526"/>
      <c r="OTC57" s="526"/>
      <c r="OTD57" s="526"/>
      <c r="OTE57" s="526"/>
      <c r="OTF57" s="526"/>
      <c r="OTG57" s="526"/>
      <c r="OTH57" s="526"/>
      <c r="OTI57" s="526"/>
      <c r="OTJ57" s="526"/>
      <c r="OTK57" s="526"/>
      <c r="OTL57" s="526"/>
      <c r="OTM57" s="526"/>
      <c r="OTN57" s="526"/>
      <c r="OTO57" s="526"/>
      <c r="OTP57" s="526"/>
      <c r="OTQ57" s="526"/>
      <c r="OTR57" s="526"/>
      <c r="OTS57" s="526"/>
      <c r="OTT57" s="526"/>
      <c r="OTU57" s="526"/>
      <c r="OTV57" s="526"/>
      <c r="OTW57" s="526"/>
      <c r="OTX57" s="526"/>
      <c r="OTY57" s="526"/>
      <c r="OTZ57" s="526"/>
      <c r="OUA57" s="526"/>
      <c r="OUB57" s="526"/>
      <c r="OUC57" s="526"/>
      <c r="OUD57" s="526"/>
      <c r="OUE57" s="526"/>
      <c r="OUF57" s="526"/>
      <c r="OUG57" s="526"/>
      <c r="OUH57" s="526"/>
      <c r="OUI57" s="526"/>
      <c r="OUJ57" s="526"/>
      <c r="OUK57" s="526"/>
      <c r="OUL57" s="526"/>
      <c r="OUM57" s="526"/>
      <c r="OUN57" s="526"/>
      <c r="OUO57" s="526"/>
      <c r="OUP57" s="526"/>
      <c r="OUQ57" s="526"/>
      <c r="OUR57" s="526"/>
      <c r="OUS57" s="526"/>
      <c r="OUT57" s="526"/>
      <c r="OUU57" s="526"/>
      <c r="OUV57" s="526"/>
      <c r="OUW57" s="526"/>
      <c r="OUX57" s="526"/>
      <c r="OUY57" s="526"/>
      <c r="OUZ57" s="526"/>
      <c r="OVA57" s="526"/>
      <c r="OVB57" s="526"/>
      <c r="OVC57" s="526"/>
      <c r="OVD57" s="526"/>
      <c r="OVE57" s="526"/>
      <c r="OVF57" s="526"/>
      <c r="OVG57" s="526"/>
      <c r="OVH57" s="526"/>
      <c r="OVI57" s="526"/>
      <c r="OVJ57" s="526"/>
      <c r="OVK57" s="526"/>
      <c r="OVL57" s="526"/>
      <c r="OVM57" s="526"/>
      <c r="OVN57" s="526"/>
      <c r="OVO57" s="526"/>
      <c r="OVP57" s="526"/>
      <c r="OVQ57" s="526"/>
      <c r="OVR57" s="526"/>
      <c r="OVS57" s="526"/>
      <c r="OVT57" s="526"/>
      <c r="OVU57" s="526"/>
      <c r="OVV57" s="526"/>
      <c r="OVW57" s="526"/>
      <c r="OVX57" s="526"/>
      <c r="OVY57" s="526"/>
      <c r="OVZ57" s="526"/>
      <c r="OWA57" s="526"/>
      <c r="OWB57" s="526"/>
      <c r="OWC57" s="526"/>
      <c r="OWD57" s="526"/>
      <c r="OWE57" s="526"/>
      <c r="OWF57" s="526"/>
      <c r="OWG57" s="526"/>
      <c r="OWH57" s="526"/>
      <c r="OWI57" s="526"/>
      <c r="OWJ57" s="526"/>
      <c r="OWK57" s="526"/>
      <c r="OWL57" s="526"/>
      <c r="OWM57" s="526"/>
      <c r="OWN57" s="526"/>
      <c r="OWO57" s="526"/>
      <c r="OWP57" s="526"/>
      <c r="OWQ57" s="526"/>
      <c r="OWR57" s="526"/>
      <c r="OWS57" s="526"/>
      <c r="OWT57" s="526"/>
      <c r="OWU57" s="526"/>
      <c r="OWV57" s="526"/>
      <c r="OWW57" s="526"/>
      <c r="OWX57" s="526"/>
      <c r="OWY57" s="526"/>
      <c r="OWZ57" s="526"/>
      <c r="OXA57" s="526"/>
      <c r="OXB57" s="526"/>
      <c r="OXC57" s="526"/>
      <c r="OXD57" s="526"/>
      <c r="OXE57" s="526"/>
      <c r="OXF57" s="526"/>
      <c r="OXG57" s="526"/>
      <c r="OXH57" s="526"/>
      <c r="OXI57" s="526"/>
      <c r="OXJ57" s="526"/>
      <c r="OXK57" s="526"/>
      <c r="OXL57" s="526"/>
      <c r="OXM57" s="526"/>
      <c r="OXN57" s="526"/>
      <c r="OXO57" s="526"/>
      <c r="OXP57" s="526"/>
      <c r="OXQ57" s="526"/>
      <c r="OXR57" s="526"/>
      <c r="OXS57" s="526"/>
      <c r="OXT57" s="526"/>
      <c r="OXU57" s="526"/>
      <c r="OXV57" s="526"/>
      <c r="OXW57" s="526"/>
      <c r="OXX57" s="526"/>
      <c r="OXY57" s="526"/>
      <c r="OXZ57" s="526"/>
      <c r="OYA57" s="526"/>
      <c r="OYB57" s="526"/>
      <c r="OYC57" s="526"/>
      <c r="OYD57" s="526"/>
      <c r="OYE57" s="526"/>
      <c r="OYF57" s="526"/>
      <c r="OYG57" s="526"/>
      <c r="OYH57" s="526"/>
      <c r="OYI57" s="526"/>
      <c r="OYJ57" s="526"/>
      <c r="OYK57" s="526"/>
      <c r="OYL57" s="526"/>
      <c r="OYM57" s="526"/>
      <c r="OYN57" s="526"/>
      <c r="OYO57" s="526"/>
      <c r="OYP57" s="526"/>
      <c r="OYQ57" s="526"/>
      <c r="OYR57" s="526"/>
      <c r="OYS57" s="526"/>
      <c r="OYT57" s="526"/>
      <c r="OYU57" s="526"/>
      <c r="OYV57" s="526"/>
      <c r="OYW57" s="526"/>
      <c r="OYX57" s="526"/>
      <c r="OYY57" s="526"/>
      <c r="OYZ57" s="526"/>
      <c r="OZA57" s="526"/>
      <c r="OZB57" s="526"/>
      <c r="OZC57" s="526"/>
      <c r="OZD57" s="526"/>
      <c r="OZE57" s="526"/>
      <c r="OZF57" s="526"/>
      <c r="OZG57" s="526"/>
      <c r="OZH57" s="526"/>
      <c r="OZI57" s="526"/>
      <c r="OZJ57" s="526"/>
      <c r="OZK57" s="526"/>
      <c r="OZL57" s="526"/>
      <c r="OZM57" s="526"/>
      <c r="OZN57" s="526"/>
      <c r="OZO57" s="526"/>
      <c r="OZP57" s="526"/>
      <c r="OZQ57" s="526"/>
      <c r="OZR57" s="526"/>
      <c r="OZS57" s="526"/>
      <c r="OZT57" s="526"/>
      <c r="OZU57" s="526"/>
      <c r="OZV57" s="526"/>
      <c r="OZW57" s="526"/>
      <c r="OZX57" s="526"/>
      <c r="OZY57" s="526"/>
      <c r="OZZ57" s="526"/>
      <c r="PAA57" s="526"/>
      <c r="PAB57" s="526"/>
      <c r="PAC57" s="526"/>
      <c r="PAD57" s="526"/>
      <c r="PAE57" s="526"/>
      <c r="PAF57" s="526"/>
      <c r="PAG57" s="526"/>
      <c r="PAH57" s="526"/>
      <c r="PAI57" s="526"/>
      <c r="PAJ57" s="526"/>
      <c r="PAK57" s="526"/>
      <c r="PAL57" s="526"/>
      <c r="PAM57" s="526"/>
      <c r="PAN57" s="526"/>
      <c r="PAO57" s="526"/>
      <c r="PAP57" s="526"/>
      <c r="PAQ57" s="526"/>
      <c r="PAR57" s="526"/>
      <c r="PAS57" s="526"/>
      <c r="PAT57" s="526"/>
      <c r="PAU57" s="526"/>
      <c r="PAV57" s="526"/>
      <c r="PAW57" s="526"/>
      <c r="PAX57" s="526"/>
      <c r="PAY57" s="526"/>
      <c r="PAZ57" s="526"/>
      <c r="PBA57" s="526"/>
      <c r="PBB57" s="526"/>
      <c r="PBC57" s="526"/>
      <c r="PBD57" s="526"/>
      <c r="PBE57" s="526"/>
      <c r="PBF57" s="526"/>
      <c r="PBG57" s="526"/>
      <c r="PBH57" s="526"/>
      <c r="PBI57" s="526"/>
      <c r="PBJ57" s="526"/>
      <c r="PBK57" s="526"/>
      <c r="PBL57" s="526"/>
      <c r="PBM57" s="526"/>
      <c r="PBN57" s="526"/>
      <c r="PBO57" s="526"/>
      <c r="PBP57" s="526"/>
      <c r="PBQ57" s="526"/>
      <c r="PBR57" s="526"/>
      <c r="PBS57" s="526"/>
      <c r="PBT57" s="526"/>
      <c r="PBU57" s="526"/>
      <c r="PBV57" s="526"/>
      <c r="PBW57" s="526"/>
      <c r="PBX57" s="526"/>
      <c r="PBY57" s="526"/>
      <c r="PBZ57" s="526"/>
      <c r="PCA57" s="526"/>
      <c r="PCB57" s="526"/>
      <c r="PCC57" s="526"/>
      <c r="PCD57" s="526"/>
      <c r="PCE57" s="526"/>
      <c r="PCF57" s="526"/>
      <c r="PCG57" s="526"/>
      <c r="PCH57" s="526"/>
      <c r="PCI57" s="526"/>
      <c r="PCJ57" s="526"/>
      <c r="PCK57" s="526"/>
      <c r="PCL57" s="526"/>
      <c r="PCM57" s="526"/>
      <c r="PCN57" s="526"/>
      <c r="PCO57" s="526"/>
      <c r="PCP57" s="526"/>
      <c r="PCQ57" s="526"/>
      <c r="PCR57" s="526"/>
      <c r="PCS57" s="526"/>
      <c r="PCT57" s="526"/>
      <c r="PCU57" s="526"/>
      <c r="PCV57" s="526"/>
      <c r="PCW57" s="526"/>
      <c r="PCX57" s="526"/>
      <c r="PCY57" s="526"/>
      <c r="PCZ57" s="526"/>
      <c r="PDA57" s="526"/>
      <c r="PDB57" s="526"/>
      <c r="PDC57" s="526"/>
      <c r="PDD57" s="526"/>
      <c r="PDE57" s="526"/>
      <c r="PDF57" s="526"/>
      <c r="PDG57" s="526"/>
      <c r="PDH57" s="526"/>
      <c r="PDI57" s="526"/>
      <c r="PDJ57" s="526"/>
      <c r="PDK57" s="526"/>
      <c r="PDL57" s="526"/>
      <c r="PDM57" s="526"/>
      <c r="PDN57" s="526"/>
      <c r="PDO57" s="526"/>
      <c r="PDP57" s="526"/>
      <c r="PDQ57" s="526"/>
      <c r="PDR57" s="526"/>
      <c r="PDS57" s="526"/>
      <c r="PDT57" s="526"/>
      <c r="PDU57" s="526"/>
      <c r="PDV57" s="526"/>
      <c r="PDW57" s="526"/>
      <c r="PDX57" s="526"/>
      <c r="PDY57" s="526"/>
      <c r="PDZ57" s="526"/>
      <c r="PEA57" s="526"/>
      <c r="PEB57" s="526"/>
      <c r="PEC57" s="526"/>
      <c r="PED57" s="526"/>
      <c r="PEE57" s="526"/>
      <c r="PEF57" s="526"/>
      <c r="PEG57" s="526"/>
      <c r="PEH57" s="526"/>
      <c r="PEI57" s="526"/>
      <c r="PEJ57" s="526"/>
      <c r="PEK57" s="526"/>
      <c r="PEL57" s="526"/>
      <c r="PEM57" s="526"/>
      <c r="PEN57" s="526"/>
      <c r="PEO57" s="526"/>
      <c r="PEP57" s="526"/>
      <c r="PEQ57" s="526"/>
      <c r="PER57" s="526"/>
      <c r="PES57" s="526"/>
      <c r="PET57" s="526"/>
      <c r="PEU57" s="526"/>
      <c r="PEV57" s="526"/>
      <c r="PEW57" s="526"/>
      <c r="PEX57" s="526"/>
      <c r="PEY57" s="526"/>
      <c r="PEZ57" s="526"/>
      <c r="PFA57" s="526"/>
      <c r="PFB57" s="526"/>
      <c r="PFC57" s="526"/>
      <c r="PFD57" s="526"/>
      <c r="PFE57" s="526"/>
      <c r="PFF57" s="526"/>
      <c r="PFG57" s="526"/>
      <c r="PFH57" s="526"/>
      <c r="PFI57" s="526"/>
      <c r="PFJ57" s="526"/>
      <c r="PFK57" s="526"/>
      <c r="PFL57" s="526"/>
      <c r="PFM57" s="526"/>
      <c r="PFN57" s="526"/>
      <c r="PFO57" s="526"/>
      <c r="PFP57" s="526"/>
      <c r="PFQ57" s="526"/>
      <c r="PFR57" s="526"/>
      <c r="PFS57" s="526"/>
      <c r="PFT57" s="526"/>
      <c r="PFU57" s="526"/>
      <c r="PFV57" s="526"/>
      <c r="PFW57" s="526"/>
      <c r="PFX57" s="526"/>
      <c r="PFY57" s="526"/>
      <c r="PFZ57" s="526"/>
      <c r="PGA57" s="526"/>
      <c r="PGB57" s="526"/>
      <c r="PGC57" s="526"/>
      <c r="PGD57" s="526"/>
      <c r="PGE57" s="526"/>
      <c r="PGF57" s="526"/>
      <c r="PGG57" s="526"/>
      <c r="PGH57" s="526"/>
      <c r="PGI57" s="526"/>
      <c r="PGJ57" s="526"/>
      <c r="PGK57" s="526"/>
      <c r="PGL57" s="526"/>
      <c r="PGM57" s="526"/>
      <c r="PGN57" s="526"/>
      <c r="PGO57" s="526"/>
      <c r="PGP57" s="526"/>
      <c r="PGQ57" s="526"/>
      <c r="PGR57" s="526"/>
      <c r="PGS57" s="526"/>
      <c r="PGT57" s="526"/>
      <c r="PGU57" s="526"/>
      <c r="PGV57" s="526"/>
      <c r="PGW57" s="526"/>
      <c r="PGX57" s="526"/>
      <c r="PGY57" s="526"/>
      <c r="PGZ57" s="526"/>
      <c r="PHA57" s="526"/>
      <c r="PHB57" s="526"/>
      <c r="PHC57" s="526"/>
      <c r="PHD57" s="526"/>
      <c r="PHE57" s="526"/>
      <c r="PHF57" s="526"/>
      <c r="PHG57" s="526"/>
      <c r="PHH57" s="526"/>
      <c r="PHI57" s="526"/>
      <c r="PHJ57" s="526"/>
      <c r="PHK57" s="526"/>
      <c r="PHL57" s="526"/>
      <c r="PHM57" s="526"/>
      <c r="PHN57" s="526"/>
      <c r="PHO57" s="526"/>
      <c r="PHP57" s="526"/>
      <c r="PHQ57" s="526"/>
      <c r="PHR57" s="526"/>
      <c r="PHS57" s="526"/>
      <c r="PHT57" s="526"/>
      <c r="PHU57" s="526"/>
      <c r="PHV57" s="526"/>
      <c r="PHW57" s="526"/>
      <c r="PHX57" s="526"/>
      <c r="PHY57" s="526"/>
      <c r="PHZ57" s="526"/>
      <c r="PIA57" s="526"/>
      <c r="PIB57" s="526"/>
      <c r="PIC57" s="526"/>
      <c r="PID57" s="526"/>
      <c r="PIE57" s="526"/>
      <c r="PIF57" s="526"/>
      <c r="PIG57" s="526"/>
      <c r="PIH57" s="526"/>
      <c r="PII57" s="526"/>
      <c r="PIJ57" s="526"/>
      <c r="PIK57" s="526"/>
      <c r="PIL57" s="526"/>
      <c r="PIM57" s="526"/>
      <c r="PIN57" s="526"/>
      <c r="PIO57" s="526"/>
      <c r="PIP57" s="526"/>
      <c r="PIQ57" s="526"/>
      <c r="PIR57" s="526"/>
      <c r="PIS57" s="526"/>
      <c r="PIT57" s="526"/>
      <c r="PIU57" s="526"/>
      <c r="PIV57" s="526"/>
      <c r="PIW57" s="526"/>
      <c r="PIX57" s="526"/>
      <c r="PIY57" s="526"/>
      <c r="PIZ57" s="526"/>
      <c r="PJA57" s="526"/>
      <c r="PJB57" s="526"/>
      <c r="PJC57" s="526"/>
      <c r="PJD57" s="526"/>
      <c r="PJE57" s="526"/>
      <c r="PJF57" s="526"/>
      <c r="PJG57" s="526"/>
      <c r="PJH57" s="526"/>
      <c r="PJI57" s="526"/>
      <c r="PJJ57" s="526"/>
      <c r="PJK57" s="526"/>
      <c r="PJL57" s="526"/>
      <c r="PJM57" s="526"/>
      <c r="PJN57" s="526"/>
      <c r="PJO57" s="526"/>
      <c r="PJP57" s="526"/>
      <c r="PJQ57" s="526"/>
      <c r="PJR57" s="526"/>
      <c r="PJS57" s="526"/>
      <c r="PJT57" s="526"/>
      <c r="PJU57" s="526"/>
      <c r="PJV57" s="526"/>
      <c r="PJW57" s="526"/>
      <c r="PJX57" s="526"/>
      <c r="PJY57" s="526"/>
      <c r="PJZ57" s="526"/>
      <c r="PKA57" s="526"/>
      <c r="PKB57" s="526"/>
      <c r="PKC57" s="526"/>
      <c r="PKD57" s="526"/>
      <c r="PKE57" s="526"/>
      <c r="PKF57" s="526"/>
      <c r="PKG57" s="526"/>
      <c r="PKH57" s="526"/>
      <c r="PKI57" s="526"/>
      <c r="PKJ57" s="526"/>
      <c r="PKK57" s="526"/>
      <c r="PKL57" s="526"/>
      <c r="PKM57" s="526"/>
      <c r="PKN57" s="526"/>
      <c r="PKO57" s="526"/>
      <c r="PKP57" s="526"/>
      <c r="PKQ57" s="526"/>
      <c r="PKR57" s="526"/>
      <c r="PKS57" s="526"/>
      <c r="PKT57" s="526"/>
      <c r="PKU57" s="526"/>
      <c r="PKV57" s="526"/>
      <c r="PKW57" s="526"/>
      <c r="PKX57" s="526"/>
      <c r="PKY57" s="526"/>
      <c r="PKZ57" s="526"/>
      <c r="PLA57" s="526"/>
      <c r="PLB57" s="526"/>
      <c r="PLC57" s="526"/>
      <c r="PLD57" s="526"/>
      <c r="PLE57" s="526"/>
      <c r="PLF57" s="526"/>
      <c r="PLG57" s="526"/>
      <c r="PLH57" s="526"/>
      <c r="PLI57" s="526"/>
      <c r="PLJ57" s="526"/>
      <c r="PLK57" s="526"/>
      <c r="PLL57" s="526"/>
      <c r="PLM57" s="526"/>
      <c r="PLN57" s="526"/>
      <c r="PLO57" s="526"/>
      <c r="PLP57" s="526"/>
      <c r="PLQ57" s="526"/>
      <c r="PLR57" s="526"/>
      <c r="PLS57" s="526"/>
      <c r="PLT57" s="526"/>
      <c r="PLU57" s="526"/>
      <c r="PLV57" s="526"/>
      <c r="PLW57" s="526"/>
      <c r="PLX57" s="526"/>
      <c r="PLY57" s="526"/>
      <c r="PLZ57" s="526"/>
      <c r="PMA57" s="526"/>
      <c r="PMB57" s="526"/>
      <c r="PMC57" s="526"/>
      <c r="PMD57" s="526"/>
      <c r="PME57" s="526"/>
      <c r="PMF57" s="526"/>
      <c r="PMG57" s="526"/>
      <c r="PMH57" s="526"/>
      <c r="PMI57" s="526"/>
      <c r="PMJ57" s="526"/>
      <c r="PMK57" s="526"/>
      <c r="PML57" s="526"/>
      <c r="PMM57" s="526"/>
      <c r="PMN57" s="526"/>
      <c r="PMO57" s="526"/>
      <c r="PMP57" s="526"/>
      <c r="PMQ57" s="526"/>
      <c r="PMR57" s="526"/>
      <c r="PMS57" s="526"/>
      <c r="PMT57" s="526"/>
      <c r="PMU57" s="526"/>
      <c r="PMV57" s="526"/>
      <c r="PMW57" s="526"/>
      <c r="PMX57" s="526"/>
      <c r="PMY57" s="526"/>
      <c r="PMZ57" s="526"/>
      <c r="PNA57" s="526"/>
      <c r="PNB57" s="526"/>
      <c r="PNC57" s="526"/>
      <c r="PND57" s="526"/>
      <c r="PNE57" s="526"/>
      <c r="PNF57" s="526"/>
      <c r="PNG57" s="526"/>
      <c r="PNH57" s="526"/>
      <c r="PNI57" s="526"/>
      <c r="PNJ57" s="526"/>
      <c r="PNK57" s="526"/>
      <c r="PNL57" s="526"/>
      <c r="PNM57" s="526"/>
      <c r="PNN57" s="526"/>
      <c r="PNO57" s="526"/>
      <c r="PNP57" s="526"/>
      <c r="PNQ57" s="526"/>
      <c r="PNR57" s="526"/>
      <c r="PNS57" s="526"/>
      <c r="PNT57" s="526"/>
      <c r="PNU57" s="526"/>
      <c r="PNV57" s="526"/>
      <c r="PNW57" s="526"/>
      <c r="PNX57" s="526"/>
      <c r="PNY57" s="526"/>
      <c r="PNZ57" s="526"/>
      <c r="POA57" s="526"/>
      <c r="POB57" s="526"/>
      <c r="POC57" s="526"/>
      <c r="POD57" s="526"/>
      <c r="POE57" s="526"/>
      <c r="POF57" s="526"/>
      <c r="POG57" s="526"/>
      <c r="POH57" s="526"/>
      <c r="POI57" s="526"/>
      <c r="POJ57" s="526"/>
      <c r="POK57" s="526"/>
      <c r="POL57" s="526"/>
      <c r="POM57" s="526"/>
      <c r="PON57" s="526"/>
      <c r="POO57" s="526"/>
      <c r="POP57" s="526"/>
      <c r="POQ57" s="526"/>
      <c r="POR57" s="526"/>
      <c r="POS57" s="526"/>
      <c r="POT57" s="526"/>
      <c r="POU57" s="526"/>
      <c r="POV57" s="526"/>
      <c r="POW57" s="526"/>
      <c r="POX57" s="526"/>
      <c r="POY57" s="526"/>
      <c r="POZ57" s="526"/>
      <c r="PPA57" s="526"/>
      <c r="PPB57" s="526"/>
      <c r="PPC57" s="526"/>
      <c r="PPD57" s="526"/>
      <c r="PPE57" s="526"/>
      <c r="PPF57" s="526"/>
      <c r="PPG57" s="526"/>
      <c r="PPH57" s="526"/>
      <c r="PPI57" s="526"/>
      <c r="PPJ57" s="526"/>
      <c r="PPK57" s="526"/>
      <c r="PPL57" s="526"/>
      <c r="PPM57" s="526"/>
      <c r="PPN57" s="526"/>
      <c r="PPO57" s="526"/>
      <c r="PPP57" s="526"/>
      <c r="PPQ57" s="526"/>
      <c r="PPR57" s="526"/>
      <c r="PPS57" s="526"/>
      <c r="PPT57" s="526"/>
      <c r="PPU57" s="526"/>
      <c r="PPV57" s="526"/>
      <c r="PPW57" s="526"/>
      <c r="PPX57" s="526"/>
      <c r="PPY57" s="526"/>
      <c r="PPZ57" s="526"/>
      <c r="PQA57" s="526"/>
      <c r="PQB57" s="526"/>
      <c r="PQC57" s="526"/>
      <c r="PQD57" s="526"/>
      <c r="PQE57" s="526"/>
      <c r="PQF57" s="526"/>
      <c r="PQG57" s="526"/>
      <c r="PQH57" s="526"/>
      <c r="PQI57" s="526"/>
      <c r="PQJ57" s="526"/>
      <c r="PQK57" s="526"/>
      <c r="PQL57" s="526"/>
      <c r="PQM57" s="526"/>
      <c r="PQN57" s="526"/>
      <c r="PQO57" s="526"/>
      <c r="PQP57" s="526"/>
      <c r="PQQ57" s="526"/>
      <c r="PQR57" s="526"/>
      <c r="PQS57" s="526"/>
      <c r="PQT57" s="526"/>
      <c r="PQU57" s="526"/>
      <c r="PQV57" s="526"/>
      <c r="PQW57" s="526"/>
      <c r="PQX57" s="526"/>
      <c r="PQY57" s="526"/>
      <c r="PQZ57" s="526"/>
      <c r="PRA57" s="526"/>
      <c r="PRB57" s="526"/>
      <c r="PRC57" s="526"/>
      <c r="PRD57" s="526"/>
      <c r="PRE57" s="526"/>
      <c r="PRF57" s="526"/>
      <c r="PRG57" s="526"/>
      <c r="PRH57" s="526"/>
      <c r="PRI57" s="526"/>
      <c r="PRJ57" s="526"/>
      <c r="PRK57" s="526"/>
      <c r="PRL57" s="526"/>
      <c r="PRM57" s="526"/>
      <c r="PRN57" s="526"/>
      <c r="PRO57" s="526"/>
      <c r="PRP57" s="526"/>
      <c r="PRQ57" s="526"/>
      <c r="PRR57" s="526"/>
      <c r="PRS57" s="526"/>
      <c r="PRT57" s="526"/>
      <c r="PRU57" s="526"/>
      <c r="PRV57" s="526"/>
      <c r="PRW57" s="526"/>
      <c r="PRX57" s="526"/>
      <c r="PRY57" s="526"/>
      <c r="PRZ57" s="526"/>
      <c r="PSA57" s="526"/>
      <c r="PSB57" s="526"/>
      <c r="PSC57" s="526"/>
      <c r="PSD57" s="526"/>
      <c r="PSE57" s="526"/>
      <c r="PSF57" s="526"/>
      <c r="PSG57" s="526"/>
      <c r="PSH57" s="526"/>
      <c r="PSI57" s="526"/>
      <c r="PSJ57" s="526"/>
      <c r="PSK57" s="526"/>
      <c r="PSL57" s="526"/>
      <c r="PSM57" s="526"/>
      <c r="PSN57" s="526"/>
      <c r="PSO57" s="526"/>
      <c r="PSP57" s="526"/>
      <c r="PSQ57" s="526"/>
      <c r="PSR57" s="526"/>
      <c r="PSS57" s="526"/>
      <c r="PST57" s="526"/>
      <c r="PSU57" s="526"/>
      <c r="PSV57" s="526"/>
      <c r="PSW57" s="526"/>
      <c r="PSX57" s="526"/>
      <c r="PSY57" s="526"/>
      <c r="PSZ57" s="526"/>
      <c r="PTA57" s="526"/>
      <c r="PTB57" s="526"/>
      <c r="PTC57" s="526"/>
      <c r="PTD57" s="526"/>
      <c r="PTE57" s="526"/>
      <c r="PTF57" s="526"/>
      <c r="PTG57" s="526"/>
      <c r="PTH57" s="526"/>
      <c r="PTI57" s="526"/>
      <c r="PTJ57" s="526"/>
      <c r="PTK57" s="526"/>
      <c r="PTL57" s="526"/>
      <c r="PTM57" s="526"/>
      <c r="PTN57" s="526"/>
      <c r="PTO57" s="526"/>
      <c r="PTP57" s="526"/>
      <c r="PTQ57" s="526"/>
      <c r="PTR57" s="526"/>
      <c r="PTS57" s="526"/>
      <c r="PTT57" s="526"/>
      <c r="PTU57" s="526"/>
      <c r="PTV57" s="526"/>
      <c r="PTW57" s="526"/>
      <c r="PTX57" s="526"/>
      <c r="PTY57" s="526"/>
      <c r="PTZ57" s="526"/>
      <c r="PUA57" s="526"/>
      <c r="PUB57" s="526"/>
      <c r="PUC57" s="526"/>
      <c r="PUD57" s="526"/>
      <c r="PUE57" s="526"/>
      <c r="PUF57" s="526"/>
      <c r="PUG57" s="526"/>
      <c r="PUH57" s="526"/>
      <c r="PUI57" s="526"/>
      <c r="PUJ57" s="526"/>
      <c r="PUK57" s="526"/>
      <c r="PUL57" s="526"/>
      <c r="PUM57" s="526"/>
      <c r="PUN57" s="526"/>
      <c r="PUO57" s="526"/>
      <c r="PUP57" s="526"/>
      <c r="PUQ57" s="526"/>
      <c r="PUR57" s="526"/>
      <c r="PUS57" s="526"/>
      <c r="PUT57" s="526"/>
      <c r="PUU57" s="526"/>
      <c r="PUV57" s="526"/>
      <c r="PUW57" s="526"/>
      <c r="PUX57" s="526"/>
      <c r="PUY57" s="526"/>
      <c r="PUZ57" s="526"/>
      <c r="PVA57" s="526"/>
      <c r="PVB57" s="526"/>
      <c r="PVC57" s="526"/>
      <c r="PVD57" s="526"/>
      <c r="PVE57" s="526"/>
      <c r="PVF57" s="526"/>
      <c r="PVG57" s="526"/>
      <c r="PVH57" s="526"/>
      <c r="PVI57" s="526"/>
      <c r="PVJ57" s="526"/>
      <c r="PVK57" s="526"/>
      <c r="PVL57" s="526"/>
      <c r="PVM57" s="526"/>
      <c r="PVN57" s="526"/>
      <c r="PVO57" s="526"/>
      <c r="PVP57" s="526"/>
      <c r="PVQ57" s="526"/>
      <c r="PVR57" s="526"/>
      <c r="PVS57" s="526"/>
      <c r="PVT57" s="526"/>
      <c r="PVU57" s="526"/>
      <c r="PVV57" s="526"/>
      <c r="PVW57" s="526"/>
      <c r="PVX57" s="526"/>
      <c r="PVY57" s="526"/>
      <c r="PVZ57" s="526"/>
      <c r="PWA57" s="526"/>
      <c r="PWB57" s="526"/>
      <c r="PWC57" s="526"/>
      <c r="PWD57" s="526"/>
      <c r="PWE57" s="526"/>
      <c r="PWF57" s="526"/>
      <c r="PWG57" s="526"/>
      <c r="PWH57" s="526"/>
      <c r="PWI57" s="526"/>
      <c r="PWJ57" s="526"/>
      <c r="PWK57" s="526"/>
      <c r="PWL57" s="526"/>
      <c r="PWM57" s="526"/>
      <c r="PWN57" s="526"/>
      <c r="PWO57" s="526"/>
      <c r="PWP57" s="526"/>
      <c r="PWQ57" s="526"/>
      <c r="PWR57" s="526"/>
      <c r="PWS57" s="526"/>
      <c r="PWT57" s="526"/>
      <c r="PWU57" s="526"/>
      <c r="PWV57" s="526"/>
      <c r="PWW57" s="526"/>
      <c r="PWX57" s="526"/>
      <c r="PWY57" s="526"/>
      <c r="PWZ57" s="526"/>
      <c r="PXA57" s="526"/>
      <c r="PXB57" s="526"/>
      <c r="PXC57" s="526"/>
      <c r="PXD57" s="526"/>
      <c r="PXE57" s="526"/>
      <c r="PXF57" s="526"/>
      <c r="PXG57" s="526"/>
      <c r="PXH57" s="526"/>
      <c r="PXI57" s="526"/>
      <c r="PXJ57" s="526"/>
      <c r="PXK57" s="526"/>
      <c r="PXL57" s="526"/>
      <c r="PXM57" s="526"/>
      <c r="PXN57" s="526"/>
      <c r="PXO57" s="526"/>
      <c r="PXP57" s="526"/>
      <c r="PXQ57" s="526"/>
      <c r="PXR57" s="526"/>
      <c r="PXS57" s="526"/>
      <c r="PXT57" s="526"/>
      <c r="PXU57" s="526"/>
      <c r="PXV57" s="526"/>
      <c r="PXW57" s="526"/>
      <c r="PXX57" s="526"/>
      <c r="PXY57" s="526"/>
      <c r="PXZ57" s="526"/>
      <c r="PYA57" s="526"/>
      <c r="PYB57" s="526"/>
      <c r="PYC57" s="526"/>
      <c r="PYD57" s="526"/>
      <c r="PYE57" s="526"/>
      <c r="PYF57" s="526"/>
      <c r="PYG57" s="526"/>
      <c r="PYH57" s="526"/>
      <c r="PYI57" s="526"/>
      <c r="PYJ57" s="526"/>
      <c r="PYK57" s="526"/>
      <c r="PYL57" s="526"/>
      <c r="PYM57" s="526"/>
      <c r="PYN57" s="526"/>
      <c r="PYO57" s="526"/>
      <c r="PYP57" s="526"/>
      <c r="PYQ57" s="526"/>
      <c r="PYR57" s="526"/>
      <c r="PYS57" s="526"/>
      <c r="PYT57" s="526"/>
      <c r="PYU57" s="526"/>
      <c r="PYV57" s="526"/>
      <c r="PYW57" s="526"/>
      <c r="PYX57" s="526"/>
      <c r="PYY57" s="526"/>
      <c r="PYZ57" s="526"/>
      <c r="PZA57" s="526"/>
      <c r="PZB57" s="526"/>
      <c r="PZC57" s="526"/>
      <c r="PZD57" s="526"/>
      <c r="PZE57" s="526"/>
      <c r="PZF57" s="526"/>
      <c r="PZG57" s="526"/>
      <c r="PZH57" s="526"/>
      <c r="PZI57" s="526"/>
      <c r="PZJ57" s="526"/>
      <c r="PZK57" s="526"/>
      <c r="PZL57" s="526"/>
      <c r="PZM57" s="526"/>
      <c r="PZN57" s="526"/>
      <c r="PZO57" s="526"/>
      <c r="PZP57" s="526"/>
      <c r="PZQ57" s="526"/>
      <c r="PZR57" s="526"/>
      <c r="PZS57" s="526"/>
      <c r="PZT57" s="526"/>
      <c r="PZU57" s="526"/>
      <c r="PZV57" s="526"/>
      <c r="PZW57" s="526"/>
      <c r="PZX57" s="526"/>
      <c r="PZY57" s="526"/>
      <c r="PZZ57" s="526"/>
      <c r="QAA57" s="526"/>
      <c r="QAB57" s="526"/>
      <c r="QAC57" s="526"/>
      <c r="QAD57" s="526"/>
      <c r="QAE57" s="526"/>
      <c r="QAF57" s="526"/>
      <c r="QAG57" s="526"/>
      <c r="QAH57" s="526"/>
      <c r="QAI57" s="526"/>
      <c r="QAJ57" s="526"/>
      <c r="QAK57" s="526"/>
      <c r="QAL57" s="526"/>
      <c r="QAM57" s="526"/>
      <c r="QAN57" s="526"/>
      <c r="QAO57" s="526"/>
      <c r="QAP57" s="526"/>
      <c r="QAQ57" s="526"/>
      <c r="QAR57" s="526"/>
      <c r="QAS57" s="526"/>
      <c r="QAT57" s="526"/>
      <c r="QAU57" s="526"/>
      <c r="QAV57" s="526"/>
      <c r="QAW57" s="526"/>
      <c r="QAX57" s="526"/>
      <c r="QAY57" s="526"/>
      <c r="QAZ57" s="526"/>
      <c r="QBA57" s="526"/>
      <c r="QBB57" s="526"/>
      <c r="QBC57" s="526"/>
      <c r="QBD57" s="526"/>
      <c r="QBE57" s="526"/>
      <c r="QBF57" s="526"/>
      <c r="QBG57" s="526"/>
      <c r="QBH57" s="526"/>
      <c r="QBI57" s="526"/>
      <c r="QBJ57" s="526"/>
      <c r="QBK57" s="526"/>
      <c r="QBL57" s="526"/>
      <c r="QBM57" s="526"/>
      <c r="QBN57" s="526"/>
      <c r="QBO57" s="526"/>
      <c r="QBP57" s="526"/>
      <c r="QBQ57" s="526"/>
      <c r="QBR57" s="526"/>
      <c r="QBS57" s="526"/>
      <c r="QBT57" s="526"/>
      <c r="QBU57" s="526"/>
      <c r="QBV57" s="526"/>
      <c r="QBW57" s="526"/>
      <c r="QBX57" s="526"/>
      <c r="QBY57" s="526"/>
      <c r="QBZ57" s="526"/>
      <c r="QCA57" s="526"/>
      <c r="QCB57" s="526"/>
      <c r="QCC57" s="526"/>
      <c r="QCD57" s="526"/>
      <c r="QCE57" s="526"/>
      <c r="QCF57" s="526"/>
      <c r="QCG57" s="526"/>
      <c r="QCH57" s="526"/>
      <c r="QCI57" s="526"/>
      <c r="QCJ57" s="526"/>
      <c r="QCK57" s="526"/>
      <c r="QCL57" s="526"/>
      <c r="QCM57" s="526"/>
      <c r="QCN57" s="526"/>
      <c r="QCO57" s="526"/>
      <c r="QCP57" s="526"/>
      <c r="QCQ57" s="526"/>
      <c r="QCR57" s="526"/>
      <c r="QCS57" s="526"/>
      <c r="QCT57" s="526"/>
      <c r="QCU57" s="526"/>
      <c r="QCV57" s="526"/>
      <c r="QCW57" s="526"/>
      <c r="QCX57" s="526"/>
      <c r="QCY57" s="526"/>
      <c r="QCZ57" s="526"/>
      <c r="QDA57" s="526"/>
      <c r="QDB57" s="526"/>
      <c r="QDC57" s="526"/>
      <c r="QDD57" s="526"/>
      <c r="QDE57" s="526"/>
      <c r="QDF57" s="526"/>
      <c r="QDG57" s="526"/>
      <c r="QDH57" s="526"/>
      <c r="QDI57" s="526"/>
      <c r="QDJ57" s="526"/>
      <c r="QDK57" s="526"/>
      <c r="QDL57" s="526"/>
      <c r="QDM57" s="526"/>
      <c r="QDN57" s="526"/>
      <c r="QDO57" s="526"/>
      <c r="QDP57" s="526"/>
      <c r="QDQ57" s="526"/>
      <c r="QDR57" s="526"/>
      <c r="QDS57" s="526"/>
      <c r="QDT57" s="526"/>
      <c r="QDU57" s="526"/>
      <c r="QDV57" s="526"/>
      <c r="QDW57" s="526"/>
      <c r="QDX57" s="526"/>
      <c r="QDY57" s="526"/>
      <c r="QDZ57" s="526"/>
      <c r="QEA57" s="526"/>
      <c r="QEB57" s="526"/>
      <c r="QEC57" s="526"/>
      <c r="QED57" s="526"/>
      <c r="QEE57" s="526"/>
      <c r="QEF57" s="526"/>
      <c r="QEG57" s="526"/>
      <c r="QEH57" s="526"/>
      <c r="QEI57" s="526"/>
      <c r="QEJ57" s="526"/>
      <c r="QEK57" s="526"/>
      <c r="QEL57" s="526"/>
      <c r="QEM57" s="526"/>
      <c r="QEN57" s="526"/>
      <c r="QEO57" s="526"/>
      <c r="QEP57" s="526"/>
      <c r="QEQ57" s="526"/>
      <c r="QER57" s="526"/>
      <c r="QES57" s="526"/>
      <c r="QET57" s="526"/>
      <c r="QEU57" s="526"/>
      <c r="QEV57" s="526"/>
      <c r="QEW57" s="526"/>
      <c r="QEX57" s="526"/>
      <c r="QEY57" s="526"/>
      <c r="QEZ57" s="526"/>
      <c r="QFA57" s="526"/>
      <c r="QFB57" s="526"/>
      <c r="QFC57" s="526"/>
      <c r="QFD57" s="526"/>
      <c r="QFE57" s="526"/>
      <c r="QFF57" s="526"/>
      <c r="QFG57" s="526"/>
      <c r="QFH57" s="526"/>
      <c r="QFI57" s="526"/>
      <c r="QFJ57" s="526"/>
      <c r="QFK57" s="526"/>
      <c r="QFL57" s="526"/>
      <c r="QFM57" s="526"/>
      <c r="QFN57" s="526"/>
      <c r="QFO57" s="526"/>
      <c r="QFP57" s="526"/>
      <c r="QFQ57" s="526"/>
      <c r="QFR57" s="526"/>
      <c r="QFS57" s="526"/>
      <c r="QFT57" s="526"/>
      <c r="QFU57" s="526"/>
      <c r="QFV57" s="526"/>
      <c r="QFW57" s="526"/>
      <c r="QFX57" s="526"/>
      <c r="QFY57" s="526"/>
      <c r="QFZ57" s="526"/>
      <c r="QGA57" s="526"/>
      <c r="QGB57" s="526"/>
      <c r="QGC57" s="526"/>
      <c r="QGD57" s="526"/>
      <c r="QGE57" s="526"/>
      <c r="QGF57" s="526"/>
      <c r="QGG57" s="526"/>
      <c r="QGH57" s="526"/>
      <c r="QGI57" s="526"/>
      <c r="QGJ57" s="526"/>
      <c r="QGK57" s="526"/>
      <c r="QGL57" s="526"/>
      <c r="QGM57" s="526"/>
      <c r="QGN57" s="526"/>
      <c r="QGO57" s="526"/>
      <c r="QGP57" s="526"/>
      <c r="QGQ57" s="526"/>
      <c r="QGR57" s="526"/>
      <c r="QGS57" s="526"/>
      <c r="QGT57" s="526"/>
      <c r="QGU57" s="526"/>
      <c r="QGV57" s="526"/>
      <c r="QGW57" s="526"/>
      <c r="QGX57" s="526"/>
      <c r="QGY57" s="526"/>
      <c r="QGZ57" s="526"/>
      <c r="QHA57" s="526"/>
      <c r="QHB57" s="526"/>
      <c r="QHC57" s="526"/>
      <c r="QHD57" s="526"/>
      <c r="QHE57" s="526"/>
      <c r="QHF57" s="526"/>
      <c r="QHG57" s="526"/>
      <c r="QHH57" s="526"/>
      <c r="QHI57" s="526"/>
      <c r="QHJ57" s="526"/>
      <c r="QHK57" s="526"/>
      <c r="QHL57" s="526"/>
      <c r="QHM57" s="526"/>
      <c r="QHN57" s="526"/>
      <c r="QHO57" s="526"/>
      <c r="QHP57" s="526"/>
      <c r="QHQ57" s="526"/>
      <c r="QHR57" s="526"/>
      <c r="QHS57" s="526"/>
      <c r="QHT57" s="526"/>
      <c r="QHU57" s="526"/>
      <c r="QHV57" s="526"/>
      <c r="QHW57" s="526"/>
      <c r="QHX57" s="526"/>
      <c r="QHY57" s="526"/>
      <c r="QHZ57" s="526"/>
      <c r="QIA57" s="526"/>
      <c r="QIB57" s="526"/>
      <c r="QIC57" s="526"/>
      <c r="QID57" s="526"/>
      <c r="QIE57" s="526"/>
      <c r="QIF57" s="526"/>
      <c r="QIG57" s="526"/>
      <c r="QIH57" s="526"/>
      <c r="QII57" s="526"/>
      <c r="QIJ57" s="526"/>
      <c r="QIK57" s="526"/>
      <c r="QIL57" s="526"/>
      <c r="QIM57" s="526"/>
      <c r="QIN57" s="526"/>
      <c r="QIO57" s="526"/>
      <c r="QIP57" s="526"/>
      <c r="QIQ57" s="526"/>
      <c r="QIR57" s="526"/>
      <c r="QIS57" s="526"/>
      <c r="QIT57" s="526"/>
      <c r="QIU57" s="526"/>
      <c r="QIV57" s="526"/>
      <c r="QIW57" s="526"/>
      <c r="QIX57" s="526"/>
      <c r="QIY57" s="526"/>
      <c r="QIZ57" s="526"/>
      <c r="QJA57" s="526"/>
      <c r="QJB57" s="526"/>
      <c r="QJC57" s="526"/>
      <c r="QJD57" s="526"/>
      <c r="QJE57" s="526"/>
      <c r="QJF57" s="526"/>
      <c r="QJG57" s="526"/>
      <c r="QJH57" s="526"/>
      <c r="QJI57" s="526"/>
      <c r="QJJ57" s="526"/>
      <c r="QJK57" s="526"/>
      <c r="QJL57" s="526"/>
      <c r="QJM57" s="526"/>
      <c r="QJN57" s="526"/>
      <c r="QJO57" s="526"/>
      <c r="QJP57" s="526"/>
      <c r="QJQ57" s="526"/>
      <c r="QJR57" s="526"/>
      <c r="QJS57" s="526"/>
      <c r="QJT57" s="526"/>
      <c r="QJU57" s="526"/>
      <c r="QJV57" s="526"/>
      <c r="QJW57" s="526"/>
      <c r="QJX57" s="526"/>
      <c r="QJY57" s="526"/>
      <c r="QJZ57" s="526"/>
      <c r="QKA57" s="526"/>
      <c r="QKB57" s="526"/>
      <c r="QKC57" s="526"/>
      <c r="QKD57" s="526"/>
      <c r="QKE57" s="526"/>
      <c r="QKF57" s="526"/>
      <c r="QKG57" s="526"/>
      <c r="QKH57" s="526"/>
      <c r="QKI57" s="526"/>
      <c r="QKJ57" s="526"/>
      <c r="QKK57" s="526"/>
      <c r="QKL57" s="526"/>
      <c r="QKM57" s="526"/>
      <c r="QKN57" s="526"/>
      <c r="QKO57" s="526"/>
      <c r="QKP57" s="526"/>
      <c r="QKQ57" s="526"/>
      <c r="QKR57" s="526"/>
      <c r="QKS57" s="526"/>
      <c r="QKT57" s="526"/>
      <c r="QKU57" s="526"/>
      <c r="QKV57" s="526"/>
      <c r="QKW57" s="526"/>
      <c r="QKX57" s="526"/>
      <c r="QKY57" s="526"/>
      <c r="QKZ57" s="526"/>
      <c r="QLA57" s="526"/>
      <c r="QLB57" s="526"/>
      <c r="QLC57" s="526"/>
      <c r="QLD57" s="526"/>
      <c r="QLE57" s="526"/>
      <c r="QLF57" s="526"/>
      <c r="QLG57" s="526"/>
      <c r="QLH57" s="526"/>
      <c r="QLI57" s="526"/>
      <c r="QLJ57" s="526"/>
      <c r="QLK57" s="526"/>
      <c r="QLL57" s="526"/>
      <c r="QLM57" s="526"/>
      <c r="QLN57" s="526"/>
      <c r="QLO57" s="526"/>
      <c r="QLP57" s="526"/>
      <c r="QLQ57" s="526"/>
      <c r="QLR57" s="526"/>
      <c r="QLS57" s="526"/>
      <c r="QLT57" s="526"/>
      <c r="QLU57" s="526"/>
      <c r="QLV57" s="526"/>
      <c r="QLW57" s="526"/>
      <c r="QLX57" s="526"/>
      <c r="QLY57" s="526"/>
      <c r="QLZ57" s="526"/>
      <c r="QMA57" s="526"/>
      <c r="QMB57" s="526"/>
      <c r="QMC57" s="526"/>
      <c r="QMD57" s="526"/>
      <c r="QME57" s="526"/>
      <c r="QMF57" s="526"/>
      <c r="QMG57" s="526"/>
      <c r="QMH57" s="526"/>
      <c r="QMI57" s="526"/>
      <c r="QMJ57" s="526"/>
      <c r="QMK57" s="526"/>
      <c r="QML57" s="526"/>
      <c r="QMM57" s="526"/>
      <c r="QMN57" s="526"/>
      <c r="QMO57" s="526"/>
      <c r="QMP57" s="526"/>
      <c r="QMQ57" s="526"/>
      <c r="QMR57" s="526"/>
      <c r="QMS57" s="526"/>
      <c r="QMT57" s="526"/>
      <c r="QMU57" s="526"/>
      <c r="QMV57" s="526"/>
      <c r="QMW57" s="526"/>
      <c r="QMX57" s="526"/>
      <c r="QMY57" s="526"/>
      <c r="QMZ57" s="526"/>
      <c r="QNA57" s="526"/>
      <c r="QNB57" s="526"/>
      <c r="QNC57" s="526"/>
      <c r="QND57" s="526"/>
      <c r="QNE57" s="526"/>
      <c r="QNF57" s="526"/>
      <c r="QNG57" s="526"/>
      <c r="QNH57" s="526"/>
      <c r="QNI57" s="526"/>
      <c r="QNJ57" s="526"/>
      <c r="QNK57" s="526"/>
      <c r="QNL57" s="526"/>
      <c r="QNM57" s="526"/>
      <c r="QNN57" s="526"/>
      <c r="QNO57" s="526"/>
      <c r="QNP57" s="526"/>
      <c r="QNQ57" s="526"/>
      <c r="QNR57" s="526"/>
      <c r="QNS57" s="526"/>
      <c r="QNT57" s="526"/>
      <c r="QNU57" s="526"/>
      <c r="QNV57" s="526"/>
      <c r="QNW57" s="526"/>
      <c r="QNX57" s="526"/>
      <c r="QNY57" s="526"/>
      <c r="QNZ57" s="526"/>
      <c r="QOA57" s="526"/>
      <c r="QOB57" s="526"/>
      <c r="QOC57" s="526"/>
      <c r="QOD57" s="526"/>
      <c r="QOE57" s="526"/>
      <c r="QOF57" s="526"/>
      <c r="QOG57" s="526"/>
      <c r="QOH57" s="526"/>
      <c r="QOI57" s="526"/>
      <c r="QOJ57" s="526"/>
      <c r="QOK57" s="526"/>
      <c r="QOL57" s="526"/>
      <c r="QOM57" s="526"/>
      <c r="QON57" s="526"/>
      <c r="QOO57" s="526"/>
      <c r="QOP57" s="526"/>
      <c r="QOQ57" s="526"/>
      <c r="QOR57" s="526"/>
      <c r="QOS57" s="526"/>
      <c r="QOT57" s="526"/>
      <c r="QOU57" s="526"/>
      <c r="QOV57" s="526"/>
      <c r="QOW57" s="526"/>
      <c r="QOX57" s="526"/>
      <c r="QOY57" s="526"/>
      <c r="QOZ57" s="526"/>
      <c r="QPA57" s="526"/>
      <c r="QPB57" s="526"/>
      <c r="QPC57" s="526"/>
      <c r="QPD57" s="526"/>
      <c r="QPE57" s="526"/>
      <c r="QPF57" s="526"/>
      <c r="QPG57" s="526"/>
      <c r="QPH57" s="526"/>
      <c r="QPI57" s="526"/>
      <c r="QPJ57" s="526"/>
      <c r="QPK57" s="526"/>
      <c r="QPL57" s="526"/>
      <c r="QPM57" s="526"/>
      <c r="QPN57" s="526"/>
      <c r="QPO57" s="526"/>
      <c r="QPP57" s="526"/>
      <c r="QPQ57" s="526"/>
      <c r="QPR57" s="526"/>
      <c r="QPS57" s="526"/>
      <c r="QPT57" s="526"/>
      <c r="QPU57" s="526"/>
      <c r="QPV57" s="526"/>
      <c r="QPW57" s="526"/>
      <c r="QPX57" s="526"/>
      <c r="QPY57" s="526"/>
      <c r="QPZ57" s="526"/>
      <c r="QQA57" s="526"/>
      <c r="QQB57" s="526"/>
      <c r="QQC57" s="526"/>
      <c r="QQD57" s="526"/>
      <c r="QQE57" s="526"/>
      <c r="QQF57" s="526"/>
      <c r="QQG57" s="526"/>
      <c r="QQH57" s="526"/>
      <c r="QQI57" s="526"/>
      <c r="QQJ57" s="526"/>
      <c r="QQK57" s="526"/>
      <c r="QQL57" s="526"/>
      <c r="QQM57" s="526"/>
      <c r="QQN57" s="526"/>
      <c r="QQO57" s="526"/>
      <c r="QQP57" s="526"/>
      <c r="QQQ57" s="526"/>
      <c r="QQR57" s="526"/>
      <c r="QQS57" s="526"/>
      <c r="QQT57" s="526"/>
      <c r="QQU57" s="526"/>
      <c r="QQV57" s="526"/>
      <c r="QQW57" s="526"/>
      <c r="QQX57" s="526"/>
      <c r="QQY57" s="526"/>
      <c r="QQZ57" s="526"/>
      <c r="QRA57" s="526"/>
      <c r="QRB57" s="526"/>
      <c r="QRC57" s="526"/>
      <c r="QRD57" s="526"/>
      <c r="QRE57" s="526"/>
      <c r="QRF57" s="526"/>
      <c r="QRG57" s="526"/>
      <c r="QRH57" s="526"/>
      <c r="QRI57" s="526"/>
      <c r="QRJ57" s="526"/>
      <c r="QRK57" s="526"/>
      <c r="QRL57" s="526"/>
      <c r="QRM57" s="526"/>
      <c r="QRN57" s="526"/>
      <c r="QRO57" s="526"/>
      <c r="QRP57" s="526"/>
      <c r="QRQ57" s="526"/>
      <c r="QRR57" s="526"/>
      <c r="QRS57" s="526"/>
      <c r="QRT57" s="526"/>
      <c r="QRU57" s="526"/>
      <c r="QRV57" s="526"/>
      <c r="QRW57" s="526"/>
      <c r="QRX57" s="526"/>
      <c r="QRY57" s="526"/>
      <c r="QRZ57" s="526"/>
      <c r="QSA57" s="526"/>
      <c r="QSB57" s="526"/>
      <c r="QSC57" s="526"/>
      <c r="QSD57" s="526"/>
      <c r="QSE57" s="526"/>
      <c r="QSF57" s="526"/>
      <c r="QSG57" s="526"/>
      <c r="QSH57" s="526"/>
      <c r="QSI57" s="526"/>
      <c r="QSJ57" s="526"/>
      <c r="QSK57" s="526"/>
      <c r="QSL57" s="526"/>
      <c r="QSM57" s="526"/>
      <c r="QSN57" s="526"/>
      <c r="QSO57" s="526"/>
      <c r="QSP57" s="526"/>
      <c r="QSQ57" s="526"/>
      <c r="QSR57" s="526"/>
      <c r="QSS57" s="526"/>
      <c r="QST57" s="526"/>
      <c r="QSU57" s="526"/>
      <c r="QSV57" s="526"/>
      <c r="QSW57" s="526"/>
      <c r="QSX57" s="526"/>
      <c r="QSY57" s="526"/>
      <c r="QSZ57" s="526"/>
      <c r="QTA57" s="526"/>
      <c r="QTB57" s="526"/>
      <c r="QTC57" s="526"/>
      <c r="QTD57" s="526"/>
      <c r="QTE57" s="526"/>
      <c r="QTF57" s="526"/>
      <c r="QTG57" s="526"/>
      <c r="QTH57" s="526"/>
      <c r="QTI57" s="526"/>
      <c r="QTJ57" s="526"/>
      <c r="QTK57" s="526"/>
      <c r="QTL57" s="526"/>
      <c r="QTM57" s="526"/>
      <c r="QTN57" s="526"/>
      <c r="QTO57" s="526"/>
      <c r="QTP57" s="526"/>
      <c r="QTQ57" s="526"/>
      <c r="QTR57" s="526"/>
      <c r="QTS57" s="526"/>
      <c r="QTT57" s="526"/>
      <c r="QTU57" s="526"/>
      <c r="QTV57" s="526"/>
      <c r="QTW57" s="526"/>
      <c r="QTX57" s="526"/>
      <c r="QTY57" s="526"/>
      <c r="QTZ57" s="526"/>
      <c r="QUA57" s="526"/>
      <c r="QUB57" s="526"/>
      <c r="QUC57" s="526"/>
      <c r="QUD57" s="526"/>
      <c r="QUE57" s="526"/>
      <c r="QUF57" s="526"/>
      <c r="QUG57" s="526"/>
      <c r="QUH57" s="526"/>
      <c r="QUI57" s="526"/>
      <c r="QUJ57" s="526"/>
      <c r="QUK57" s="526"/>
      <c r="QUL57" s="526"/>
      <c r="QUM57" s="526"/>
      <c r="QUN57" s="526"/>
      <c r="QUO57" s="526"/>
      <c r="QUP57" s="526"/>
      <c r="QUQ57" s="526"/>
      <c r="QUR57" s="526"/>
      <c r="QUS57" s="526"/>
      <c r="QUT57" s="526"/>
      <c r="QUU57" s="526"/>
      <c r="QUV57" s="526"/>
      <c r="QUW57" s="526"/>
      <c r="QUX57" s="526"/>
      <c r="QUY57" s="526"/>
      <c r="QUZ57" s="526"/>
      <c r="QVA57" s="526"/>
      <c r="QVB57" s="526"/>
      <c r="QVC57" s="526"/>
      <c r="QVD57" s="526"/>
      <c r="QVE57" s="526"/>
      <c r="QVF57" s="526"/>
      <c r="QVG57" s="526"/>
      <c r="QVH57" s="526"/>
      <c r="QVI57" s="526"/>
      <c r="QVJ57" s="526"/>
      <c r="QVK57" s="526"/>
      <c r="QVL57" s="526"/>
      <c r="QVM57" s="526"/>
      <c r="QVN57" s="526"/>
      <c r="QVO57" s="526"/>
      <c r="QVP57" s="526"/>
      <c r="QVQ57" s="526"/>
      <c r="QVR57" s="526"/>
      <c r="QVS57" s="526"/>
      <c r="QVT57" s="526"/>
      <c r="QVU57" s="526"/>
      <c r="QVV57" s="526"/>
      <c r="QVW57" s="526"/>
      <c r="QVX57" s="526"/>
      <c r="QVY57" s="526"/>
      <c r="QVZ57" s="526"/>
      <c r="QWA57" s="526"/>
      <c r="QWB57" s="526"/>
      <c r="QWC57" s="526"/>
      <c r="QWD57" s="526"/>
      <c r="QWE57" s="526"/>
      <c r="QWF57" s="526"/>
      <c r="QWG57" s="526"/>
      <c r="QWH57" s="526"/>
      <c r="QWI57" s="526"/>
      <c r="QWJ57" s="526"/>
      <c r="QWK57" s="526"/>
      <c r="QWL57" s="526"/>
      <c r="QWM57" s="526"/>
      <c r="QWN57" s="526"/>
      <c r="QWO57" s="526"/>
      <c r="QWP57" s="526"/>
      <c r="QWQ57" s="526"/>
      <c r="QWR57" s="526"/>
      <c r="QWS57" s="526"/>
      <c r="QWT57" s="526"/>
      <c r="QWU57" s="526"/>
      <c r="QWV57" s="526"/>
      <c r="QWW57" s="526"/>
      <c r="QWX57" s="526"/>
      <c r="QWY57" s="526"/>
      <c r="QWZ57" s="526"/>
      <c r="QXA57" s="526"/>
      <c r="QXB57" s="526"/>
      <c r="QXC57" s="526"/>
      <c r="QXD57" s="526"/>
      <c r="QXE57" s="526"/>
      <c r="QXF57" s="526"/>
      <c r="QXG57" s="526"/>
      <c r="QXH57" s="526"/>
      <c r="QXI57" s="526"/>
      <c r="QXJ57" s="526"/>
      <c r="QXK57" s="526"/>
      <c r="QXL57" s="526"/>
      <c r="QXM57" s="526"/>
      <c r="QXN57" s="526"/>
      <c r="QXO57" s="526"/>
      <c r="QXP57" s="526"/>
      <c r="QXQ57" s="526"/>
      <c r="QXR57" s="526"/>
      <c r="QXS57" s="526"/>
      <c r="QXT57" s="526"/>
      <c r="QXU57" s="526"/>
      <c r="QXV57" s="526"/>
      <c r="QXW57" s="526"/>
      <c r="QXX57" s="526"/>
      <c r="QXY57" s="526"/>
      <c r="QXZ57" s="526"/>
      <c r="QYA57" s="526"/>
      <c r="QYB57" s="526"/>
      <c r="QYC57" s="526"/>
      <c r="QYD57" s="526"/>
      <c r="QYE57" s="526"/>
      <c r="QYF57" s="526"/>
      <c r="QYG57" s="526"/>
      <c r="QYH57" s="526"/>
      <c r="QYI57" s="526"/>
      <c r="QYJ57" s="526"/>
      <c r="QYK57" s="526"/>
      <c r="QYL57" s="526"/>
      <c r="QYM57" s="526"/>
      <c r="QYN57" s="526"/>
      <c r="QYO57" s="526"/>
      <c r="QYP57" s="526"/>
      <c r="QYQ57" s="526"/>
      <c r="QYR57" s="526"/>
      <c r="QYS57" s="526"/>
      <c r="QYT57" s="526"/>
      <c r="QYU57" s="526"/>
      <c r="QYV57" s="526"/>
      <c r="QYW57" s="526"/>
      <c r="QYX57" s="526"/>
      <c r="QYY57" s="526"/>
      <c r="QYZ57" s="526"/>
      <c r="QZA57" s="526"/>
      <c r="QZB57" s="526"/>
      <c r="QZC57" s="526"/>
      <c r="QZD57" s="526"/>
      <c r="QZE57" s="526"/>
      <c r="QZF57" s="526"/>
      <c r="QZG57" s="526"/>
      <c r="QZH57" s="526"/>
      <c r="QZI57" s="526"/>
      <c r="QZJ57" s="526"/>
      <c r="QZK57" s="526"/>
      <c r="QZL57" s="526"/>
      <c r="QZM57" s="526"/>
      <c r="QZN57" s="526"/>
      <c r="QZO57" s="526"/>
      <c r="QZP57" s="526"/>
      <c r="QZQ57" s="526"/>
      <c r="QZR57" s="526"/>
      <c r="QZS57" s="526"/>
      <c r="QZT57" s="526"/>
      <c r="QZU57" s="526"/>
      <c r="QZV57" s="526"/>
      <c r="QZW57" s="526"/>
      <c r="QZX57" s="526"/>
      <c r="QZY57" s="526"/>
      <c r="QZZ57" s="526"/>
      <c r="RAA57" s="526"/>
      <c r="RAB57" s="526"/>
      <c r="RAC57" s="526"/>
      <c r="RAD57" s="526"/>
      <c r="RAE57" s="526"/>
      <c r="RAF57" s="526"/>
      <c r="RAG57" s="526"/>
      <c r="RAH57" s="526"/>
      <c r="RAI57" s="526"/>
      <c r="RAJ57" s="526"/>
      <c r="RAK57" s="526"/>
      <c r="RAL57" s="526"/>
      <c r="RAM57" s="526"/>
      <c r="RAN57" s="526"/>
      <c r="RAO57" s="526"/>
      <c r="RAP57" s="526"/>
      <c r="RAQ57" s="526"/>
      <c r="RAR57" s="526"/>
      <c r="RAS57" s="526"/>
      <c r="RAT57" s="526"/>
      <c r="RAU57" s="526"/>
      <c r="RAV57" s="526"/>
      <c r="RAW57" s="526"/>
      <c r="RAX57" s="526"/>
      <c r="RAY57" s="526"/>
      <c r="RAZ57" s="526"/>
      <c r="RBA57" s="526"/>
      <c r="RBB57" s="526"/>
      <c r="RBC57" s="526"/>
      <c r="RBD57" s="526"/>
      <c r="RBE57" s="526"/>
      <c r="RBF57" s="526"/>
      <c r="RBG57" s="526"/>
      <c r="RBH57" s="526"/>
      <c r="RBI57" s="526"/>
      <c r="RBJ57" s="526"/>
      <c r="RBK57" s="526"/>
      <c r="RBL57" s="526"/>
      <c r="RBM57" s="526"/>
      <c r="RBN57" s="526"/>
      <c r="RBO57" s="526"/>
      <c r="RBP57" s="526"/>
      <c r="RBQ57" s="526"/>
      <c r="RBR57" s="526"/>
      <c r="RBS57" s="526"/>
      <c r="RBT57" s="526"/>
      <c r="RBU57" s="526"/>
      <c r="RBV57" s="526"/>
      <c r="RBW57" s="526"/>
      <c r="RBX57" s="526"/>
      <c r="RBY57" s="526"/>
      <c r="RBZ57" s="526"/>
      <c r="RCA57" s="526"/>
      <c r="RCB57" s="526"/>
      <c r="RCC57" s="526"/>
      <c r="RCD57" s="526"/>
      <c r="RCE57" s="526"/>
      <c r="RCF57" s="526"/>
      <c r="RCG57" s="526"/>
      <c r="RCH57" s="526"/>
      <c r="RCI57" s="526"/>
      <c r="RCJ57" s="526"/>
      <c r="RCK57" s="526"/>
      <c r="RCL57" s="526"/>
      <c r="RCM57" s="526"/>
      <c r="RCN57" s="526"/>
      <c r="RCO57" s="526"/>
      <c r="RCP57" s="526"/>
      <c r="RCQ57" s="526"/>
      <c r="RCR57" s="526"/>
      <c r="RCS57" s="526"/>
      <c r="RCT57" s="526"/>
      <c r="RCU57" s="526"/>
      <c r="RCV57" s="526"/>
      <c r="RCW57" s="526"/>
      <c r="RCX57" s="526"/>
      <c r="RCY57" s="526"/>
      <c r="RCZ57" s="526"/>
      <c r="RDA57" s="526"/>
      <c r="RDB57" s="526"/>
      <c r="RDC57" s="526"/>
      <c r="RDD57" s="526"/>
      <c r="RDE57" s="526"/>
      <c r="RDF57" s="526"/>
      <c r="RDG57" s="526"/>
      <c r="RDH57" s="526"/>
      <c r="RDI57" s="526"/>
      <c r="RDJ57" s="526"/>
      <c r="RDK57" s="526"/>
      <c r="RDL57" s="526"/>
      <c r="RDM57" s="526"/>
      <c r="RDN57" s="526"/>
      <c r="RDO57" s="526"/>
      <c r="RDP57" s="526"/>
      <c r="RDQ57" s="526"/>
      <c r="RDR57" s="526"/>
      <c r="RDS57" s="526"/>
      <c r="RDT57" s="526"/>
      <c r="RDU57" s="526"/>
      <c r="RDV57" s="526"/>
      <c r="RDW57" s="526"/>
      <c r="RDX57" s="526"/>
      <c r="RDY57" s="526"/>
      <c r="RDZ57" s="526"/>
      <c r="REA57" s="526"/>
      <c r="REB57" s="526"/>
      <c r="REC57" s="526"/>
      <c r="RED57" s="526"/>
      <c r="REE57" s="526"/>
      <c r="REF57" s="526"/>
      <c r="REG57" s="526"/>
      <c r="REH57" s="526"/>
      <c r="REI57" s="526"/>
      <c r="REJ57" s="526"/>
      <c r="REK57" s="526"/>
      <c r="REL57" s="526"/>
      <c r="REM57" s="526"/>
      <c r="REN57" s="526"/>
      <c r="REO57" s="526"/>
      <c r="REP57" s="526"/>
      <c r="REQ57" s="526"/>
      <c r="RER57" s="526"/>
      <c r="RES57" s="526"/>
      <c r="RET57" s="526"/>
      <c r="REU57" s="526"/>
      <c r="REV57" s="526"/>
      <c r="REW57" s="526"/>
      <c r="REX57" s="526"/>
      <c r="REY57" s="526"/>
      <c r="REZ57" s="526"/>
      <c r="RFA57" s="526"/>
      <c r="RFB57" s="526"/>
      <c r="RFC57" s="526"/>
      <c r="RFD57" s="526"/>
      <c r="RFE57" s="526"/>
      <c r="RFF57" s="526"/>
      <c r="RFG57" s="526"/>
      <c r="RFH57" s="526"/>
      <c r="RFI57" s="526"/>
      <c r="RFJ57" s="526"/>
      <c r="RFK57" s="526"/>
      <c r="RFL57" s="526"/>
      <c r="RFM57" s="526"/>
      <c r="RFN57" s="526"/>
      <c r="RFO57" s="526"/>
      <c r="RFP57" s="526"/>
      <c r="RFQ57" s="526"/>
      <c r="RFR57" s="526"/>
      <c r="RFS57" s="526"/>
      <c r="RFT57" s="526"/>
      <c r="RFU57" s="526"/>
      <c r="RFV57" s="526"/>
      <c r="RFW57" s="526"/>
      <c r="RFX57" s="526"/>
      <c r="RFY57" s="526"/>
      <c r="RFZ57" s="526"/>
      <c r="RGA57" s="526"/>
      <c r="RGB57" s="526"/>
      <c r="RGC57" s="526"/>
      <c r="RGD57" s="526"/>
      <c r="RGE57" s="526"/>
      <c r="RGF57" s="526"/>
      <c r="RGG57" s="526"/>
      <c r="RGH57" s="526"/>
      <c r="RGI57" s="526"/>
      <c r="RGJ57" s="526"/>
      <c r="RGK57" s="526"/>
      <c r="RGL57" s="526"/>
      <c r="RGM57" s="526"/>
      <c r="RGN57" s="526"/>
      <c r="RGO57" s="526"/>
      <c r="RGP57" s="526"/>
      <c r="RGQ57" s="526"/>
      <c r="RGR57" s="526"/>
      <c r="RGS57" s="526"/>
      <c r="RGT57" s="526"/>
      <c r="RGU57" s="526"/>
      <c r="RGV57" s="526"/>
      <c r="RGW57" s="526"/>
      <c r="RGX57" s="526"/>
      <c r="RGY57" s="526"/>
      <c r="RGZ57" s="526"/>
      <c r="RHA57" s="526"/>
      <c r="RHB57" s="526"/>
      <c r="RHC57" s="526"/>
      <c r="RHD57" s="526"/>
      <c r="RHE57" s="526"/>
      <c r="RHF57" s="526"/>
      <c r="RHG57" s="526"/>
      <c r="RHH57" s="526"/>
      <c r="RHI57" s="526"/>
      <c r="RHJ57" s="526"/>
      <c r="RHK57" s="526"/>
      <c r="RHL57" s="526"/>
      <c r="RHM57" s="526"/>
      <c r="RHN57" s="526"/>
      <c r="RHO57" s="526"/>
      <c r="RHP57" s="526"/>
      <c r="RHQ57" s="526"/>
      <c r="RHR57" s="526"/>
      <c r="RHS57" s="526"/>
      <c r="RHT57" s="526"/>
      <c r="RHU57" s="526"/>
      <c r="RHV57" s="526"/>
      <c r="RHW57" s="526"/>
      <c r="RHX57" s="526"/>
      <c r="RHY57" s="526"/>
      <c r="RHZ57" s="526"/>
      <c r="RIA57" s="526"/>
      <c r="RIB57" s="526"/>
      <c r="RIC57" s="526"/>
      <c r="RID57" s="526"/>
      <c r="RIE57" s="526"/>
      <c r="RIF57" s="526"/>
      <c r="RIG57" s="526"/>
      <c r="RIH57" s="526"/>
      <c r="RII57" s="526"/>
      <c r="RIJ57" s="526"/>
      <c r="RIK57" s="526"/>
      <c r="RIL57" s="526"/>
      <c r="RIM57" s="526"/>
      <c r="RIN57" s="526"/>
      <c r="RIO57" s="526"/>
      <c r="RIP57" s="526"/>
      <c r="RIQ57" s="526"/>
      <c r="RIR57" s="526"/>
      <c r="RIS57" s="526"/>
      <c r="RIT57" s="526"/>
      <c r="RIU57" s="526"/>
      <c r="RIV57" s="526"/>
      <c r="RIW57" s="526"/>
      <c r="RIX57" s="526"/>
      <c r="RIY57" s="526"/>
      <c r="RIZ57" s="526"/>
      <c r="RJA57" s="526"/>
      <c r="RJB57" s="526"/>
      <c r="RJC57" s="526"/>
      <c r="RJD57" s="526"/>
      <c r="RJE57" s="526"/>
      <c r="RJF57" s="526"/>
      <c r="RJG57" s="526"/>
      <c r="RJH57" s="526"/>
      <c r="RJI57" s="526"/>
      <c r="RJJ57" s="526"/>
      <c r="RJK57" s="526"/>
      <c r="RJL57" s="526"/>
      <c r="RJM57" s="526"/>
      <c r="RJN57" s="526"/>
      <c r="RJO57" s="526"/>
      <c r="RJP57" s="526"/>
      <c r="RJQ57" s="526"/>
      <c r="RJR57" s="526"/>
      <c r="RJS57" s="526"/>
      <c r="RJT57" s="526"/>
      <c r="RJU57" s="526"/>
      <c r="RJV57" s="526"/>
      <c r="RJW57" s="526"/>
      <c r="RJX57" s="526"/>
      <c r="RJY57" s="526"/>
      <c r="RJZ57" s="526"/>
      <c r="RKA57" s="526"/>
      <c r="RKB57" s="526"/>
      <c r="RKC57" s="526"/>
      <c r="RKD57" s="526"/>
      <c r="RKE57" s="526"/>
      <c r="RKF57" s="526"/>
      <c r="RKG57" s="526"/>
      <c r="RKH57" s="526"/>
      <c r="RKI57" s="526"/>
      <c r="RKJ57" s="526"/>
      <c r="RKK57" s="526"/>
      <c r="RKL57" s="526"/>
      <c r="RKM57" s="526"/>
      <c r="RKN57" s="526"/>
      <c r="RKO57" s="526"/>
      <c r="RKP57" s="526"/>
      <c r="RKQ57" s="526"/>
      <c r="RKR57" s="526"/>
      <c r="RKS57" s="526"/>
      <c r="RKT57" s="526"/>
      <c r="RKU57" s="526"/>
      <c r="RKV57" s="526"/>
      <c r="RKW57" s="526"/>
      <c r="RKX57" s="526"/>
      <c r="RKY57" s="526"/>
      <c r="RKZ57" s="526"/>
      <c r="RLA57" s="526"/>
      <c r="RLB57" s="526"/>
      <c r="RLC57" s="526"/>
      <c r="RLD57" s="526"/>
      <c r="RLE57" s="526"/>
      <c r="RLF57" s="526"/>
      <c r="RLG57" s="526"/>
      <c r="RLH57" s="526"/>
      <c r="RLI57" s="526"/>
      <c r="RLJ57" s="526"/>
      <c r="RLK57" s="526"/>
      <c r="RLL57" s="526"/>
      <c r="RLM57" s="526"/>
      <c r="RLN57" s="526"/>
      <c r="RLO57" s="526"/>
      <c r="RLP57" s="526"/>
      <c r="RLQ57" s="526"/>
      <c r="RLR57" s="526"/>
      <c r="RLS57" s="526"/>
      <c r="RLT57" s="526"/>
      <c r="RLU57" s="526"/>
      <c r="RLV57" s="526"/>
      <c r="RLW57" s="526"/>
      <c r="RLX57" s="526"/>
      <c r="RLY57" s="526"/>
      <c r="RLZ57" s="526"/>
      <c r="RMA57" s="526"/>
      <c r="RMB57" s="526"/>
      <c r="RMC57" s="526"/>
      <c r="RMD57" s="526"/>
      <c r="RME57" s="526"/>
      <c r="RMF57" s="526"/>
      <c r="RMG57" s="526"/>
      <c r="RMH57" s="526"/>
      <c r="RMI57" s="526"/>
      <c r="RMJ57" s="526"/>
      <c r="RMK57" s="526"/>
      <c r="RML57" s="526"/>
      <c r="RMM57" s="526"/>
      <c r="RMN57" s="526"/>
      <c r="RMO57" s="526"/>
      <c r="RMP57" s="526"/>
      <c r="RMQ57" s="526"/>
      <c r="RMR57" s="526"/>
      <c r="RMS57" s="526"/>
      <c r="RMT57" s="526"/>
      <c r="RMU57" s="526"/>
      <c r="RMV57" s="526"/>
      <c r="RMW57" s="526"/>
      <c r="RMX57" s="526"/>
      <c r="RMY57" s="526"/>
      <c r="RMZ57" s="526"/>
      <c r="RNA57" s="526"/>
      <c r="RNB57" s="526"/>
      <c r="RNC57" s="526"/>
      <c r="RND57" s="526"/>
      <c r="RNE57" s="526"/>
      <c r="RNF57" s="526"/>
      <c r="RNG57" s="526"/>
      <c r="RNH57" s="526"/>
      <c r="RNI57" s="526"/>
      <c r="RNJ57" s="526"/>
      <c r="RNK57" s="526"/>
      <c r="RNL57" s="526"/>
      <c r="RNM57" s="526"/>
      <c r="RNN57" s="526"/>
      <c r="RNO57" s="526"/>
      <c r="RNP57" s="526"/>
      <c r="RNQ57" s="526"/>
      <c r="RNR57" s="526"/>
      <c r="RNS57" s="526"/>
      <c r="RNT57" s="526"/>
      <c r="RNU57" s="526"/>
      <c r="RNV57" s="526"/>
      <c r="RNW57" s="526"/>
      <c r="RNX57" s="526"/>
      <c r="RNY57" s="526"/>
      <c r="RNZ57" s="526"/>
      <c r="ROA57" s="526"/>
      <c r="ROB57" s="526"/>
      <c r="ROC57" s="526"/>
      <c r="ROD57" s="526"/>
      <c r="ROE57" s="526"/>
      <c r="ROF57" s="526"/>
      <c r="ROG57" s="526"/>
      <c r="ROH57" s="526"/>
      <c r="ROI57" s="526"/>
      <c r="ROJ57" s="526"/>
      <c r="ROK57" s="526"/>
      <c r="ROL57" s="526"/>
      <c r="ROM57" s="526"/>
      <c r="RON57" s="526"/>
      <c r="ROO57" s="526"/>
      <c r="ROP57" s="526"/>
      <c r="ROQ57" s="526"/>
      <c r="ROR57" s="526"/>
      <c r="ROS57" s="526"/>
      <c r="ROT57" s="526"/>
      <c r="ROU57" s="526"/>
      <c r="ROV57" s="526"/>
      <c r="ROW57" s="526"/>
      <c r="ROX57" s="526"/>
      <c r="ROY57" s="526"/>
      <c r="ROZ57" s="526"/>
      <c r="RPA57" s="526"/>
      <c r="RPB57" s="526"/>
      <c r="RPC57" s="526"/>
      <c r="RPD57" s="526"/>
      <c r="RPE57" s="526"/>
      <c r="RPF57" s="526"/>
      <c r="RPG57" s="526"/>
      <c r="RPH57" s="526"/>
      <c r="RPI57" s="526"/>
      <c r="RPJ57" s="526"/>
      <c r="RPK57" s="526"/>
      <c r="RPL57" s="526"/>
      <c r="RPM57" s="526"/>
      <c r="RPN57" s="526"/>
      <c r="RPO57" s="526"/>
      <c r="RPP57" s="526"/>
      <c r="RPQ57" s="526"/>
      <c r="RPR57" s="526"/>
      <c r="RPS57" s="526"/>
      <c r="RPT57" s="526"/>
      <c r="RPU57" s="526"/>
      <c r="RPV57" s="526"/>
      <c r="RPW57" s="526"/>
      <c r="RPX57" s="526"/>
      <c r="RPY57" s="526"/>
      <c r="RPZ57" s="526"/>
      <c r="RQA57" s="526"/>
      <c r="RQB57" s="526"/>
      <c r="RQC57" s="526"/>
      <c r="RQD57" s="526"/>
      <c r="RQE57" s="526"/>
      <c r="RQF57" s="526"/>
      <c r="RQG57" s="526"/>
      <c r="RQH57" s="526"/>
      <c r="RQI57" s="526"/>
      <c r="RQJ57" s="526"/>
      <c r="RQK57" s="526"/>
      <c r="RQL57" s="526"/>
      <c r="RQM57" s="526"/>
      <c r="RQN57" s="526"/>
      <c r="RQO57" s="526"/>
      <c r="RQP57" s="526"/>
      <c r="RQQ57" s="526"/>
      <c r="RQR57" s="526"/>
      <c r="RQS57" s="526"/>
      <c r="RQT57" s="526"/>
      <c r="RQU57" s="526"/>
      <c r="RQV57" s="526"/>
      <c r="RQW57" s="526"/>
      <c r="RQX57" s="526"/>
      <c r="RQY57" s="526"/>
      <c r="RQZ57" s="526"/>
      <c r="RRA57" s="526"/>
      <c r="RRB57" s="526"/>
      <c r="RRC57" s="526"/>
      <c r="RRD57" s="526"/>
      <c r="RRE57" s="526"/>
      <c r="RRF57" s="526"/>
      <c r="RRG57" s="526"/>
      <c r="RRH57" s="526"/>
      <c r="RRI57" s="526"/>
      <c r="RRJ57" s="526"/>
      <c r="RRK57" s="526"/>
      <c r="RRL57" s="526"/>
      <c r="RRM57" s="526"/>
      <c r="RRN57" s="526"/>
      <c r="RRO57" s="526"/>
      <c r="RRP57" s="526"/>
      <c r="RRQ57" s="526"/>
      <c r="RRR57" s="526"/>
      <c r="RRS57" s="526"/>
      <c r="RRT57" s="526"/>
      <c r="RRU57" s="526"/>
      <c r="RRV57" s="526"/>
      <c r="RRW57" s="526"/>
      <c r="RRX57" s="526"/>
      <c r="RRY57" s="526"/>
      <c r="RRZ57" s="526"/>
      <c r="RSA57" s="526"/>
      <c r="RSB57" s="526"/>
      <c r="RSC57" s="526"/>
      <c r="RSD57" s="526"/>
      <c r="RSE57" s="526"/>
      <c r="RSF57" s="526"/>
      <c r="RSG57" s="526"/>
      <c r="RSH57" s="526"/>
      <c r="RSI57" s="526"/>
      <c r="RSJ57" s="526"/>
      <c r="RSK57" s="526"/>
      <c r="RSL57" s="526"/>
      <c r="RSM57" s="526"/>
      <c r="RSN57" s="526"/>
      <c r="RSO57" s="526"/>
      <c r="RSP57" s="526"/>
      <c r="RSQ57" s="526"/>
      <c r="RSR57" s="526"/>
      <c r="RSS57" s="526"/>
      <c r="RST57" s="526"/>
      <c r="RSU57" s="526"/>
      <c r="RSV57" s="526"/>
      <c r="RSW57" s="526"/>
      <c r="RSX57" s="526"/>
      <c r="RSY57" s="526"/>
      <c r="RSZ57" s="526"/>
      <c r="RTA57" s="526"/>
      <c r="RTB57" s="526"/>
      <c r="RTC57" s="526"/>
      <c r="RTD57" s="526"/>
      <c r="RTE57" s="526"/>
      <c r="RTF57" s="526"/>
      <c r="RTG57" s="526"/>
      <c r="RTH57" s="526"/>
      <c r="RTI57" s="526"/>
      <c r="RTJ57" s="526"/>
      <c r="RTK57" s="526"/>
      <c r="RTL57" s="526"/>
      <c r="RTM57" s="526"/>
      <c r="RTN57" s="526"/>
      <c r="RTO57" s="526"/>
      <c r="RTP57" s="526"/>
      <c r="RTQ57" s="526"/>
      <c r="RTR57" s="526"/>
      <c r="RTS57" s="526"/>
      <c r="RTT57" s="526"/>
      <c r="RTU57" s="526"/>
      <c r="RTV57" s="526"/>
      <c r="RTW57" s="526"/>
      <c r="RTX57" s="526"/>
      <c r="RTY57" s="526"/>
      <c r="RTZ57" s="526"/>
      <c r="RUA57" s="526"/>
      <c r="RUB57" s="526"/>
      <c r="RUC57" s="526"/>
      <c r="RUD57" s="526"/>
      <c r="RUE57" s="526"/>
      <c r="RUF57" s="526"/>
      <c r="RUG57" s="526"/>
      <c r="RUH57" s="526"/>
      <c r="RUI57" s="526"/>
      <c r="RUJ57" s="526"/>
      <c r="RUK57" s="526"/>
      <c r="RUL57" s="526"/>
      <c r="RUM57" s="526"/>
      <c r="RUN57" s="526"/>
      <c r="RUO57" s="526"/>
      <c r="RUP57" s="526"/>
      <c r="RUQ57" s="526"/>
      <c r="RUR57" s="526"/>
      <c r="RUS57" s="526"/>
      <c r="RUT57" s="526"/>
      <c r="RUU57" s="526"/>
      <c r="RUV57" s="526"/>
      <c r="RUW57" s="526"/>
      <c r="RUX57" s="526"/>
      <c r="RUY57" s="526"/>
      <c r="RUZ57" s="526"/>
      <c r="RVA57" s="526"/>
      <c r="RVB57" s="526"/>
      <c r="RVC57" s="526"/>
      <c r="RVD57" s="526"/>
      <c r="RVE57" s="526"/>
      <c r="RVF57" s="526"/>
      <c r="RVG57" s="526"/>
      <c r="RVH57" s="526"/>
      <c r="RVI57" s="526"/>
      <c r="RVJ57" s="526"/>
      <c r="RVK57" s="526"/>
      <c r="RVL57" s="526"/>
      <c r="RVM57" s="526"/>
      <c r="RVN57" s="526"/>
      <c r="RVO57" s="526"/>
      <c r="RVP57" s="526"/>
      <c r="RVQ57" s="526"/>
      <c r="RVR57" s="526"/>
      <c r="RVS57" s="526"/>
      <c r="RVT57" s="526"/>
      <c r="RVU57" s="526"/>
      <c r="RVV57" s="526"/>
      <c r="RVW57" s="526"/>
      <c r="RVX57" s="526"/>
      <c r="RVY57" s="526"/>
      <c r="RVZ57" s="526"/>
      <c r="RWA57" s="526"/>
      <c r="RWB57" s="526"/>
      <c r="RWC57" s="526"/>
      <c r="RWD57" s="526"/>
      <c r="RWE57" s="526"/>
      <c r="RWF57" s="526"/>
      <c r="RWG57" s="526"/>
      <c r="RWH57" s="526"/>
      <c r="RWI57" s="526"/>
      <c r="RWJ57" s="526"/>
      <c r="RWK57" s="526"/>
      <c r="RWL57" s="526"/>
      <c r="RWM57" s="526"/>
      <c r="RWN57" s="526"/>
      <c r="RWO57" s="526"/>
      <c r="RWP57" s="526"/>
      <c r="RWQ57" s="526"/>
      <c r="RWR57" s="526"/>
      <c r="RWS57" s="526"/>
      <c r="RWT57" s="526"/>
      <c r="RWU57" s="526"/>
      <c r="RWV57" s="526"/>
      <c r="RWW57" s="526"/>
      <c r="RWX57" s="526"/>
      <c r="RWY57" s="526"/>
      <c r="RWZ57" s="526"/>
      <c r="RXA57" s="526"/>
      <c r="RXB57" s="526"/>
      <c r="RXC57" s="526"/>
      <c r="RXD57" s="526"/>
      <c r="RXE57" s="526"/>
      <c r="RXF57" s="526"/>
      <c r="RXG57" s="526"/>
      <c r="RXH57" s="526"/>
      <c r="RXI57" s="526"/>
      <c r="RXJ57" s="526"/>
      <c r="RXK57" s="526"/>
      <c r="RXL57" s="526"/>
      <c r="RXM57" s="526"/>
      <c r="RXN57" s="526"/>
      <c r="RXO57" s="526"/>
      <c r="RXP57" s="526"/>
      <c r="RXQ57" s="526"/>
      <c r="RXR57" s="526"/>
      <c r="RXS57" s="526"/>
      <c r="RXT57" s="526"/>
      <c r="RXU57" s="526"/>
      <c r="RXV57" s="526"/>
      <c r="RXW57" s="526"/>
      <c r="RXX57" s="526"/>
      <c r="RXY57" s="526"/>
      <c r="RXZ57" s="526"/>
      <c r="RYA57" s="526"/>
      <c r="RYB57" s="526"/>
      <c r="RYC57" s="526"/>
      <c r="RYD57" s="526"/>
      <c r="RYE57" s="526"/>
      <c r="RYF57" s="526"/>
      <c r="RYG57" s="526"/>
      <c r="RYH57" s="526"/>
      <c r="RYI57" s="526"/>
      <c r="RYJ57" s="526"/>
      <c r="RYK57" s="526"/>
      <c r="RYL57" s="526"/>
      <c r="RYM57" s="526"/>
      <c r="RYN57" s="526"/>
      <c r="RYO57" s="526"/>
      <c r="RYP57" s="526"/>
      <c r="RYQ57" s="526"/>
      <c r="RYR57" s="526"/>
      <c r="RYS57" s="526"/>
      <c r="RYT57" s="526"/>
      <c r="RYU57" s="526"/>
      <c r="RYV57" s="526"/>
      <c r="RYW57" s="526"/>
      <c r="RYX57" s="526"/>
      <c r="RYY57" s="526"/>
      <c r="RYZ57" s="526"/>
      <c r="RZA57" s="526"/>
      <c r="RZB57" s="526"/>
      <c r="RZC57" s="526"/>
      <c r="RZD57" s="526"/>
      <c r="RZE57" s="526"/>
      <c r="RZF57" s="526"/>
      <c r="RZG57" s="526"/>
      <c r="RZH57" s="526"/>
      <c r="RZI57" s="526"/>
      <c r="RZJ57" s="526"/>
      <c r="RZK57" s="526"/>
      <c r="RZL57" s="526"/>
      <c r="RZM57" s="526"/>
      <c r="RZN57" s="526"/>
      <c r="RZO57" s="526"/>
      <c r="RZP57" s="526"/>
      <c r="RZQ57" s="526"/>
      <c r="RZR57" s="526"/>
      <c r="RZS57" s="526"/>
      <c r="RZT57" s="526"/>
      <c r="RZU57" s="526"/>
      <c r="RZV57" s="526"/>
      <c r="RZW57" s="526"/>
      <c r="RZX57" s="526"/>
      <c r="RZY57" s="526"/>
      <c r="RZZ57" s="526"/>
      <c r="SAA57" s="526"/>
      <c r="SAB57" s="526"/>
      <c r="SAC57" s="526"/>
      <c r="SAD57" s="526"/>
      <c r="SAE57" s="526"/>
      <c r="SAF57" s="526"/>
      <c r="SAG57" s="526"/>
      <c r="SAH57" s="526"/>
      <c r="SAI57" s="526"/>
      <c r="SAJ57" s="526"/>
      <c r="SAK57" s="526"/>
      <c r="SAL57" s="526"/>
      <c r="SAM57" s="526"/>
      <c r="SAN57" s="526"/>
      <c r="SAO57" s="526"/>
      <c r="SAP57" s="526"/>
      <c r="SAQ57" s="526"/>
      <c r="SAR57" s="526"/>
      <c r="SAS57" s="526"/>
      <c r="SAT57" s="526"/>
      <c r="SAU57" s="526"/>
      <c r="SAV57" s="526"/>
      <c r="SAW57" s="526"/>
      <c r="SAX57" s="526"/>
      <c r="SAY57" s="526"/>
      <c r="SAZ57" s="526"/>
      <c r="SBA57" s="526"/>
      <c r="SBB57" s="526"/>
      <c r="SBC57" s="526"/>
      <c r="SBD57" s="526"/>
      <c r="SBE57" s="526"/>
      <c r="SBF57" s="526"/>
      <c r="SBG57" s="526"/>
      <c r="SBH57" s="526"/>
      <c r="SBI57" s="526"/>
      <c r="SBJ57" s="526"/>
      <c r="SBK57" s="526"/>
      <c r="SBL57" s="526"/>
      <c r="SBM57" s="526"/>
      <c r="SBN57" s="526"/>
      <c r="SBO57" s="526"/>
      <c r="SBP57" s="526"/>
      <c r="SBQ57" s="526"/>
      <c r="SBR57" s="526"/>
      <c r="SBS57" s="526"/>
      <c r="SBT57" s="526"/>
      <c r="SBU57" s="526"/>
      <c r="SBV57" s="526"/>
      <c r="SBW57" s="526"/>
      <c r="SBX57" s="526"/>
      <c r="SBY57" s="526"/>
      <c r="SBZ57" s="526"/>
      <c r="SCA57" s="526"/>
      <c r="SCB57" s="526"/>
      <c r="SCC57" s="526"/>
      <c r="SCD57" s="526"/>
      <c r="SCE57" s="526"/>
      <c r="SCF57" s="526"/>
      <c r="SCG57" s="526"/>
      <c r="SCH57" s="526"/>
      <c r="SCI57" s="526"/>
      <c r="SCJ57" s="526"/>
      <c r="SCK57" s="526"/>
      <c r="SCL57" s="526"/>
      <c r="SCM57" s="526"/>
      <c r="SCN57" s="526"/>
      <c r="SCO57" s="526"/>
      <c r="SCP57" s="526"/>
      <c r="SCQ57" s="526"/>
      <c r="SCR57" s="526"/>
      <c r="SCS57" s="526"/>
      <c r="SCT57" s="526"/>
      <c r="SCU57" s="526"/>
      <c r="SCV57" s="526"/>
      <c r="SCW57" s="526"/>
      <c r="SCX57" s="526"/>
      <c r="SCY57" s="526"/>
      <c r="SCZ57" s="526"/>
      <c r="SDA57" s="526"/>
      <c r="SDB57" s="526"/>
      <c r="SDC57" s="526"/>
      <c r="SDD57" s="526"/>
      <c r="SDE57" s="526"/>
      <c r="SDF57" s="526"/>
      <c r="SDG57" s="526"/>
      <c r="SDH57" s="526"/>
      <c r="SDI57" s="526"/>
      <c r="SDJ57" s="526"/>
      <c r="SDK57" s="526"/>
      <c r="SDL57" s="526"/>
      <c r="SDM57" s="526"/>
      <c r="SDN57" s="526"/>
      <c r="SDO57" s="526"/>
      <c r="SDP57" s="526"/>
      <c r="SDQ57" s="526"/>
      <c r="SDR57" s="526"/>
      <c r="SDS57" s="526"/>
      <c r="SDT57" s="526"/>
      <c r="SDU57" s="526"/>
      <c r="SDV57" s="526"/>
      <c r="SDW57" s="526"/>
      <c r="SDX57" s="526"/>
      <c r="SDY57" s="526"/>
      <c r="SDZ57" s="526"/>
      <c r="SEA57" s="526"/>
      <c r="SEB57" s="526"/>
      <c r="SEC57" s="526"/>
      <c r="SED57" s="526"/>
      <c r="SEE57" s="526"/>
      <c r="SEF57" s="526"/>
      <c r="SEG57" s="526"/>
      <c r="SEH57" s="526"/>
      <c r="SEI57" s="526"/>
      <c r="SEJ57" s="526"/>
      <c r="SEK57" s="526"/>
      <c r="SEL57" s="526"/>
      <c r="SEM57" s="526"/>
      <c r="SEN57" s="526"/>
      <c r="SEO57" s="526"/>
      <c r="SEP57" s="526"/>
      <c r="SEQ57" s="526"/>
      <c r="SER57" s="526"/>
      <c r="SES57" s="526"/>
      <c r="SET57" s="526"/>
      <c r="SEU57" s="526"/>
      <c r="SEV57" s="526"/>
      <c r="SEW57" s="526"/>
      <c r="SEX57" s="526"/>
      <c r="SEY57" s="526"/>
      <c r="SEZ57" s="526"/>
      <c r="SFA57" s="526"/>
      <c r="SFB57" s="526"/>
      <c r="SFC57" s="526"/>
      <c r="SFD57" s="526"/>
      <c r="SFE57" s="526"/>
      <c r="SFF57" s="526"/>
      <c r="SFG57" s="526"/>
      <c r="SFH57" s="526"/>
      <c r="SFI57" s="526"/>
      <c r="SFJ57" s="526"/>
      <c r="SFK57" s="526"/>
      <c r="SFL57" s="526"/>
      <c r="SFM57" s="526"/>
      <c r="SFN57" s="526"/>
      <c r="SFO57" s="526"/>
      <c r="SFP57" s="526"/>
      <c r="SFQ57" s="526"/>
      <c r="SFR57" s="526"/>
      <c r="SFS57" s="526"/>
      <c r="SFT57" s="526"/>
      <c r="SFU57" s="526"/>
      <c r="SFV57" s="526"/>
      <c r="SFW57" s="526"/>
      <c r="SFX57" s="526"/>
      <c r="SFY57" s="526"/>
      <c r="SFZ57" s="526"/>
      <c r="SGA57" s="526"/>
      <c r="SGB57" s="526"/>
      <c r="SGC57" s="526"/>
      <c r="SGD57" s="526"/>
      <c r="SGE57" s="526"/>
      <c r="SGF57" s="526"/>
      <c r="SGG57" s="526"/>
      <c r="SGH57" s="526"/>
      <c r="SGI57" s="526"/>
      <c r="SGJ57" s="526"/>
      <c r="SGK57" s="526"/>
      <c r="SGL57" s="526"/>
      <c r="SGM57" s="526"/>
      <c r="SGN57" s="526"/>
      <c r="SGO57" s="526"/>
      <c r="SGP57" s="526"/>
      <c r="SGQ57" s="526"/>
      <c r="SGR57" s="526"/>
      <c r="SGS57" s="526"/>
      <c r="SGT57" s="526"/>
      <c r="SGU57" s="526"/>
      <c r="SGV57" s="526"/>
      <c r="SGW57" s="526"/>
      <c r="SGX57" s="526"/>
      <c r="SGY57" s="526"/>
      <c r="SGZ57" s="526"/>
      <c r="SHA57" s="526"/>
      <c r="SHB57" s="526"/>
      <c r="SHC57" s="526"/>
      <c r="SHD57" s="526"/>
      <c r="SHE57" s="526"/>
      <c r="SHF57" s="526"/>
      <c r="SHG57" s="526"/>
      <c r="SHH57" s="526"/>
      <c r="SHI57" s="526"/>
      <c r="SHJ57" s="526"/>
      <c r="SHK57" s="526"/>
      <c r="SHL57" s="526"/>
      <c r="SHM57" s="526"/>
      <c r="SHN57" s="526"/>
      <c r="SHO57" s="526"/>
      <c r="SHP57" s="526"/>
      <c r="SHQ57" s="526"/>
      <c r="SHR57" s="526"/>
      <c r="SHS57" s="526"/>
      <c r="SHT57" s="526"/>
      <c r="SHU57" s="526"/>
      <c r="SHV57" s="526"/>
      <c r="SHW57" s="526"/>
      <c r="SHX57" s="526"/>
      <c r="SHY57" s="526"/>
      <c r="SHZ57" s="526"/>
      <c r="SIA57" s="526"/>
      <c r="SIB57" s="526"/>
      <c r="SIC57" s="526"/>
      <c r="SID57" s="526"/>
      <c r="SIE57" s="526"/>
      <c r="SIF57" s="526"/>
      <c r="SIG57" s="526"/>
      <c r="SIH57" s="526"/>
      <c r="SII57" s="526"/>
      <c r="SIJ57" s="526"/>
      <c r="SIK57" s="526"/>
      <c r="SIL57" s="526"/>
      <c r="SIM57" s="526"/>
      <c r="SIN57" s="526"/>
      <c r="SIO57" s="526"/>
      <c r="SIP57" s="526"/>
      <c r="SIQ57" s="526"/>
      <c r="SIR57" s="526"/>
      <c r="SIS57" s="526"/>
      <c r="SIT57" s="526"/>
      <c r="SIU57" s="526"/>
      <c r="SIV57" s="526"/>
      <c r="SIW57" s="526"/>
      <c r="SIX57" s="526"/>
      <c r="SIY57" s="526"/>
      <c r="SIZ57" s="526"/>
      <c r="SJA57" s="526"/>
      <c r="SJB57" s="526"/>
      <c r="SJC57" s="526"/>
      <c r="SJD57" s="526"/>
      <c r="SJE57" s="526"/>
      <c r="SJF57" s="526"/>
      <c r="SJG57" s="526"/>
      <c r="SJH57" s="526"/>
      <c r="SJI57" s="526"/>
      <c r="SJJ57" s="526"/>
      <c r="SJK57" s="526"/>
      <c r="SJL57" s="526"/>
      <c r="SJM57" s="526"/>
      <c r="SJN57" s="526"/>
      <c r="SJO57" s="526"/>
      <c r="SJP57" s="526"/>
      <c r="SJQ57" s="526"/>
      <c r="SJR57" s="526"/>
      <c r="SJS57" s="526"/>
      <c r="SJT57" s="526"/>
      <c r="SJU57" s="526"/>
      <c r="SJV57" s="526"/>
      <c r="SJW57" s="526"/>
      <c r="SJX57" s="526"/>
      <c r="SJY57" s="526"/>
      <c r="SJZ57" s="526"/>
      <c r="SKA57" s="526"/>
      <c r="SKB57" s="526"/>
      <c r="SKC57" s="526"/>
      <c r="SKD57" s="526"/>
      <c r="SKE57" s="526"/>
      <c r="SKF57" s="526"/>
      <c r="SKG57" s="526"/>
      <c r="SKH57" s="526"/>
      <c r="SKI57" s="526"/>
      <c r="SKJ57" s="526"/>
      <c r="SKK57" s="526"/>
      <c r="SKL57" s="526"/>
      <c r="SKM57" s="526"/>
      <c r="SKN57" s="526"/>
      <c r="SKO57" s="526"/>
      <c r="SKP57" s="526"/>
      <c r="SKQ57" s="526"/>
      <c r="SKR57" s="526"/>
      <c r="SKS57" s="526"/>
      <c r="SKT57" s="526"/>
      <c r="SKU57" s="526"/>
      <c r="SKV57" s="526"/>
      <c r="SKW57" s="526"/>
      <c r="SKX57" s="526"/>
      <c r="SKY57" s="526"/>
      <c r="SKZ57" s="526"/>
      <c r="SLA57" s="526"/>
      <c r="SLB57" s="526"/>
      <c r="SLC57" s="526"/>
      <c r="SLD57" s="526"/>
      <c r="SLE57" s="526"/>
      <c r="SLF57" s="526"/>
      <c r="SLG57" s="526"/>
      <c r="SLH57" s="526"/>
      <c r="SLI57" s="526"/>
      <c r="SLJ57" s="526"/>
      <c r="SLK57" s="526"/>
      <c r="SLL57" s="526"/>
      <c r="SLM57" s="526"/>
      <c r="SLN57" s="526"/>
      <c r="SLO57" s="526"/>
      <c r="SLP57" s="526"/>
      <c r="SLQ57" s="526"/>
      <c r="SLR57" s="526"/>
      <c r="SLS57" s="526"/>
      <c r="SLT57" s="526"/>
      <c r="SLU57" s="526"/>
      <c r="SLV57" s="526"/>
      <c r="SLW57" s="526"/>
      <c r="SLX57" s="526"/>
      <c r="SLY57" s="526"/>
      <c r="SLZ57" s="526"/>
      <c r="SMA57" s="526"/>
      <c r="SMB57" s="526"/>
      <c r="SMC57" s="526"/>
      <c r="SMD57" s="526"/>
      <c r="SME57" s="526"/>
      <c r="SMF57" s="526"/>
      <c r="SMG57" s="526"/>
      <c r="SMH57" s="526"/>
      <c r="SMI57" s="526"/>
      <c r="SMJ57" s="526"/>
      <c r="SMK57" s="526"/>
      <c r="SML57" s="526"/>
      <c r="SMM57" s="526"/>
      <c r="SMN57" s="526"/>
      <c r="SMO57" s="526"/>
      <c r="SMP57" s="526"/>
      <c r="SMQ57" s="526"/>
      <c r="SMR57" s="526"/>
      <c r="SMS57" s="526"/>
      <c r="SMT57" s="526"/>
      <c r="SMU57" s="526"/>
      <c r="SMV57" s="526"/>
      <c r="SMW57" s="526"/>
      <c r="SMX57" s="526"/>
      <c r="SMY57" s="526"/>
      <c r="SMZ57" s="526"/>
      <c r="SNA57" s="526"/>
      <c r="SNB57" s="526"/>
      <c r="SNC57" s="526"/>
      <c r="SND57" s="526"/>
      <c r="SNE57" s="526"/>
      <c r="SNF57" s="526"/>
      <c r="SNG57" s="526"/>
      <c r="SNH57" s="526"/>
      <c r="SNI57" s="526"/>
      <c r="SNJ57" s="526"/>
      <c r="SNK57" s="526"/>
      <c r="SNL57" s="526"/>
      <c r="SNM57" s="526"/>
      <c r="SNN57" s="526"/>
      <c r="SNO57" s="526"/>
      <c r="SNP57" s="526"/>
      <c r="SNQ57" s="526"/>
      <c r="SNR57" s="526"/>
      <c r="SNS57" s="526"/>
      <c r="SNT57" s="526"/>
      <c r="SNU57" s="526"/>
      <c r="SNV57" s="526"/>
      <c r="SNW57" s="526"/>
      <c r="SNX57" s="526"/>
      <c r="SNY57" s="526"/>
      <c r="SNZ57" s="526"/>
      <c r="SOA57" s="526"/>
      <c r="SOB57" s="526"/>
      <c r="SOC57" s="526"/>
      <c r="SOD57" s="526"/>
      <c r="SOE57" s="526"/>
      <c r="SOF57" s="526"/>
      <c r="SOG57" s="526"/>
      <c r="SOH57" s="526"/>
      <c r="SOI57" s="526"/>
      <c r="SOJ57" s="526"/>
      <c r="SOK57" s="526"/>
      <c r="SOL57" s="526"/>
      <c r="SOM57" s="526"/>
      <c r="SON57" s="526"/>
      <c r="SOO57" s="526"/>
      <c r="SOP57" s="526"/>
      <c r="SOQ57" s="526"/>
      <c r="SOR57" s="526"/>
      <c r="SOS57" s="526"/>
      <c r="SOT57" s="526"/>
      <c r="SOU57" s="526"/>
      <c r="SOV57" s="526"/>
      <c r="SOW57" s="526"/>
      <c r="SOX57" s="526"/>
      <c r="SOY57" s="526"/>
      <c r="SOZ57" s="526"/>
      <c r="SPA57" s="526"/>
      <c r="SPB57" s="526"/>
      <c r="SPC57" s="526"/>
      <c r="SPD57" s="526"/>
      <c r="SPE57" s="526"/>
      <c r="SPF57" s="526"/>
      <c r="SPG57" s="526"/>
      <c r="SPH57" s="526"/>
      <c r="SPI57" s="526"/>
      <c r="SPJ57" s="526"/>
      <c r="SPK57" s="526"/>
      <c r="SPL57" s="526"/>
      <c r="SPM57" s="526"/>
      <c r="SPN57" s="526"/>
      <c r="SPO57" s="526"/>
      <c r="SPP57" s="526"/>
      <c r="SPQ57" s="526"/>
      <c r="SPR57" s="526"/>
      <c r="SPS57" s="526"/>
      <c r="SPT57" s="526"/>
      <c r="SPU57" s="526"/>
      <c r="SPV57" s="526"/>
      <c r="SPW57" s="526"/>
      <c r="SPX57" s="526"/>
      <c r="SPY57" s="526"/>
      <c r="SPZ57" s="526"/>
      <c r="SQA57" s="526"/>
      <c r="SQB57" s="526"/>
      <c r="SQC57" s="526"/>
      <c r="SQD57" s="526"/>
      <c r="SQE57" s="526"/>
      <c r="SQF57" s="526"/>
      <c r="SQG57" s="526"/>
      <c r="SQH57" s="526"/>
      <c r="SQI57" s="526"/>
      <c r="SQJ57" s="526"/>
      <c r="SQK57" s="526"/>
      <c r="SQL57" s="526"/>
      <c r="SQM57" s="526"/>
      <c r="SQN57" s="526"/>
      <c r="SQO57" s="526"/>
      <c r="SQP57" s="526"/>
      <c r="SQQ57" s="526"/>
      <c r="SQR57" s="526"/>
      <c r="SQS57" s="526"/>
      <c r="SQT57" s="526"/>
      <c r="SQU57" s="526"/>
      <c r="SQV57" s="526"/>
      <c r="SQW57" s="526"/>
      <c r="SQX57" s="526"/>
      <c r="SQY57" s="526"/>
      <c r="SQZ57" s="526"/>
      <c r="SRA57" s="526"/>
      <c r="SRB57" s="526"/>
      <c r="SRC57" s="526"/>
      <c r="SRD57" s="526"/>
      <c r="SRE57" s="526"/>
      <c r="SRF57" s="526"/>
      <c r="SRG57" s="526"/>
      <c r="SRH57" s="526"/>
      <c r="SRI57" s="526"/>
      <c r="SRJ57" s="526"/>
      <c r="SRK57" s="526"/>
      <c r="SRL57" s="526"/>
      <c r="SRM57" s="526"/>
      <c r="SRN57" s="526"/>
      <c r="SRO57" s="526"/>
      <c r="SRP57" s="526"/>
      <c r="SRQ57" s="526"/>
      <c r="SRR57" s="526"/>
      <c r="SRS57" s="526"/>
      <c r="SRT57" s="526"/>
      <c r="SRU57" s="526"/>
      <c r="SRV57" s="526"/>
      <c r="SRW57" s="526"/>
      <c r="SRX57" s="526"/>
      <c r="SRY57" s="526"/>
      <c r="SRZ57" s="526"/>
      <c r="SSA57" s="526"/>
      <c r="SSB57" s="526"/>
      <c r="SSC57" s="526"/>
      <c r="SSD57" s="526"/>
      <c r="SSE57" s="526"/>
      <c r="SSF57" s="526"/>
      <c r="SSG57" s="526"/>
      <c r="SSH57" s="526"/>
      <c r="SSI57" s="526"/>
      <c r="SSJ57" s="526"/>
      <c r="SSK57" s="526"/>
      <c r="SSL57" s="526"/>
      <c r="SSM57" s="526"/>
      <c r="SSN57" s="526"/>
      <c r="SSO57" s="526"/>
      <c r="SSP57" s="526"/>
      <c r="SSQ57" s="526"/>
      <c r="SSR57" s="526"/>
      <c r="SSS57" s="526"/>
      <c r="SST57" s="526"/>
      <c r="SSU57" s="526"/>
      <c r="SSV57" s="526"/>
      <c r="SSW57" s="526"/>
      <c r="SSX57" s="526"/>
      <c r="SSY57" s="526"/>
      <c r="SSZ57" s="526"/>
      <c r="STA57" s="526"/>
      <c r="STB57" s="526"/>
      <c r="STC57" s="526"/>
      <c r="STD57" s="526"/>
      <c r="STE57" s="526"/>
      <c r="STF57" s="526"/>
      <c r="STG57" s="526"/>
      <c r="STH57" s="526"/>
      <c r="STI57" s="526"/>
      <c r="STJ57" s="526"/>
      <c r="STK57" s="526"/>
      <c r="STL57" s="526"/>
      <c r="STM57" s="526"/>
      <c r="STN57" s="526"/>
      <c r="STO57" s="526"/>
      <c r="STP57" s="526"/>
      <c r="STQ57" s="526"/>
      <c r="STR57" s="526"/>
      <c r="STS57" s="526"/>
      <c r="STT57" s="526"/>
      <c r="STU57" s="526"/>
      <c r="STV57" s="526"/>
      <c r="STW57" s="526"/>
      <c r="STX57" s="526"/>
      <c r="STY57" s="526"/>
      <c r="STZ57" s="526"/>
      <c r="SUA57" s="526"/>
      <c r="SUB57" s="526"/>
      <c r="SUC57" s="526"/>
      <c r="SUD57" s="526"/>
      <c r="SUE57" s="526"/>
      <c r="SUF57" s="526"/>
      <c r="SUG57" s="526"/>
      <c r="SUH57" s="526"/>
      <c r="SUI57" s="526"/>
      <c r="SUJ57" s="526"/>
      <c r="SUK57" s="526"/>
      <c r="SUL57" s="526"/>
      <c r="SUM57" s="526"/>
      <c r="SUN57" s="526"/>
      <c r="SUO57" s="526"/>
      <c r="SUP57" s="526"/>
      <c r="SUQ57" s="526"/>
      <c r="SUR57" s="526"/>
      <c r="SUS57" s="526"/>
      <c r="SUT57" s="526"/>
      <c r="SUU57" s="526"/>
      <c r="SUV57" s="526"/>
      <c r="SUW57" s="526"/>
      <c r="SUX57" s="526"/>
      <c r="SUY57" s="526"/>
      <c r="SUZ57" s="526"/>
      <c r="SVA57" s="526"/>
      <c r="SVB57" s="526"/>
      <c r="SVC57" s="526"/>
      <c r="SVD57" s="526"/>
      <c r="SVE57" s="526"/>
      <c r="SVF57" s="526"/>
      <c r="SVG57" s="526"/>
      <c r="SVH57" s="526"/>
      <c r="SVI57" s="526"/>
      <c r="SVJ57" s="526"/>
      <c r="SVK57" s="526"/>
      <c r="SVL57" s="526"/>
      <c r="SVM57" s="526"/>
      <c r="SVN57" s="526"/>
      <c r="SVO57" s="526"/>
      <c r="SVP57" s="526"/>
      <c r="SVQ57" s="526"/>
      <c r="SVR57" s="526"/>
      <c r="SVS57" s="526"/>
      <c r="SVT57" s="526"/>
      <c r="SVU57" s="526"/>
      <c r="SVV57" s="526"/>
      <c r="SVW57" s="526"/>
      <c r="SVX57" s="526"/>
      <c r="SVY57" s="526"/>
      <c r="SVZ57" s="526"/>
      <c r="SWA57" s="526"/>
      <c r="SWB57" s="526"/>
      <c r="SWC57" s="526"/>
      <c r="SWD57" s="526"/>
      <c r="SWE57" s="526"/>
      <c r="SWF57" s="526"/>
      <c r="SWG57" s="526"/>
      <c r="SWH57" s="526"/>
      <c r="SWI57" s="526"/>
      <c r="SWJ57" s="526"/>
      <c r="SWK57" s="526"/>
      <c r="SWL57" s="526"/>
      <c r="SWM57" s="526"/>
      <c r="SWN57" s="526"/>
      <c r="SWO57" s="526"/>
      <c r="SWP57" s="526"/>
      <c r="SWQ57" s="526"/>
      <c r="SWR57" s="526"/>
      <c r="SWS57" s="526"/>
      <c r="SWT57" s="526"/>
      <c r="SWU57" s="526"/>
      <c r="SWV57" s="526"/>
      <c r="SWW57" s="526"/>
      <c r="SWX57" s="526"/>
      <c r="SWY57" s="526"/>
      <c r="SWZ57" s="526"/>
      <c r="SXA57" s="526"/>
      <c r="SXB57" s="526"/>
      <c r="SXC57" s="526"/>
      <c r="SXD57" s="526"/>
      <c r="SXE57" s="526"/>
      <c r="SXF57" s="526"/>
      <c r="SXG57" s="526"/>
      <c r="SXH57" s="526"/>
      <c r="SXI57" s="526"/>
      <c r="SXJ57" s="526"/>
      <c r="SXK57" s="526"/>
      <c r="SXL57" s="526"/>
      <c r="SXM57" s="526"/>
      <c r="SXN57" s="526"/>
      <c r="SXO57" s="526"/>
      <c r="SXP57" s="526"/>
      <c r="SXQ57" s="526"/>
      <c r="SXR57" s="526"/>
      <c r="SXS57" s="526"/>
      <c r="SXT57" s="526"/>
      <c r="SXU57" s="526"/>
      <c r="SXV57" s="526"/>
      <c r="SXW57" s="526"/>
      <c r="SXX57" s="526"/>
      <c r="SXY57" s="526"/>
      <c r="SXZ57" s="526"/>
      <c r="SYA57" s="526"/>
      <c r="SYB57" s="526"/>
      <c r="SYC57" s="526"/>
      <c r="SYD57" s="526"/>
      <c r="SYE57" s="526"/>
      <c r="SYF57" s="526"/>
      <c r="SYG57" s="526"/>
      <c r="SYH57" s="526"/>
      <c r="SYI57" s="526"/>
      <c r="SYJ57" s="526"/>
      <c r="SYK57" s="526"/>
      <c r="SYL57" s="526"/>
      <c r="SYM57" s="526"/>
      <c r="SYN57" s="526"/>
      <c r="SYO57" s="526"/>
      <c r="SYP57" s="526"/>
      <c r="SYQ57" s="526"/>
      <c r="SYR57" s="526"/>
      <c r="SYS57" s="526"/>
      <c r="SYT57" s="526"/>
      <c r="SYU57" s="526"/>
      <c r="SYV57" s="526"/>
      <c r="SYW57" s="526"/>
      <c r="SYX57" s="526"/>
      <c r="SYY57" s="526"/>
      <c r="SYZ57" s="526"/>
      <c r="SZA57" s="526"/>
      <c r="SZB57" s="526"/>
      <c r="SZC57" s="526"/>
      <c r="SZD57" s="526"/>
      <c r="SZE57" s="526"/>
      <c r="SZF57" s="526"/>
      <c r="SZG57" s="526"/>
      <c r="SZH57" s="526"/>
      <c r="SZI57" s="526"/>
      <c r="SZJ57" s="526"/>
      <c r="SZK57" s="526"/>
      <c r="SZL57" s="526"/>
      <c r="SZM57" s="526"/>
      <c r="SZN57" s="526"/>
      <c r="SZO57" s="526"/>
      <c r="SZP57" s="526"/>
      <c r="SZQ57" s="526"/>
      <c r="SZR57" s="526"/>
      <c r="SZS57" s="526"/>
      <c r="SZT57" s="526"/>
      <c r="SZU57" s="526"/>
      <c r="SZV57" s="526"/>
      <c r="SZW57" s="526"/>
      <c r="SZX57" s="526"/>
      <c r="SZY57" s="526"/>
      <c r="SZZ57" s="526"/>
      <c r="TAA57" s="526"/>
      <c r="TAB57" s="526"/>
      <c r="TAC57" s="526"/>
      <c r="TAD57" s="526"/>
      <c r="TAE57" s="526"/>
      <c r="TAF57" s="526"/>
      <c r="TAG57" s="526"/>
      <c r="TAH57" s="526"/>
      <c r="TAI57" s="526"/>
      <c r="TAJ57" s="526"/>
      <c r="TAK57" s="526"/>
      <c r="TAL57" s="526"/>
      <c r="TAM57" s="526"/>
      <c r="TAN57" s="526"/>
      <c r="TAO57" s="526"/>
      <c r="TAP57" s="526"/>
      <c r="TAQ57" s="526"/>
      <c r="TAR57" s="526"/>
      <c r="TAS57" s="526"/>
      <c r="TAT57" s="526"/>
      <c r="TAU57" s="526"/>
      <c r="TAV57" s="526"/>
      <c r="TAW57" s="526"/>
      <c r="TAX57" s="526"/>
      <c r="TAY57" s="526"/>
      <c r="TAZ57" s="526"/>
      <c r="TBA57" s="526"/>
      <c r="TBB57" s="526"/>
      <c r="TBC57" s="526"/>
      <c r="TBD57" s="526"/>
      <c r="TBE57" s="526"/>
      <c r="TBF57" s="526"/>
      <c r="TBG57" s="526"/>
      <c r="TBH57" s="526"/>
      <c r="TBI57" s="526"/>
      <c r="TBJ57" s="526"/>
      <c r="TBK57" s="526"/>
      <c r="TBL57" s="526"/>
      <c r="TBM57" s="526"/>
      <c r="TBN57" s="526"/>
      <c r="TBO57" s="526"/>
      <c r="TBP57" s="526"/>
      <c r="TBQ57" s="526"/>
      <c r="TBR57" s="526"/>
      <c r="TBS57" s="526"/>
      <c r="TBT57" s="526"/>
      <c r="TBU57" s="526"/>
      <c r="TBV57" s="526"/>
      <c r="TBW57" s="526"/>
      <c r="TBX57" s="526"/>
      <c r="TBY57" s="526"/>
      <c r="TBZ57" s="526"/>
      <c r="TCA57" s="526"/>
      <c r="TCB57" s="526"/>
      <c r="TCC57" s="526"/>
      <c r="TCD57" s="526"/>
      <c r="TCE57" s="526"/>
      <c r="TCF57" s="526"/>
      <c r="TCG57" s="526"/>
      <c r="TCH57" s="526"/>
      <c r="TCI57" s="526"/>
      <c r="TCJ57" s="526"/>
      <c r="TCK57" s="526"/>
      <c r="TCL57" s="526"/>
      <c r="TCM57" s="526"/>
      <c r="TCN57" s="526"/>
      <c r="TCO57" s="526"/>
      <c r="TCP57" s="526"/>
      <c r="TCQ57" s="526"/>
      <c r="TCR57" s="526"/>
      <c r="TCS57" s="526"/>
      <c r="TCT57" s="526"/>
      <c r="TCU57" s="526"/>
      <c r="TCV57" s="526"/>
      <c r="TCW57" s="526"/>
      <c r="TCX57" s="526"/>
      <c r="TCY57" s="526"/>
      <c r="TCZ57" s="526"/>
      <c r="TDA57" s="526"/>
      <c r="TDB57" s="526"/>
      <c r="TDC57" s="526"/>
      <c r="TDD57" s="526"/>
      <c r="TDE57" s="526"/>
      <c r="TDF57" s="526"/>
      <c r="TDG57" s="526"/>
      <c r="TDH57" s="526"/>
      <c r="TDI57" s="526"/>
      <c r="TDJ57" s="526"/>
      <c r="TDK57" s="526"/>
      <c r="TDL57" s="526"/>
      <c r="TDM57" s="526"/>
      <c r="TDN57" s="526"/>
      <c r="TDO57" s="526"/>
      <c r="TDP57" s="526"/>
      <c r="TDQ57" s="526"/>
      <c r="TDR57" s="526"/>
      <c r="TDS57" s="526"/>
      <c r="TDT57" s="526"/>
      <c r="TDU57" s="526"/>
      <c r="TDV57" s="526"/>
      <c r="TDW57" s="526"/>
      <c r="TDX57" s="526"/>
      <c r="TDY57" s="526"/>
      <c r="TDZ57" s="526"/>
      <c r="TEA57" s="526"/>
      <c r="TEB57" s="526"/>
      <c r="TEC57" s="526"/>
      <c r="TED57" s="526"/>
      <c r="TEE57" s="526"/>
      <c r="TEF57" s="526"/>
      <c r="TEG57" s="526"/>
      <c r="TEH57" s="526"/>
      <c r="TEI57" s="526"/>
      <c r="TEJ57" s="526"/>
      <c r="TEK57" s="526"/>
      <c r="TEL57" s="526"/>
      <c r="TEM57" s="526"/>
      <c r="TEN57" s="526"/>
      <c r="TEO57" s="526"/>
      <c r="TEP57" s="526"/>
      <c r="TEQ57" s="526"/>
      <c r="TER57" s="526"/>
      <c r="TES57" s="526"/>
      <c r="TET57" s="526"/>
      <c r="TEU57" s="526"/>
      <c r="TEV57" s="526"/>
      <c r="TEW57" s="526"/>
      <c r="TEX57" s="526"/>
      <c r="TEY57" s="526"/>
      <c r="TEZ57" s="526"/>
      <c r="TFA57" s="526"/>
      <c r="TFB57" s="526"/>
      <c r="TFC57" s="526"/>
      <c r="TFD57" s="526"/>
      <c r="TFE57" s="526"/>
      <c r="TFF57" s="526"/>
      <c r="TFG57" s="526"/>
      <c r="TFH57" s="526"/>
      <c r="TFI57" s="526"/>
      <c r="TFJ57" s="526"/>
      <c r="TFK57" s="526"/>
      <c r="TFL57" s="526"/>
      <c r="TFM57" s="526"/>
      <c r="TFN57" s="526"/>
      <c r="TFO57" s="526"/>
      <c r="TFP57" s="526"/>
      <c r="TFQ57" s="526"/>
      <c r="TFR57" s="526"/>
      <c r="TFS57" s="526"/>
      <c r="TFT57" s="526"/>
      <c r="TFU57" s="526"/>
      <c r="TFV57" s="526"/>
      <c r="TFW57" s="526"/>
      <c r="TFX57" s="526"/>
      <c r="TFY57" s="526"/>
      <c r="TFZ57" s="526"/>
      <c r="TGA57" s="526"/>
      <c r="TGB57" s="526"/>
      <c r="TGC57" s="526"/>
      <c r="TGD57" s="526"/>
      <c r="TGE57" s="526"/>
      <c r="TGF57" s="526"/>
      <c r="TGG57" s="526"/>
      <c r="TGH57" s="526"/>
      <c r="TGI57" s="526"/>
      <c r="TGJ57" s="526"/>
      <c r="TGK57" s="526"/>
      <c r="TGL57" s="526"/>
      <c r="TGM57" s="526"/>
      <c r="TGN57" s="526"/>
      <c r="TGO57" s="526"/>
      <c r="TGP57" s="526"/>
      <c r="TGQ57" s="526"/>
      <c r="TGR57" s="526"/>
      <c r="TGS57" s="526"/>
      <c r="TGT57" s="526"/>
      <c r="TGU57" s="526"/>
      <c r="TGV57" s="526"/>
      <c r="TGW57" s="526"/>
      <c r="TGX57" s="526"/>
      <c r="TGY57" s="526"/>
      <c r="TGZ57" s="526"/>
      <c r="THA57" s="526"/>
      <c r="THB57" s="526"/>
      <c r="THC57" s="526"/>
      <c r="THD57" s="526"/>
      <c r="THE57" s="526"/>
      <c r="THF57" s="526"/>
      <c r="THG57" s="526"/>
      <c r="THH57" s="526"/>
      <c r="THI57" s="526"/>
      <c r="THJ57" s="526"/>
      <c r="THK57" s="526"/>
      <c r="THL57" s="526"/>
      <c r="THM57" s="526"/>
      <c r="THN57" s="526"/>
      <c r="THO57" s="526"/>
      <c r="THP57" s="526"/>
      <c r="THQ57" s="526"/>
      <c r="THR57" s="526"/>
      <c r="THS57" s="526"/>
      <c r="THT57" s="526"/>
      <c r="THU57" s="526"/>
      <c r="THV57" s="526"/>
      <c r="THW57" s="526"/>
      <c r="THX57" s="526"/>
      <c r="THY57" s="526"/>
      <c r="THZ57" s="526"/>
      <c r="TIA57" s="526"/>
      <c r="TIB57" s="526"/>
      <c r="TIC57" s="526"/>
      <c r="TID57" s="526"/>
      <c r="TIE57" s="526"/>
      <c r="TIF57" s="526"/>
      <c r="TIG57" s="526"/>
      <c r="TIH57" s="526"/>
      <c r="TII57" s="526"/>
      <c r="TIJ57" s="526"/>
      <c r="TIK57" s="526"/>
      <c r="TIL57" s="526"/>
      <c r="TIM57" s="526"/>
      <c r="TIN57" s="526"/>
      <c r="TIO57" s="526"/>
      <c r="TIP57" s="526"/>
      <c r="TIQ57" s="526"/>
      <c r="TIR57" s="526"/>
      <c r="TIS57" s="526"/>
      <c r="TIT57" s="526"/>
      <c r="TIU57" s="526"/>
      <c r="TIV57" s="526"/>
      <c r="TIW57" s="526"/>
      <c r="TIX57" s="526"/>
      <c r="TIY57" s="526"/>
      <c r="TIZ57" s="526"/>
      <c r="TJA57" s="526"/>
      <c r="TJB57" s="526"/>
      <c r="TJC57" s="526"/>
      <c r="TJD57" s="526"/>
      <c r="TJE57" s="526"/>
      <c r="TJF57" s="526"/>
      <c r="TJG57" s="526"/>
      <c r="TJH57" s="526"/>
      <c r="TJI57" s="526"/>
      <c r="TJJ57" s="526"/>
      <c r="TJK57" s="526"/>
      <c r="TJL57" s="526"/>
      <c r="TJM57" s="526"/>
      <c r="TJN57" s="526"/>
      <c r="TJO57" s="526"/>
      <c r="TJP57" s="526"/>
      <c r="TJQ57" s="526"/>
      <c r="TJR57" s="526"/>
      <c r="TJS57" s="526"/>
      <c r="TJT57" s="526"/>
      <c r="TJU57" s="526"/>
      <c r="TJV57" s="526"/>
      <c r="TJW57" s="526"/>
      <c r="TJX57" s="526"/>
      <c r="TJY57" s="526"/>
      <c r="TJZ57" s="526"/>
      <c r="TKA57" s="526"/>
      <c r="TKB57" s="526"/>
      <c r="TKC57" s="526"/>
      <c r="TKD57" s="526"/>
      <c r="TKE57" s="526"/>
      <c r="TKF57" s="526"/>
      <c r="TKG57" s="526"/>
      <c r="TKH57" s="526"/>
      <c r="TKI57" s="526"/>
      <c r="TKJ57" s="526"/>
      <c r="TKK57" s="526"/>
      <c r="TKL57" s="526"/>
      <c r="TKM57" s="526"/>
      <c r="TKN57" s="526"/>
      <c r="TKO57" s="526"/>
      <c r="TKP57" s="526"/>
      <c r="TKQ57" s="526"/>
      <c r="TKR57" s="526"/>
      <c r="TKS57" s="526"/>
      <c r="TKT57" s="526"/>
      <c r="TKU57" s="526"/>
      <c r="TKV57" s="526"/>
      <c r="TKW57" s="526"/>
      <c r="TKX57" s="526"/>
      <c r="TKY57" s="526"/>
      <c r="TKZ57" s="526"/>
      <c r="TLA57" s="526"/>
      <c r="TLB57" s="526"/>
      <c r="TLC57" s="526"/>
      <c r="TLD57" s="526"/>
      <c r="TLE57" s="526"/>
      <c r="TLF57" s="526"/>
      <c r="TLG57" s="526"/>
      <c r="TLH57" s="526"/>
      <c r="TLI57" s="526"/>
      <c r="TLJ57" s="526"/>
      <c r="TLK57" s="526"/>
      <c r="TLL57" s="526"/>
      <c r="TLM57" s="526"/>
      <c r="TLN57" s="526"/>
      <c r="TLO57" s="526"/>
      <c r="TLP57" s="526"/>
      <c r="TLQ57" s="526"/>
      <c r="TLR57" s="526"/>
      <c r="TLS57" s="526"/>
      <c r="TLT57" s="526"/>
      <c r="TLU57" s="526"/>
      <c r="TLV57" s="526"/>
      <c r="TLW57" s="526"/>
      <c r="TLX57" s="526"/>
      <c r="TLY57" s="526"/>
      <c r="TLZ57" s="526"/>
      <c r="TMA57" s="526"/>
      <c r="TMB57" s="526"/>
      <c r="TMC57" s="526"/>
      <c r="TMD57" s="526"/>
      <c r="TME57" s="526"/>
      <c r="TMF57" s="526"/>
      <c r="TMG57" s="526"/>
      <c r="TMH57" s="526"/>
      <c r="TMI57" s="526"/>
      <c r="TMJ57" s="526"/>
      <c r="TMK57" s="526"/>
      <c r="TML57" s="526"/>
      <c r="TMM57" s="526"/>
      <c r="TMN57" s="526"/>
      <c r="TMO57" s="526"/>
      <c r="TMP57" s="526"/>
      <c r="TMQ57" s="526"/>
      <c r="TMR57" s="526"/>
      <c r="TMS57" s="526"/>
      <c r="TMT57" s="526"/>
      <c r="TMU57" s="526"/>
      <c r="TMV57" s="526"/>
      <c r="TMW57" s="526"/>
      <c r="TMX57" s="526"/>
      <c r="TMY57" s="526"/>
      <c r="TMZ57" s="526"/>
      <c r="TNA57" s="526"/>
      <c r="TNB57" s="526"/>
      <c r="TNC57" s="526"/>
      <c r="TND57" s="526"/>
      <c r="TNE57" s="526"/>
      <c r="TNF57" s="526"/>
      <c r="TNG57" s="526"/>
      <c r="TNH57" s="526"/>
      <c r="TNI57" s="526"/>
      <c r="TNJ57" s="526"/>
      <c r="TNK57" s="526"/>
      <c r="TNL57" s="526"/>
      <c r="TNM57" s="526"/>
      <c r="TNN57" s="526"/>
      <c r="TNO57" s="526"/>
      <c r="TNP57" s="526"/>
      <c r="TNQ57" s="526"/>
      <c r="TNR57" s="526"/>
      <c r="TNS57" s="526"/>
      <c r="TNT57" s="526"/>
      <c r="TNU57" s="526"/>
      <c r="TNV57" s="526"/>
      <c r="TNW57" s="526"/>
      <c r="TNX57" s="526"/>
      <c r="TNY57" s="526"/>
      <c r="TNZ57" s="526"/>
      <c r="TOA57" s="526"/>
      <c r="TOB57" s="526"/>
      <c r="TOC57" s="526"/>
      <c r="TOD57" s="526"/>
      <c r="TOE57" s="526"/>
      <c r="TOF57" s="526"/>
      <c r="TOG57" s="526"/>
      <c r="TOH57" s="526"/>
      <c r="TOI57" s="526"/>
      <c r="TOJ57" s="526"/>
      <c r="TOK57" s="526"/>
      <c r="TOL57" s="526"/>
      <c r="TOM57" s="526"/>
      <c r="TON57" s="526"/>
      <c r="TOO57" s="526"/>
      <c r="TOP57" s="526"/>
      <c r="TOQ57" s="526"/>
      <c r="TOR57" s="526"/>
      <c r="TOS57" s="526"/>
      <c r="TOT57" s="526"/>
      <c r="TOU57" s="526"/>
      <c r="TOV57" s="526"/>
      <c r="TOW57" s="526"/>
      <c r="TOX57" s="526"/>
      <c r="TOY57" s="526"/>
      <c r="TOZ57" s="526"/>
      <c r="TPA57" s="526"/>
      <c r="TPB57" s="526"/>
      <c r="TPC57" s="526"/>
      <c r="TPD57" s="526"/>
      <c r="TPE57" s="526"/>
      <c r="TPF57" s="526"/>
      <c r="TPG57" s="526"/>
      <c r="TPH57" s="526"/>
      <c r="TPI57" s="526"/>
      <c r="TPJ57" s="526"/>
      <c r="TPK57" s="526"/>
      <c r="TPL57" s="526"/>
      <c r="TPM57" s="526"/>
      <c r="TPN57" s="526"/>
      <c r="TPO57" s="526"/>
      <c r="TPP57" s="526"/>
      <c r="TPQ57" s="526"/>
      <c r="TPR57" s="526"/>
      <c r="TPS57" s="526"/>
      <c r="TPT57" s="526"/>
      <c r="TPU57" s="526"/>
      <c r="TPV57" s="526"/>
      <c r="TPW57" s="526"/>
      <c r="TPX57" s="526"/>
      <c r="TPY57" s="526"/>
      <c r="TPZ57" s="526"/>
      <c r="TQA57" s="526"/>
      <c r="TQB57" s="526"/>
      <c r="TQC57" s="526"/>
      <c r="TQD57" s="526"/>
      <c r="TQE57" s="526"/>
      <c r="TQF57" s="526"/>
      <c r="TQG57" s="526"/>
      <c r="TQH57" s="526"/>
      <c r="TQI57" s="526"/>
      <c r="TQJ57" s="526"/>
      <c r="TQK57" s="526"/>
      <c r="TQL57" s="526"/>
      <c r="TQM57" s="526"/>
      <c r="TQN57" s="526"/>
      <c r="TQO57" s="526"/>
      <c r="TQP57" s="526"/>
      <c r="TQQ57" s="526"/>
      <c r="TQR57" s="526"/>
      <c r="TQS57" s="526"/>
      <c r="TQT57" s="526"/>
      <c r="TQU57" s="526"/>
      <c r="TQV57" s="526"/>
      <c r="TQW57" s="526"/>
      <c r="TQX57" s="526"/>
      <c r="TQY57" s="526"/>
      <c r="TQZ57" s="526"/>
      <c r="TRA57" s="526"/>
      <c r="TRB57" s="526"/>
      <c r="TRC57" s="526"/>
      <c r="TRD57" s="526"/>
      <c r="TRE57" s="526"/>
      <c r="TRF57" s="526"/>
      <c r="TRG57" s="526"/>
      <c r="TRH57" s="526"/>
      <c r="TRI57" s="526"/>
      <c r="TRJ57" s="526"/>
      <c r="TRK57" s="526"/>
      <c r="TRL57" s="526"/>
      <c r="TRM57" s="526"/>
      <c r="TRN57" s="526"/>
      <c r="TRO57" s="526"/>
      <c r="TRP57" s="526"/>
      <c r="TRQ57" s="526"/>
      <c r="TRR57" s="526"/>
      <c r="TRS57" s="526"/>
      <c r="TRT57" s="526"/>
      <c r="TRU57" s="526"/>
      <c r="TRV57" s="526"/>
      <c r="TRW57" s="526"/>
      <c r="TRX57" s="526"/>
      <c r="TRY57" s="526"/>
      <c r="TRZ57" s="526"/>
      <c r="TSA57" s="526"/>
      <c r="TSB57" s="526"/>
      <c r="TSC57" s="526"/>
      <c r="TSD57" s="526"/>
      <c r="TSE57" s="526"/>
      <c r="TSF57" s="526"/>
      <c r="TSG57" s="526"/>
      <c r="TSH57" s="526"/>
      <c r="TSI57" s="526"/>
      <c r="TSJ57" s="526"/>
      <c r="TSK57" s="526"/>
      <c r="TSL57" s="526"/>
      <c r="TSM57" s="526"/>
      <c r="TSN57" s="526"/>
      <c r="TSO57" s="526"/>
      <c r="TSP57" s="526"/>
      <c r="TSQ57" s="526"/>
      <c r="TSR57" s="526"/>
      <c r="TSS57" s="526"/>
      <c r="TST57" s="526"/>
      <c r="TSU57" s="526"/>
      <c r="TSV57" s="526"/>
      <c r="TSW57" s="526"/>
      <c r="TSX57" s="526"/>
      <c r="TSY57" s="526"/>
      <c r="TSZ57" s="526"/>
      <c r="TTA57" s="526"/>
      <c r="TTB57" s="526"/>
      <c r="TTC57" s="526"/>
      <c r="TTD57" s="526"/>
      <c r="TTE57" s="526"/>
      <c r="TTF57" s="526"/>
      <c r="TTG57" s="526"/>
      <c r="TTH57" s="526"/>
      <c r="TTI57" s="526"/>
      <c r="TTJ57" s="526"/>
      <c r="TTK57" s="526"/>
      <c r="TTL57" s="526"/>
      <c r="TTM57" s="526"/>
      <c r="TTN57" s="526"/>
      <c r="TTO57" s="526"/>
      <c r="TTP57" s="526"/>
      <c r="TTQ57" s="526"/>
      <c r="TTR57" s="526"/>
      <c r="TTS57" s="526"/>
      <c r="TTT57" s="526"/>
      <c r="TTU57" s="526"/>
      <c r="TTV57" s="526"/>
      <c r="TTW57" s="526"/>
      <c r="TTX57" s="526"/>
      <c r="TTY57" s="526"/>
      <c r="TTZ57" s="526"/>
      <c r="TUA57" s="526"/>
      <c r="TUB57" s="526"/>
      <c r="TUC57" s="526"/>
      <c r="TUD57" s="526"/>
      <c r="TUE57" s="526"/>
      <c r="TUF57" s="526"/>
      <c r="TUG57" s="526"/>
      <c r="TUH57" s="526"/>
      <c r="TUI57" s="526"/>
      <c r="TUJ57" s="526"/>
      <c r="TUK57" s="526"/>
      <c r="TUL57" s="526"/>
      <c r="TUM57" s="526"/>
      <c r="TUN57" s="526"/>
      <c r="TUO57" s="526"/>
      <c r="TUP57" s="526"/>
      <c r="TUQ57" s="526"/>
      <c r="TUR57" s="526"/>
      <c r="TUS57" s="526"/>
      <c r="TUT57" s="526"/>
      <c r="TUU57" s="526"/>
      <c r="TUV57" s="526"/>
      <c r="TUW57" s="526"/>
      <c r="TUX57" s="526"/>
      <c r="TUY57" s="526"/>
      <c r="TUZ57" s="526"/>
      <c r="TVA57" s="526"/>
      <c r="TVB57" s="526"/>
      <c r="TVC57" s="526"/>
      <c r="TVD57" s="526"/>
      <c r="TVE57" s="526"/>
      <c r="TVF57" s="526"/>
      <c r="TVG57" s="526"/>
      <c r="TVH57" s="526"/>
      <c r="TVI57" s="526"/>
      <c r="TVJ57" s="526"/>
      <c r="TVK57" s="526"/>
      <c r="TVL57" s="526"/>
      <c r="TVM57" s="526"/>
      <c r="TVN57" s="526"/>
      <c r="TVO57" s="526"/>
      <c r="TVP57" s="526"/>
      <c r="TVQ57" s="526"/>
      <c r="TVR57" s="526"/>
      <c r="TVS57" s="526"/>
      <c r="TVT57" s="526"/>
      <c r="TVU57" s="526"/>
      <c r="TVV57" s="526"/>
      <c r="TVW57" s="526"/>
      <c r="TVX57" s="526"/>
      <c r="TVY57" s="526"/>
      <c r="TVZ57" s="526"/>
      <c r="TWA57" s="526"/>
      <c r="TWB57" s="526"/>
      <c r="TWC57" s="526"/>
      <c r="TWD57" s="526"/>
      <c r="TWE57" s="526"/>
      <c r="TWF57" s="526"/>
      <c r="TWG57" s="526"/>
      <c r="TWH57" s="526"/>
      <c r="TWI57" s="526"/>
      <c r="TWJ57" s="526"/>
      <c r="TWK57" s="526"/>
      <c r="TWL57" s="526"/>
      <c r="TWM57" s="526"/>
      <c r="TWN57" s="526"/>
      <c r="TWO57" s="526"/>
      <c r="TWP57" s="526"/>
      <c r="TWQ57" s="526"/>
      <c r="TWR57" s="526"/>
      <c r="TWS57" s="526"/>
      <c r="TWT57" s="526"/>
      <c r="TWU57" s="526"/>
      <c r="TWV57" s="526"/>
      <c r="TWW57" s="526"/>
      <c r="TWX57" s="526"/>
      <c r="TWY57" s="526"/>
      <c r="TWZ57" s="526"/>
      <c r="TXA57" s="526"/>
      <c r="TXB57" s="526"/>
      <c r="TXC57" s="526"/>
      <c r="TXD57" s="526"/>
      <c r="TXE57" s="526"/>
      <c r="TXF57" s="526"/>
      <c r="TXG57" s="526"/>
      <c r="TXH57" s="526"/>
      <c r="TXI57" s="526"/>
      <c r="TXJ57" s="526"/>
      <c r="TXK57" s="526"/>
      <c r="TXL57" s="526"/>
      <c r="TXM57" s="526"/>
      <c r="TXN57" s="526"/>
      <c r="TXO57" s="526"/>
      <c r="TXP57" s="526"/>
      <c r="TXQ57" s="526"/>
      <c r="TXR57" s="526"/>
      <c r="TXS57" s="526"/>
      <c r="TXT57" s="526"/>
      <c r="TXU57" s="526"/>
      <c r="TXV57" s="526"/>
      <c r="TXW57" s="526"/>
      <c r="TXX57" s="526"/>
      <c r="TXY57" s="526"/>
      <c r="TXZ57" s="526"/>
      <c r="TYA57" s="526"/>
      <c r="TYB57" s="526"/>
      <c r="TYC57" s="526"/>
      <c r="TYD57" s="526"/>
      <c r="TYE57" s="526"/>
      <c r="TYF57" s="526"/>
      <c r="TYG57" s="526"/>
      <c r="TYH57" s="526"/>
      <c r="TYI57" s="526"/>
      <c r="TYJ57" s="526"/>
      <c r="TYK57" s="526"/>
      <c r="TYL57" s="526"/>
      <c r="TYM57" s="526"/>
      <c r="TYN57" s="526"/>
      <c r="TYO57" s="526"/>
      <c r="TYP57" s="526"/>
      <c r="TYQ57" s="526"/>
      <c r="TYR57" s="526"/>
      <c r="TYS57" s="526"/>
      <c r="TYT57" s="526"/>
      <c r="TYU57" s="526"/>
      <c r="TYV57" s="526"/>
      <c r="TYW57" s="526"/>
      <c r="TYX57" s="526"/>
      <c r="TYY57" s="526"/>
      <c r="TYZ57" s="526"/>
      <c r="TZA57" s="526"/>
      <c r="TZB57" s="526"/>
      <c r="TZC57" s="526"/>
      <c r="TZD57" s="526"/>
      <c r="TZE57" s="526"/>
      <c r="TZF57" s="526"/>
      <c r="TZG57" s="526"/>
      <c r="TZH57" s="526"/>
      <c r="TZI57" s="526"/>
      <c r="TZJ57" s="526"/>
      <c r="TZK57" s="526"/>
      <c r="TZL57" s="526"/>
      <c r="TZM57" s="526"/>
      <c r="TZN57" s="526"/>
      <c r="TZO57" s="526"/>
      <c r="TZP57" s="526"/>
      <c r="TZQ57" s="526"/>
      <c r="TZR57" s="526"/>
      <c r="TZS57" s="526"/>
      <c r="TZT57" s="526"/>
      <c r="TZU57" s="526"/>
      <c r="TZV57" s="526"/>
      <c r="TZW57" s="526"/>
      <c r="TZX57" s="526"/>
      <c r="TZY57" s="526"/>
      <c r="TZZ57" s="526"/>
      <c r="UAA57" s="526"/>
      <c r="UAB57" s="526"/>
      <c r="UAC57" s="526"/>
      <c r="UAD57" s="526"/>
      <c r="UAE57" s="526"/>
      <c r="UAF57" s="526"/>
      <c r="UAG57" s="526"/>
      <c r="UAH57" s="526"/>
      <c r="UAI57" s="526"/>
      <c r="UAJ57" s="526"/>
      <c r="UAK57" s="526"/>
      <c r="UAL57" s="526"/>
      <c r="UAM57" s="526"/>
      <c r="UAN57" s="526"/>
      <c r="UAO57" s="526"/>
      <c r="UAP57" s="526"/>
      <c r="UAQ57" s="526"/>
      <c r="UAR57" s="526"/>
      <c r="UAS57" s="526"/>
      <c r="UAT57" s="526"/>
      <c r="UAU57" s="526"/>
      <c r="UAV57" s="526"/>
      <c r="UAW57" s="526"/>
      <c r="UAX57" s="526"/>
      <c r="UAY57" s="526"/>
      <c r="UAZ57" s="526"/>
      <c r="UBA57" s="526"/>
      <c r="UBB57" s="526"/>
      <c r="UBC57" s="526"/>
      <c r="UBD57" s="526"/>
      <c r="UBE57" s="526"/>
      <c r="UBF57" s="526"/>
      <c r="UBG57" s="526"/>
      <c r="UBH57" s="526"/>
      <c r="UBI57" s="526"/>
      <c r="UBJ57" s="526"/>
      <c r="UBK57" s="526"/>
      <c r="UBL57" s="526"/>
      <c r="UBM57" s="526"/>
      <c r="UBN57" s="526"/>
      <c r="UBO57" s="526"/>
      <c r="UBP57" s="526"/>
      <c r="UBQ57" s="526"/>
      <c r="UBR57" s="526"/>
      <c r="UBS57" s="526"/>
      <c r="UBT57" s="526"/>
      <c r="UBU57" s="526"/>
      <c r="UBV57" s="526"/>
      <c r="UBW57" s="526"/>
      <c r="UBX57" s="526"/>
      <c r="UBY57" s="526"/>
      <c r="UBZ57" s="526"/>
      <c r="UCA57" s="526"/>
      <c r="UCB57" s="526"/>
      <c r="UCC57" s="526"/>
      <c r="UCD57" s="526"/>
      <c r="UCE57" s="526"/>
      <c r="UCF57" s="526"/>
      <c r="UCG57" s="526"/>
      <c r="UCH57" s="526"/>
      <c r="UCI57" s="526"/>
      <c r="UCJ57" s="526"/>
      <c r="UCK57" s="526"/>
      <c r="UCL57" s="526"/>
      <c r="UCM57" s="526"/>
      <c r="UCN57" s="526"/>
      <c r="UCO57" s="526"/>
      <c r="UCP57" s="526"/>
      <c r="UCQ57" s="526"/>
      <c r="UCR57" s="526"/>
      <c r="UCS57" s="526"/>
      <c r="UCT57" s="526"/>
      <c r="UCU57" s="526"/>
      <c r="UCV57" s="526"/>
      <c r="UCW57" s="526"/>
      <c r="UCX57" s="526"/>
      <c r="UCY57" s="526"/>
      <c r="UCZ57" s="526"/>
      <c r="UDA57" s="526"/>
      <c r="UDB57" s="526"/>
      <c r="UDC57" s="526"/>
      <c r="UDD57" s="526"/>
      <c r="UDE57" s="526"/>
      <c r="UDF57" s="526"/>
      <c r="UDG57" s="526"/>
      <c r="UDH57" s="526"/>
      <c r="UDI57" s="526"/>
      <c r="UDJ57" s="526"/>
      <c r="UDK57" s="526"/>
      <c r="UDL57" s="526"/>
      <c r="UDM57" s="526"/>
      <c r="UDN57" s="526"/>
      <c r="UDO57" s="526"/>
      <c r="UDP57" s="526"/>
      <c r="UDQ57" s="526"/>
      <c r="UDR57" s="526"/>
      <c r="UDS57" s="526"/>
      <c r="UDT57" s="526"/>
      <c r="UDU57" s="526"/>
      <c r="UDV57" s="526"/>
      <c r="UDW57" s="526"/>
      <c r="UDX57" s="526"/>
      <c r="UDY57" s="526"/>
      <c r="UDZ57" s="526"/>
      <c r="UEA57" s="526"/>
      <c r="UEB57" s="526"/>
      <c r="UEC57" s="526"/>
      <c r="UED57" s="526"/>
      <c r="UEE57" s="526"/>
      <c r="UEF57" s="526"/>
      <c r="UEG57" s="526"/>
      <c r="UEH57" s="526"/>
      <c r="UEI57" s="526"/>
      <c r="UEJ57" s="526"/>
      <c r="UEK57" s="526"/>
      <c r="UEL57" s="526"/>
      <c r="UEM57" s="526"/>
      <c r="UEN57" s="526"/>
      <c r="UEO57" s="526"/>
      <c r="UEP57" s="526"/>
      <c r="UEQ57" s="526"/>
      <c r="UER57" s="526"/>
      <c r="UES57" s="526"/>
      <c r="UET57" s="526"/>
      <c r="UEU57" s="526"/>
      <c r="UEV57" s="526"/>
      <c r="UEW57" s="526"/>
      <c r="UEX57" s="526"/>
      <c r="UEY57" s="526"/>
      <c r="UEZ57" s="526"/>
      <c r="UFA57" s="526"/>
      <c r="UFB57" s="526"/>
      <c r="UFC57" s="526"/>
      <c r="UFD57" s="526"/>
      <c r="UFE57" s="526"/>
      <c r="UFF57" s="526"/>
      <c r="UFG57" s="526"/>
      <c r="UFH57" s="526"/>
      <c r="UFI57" s="526"/>
      <c r="UFJ57" s="526"/>
      <c r="UFK57" s="526"/>
      <c r="UFL57" s="526"/>
      <c r="UFM57" s="526"/>
      <c r="UFN57" s="526"/>
      <c r="UFO57" s="526"/>
      <c r="UFP57" s="526"/>
      <c r="UFQ57" s="526"/>
      <c r="UFR57" s="526"/>
      <c r="UFS57" s="526"/>
      <c r="UFT57" s="526"/>
      <c r="UFU57" s="526"/>
      <c r="UFV57" s="526"/>
      <c r="UFW57" s="526"/>
      <c r="UFX57" s="526"/>
      <c r="UFY57" s="526"/>
      <c r="UFZ57" s="526"/>
      <c r="UGA57" s="526"/>
      <c r="UGB57" s="526"/>
      <c r="UGC57" s="526"/>
      <c r="UGD57" s="526"/>
      <c r="UGE57" s="526"/>
      <c r="UGF57" s="526"/>
      <c r="UGG57" s="526"/>
      <c r="UGH57" s="526"/>
      <c r="UGI57" s="526"/>
      <c r="UGJ57" s="526"/>
      <c r="UGK57" s="526"/>
      <c r="UGL57" s="526"/>
      <c r="UGM57" s="526"/>
      <c r="UGN57" s="526"/>
      <c r="UGO57" s="526"/>
      <c r="UGP57" s="526"/>
      <c r="UGQ57" s="526"/>
      <c r="UGR57" s="526"/>
      <c r="UGS57" s="526"/>
      <c r="UGT57" s="526"/>
      <c r="UGU57" s="526"/>
      <c r="UGV57" s="526"/>
      <c r="UGW57" s="526"/>
      <c r="UGX57" s="526"/>
      <c r="UGY57" s="526"/>
      <c r="UGZ57" s="526"/>
      <c r="UHA57" s="526"/>
      <c r="UHB57" s="526"/>
      <c r="UHC57" s="526"/>
      <c r="UHD57" s="526"/>
      <c r="UHE57" s="526"/>
      <c r="UHF57" s="526"/>
      <c r="UHG57" s="526"/>
      <c r="UHH57" s="526"/>
      <c r="UHI57" s="526"/>
      <c r="UHJ57" s="526"/>
      <c r="UHK57" s="526"/>
      <c r="UHL57" s="526"/>
      <c r="UHM57" s="526"/>
      <c r="UHN57" s="526"/>
      <c r="UHO57" s="526"/>
      <c r="UHP57" s="526"/>
      <c r="UHQ57" s="526"/>
      <c r="UHR57" s="526"/>
      <c r="UHS57" s="526"/>
      <c r="UHT57" s="526"/>
      <c r="UHU57" s="526"/>
      <c r="UHV57" s="526"/>
      <c r="UHW57" s="526"/>
      <c r="UHX57" s="526"/>
      <c r="UHY57" s="526"/>
      <c r="UHZ57" s="526"/>
      <c r="UIA57" s="526"/>
      <c r="UIB57" s="526"/>
      <c r="UIC57" s="526"/>
      <c r="UID57" s="526"/>
      <c r="UIE57" s="526"/>
      <c r="UIF57" s="526"/>
      <c r="UIG57" s="526"/>
      <c r="UIH57" s="526"/>
      <c r="UII57" s="526"/>
      <c r="UIJ57" s="526"/>
      <c r="UIK57" s="526"/>
      <c r="UIL57" s="526"/>
      <c r="UIM57" s="526"/>
      <c r="UIN57" s="526"/>
      <c r="UIO57" s="526"/>
      <c r="UIP57" s="526"/>
      <c r="UIQ57" s="526"/>
      <c r="UIR57" s="526"/>
      <c r="UIS57" s="526"/>
      <c r="UIT57" s="526"/>
      <c r="UIU57" s="526"/>
      <c r="UIV57" s="526"/>
      <c r="UIW57" s="526"/>
      <c r="UIX57" s="526"/>
      <c r="UIY57" s="526"/>
      <c r="UIZ57" s="526"/>
      <c r="UJA57" s="526"/>
      <c r="UJB57" s="526"/>
      <c r="UJC57" s="526"/>
      <c r="UJD57" s="526"/>
      <c r="UJE57" s="526"/>
      <c r="UJF57" s="526"/>
      <c r="UJG57" s="526"/>
      <c r="UJH57" s="526"/>
      <c r="UJI57" s="526"/>
      <c r="UJJ57" s="526"/>
      <c r="UJK57" s="526"/>
      <c r="UJL57" s="526"/>
      <c r="UJM57" s="526"/>
      <c r="UJN57" s="526"/>
      <c r="UJO57" s="526"/>
      <c r="UJP57" s="526"/>
      <c r="UJQ57" s="526"/>
      <c r="UJR57" s="526"/>
      <c r="UJS57" s="526"/>
      <c r="UJT57" s="526"/>
      <c r="UJU57" s="526"/>
      <c r="UJV57" s="526"/>
      <c r="UJW57" s="526"/>
      <c r="UJX57" s="526"/>
      <c r="UJY57" s="526"/>
      <c r="UJZ57" s="526"/>
      <c r="UKA57" s="526"/>
      <c r="UKB57" s="526"/>
      <c r="UKC57" s="526"/>
      <c r="UKD57" s="526"/>
      <c r="UKE57" s="526"/>
      <c r="UKF57" s="526"/>
      <c r="UKG57" s="526"/>
      <c r="UKH57" s="526"/>
      <c r="UKI57" s="526"/>
      <c r="UKJ57" s="526"/>
      <c r="UKK57" s="526"/>
      <c r="UKL57" s="526"/>
      <c r="UKM57" s="526"/>
      <c r="UKN57" s="526"/>
      <c r="UKO57" s="526"/>
      <c r="UKP57" s="526"/>
      <c r="UKQ57" s="526"/>
      <c r="UKR57" s="526"/>
      <c r="UKS57" s="526"/>
      <c r="UKT57" s="526"/>
      <c r="UKU57" s="526"/>
      <c r="UKV57" s="526"/>
      <c r="UKW57" s="526"/>
      <c r="UKX57" s="526"/>
      <c r="UKY57" s="526"/>
      <c r="UKZ57" s="526"/>
      <c r="ULA57" s="526"/>
      <c r="ULB57" s="526"/>
      <c r="ULC57" s="526"/>
      <c r="ULD57" s="526"/>
      <c r="ULE57" s="526"/>
      <c r="ULF57" s="526"/>
      <c r="ULG57" s="526"/>
      <c r="ULH57" s="526"/>
      <c r="ULI57" s="526"/>
      <c r="ULJ57" s="526"/>
      <c r="ULK57" s="526"/>
      <c r="ULL57" s="526"/>
      <c r="ULM57" s="526"/>
      <c r="ULN57" s="526"/>
      <c r="ULO57" s="526"/>
      <c r="ULP57" s="526"/>
      <c r="ULQ57" s="526"/>
      <c r="ULR57" s="526"/>
      <c r="ULS57" s="526"/>
      <c r="ULT57" s="526"/>
      <c r="ULU57" s="526"/>
      <c r="ULV57" s="526"/>
      <c r="ULW57" s="526"/>
      <c r="ULX57" s="526"/>
      <c r="ULY57" s="526"/>
      <c r="ULZ57" s="526"/>
      <c r="UMA57" s="526"/>
      <c r="UMB57" s="526"/>
      <c r="UMC57" s="526"/>
      <c r="UMD57" s="526"/>
      <c r="UME57" s="526"/>
      <c r="UMF57" s="526"/>
      <c r="UMG57" s="526"/>
      <c r="UMH57" s="526"/>
      <c r="UMI57" s="526"/>
      <c r="UMJ57" s="526"/>
      <c r="UMK57" s="526"/>
      <c r="UML57" s="526"/>
      <c r="UMM57" s="526"/>
      <c r="UMN57" s="526"/>
      <c r="UMO57" s="526"/>
      <c r="UMP57" s="526"/>
      <c r="UMQ57" s="526"/>
      <c r="UMR57" s="526"/>
      <c r="UMS57" s="526"/>
      <c r="UMT57" s="526"/>
      <c r="UMU57" s="526"/>
      <c r="UMV57" s="526"/>
      <c r="UMW57" s="526"/>
      <c r="UMX57" s="526"/>
      <c r="UMY57" s="526"/>
      <c r="UMZ57" s="526"/>
      <c r="UNA57" s="526"/>
      <c r="UNB57" s="526"/>
      <c r="UNC57" s="526"/>
      <c r="UND57" s="526"/>
      <c r="UNE57" s="526"/>
      <c r="UNF57" s="526"/>
      <c r="UNG57" s="526"/>
      <c r="UNH57" s="526"/>
      <c r="UNI57" s="526"/>
      <c r="UNJ57" s="526"/>
      <c r="UNK57" s="526"/>
      <c r="UNL57" s="526"/>
      <c r="UNM57" s="526"/>
      <c r="UNN57" s="526"/>
      <c r="UNO57" s="526"/>
      <c r="UNP57" s="526"/>
      <c r="UNQ57" s="526"/>
      <c r="UNR57" s="526"/>
      <c r="UNS57" s="526"/>
      <c r="UNT57" s="526"/>
      <c r="UNU57" s="526"/>
      <c r="UNV57" s="526"/>
      <c r="UNW57" s="526"/>
      <c r="UNX57" s="526"/>
      <c r="UNY57" s="526"/>
      <c r="UNZ57" s="526"/>
      <c r="UOA57" s="526"/>
      <c r="UOB57" s="526"/>
      <c r="UOC57" s="526"/>
      <c r="UOD57" s="526"/>
      <c r="UOE57" s="526"/>
      <c r="UOF57" s="526"/>
      <c r="UOG57" s="526"/>
      <c r="UOH57" s="526"/>
      <c r="UOI57" s="526"/>
      <c r="UOJ57" s="526"/>
      <c r="UOK57" s="526"/>
      <c r="UOL57" s="526"/>
      <c r="UOM57" s="526"/>
      <c r="UON57" s="526"/>
      <c r="UOO57" s="526"/>
      <c r="UOP57" s="526"/>
      <c r="UOQ57" s="526"/>
      <c r="UOR57" s="526"/>
      <c r="UOS57" s="526"/>
      <c r="UOT57" s="526"/>
      <c r="UOU57" s="526"/>
      <c r="UOV57" s="526"/>
      <c r="UOW57" s="526"/>
      <c r="UOX57" s="526"/>
      <c r="UOY57" s="526"/>
      <c r="UOZ57" s="526"/>
      <c r="UPA57" s="526"/>
      <c r="UPB57" s="526"/>
      <c r="UPC57" s="526"/>
      <c r="UPD57" s="526"/>
      <c r="UPE57" s="526"/>
      <c r="UPF57" s="526"/>
      <c r="UPG57" s="526"/>
      <c r="UPH57" s="526"/>
      <c r="UPI57" s="526"/>
      <c r="UPJ57" s="526"/>
      <c r="UPK57" s="526"/>
      <c r="UPL57" s="526"/>
      <c r="UPM57" s="526"/>
      <c r="UPN57" s="526"/>
      <c r="UPO57" s="526"/>
      <c r="UPP57" s="526"/>
      <c r="UPQ57" s="526"/>
      <c r="UPR57" s="526"/>
      <c r="UPS57" s="526"/>
      <c r="UPT57" s="526"/>
      <c r="UPU57" s="526"/>
      <c r="UPV57" s="526"/>
      <c r="UPW57" s="526"/>
      <c r="UPX57" s="526"/>
      <c r="UPY57" s="526"/>
      <c r="UPZ57" s="526"/>
      <c r="UQA57" s="526"/>
      <c r="UQB57" s="526"/>
      <c r="UQC57" s="526"/>
      <c r="UQD57" s="526"/>
      <c r="UQE57" s="526"/>
      <c r="UQF57" s="526"/>
      <c r="UQG57" s="526"/>
      <c r="UQH57" s="526"/>
      <c r="UQI57" s="526"/>
      <c r="UQJ57" s="526"/>
      <c r="UQK57" s="526"/>
      <c r="UQL57" s="526"/>
      <c r="UQM57" s="526"/>
      <c r="UQN57" s="526"/>
      <c r="UQO57" s="526"/>
      <c r="UQP57" s="526"/>
      <c r="UQQ57" s="526"/>
      <c r="UQR57" s="526"/>
      <c r="UQS57" s="526"/>
      <c r="UQT57" s="526"/>
      <c r="UQU57" s="526"/>
      <c r="UQV57" s="526"/>
      <c r="UQW57" s="526"/>
      <c r="UQX57" s="526"/>
      <c r="UQY57" s="526"/>
      <c r="UQZ57" s="526"/>
      <c r="URA57" s="526"/>
      <c r="URB57" s="526"/>
      <c r="URC57" s="526"/>
      <c r="URD57" s="526"/>
      <c r="URE57" s="526"/>
      <c r="URF57" s="526"/>
      <c r="URG57" s="526"/>
      <c r="URH57" s="526"/>
      <c r="URI57" s="526"/>
      <c r="URJ57" s="526"/>
      <c r="URK57" s="526"/>
      <c r="URL57" s="526"/>
      <c r="URM57" s="526"/>
      <c r="URN57" s="526"/>
      <c r="URO57" s="526"/>
      <c r="URP57" s="526"/>
      <c r="URQ57" s="526"/>
      <c r="URR57" s="526"/>
      <c r="URS57" s="526"/>
      <c r="URT57" s="526"/>
      <c r="URU57" s="526"/>
      <c r="URV57" s="526"/>
      <c r="URW57" s="526"/>
      <c r="URX57" s="526"/>
      <c r="URY57" s="526"/>
      <c r="URZ57" s="526"/>
      <c r="USA57" s="526"/>
      <c r="USB57" s="526"/>
      <c r="USC57" s="526"/>
      <c r="USD57" s="526"/>
      <c r="USE57" s="526"/>
      <c r="USF57" s="526"/>
      <c r="USG57" s="526"/>
      <c r="USH57" s="526"/>
      <c r="USI57" s="526"/>
      <c r="USJ57" s="526"/>
      <c r="USK57" s="526"/>
      <c r="USL57" s="526"/>
      <c r="USM57" s="526"/>
      <c r="USN57" s="526"/>
      <c r="USO57" s="526"/>
      <c r="USP57" s="526"/>
      <c r="USQ57" s="526"/>
      <c r="USR57" s="526"/>
      <c r="USS57" s="526"/>
      <c r="UST57" s="526"/>
      <c r="USU57" s="526"/>
      <c r="USV57" s="526"/>
      <c r="USW57" s="526"/>
      <c r="USX57" s="526"/>
      <c r="USY57" s="526"/>
      <c r="USZ57" s="526"/>
      <c r="UTA57" s="526"/>
      <c r="UTB57" s="526"/>
      <c r="UTC57" s="526"/>
      <c r="UTD57" s="526"/>
      <c r="UTE57" s="526"/>
      <c r="UTF57" s="526"/>
      <c r="UTG57" s="526"/>
      <c r="UTH57" s="526"/>
      <c r="UTI57" s="526"/>
      <c r="UTJ57" s="526"/>
      <c r="UTK57" s="526"/>
      <c r="UTL57" s="526"/>
      <c r="UTM57" s="526"/>
      <c r="UTN57" s="526"/>
      <c r="UTO57" s="526"/>
      <c r="UTP57" s="526"/>
      <c r="UTQ57" s="526"/>
      <c r="UTR57" s="526"/>
      <c r="UTS57" s="526"/>
      <c r="UTT57" s="526"/>
      <c r="UTU57" s="526"/>
      <c r="UTV57" s="526"/>
      <c r="UTW57" s="526"/>
      <c r="UTX57" s="526"/>
      <c r="UTY57" s="526"/>
      <c r="UTZ57" s="526"/>
      <c r="UUA57" s="526"/>
      <c r="UUB57" s="526"/>
      <c r="UUC57" s="526"/>
      <c r="UUD57" s="526"/>
      <c r="UUE57" s="526"/>
      <c r="UUF57" s="526"/>
      <c r="UUG57" s="526"/>
      <c r="UUH57" s="526"/>
      <c r="UUI57" s="526"/>
      <c r="UUJ57" s="526"/>
      <c r="UUK57" s="526"/>
      <c r="UUL57" s="526"/>
      <c r="UUM57" s="526"/>
      <c r="UUN57" s="526"/>
      <c r="UUO57" s="526"/>
      <c r="UUP57" s="526"/>
      <c r="UUQ57" s="526"/>
      <c r="UUR57" s="526"/>
      <c r="UUS57" s="526"/>
      <c r="UUT57" s="526"/>
      <c r="UUU57" s="526"/>
      <c r="UUV57" s="526"/>
      <c r="UUW57" s="526"/>
      <c r="UUX57" s="526"/>
      <c r="UUY57" s="526"/>
      <c r="UUZ57" s="526"/>
      <c r="UVA57" s="526"/>
      <c r="UVB57" s="526"/>
      <c r="UVC57" s="526"/>
      <c r="UVD57" s="526"/>
      <c r="UVE57" s="526"/>
      <c r="UVF57" s="526"/>
      <c r="UVG57" s="526"/>
      <c r="UVH57" s="526"/>
      <c r="UVI57" s="526"/>
      <c r="UVJ57" s="526"/>
      <c r="UVK57" s="526"/>
      <c r="UVL57" s="526"/>
      <c r="UVM57" s="526"/>
      <c r="UVN57" s="526"/>
      <c r="UVO57" s="526"/>
      <c r="UVP57" s="526"/>
      <c r="UVQ57" s="526"/>
      <c r="UVR57" s="526"/>
      <c r="UVS57" s="526"/>
      <c r="UVT57" s="526"/>
      <c r="UVU57" s="526"/>
      <c r="UVV57" s="526"/>
      <c r="UVW57" s="526"/>
      <c r="UVX57" s="526"/>
      <c r="UVY57" s="526"/>
      <c r="UVZ57" s="526"/>
      <c r="UWA57" s="526"/>
      <c r="UWB57" s="526"/>
      <c r="UWC57" s="526"/>
      <c r="UWD57" s="526"/>
      <c r="UWE57" s="526"/>
      <c r="UWF57" s="526"/>
      <c r="UWG57" s="526"/>
      <c r="UWH57" s="526"/>
      <c r="UWI57" s="526"/>
      <c r="UWJ57" s="526"/>
      <c r="UWK57" s="526"/>
      <c r="UWL57" s="526"/>
      <c r="UWM57" s="526"/>
      <c r="UWN57" s="526"/>
      <c r="UWO57" s="526"/>
      <c r="UWP57" s="526"/>
      <c r="UWQ57" s="526"/>
      <c r="UWR57" s="526"/>
      <c r="UWS57" s="526"/>
      <c r="UWT57" s="526"/>
      <c r="UWU57" s="526"/>
      <c r="UWV57" s="526"/>
      <c r="UWW57" s="526"/>
      <c r="UWX57" s="526"/>
      <c r="UWY57" s="526"/>
      <c r="UWZ57" s="526"/>
      <c r="UXA57" s="526"/>
      <c r="UXB57" s="526"/>
      <c r="UXC57" s="526"/>
      <c r="UXD57" s="526"/>
      <c r="UXE57" s="526"/>
      <c r="UXF57" s="526"/>
      <c r="UXG57" s="526"/>
      <c r="UXH57" s="526"/>
      <c r="UXI57" s="526"/>
      <c r="UXJ57" s="526"/>
      <c r="UXK57" s="526"/>
      <c r="UXL57" s="526"/>
      <c r="UXM57" s="526"/>
      <c r="UXN57" s="526"/>
      <c r="UXO57" s="526"/>
      <c r="UXP57" s="526"/>
      <c r="UXQ57" s="526"/>
      <c r="UXR57" s="526"/>
      <c r="UXS57" s="526"/>
      <c r="UXT57" s="526"/>
      <c r="UXU57" s="526"/>
      <c r="UXV57" s="526"/>
      <c r="UXW57" s="526"/>
      <c r="UXX57" s="526"/>
      <c r="UXY57" s="526"/>
      <c r="UXZ57" s="526"/>
      <c r="UYA57" s="526"/>
      <c r="UYB57" s="526"/>
      <c r="UYC57" s="526"/>
      <c r="UYD57" s="526"/>
      <c r="UYE57" s="526"/>
      <c r="UYF57" s="526"/>
      <c r="UYG57" s="526"/>
      <c r="UYH57" s="526"/>
      <c r="UYI57" s="526"/>
      <c r="UYJ57" s="526"/>
      <c r="UYK57" s="526"/>
      <c r="UYL57" s="526"/>
      <c r="UYM57" s="526"/>
      <c r="UYN57" s="526"/>
      <c r="UYO57" s="526"/>
      <c r="UYP57" s="526"/>
      <c r="UYQ57" s="526"/>
      <c r="UYR57" s="526"/>
      <c r="UYS57" s="526"/>
      <c r="UYT57" s="526"/>
      <c r="UYU57" s="526"/>
      <c r="UYV57" s="526"/>
      <c r="UYW57" s="526"/>
      <c r="UYX57" s="526"/>
      <c r="UYY57" s="526"/>
      <c r="UYZ57" s="526"/>
      <c r="UZA57" s="526"/>
      <c r="UZB57" s="526"/>
      <c r="UZC57" s="526"/>
      <c r="UZD57" s="526"/>
      <c r="UZE57" s="526"/>
      <c r="UZF57" s="526"/>
      <c r="UZG57" s="526"/>
      <c r="UZH57" s="526"/>
      <c r="UZI57" s="526"/>
      <c r="UZJ57" s="526"/>
      <c r="UZK57" s="526"/>
      <c r="UZL57" s="526"/>
      <c r="UZM57" s="526"/>
      <c r="UZN57" s="526"/>
      <c r="UZO57" s="526"/>
      <c r="UZP57" s="526"/>
      <c r="UZQ57" s="526"/>
      <c r="UZR57" s="526"/>
      <c r="UZS57" s="526"/>
      <c r="UZT57" s="526"/>
      <c r="UZU57" s="526"/>
      <c r="UZV57" s="526"/>
      <c r="UZW57" s="526"/>
      <c r="UZX57" s="526"/>
      <c r="UZY57" s="526"/>
      <c r="UZZ57" s="526"/>
      <c r="VAA57" s="526"/>
      <c r="VAB57" s="526"/>
      <c r="VAC57" s="526"/>
      <c r="VAD57" s="526"/>
      <c r="VAE57" s="526"/>
      <c r="VAF57" s="526"/>
      <c r="VAG57" s="526"/>
      <c r="VAH57" s="526"/>
      <c r="VAI57" s="526"/>
      <c r="VAJ57" s="526"/>
      <c r="VAK57" s="526"/>
      <c r="VAL57" s="526"/>
      <c r="VAM57" s="526"/>
      <c r="VAN57" s="526"/>
      <c r="VAO57" s="526"/>
      <c r="VAP57" s="526"/>
      <c r="VAQ57" s="526"/>
      <c r="VAR57" s="526"/>
      <c r="VAS57" s="526"/>
      <c r="VAT57" s="526"/>
      <c r="VAU57" s="526"/>
      <c r="VAV57" s="526"/>
      <c r="VAW57" s="526"/>
      <c r="VAX57" s="526"/>
      <c r="VAY57" s="526"/>
      <c r="VAZ57" s="526"/>
      <c r="VBA57" s="526"/>
      <c r="VBB57" s="526"/>
      <c r="VBC57" s="526"/>
      <c r="VBD57" s="526"/>
      <c r="VBE57" s="526"/>
      <c r="VBF57" s="526"/>
      <c r="VBG57" s="526"/>
      <c r="VBH57" s="526"/>
      <c r="VBI57" s="526"/>
      <c r="VBJ57" s="526"/>
      <c r="VBK57" s="526"/>
      <c r="VBL57" s="526"/>
      <c r="VBM57" s="526"/>
      <c r="VBN57" s="526"/>
      <c r="VBO57" s="526"/>
      <c r="VBP57" s="526"/>
      <c r="VBQ57" s="526"/>
      <c r="VBR57" s="526"/>
      <c r="VBS57" s="526"/>
      <c r="VBT57" s="526"/>
      <c r="VBU57" s="526"/>
      <c r="VBV57" s="526"/>
      <c r="VBW57" s="526"/>
      <c r="VBX57" s="526"/>
      <c r="VBY57" s="526"/>
      <c r="VBZ57" s="526"/>
      <c r="VCA57" s="526"/>
      <c r="VCB57" s="526"/>
      <c r="VCC57" s="526"/>
      <c r="VCD57" s="526"/>
      <c r="VCE57" s="526"/>
      <c r="VCF57" s="526"/>
      <c r="VCG57" s="526"/>
      <c r="VCH57" s="526"/>
      <c r="VCI57" s="526"/>
      <c r="VCJ57" s="526"/>
      <c r="VCK57" s="526"/>
      <c r="VCL57" s="526"/>
      <c r="VCM57" s="526"/>
      <c r="VCN57" s="526"/>
      <c r="VCO57" s="526"/>
      <c r="VCP57" s="526"/>
      <c r="VCQ57" s="526"/>
      <c r="VCR57" s="526"/>
      <c r="VCS57" s="526"/>
      <c r="VCT57" s="526"/>
      <c r="VCU57" s="526"/>
      <c r="VCV57" s="526"/>
      <c r="VCW57" s="526"/>
      <c r="VCX57" s="526"/>
      <c r="VCY57" s="526"/>
      <c r="VCZ57" s="526"/>
      <c r="VDA57" s="526"/>
      <c r="VDB57" s="526"/>
      <c r="VDC57" s="526"/>
      <c r="VDD57" s="526"/>
      <c r="VDE57" s="526"/>
      <c r="VDF57" s="526"/>
      <c r="VDG57" s="526"/>
      <c r="VDH57" s="526"/>
      <c r="VDI57" s="526"/>
      <c r="VDJ57" s="526"/>
      <c r="VDK57" s="526"/>
      <c r="VDL57" s="526"/>
      <c r="VDM57" s="526"/>
      <c r="VDN57" s="526"/>
      <c r="VDO57" s="526"/>
      <c r="VDP57" s="526"/>
      <c r="VDQ57" s="526"/>
      <c r="VDR57" s="526"/>
      <c r="VDS57" s="526"/>
      <c r="VDT57" s="526"/>
      <c r="VDU57" s="526"/>
      <c r="VDV57" s="526"/>
      <c r="VDW57" s="526"/>
      <c r="VDX57" s="526"/>
      <c r="VDY57" s="526"/>
      <c r="VDZ57" s="526"/>
      <c r="VEA57" s="526"/>
      <c r="VEB57" s="526"/>
      <c r="VEC57" s="526"/>
      <c r="VED57" s="526"/>
      <c r="VEE57" s="526"/>
      <c r="VEF57" s="526"/>
      <c r="VEG57" s="526"/>
      <c r="VEH57" s="526"/>
      <c r="VEI57" s="526"/>
      <c r="VEJ57" s="526"/>
      <c r="VEK57" s="526"/>
      <c r="VEL57" s="526"/>
      <c r="VEM57" s="526"/>
      <c r="VEN57" s="526"/>
      <c r="VEO57" s="526"/>
      <c r="VEP57" s="526"/>
      <c r="VEQ57" s="526"/>
      <c r="VER57" s="526"/>
      <c r="VES57" s="526"/>
      <c r="VET57" s="526"/>
      <c r="VEU57" s="526"/>
      <c r="VEV57" s="526"/>
      <c r="VEW57" s="526"/>
      <c r="VEX57" s="526"/>
      <c r="VEY57" s="526"/>
      <c r="VEZ57" s="526"/>
      <c r="VFA57" s="526"/>
      <c r="VFB57" s="526"/>
      <c r="VFC57" s="526"/>
      <c r="VFD57" s="526"/>
      <c r="VFE57" s="526"/>
      <c r="VFF57" s="526"/>
      <c r="VFG57" s="526"/>
      <c r="VFH57" s="526"/>
      <c r="VFI57" s="526"/>
      <c r="VFJ57" s="526"/>
      <c r="VFK57" s="526"/>
      <c r="VFL57" s="526"/>
      <c r="VFM57" s="526"/>
      <c r="VFN57" s="526"/>
      <c r="VFO57" s="526"/>
      <c r="VFP57" s="526"/>
      <c r="VFQ57" s="526"/>
      <c r="VFR57" s="526"/>
      <c r="VFS57" s="526"/>
      <c r="VFT57" s="526"/>
      <c r="VFU57" s="526"/>
      <c r="VFV57" s="526"/>
      <c r="VFW57" s="526"/>
      <c r="VFX57" s="526"/>
      <c r="VFY57" s="526"/>
      <c r="VFZ57" s="526"/>
      <c r="VGA57" s="526"/>
      <c r="VGB57" s="526"/>
      <c r="VGC57" s="526"/>
      <c r="VGD57" s="526"/>
      <c r="VGE57" s="526"/>
      <c r="VGF57" s="526"/>
      <c r="VGG57" s="526"/>
      <c r="VGH57" s="526"/>
      <c r="VGI57" s="526"/>
      <c r="VGJ57" s="526"/>
      <c r="VGK57" s="526"/>
      <c r="VGL57" s="526"/>
      <c r="VGM57" s="526"/>
      <c r="VGN57" s="526"/>
      <c r="VGO57" s="526"/>
      <c r="VGP57" s="526"/>
      <c r="VGQ57" s="526"/>
      <c r="VGR57" s="526"/>
      <c r="VGS57" s="526"/>
      <c r="VGT57" s="526"/>
      <c r="VGU57" s="526"/>
      <c r="VGV57" s="526"/>
      <c r="VGW57" s="526"/>
      <c r="VGX57" s="526"/>
      <c r="VGY57" s="526"/>
      <c r="VGZ57" s="526"/>
      <c r="VHA57" s="526"/>
      <c r="VHB57" s="526"/>
      <c r="VHC57" s="526"/>
      <c r="VHD57" s="526"/>
      <c r="VHE57" s="526"/>
      <c r="VHF57" s="526"/>
      <c r="VHG57" s="526"/>
      <c r="VHH57" s="526"/>
      <c r="VHI57" s="526"/>
      <c r="VHJ57" s="526"/>
      <c r="VHK57" s="526"/>
      <c r="VHL57" s="526"/>
      <c r="VHM57" s="526"/>
      <c r="VHN57" s="526"/>
      <c r="VHO57" s="526"/>
      <c r="VHP57" s="526"/>
      <c r="VHQ57" s="526"/>
      <c r="VHR57" s="526"/>
      <c r="VHS57" s="526"/>
      <c r="VHT57" s="526"/>
      <c r="VHU57" s="526"/>
      <c r="VHV57" s="526"/>
      <c r="VHW57" s="526"/>
      <c r="VHX57" s="526"/>
      <c r="VHY57" s="526"/>
      <c r="VHZ57" s="526"/>
      <c r="VIA57" s="526"/>
      <c r="VIB57" s="526"/>
      <c r="VIC57" s="526"/>
      <c r="VID57" s="526"/>
      <c r="VIE57" s="526"/>
      <c r="VIF57" s="526"/>
      <c r="VIG57" s="526"/>
      <c r="VIH57" s="526"/>
      <c r="VII57" s="526"/>
      <c r="VIJ57" s="526"/>
      <c r="VIK57" s="526"/>
      <c r="VIL57" s="526"/>
      <c r="VIM57" s="526"/>
      <c r="VIN57" s="526"/>
      <c r="VIO57" s="526"/>
      <c r="VIP57" s="526"/>
      <c r="VIQ57" s="526"/>
      <c r="VIR57" s="526"/>
      <c r="VIS57" s="526"/>
      <c r="VIT57" s="526"/>
      <c r="VIU57" s="526"/>
      <c r="VIV57" s="526"/>
      <c r="VIW57" s="526"/>
      <c r="VIX57" s="526"/>
      <c r="VIY57" s="526"/>
      <c r="VIZ57" s="526"/>
      <c r="VJA57" s="526"/>
      <c r="VJB57" s="526"/>
      <c r="VJC57" s="526"/>
      <c r="VJD57" s="526"/>
      <c r="VJE57" s="526"/>
      <c r="VJF57" s="526"/>
      <c r="VJG57" s="526"/>
      <c r="VJH57" s="526"/>
      <c r="VJI57" s="526"/>
      <c r="VJJ57" s="526"/>
      <c r="VJK57" s="526"/>
      <c r="VJL57" s="526"/>
      <c r="VJM57" s="526"/>
      <c r="VJN57" s="526"/>
      <c r="VJO57" s="526"/>
      <c r="VJP57" s="526"/>
      <c r="VJQ57" s="526"/>
      <c r="VJR57" s="526"/>
      <c r="VJS57" s="526"/>
      <c r="VJT57" s="526"/>
      <c r="VJU57" s="526"/>
      <c r="VJV57" s="526"/>
      <c r="VJW57" s="526"/>
      <c r="VJX57" s="526"/>
      <c r="VJY57" s="526"/>
      <c r="VJZ57" s="526"/>
      <c r="VKA57" s="526"/>
      <c r="VKB57" s="526"/>
      <c r="VKC57" s="526"/>
      <c r="VKD57" s="526"/>
      <c r="VKE57" s="526"/>
      <c r="VKF57" s="526"/>
      <c r="VKG57" s="526"/>
      <c r="VKH57" s="526"/>
      <c r="VKI57" s="526"/>
      <c r="VKJ57" s="526"/>
      <c r="VKK57" s="526"/>
      <c r="VKL57" s="526"/>
      <c r="VKM57" s="526"/>
      <c r="VKN57" s="526"/>
      <c r="VKO57" s="526"/>
      <c r="VKP57" s="526"/>
      <c r="VKQ57" s="526"/>
      <c r="VKR57" s="526"/>
      <c r="VKS57" s="526"/>
      <c r="VKT57" s="526"/>
      <c r="VKU57" s="526"/>
      <c r="VKV57" s="526"/>
      <c r="VKW57" s="526"/>
      <c r="VKX57" s="526"/>
      <c r="VKY57" s="526"/>
      <c r="VKZ57" s="526"/>
      <c r="VLA57" s="526"/>
      <c r="VLB57" s="526"/>
      <c r="VLC57" s="526"/>
      <c r="VLD57" s="526"/>
      <c r="VLE57" s="526"/>
      <c r="VLF57" s="526"/>
      <c r="VLG57" s="526"/>
      <c r="VLH57" s="526"/>
      <c r="VLI57" s="526"/>
      <c r="VLJ57" s="526"/>
      <c r="VLK57" s="526"/>
      <c r="VLL57" s="526"/>
      <c r="VLM57" s="526"/>
      <c r="VLN57" s="526"/>
      <c r="VLO57" s="526"/>
      <c r="VLP57" s="526"/>
      <c r="VLQ57" s="526"/>
      <c r="VLR57" s="526"/>
      <c r="VLS57" s="526"/>
      <c r="VLT57" s="526"/>
      <c r="VLU57" s="526"/>
      <c r="VLV57" s="526"/>
      <c r="VLW57" s="526"/>
      <c r="VLX57" s="526"/>
      <c r="VLY57" s="526"/>
      <c r="VLZ57" s="526"/>
      <c r="VMA57" s="526"/>
      <c r="VMB57" s="526"/>
      <c r="VMC57" s="526"/>
      <c r="VMD57" s="526"/>
      <c r="VME57" s="526"/>
      <c r="VMF57" s="526"/>
      <c r="VMG57" s="526"/>
      <c r="VMH57" s="526"/>
      <c r="VMI57" s="526"/>
      <c r="VMJ57" s="526"/>
      <c r="VMK57" s="526"/>
      <c r="VML57" s="526"/>
      <c r="VMM57" s="526"/>
      <c r="VMN57" s="526"/>
      <c r="VMO57" s="526"/>
      <c r="VMP57" s="526"/>
      <c r="VMQ57" s="526"/>
      <c r="VMR57" s="526"/>
      <c r="VMS57" s="526"/>
      <c r="VMT57" s="526"/>
      <c r="VMU57" s="526"/>
      <c r="VMV57" s="526"/>
      <c r="VMW57" s="526"/>
      <c r="VMX57" s="526"/>
      <c r="VMY57" s="526"/>
      <c r="VMZ57" s="526"/>
      <c r="VNA57" s="526"/>
      <c r="VNB57" s="526"/>
      <c r="VNC57" s="526"/>
      <c r="VND57" s="526"/>
      <c r="VNE57" s="526"/>
      <c r="VNF57" s="526"/>
      <c r="VNG57" s="526"/>
      <c r="VNH57" s="526"/>
      <c r="VNI57" s="526"/>
      <c r="VNJ57" s="526"/>
      <c r="VNK57" s="526"/>
      <c r="VNL57" s="526"/>
      <c r="VNM57" s="526"/>
      <c r="VNN57" s="526"/>
      <c r="VNO57" s="526"/>
      <c r="VNP57" s="526"/>
      <c r="VNQ57" s="526"/>
      <c r="VNR57" s="526"/>
      <c r="VNS57" s="526"/>
      <c r="VNT57" s="526"/>
      <c r="VNU57" s="526"/>
      <c r="VNV57" s="526"/>
      <c r="VNW57" s="526"/>
      <c r="VNX57" s="526"/>
      <c r="VNY57" s="526"/>
      <c r="VNZ57" s="526"/>
      <c r="VOA57" s="526"/>
      <c r="VOB57" s="526"/>
      <c r="VOC57" s="526"/>
      <c r="VOD57" s="526"/>
      <c r="VOE57" s="526"/>
      <c r="VOF57" s="526"/>
      <c r="VOG57" s="526"/>
      <c r="VOH57" s="526"/>
      <c r="VOI57" s="526"/>
      <c r="VOJ57" s="526"/>
      <c r="VOK57" s="526"/>
      <c r="VOL57" s="526"/>
      <c r="VOM57" s="526"/>
      <c r="VON57" s="526"/>
      <c r="VOO57" s="526"/>
      <c r="VOP57" s="526"/>
      <c r="VOQ57" s="526"/>
      <c r="VOR57" s="526"/>
      <c r="VOS57" s="526"/>
      <c r="VOT57" s="526"/>
      <c r="VOU57" s="526"/>
      <c r="VOV57" s="526"/>
      <c r="VOW57" s="526"/>
      <c r="VOX57" s="526"/>
      <c r="VOY57" s="526"/>
      <c r="VOZ57" s="526"/>
      <c r="VPA57" s="526"/>
      <c r="VPB57" s="526"/>
      <c r="VPC57" s="526"/>
      <c r="VPD57" s="526"/>
      <c r="VPE57" s="526"/>
      <c r="VPF57" s="526"/>
      <c r="VPG57" s="526"/>
      <c r="VPH57" s="526"/>
      <c r="VPI57" s="526"/>
      <c r="VPJ57" s="526"/>
      <c r="VPK57" s="526"/>
      <c r="VPL57" s="526"/>
      <c r="VPM57" s="526"/>
      <c r="VPN57" s="526"/>
      <c r="VPO57" s="526"/>
      <c r="VPP57" s="526"/>
      <c r="VPQ57" s="526"/>
      <c r="VPR57" s="526"/>
      <c r="VPS57" s="526"/>
      <c r="VPT57" s="526"/>
      <c r="VPU57" s="526"/>
      <c r="VPV57" s="526"/>
      <c r="VPW57" s="526"/>
      <c r="VPX57" s="526"/>
      <c r="VPY57" s="526"/>
      <c r="VPZ57" s="526"/>
      <c r="VQA57" s="526"/>
      <c r="VQB57" s="526"/>
      <c r="VQC57" s="526"/>
      <c r="VQD57" s="526"/>
      <c r="VQE57" s="526"/>
      <c r="VQF57" s="526"/>
      <c r="VQG57" s="526"/>
      <c r="VQH57" s="526"/>
      <c r="VQI57" s="526"/>
      <c r="VQJ57" s="526"/>
      <c r="VQK57" s="526"/>
      <c r="VQL57" s="526"/>
      <c r="VQM57" s="526"/>
      <c r="VQN57" s="526"/>
      <c r="VQO57" s="526"/>
      <c r="VQP57" s="526"/>
      <c r="VQQ57" s="526"/>
      <c r="VQR57" s="526"/>
      <c r="VQS57" s="526"/>
      <c r="VQT57" s="526"/>
      <c r="VQU57" s="526"/>
      <c r="VQV57" s="526"/>
      <c r="VQW57" s="526"/>
      <c r="VQX57" s="526"/>
      <c r="VQY57" s="526"/>
      <c r="VQZ57" s="526"/>
      <c r="VRA57" s="526"/>
      <c r="VRB57" s="526"/>
      <c r="VRC57" s="526"/>
      <c r="VRD57" s="526"/>
      <c r="VRE57" s="526"/>
      <c r="VRF57" s="526"/>
      <c r="VRG57" s="526"/>
      <c r="VRH57" s="526"/>
      <c r="VRI57" s="526"/>
      <c r="VRJ57" s="526"/>
      <c r="VRK57" s="526"/>
      <c r="VRL57" s="526"/>
      <c r="VRM57" s="526"/>
      <c r="VRN57" s="526"/>
      <c r="VRO57" s="526"/>
      <c r="VRP57" s="526"/>
      <c r="VRQ57" s="526"/>
      <c r="VRR57" s="526"/>
      <c r="VRS57" s="526"/>
      <c r="VRT57" s="526"/>
      <c r="VRU57" s="526"/>
      <c r="VRV57" s="526"/>
      <c r="VRW57" s="526"/>
      <c r="VRX57" s="526"/>
      <c r="VRY57" s="526"/>
      <c r="VRZ57" s="526"/>
      <c r="VSA57" s="526"/>
      <c r="VSB57" s="526"/>
      <c r="VSC57" s="526"/>
      <c r="VSD57" s="526"/>
      <c r="VSE57" s="526"/>
      <c r="VSF57" s="526"/>
      <c r="VSG57" s="526"/>
      <c r="VSH57" s="526"/>
      <c r="VSI57" s="526"/>
      <c r="VSJ57" s="526"/>
      <c r="VSK57" s="526"/>
      <c r="VSL57" s="526"/>
      <c r="VSM57" s="526"/>
      <c r="VSN57" s="526"/>
      <c r="VSO57" s="526"/>
      <c r="VSP57" s="526"/>
      <c r="VSQ57" s="526"/>
      <c r="VSR57" s="526"/>
      <c r="VSS57" s="526"/>
      <c r="VST57" s="526"/>
      <c r="VSU57" s="526"/>
      <c r="VSV57" s="526"/>
      <c r="VSW57" s="526"/>
      <c r="VSX57" s="526"/>
      <c r="VSY57" s="526"/>
      <c r="VSZ57" s="526"/>
      <c r="VTA57" s="526"/>
      <c r="VTB57" s="526"/>
      <c r="VTC57" s="526"/>
      <c r="VTD57" s="526"/>
      <c r="VTE57" s="526"/>
      <c r="VTF57" s="526"/>
      <c r="VTG57" s="526"/>
      <c r="VTH57" s="526"/>
      <c r="VTI57" s="526"/>
      <c r="VTJ57" s="526"/>
      <c r="VTK57" s="526"/>
      <c r="VTL57" s="526"/>
      <c r="VTM57" s="526"/>
      <c r="VTN57" s="526"/>
      <c r="VTO57" s="526"/>
      <c r="VTP57" s="526"/>
      <c r="VTQ57" s="526"/>
      <c r="VTR57" s="526"/>
      <c r="VTS57" s="526"/>
      <c r="VTT57" s="526"/>
      <c r="VTU57" s="526"/>
      <c r="VTV57" s="526"/>
      <c r="VTW57" s="526"/>
      <c r="VTX57" s="526"/>
      <c r="VTY57" s="526"/>
      <c r="VTZ57" s="526"/>
      <c r="VUA57" s="526"/>
      <c r="VUB57" s="526"/>
      <c r="VUC57" s="526"/>
      <c r="VUD57" s="526"/>
      <c r="VUE57" s="526"/>
      <c r="VUF57" s="526"/>
      <c r="VUG57" s="526"/>
      <c r="VUH57" s="526"/>
      <c r="VUI57" s="526"/>
      <c r="VUJ57" s="526"/>
      <c r="VUK57" s="526"/>
      <c r="VUL57" s="526"/>
      <c r="VUM57" s="526"/>
      <c r="VUN57" s="526"/>
      <c r="VUO57" s="526"/>
      <c r="VUP57" s="526"/>
      <c r="VUQ57" s="526"/>
      <c r="VUR57" s="526"/>
      <c r="VUS57" s="526"/>
      <c r="VUT57" s="526"/>
      <c r="VUU57" s="526"/>
      <c r="VUV57" s="526"/>
      <c r="VUW57" s="526"/>
      <c r="VUX57" s="526"/>
      <c r="VUY57" s="526"/>
      <c r="VUZ57" s="526"/>
      <c r="VVA57" s="526"/>
      <c r="VVB57" s="526"/>
      <c r="VVC57" s="526"/>
      <c r="VVD57" s="526"/>
      <c r="VVE57" s="526"/>
      <c r="VVF57" s="526"/>
      <c r="VVG57" s="526"/>
      <c r="VVH57" s="526"/>
      <c r="VVI57" s="526"/>
      <c r="VVJ57" s="526"/>
      <c r="VVK57" s="526"/>
      <c r="VVL57" s="526"/>
      <c r="VVM57" s="526"/>
      <c r="VVN57" s="526"/>
      <c r="VVO57" s="526"/>
      <c r="VVP57" s="526"/>
      <c r="VVQ57" s="526"/>
      <c r="VVR57" s="526"/>
      <c r="VVS57" s="526"/>
      <c r="VVT57" s="526"/>
      <c r="VVU57" s="526"/>
      <c r="VVV57" s="526"/>
      <c r="VVW57" s="526"/>
      <c r="VVX57" s="526"/>
      <c r="VVY57" s="526"/>
      <c r="VVZ57" s="526"/>
      <c r="VWA57" s="526"/>
      <c r="VWB57" s="526"/>
      <c r="VWC57" s="526"/>
      <c r="VWD57" s="526"/>
      <c r="VWE57" s="526"/>
      <c r="VWF57" s="526"/>
      <c r="VWG57" s="526"/>
      <c r="VWH57" s="526"/>
      <c r="VWI57" s="526"/>
      <c r="VWJ57" s="526"/>
      <c r="VWK57" s="526"/>
      <c r="VWL57" s="526"/>
      <c r="VWM57" s="526"/>
      <c r="VWN57" s="526"/>
      <c r="VWO57" s="526"/>
      <c r="VWP57" s="526"/>
      <c r="VWQ57" s="526"/>
      <c r="VWR57" s="526"/>
      <c r="VWS57" s="526"/>
      <c r="VWT57" s="526"/>
      <c r="VWU57" s="526"/>
      <c r="VWV57" s="526"/>
      <c r="VWW57" s="526"/>
      <c r="VWX57" s="526"/>
      <c r="VWY57" s="526"/>
      <c r="VWZ57" s="526"/>
      <c r="VXA57" s="526"/>
      <c r="VXB57" s="526"/>
      <c r="VXC57" s="526"/>
      <c r="VXD57" s="526"/>
      <c r="VXE57" s="526"/>
      <c r="VXF57" s="526"/>
      <c r="VXG57" s="526"/>
      <c r="VXH57" s="526"/>
      <c r="VXI57" s="526"/>
      <c r="VXJ57" s="526"/>
      <c r="VXK57" s="526"/>
      <c r="VXL57" s="526"/>
      <c r="VXM57" s="526"/>
      <c r="VXN57" s="526"/>
      <c r="VXO57" s="526"/>
      <c r="VXP57" s="526"/>
      <c r="VXQ57" s="526"/>
      <c r="VXR57" s="526"/>
      <c r="VXS57" s="526"/>
      <c r="VXT57" s="526"/>
      <c r="VXU57" s="526"/>
      <c r="VXV57" s="526"/>
      <c r="VXW57" s="526"/>
      <c r="VXX57" s="526"/>
      <c r="VXY57" s="526"/>
      <c r="VXZ57" s="526"/>
      <c r="VYA57" s="526"/>
      <c r="VYB57" s="526"/>
      <c r="VYC57" s="526"/>
      <c r="VYD57" s="526"/>
      <c r="VYE57" s="526"/>
      <c r="VYF57" s="526"/>
      <c r="VYG57" s="526"/>
      <c r="VYH57" s="526"/>
      <c r="VYI57" s="526"/>
      <c r="VYJ57" s="526"/>
      <c r="VYK57" s="526"/>
      <c r="VYL57" s="526"/>
      <c r="VYM57" s="526"/>
      <c r="VYN57" s="526"/>
      <c r="VYO57" s="526"/>
      <c r="VYP57" s="526"/>
      <c r="VYQ57" s="526"/>
      <c r="VYR57" s="526"/>
      <c r="VYS57" s="526"/>
      <c r="VYT57" s="526"/>
      <c r="VYU57" s="526"/>
      <c r="VYV57" s="526"/>
      <c r="VYW57" s="526"/>
      <c r="VYX57" s="526"/>
      <c r="VYY57" s="526"/>
      <c r="VYZ57" s="526"/>
      <c r="VZA57" s="526"/>
      <c r="VZB57" s="526"/>
      <c r="VZC57" s="526"/>
      <c r="VZD57" s="526"/>
      <c r="VZE57" s="526"/>
      <c r="VZF57" s="526"/>
      <c r="VZG57" s="526"/>
      <c r="VZH57" s="526"/>
      <c r="VZI57" s="526"/>
      <c r="VZJ57" s="526"/>
      <c r="VZK57" s="526"/>
      <c r="VZL57" s="526"/>
      <c r="VZM57" s="526"/>
      <c r="VZN57" s="526"/>
      <c r="VZO57" s="526"/>
      <c r="VZP57" s="526"/>
      <c r="VZQ57" s="526"/>
      <c r="VZR57" s="526"/>
      <c r="VZS57" s="526"/>
      <c r="VZT57" s="526"/>
      <c r="VZU57" s="526"/>
      <c r="VZV57" s="526"/>
      <c r="VZW57" s="526"/>
      <c r="VZX57" s="526"/>
      <c r="VZY57" s="526"/>
      <c r="VZZ57" s="526"/>
      <c r="WAA57" s="526"/>
      <c r="WAB57" s="526"/>
      <c r="WAC57" s="526"/>
      <c r="WAD57" s="526"/>
      <c r="WAE57" s="526"/>
      <c r="WAF57" s="526"/>
      <c r="WAG57" s="526"/>
      <c r="WAH57" s="526"/>
      <c r="WAI57" s="526"/>
      <c r="WAJ57" s="526"/>
      <c r="WAK57" s="526"/>
      <c r="WAL57" s="526"/>
      <c r="WAM57" s="526"/>
      <c r="WAN57" s="526"/>
      <c r="WAO57" s="526"/>
      <c r="WAP57" s="526"/>
      <c r="WAQ57" s="526"/>
      <c r="WAR57" s="526"/>
      <c r="WAS57" s="526"/>
      <c r="WAT57" s="526"/>
      <c r="WAU57" s="526"/>
      <c r="WAV57" s="526"/>
      <c r="WAW57" s="526"/>
      <c r="WAX57" s="526"/>
      <c r="WAY57" s="526"/>
      <c r="WAZ57" s="526"/>
      <c r="WBA57" s="526"/>
      <c r="WBB57" s="526"/>
      <c r="WBC57" s="526"/>
      <c r="WBD57" s="526"/>
      <c r="WBE57" s="526"/>
      <c r="WBF57" s="526"/>
      <c r="WBG57" s="526"/>
      <c r="WBH57" s="526"/>
      <c r="WBI57" s="526"/>
      <c r="WBJ57" s="526"/>
      <c r="WBK57" s="526"/>
      <c r="WBL57" s="526"/>
      <c r="WBM57" s="526"/>
      <c r="WBN57" s="526"/>
      <c r="WBO57" s="526"/>
      <c r="WBP57" s="526"/>
      <c r="WBQ57" s="526"/>
      <c r="WBR57" s="526"/>
      <c r="WBS57" s="526"/>
      <c r="WBT57" s="526"/>
      <c r="WBU57" s="526"/>
      <c r="WBV57" s="526"/>
      <c r="WBW57" s="526"/>
      <c r="WBX57" s="526"/>
      <c r="WBY57" s="526"/>
      <c r="WBZ57" s="526"/>
      <c r="WCA57" s="526"/>
      <c r="WCB57" s="526"/>
      <c r="WCC57" s="526"/>
      <c r="WCD57" s="526"/>
      <c r="WCE57" s="526"/>
      <c r="WCF57" s="526"/>
      <c r="WCG57" s="526"/>
      <c r="WCH57" s="526"/>
      <c r="WCI57" s="526"/>
      <c r="WCJ57" s="526"/>
      <c r="WCK57" s="526"/>
      <c r="WCL57" s="526"/>
      <c r="WCM57" s="526"/>
      <c r="WCN57" s="526"/>
      <c r="WCO57" s="526"/>
      <c r="WCP57" s="526"/>
      <c r="WCQ57" s="526"/>
      <c r="WCR57" s="526"/>
      <c r="WCS57" s="526"/>
      <c r="WCT57" s="526"/>
      <c r="WCU57" s="526"/>
      <c r="WCV57" s="526"/>
      <c r="WCW57" s="526"/>
      <c r="WCX57" s="526"/>
      <c r="WCY57" s="526"/>
      <c r="WCZ57" s="526"/>
      <c r="WDA57" s="526"/>
      <c r="WDB57" s="526"/>
      <c r="WDC57" s="526"/>
      <c r="WDD57" s="526"/>
      <c r="WDE57" s="526"/>
      <c r="WDF57" s="526"/>
      <c r="WDG57" s="526"/>
      <c r="WDH57" s="526"/>
      <c r="WDI57" s="526"/>
      <c r="WDJ57" s="526"/>
      <c r="WDK57" s="526"/>
      <c r="WDL57" s="526"/>
      <c r="WDM57" s="526"/>
      <c r="WDN57" s="526"/>
      <c r="WDO57" s="526"/>
      <c r="WDP57" s="526"/>
      <c r="WDQ57" s="526"/>
      <c r="WDR57" s="526"/>
      <c r="WDS57" s="526"/>
      <c r="WDT57" s="526"/>
      <c r="WDU57" s="526"/>
      <c r="WDV57" s="526"/>
      <c r="WDW57" s="526"/>
      <c r="WDX57" s="526"/>
      <c r="WDY57" s="526"/>
      <c r="WDZ57" s="526"/>
      <c r="WEA57" s="526"/>
      <c r="WEB57" s="526"/>
      <c r="WEC57" s="526"/>
      <c r="WED57" s="526"/>
      <c r="WEE57" s="526"/>
      <c r="WEF57" s="526"/>
      <c r="WEG57" s="526"/>
      <c r="WEH57" s="526"/>
      <c r="WEI57" s="526"/>
      <c r="WEJ57" s="526"/>
      <c r="WEK57" s="526"/>
      <c r="WEL57" s="526"/>
      <c r="WEM57" s="526"/>
      <c r="WEN57" s="526"/>
      <c r="WEO57" s="526"/>
      <c r="WEP57" s="526"/>
      <c r="WEQ57" s="526"/>
      <c r="WER57" s="526"/>
      <c r="WES57" s="526"/>
      <c r="WET57" s="526"/>
      <c r="WEU57" s="526"/>
      <c r="WEV57" s="526"/>
      <c r="WEW57" s="526"/>
      <c r="WEX57" s="526"/>
      <c r="WEY57" s="526"/>
      <c r="WEZ57" s="526"/>
      <c r="WFA57" s="526"/>
      <c r="WFB57" s="526"/>
      <c r="WFC57" s="526"/>
      <c r="WFD57" s="526"/>
      <c r="WFE57" s="526"/>
      <c r="WFF57" s="526"/>
      <c r="WFG57" s="526"/>
      <c r="WFH57" s="526"/>
      <c r="WFI57" s="526"/>
      <c r="WFJ57" s="526"/>
      <c r="WFK57" s="526"/>
      <c r="WFL57" s="526"/>
      <c r="WFM57" s="526"/>
      <c r="WFN57" s="526"/>
      <c r="WFO57" s="526"/>
      <c r="WFP57" s="526"/>
      <c r="WFQ57" s="526"/>
      <c r="WFR57" s="526"/>
      <c r="WFS57" s="526"/>
      <c r="WFT57" s="526"/>
      <c r="WFU57" s="526"/>
      <c r="WFV57" s="526"/>
      <c r="WFW57" s="526"/>
      <c r="WFX57" s="526"/>
      <c r="WFY57" s="526"/>
      <c r="WFZ57" s="526"/>
      <c r="WGA57" s="526"/>
      <c r="WGB57" s="526"/>
      <c r="WGC57" s="526"/>
      <c r="WGD57" s="526"/>
      <c r="WGE57" s="526"/>
      <c r="WGF57" s="526"/>
      <c r="WGG57" s="526"/>
      <c r="WGH57" s="526"/>
      <c r="WGI57" s="526"/>
      <c r="WGJ57" s="526"/>
      <c r="WGK57" s="526"/>
      <c r="WGL57" s="526"/>
      <c r="WGM57" s="526"/>
      <c r="WGN57" s="526"/>
      <c r="WGO57" s="526"/>
      <c r="WGP57" s="526"/>
      <c r="WGQ57" s="526"/>
      <c r="WGR57" s="526"/>
      <c r="WGS57" s="526"/>
      <c r="WGT57" s="526"/>
      <c r="WGU57" s="526"/>
      <c r="WGV57" s="526"/>
      <c r="WGW57" s="526"/>
      <c r="WGX57" s="526"/>
      <c r="WGY57" s="526"/>
      <c r="WGZ57" s="526"/>
      <c r="WHA57" s="526"/>
      <c r="WHB57" s="526"/>
      <c r="WHC57" s="526"/>
      <c r="WHD57" s="526"/>
      <c r="WHE57" s="526"/>
      <c r="WHF57" s="526"/>
      <c r="WHG57" s="526"/>
      <c r="WHH57" s="526"/>
      <c r="WHI57" s="526"/>
      <c r="WHJ57" s="526"/>
      <c r="WHK57" s="526"/>
      <c r="WHL57" s="526"/>
      <c r="WHM57" s="526"/>
      <c r="WHN57" s="526"/>
      <c r="WHO57" s="526"/>
      <c r="WHP57" s="526"/>
      <c r="WHQ57" s="526"/>
      <c r="WHR57" s="526"/>
      <c r="WHS57" s="526"/>
      <c r="WHT57" s="526"/>
      <c r="WHU57" s="526"/>
      <c r="WHV57" s="526"/>
      <c r="WHW57" s="526"/>
      <c r="WHX57" s="526"/>
      <c r="WHY57" s="526"/>
      <c r="WHZ57" s="526"/>
      <c r="WIA57" s="526"/>
      <c r="WIB57" s="526"/>
      <c r="WIC57" s="526"/>
      <c r="WID57" s="526"/>
      <c r="WIE57" s="526"/>
      <c r="WIF57" s="526"/>
      <c r="WIG57" s="526"/>
      <c r="WIH57" s="526"/>
      <c r="WII57" s="526"/>
      <c r="WIJ57" s="526"/>
      <c r="WIK57" s="526"/>
      <c r="WIL57" s="526"/>
      <c r="WIM57" s="526"/>
      <c r="WIN57" s="526"/>
      <c r="WIO57" s="526"/>
      <c r="WIP57" s="526"/>
      <c r="WIQ57" s="526"/>
      <c r="WIR57" s="526"/>
      <c r="WIS57" s="526"/>
      <c r="WIT57" s="526"/>
      <c r="WIU57" s="526"/>
      <c r="WIV57" s="526"/>
      <c r="WIW57" s="526"/>
      <c r="WIX57" s="526"/>
      <c r="WIY57" s="526"/>
      <c r="WIZ57" s="526"/>
      <c r="WJA57" s="526"/>
      <c r="WJB57" s="526"/>
      <c r="WJC57" s="526"/>
      <c r="WJD57" s="526"/>
      <c r="WJE57" s="526"/>
      <c r="WJF57" s="526"/>
      <c r="WJG57" s="526"/>
      <c r="WJH57" s="526"/>
      <c r="WJI57" s="526"/>
      <c r="WJJ57" s="526"/>
      <c r="WJK57" s="526"/>
      <c r="WJL57" s="526"/>
      <c r="WJM57" s="526"/>
      <c r="WJN57" s="526"/>
      <c r="WJO57" s="526"/>
      <c r="WJP57" s="526"/>
      <c r="WJQ57" s="526"/>
      <c r="WJR57" s="526"/>
      <c r="WJS57" s="526"/>
      <c r="WJT57" s="526"/>
      <c r="WJU57" s="526"/>
      <c r="WJV57" s="526"/>
      <c r="WJW57" s="526"/>
      <c r="WJX57" s="526"/>
      <c r="WJY57" s="526"/>
      <c r="WJZ57" s="526"/>
      <c r="WKA57" s="526"/>
      <c r="WKB57" s="526"/>
      <c r="WKC57" s="526"/>
      <c r="WKD57" s="526"/>
      <c r="WKE57" s="526"/>
      <c r="WKF57" s="526"/>
      <c r="WKG57" s="526"/>
      <c r="WKH57" s="526"/>
      <c r="WKI57" s="526"/>
      <c r="WKJ57" s="526"/>
      <c r="WKK57" s="526"/>
      <c r="WKL57" s="526"/>
      <c r="WKM57" s="526"/>
      <c r="WKN57" s="526"/>
      <c r="WKO57" s="526"/>
      <c r="WKP57" s="526"/>
      <c r="WKQ57" s="526"/>
      <c r="WKR57" s="526"/>
      <c r="WKS57" s="526"/>
      <c r="WKT57" s="526"/>
      <c r="WKU57" s="526"/>
      <c r="WKV57" s="526"/>
      <c r="WKW57" s="526"/>
      <c r="WKX57" s="526"/>
      <c r="WKY57" s="526"/>
      <c r="WKZ57" s="526"/>
      <c r="WLA57" s="526"/>
      <c r="WLB57" s="526"/>
      <c r="WLC57" s="526"/>
      <c r="WLD57" s="526"/>
      <c r="WLE57" s="526"/>
      <c r="WLF57" s="526"/>
      <c r="WLG57" s="526"/>
      <c r="WLH57" s="526"/>
      <c r="WLI57" s="526"/>
      <c r="WLJ57" s="526"/>
      <c r="WLK57" s="526"/>
      <c r="WLL57" s="526"/>
      <c r="WLM57" s="526"/>
      <c r="WLN57" s="526"/>
      <c r="WLO57" s="526"/>
      <c r="WLP57" s="526"/>
      <c r="WLQ57" s="526"/>
      <c r="WLR57" s="526"/>
      <c r="WLS57" s="526"/>
      <c r="WLT57" s="526"/>
      <c r="WLU57" s="526"/>
      <c r="WLV57" s="526"/>
      <c r="WLW57" s="526"/>
      <c r="WLX57" s="526"/>
      <c r="WLY57" s="526"/>
      <c r="WLZ57" s="526"/>
      <c r="WMA57" s="526"/>
      <c r="WMB57" s="526"/>
      <c r="WMC57" s="526"/>
      <c r="WMD57" s="526"/>
      <c r="WME57" s="526"/>
      <c r="WMF57" s="526"/>
      <c r="WMG57" s="526"/>
      <c r="WMH57" s="526"/>
      <c r="WMI57" s="526"/>
      <c r="WMJ57" s="526"/>
      <c r="WMK57" s="526"/>
      <c r="WML57" s="526"/>
      <c r="WMM57" s="526"/>
      <c r="WMN57" s="526"/>
      <c r="WMO57" s="526"/>
      <c r="WMP57" s="526"/>
      <c r="WMQ57" s="526"/>
      <c r="WMR57" s="526"/>
      <c r="WMS57" s="526"/>
      <c r="WMT57" s="526"/>
      <c r="WMU57" s="526"/>
      <c r="WMV57" s="526"/>
      <c r="WMW57" s="526"/>
      <c r="WMX57" s="526"/>
      <c r="WMY57" s="526"/>
      <c r="WMZ57" s="526"/>
      <c r="WNA57" s="526"/>
      <c r="WNB57" s="526"/>
      <c r="WNC57" s="526"/>
      <c r="WND57" s="526"/>
      <c r="WNE57" s="526"/>
      <c r="WNF57" s="526"/>
      <c r="WNG57" s="526"/>
      <c r="WNH57" s="526"/>
      <c r="WNI57" s="526"/>
      <c r="WNJ57" s="526"/>
      <c r="WNK57" s="526"/>
      <c r="WNL57" s="526"/>
      <c r="WNM57" s="526"/>
      <c r="WNN57" s="526"/>
      <c r="WNO57" s="526"/>
      <c r="WNP57" s="526"/>
      <c r="WNQ57" s="526"/>
      <c r="WNR57" s="526"/>
      <c r="WNS57" s="526"/>
      <c r="WNT57" s="526"/>
      <c r="WNU57" s="526"/>
      <c r="WNV57" s="526"/>
      <c r="WNW57" s="526"/>
      <c r="WNX57" s="526"/>
      <c r="WNY57" s="526"/>
      <c r="WNZ57" s="526"/>
      <c r="WOA57" s="526"/>
      <c r="WOB57" s="526"/>
      <c r="WOC57" s="526"/>
      <c r="WOD57" s="526"/>
      <c r="WOE57" s="526"/>
      <c r="WOF57" s="526"/>
      <c r="WOG57" s="526"/>
      <c r="WOH57" s="526"/>
      <c r="WOI57" s="526"/>
      <c r="WOJ57" s="526"/>
      <c r="WOK57" s="526"/>
      <c r="WOL57" s="526"/>
      <c r="WOM57" s="526"/>
      <c r="WON57" s="526"/>
      <c r="WOO57" s="526"/>
      <c r="WOP57" s="526"/>
      <c r="WOQ57" s="526"/>
      <c r="WOR57" s="526"/>
      <c r="WOS57" s="526"/>
      <c r="WOT57" s="526"/>
      <c r="WOU57" s="526"/>
      <c r="WOV57" s="526"/>
      <c r="WOW57" s="526"/>
      <c r="WOX57" s="526"/>
      <c r="WOY57" s="526"/>
      <c r="WOZ57" s="526"/>
      <c r="WPA57" s="526"/>
      <c r="WPB57" s="526"/>
      <c r="WPC57" s="526"/>
      <c r="WPD57" s="526"/>
      <c r="WPE57" s="526"/>
      <c r="WPF57" s="526"/>
      <c r="WPG57" s="526"/>
      <c r="WPH57" s="526"/>
      <c r="WPI57" s="526"/>
      <c r="WPJ57" s="526"/>
      <c r="WPK57" s="526"/>
      <c r="WPL57" s="526"/>
      <c r="WPM57" s="526"/>
      <c r="WPN57" s="526"/>
      <c r="WPO57" s="526"/>
      <c r="WPP57" s="526"/>
      <c r="WPQ57" s="526"/>
      <c r="WPR57" s="526"/>
      <c r="WPS57" s="526"/>
      <c r="WPT57" s="526"/>
      <c r="WPU57" s="526"/>
      <c r="WPV57" s="526"/>
      <c r="WPW57" s="526"/>
      <c r="WPX57" s="526"/>
      <c r="WPY57" s="526"/>
      <c r="WPZ57" s="526"/>
      <c r="WQA57" s="526"/>
      <c r="WQB57" s="526"/>
      <c r="WQC57" s="526"/>
      <c r="WQD57" s="526"/>
      <c r="WQE57" s="526"/>
      <c r="WQF57" s="526"/>
      <c r="WQG57" s="526"/>
      <c r="WQH57" s="526"/>
      <c r="WQI57" s="526"/>
      <c r="WQJ57" s="526"/>
      <c r="WQK57" s="526"/>
      <c r="WQL57" s="526"/>
      <c r="WQM57" s="526"/>
      <c r="WQN57" s="526"/>
      <c r="WQO57" s="526"/>
      <c r="WQP57" s="526"/>
      <c r="WQQ57" s="526"/>
      <c r="WQR57" s="526"/>
      <c r="WQS57" s="526"/>
      <c r="WQT57" s="526"/>
      <c r="WQU57" s="526"/>
      <c r="WQV57" s="526"/>
      <c r="WQW57" s="526"/>
      <c r="WQX57" s="526"/>
      <c r="WQY57" s="526"/>
      <c r="WQZ57" s="526"/>
      <c r="WRA57" s="526"/>
      <c r="WRB57" s="526"/>
      <c r="WRC57" s="526"/>
      <c r="WRD57" s="526"/>
      <c r="WRE57" s="526"/>
      <c r="WRF57" s="526"/>
      <c r="WRG57" s="526"/>
      <c r="WRH57" s="526"/>
      <c r="WRI57" s="526"/>
      <c r="WRJ57" s="526"/>
      <c r="WRK57" s="526"/>
      <c r="WRL57" s="526"/>
      <c r="WRM57" s="526"/>
      <c r="WRN57" s="526"/>
      <c r="WRO57" s="526"/>
      <c r="WRP57" s="526"/>
      <c r="WRQ57" s="526"/>
      <c r="WRR57" s="526"/>
      <c r="WRS57" s="526"/>
      <c r="WRT57" s="526"/>
      <c r="WRU57" s="526"/>
      <c r="WRV57" s="526"/>
      <c r="WRW57" s="526"/>
      <c r="WRX57" s="526"/>
      <c r="WRY57" s="526"/>
      <c r="WRZ57" s="526"/>
      <c r="WSA57" s="526"/>
      <c r="WSB57" s="526"/>
      <c r="WSC57" s="526"/>
      <c r="WSD57" s="526"/>
      <c r="WSE57" s="526"/>
      <c r="WSF57" s="526"/>
      <c r="WSG57" s="526"/>
      <c r="WSH57" s="526"/>
      <c r="WSI57" s="526"/>
      <c r="WSJ57" s="526"/>
      <c r="WSK57" s="526"/>
      <c r="WSL57" s="526"/>
      <c r="WSM57" s="526"/>
      <c r="WSN57" s="526"/>
      <c r="WSO57" s="526"/>
      <c r="WSP57" s="526"/>
      <c r="WSQ57" s="526"/>
      <c r="WSR57" s="526"/>
      <c r="WSS57" s="526"/>
      <c r="WST57" s="526"/>
      <c r="WSU57" s="526"/>
      <c r="WSV57" s="526"/>
      <c r="WSW57" s="526"/>
      <c r="WSX57" s="526"/>
      <c r="WSY57" s="526"/>
      <c r="WSZ57" s="526"/>
      <c r="WTA57" s="526"/>
      <c r="WTB57" s="526"/>
      <c r="WTC57" s="526"/>
      <c r="WTD57" s="526"/>
      <c r="WTE57" s="526"/>
      <c r="WTF57" s="526"/>
      <c r="WTG57" s="526"/>
      <c r="WTH57" s="526"/>
      <c r="WTI57" s="526"/>
      <c r="WTJ57" s="526"/>
      <c r="WTK57" s="526"/>
      <c r="WTL57" s="526"/>
      <c r="WTM57" s="526"/>
      <c r="WTN57" s="526"/>
      <c r="WTO57" s="526"/>
      <c r="WTP57" s="526"/>
      <c r="WTQ57" s="526"/>
      <c r="WTR57" s="526"/>
      <c r="WTS57" s="526"/>
      <c r="WTT57" s="526"/>
      <c r="WTU57" s="526"/>
      <c r="WTV57" s="526"/>
      <c r="WTW57" s="526"/>
      <c r="WTX57" s="526"/>
      <c r="WTY57" s="526"/>
      <c r="WTZ57" s="526"/>
      <c r="WUA57" s="526"/>
      <c r="WUB57" s="526"/>
      <c r="WUC57" s="526"/>
      <c r="WUD57" s="526"/>
      <c r="WUE57" s="526"/>
      <c r="WUF57" s="526"/>
      <c r="WUG57" s="526"/>
      <c r="WUH57" s="526"/>
      <c r="WUI57" s="526"/>
      <c r="WUJ57" s="526"/>
      <c r="WUK57" s="526"/>
      <c r="WUL57" s="526"/>
      <c r="WUM57" s="526"/>
      <c r="WUN57" s="526"/>
      <c r="WUO57" s="526"/>
      <c r="WUP57" s="526"/>
      <c r="WUQ57" s="526"/>
      <c r="WUR57" s="526"/>
      <c r="WUS57" s="526"/>
      <c r="WUT57" s="526"/>
      <c r="WUU57" s="526"/>
      <c r="WUV57" s="526"/>
      <c r="WUW57" s="526"/>
      <c r="WUX57" s="526"/>
      <c r="WUY57" s="526"/>
      <c r="WUZ57" s="526"/>
      <c r="WVA57" s="526"/>
      <c r="WVB57" s="526"/>
      <c r="WVC57" s="526"/>
      <c r="WVD57" s="526"/>
      <c r="WVE57" s="526"/>
      <c r="WVF57" s="526"/>
      <c r="WVG57" s="526"/>
      <c r="WVH57" s="526"/>
      <c r="WVI57" s="526"/>
      <c r="WVJ57" s="526"/>
      <c r="WVK57" s="526"/>
      <c r="WVL57" s="526"/>
      <c r="WVM57" s="526"/>
      <c r="WVN57" s="526"/>
      <c r="WVO57" s="526"/>
      <c r="WVP57" s="526"/>
      <c r="WVQ57" s="526"/>
      <c r="WVR57" s="526"/>
      <c r="WVS57" s="526"/>
      <c r="WVT57" s="526"/>
      <c r="WVU57" s="526"/>
      <c r="WVV57" s="526"/>
      <c r="WVW57" s="526"/>
      <c r="WVX57" s="526"/>
      <c r="WVY57" s="526"/>
      <c r="WVZ57" s="526"/>
      <c r="WWA57" s="526"/>
      <c r="WWB57" s="526"/>
      <c r="WWC57" s="526"/>
      <c r="WWD57" s="526"/>
      <c r="WWE57" s="526"/>
      <c r="WWF57" s="526"/>
      <c r="WWG57" s="526"/>
      <c r="WWH57" s="526"/>
      <c r="WWI57" s="526"/>
      <c r="WWJ57" s="526"/>
      <c r="WWK57" s="526"/>
      <c r="WWL57" s="526"/>
      <c r="WWM57" s="526"/>
      <c r="WWN57" s="526"/>
      <c r="WWO57" s="526"/>
      <c r="WWP57" s="526"/>
      <c r="WWQ57" s="526"/>
      <c r="WWR57" s="526"/>
      <c r="WWS57" s="526"/>
      <c r="WWT57" s="526"/>
      <c r="WWU57" s="526"/>
      <c r="WWV57" s="526"/>
      <c r="WWW57" s="526"/>
      <c r="WWX57" s="526"/>
      <c r="WWY57" s="526"/>
      <c r="WWZ57" s="526"/>
      <c r="WXA57" s="526"/>
      <c r="WXB57" s="526"/>
      <c r="WXC57" s="526"/>
      <c r="WXD57" s="526"/>
      <c r="WXE57" s="526"/>
      <c r="WXF57" s="526"/>
      <c r="WXG57" s="526"/>
      <c r="WXH57" s="526"/>
      <c r="WXI57" s="526"/>
      <c r="WXJ57" s="526"/>
      <c r="WXK57" s="526"/>
      <c r="WXL57" s="526"/>
      <c r="WXM57" s="526"/>
      <c r="WXN57" s="526"/>
      <c r="WXO57" s="526"/>
      <c r="WXP57" s="526"/>
      <c r="WXQ57" s="526"/>
      <c r="WXR57" s="526"/>
      <c r="WXS57" s="526"/>
      <c r="WXT57" s="526"/>
      <c r="WXU57" s="526"/>
      <c r="WXV57" s="526"/>
      <c r="WXW57" s="526"/>
      <c r="WXX57" s="526"/>
      <c r="WXY57" s="526"/>
      <c r="WXZ57" s="526"/>
      <c r="WYA57" s="526"/>
      <c r="WYB57" s="526"/>
      <c r="WYC57" s="526"/>
      <c r="WYD57" s="526"/>
      <c r="WYE57" s="526"/>
      <c r="WYF57" s="526"/>
      <c r="WYG57" s="526"/>
      <c r="WYH57" s="526"/>
      <c r="WYI57" s="526"/>
      <c r="WYJ57" s="526"/>
      <c r="WYK57" s="526"/>
      <c r="WYL57" s="526"/>
      <c r="WYM57" s="526"/>
      <c r="WYN57" s="526"/>
      <c r="WYO57" s="526"/>
      <c r="WYP57" s="526"/>
      <c r="WYQ57" s="526"/>
      <c r="WYR57" s="526"/>
      <c r="WYS57" s="526"/>
      <c r="WYT57" s="526"/>
      <c r="WYU57" s="526"/>
      <c r="WYV57" s="526"/>
      <c r="WYW57" s="526"/>
      <c r="WYX57" s="526"/>
      <c r="WYY57" s="526"/>
      <c r="WYZ57" s="526"/>
      <c r="WZA57" s="526"/>
      <c r="WZB57" s="526"/>
      <c r="WZC57" s="526"/>
      <c r="WZD57" s="526"/>
      <c r="WZE57" s="526"/>
      <c r="WZF57" s="526"/>
      <c r="WZG57" s="526"/>
      <c r="WZH57" s="526"/>
      <c r="WZI57" s="526"/>
      <c r="WZJ57" s="526"/>
      <c r="WZK57" s="526"/>
      <c r="WZL57" s="526"/>
      <c r="WZM57" s="526"/>
      <c r="WZN57" s="526"/>
      <c r="WZO57" s="526"/>
      <c r="WZP57" s="526"/>
      <c r="WZQ57" s="526"/>
      <c r="WZR57" s="526"/>
      <c r="WZS57" s="526"/>
      <c r="WZT57" s="526"/>
      <c r="WZU57" s="526"/>
      <c r="WZV57" s="526"/>
      <c r="WZW57" s="526"/>
      <c r="WZX57" s="526"/>
      <c r="WZY57" s="526"/>
      <c r="WZZ57" s="526"/>
      <c r="XAA57" s="526"/>
      <c r="XAB57" s="526"/>
      <c r="XAC57" s="526"/>
      <c r="XAD57" s="526"/>
      <c r="XAE57" s="526"/>
      <c r="XAF57" s="526"/>
      <c r="XAG57" s="526"/>
      <c r="XAH57" s="526"/>
      <c r="XAI57" s="526"/>
      <c r="XAJ57" s="526"/>
      <c r="XAK57" s="526"/>
      <c r="XAL57" s="526"/>
      <c r="XAM57" s="526"/>
      <c r="XAN57" s="526"/>
      <c r="XAO57" s="526"/>
      <c r="XAP57" s="526"/>
      <c r="XAQ57" s="526"/>
      <c r="XAR57" s="526"/>
      <c r="XAS57" s="526"/>
      <c r="XAT57" s="526"/>
      <c r="XAU57" s="526"/>
      <c r="XAV57" s="526"/>
      <c r="XAW57" s="526"/>
      <c r="XAX57" s="526"/>
      <c r="XAY57" s="526"/>
      <c r="XAZ57" s="526"/>
      <c r="XBA57" s="526"/>
      <c r="XBB57" s="526"/>
      <c r="XBC57" s="526"/>
      <c r="XBD57" s="526"/>
      <c r="XBE57" s="526"/>
      <c r="XBF57" s="526"/>
      <c r="XBG57" s="526"/>
      <c r="XBH57" s="526"/>
      <c r="XBI57" s="526"/>
      <c r="XBJ57" s="526"/>
      <c r="XBK57" s="526"/>
      <c r="XBL57" s="526"/>
      <c r="XBM57" s="526"/>
      <c r="XBN57" s="526"/>
      <c r="XBO57" s="526"/>
      <c r="XBP57" s="526"/>
      <c r="XBQ57" s="526"/>
      <c r="XBR57" s="526"/>
      <c r="XBS57" s="526"/>
      <c r="XBT57" s="526"/>
      <c r="XBU57" s="526"/>
      <c r="XBV57" s="526"/>
      <c r="XBW57" s="526"/>
      <c r="XBX57" s="526"/>
      <c r="XBY57" s="526"/>
      <c r="XBZ57" s="526"/>
      <c r="XCA57" s="526"/>
      <c r="XCB57" s="526"/>
      <c r="XCC57" s="526"/>
      <c r="XCD57" s="526"/>
      <c r="XCE57" s="526"/>
      <c r="XCF57" s="526"/>
      <c r="XCG57" s="526"/>
      <c r="XCH57" s="526"/>
      <c r="XCI57" s="526"/>
      <c r="XCJ57" s="526"/>
      <c r="XCK57" s="526"/>
      <c r="XCL57" s="526"/>
      <c r="XCM57" s="526"/>
      <c r="XCN57" s="526"/>
      <c r="XCO57" s="526"/>
      <c r="XCP57" s="526"/>
      <c r="XCQ57" s="526"/>
      <c r="XCR57" s="526"/>
      <c r="XCS57" s="526"/>
      <c r="XCT57" s="526"/>
      <c r="XCU57" s="526"/>
      <c r="XCV57" s="526"/>
      <c r="XCW57" s="526"/>
      <c r="XCX57" s="526"/>
      <c r="XCY57" s="526"/>
      <c r="XCZ57" s="526"/>
      <c r="XDA57" s="526"/>
      <c r="XDB57" s="526"/>
      <c r="XDC57" s="526"/>
      <c r="XDD57" s="526"/>
      <c r="XDE57" s="526"/>
      <c r="XDF57" s="526"/>
      <c r="XDG57" s="526"/>
      <c r="XDH57" s="526"/>
      <c r="XDI57" s="526"/>
      <c r="XDJ57" s="526"/>
      <c r="XDK57" s="526"/>
      <c r="XDL57" s="526"/>
      <c r="XDM57" s="526"/>
      <c r="XDN57" s="526"/>
      <c r="XDO57" s="526"/>
      <c r="XDP57" s="526"/>
      <c r="XDQ57" s="526"/>
      <c r="XDR57" s="526"/>
      <c r="XDS57" s="526"/>
      <c r="XDT57" s="526"/>
      <c r="XDU57" s="526"/>
      <c r="XDV57" s="526"/>
      <c r="XDW57" s="526"/>
      <c r="XDX57" s="526"/>
      <c r="XDY57" s="526"/>
      <c r="XDZ57" s="526"/>
      <c r="XEA57" s="526"/>
      <c r="XEB57" s="526"/>
      <c r="XEC57" s="526"/>
      <c r="XED57" s="526"/>
      <c r="XEE57" s="526"/>
      <c r="XEF57" s="526"/>
      <c r="XEG57" s="526"/>
      <c r="XEH57" s="526"/>
      <c r="XEI57" s="526"/>
      <c r="XEJ57" s="526"/>
      <c r="XEK57" s="526"/>
      <c r="XEL57" s="526"/>
      <c r="XEM57" s="526"/>
      <c r="XEN57" s="526"/>
      <c r="XEO57" s="526"/>
      <c r="XEP57" s="526"/>
      <c r="XEQ57" s="526"/>
      <c r="XER57" s="526"/>
      <c r="XES57" s="526"/>
      <c r="XET57" s="526"/>
      <c r="XEU57" s="526"/>
      <c r="XEV57" s="526"/>
      <c r="XEW57" s="526"/>
      <c r="XEX57" s="526"/>
      <c r="XEY57" s="526"/>
      <c r="XEZ57" s="526"/>
      <c r="XFA57" s="526"/>
      <c r="XFB57" s="526"/>
    </row>
    <row r="58" spans="1:16382" customFormat="1" ht="20.100000000000001" customHeight="1" thickBot="1">
      <c r="A58" s="1606"/>
      <c r="B58" s="1607" t="s">
        <v>1520</v>
      </c>
      <c r="C58" s="1608" t="s">
        <v>1605</v>
      </c>
      <c r="D58" s="1608"/>
      <c r="E58" s="1608"/>
      <c r="F58" s="1608"/>
      <c r="G58" s="1608"/>
      <c r="H58" s="1608"/>
      <c r="I58" s="1609">
        <v>3048</v>
      </c>
      <c r="J58" s="1610"/>
      <c r="K58" s="529"/>
      <c r="L58" s="529"/>
      <c r="M58" s="529"/>
      <c r="N58" s="529"/>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6"/>
      <c r="DC58" s="526"/>
      <c r="DD58" s="526"/>
      <c r="DE58" s="526"/>
      <c r="DF58" s="526"/>
      <c r="DG58" s="526"/>
      <c r="DH58" s="526"/>
      <c r="DI58" s="526"/>
      <c r="DJ58" s="526"/>
      <c r="DK58" s="526"/>
      <c r="DL58" s="526"/>
      <c r="DM58" s="526"/>
      <c r="DN58" s="526"/>
      <c r="DO58" s="526"/>
      <c r="DP58" s="526"/>
      <c r="DQ58" s="526"/>
      <c r="DR58" s="526"/>
      <c r="DS58" s="526"/>
      <c r="DT58" s="526"/>
      <c r="DU58" s="526"/>
      <c r="DV58" s="526"/>
      <c r="DW58" s="526"/>
      <c r="DX58" s="526"/>
      <c r="DY58" s="526"/>
      <c r="DZ58" s="526"/>
      <c r="EA58" s="526"/>
      <c r="EB58" s="526"/>
      <c r="EC58" s="526"/>
      <c r="ED58" s="526"/>
      <c r="EE58" s="526"/>
      <c r="EF58" s="526"/>
      <c r="EG58" s="526"/>
      <c r="EH58" s="526"/>
      <c r="EI58" s="526"/>
      <c r="EJ58" s="526"/>
      <c r="EK58" s="526"/>
      <c r="EL58" s="526"/>
      <c r="EM58" s="526"/>
      <c r="EN58" s="526"/>
      <c r="EO58" s="526"/>
      <c r="EP58" s="526"/>
      <c r="EQ58" s="526"/>
      <c r="ER58" s="526"/>
      <c r="ES58" s="526"/>
      <c r="ET58" s="526"/>
      <c r="EU58" s="526"/>
      <c r="EV58" s="526"/>
      <c r="EW58" s="526"/>
      <c r="EX58" s="526"/>
      <c r="EY58" s="526"/>
      <c r="EZ58" s="526"/>
      <c r="FA58" s="526"/>
      <c r="FB58" s="526"/>
      <c r="FC58" s="526"/>
      <c r="FD58" s="526"/>
      <c r="FE58" s="526"/>
      <c r="FF58" s="526"/>
      <c r="FG58" s="526"/>
      <c r="FH58" s="526"/>
      <c r="FI58" s="526"/>
      <c r="FJ58" s="526"/>
      <c r="FK58" s="526"/>
      <c r="FL58" s="526"/>
      <c r="FM58" s="526"/>
      <c r="FN58" s="526"/>
      <c r="FO58" s="526"/>
      <c r="FP58" s="526"/>
      <c r="FQ58" s="526"/>
      <c r="FR58" s="526"/>
      <c r="FS58" s="526"/>
      <c r="FT58" s="526"/>
      <c r="FU58" s="526"/>
      <c r="FV58" s="526"/>
      <c r="FW58" s="526"/>
      <c r="FX58" s="526"/>
      <c r="FY58" s="526"/>
      <c r="FZ58" s="526"/>
      <c r="GA58" s="526"/>
      <c r="GB58" s="526"/>
      <c r="GC58" s="526"/>
      <c r="GD58" s="526"/>
      <c r="GE58" s="526"/>
      <c r="GF58" s="526"/>
      <c r="GG58" s="526"/>
      <c r="GH58" s="526"/>
      <c r="GI58" s="526"/>
      <c r="GJ58" s="526"/>
      <c r="GK58" s="526"/>
      <c r="GL58" s="526"/>
      <c r="GM58" s="526"/>
      <c r="GN58" s="526"/>
      <c r="GO58" s="526"/>
      <c r="GP58" s="526"/>
      <c r="GQ58" s="526"/>
      <c r="GR58" s="526"/>
      <c r="GS58" s="526"/>
      <c r="GT58" s="526"/>
      <c r="GU58" s="526"/>
      <c r="GV58" s="526"/>
      <c r="GW58" s="526"/>
      <c r="GX58" s="526"/>
      <c r="GY58" s="526"/>
      <c r="GZ58" s="526"/>
      <c r="HA58" s="526"/>
      <c r="HB58" s="526"/>
      <c r="HC58" s="526"/>
      <c r="HD58" s="526"/>
      <c r="HE58" s="526"/>
      <c r="HF58" s="526"/>
      <c r="HG58" s="526"/>
      <c r="HH58" s="526"/>
      <c r="HI58" s="526"/>
      <c r="HJ58" s="526"/>
      <c r="HK58" s="526"/>
      <c r="HL58" s="526"/>
      <c r="HM58" s="526"/>
      <c r="HN58" s="526"/>
      <c r="HO58" s="526"/>
      <c r="HP58" s="526"/>
      <c r="HQ58" s="526"/>
      <c r="HR58" s="526"/>
      <c r="HS58" s="526"/>
      <c r="HT58" s="526"/>
      <c r="HU58" s="526"/>
      <c r="HV58" s="526"/>
      <c r="HW58" s="526"/>
      <c r="HX58" s="526"/>
      <c r="HY58" s="526"/>
      <c r="HZ58" s="526"/>
      <c r="IA58" s="526"/>
      <c r="IB58" s="526"/>
      <c r="IC58" s="526"/>
      <c r="ID58" s="526"/>
      <c r="IE58" s="526"/>
      <c r="IF58" s="526"/>
      <c r="IG58" s="526"/>
      <c r="IH58" s="526"/>
      <c r="II58" s="526"/>
      <c r="IJ58" s="526"/>
      <c r="IK58" s="526"/>
      <c r="IL58" s="526"/>
      <c r="IM58" s="526"/>
      <c r="IN58" s="526"/>
      <c r="IO58" s="526"/>
      <c r="IP58" s="526"/>
      <c r="IQ58" s="526"/>
      <c r="IR58" s="526"/>
      <c r="IS58" s="526"/>
      <c r="IT58" s="526"/>
      <c r="IU58" s="526"/>
      <c r="IV58" s="526"/>
      <c r="IW58" s="526"/>
      <c r="IX58" s="526"/>
      <c r="IY58" s="526"/>
      <c r="IZ58" s="526"/>
      <c r="JA58" s="526"/>
      <c r="JB58" s="526"/>
      <c r="JC58" s="526"/>
      <c r="JD58" s="526"/>
      <c r="JE58" s="526"/>
      <c r="JF58" s="526"/>
      <c r="JG58" s="526"/>
      <c r="JH58" s="526"/>
      <c r="JI58" s="526"/>
      <c r="JJ58" s="526"/>
      <c r="JK58" s="526"/>
      <c r="JL58" s="526"/>
      <c r="JM58" s="526"/>
      <c r="JN58" s="526"/>
      <c r="JO58" s="526"/>
      <c r="JP58" s="526"/>
      <c r="JQ58" s="526"/>
      <c r="JR58" s="526"/>
      <c r="JS58" s="526"/>
      <c r="JT58" s="526"/>
      <c r="JU58" s="526"/>
      <c r="JV58" s="526"/>
      <c r="JW58" s="526"/>
      <c r="JX58" s="526"/>
      <c r="JY58" s="526"/>
      <c r="JZ58" s="526"/>
      <c r="KA58" s="526"/>
      <c r="KB58" s="526"/>
      <c r="KC58" s="526"/>
      <c r="KD58" s="526"/>
      <c r="KE58" s="526"/>
      <c r="KF58" s="526"/>
      <c r="KG58" s="526"/>
      <c r="KH58" s="526"/>
      <c r="KI58" s="526"/>
      <c r="KJ58" s="526"/>
      <c r="KK58" s="526"/>
      <c r="KL58" s="526"/>
      <c r="KM58" s="526"/>
      <c r="KN58" s="526"/>
      <c r="KO58" s="526"/>
      <c r="KP58" s="526"/>
      <c r="KQ58" s="526"/>
      <c r="KR58" s="526"/>
      <c r="KS58" s="526"/>
      <c r="KT58" s="526"/>
      <c r="KU58" s="526"/>
      <c r="KV58" s="526"/>
      <c r="KW58" s="526"/>
      <c r="KX58" s="526"/>
      <c r="KY58" s="526"/>
      <c r="KZ58" s="526"/>
      <c r="LA58" s="526"/>
      <c r="LB58" s="526"/>
      <c r="LC58" s="526"/>
      <c r="LD58" s="526"/>
      <c r="LE58" s="526"/>
      <c r="LF58" s="526"/>
      <c r="LG58" s="526"/>
      <c r="LH58" s="526"/>
      <c r="LI58" s="526"/>
      <c r="LJ58" s="526"/>
      <c r="LK58" s="526"/>
      <c r="LL58" s="526"/>
      <c r="LM58" s="526"/>
      <c r="LN58" s="526"/>
      <c r="LO58" s="526"/>
      <c r="LP58" s="526"/>
      <c r="LQ58" s="526"/>
      <c r="LR58" s="526"/>
      <c r="LS58" s="526"/>
      <c r="LT58" s="526"/>
      <c r="LU58" s="526"/>
      <c r="LV58" s="526"/>
      <c r="LW58" s="526"/>
      <c r="LX58" s="526"/>
      <c r="LY58" s="526"/>
      <c r="LZ58" s="526"/>
      <c r="MA58" s="526"/>
      <c r="MB58" s="526"/>
      <c r="MC58" s="526"/>
      <c r="MD58" s="526"/>
      <c r="ME58" s="526"/>
      <c r="MF58" s="526"/>
      <c r="MG58" s="526"/>
      <c r="MH58" s="526"/>
      <c r="MI58" s="526"/>
      <c r="MJ58" s="526"/>
      <c r="MK58" s="526"/>
      <c r="ML58" s="526"/>
      <c r="MM58" s="526"/>
      <c r="MN58" s="526"/>
      <c r="MO58" s="526"/>
      <c r="MP58" s="526"/>
      <c r="MQ58" s="526"/>
      <c r="MR58" s="526"/>
      <c r="MS58" s="526"/>
      <c r="MT58" s="526"/>
      <c r="MU58" s="526"/>
      <c r="MV58" s="526"/>
      <c r="MW58" s="526"/>
      <c r="MX58" s="526"/>
      <c r="MY58" s="526"/>
      <c r="MZ58" s="526"/>
      <c r="NA58" s="526"/>
      <c r="NB58" s="526"/>
      <c r="NC58" s="526"/>
      <c r="ND58" s="526"/>
      <c r="NE58" s="526"/>
      <c r="NF58" s="526"/>
      <c r="NG58" s="526"/>
      <c r="NH58" s="526"/>
      <c r="NI58" s="526"/>
      <c r="NJ58" s="526"/>
      <c r="NK58" s="526"/>
      <c r="NL58" s="526"/>
      <c r="NM58" s="526"/>
      <c r="NN58" s="526"/>
      <c r="NO58" s="526"/>
      <c r="NP58" s="526"/>
      <c r="NQ58" s="526"/>
      <c r="NR58" s="526"/>
      <c r="NS58" s="526"/>
      <c r="NT58" s="526"/>
      <c r="NU58" s="526"/>
      <c r="NV58" s="526"/>
      <c r="NW58" s="526"/>
      <c r="NX58" s="526"/>
      <c r="NY58" s="526"/>
      <c r="NZ58" s="526"/>
      <c r="OA58" s="526"/>
      <c r="OB58" s="526"/>
      <c r="OC58" s="526"/>
      <c r="OD58" s="526"/>
      <c r="OE58" s="526"/>
      <c r="OF58" s="526"/>
      <c r="OG58" s="526"/>
      <c r="OH58" s="526"/>
      <c r="OI58" s="526"/>
      <c r="OJ58" s="526"/>
      <c r="OK58" s="526"/>
      <c r="OL58" s="526"/>
      <c r="OM58" s="526"/>
      <c r="ON58" s="526"/>
      <c r="OO58" s="526"/>
      <c r="OP58" s="526"/>
      <c r="OQ58" s="526"/>
      <c r="OR58" s="526"/>
      <c r="OS58" s="526"/>
      <c r="OT58" s="526"/>
      <c r="OU58" s="526"/>
      <c r="OV58" s="526"/>
      <c r="OW58" s="526"/>
      <c r="OX58" s="526"/>
      <c r="OY58" s="526"/>
      <c r="OZ58" s="526"/>
      <c r="PA58" s="526"/>
      <c r="PB58" s="526"/>
      <c r="PC58" s="526"/>
      <c r="PD58" s="526"/>
      <c r="PE58" s="526"/>
      <c r="PF58" s="526"/>
      <c r="PG58" s="526"/>
      <c r="PH58" s="526"/>
      <c r="PI58" s="526"/>
      <c r="PJ58" s="526"/>
      <c r="PK58" s="526"/>
      <c r="PL58" s="526"/>
      <c r="PM58" s="526"/>
      <c r="PN58" s="526"/>
      <c r="PO58" s="526"/>
      <c r="PP58" s="526"/>
      <c r="PQ58" s="526"/>
      <c r="PR58" s="526"/>
      <c r="PS58" s="526"/>
      <c r="PT58" s="526"/>
      <c r="PU58" s="526"/>
      <c r="PV58" s="526"/>
      <c r="PW58" s="526"/>
      <c r="PX58" s="526"/>
      <c r="PY58" s="526"/>
      <c r="PZ58" s="526"/>
      <c r="QA58" s="526"/>
      <c r="QB58" s="526"/>
      <c r="QC58" s="526"/>
      <c r="QD58" s="526"/>
      <c r="QE58" s="526"/>
      <c r="QF58" s="526"/>
      <c r="QG58" s="526"/>
      <c r="QH58" s="526"/>
      <c r="QI58" s="526"/>
      <c r="QJ58" s="526"/>
      <c r="QK58" s="526"/>
      <c r="QL58" s="526"/>
      <c r="QM58" s="526"/>
      <c r="QN58" s="526"/>
      <c r="QO58" s="526"/>
      <c r="QP58" s="526"/>
      <c r="QQ58" s="526"/>
      <c r="QR58" s="526"/>
      <c r="QS58" s="526"/>
      <c r="QT58" s="526"/>
      <c r="QU58" s="526"/>
      <c r="QV58" s="526"/>
      <c r="QW58" s="526"/>
      <c r="QX58" s="526"/>
      <c r="QY58" s="526"/>
      <c r="QZ58" s="526"/>
      <c r="RA58" s="526"/>
      <c r="RB58" s="526"/>
      <c r="RC58" s="526"/>
      <c r="RD58" s="526"/>
      <c r="RE58" s="526"/>
      <c r="RF58" s="526"/>
      <c r="RG58" s="526"/>
      <c r="RH58" s="526"/>
      <c r="RI58" s="526"/>
      <c r="RJ58" s="526"/>
      <c r="RK58" s="526"/>
      <c r="RL58" s="526"/>
      <c r="RM58" s="526"/>
      <c r="RN58" s="526"/>
      <c r="RO58" s="526"/>
      <c r="RP58" s="526"/>
      <c r="RQ58" s="526"/>
      <c r="RR58" s="526"/>
      <c r="RS58" s="526"/>
      <c r="RT58" s="526"/>
      <c r="RU58" s="526"/>
      <c r="RV58" s="526"/>
      <c r="RW58" s="526"/>
      <c r="RX58" s="526"/>
      <c r="RY58" s="526"/>
      <c r="RZ58" s="526"/>
      <c r="SA58" s="526"/>
      <c r="SB58" s="526"/>
      <c r="SC58" s="526"/>
      <c r="SD58" s="526"/>
      <c r="SE58" s="526"/>
      <c r="SF58" s="526"/>
      <c r="SG58" s="526"/>
      <c r="SH58" s="526"/>
      <c r="SI58" s="526"/>
      <c r="SJ58" s="526"/>
      <c r="SK58" s="526"/>
      <c r="SL58" s="526"/>
      <c r="SM58" s="526"/>
      <c r="SN58" s="526"/>
      <c r="SO58" s="526"/>
      <c r="SP58" s="526"/>
      <c r="SQ58" s="526"/>
      <c r="SR58" s="526"/>
      <c r="SS58" s="526"/>
      <c r="ST58" s="526"/>
      <c r="SU58" s="526"/>
      <c r="SV58" s="526"/>
      <c r="SW58" s="526"/>
      <c r="SX58" s="526"/>
      <c r="SY58" s="526"/>
      <c r="SZ58" s="526"/>
      <c r="TA58" s="526"/>
      <c r="TB58" s="526"/>
      <c r="TC58" s="526"/>
      <c r="TD58" s="526"/>
      <c r="TE58" s="526"/>
      <c r="TF58" s="526"/>
      <c r="TG58" s="526"/>
      <c r="TH58" s="526"/>
      <c r="TI58" s="526"/>
      <c r="TJ58" s="526"/>
      <c r="TK58" s="526"/>
      <c r="TL58" s="526"/>
      <c r="TM58" s="526"/>
      <c r="TN58" s="526"/>
      <c r="TO58" s="526"/>
      <c r="TP58" s="526"/>
      <c r="TQ58" s="526"/>
      <c r="TR58" s="526"/>
      <c r="TS58" s="526"/>
      <c r="TT58" s="526"/>
      <c r="TU58" s="526"/>
      <c r="TV58" s="526"/>
      <c r="TW58" s="526"/>
      <c r="TX58" s="526"/>
      <c r="TY58" s="526"/>
      <c r="TZ58" s="526"/>
      <c r="UA58" s="526"/>
      <c r="UB58" s="526"/>
      <c r="UC58" s="526"/>
      <c r="UD58" s="526"/>
      <c r="UE58" s="526"/>
      <c r="UF58" s="526"/>
      <c r="UG58" s="526"/>
      <c r="UH58" s="526"/>
      <c r="UI58" s="526"/>
      <c r="UJ58" s="526"/>
      <c r="UK58" s="526"/>
      <c r="UL58" s="526"/>
      <c r="UM58" s="526"/>
      <c r="UN58" s="526"/>
      <c r="UO58" s="526"/>
      <c r="UP58" s="526"/>
      <c r="UQ58" s="526"/>
      <c r="UR58" s="526"/>
      <c r="US58" s="526"/>
      <c r="UT58" s="526"/>
      <c r="UU58" s="526"/>
      <c r="UV58" s="526"/>
      <c r="UW58" s="526"/>
      <c r="UX58" s="526"/>
      <c r="UY58" s="526"/>
      <c r="UZ58" s="526"/>
      <c r="VA58" s="526"/>
      <c r="VB58" s="526"/>
      <c r="VC58" s="526"/>
      <c r="VD58" s="526"/>
      <c r="VE58" s="526"/>
      <c r="VF58" s="526"/>
      <c r="VG58" s="526"/>
      <c r="VH58" s="526"/>
      <c r="VI58" s="526"/>
      <c r="VJ58" s="526"/>
      <c r="VK58" s="526"/>
      <c r="VL58" s="526"/>
      <c r="VM58" s="526"/>
      <c r="VN58" s="526"/>
      <c r="VO58" s="526"/>
      <c r="VP58" s="526"/>
      <c r="VQ58" s="526"/>
      <c r="VR58" s="526"/>
      <c r="VS58" s="526"/>
      <c r="VT58" s="526"/>
      <c r="VU58" s="526"/>
      <c r="VV58" s="526"/>
      <c r="VW58" s="526"/>
      <c r="VX58" s="526"/>
      <c r="VY58" s="526"/>
      <c r="VZ58" s="526"/>
      <c r="WA58" s="526"/>
      <c r="WB58" s="526"/>
      <c r="WC58" s="526"/>
      <c r="WD58" s="526"/>
      <c r="WE58" s="526"/>
      <c r="WF58" s="526"/>
      <c r="WG58" s="526"/>
      <c r="WH58" s="526"/>
      <c r="WI58" s="526"/>
      <c r="WJ58" s="526"/>
      <c r="WK58" s="526"/>
      <c r="WL58" s="526"/>
      <c r="WM58" s="526"/>
      <c r="WN58" s="526"/>
      <c r="WO58" s="526"/>
      <c r="WP58" s="526"/>
      <c r="WQ58" s="526"/>
      <c r="WR58" s="526"/>
      <c r="WS58" s="526"/>
      <c r="WT58" s="526"/>
      <c r="WU58" s="526"/>
      <c r="WV58" s="526"/>
      <c r="WW58" s="526"/>
      <c r="WX58" s="526"/>
      <c r="WY58" s="526"/>
      <c r="WZ58" s="526"/>
      <c r="XA58" s="526"/>
      <c r="XB58" s="526"/>
      <c r="XC58" s="526"/>
      <c r="XD58" s="526"/>
      <c r="XE58" s="526"/>
      <c r="XF58" s="526"/>
      <c r="XG58" s="526"/>
      <c r="XH58" s="526"/>
      <c r="XI58" s="526"/>
      <c r="XJ58" s="526"/>
      <c r="XK58" s="526"/>
      <c r="XL58" s="526"/>
      <c r="XM58" s="526"/>
      <c r="XN58" s="526"/>
      <c r="XO58" s="526"/>
      <c r="XP58" s="526"/>
      <c r="XQ58" s="526"/>
      <c r="XR58" s="526"/>
      <c r="XS58" s="526"/>
      <c r="XT58" s="526"/>
      <c r="XU58" s="526"/>
      <c r="XV58" s="526"/>
      <c r="XW58" s="526"/>
      <c r="XX58" s="526"/>
      <c r="XY58" s="526"/>
      <c r="XZ58" s="526"/>
      <c r="YA58" s="526"/>
      <c r="YB58" s="526"/>
      <c r="YC58" s="526"/>
      <c r="YD58" s="526"/>
      <c r="YE58" s="526"/>
      <c r="YF58" s="526"/>
      <c r="YG58" s="526"/>
      <c r="YH58" s="526"/>
      <c r="YI58" s="526"/>
      <c r="YJ58" s="526"/>
      <c r="YK58" s="526"/>
      <c r="YL58" s="526"/>
      <c r="YM58" s="526"/>
      <c r="YN58" s="526"/>
      <c r="YO58" s="526"/>
      <c r="YP58" s="526"/>
      <c r="YQ58" s="526"/>
      <c r="YR58" s="526"/>
      <c r="YS58" s="526"/>
      <c r="YT58" s="526"/>
      <c r="YU58" s="526"/>
      <c r="YV58" s="526"/>
      <c r="YW58" s="526"/>
      <c r="YX58" s="526"/>
      <c r="YY58" s="526"/>
      <c r="YZ58" s="526"/>
      <c r="ZA58" s="526"/>
      <c r="ZB58" s="526"/>
      <c r="ZC58" s="526"/>
      <c r="ZD58" s="526"/>
      <c r="ZE58" s="526"/>
      <c r="ZF58" s="526"/>
      <c r="ZG58" s="526"/>
      <c r="ZH58" s="526"/>
      <c r="ZI58" s="526"/>
      <c r="ZJ58" s="526"/>
      <c r="ZK58" s="526"/>
      <c r="ZL58" s="526"/>
      <c r="ZM58" s="526"/>
      <c r="ZN58" s="526"/>
      <c r="ZO58" s="526"/>
      <c r="ZP58" s="526"/>
      <c r="ZQ58" s="526"/>
      <c r="ZR58" s="526"/>
      <c r="ZS58" s="526"/>
      <c r="ZT58" s="526"/>
      <c r="ZU58" s="526"/>
      <c r="ZV58" s="526"/>
      <c r="ZW58" s="526"/>
      <c r="ZX58" s="526"/>
      <c r="ZY58" s="526"/>
      <c r="ZZ58" s="526"/>
      <c r="AAA58" s="526"/>
      <c r="AAB58" s="526"/>
      <c r="AAC58" s="526"/>
      <c r="AAD58" s="526"/>
      <c r="AAE58" s="526"/>
      <c r="AAF58" s="526"/>
      <c r="AAG58" s="526"/>
      <c r="AAH58" s="526"/>
      <c r="AAI58" s="526"/>
      <c r="AAJ58" s="526"/>
      <c r="AAK58" s="526"/>
      <c r="AAL58" s="526"/>
      <c r="AAM58" s="526"/>
      <c r="AAN58" s="526"/>
      <c r="AAO58" s="526"/>
      <c r="AAP58" s="526"/>
      <c r="AAQ58" s="526"/>
      <c r="AAR58" s="526"/>
      <c r="AAS58" s="526"/>
      <c r="AAT58" s="526"/>
      <c r="AAU58" s="526"/>
      <c r="AAV58" s="526"/>
      <c r="AAW58" s="526"/>
      <c r="AAX58" s="526"/>
      <c r="AAY58" s="526"/>
      <c r="AAZ58" s="526"/>
      <c r="ABA58" s="526"/>
      <c r="ABB58" s="526"/>
      <c r="ABC58" s="526"/>
      <c r="ABD58" s="526"/>
      <c r="ABE58" s="526"/>
      <c r="ABF58" s="526"/>
      <c r="ABG58" s="526"/>
      <c r="ABH58" s="526"/>
      <c r="ABI58" s="526"/>
      <c r="ABJ58" s="526"/>
      <c r="ABK58" s="526"/>
      <c r="ABL58" s="526"/>
      <c r="ABM58" s="526"/>
      <c r="ABN58" s="526"/>
      <c r="ABO58" s="526"/>
      <c r="ABP58" s="526"/>
      <c r="ABQ58" s="526"/>
      <c r="ABR58" s="526"/>
      <c r="ABS58" s="526"/>
      <c r="ABT58" s="526"/>
      <c r="ABU58" s="526"/>
      <c r="ABV58" s="526"/>
      <c r="ABW58" s="526"/>
      <c r="ABX58" s="526"/>
      <c r="ABY58" s="526"/>
      <c r="ABZ58" s="526"/>
      <c r="ACA58" s="526"/>
      <c r="ACB58" s="526"/>
      <c r="ACC58" s="526"/>
      <c r="ACD58" s="526"/>
      <c r="ACE58" s="526"/>
      <c r="ACF58" s="526"/>
      <c r="ACG58" s="526"/>
      <c r="ACH58" s="526"/>
      <c r="ACI58" s="526"/>
      <c r="ACJ58" s="526"/>
      <c r="ACK58" s="526"/>
      <c r="ACL58" s="526"/>
      <c r="ACM58" s="526"/>
      <c r="ACN58" s="526"/>
      <c r="ACO58" s="526"/>
      <c r="ACP58" s="526"/>
      <c r="ACQ58" s="526"/>
      <c r="ACR58" s="526"/>
      <c r="ACS58" s="526"/>
      <c r="ACT58" s="526"/>
      <c r="ACU58" s="526"/>
      <c r="ACV58" s="526"/>
      <c r="ACW58" s="526"/>
      <c r="ACX58" s="526"/>
      <c r="ACY58" s="526"/>
      <c r="ACZ58" s="526"/>
      <c r="ADA58" s="526"/>
      <c r="ADB58" s="526"/>
      <c r="ADC58" s="526"/>
      <c r="ADD58" s="526"/>
      <c r="ADE58" s="526"/>
      <c r="ADF58" s="526"/>
      <c r="ADG58" s="526"/>
      <c r="ADH58" s="526"/>
      <c r="ADI58" s="526"/>
      <c r="ADJ58" s="526"/>
      <c r="ADK58" s="526"/>
      <c r="ADL58" s="526"/>
      <c r="ADM58" s="526"/>
      <c r="ADN58" s="526"/>
      <c r="ADO58" s="526"/>
      <c r="ADP58" s="526"/>
      <c r="ADQ58" s="526"/>
      <c r="ADR58" s="526"/>
      <c r="ADS58" s="526"/>
      <c r="ADT58" s="526"/>
      <c r="ADU58" s="526"/>
      <c r="ADV58" s="526"/>
      <c r="ADW58" s="526"/>
      <c r="ADX58" s="526"/>
      <c r="ADY58" s="526"/>
      <c r="ADZ58" s="526"/>
      <c r="AEA58" s="526"/>
      <c r="AEB58" s="526"/>
      <c r="AEC58" s="526"/>
      <c r="AED58" s="526"/>
      <c r="AEE58" s="526"/>
      <c r="AEF58" s="526"/>
      <c r="AEG58" s="526"/>
      <c r="AEH58" s="526"/>
      <c r="AEI58" s="526"/>
      <c r="AEJ58" s="526"/>
      <c r="AEK58" s="526"/>
      <c r="AEL58" s="526"/>
      <c r="AEM58" s="526"/>
      <c r="AEN58" s="526"/>
      <c r="AEO58" s="526"/>
      <c r="AEP58" s="526"/>
      <c r="AEQ58" s="526"/>
      <c r="AER58" s="526"/>
      <c r="AES58" s="526"/>
      <c r="AET58" s="526"/>
      <c r="AEU58" s="526"/>
      <c r="AEV58" s="526"/>
      <c r="AEW58" s="526"/>
      <c r="AEX58" s="526"/>
      <c r="AEY58" s="526"/>
      <c r="AEZ58" s="526"/>
      <c r="AFA58" s="526"/>
      <c r="AFB58" s="526"/>
      <c r="AFC58" s="526"/>
      <c r="AFD58" s="526"/>
      <c r="AFE58" s="526"/>
      <c r="AFF58" s="526"/>
      <c r="AFG58" s="526"/>
      <c r="AFH58" s="526"/>
      <c r="AFI58" s="526"/>
      <c r="AFJ58" s="526"/>
      <c r="AFK58" s="526"/>
      <c r="AFL58" s="526"/>
      <c r="AFM58" s="526"/>
      <c r="AFN58" s="526"/>
      <c r="AFO58" s="526"/>
      <c r="AFP58" s="526"/>
      <c r="AFQ58" s="526"/>
      <c r="AFR58" s="526"/>
      <c r="AFS58" s="526"/>
      <c r="AFT58" s="526"/>
      <c r="AFU58" s="526"/>
      <c r="AFV58" s="526"/>
      <c r="AFW58" s="526"/>
      <c r="AFX58" s="526"/>
      <c r="AFY58" s="526"/>
      <c r="AFZ58" s="526"/>
      <c r="AGA58" s="526"/>
      <c r="AGB58" s="526"/>
      <c r="AGC58" s="526"/>
      <c r="AGD58" s="526"/>
      <c r="AGE58" s="526"/>
      <c r="AGF58" s="526"/>
      <c r="AGG58" s="526"/>
      <c r="AGH58" s="526"/>
      <c r="AGI58" s="526"/>
      <c r="AGJ58" s="526"/>
      <c r="AGK58" s="526"/>
      <c r="AGL58" s="526"/>
      <c r="AGM58" s="526"/>
      <c r="AGN58" s="526"/>
      <c r="AGO58" s="526"/>
      <c r="AGP58" s="526"/>
      <c r="AGQ58" s="526"/>
      <c r="AGR58" s="526"/>
      <c r="AGS58" s="526"/>
      <c r="AGT58" s="526"/>
      <c r="AGU58" s="526"/>
      <c r="AGV58" s="526"/>
      <c r="AGW58" s="526"/>
      <c r="AGX58" s="526"/>
      <c r="AGY58" s="526"/>
      <c r="AGZ58" s="526"/>
      <c r="AHA58" s="526"/>
      <c r="AHB58" s="526"/>
      <c r="AHC58" s="526"/>
      <c r="AHD58" s="526"/>
      <c r="AHE58" s="526"/>
      <c r="AHF58" s="526"/>
      <c r="AHG58" s="526"/>
      <c r="AHH58" s="526"/>
      <c r="AHI58" s="526"/>
      <c r="AHJ58" s="526"/>
      <c r="AHK58" s="526"/>
      <c r="AHL58" s="526"/>
      <c r="AHM58" s="526"/>
      <c r="AHN58" s="526"/>
      <c r="AHO58" s="526"/>
      <c r="AHP58" s="526"/>
      <c r="AHQ58" s="526"/>
      <c r="AHR58" s="526"/>
      <c r="AHS58" s="526"/>
      <c r="AHT58" s="526"/>
      <c r="AHU58" s="526"/>
      <c r="AHV58" s="526"/>
      <c r="AHW58" s="526"/>
      <c r="AHX58" s="526"/>
      <c r="AHY58" s="526"/>
      <c r="AHZ58" s="526"/>
      <c r="AIA58" s="526"/>
      <c r="AIB58" s="526"/>
      <c r="AIC58" s="526"/>
      <c r="AID58" s="526"/>
      <c r="AIE58" s="526"/>
      <c r="AIF58" s="526"/>
      <c r="AIG58" s="526"/>
      <c r="AIH58" s="526"/>
      <c r="AII58" s="526"/>
      <c r="AIJ58" s="526"/>
      <c r="AIK58" s="526"/>
      <c r="AIL58" s="526"/>
      <c r="AIM58" s="526"/>
      <c r="AIN58" s="526"/>
      <c r="AIO58" s="526"/>
      <c r="AIP58" s="526"/>
      <c r="AIQ58" s="526"/>
      <c r="AIR58" s="526"/>
      <c r="AIS58" s="526"/>
      <c r="AIT58" s="526"/>
      <c r="AIU58" s="526"/>
      <c r="AIV58" s="526"/>
      <c r="AIW58" s="526"/>
      <c r="AIX58" s="526"/>
      <c r="AIY58" s="526"/>
      <c r="AIZ58" s="526"/>
      <c r="AJA58" s="526"/>
      <c r="AJB58" s="526"/>
      <c r="AJC58" s="526"/>
      <c r="AJD58" s="526"/>
      <c r="AJE58" s="526"/>
      <c r="AJF58" s="526"/>
      <c r="AJG58" s="526"/>
      <c r="AJH58" s="526"/>
      <c r="AJI58" s="526"/>
      <c r="AJJ58" s="526"/>
      <c r="AJK58" s="526"/>
      <c r="AJL58" s="526"/>
      <c r="AJM58" s="526"/>
      <c r="AJN58" s="526"/>
      <c r="AJO58" s="526"/>
      <c r="AJP58" s="526"/>
      <c r="AJQ58" s="526"/>
      <c r="AJR58" s="526"/>
      <c r="AJS58" s="526"/>
      <c r="AJT58" s="526"/>
      <c r="AJU58" s="526"/>
      <c r="AJV58" s="526"/>
      <c r="AJW58" s="526"/>
      <c r="AJX58" s="526"/>
      <c r="AJY58" s="526"/>
      <c r="AJZ58" s="526"/>
      <c r="AKA58" s="526"/>
      <c r="AKB58" s="526"/>
      <c r="AKC58" s="526"/>
      <c r="AKD58" s="526"/>
      <c r="AKE58" s="526"/>
      <c r="AKF58" s="526"/>
      <c r="AKG58" s="526"/>
      <c r="AKH58" s="526"/>
      <c r="AKI58" s="526"/>
      <c r="AKJ58" s="526"/>
      <c r="AKK58" s="526"/>
      <c r="AKL58" s="526"/>
      <c r="AKM58" s="526"/>
      <c r="AKN58" s="526"/>
      <c r="AKO58" s="526"/>
      <c r="AKP58" s="526"/>
      <c r="AKQ58" s="526"/>
      <c r="AKR58" s="526"/>
      <c r="AKS58" s="526"/>
      <c r="AKT58" s="526"/>
      <c r="AKU58" s="526"/>
      <c r="AKV58" s="526"/>
      <c r="AKW58" s="526"/>
      <c r="AKX58" s="526"/>
      <c r="AKY58" s="526"/>
      <c r="AKZ58" s="526"/>
      <c r="ALA58" s="526"/>
      <c r="ALB58" s="526"/>
      <c r="ALC58" s="526"/>
      <c r="ALD58" s="526"/>
      <c r="ALE58" s="526"/>
      <c r="ALF58" s="526"/>
      <c r="ALG58" s="526"/>
      <c r="ALH58" s="526"/>
      <c r="ALI58" s="526"/>
      <c r="ALJ58" s="526"/>
      <c r="ALK58" s="526"/>
      <c r="ALL58" s="526"/>
      <c r="ALM58" s="526"/>
      <c r="ALN58" s="526"/>
      <c r="ALO58" s="526"/>
      <c r="ALP58" s="526"/>
      <c r="ALQ58" s="526"/>
      <c r="ALR58" s="526"/>
      <c r="ALS58" s="526"/>
      <c r="ALT58" s="526"/>
      <c r="ALU58" s="526"/>
      <c r="ALV58" s="526"/>
      <c r="ALW58" s="526"/>
      <c r="ALX58" s="526"/>
      <c r="ALY58" s="526"/>
      <c r="ALZ58" s="526"/>
      <c r="AMA58" s="526"/>
      <c r="AMB58" s="526"/>
      <c r="AMC58" s="526"/>
      <c r="AMD58" s="526"/>
      <c r="AME58" s="526"/>
      <c r="AMF58" s="526"/>
      <c r="AMG58" s="526"/>
      <c r="AMH58" s="526"/>
      <c r="AMI58" s="526"/>
      <c r="AMJ58" s="526"/>
      <c r="AMK58" s="526"/>
      <c r="AML58" s="526"/>
      <c r="AMM58" s="526"/>
      <c r="AMN58" s="526"/>
      <c r="AMO58" s="526"/>
      <c r="AMP58" s="526"/>
      <c r="AMQ58" s="526"/>
      <c r="AMR58" s="526"/>
      <c r="AMS58" s="526"/>
      <c r="AMT58" s="526"/>
      <c r="AMU58" s="526"/>
      <c r="AMV58" s="526"/>
      <c r="AMW58" s="526"/>
      <c r="AMX58" s="526"/>
      <c r="AMY58" s="526"/>
      <c r="AMZ58" s="526"/>
      <c r="ANA58" s="526"/>
      <c r="ANB58" s="526"/>
      <c r="ANC58" s="526"/>
      <c r="AND58" s="526"/>
      <c r="ANE58" s="526"/>
      <c r="ANF58" s="526"/>
      <c r="ANG58" s="526"/>
      <c r="ANH58" s="526"/>
      <c r="ANI58" s="526"/>
      <c r="ANJ58" s="526"/>
      <c r="ANK58" s="526"/>
      <c r="ANL58" s="526"/>
      <c r="ANM58" s="526"/>
      <c r="ANN58" s="526"/>
      <c r="ANO58" s="526"/>
      <c r="ANP58" s="526"/>
      <c r="ANQ58" s="526"/>
      <c r="ANR58" s="526"/>
      <c r="ANS58" s="526"/>
      <c r="ANT58" s="526"/>
      <c r="ANU58" s="526"/>
      <c r="ANV58" s="526"/>
      <c r="ANW58" s="526"/>
      <c r="ANX58" s="526"/>
      <c r="ANY58" s="526"/>
      <c r="ANZ58" s="526"/>
      <c r="AOA58" s="526"/>
      <c r="AOB58" s="526"/>
      <c r="AOC58" s="526"/>
      <c r="AOD58" s="526"/>
      <c r="AOE58" s="526"/>
      <c r="AOF58" s="526"/>
      <c r="AOG58" s="526"/>
      <c r="AOH58" s="526"/>
      <c r="AOI58" s="526"/>
      <c r="AOJ58" s="526"/>
      <c r="AOK58" s="526"/>
      <c r="AOL58" s="526"/>
      <c r="AOM58" s="526"/>
      <c r="AON58" s="526"/>
      <c r="AOO58" s="526"/>
      <c r="AOP58" s="526"/>
      <c r="AOQ58" s="526"/>
      <c r="AOR58" s="526"/>
      <c r="AOS58" s="526"/>
      <c r="AOT58" s="526"/>
      <c r="AOU58" s="526"/>
      <c r="AOV58" s="526"/>
      <c r="AOW58" s="526"/>
      <c r="AOX58" s="526"/>
      <c r="AOY58" s="526"/>
      <c r="AOZ58" s="526"/>
      <c r="APA58" s="526"/>
      <c r="APB58" s="526"/>
      <c r="APC58" s="526"/>
      <c r="APD58" s="526"/>
      <c r="APE58" s="526"/>
      <c r="APF58" s="526"/>
      <c r="APG58" s="526"/>
      <c r="APH58" s="526"/>
      <c r="API58" s="526"/>
      <c r="APJ58" s="526"/>
      <c r="APK58" s="526"/>
      <c r="APL58" s="526"/>
      <c r="APM58" s="526"/>
      <c r="APN58" s="526"/>
      <c r="APO58" s="526"/>
      <c r="APP58" s="526"/>
      <c r="APQ58" s="526"/>
      <c r="APR58" s="526"/>
      <c r="APS58" s="526"/>
      <c r="APT58" s="526"/>
      <c r="APU58" s="526"/>
      <c r="APV58" s="526"/>
      <c r="APW58" s="526"/>
      <c r="APX58" s="526"/>
      <c r="APY58" s="526"/>
      <c r="APZ58" s="526"/>
      <c r="AQA58" s="526"/>
      <c r="AQB58" s="526"/>
      <c r="AQC58" s="526"/>
      <c r="AQD58" s="526"/>
      <c r="AQE58" s="526"/>
      <c r="AQF58" s="526"/>
      <c r="AQG58" s="526"/>
      <c r="AQH58" s="526"/>
      <c r="AQI58" s="526"/>
      <c r="AQJ58" s="526"/>
      <c r="AQK58" s="526"/>
      <c r="AQL58" s="526"/>
      <c r="AQM58" s="526"/>
      <c r="AQN58" s="526"/>
      <c r="AQO58" s="526"/>
      <c r="AQP58" s="526"/>
      <c r="AQQ58" s="526"/>
      <c r="AQR58" s="526"/>
      <c r="AQS58" s="526"/>
      <c r="AQT58" s="526"/>
      <c r="AQU58" s="526"/>
      <c r="AQV58" s="526"/>
      <c r="AQW58" s="526"/>
      <c r="AQX58" s="526"/>
      <c r="AQY58" s="526"/>
      <c r="AQZ58" s="526"/>
      <c r="ARA58" s="526"/>
      <c r="ARB58" s="526"/>
      <c r="ARC58" s="526"/>
      <c r="ARD58" s="526"/>
      <c r="ARE58" s="526"/>
      <c r="ARF58" s="526"/>
      <c r="ARG58" s="526"/>
      <c r="ARH58" s="526"/>
      <c r="ARI58" s="526"/>
      <c r="ARJ58" s="526"/>
      <c r="ARK58" s="526"/>
      <c r="ARL58" s="526"/>
      <c r="ARM58" s="526"/>
      <c r="ARN58" s="526"/>
      <c r="ARO58" s="526"/>
      <c r="ARP58" s="526"/>
      <c r="ARQ58" s="526"/>
      <c r="ARR58" s="526"/>
      <c r="ARS58" s="526"/>
      <c r="ART58" s="526"/>
      <c r="ARU58" s="526"/>
      <c r="ARV58" s="526"/>
      <c r="ARW58" s="526"/>
      <c r="ARX58" s="526"/>
      <c r="ARY58" s="526"/>
      <c r="ARZ58" s="526"/>
      <c r="ASA58" s="526"/>
      <c r="ASB58" s="526"/>
      <c r="ASC58" s="526"/>
      <c r="ASD58" s="526"/>
      <c r="ASE58" s="526"/>
      <c r="ASF58" s="526"/>
      <c r="ASG58" s="526"/>
      <c r="ASH58" s="526"/>
      <c r="ASI58" s="526"/>
      <c r="ASJ58" s="526"/>
      <c r="ASK58" s="526"/>
      <c r="ASL58" s="526"/>
      <c r="ASM58" s="526"/>
      <c r="ASN58" s="526"/>
      <c r="ASO58" s="526"/>
      <c r="ASP58" s="526"/>
      <c r="ASQ58" s="526"/>
      <c r="ASR58" s="526"/>
      <c r="ASS58" s="526"/>
      <c r="AST58" s="526"/>
      <c r="ASU58" s="526"/>
      <c r="ASV58" s="526"/>
      <c r="ASW58" s="526"/>
      <c r="ASX58" s="526"/>
      <c r="ASY58" s="526"/>
      <c r="ASZ58" s="526"/>
      <c r="ATA58" s="526"/>
      <c r="ATB58" s="526"/>
      <c r="ATC58" s="526"/>
      <c r="ATD58" s="526"/>
      <c r="ATE58" s="526"/>
      <c r="ATF58" s="526"/>
      <c r="ATG58" s="526"/>
      <c r="ATH58" s="526"/>
      <c r="ATI58" s="526"/>
      <c r="ATJ58" s="526"/>
      <c r="ATK58" s="526"/>
      <c r="ATL58" s="526"/>
      <c r="ATM58" s="526"/>
      <c r="ATN58" s="526"/>
      <c r="ATO58" s="526"/>
      <c r="ATP58" s="526"/>
      <c r="ATQ58" s="526"/>
      <c r="ATR58" s="526"/>
      <c r="ATS58" s="526"/>
      <c r="ATT58" s="526"/>
      <c r="ATU58" s="526"/>
      <c r="ATV58" s="526"/>
      <c r="ATW58" s="526"/>
      <c r="ATX58" s="526"/>
      <c r="ATY58" s="526"/>
      <c r="ATZ58" s="526"/>
      <c r="AUA58" s="526"/>
      <c r="AUB58" s="526"/>
      <c r="AUC58" s="526"/>
      <c r="AUD58" s="526"/>
      <c r="AUE58" s="526"/>
      <c r="AUF58" s="526"/>
      <c r="AUG58" s="526"/>
      <c r="AUH58" s="526"/>
      <c r="AUI58" s="526"/>
      <c r="AUJ58" s="526"/>
      <c r="AUK58" s="526"/>
      <c r="AUL58" s="526"/>
      <c r="AUM58" s="526"/>
      <c r="AUN58" s="526"/>
      <c r="AUO58" s="526"/>
      <c r="AUP58" s="526"/>
      <c r="AUQ58" s="526"/>
      <c r="AUR58" s="526"/>
      <c r="AUS58" s="526"/>
      <c r="AUT58" s="526"/>
      <c r="AUU58" s="526"/>
      <c r="AUV58" s="526"/>
      <c r="AUW58" s="526"/>
      <c r="AUX58" s="526"/>
      <c r="AUY58" s="526"/>
      <c r="AUZ58" s="526"/>
      <c r="AVA58" s="526"/>
      <c r="AVB58" s="526"/>
      <c r="AVC58" s="526"/>
      <c r="AVD58" s="526"/>
      <c r="AVE58" s="526"/>
      <c r="AVF58" s="526"/>
      <c r="AVG58" s="526"/>
      <c r="AVH58" s="526"/>
      <c r="AVI58" s="526"/>
      <c r="AVJ58" s="526"/>
      <c r="AVK58" s="526"/>
      <c r="AVL58" s="526"/>
      <c r="AVM58" s="526"/>
      <c r="AVN58" s="526"/>
      <c r="AVO58" s="526"/>
      <c r="AVP58" s="526"/>
      <c r="AVQ58" s="526"/>
      <c r="AVR58" s="526"/>
      <c r="AVS58" s="526"/>
      <c r="AVT58" s="526"/>
      <c r="AVU58" s="526"/>
      <c r="AVV58" s="526"/>
      <c r="AVW58" s="526"/>
      <c r="AVX58" s="526"/>
      <c r="AVY58" s="526"/>
      <c r="AVZ58" s="526"/>
      <c r="AWA58" s="526"/>
      <c r="AWB58" s="526"/>
      <c r="AWC58" s="526"/>
      <c r="AWD58" s="526"/>
      <c r="AWE58" s="526"/>
      <c r="AWF58" s="526"/>
      <c r="AWG58" s="526"/>
      <c r="AWH58" s="526"/>
      <c r="AWI58" s="526"/>
      <c r="AWJ58" s="526"/>
      <c r="AWK58" s="526"/>
      <c r="AWL58" s="526"/>
      <c r="AWM58" s="526"/>
      <c r="AWN58" s="526"/>
      <c r="AWO58" s="526"/>
      <c r="AWP58" s="526"/>
      <c r="AWQ58" s="526"/>
      <c r="AWR58" s="526"/>
      <c r="AWS58" s="526"/>
      <c r="AWT58" s="526"/>
      <c r="AWU58" s="526"/>
      <c r="AWV58" s="526"/>
      <c r="AWW58" s="526"/>
      <c r="AWX58" s="526"/>
      <c r="AWY58" s="526"/>
      <c r="AWZ58" s="526"/>
      <c r="AXA58" s="526"/>
      <c r="AXB58" s="526"/>
      <c r="AXC58" s="526"/>
      <c r="AXD58" s="526"/>
      <c r="AXE58" s="526"/>
      <c r="AXF58" s="526"/>
      <c r="AXG58" s="526"/>
      <c r="AXH58" s="526"/>
      <c r="AXI58" s="526"/>
      <c r="AXJ58" s="526"/>
      <c r="AXK58" s="526"/>
      <c r="AXL58" s="526"/>
      <c r="AXM58" s="526"/>
      <c r="AXN58" s="526"/>
      <c r="AXO58" s="526"/>
      <c r="AXP58" s="526"/>
      <c r="AXQ58" s="526"/>
      <c r="AXR58" s="526"/>
      <c r="AXS58" s="526"/>
      <c r="AXT58" s="526"/>
      <c r="AXU58" s="526"/>
      <c r="AXV58" s="526"/>
      <c r="AXW58" s="526"/>
      <c r="AXX58" s="526"/>
      <c r="AXY58" s="526"/>
      <c r="AXZ58" s="526"/>
      <c r="AYA58" s="526"/>
      <c r="AYB58" s="526"/>
      <c r="AYC58" s="526"/>
      <c r="AYD58" s="526"/>
      <c r="AYE58" s="526"/>
      <c r="AYF58" s="526"/>
      <c r="AYG58" s="526"/>
      <c r="AYH58" s="526"/>
      <c r="AYI58" s="526"/>
      <c r="AYJ58" s="526"/>
      <c r="AYK58" s="526"/>
      <c r="AYL58" s="526"/>
      <c r="AYM58" s="526"/>
      <c r="AYN58" s="526"/>
      <c r="AYO58" s="526"/>
      <c r="AYP58" s="526"/>
      <c r="AYQ58" s="526"/>
      <c r="AYR58" s="526"/>
      <c r="AYS58" s="526"/>
      <c r="AYT58" s="526"/>
      <c r="AYU58" s="526"/>
      <c r="AYV58" s="526"/>
      <c r="AYW58" s="526"/>
      <c r="AYX58" s="526"/>
      <c r="AYY58" s="526"/>
      <c r="AYZ58" s="526"/>
      <c r="AZA58" s="526"/>
      <c r="AZB58" s="526"/>
      <c r="AZC58" s="526"/>
      <c r="AZD58" s="526"/>
      <c r="AZE58" s="526"/>
      <c r="AZF58" s="526"/>
      <c r="AZG58" s="526"/>
      <c r="AZH58" s="526"/>
      <c r="AZI58" s="526"/>
      <c r="AZJ58" s="526"/>
      <c r="AZK58" s="526"/>
      <c r="AZL58" s="526"/>
      <c r="AZM58" s="526"/>
      <c r="AZN58" s="526"/>
      <c r="AZO58" s="526"/>
      <c r="AZP58" s="526"/>
      <c r="AZQ58" s="526"/>
      <c r="AZR58" s="526"/>
      <c r="AZS58" s="526"/>
      <c r="AZT58" s="526"/>
      <c r="AZU58" s="526"/>
      <c r="AZV58" s="526"/>
      <c r="AZW58" s="526"/>
      <c r="AZX58" s="526"/>
      <c r="AZY58" s="526"/>
      <c r="AZZ58" s="526"/>
      <c r="BAA58" s="526"/>
      <c r="BAB58" s="526"/>
      <c r="BAC58" s="526"/>
      <c r="BAD58" s="526"/>
      <c r="BAE58" s="526"/>
      <c r="BAF58" s="526"/>
      <c r="BAG58" s="526"/>
      <c r="BAH58" s="526"/>
      <c r="BAI58" s="526"/>
      <c r="BAJ58" s="526"/>
      <c r="BAK58" s="526"/>
      <c r="BAL58" s="526"/>
      <c r="BAM58" s="526"/>
      <c r="BAN58" s="526"/>
      <c r="BAO58" s="526"/>
      <c r="BAP58" s="526"/>
      <c r="BAQ58" s="526"/>
      <c r="BAR58" s="526"/>
      <c r="BAS58" s="526"/>
      <c r="BAT58" s="526"/>
      <c r="BAU58" s="526"/>
      <c r="BAV58" s="526"/>
      <c r="BAW58" s="526"/>
      <c r="BAX58" s="526"/>
      <c r="BAY58" s="526"/>
      <c r="BAZ58" s="526"/>
      <c r="BBA58" s="526"/>
      <c r="BBB58" s="526"/>
      <c r="BBC58" s="526"/>
      <c r="BBD58" s="526"/>
      <c r="BBE58" s="526"/>
      <c r="BBF58" s="526"/>
      <c r="BBG58" s="526"/>
      <c r="BBH58" s="526"/>
      <c r="BBI58" s="526"/>
      <c r="BBJ58" s="526"/>
      <c r="BBK58" s="526"/>
      <c r="BBL58" s="526"/>
      <c r="BBM58" s="526"/>
      <c r="BBN58" s="526"/>
      <c r="BBO58" s="526"/>
      <c r="BBP58" s="526"/>
      <c r="BBQ58" s="526"/>
      <c r="BBR58" s="526"/>
      <c r="BBS58" s="526"/>
      <c r="BBT58" s="526"/>
      <c r="BBU58" s="526"/>
      <c r="BBV58" s="526"/>
      <c r="BBW58" s="526"/>
      <c r="BBX58" s="526"/>
      <c r="BBY58" s="526"/>
      <c r="BBZ58" s="526"/>
      <c r="BCA58" s="526"/>
      <c r="BCB58" s="526"/>
      <c r="BCC58" s="526"/>
      <c r="BCD58" s="526"/>
      <c r="BCE58" s="526"/>
      <c r="BCF58" s="526"/>
      <c r="BCG58" s="526"/>
      <c r="BCH58" s="526"/>
      <c r="BCI58" s="526"/>
      <c r="BCJ58" s="526"/>
      <c r="BCK58" s="526"/>
      <c r="BCL58" s="526"/>
      <c r="BCM58" s="526"/>
      <c r="BCN58" s="526"/>
      <c r="BCO58" s="526"/>
      <c r="BCP58" s="526"/>
      <c r="BCQ58" s="526"/>
      <c r="BCR58" s="526"/>
      <c r="BCS58" s="526"/>
      <c r="BCT58" s="526"/>
      <c r="BCU58" s="526"/>
      <c r="BCV58" s="526"/>
      <c r="BCW58" s="526"/>
      <c r="BCX58" s="526"/>
      <c r="BCY58" s="526"/>
      <c r="BCZ58" s="526"/>
      <c r="BDA58" s="526"/>
      <c r="BDB58" s="526"/>
      <c r="BDC58" s="526"/>
      <c r="BDD58" s="526"/>
      <c r="BDE58" s="526"/>
      <c r="BDF58" s="526"/>
      <c r="BDG58" s="526"/>
      <c r="BDH58" s="526"/>
      <c r="BDI58" s="526"/>
      <c r="BDJ58" s="526"/>
      <c r="BDK58" s="526"/>
      <c r="BDL58" s="526"/>
      <c r="BDM58" s="526"/>
      <c r="BDN58" s="526"/>
      <c r="BDO58" s="526"/>
      <c r="BDP58" s="526"/>
      <c r="BDQ58" s="526"/>
      <c r="BDR58" s="526"/>
      <c r="BDS58" s="526"/>
      <c r="BDT58" s="526"/>
      <c r="BDU58" s="526"/>
      <c r="BDV58" s="526"/>
      <c r="BDW58" s="526"/>
      <c r="BDX58" s="526"/>
      <c r="BDY58" s="526"/>
      <c r="BDZ58" s="526"/>
      <c r="BEA58" s="526"/>
      <c r="BEB58" s="526"/>
      <c r="BEC58" s="526"/>
      <c r="BED58" s="526"/>
      <c r="BEE58" s="526"/>
      <c r="BEF58" s="526"/>
      <c r="BEG58" s="526"/>
      <c r="BEH58" s="526"/>
      <c r="BEI58" s="526"/>
      <c r="BEJ58" s="526"/>
      <c r="BEK58" s="526"/>
      <c r="BEL58" s="526"/>
      <c r="BEM58" s="526"/>
      <c r="BEN58" s="526"/>
      <c r="BEO58" s="526"/>
      <c r="BEP58" s="526"/>
      <c r="BEQ58" s="526"/>
      <c r="BER58" s="526"/>
      <c r="BES58" s="526"/>
      <c r="BET58" s="526"/>
      <c r="BEU58" s="526"/>
      <c r="BEV58" s="526"/>
      <c r="BEW58" s="526"/>
      <c r="BEX58" s="526"/>
      <c r="BEY58" s="526"/>
      <c r="BEZ58" s="526"/>
      <c r="BFA58" s="526"/>
      <c r="BFB58" s="526"/>
      <c r="BFC58" s="526"/>
      <c r="BFD58" s="526"/>
      <c r="BFE58" s="526"/>
      <c r="BFF58" s="526"/>
      <c r="BFG58" s="526"/>
      <c r="BFH58" s="526"/>
      <c r="BFI58" s="526"/>
      <c r="BFJ58" s="526"/>
      <c r="BFK58" s="526"/>
      <c r="BFL58" s="526"/>
      <c r="BFM58" s="526"/>
      <c r="BFN58" s="526"/>
      <c r="BFO58" s="526"/>
      <c r="BFP58" s="526"/>
      <c r="BFQ58" s="526"/>
      <c r="BFR58" s="526"/>
      <c r="BFS58" s="526"/>
      <c r="BFT58" s="526"/>
      <c r="BFU58" s="526"/>
      <c r="BFV58" s="526"/>
      <c r="BFW58" s="526"/>
      <c r="BFX58" s="526"/>
      <c r="BFY58" s="526"/>
      <c r="BFZ58" s="526"/>
      <c r="BGA58" s="526"/>
      <c r="BGB58" s="526"/>
      <c r="BGC58" s="526"/>
      <c r="BGD58" s="526"/>
      <c r="BGE58" s="526"/>
      <c r="BGF58" s="526"/>
      <c r="BGG58" s="526"/>
      <c r="BGH58" s="526"/>
      <c r="BGI58" s="526"/>
      <c r="BGJ58" s="526"/>
      <c r="BGK58" s="526"/>
      <c r="BGL58" s="526"/>
      <c r="BGM58" s="526"/>
      <c r="BGN58" s="526"/>
      <c r="BGO58" s="526"/>
      <c r="BGP58" s="526"/>
      <c r="BGQ58" s="526"/>
      <c r="BGR58" s="526"/>
      <c r="BGS58" s="526"/>
      <c r="BGT58" s="526"/>
      <c r="BGU58" s="526"/>
      <c r="BGV58" s="526"/>
      <c r="BGW58" s="526"/>
      <c r="BGX58" s="526"/>
      <c r="BGY58" s="526"/>
      <c r="BGZ58" s="526"/>
      <c r="BHA58" s="526"/>
      <c r="BHB58" s="526"/>
      <c r="BHC58" s="526"/>
      <c r="BHD58" s="526"/>
      <c r="BHE58" s="526"/>
      <c r="BHF58" s="526"/>
      <c r="BHG58" s="526"/>
      <c r="BHH58" s="526"/>
      <c r="BHI58" s="526"/>
      <c r="BHJ58" s="526"/>
      <c r="BHK58" s="526"/>
      <c r="BHL58" s="526"/>
      <c r="BHM58" s="526"/>
      <c r="BHN58" s="526"/>
      <c r="BHO58" s="526"/>
      <c r="BHP58" s="526"/>
      <c r="BHQ58" s="526"/>
      <c r="BHR58" s="526"/>
      <c r="BHS58" s="526"/>
      <c r="BHT58" s="526"/>
      <c r="BHU58" s="526"/>
      <c r="BHV58" s="526"/>
      <c r="BHW58" s="526"/>
      <c r="BHX58" s="526"/>
      <c r="BHY58" s="526"/>
      <c r="BHZ58" s="526"/>
      <c r="BIA58" s="526"/>
      <c r="BIB58" s="526"/>
      <c r="BIC58" s="526"/>
      <c r="BID58" s="526"/>
      <c r="BIE58" s="526"/>
      <c r="BIF58" s="526"/>
      <c r="BIG58" s="526"/>
      <c r="BIH58" s="526"/>
      <c r="BII58" s="526"/>
      <c r="BIJ58" s="526"/>
      <c r="BIK58" s="526"/>
      <c r="BIL58" s="526"/>
      <c r="BIM58" s="526"/>
      <c r="BIN58" s="526"/>
      <c r="BIO58" s="526"/>
      <c r="BIP58" s="526"/>
      <c r="BIQ58" s="526"/>
      <c r="BIR58" s="526"/>
      <c r="BIS58" s="526"/>
      <c r="BIT58" s="526"/>
      <c r="BIU58" s="526"/>
      <c r="BIV58" s="526"/>
      <c r="BIW58" s="526"/>
      <c r="BIX58" s="526"/>
      <c r="BIY58" s="526"/>
      <c r="BIZ58" s="526"/>
      <c r="BJA58" s="526"/>
      <c r="BJB58" s="526"/>
      <c r="BJC58" s="526"/>
      <c r="BJD58" s="526"/>
      <c r="BJE58" s="526"/>
      <c r="BJF58" s="526"/>
      <c r="BJG58" s="526"/>
      <c r="BJH58" s="526"/>
      <c r="BJI58" s="526"/>
      <c r="BJJ58" s="526"/>
      <c r="BJK58" s="526"/>
      <c r="BJL58" s="526"/>
      <c r="BJM58" s="526"/>
      <c r="BJN58" s="526"/>
      <c r="BJO58" s="526"/>
      <c r="BJP58" s="526"/>
      <c r="BJQ58" s="526"/>
      <c r="BJR58" s="526"/>
      <c r="BJS58" s="526"/>
      <c r="BJT58" s="526"/>
      <c r="BJU58" s="526"/>
      <c r="BJV58" s="526"/>
      <c r="BJW58" s="526"/>
      <c r="BJX58" s="526"/>
      <c r="BJY58" s="526"/>
      <c r="BJZ58" s="526"/>
      <c r="BKA58" s="526"/>
      <c r="BKB58" s="526"/>
      <c r="BKC58" s="526"/>
      <c r="BKD58" s="526"/>
      <c r="BKE58" s="526"/>
      <c r="BKF58" s="526"/>
      <c r="BKG58" s="526"/>
      <c r="BKH58" s="526"/>
      <c r="BKI58" s="526"/>
      <c r="BKJ58" s="526"/>
      <c r="BKK58" s="526"/>
      <c r="BKL58" s="526"/>
      <c r="BKM58" s="526"/>
      <c r="BKN58" s="526"/>
      <c r="BKO58" s="526"/>
      <c r="BKP58" s="526"/>
      <c r="BKQ58" s="526"/>
      <c r="BKR58" s="526"/>
      <c r="BKS58" s="526"/>
      <c r="BKT58" s="526"/>
      <c r="BKU58" s="526"/>
      <c r="BKV58" s="526"/>
      <c r="BKW58" s="526"/>
      <c r="BKX58" s="526"/>
      <c r="BKY58" s="526"/>
      <c r="BKZ58" s="526"/>
      <c r="BLA58" s="526"/>
      <c r="BLB58" s="526"/>
      <c r="BLC58" s="526"/>
      <c r="BLD58" s="526"/>
      <c r="BLE58" s="526"/>
      <c r="BLF58" s="526"/>
      <c r="BLG58" s="526"/>
      <c r="BLH58" s="526"/>
      <c r="BLI58" s="526"/>
      <c r="BLJ58" s="526"/>
      <c r="BLK58" s="526"/>
      <c r="BLL58" s="526"/>
      <c r="BLM58" s="526"/>
      <c r="BLN58" s="526"/>
      <c r="BLO58" s="526"/>
      <c r="BLP58" s="526"/>
      <c r="BLQ58" s="526"/>
      <c r="BLR58" s="526"/>
      <c r="BLS58" s="526"/>
      <c r="BLT58" s="526"/>
      <c r="BLU58" s="526"/>
      <c r="BLV58" s="526"/>
      <c r="BLW58" s="526"/>
      <c r="BLX58" s="526"/>
      <c r="BLY58" s="526"/>
      <c r="BLZ58" s="526"/>
      <c r="BMA58" s="526"/>
      <c r="BMB58" s="526"/>
      <c r="BMC58" s="526"/>
      <c r="BMD58" s="526"/>
      <c r="BME58" s="526"/>
      <c r="BMF58" s="526"/>
      <c r="BMG58" s="526"/>
      <c r="BMH58" s="526"/>
      <c r="BMI58" s="526"/>
      <c r="BMJ58" s="526"/>
      <c r="BMK58" s="526"/>
      <c r="BML58" s="526"/>
      <c r="BMM58" s="526"/>
      <c r="BMN58" s="526"/>
      <c r="BMO58" s="526"/>
      <c r="BMP58" s="526"/>
      <c r="BMQ58" s="526"/>
      <c r="BMR58" s="526"/>
      <c r="BMS58" s="526"/>
      <c r="BMT58" s="526"/>
      <c r="BMU58" s="526"/>
      <c r="BMV58" s="526"/>
      <c r="BMW58" s="526"/>
      <c r="BMX58" s="526"/>
      <c r="BMY58" s="526"/>
      <c r="BMZ58" s="526"/>
      <c r="BNA58" s="526"/>
      <c r="BNB58" s="526"/>
      <c r="BNC58" s="526"/>
      <c r="BND58" s="526"/>
      <c r="BNE58" s="526"/>
      <c r="BNF58" s="526"/>
      <c r="BNG58" s="526"/>
      <c r="BNH58" s="526"/>
      <c r="BNI58" s="526"/>
      <c r="BNJ58" s="526"/>
      <c r="BNK58" s="526"/>
      <c r="BNL58" s="526"/>
      <c r="BNM58" s="526"/>
      <c r="BNN58" s="526"/>
      <c r="BNO58" s="526"/>
      <c r="BNP58" s="526"/>
      <c r="BNQ58" s="526"/>
      <c r="BNR58" s="526"/>
      <c r="BNS58" s="526"/>
      <c r="BNT58" s="526"/>
      <c r="BNU58" s="526"/>
      <c r="BNV58" s="526"/>
      <c r="BNW58" s="526"/>
      <c r="BNX58" s="526"/>
      <c r="BNY58" s="526"/>
      <c r="BNZ58" s="526"/>
      <c r="BOA58" s="526"/>
      <c r="BOB58" s="526"/>
      <c r="BOC58" s="526"/>
      <c r="BOD58" s="526"/>
      <c r="BOE58" s="526"/>
      <c r="BOF58" s="526"/>
      <c r="BOG58" s="526"/>
      <c r="BOH58" s="526"/>
      <c r="BOI58" s="526"/>
      <c r="BOJ58" s="526"/>
      <c r="BOK58" s="526"/>
      <c r="BOL58" s="526"/>
      <c r="BOM58" s="526"/>
      <c r="BON58" s="526"/>
      <c r="BOO58" s="526"/>
      <c r="BOP58" s="526"/>
      <c r="BOQ58" s="526"/>
      <c r="BOR58" s="526"/>
      <c r="BOS58" s="526"/>
      <c r="BOT58" s="526"/>
      <c r="BOU58" s="526"/>
      <c r="BOV58" s="526"/>
      <c r="BOW58" s="526"/>
      <c r="BOX58" s="526"/>
      <c r="BOY58" s="526"/>
      <c r="BOZ58" s="526"/>
      <c r="BPA58" s="526"/>
      <c r="BPB58" s="526"/>
      <c r="BPC58" s="526"/>
      <c r="BPD58" s="526"/>
      <c r="BPE58" s="526"/>
      <c r="BPF58" s="526"/>
      <c r="BPG58" s="526"/>
      <c r="BPH58" s="526"/>
      <c r="BPI58" s="526"/>
      <c r="BPJ58" s="526"/>
      <c r="BPK58" s="526"/>
      <c r="BPL58" s="526"/>
      <c r="BPM58" s="526"/>
      <c r="BPN58" s="526"/>
      <c r="BPO58" s="526"/>
      <c r="BPP58" s="526"/>
      <c r="BPQ58" s="526"/>
      <c r="BPR58" s="526"/>
      <c r="BPS58" s="526"/>
      <c r="BPT58" s="526"/>
      <c r="BPU58" s="526"/>
      <c r="BPV58" s="526"/>
      <c r="BPW58" s="526"/>
      <c r="BPX58" s="526"/>
      <c r="BPY58" s="526"/>
      <c r="BPZ58" s="526"/>
      <c r="BQA58" s="526"/>
      <c r="BQB58" s="526"/>
      <c r="BQC58" s="526"/>
      <c r="BQD58" s="526"/>
      <c r="BQE58" s="526"/>
      <c r="BQF58" s="526"/>
      <c r="BQG58" s="526"/>
      <c r="BQH58" s="526"/>
      <c r="BQI58" s="526"/>
      <c r="BQJ58" s="526"/>
      <c r="BQK58" s="526"/>
      <c r="BQL58" s="526"/>
      <c r="BQM58" s="526"/>
      <c r="BQN58" s="526"/>
      <c r="BQO58" s="526"/>
      <c r="BQP58" s="526"/>
      <c r="BQQ58" s="526"/>
      <c r="BQR58" s="526"/>
      <c r="BQS58" s="526"/>
      <c r="BQT58" s="526"/>
      <c r="BQU58" s="526"/>
      <c r="BQV58" s="526"/>
      <c r="BQW58" s="526"/>
      <c r="BQX58" s="526"/>
      <c r="BQY58" s="526"/>
      <c r="BQZ58" s="526"/>
      <c r="BRA58" s="526"/>
      <c r="BRB58" s="526"/>
      <c r="BRC58" s="526"/>
      <c r="BRD58" s="526"/>
      <c r="BRE58" s="526"/>
      <c r="BRF58" s="526"/>
      <c r="BRG58" s="526"/>
      <c r="BRH58" s="526"/>
      <c r="BRI58" s="526"/>
      <c r="BRJ58" s="526"/>
      <c r="BRK58" s="526"/>
      <c r="BRL58" s="526"/>
      <c r="BRM58" s="526"/>
      <c r="BRN58" s="526"/>
      <c r="BRO58" s="526"/>
      <c r="BRP58" s="526"/>
      <c r="BRQ58" s="526"/>
      <c r="BRR58" s="526"/>
      <c r="BRS58" s="526"/>
      <c r="BRT58" s="526"/>
      <c r="BRU58" s="526"/>
      <c r="BRV58" s="526"/>
      <c r="BRW58" s="526"/>
      <c r="BRX58" s="526"/>
      <c r="BRY58" s="526"/>
      <c r="BRZ58" s="526"/>
      <c r="BSA58" s="526"/>
      <c r="BSB58" s="526"/>
      <c r="BSC58" s="526"/>
      <c r="BSD58" s="526"/>
      <c r="BSE58" s="526"/>
      <c r="BSF58" s="526"/>
      <c r="BSG58" s="526"/>
      <c r="BSH58" s="526"/>
      <c r="BSI58" s="526"/>
      <c r="BSJ58" s="526"/>
      <c r="BSK58" s="526"/>
      <c r="BSL58" s="526"/>
      <c r="BSM58" s="526"/>
      <c r="BSN58" s="526"/>
      <c r="BSO58" s="526"/>
      <c r="BSP58" s="526"/>
      <c r="BSQ58" s="526"/>
      <c r="BSR58" s="526"/>
      <c r="BSS58" s="526"/>
      <c r="BST58" s="526"/>
      <c r="BSU58" s="526"/>
      <c r="BSV58" s="526"/>
      <c r="BSW58" s="526"/>
      <c r="BSX58" s="526"/>
      <c r="BSY58" s="526"/>
      <c r="BSZ58" s="526"/>
      <c r="BTA58" s="526"/>
      <c r="BTB58" s="526"/>
      <c r="BTC58" s="526"/>
      <c r="BTD58" s="526"/>
      <c r="BTE58" s="526"/>
      <c r="BTF58" s="526"/>
      <c r="BTG58" s="526"/>
      <c r="BTH58" s="526"/>
      <c r="BTI58" s="526"/>
      <c r="BTJ58" s="526"/>
      <c r="BTK58" s="526"/>
      <c r="BTL58" s="526"/>
      <c r="BTM58" s="526"/>
      <c r="BTN58" s="526"/>
      <c r="BTO58" s="526"/>
      <c r="BTP58" s="526"/>
      <c r="BTQ58" s="526"/>
      <c r="BTR58" s="526"/>
      <c r="BTS58" s="526"/>
      <c r="BTT58" s="526"/>
      <c r="BTU58" s="526"/>
      <c r="BTV58" s="526"/>
      <c r="BTW58" s="526"/>
      <c r="BTX58" s="526"/>
      <c r="BTY58" s="526"/>
      <c r="BTZ58" s="526"/>
      <c r="BUA58" s="526"/>
      <c r="BUB58" s="526"/>
      <c r="BUC58" s="526"/>
      <c r="BUD58" s="526"/>
      <c r="BUE58" s="526"/>
      <c r="BUF58" s="526"/>
      <c r="BUG58" s="526"/>
      <c r="BUH58" s="526"/>
      <c r="BUI58" s="526"/>
      <c r="BUJ58" s="526"/>
      <c r="BUK58" s="526"/>
      <c r="BUL58" s="526"/>
      <c r="BUM58" s="526"/>
      <c r="BUN58" s="526"/>
      <c r="BUO58" s="526"/>
      <c r="BUP58" s="526"/>
      <c r="BUQ58" s="526"/>
      <c r="BUR58" s="526"/>
      <c r="BUS58" s="526"/>
      <c r="BUT58" s="526"/>
      <c r="BUU58" s="526"/>
      <c r="BUV58" s="526"/>
      <c r="BUW58" s="526"/>
      <c r="BUX58" s="526"/>
      <c r="BUY58" s="526"/>
      <c r="BUZ58" s="526"/>
      <c r="BVA58" s="526"/>
      <c r="BVB58" s="526"/>
      <c r="BVC58" s="526"/>
      <c r="BVD58" s="526"/>
      <c r="BVE58" s="526"/>
      <c r="BVF58" s="526"/>
      <c r="BVG58" s="526"/>
      <c r="BVH58" s="526"/>
      <c r="BVI58" s="526"/>
      <c r="BVJ58" s="526"/>
      <c r="BVK58" s="526"/>
      <c r="BVL58" s="526"/>
      <c r="BVM58" s="526"/>
      <c r="BVN58" s="526"/>
      <c r="BVO58" s="526"/>
      <c r="BVP58" s="526"/>
      <c r="BVQ58" s="526"/>
      <c r="BVR58" s="526"/>
      <c r="BVS58" s="526"/>
      <c r="BVT58" s="526"/>
      <c r="BVU58" s="526"/>
      <c r="BVV58" s="526"/>
      <c r="BVW58" s="526"/>
      <c r="BVX58" s="526"/>
      <c r="BVY58" s="526"/>
      <c r="BVZ58" s="526"/>
      <c r="BWA58" s="526"/>
      <c r="BWB58" s="526"/>
      <c r="BWC58" s="526"/>
      <c r="BWD58" s="526"/>
      <c r="BWE58" s="526"/>
      <c r="BWF58" s="526"/>
      <c r="BWG58" s="526"/>
      <c r="BWH58" s="526"/>
      <c r="BWI58" s="526"/>
      <c r="BWJ58" s="526"/>
      <c r="BWK58" s="526"/>
      <c r="BWL58" s="526"/>
      <c r="BWM58" s="526"/>
      <c r="BWN58" s="526"/>
      <c r="BWO58" s="526"/>
      <c r="BWP58" s="526"/>
      <c r="BWQ58" s="526"/>
      <c r="BWR58" s="526"/>
      <c r="BWS58" s="526"/>
      <c r="BWT58" s="526"/>
      <c r="BWU58" s="526"/>
      <c r="BWV58" s="526"/>
      <c r="BWW58" s="526"/>
      <c r="BWX58" s="526"/>
      <c r="BWY58" s="526"/>
      <c r="BWZ58" s="526"/>
      <c r="BXA58" s="526"/>
      <c r="BXB58" s="526"/>
      <c r="BXC58" s="526"/>
      <c r="BXD58" s="526"/>
      <c r="BXE58" s="526"/>
      <c r="BXF58" s="526"/>
      <c r="BXG58" s="526"/>
      <c r="BXH58" s="526"/>
      <c r="BXI58" s="526"/>
      <c r="BXJ58" s="526"/>
      <c r="BXK58" s="526"/>
      <c r="BXL58" s="526"/>
      <c r="BXM58" s="526"/>
      <c r="BXN58" s="526"/>
      <c r="BXO58" s="526"/>
      <c r="BXP58" s="526"/>
      <c r="BXQ58" s="526"/>
      <c r="BXR58" s="526"/>
      <c r="BXS58" s="526"/>
      <c r="BXT58" s="526"/>
      <c r="BXU58" s="526"/>
      <c r="BXV58" s="526"/>
      <c r="BXW58" s="526"/>
      <c r="BXX58" s="526"/>
      <c r="BXY58" s="526"/>
      <c r="BXZ58" s="526"/>
      <c r="BYA58" s="526"/>
      <c r="BYB58" s="526"/>
      <c r="BYC58" s="526"/>
      <c r="BYD58" s="526"/>
      <c r="BYE58" s="526"/>
      <c r="BYF58" s="526"/>
      <c r="BYG58" s="526"/>
      <c r="BYH58" s="526"/>
      <c r="BYI58" s="526"/>
      <c r="BYJ58" s="526"/>
      <c r="BYK58" s="526"/>
      <c r="BYL58" s="526"/>
      <c r="BYM58" s="526"/>
      <c r="BYN58" s="526"/>
      <c r="BYO58" s="526"/>
      <c r="BYP58" s="526"/>
      <c r="BYQ58" s="526"/>
      <c r="BYR58" s="526"/>
      <c r="BYS58" s="526"/>
      <c r="BYT58" s="526"/>
      <c r="BYU58" s="526"/>
      <c r="BYV58" s="526"/>
      <c r="BYW58" s="526"/>
      <c r="BYX58" s="526"/>
      <c r="BYY58" s="526"/>
      <c r="BYZ58" s="526"/>
      <c r="BZA58" s="526"/>
      <c r="BZB58" s="526"/>
      <c r="BZC58" s="526"/>
      <c r="BZD58" s="526"/>
      <c r="BZE58" s="526"/>
      <c r="BZF58" s="526"/>
      <c r="BZG58" s="526"/>
      <c r="BZH58" s="526"/>
      <c r="BZI58" s="526"/>
      <c r="BZJ58" s="526"/>
      <c r="BZK58" s="526"/>
      <c r="BZL58" s="526"/>
      <c r="BZM58" s="526"/>
      <c r="BZN58" s="526"/>
      <c r="BZO58" s="526"/>
      <c r="BZP58" s="526"/>
      <c r="BZQ58" s="526"/>
      <c r="BZR58" s="526"/>
      <c r="BZS58" s="526"/>
      <c r="BZT58" s="526"/>
      <c r="BZU58" s="526"/>
      <c r="BZV58" s="526"/>
      <c r="BZW58" s="526"/>
      <c r="BZX58" s="526"/>
      <c r="BZY58" s="526"/>
      <c r="BZZ58" s="526"/>
      <c r="CAA58" s="526"/>
      <c r="CAB58" s="526"/>
      <c r="CAC58" s="526"/>
      <c r="CAD58" s="526"/>
      <c r="CAE58" s="526"/>
      <c r="CAF58" s="526"/>
      <c r="CAG58" s="526"/>
      <c r="CAH58" s="526"/>
      <c r="CAI58" s="526"/>
      <c r="CAJ58" s="526"/>
      <c r="CAK58" s="526"/>
      <c r="CAL58" s="526"/>
      <c r="CAM58" s="526"/>
      <c r="CAN58" s="526"/>
      <c r="CAO58" s="526"/>
      <c r="CAP58" s="526"/>
      <c r="CAQ58" s="526"/>
      <c r="CAR58" s="526"/>
      <c r="CAS58" s="526"/>
      <c r="CAT58" s="526"/>
      <c r="CAU58" s="526"/>
      <c r="CAV58" s="526"/>
      <c r="CAW58" s="526"/>
      <c r="CAX58" s="526"/>
      <c r="CAY58" s="526"/>
      <c r="CAZ58" s="526"/>
      <c r="CBA58" s="526"/>
      <c r="CBB58" s="526"/>
      <c r="CBC58" s="526"/>
      <c r="CBD58" s="526"/>
      <c r="CBE58" s="526"/>
      <c r="CBF58" s="526"/>
      <c r="CBG58" s="526"/>
      <c r="CBH58" s="526"/>
      <c r="CBI58" s="526"/>
      <c r="CBJ58" s="526"/>
      <c r="CBK58" s="526"/>
      <c r="CBL58" s="526"/>
      <c r="CBM58" s="526"/>
      <c r="CBN58" s="526"/>
      <c r="CBO58" s="526"/>
      <c r="CBP58" s="526"/>
      <c r="CBQ58" s="526"/>
      <c r="CBR58" s="526"/>
      <c r="CBS58" s="526"/>
      <c r="CBT58" s="526"/>
      <c r="CBU58" s="526"/>
      <c r="CBV58" s="526"/>
      <c r="CBW58" s="526"/>
      <c r="CBX58" s="526"/>
      <c r="CBY58" s="526"/>
      <c r="CBZ58" s="526"/>
      <c r="CCA58" s="526"/>
      <c r="CCB58" s="526"/>
      <c r="CCC58" s="526"/>
      <c r="CCD58" s="526"/>
      <c r="CCE58" s="526"/>
      <c r="CCF58" s="526"/>
      <c r="CCG58" s="526"/>
      <c r="CCH58" s="526"/>
      <c r="CCI58" s="526"/>
      <c r="CCJ58" s="526"/>
      <c r="CCK58" s="526"/>
      <c r="CCL58" s="526"/>
      <c r="CCM58" s="526"/>
      <c r="CCN58" s="526"/>
      <c r="CCO58" s="526"/>
      <c r="CCP58" s="526"/>
      <c r="CCQ58" s="526"/>
      <c r="CCR58" s="526"/>
      <c r="CCS58" s="526"/>
      <c r="CCT58" s="526"/>
      <c r="CCU58" s="526"/>
      <c r="CCV58" s="526"/>
      <c r="CCW58" s="526"/>
      <c r="CCX58" s="526"/>
      <c r="CCY58" s="526"/>
      <c r="CCZ58" s="526"/>
      <c r="CDA58" s="526"/>
      <c r="CDB58" s="526"/>
      <c r="CDC58" s="526"/>
      <c r="CDD58" s="526"/>
      <c r="CDE58" s="526"/>
      <c r="CDF58" s="526"/>
      <c r="CDG58" s="526"/>
      <c r="CDH58" s="526"/>
      <c r="CDI58" s="526"/>
      <c r="CDJ58" s="526"/>
      <c r="CDK58" s="526"/>
      <c r="CDL58" s="526"/>
      <c r="CDM58" s="526"/>
      <c r="CDN58" s="526"/>
      <c r="CDO58" s="526"/>
      <c r="CDP58" s="526"/>
      <c r="CDQ58" s="526"/>
      <c r="CDR58" s="526"/>
      <c r="CDS58" s="526"/>
      <c r="CDT58" s="526"/>
      <c r="CDU58" s="526"/>
      <c r="CDV58" s="526"/>
      <c r="CDW58" s="526"/>
      <c r="CDX58" s="526"/>
      <c r="CDY58" s="526"/>
      <c r="CDZ58" s="526"/>
      <c r="CEA58" s="526"/>
      <c r="CEB58" s="526"/>
      <c r="CEC58" s="526"/>
      <c r="CED58" s="526"/>
      <c r="CEE58" s="526"/>
      <c r="CEF58" s="526"/>
      <c r="CEG58" s="526"/>
      <c r="CEH58" s="526"/>
      <c r="CEI58" s="526"/>
      <c r="CEJ58" s="526"/>
      <c r="CEK58" s="526"/>
      <c r="CEL58" s="526"/>
      <c r="CEM58" s="526"/>
      <c r="CEN58" s="526"/>
      <c r="CEO58" s="526"/>
      <c r="CEP58" s="526"/>
      <c r="CEQ58" s="526"/>
      <c r="CER58" s="526"/>
      <c r="CES58" s="526"/>
      <c r="CET58" s="526"/>
      <c r="CEU58" s="526"/>
      <c r="CEV58" s="526"/>
      <c r="CEW58" s="526"/>
      <c r="CEX58" s="526"/>
      <c r="CEY58" s="526"/>
      <c r="CEZ58" s="526"/>
      <c r="CFA58" s="526"/>
      <c r="CFB58" s="526"/>
      <c r="CFC58" s="526"/>
      <c r="CFD58" s="526"/>
      <c r="CFE58" s="526"/>
      <c r="CFF58" s="526"/>
      <c r="CFG58" s="526"/>
      <c r="CFH58" s="526"/>
      <c r="CFI58" s="526"/>
      <c r="CFJ58" s="526"/>
      <c r="CFK58" s="526"/>
      <c r="CFL58" s="526"/>
      <c r="CFM58" s="526"/>
      <c r="CFN58" s="526"/>
      <c r="CFO58" s="526"/>
      <c r="CFP58" s="526"/>
      <c r="CFQ58" s="526"/>
      <c r="CFR58" s="526"/>
      <c r="CFS58" s="526"/>
      <c r="CFT58" s="526"/>
      <c r="CFU58" s="526"/>
      <c r="CFV58" s="526"/>
      <c r="CFW58" s="526"/>
      <c r="CFX58" s="526"/>
      <c r="CFY58" s="526"/>
      <c r="CFZ58" s="526"/>
      <c r="CGA58" s="526"/>
      <c r="CGB58" s="526"/>
      <c r="CGC58" s="526"/>
      <c r="CGD58" s="526"/>
      <c r="CGE58" s="526"/>
      <c r="CGF58" s="526"/>
      <c r="CGG58" s="526"/>
      <c r="CGH58" s="526"/>
      <c r="CGI58" s="526"/>
      <c r="CGJ58" s="526"/>
      <c r="CGK58" s="526"/>
      <c r="CGL58" s="526"/>
      <c r="CGM58" s="526"/>
      <c r="CGN58" s="526"/>
      <c r="CGO58" s="526"/>
      <c r="CGP58" s="526"/>
      <c r="CGQ58" s="526"/>
      <c r="CGR58" s="526"/>
      <c r="CGS58" s="526"/>
      <c r="CGT58" s="526"/>
      <c r="CGU58" s="526"/>
      <c r="CGV58" s="526"/>
      <c r="CGW58" s="526"/>
      <c r="CGX58" s="526"/>
      <c r="CGY58" s="526"/>
      <c r="CGZ58" s="526"/>
      <c r="CHA58" s="526"/>
      <c r="CHB58" s="526"/>
      <c r="CHC58" s="526"/>
      <c r="CHD58" s="526"/>
      <c r="CHE58" s="526"/>
      <c r="CHF58" s="526"/>
      <c r="CHG58" s="526"/>
      <c r="CHH58" s="526"/>
      <c r="CHI58" s="526"/>
      <c r="CHJ58" s="526"/>
      <c r="CHK58" s="526"/>
      <c r="CHL58" s="526"/>
      <c r="CHM58" s="526"/>
      <c r="CHN58" s="526"/>
      <c r="CHO58" s="526"/>
      <c r="CHP58" s="526"/>
      <c r="CHQ58" s="526"/>
      <c r="CHR58" s="526"/>
      <c r="CHS58" s="526"/>
      <c r="CHT58" s="526"/>
      <c r="CHU58" s="526"/>
      <c r="CHV58" s="526"/>
      <c r="CHW58" s="526"/>
      <c r="CHX58" s="526"/>
      <c r="CHY58" s="526"/>
      <c r="CHZ58" s="526"/>
      <c r="CIA58" s="526"/>
      <c r="CIB58" s="526"/>
      <c r="CIC58" s="526"/>
      <c r="CID58" s="526"/>
      <c r="CIE58" s="526"/>
      <c r="CIF58" s="526"/>
      <c r="CIG58" s="526"/>
      <c r="CIH58" s="526"/>
      <c r="CII58" s="526"/>
      <c r="CIJ58" s="526"/>
      <c r="CIK58" s="526"/>
      <c r="CIL58" s="526"/>
      <c r="CIM58" s="526"/>
      <c r="CIN58" s="526"/>
      <c r="CIO58" s="526"/>
      <c r="CIP58" s="526"/>
      <c r="CIQ58" s="526"/>
      <c r="CIR58" s="526"/>
      <c r="CIS58" s="526"/>
      <c r="CIT58" s="526"/>
      <c r="CIU58" s="526"/>
      <c r="CIV58" s="526"/>
      <c r="CIW58" s="526"/>
      <c r="CIX58" s="526"/>
      <c r="CIY58" s="526"/>
      <c r="CIZ58" s="526"/>
      <c r="CJA58" s="526"/>
      <c r="CJB58" s="526"/>
      <c r="CJC58" s="526"/>
      <c r="CJD58" s="526"/>
      <c r="CJE58" s="526"/>
      <c r="CJF58" s="526"/>
      <c r="CJG58" s="526"/>
      <c r="CJH58" s="526"/>
      <c r="CJI58" s="526"/>
      <c r="CJJ58" s="526"/>
      <c r="CJK58" s="526"/>
      <c r="CJL58" s="526"/>
      <c r="CJM58" s="526"/>
      <c r="CJN58" s="526"/>
      <c r="CJO58" s="526"/>
      <c r="CJP58" s="526"/>
      <c r="CJQ58" s="526"/>
      <c r="CJR58" s="526"/>
      <c r="CJS58" s="526"/>
      <c r="CJT58" s="526"/>
      <c r="CJU58" s="526"/>
      <c r="CJV58" s="526"/>
      <c r="CJW58" s="526"/>
      <c r="CJX58" s="526"/>
      <c r="CJY58" s="526"/>
      <c r="CJZ58" s="526"/>
      <c r="CKA58" s="526"/>
      <c r="CKB58" s="526"/>
      <c r="CKC58" s="526"/>
      <c r="CKD58" s="526"/>
      <c r="CKE58" s="526"/>
      <c r="CKF58" s="526"/>
      <c r="CKG58" s="526"/>
      <c r="CKH58" s="526"/>
      <c r="CKI58" s="526"/>
      <c r="CKJ58" s="526"/>
      <c r="CKK58" s="526"/>
      <c r="CKL58" s="526"/>
      <c r="CKM58" s="526"/>
      <c r="CKN58" s="526"/>
      <c r="CKO58" s="526"/>
      <c r="CKP58" s="526"/>
      <c r="CKQ58" s="526"/>
      <c r="CKR58" s="526"/>
      <c r="CKS58" s="526"/>
      <c r="CKT58" s="526"/>
      <c r="CKU58" s="526"/>
      <c r="CKV58" s="526"/>
      <c r="CKW58" s="526"/>
      <c r="CKX58" s="526"/>
      <c r="CKY58" s="526"/>
      <c r="CKZ58" s="526"/>
      <c r="CLA58" s="526"/>
      <c r="CLB58" s="526"/>
      <c r="CLC58" s="526"/>
      <c r="CLD58" s="526"/>
      <c r="CLE58" s="526"/>
      <c r="CLF58" s="526"/>
      <c r="CLG58" s="526"/>
      <c r="CLH58" s="526"/>
      <c r="CLI58" s="526"/>
      <c r="CLJ58" s="526"/>
      <c r="CLK58" s="526"/>
      <c r="CLL58" s="526"/>
      <c r="CLM58" s="526"/>
      <c r="CLN58" s="526"/>
      <c r="CLO58" s="526"/>
      <c r="CLP58" s="526"/>
      <c r="CLQ58" s="526"/>
      <c r="CLR58" s="526"/>
      <c r="CLS58" s="526"/>
      <c r="CLT58" s="526"/>
      <c r="CLU58" s="526"/>
      <c r="CLV58" s="526"/>
      <c r="CLW58" s="526"/>
      <c r="CLX58" s="526"/>
      <c r="CLY58" s="526"/>
      <c r="CLZ58" s="526"/>
      <c r="CMA58" s="526"/>
      <c r="CMB58" s="526"/>
      <c r="CMC58" s="526"/>
      <c r="CMD58" s="526"/>
      <c r="CME58" s="526"/>
      <c r="CMF58" s="526"/>
      <c r="CMG58" s="526"/>
      <c r="CMH58" s="526"/>
      <c r="CMI58" s="526"/>
      <c r="CMJ58" s="526"/>
      <c r="CMK58" s="526"/>
      <c r="CML58" s="526"/>
      <c r="CMM58" s="526"/>
      <c r="CMN58" s="526"/>
      <c r="CMO58" s="526"/>
      <c r="CMP58" s="526"/>
      <c r="CMQ58" s="526"/>
      <c r="CMR58" s="526"/>
      <c r="CMS58" s="526"/>
      <c r="CMT58" s="526"/>
      <c r="CMU58" s="526"/>
      <c r="CMV58" s="526"/>
      <c r="CMW58" s="526"/>
      <c r="CMX58" s="526"/>
      <c r="CMY58" s="526"/>
      <c r="CMZ58" s="526"/>
      <c r="CNA58" s="526"/>
      <c r="CNB58" s="526"/>
      <c r="CNC58" s="526"/>
      <c r="CND58" s="526"/>
      <c r="CNE58" s="526"/>
      <c r="CNF58" s="526"/>
      <c r="CNG58" s="526"/>
      <c r="CNH58" s="526"/>
      <c r="CNI58" s="526"/>
      <c r="CNJ58" s="526"/>
      <c r="CNK58" s="526"/>
      <c r="CNL58" s="526"/>
      <c r="CNM58" s="526"/>
      <c r="CNN58" s="526"/>
      <c r="CNO58" s="526"/>
      <c r="CNP58" s="526"/>
      <c r="CNQ58" s="526"/>
      <c r="CNR58" s="526"/>
      <c r="CNS58" s="526"/>
      <c r="CNT58" s="526"/>
      <c r="CNU58" s="526"/>
      <c r="CNV58" s="526"/>
      <c r="CNW58" s="526"/>
      <c r="CNX58" s="526"/>
      <c r="CNY58" s="526"/>
      <c r="CNZ58" s="526"/>
      <c r="COA58" s="526"/>
      <c r="COB58" s="526"/>
      <c r="COC58" s="526"/>
      <c r="COD58" s="526"/>
      <c r="COE58" s="526"/>
      <c r="COF58" s="526"/>
      <c r="COG58" s="526"/>
      <c r="COH58" s="526"/>
      <c r="COI58" s="526"/>
      <c r="COJ58" s="526"/>
      <c r="COK58" s="526"/>
      <c r="COL58" s="526"/>
      <c r="COM58" s="526"/>
      <c r="CON58" s="526"/>
      <c r="COO58" s="526"/>
      <c r="COP58" s="526"/>
      <c r="COQ58" s="526"/>
      <c r="COR58" s="526"/>
      <c r="COS58" s="526"/>
      <c r="COT58" s="526"/>
      <c r="COU58" s="526"/>
      <c r="COV58" s="526"/>
      <c r="COW58" s="526"/>
      <c r="COX58" s="526"/>
      <c r="COY58" s="526"/>
      <c r="COZ58" s="526"/>
      <c r="CPA58" s="526"/>
      <c r="CPB58" s="526"/>
      <c r="CPC58" s="526"/>
      <c r="CPD58" s="526"/>
      <c r="CPE58" s="526"/>
      <c r="CPF58" s="526"/>
      <c r="CPG58" s="526"/>
      <c r="CPH58" s="526"/>
      <c r="CPI58" s="526"/>
      <c r="CPJ58" s="526"/>
      <c r="CPK58" s="526"/>
      <c r="CPL58" s="526"/>
      <c r="CPM58" s="526"/>
      <c r="CPN58" s="526"/>
      <c r="CPO58" s="526"/>
      <c r="CPP58" s="526"/>
      <c r="CPQ58" s="526"/>
      <c r="CPR58" s="526"/>
      <c r="CPS58" s="526"/>
      <c r="CPT58" s="526"/>
      <c r="CPU58" s="526"/>
      <c r="CPV58" s="526"/>
      <c r="CPW58" s="526"/>
      <c r="CPX58" s="526"/>
      <c r="CPY58" s="526"/>
      <c r="CPZ58" s="526"/>
      <c r="CQA58" s="526"/>
      <c r="CQB58" s="526"/>
      <c r="CQC58" s="526"/>
      <c r="CQD58" s="526"/>
      <c r="CQE58" s="526"/>
      <c r="CQF58" s="526"/>
      <c r="CQG58" s="526"/>
      <c r="CQH58" s="526"/>
      <c r="CQI58" s="526"/>
      <c r="CQJ58" s="526"/>
      <c r="CQK58" s="526"/>
      <c r="CQL58" s="526"/>
      <c r="CQM58" s="526"/>
      <c r="CQN58" s="526"/>
      <c r="CQO58" s="526"/>
      <c r="CQP58" s="526"/>
      <c r="CQQ58" s="526"/>
      <c r="CQR58" s="526"/>
      <c r="CQS58" s="526"/>
      <c r="CQT58" s="526"/>
      <c r="CQU58" s="526"/>
      <c r="CQV58" s="526"/>
      <c r="CQW58" s="526"/>
      <c r="CQX58" s="526"/>
      <c r="CQY58" s="526"/>
      <c r="CQZ58" s="526"/>
      <c r="CRA58" s="526"/>
      <c r="CRB58" s="526"/>
      <c r="CRC58" s="526"/>
      <c r="CRD58" s="526"/>
      <c r="CRE58" s="526"/>
      <c r="CRF58" s="526"/>
      <c r="CRG58" s="526"/>
      <c r="CRH58" s="526"/>
      <c r="CRI58" s="526"/>
      <c r="CRJ58" s="526"/>
      <c r="CRK58" s="526"/>
      <c r="CRL58" s="526"/>
      <c r="CRM58" s="526"/>
      <c r="CRN58" s="526"/>
      <c r="CRO58" s="526"/>
      <c r="CRP58" s="526"/>
      <c r="CRQ58" s="526"/>
      <c r="CRR58" s="526"/>
      <c r="CRS58" s="526"/>
      <c r="CRT58" s="526"/>
      <c r="CRU58" s="526"/>
      <c r="CRV58" s="526"/>
      <c r="CRW58" s="526"/>
      <c r="CRX58" s="526"/>
      <c r="CRY58" s="526"/>
      <c r="CRZ58" s="526"/>
      <c r="CSA58" s="526"/>
      <c r="CSB58" s="526"/>
      <c r="CSC58" s="526"/>
      <c r="CSD58" s="526"/>
      <c r="CSE58" s="526"/>
      <c r="CSF58" s="526"/>
      <c r="CSG58" s="526"/>
      <c r="CSH58" s="526"/>
      <c r="CSI58" s="526"/>
      <c r="CSJ58" s="526"/>
      <c r="CSK58" s="526"/>
      <c r="CSL58" s="526"/>
      <c r="CSM58" s="526"/>
      <c r="CSN58" s="526"/>
      <c r="CSO58" s="526"/>
      <c r="CSP58" s="526"/>
      <c r="CSQ58" s="526"/>
      <c r="CSR58" s="526"/>
      <c r="CSS58" s="526"/>
      <c r="CST58" s="526"/>
      <c r="CSU58" s="526"/>
      <c r="CSV58" s="526"/>
      <c r="CSW58" s="526"/>
      <c r="CSX58" s="526"/>
      <c r="CSY58" s="526"/>
      <c r="CSZ58" s="526"/>
      <c r="CTA58" s="526"/>
      <c r="CTB58" s="526"/>
      <c r="CTC58" s="526"/>
      <c r="CTD58" s="526"/>
      <c r="CTE58" s="526"/>
      <c r="CTF58" s="526"/>
      <c r="CTG58" s="526"/>
      <c r="CTH58" s="526"/>
      <c r="CTI58" s="526"/>
      <c r="CTJ58" s="526"/>
      <c r="CTK58" s="526"/>
      <c r="CTL58" s="526"/>
      <c r="CTM58" s="526"/>
      <c r="CTN58" s="526"/>
      <c r="CTO58" s="526"/>
      <c r="CTP58" s="526"/>
      <c r="CTQ58" s="526"/>
      <c r="CTR58" s="526"/>
      <c r="CTS58" s="526"/>
      <c r="CTT58" s="526"/>
      <c r="CTU58" s="526"/>
      <c r="CTV58" s="526"/>
      <c r="CTW58" s="526"/>
      <c r="CTX58" s="526"/>
      <c r="CTY58" s="526"/>
      <c r="CTZ58" s="526"/>
      <c r="CUA58" s="526"/>
      <c r="CUB58" s="526"/>
      <c r="CUC58" s="526"/>
      <c r="CUD58" s="526"/>
      <c r="CUE58" s="526"/>
      <c r="CUF58" s="526"/>
      <c r="CUG58" s="526"/>
      <c r="CUH58" s="526"/>
      <c r="CUI58" s="526"/>
      <c r="CUJ58" s="526"/>
      <c r="CUK58" s="526"/>
      <c r="CUL58" s="526"/>
      <c r="CUM58" s="526"/>
      <c r="CUN58" s="526"/>
      <c r="CUO58" s="526"/>
      <c r="CUP58" s="526"/>
      <c r="CUQ58" s="526"/>
      <c r="CUR58" s="526"/>
      <c r="CUS58" s="526"/>
      <c r="CUT58" s="526"/>
      <c r="CUU58" s="526"/>
      <c r="CUV58" s="526"/>
      <c r="CUW58" s="526"/>
      <c r="CUX58" s="526"/>
      <c r="CUY58" s="526"/>
      <c r="CUZ58" s="526"/>
      <c r="CVA58" s="526"/>
      <c r="CVB58" s="526"/>
      <c r="CVC58" s="526"/>
      <c r="CVD58" s="526"/>
      <c r="CVE58" s="526"/>
      <c r="CVF58" s="526"/>
      <c r="CVG58" s="526"/>
      <c r="CVH58" s="526"/>
      <c r="CVI58" s="526"/>
      <c r="CVJ58" s="526"/>
      <c r="CVK58" s="526"/>
      <c r="CVL58" s="526"/>
      <c r="CVM58" s="526"/>
      <c r="CVN58" s="526"/>
      <c r="CVO58" s="526"/>
      <c r="CVP58" s="526"/>
      <c r="CVQ58" s="526"/>
      <c r="CVR58" s="526"/>
      <c r="CVS58" s="526"/>
      <c r="CVT58" s="526"/>
      <c r="CVU58" s="526"/>
      <c r="CVV58" s="526"/>
      <c r="CVW58" s="526"/>
      <c r="CVX58" s="526"/>
      <c r="CVY58" s="526"/>
      <c r="CVZ58" s="526"/>
      <c r="CWA58" s="526"/>
      <c r="CWB58" s="526"/>
      <c r="CWC58" s="526"/>
      <c r="CWD58" s="526"/>
      <c r="CWE58" s="526"/>
      <c r="CWF58" s="526"/>
      <c r="CWG58" s="526"/>
      <c r="CWH58" s="526"/>
      <c r="CWI58" s="526"/>
      <c r="CWJ58" s="526"/>
      <c r="CWK58" s="526"/>
      <c r="CWL58" s="526"/>
      <c r="CWM58" s="526"/>
      <c r="CWN58" s="526"/>
      <c r="CWO58" s="526"/>
      <c r="CWP58" s="526"/>
      <c r="CWQ58" s="526"/>
      <c r="CWR58" s="526"/>
      <c r="CWS58" s="526"/>
      <c r="CWT58" s="526"/>
      <c r="CWU58" s="526"/>
      <c r="CWV58" s="526"/>
      <c r="CWW58" s="526"/>
      <c r="CWX58" s="526"/>
      <c r="CWY58" s="526"/>
      <c r="CWZ58" s="526"/>
      <c r="CXA58" s="526"/>
      <c r="CXB58" s="526"/>
      <c r="CXC58" s="526"/>
      <c r="CXD58" s="526"/>
      <c r="CXE58" s="526"/>
      <c r="CXF58" s="526"/>
      <c r="CXG58" s="526"/>
      <c r="CXH58" s="526"/>
      <c r="CXI58" s="526"/>
      <c r="CXJ58" s="526"/>
      <c r="CXK58" s="526"/>
      <c r="CXL58" s="526"/>
      <c r="CXM58" s="526"/>
      <c r="CXN58" s="526"/>
      <c r="CXO58" s="526"/>
      <c r="CXP58" s="526"/>
      <c r="CXQ58" s="526"/>
      <c r="CXR58" s="526"/>
      <c r="CXS58" s="526"/>
      <c r="CXT58" s="526"/>
      <c r="CXU58" s="526"/>
      <c r="CXV58" s="526"/>
      <c r="CXW58" s="526"/>
      <c r="CXX58" s="526"/>
      <c r="CXY58" s="526"/>
      <c r="CXZ58" s="526"/>
      <c r="CYA58" s="526"/>
      <c r="CYB58" s="526"/>
      <c r="CYC58" s="526"/>
      <c r="CYD58" s="526"/>
      <c r="CYE58" s="526"/>
      <c r="CYF58" s="526"/>
      <c r="CYG58" s="526"/>
      <c r="CYH58" s="526"/>
      <c r="CYI58" s="526"/>
      <c r="CYJ58" s="526"/>
      <c r="CYK58" s="526"/>
      <c r="CYL58" s="526"/>
      <c r="CYM58" s="526"/>
      <c r="CYN58" s="526"/>
      <c r="CYO58" s="526"/>
      <c r="CYP58" s="526"/>
      <c r="CYQ58" s="526"/>
      <c r="CYR58" s="526"/>
      <c r="CYS58" s="526"/>
      <c r="CYT58" s="526"/>
      <c r="CYU58" s="526"/>
      <c r="CYV58" s="526"/>
      <c r="CYW58" s="526"/>
      <c r="CYX58" s="526"/>
      <c r="CYY58" s="526"/>
      <c r="CYZ58" s="526"/>
      <c r="CZA58" s="526"/>
      <c r="CZB58" s="526"/>
      <c r="CZC58" s="526"/>
      <c r="CZD58" s="526"/>
      <c r="CZE58" s="526"/>
      <c r="CZF58" s="526"/>
      <c r="CZG58" s="526"/>
      <c r="CZH58" s="526"/>
      <c r="CZI58" s="526"/>
      <c r="CZJ58" s="526"/>
      <c r="CZK58" s="526"/>
      <c r="CZL58" s="526"/>
      <c r="CZM58" s="526"/>
      <c r="CZN58" s="526"/>
      <c r="CZO58" s="526"/>
      <c r="CZP58" s="526"/>
      <c r="CZQ58" s="526"/>
      <c r="CZR58" s="526"/>
      <c r="CZS58" s="526"/>
      <c r="CZT58" s="526"/>
      <c r="CZU58" s="526"/>
      <c r="CZV58" s="526"/>
      <c r="CZW58" s="526"/>
      <c r="CZX58" s="526"/>
      <c r="CZY58" s="526"/>
      <c r="CZZ58" s="526"/>
      <c r="DAA58" s="526"/>
      <c r="DAB58" s="526"/>
      <c r="DAC58" s="526"/>
      <c r="DAD58" s="526"/>
      <c r="DAE58" s="526"/>
      <c r="DAF58" s="526"/>
      <c r="DAG58" s="526"/>
      <c r="DAH58" s="526"/>
      <c r="DAI58" s="526"/>
      <c r="DAJ58" s="526"/>
      <c r="DAK58" s="526"/>
      <c r="DAL58" s="526"/>
      <c r="DAM58" s="526"/>
      <c r="DAN58" s="526"/>
      <c r="DAO58" s="526"/>
      <c r="DAP58" s="526"/>
      <c r="DAQ58" s="526"/>
      <c r="DAR58" s="526"/>
      <c r="DAS58" s="526"/>
      <c r="DAT58" s="526"/>
      <c r="DAU58" s="526"/>
      <c r="DAV58" s="526"/>
      <c r="DAW58" s="526"/>
      <c r="DAX58" s="526"/>
      <c r="DAY58" s="526"/>
      <c r="DAZ58" s="526"/>
      <c r="DBA58" s="526"/>
      <c r="DBB58" s="526"/>
      <c r="DBC58" s="526"/>
      <c r="DBD58" s="526"/>
      <c r="DBE58" s="526"/>
      <c r="DBF58" s="526"/>
      <c r="DBG58" s="526"/>
      <c r="DBH58" s="526"/>
      <c r="DBI58" s="526"/>
      <c r="DBJ58" s="526"/>
      <c r="DBK58" s="526"/>
      <c r="DBL58" s="526"/>
      <c r="DBM58" s="526"/>
      <c r="DBN58" s="526"/>
      <c r="DBO58" s="526"/>
      <c r="DBP58" s="526"/>
      <c r="DBQ58" s="526"/>
      <c r="DBR58" s="526"/>
      <c r="DBS58" s="526"/>
      <c r="DBT58" s="526"/>
      <c r="DBU58" s="526"/>
      <c r="DBV58" s="526"/>
      <c r="DBW58" s="526"/>
      <c r="DBX58" s="526"/>
      <c r="DBY58" s="526"/>
      <c r="DBZ58" s="526"/>
      <c r="DCA58" s="526"/>
      <c r="DCB58" s="526"/>
      <c r="DCC58" s="526"/>
      <c r="DCD58" s="526"/>
      <c r="DCE58" s="526"/>
      <c r="DCF58" s="526"/>
      <c r="DCG58" s="526"/>
      <c r="DCH58" s="526"/>
      <c r="DCI58" s="526"/>
      <c r="DCJ58" s="526"/>
      <c r="DCK58" s="526"/>
      <c r="DCL58" s="526"/>
      <c r="DCM58" s="526"/>
      <c r="DCN58" s="526"/>
      <c r="DCO58" s="526"/>
      <c r="DCP58" s="526"/>
      <c r="DCQ58" s="526"/>
      <c r="DCR58" s="526"/>
      <c r="DCS58" s="526"/>
      <c r="DCT58" s="526"/>
      <c r="DCU58" s="526"/>
      <c r="DCV58" s="526"/>
      <c r="DCW58" s="526"/>
      <c r="DCX58" s="526"/>
      <c r="DCY58" s="526"/>
      <c r="DCZ58" s="526"/>
      <c r="DDA58" s="526"/>
      <c r="DDB58" s="526"/>
      <c r="DDC58" s="526"/>
      <c r="DDD58" s="526"/>
      <c r="DDE58" s="526"/>
      <c r="DDF58" s="526"/>
      <c r="DDG58" s="526"/>
      <c r="DDH58" s="526"/>
      <c r="DDI58" s="526"/>
      <c r="DDJ58" s="526"/>
      <c r="DDK58" s="526"/>
      <c r="DDL58" s="526"/>
      <c r="DDM58" s="526"/>
      <c r="DDN58" s="526"/>
      <c r="DDO58" s="526"/>
      <c r="DDP58" s="526"/>
      <c r="DDQ58" s="526"/>
      <c r="DDR58" s="526"/>
      <c r="DDS58" s="526"/>
      <c r="DDT58" s="526"/>
      <c r="DDU58" s="526"/>
      <c r="DDV58" s="526"/>
      <c r="DDW58" s="526"/>
      <c r="DDX58" s="526"/>
      <c r="DDY58" s="526"/>
      <c r="DDZ58" s="526"/>
      <c r="DEA58" s="526"/>
      <c r="DEB58" s="526"/>
      <c r="DEC58" s="526"/>
      <c r="DED58" s="526"/>
      <c r="DEE58" s="526"/>
      <c r="DEF58" s="526"/>
      <c r="DEG58" s="526"/>
      <c r="DEH58" s="526"/>
      <c r="DEI58" s="526"/>
      <c r="DEJ58" s="526"/>
      <c r="DEK58" s="526"/>
      <c r="DEL58" s="526"/>
      <c r="DEM58" s="526"/>
      <c r="DEN58" s="526"/>
      <c r="DEO58" s="526"/>
      <c r="DEP58" s="526"/>
      <c r="DEQ58" s="526"/>
      <c r="DER58" s="526"/>
      <c r="DES58" s="526"/>
      <c r="DET58" s="526"/>
      <c r="DEU58" s="526"/>
      <c r="DEV58" s="526"/>
      <c r="DEW58" s="526"/>
      <c r="DEX58" s="526"/>
      <c r="DEY58" s="526"/>
      <c r="DEZ58" s="526"/>
      <c r="DFA58" s="526"/>
      <c r="DFB58" s="526"/>
      <c r="DFC58" s="526"/>
      <c r="DFD58" s="526"/>
      <c r="DFE58" s="526"/>
      <c r="DFF58" s="526"/>
      <c r="DFG58" s="526"/>
      <c r="DFH58" s="526"/>
      <c r="DFI58" s="526"/>
      <c r="DFJ58" s="526"/>
      <c r="DFK58" s="526"/>
      <c r="DFL58" s="526"/>
      <c r="DFM58" s="526"/>
      <c r="DFN58" s="526"/>
      <c r="DFO58" s="526"/>
      <c r="DFP58" s="526"/>
      <c r="DFQ58" s="526"/>
      <c r="DFR58" s="526"/>
      <c r="DFS58" s="526"/>
      <c r="DFT58" s="526"/>
      <c r="DFU58" s="526"/>
      <c r="DFV58" s="526"/>
      <c r="DFW58" s="526"/>
      <c r="DFX58" s="526"/>
      <c r="DFY58" s="526"/>
      <c r="DFZ58" s="526"/>
      <c r="DGA58" s="526"/>
      <c r="DGB58" s="526"/>
      <c r="DGC58" s="526"/>
      <c r="DGD58" s="526"/>
      <c r="DGE58" s="526"/>
      <c r="DGF58" s="526"/>
      <c r="DGG58" s="526"/>
      <c r="DGH58" s="526"/>
      <c r="DGI58" s="526"/>
      <c r="DGJ58" s="526"/>
      <c r="DGK58" s="526"/>
      <c r="DGL58" s="526"/>
      <c r="DGM58" s="526"/>
      <c r="DGN58" s="526"/>
      <c r="DGO58" s="526"/>
      <c r="DGP58" s="526"/>
      <c r="DGQ58" s="526"/>
      <c r="DGR58" s="526"/>
      <c r="DGS58" s="526"/>
      <c r="DGT58" s="526"/>
      <c r="DGU58" s="526"/>
      <c r="DGV58" s="526"/>
      <c r="DGW58" s="526"/>
      <c r="DGX58" s="526"/>
      <c r="DGY58" s="526"/>
      <c r="DGZ58" s="526"/>
      <c r="DHA58" s="526"/>
      <c r="DHB58" s="526"/>
      <c r="DHC58" s="526"/>
      <c r="DHD58" s="526"/>
      <c r="DHE58" s="526"/>
      <c r="DHF58" s="526"/>
      <c r="DHG58" s="526"/>
      <c r="DHH58" s="526"/>
      <c r="DHI58" s="526"/>
      <c r="DHJ58" s="526"/>
      <c r="DHK58" s="526"/>
      <c r="DHL58" s="526"/>
      <c r="DHM58" s="526"/>
      <c r="DHN58" s="526"/>
      <c r="DHO58" s="526"/>
      <c r="DHP58" s="526"/>
      <c r="DHQ58" s="526"/>
      <c r="DHR58" s="526"/>
      <c r="DHS58" s="526"/>
      <c r="DHT58" s="526"/>
      <c r="DHU58" s="526"/>
      <c r="DHV58" s="526"/>
      <c r="DHW58" s="526"/>
      <c r="DHX58" s="526"/>
      <c r="DHY58" s="526"/>
      <c r="DHZ58" s="526"/>
      <c r="DIA58" s="526"/>
      <c r="DIB58" s="526"/>
      <c r="DIC58" s="526"/>
      <c r="DID58" s="526"/>
      <c r="DIE58" s="526"/>
      <c r="DIF58" s="526"/>
      <c r="DIG58" s="526"/>
      <c r="DIH58" s="526"/>
      <c r="DII58" s="526"/>
      <c r="DIJ58" s="526"/>
      <c r="DIK58" s="526"/>
      <c r="DIL58" s="526"/>
      <c r="DIM58" s="526"/>
      <c r="DIN58" s="526"/>
      <c r="DIO58" s="526"/>
      <c r="DIP58" s="526"/>
      <c r="DIQ58" s="526"/>
      <c r="DIR58" s="526"/>
      <c r="DIS58" s="526"/>
      <c r="DIT58" s="526"/>
      <c r="DIU58" s="526"/>
      <c r="DIV58" s="526"/>
      <c r="DIW58" s="526"/>
      <c r="DIX58" s="526"/>
      <c r="DIY58" s="526"/>
      <c r="DIZ58" s="526"/>
      <c r="DJA58" s="526"/>
      <c r="DJB58" s="526"/>
      <c r="DJC58" s="526"/>
      <c r="DJD58" s="526"/>
      <c r="DJE58" s="526"/>
      <c r="DJF58" s="526"/>
      <c r="DJG58" s="526"/>
      <c r="DJH58" s="526"/>
      <c r="DJI58" s="526"/>
      <c r="DJJ58" s="526"/>
      <c r="DJK58" s="526"/>
      <c r="DJL58" s="526"/>
      <c r="DJM58" s="526"/>
      <c r="DJN58" s="526"/>
      <c r="DJO58" s="526"/>
      <c r="DJP58" s="526"/>
      <c r="DJQ58" s="526"/>
      <c r="DJR58" s="526"/>
      <c r="DJS58" s="526"/>
      <c r="DJT58" s="526"/>
      <c r="DJU58" s="526"/>
      <c r="DJV58" s="526"/>
      <c r="DJW58" s="526"/>
      <c r="DJX58" s="526"/>
      <c r="DJY58" s="526"/>
      <c r="DJZ58" s="526"/>
      <c r="DKA58" s="526"/>
      <c r="DKB58" s="526"/>
      <c r="DKC58" s="526"/>
      <c r="DKD58" s="526"/>
      <c r="DKE58" s="526"/>
      <c r="DKF58" s="526"/>
      <c r="DKG58" s="526"/>
      <c r="DKH58" s="526"/>
      <c r="DKI58" s="526"/>
      <c r="DKJ58" s="526"/>
      <c r="DKK58" s="526"/>
      <c r="DKL58" s="526"/>
      <c r="DKM58" s="526"/>
      <c r="DKN58" s="526"/>
      <c r="DKO58" s="526"/>
      <c r="DKP58" s="526"/>
      <c r="DKQ58" s="526"/>
      <c r="DKR58" s="526"/>
      <c r="DKS58" s="526"/>
      <c r="DKT58" s="526"/>
      <c r="DKU58" s="526"/>
      <c r="DKV58" s="526"/>
      <c r="DKW58" s="526"/>
      <c r="DKX58" s="526"/>
      <c r="DKY58" s="526"/>
      <c r="DKZ58" s="526"/>
      <c r="DLA58" s="526"/>
      <c r="DLB58" s="526"/>
      <c r="DLC58" s="526"/>
      <c r="DLD58" s="526"/>
      <c r="DLE58" s="526"/>
      <c r="DLF58" s="526"/>
      <c r="DLG58" s="526"/>
      <c r="DLH58" s="526"/>
      <c r="DLI58" s="526"/>
      <c r="DLJ58" s="526"/>
      <c r="DLK58" s="526"/>
      <c r="DLL58" s="526"/>
      <c r="DLM58" s="526"/>
      <c r="DLN58" s="526"/>
      <c r="DLO58" s="526"/>
      <c r="DLP58" s="526"/>
      <c r="DLQ58" s="526"/>
      <c r="DLR58" s="526"/>
      <c r="DLS58" s="526"/>
      <c r="DLT58" s="526"/>
      <c r="DLU58" s="526"/>
      <c r="DLV58" s="526"/>
      <c r="DLW58" s="526"/>
      <c r="DLX58" s="526"/>
      <c r="DLY58" s="526"/>
      <c r="DLZ58" s="526"/>
      <c r="DMA58" s="526"/>
      <c r="DMB58" s="526"/>
      <c r="DMC58" s="526"/>
      <c r="DMD58" s="526"/>
      <c r="DME58" s="526"/>
      <c r="DMF58" s="526"/>
      <c r="DMG58" s="526"/>
      <c r="DMH58" s="526"/>
      <c r="DMI58" s="526"/>
      <c r="DMJ58" s="526"/>
      <c r="DMK58" s="526"/>
      <c r="DML58" s="526"/>
      <c r="DMM58" s="526"/>
      <c r="DMN58" s="526"/>
      <c r="DMO58" s="526"/>
      <c r="DMP58" s="526"/>
      <c r="DMQ58" s="526"/>
      <c r="DMR58" s="526"/>
      <c r="DMS58" s="526"/>
      <c r="DMT58" s="526"/>
      <c r="DMU58" s="526"/>
      <c r="DMV58" s="526"/>
      <c r="DMW58" s="526"/>
      <c r="DMX58" s="526"/>
      <c r="DMY58" s="526"/>
      <c r="DMZ58" s="526"/>
      <c r="DNA58" s="526"/>
      <c r="DNB58" s="526"/>
      <c r="DNC58" s="526"/>
      <c r="DND58" s="526"/>
      <c r="DNE58" s="526"/>
      <c r="DNF58" s="526"/>
      <c r="DNG58" s="526"/>
      <c r="DNH58" s="526"/>
      <c r="DNI58" s="526"/>
      <c r="DNJ58" s="526"/>
      <c r="DNK58" s="526"/>
      <c r="DNL58" s="526"/>
      <c r="DNM58" s="526"/>
      <c r="DNN58" s="526"/>
      <c r="DNO58" s="526"/>
      <c r="DNP58" s="526"/>
      <c r="DNQ58" s="526"/>
      <c r="DNR58" s="526"/>
      <c r="DNS58" s="526"/>
      <c r="DNT58" s="526"/>
      <c r="DNU58" s="526"/>
      <c r="DNV58" s="526"/>
      <c r="DNW58" s="526"/>
      <c r="DNX58" s="526"/>
      <c r="DNY58" s="526"/>
      <c r="DNZ58" s="526"/>
      <c r="DOA58" s="526"/>
      <c r="DOB58" s="526"/>
      <c r="DOC58" s="526"/>
      <c r="DOD58" s="526"/>
      <c r="DOE58" s="526"/>
      <c r="DOF58" s="526"/>
      <c r="DOG58" s="526"/>
      <c r="DOH58" s="526"/>
      <c r="DOI58" s="526"/>
      <c r="DOJ58" s="526"/>
      <c r="DOK58" s="526"/>
      <c r="DOL58" s="526"/>
      <c r="DOM58" s="526"/>
      <c r="DON58" s="526"/>
      <c r="DOO58" s="526"/>
      <c r="DOP58" s="526"/>
      <c r="DOQ58" s="526"/>
      <c r="DOR58" s="526"/>
      <c r="DOS58" s="526"/>
      <c r="DOT58" s="526"/>
      <c r="DOU58" s="526"/>
      <c r="DOV58" s="526"/>
      <c r="DOW58" s="526"/>
      <c r="DOX58" s="526"/>
      <c r="DOY58" s="526"/>
      <c r="DOZ58" s="526"/>
      <c r="DPA58" s="526"/>
      <c r="DPB58" s="526"/>
      <c r="DPC58" s="526"/>
      <c r="DPD58" s="526"/>
      <c r="DPE58" s="526"/>
      <c r="DPF58" s="526"/>
      <c r="DPG58" s="526"/>
      <c r="DPH58" s="526"/>
      <c r="DPI58" s="526"/>
      <c r="DPJ58" s="526"/>
      <c r="DPK58" s="526"/>
      <c r="DPL58" s="526"/>
      <c r="DPM58" s="526"/>
      <c r="DPN58" s="526"/>
      <c r="DPO58" s="526"/>
      <c r="DPP58" s="526"/>
      <c r="DPQ58" s="526"/>
      <c r="DPR58" s="526"/>
      <c r="DPS58" s="526"/>
      <c r="DPT58" s="526"/>
      <c r="DPU58" s="526"/>
      <c r="DPV58" s="526"/>
      <c r="DPW58" s="526"/>
      <c r="DPX58" s="526"/>
      <c r="DPY58" s="526"/>
      <c r="DPZ58" s="526"/>
      <c r="DQA58" s="526"/>
      <c r="DQB58" s="526"/>
      <c r="DQC58" s="526"/>
      <c r="DQD58" s="526"/>
      <c r="DQE58" s="526"/>
      <c r="DQF58" s="526"/>
      <c r="DQG58" s="526"/>
      <c r="DQH58" s="526"/>
      <c r="DQI58" s="526"/>
      <c r="DQJ58" s="526"/>
      <c r="DQK58" s="526"/>
      <c r="DQL58" s="526"/>
      <c r="DQM58" s="526"/>
      <c r="DQN58" s="526"/>
      <c r="DQO58" s="526"/>
      <c r="DQP58" s="526"/>
      <c r="DQQ58" s="526"/>
      <c r="DQR58" s="526"/>
      <c r="DQS58" s="526"/>
      <c r="DQT58" s="526"/>
      <c r="DQU58" s="526"/>
      <c r="DQV58" s="526"/>
      <c r="DQW58" s="526"/>
      <c r="DQX58" s="526"/>
      <c r="DQY58" s="526"/>
      <c r="DQZ58" s="526"/>
      <c r="DRA58" s="526"/>
      <c r="DRB58" s="526"/>
      <c r="DRC58" s="526"/>
      <c r="DRD58" s="526"/>
      <c r="DRE58" s="526"/>
      <c r="DRF58" s="526"/>
      <c r="DRG58" s="526"/>
      <c r="DRH58" s="526"/>
      <c r="DRI58" s="526"/>
      <c r="DRJ58" s="526"/>
      <c r="DRK58" s="526"/>
      <c r="DRL58" s="526"/>
      <c r="DRM58" s="526"/>
      <c r="DRN58" s="526"/>
      <c r="DRO58" s="526"/>
      <c r="DRP58" s="526"/>
      <c r="DRQ58" s="526"/>
      <c r="DRR58" s="526"/>
      <c r="DRS58" s="526"/>
      <c r="DRT58" s="526"/>
      <c r="DRU58" s="526"/>
      <c r="DRV58" s="526"/>
      <c r="DRW58" s="526"/>
      <c r="DRX58" s="526"/>
      <c r="DRY58" s="526"/>
      <c r="DRZ58" s="526"/>
      <c r="DSA58" s="526"/>
      <c r="DSB58" s="526"/>
      <c r="DSC58" s="526"/>
      <c r="DSD58" s="526"/>
      <c r="DSE58" s="526"/>
      <c r="DSF58" s="526"/>
      <c r="DSG58" s="526"/>
      <c r="DSH58" s="526"/>
      <c r="DSI58" s="526"/>
      <c r="DSJ58" s="526"/>
      <c r="DSK58" s="526"/>
      <c r="DSL58" s="526"/>
      <c r="DSM58" s="526"/>
      <c r="DSN58" s="526"/>
      <c r="DSO58" s="526"/>
      <c r="DSP58" s="526"/>
      <c r="DSQ58" s="526"/>
      <c r="DSR58" s="526"/>
      <c r="DSS58" s="526"/>
      <c r="DST58" s="526"/>
      <c r="DSU58" s="526"/>
      <c r="DSV58" s="526"/>
      <c r="DSW58" s="526"/>
      <c r="DSX58" s="526"/>
      <c r="DSY58" s="526"/>
      <c r="DSZ58" s="526"/>
      <c r="DTA58" s="526"/>
      <c r="DTB58" s="526"/>
      <c r="DTC58" s="526"/>
      <c r="DTD58" s="526"/>
      <c r="DTE58" s="526"/>
      <c r="DTF58" s="526"/>
      <c r="DTG58" s="526"/>
      <c r="DTH58" s="526"/>
      <c r="DTI58" s="526"/>
      <c r="DTJ58" s="526"/>
      <c r="DTK58" s="526"/>
      <c r="DTL58" s="526"/>
      <c r="DTM58" s="526"/>
      <c r="DTN58" s="526"/>
      <c r="DTO58" s="526"/>
      <c r="DTP58" s="526"/>
      <c r="DTQ58" s="526"/>
      <c r="DTR58" s="526"/>
      <c r="DTS58" s="526"/>
      <c r="DTT58" s="526"/>
      <c r="DTU58" s="526"/>
      <c r="DTV58" s="526"/>
      <c r="DTW58" s="526"/>
      <c r="DTX58" s="526"/>
      <c r="DTY58" s="526"/>
      <c r="DTZ58" s="526"/>
      <c r="DUA58" s="526"/>
      <c r="DUB58" s="526"/>
      <c r="DUC58" s="526"/>
      <c r="DUD58" s="526"/>
      <c r="DUE58" s="526"/>
      <c r="DUF58" s="526"/>
      <c r="DUG58" s="526"/>
      <c r="DUH58" s="526"/>
      <c r="DUI58" s="526"/>
      <c r="DUJ58" s="526"/>
      <c r="DUK58" s="526"/>
      <c r="DUL58" s="526"/>
      <c r="DUM58" s="526"/>
      <c r="DUN58" s="526"/>
      <c r="DUO58" s="526"/>
      <c r="DUP58" s="526"/>
      <c r="DUQ58" s="526"/>
      <c r="DUR58" s="526"/>
      <c r="DUS58" s="526"/>
      <c r="DUT58" s="526"/>
      <c r="DUU58" s="526"/>
      <c r="DUV58" s="526"/>
      <c r="DUW58" s="526"/>
      <c r="DUX58" s="526"/>
      <c r="DUY58" s="526"/>
      <c r="DUZ58" s="526"/>
      <c r="DVA58" s="526"/>
      <c r="DVB58" s="526"/>
      <c r="DVC58" s="526"/>
      <c r="DVD58" s="526"/>
      <c r="DVE58" s="526"/>
      <c r="DVF58" s="526"/>
      <c r="DVG58" s="526"/>
      <c r="DVH58" s="526"/>
      <c r="DVI58" s="526"/>
      <c r="DVJ58" s="526"/>
      <c r="DVK58" s="526"/>
      <c r="DVL58" s="526"/>
      <c r="DVM58" s="526"/>
      <c r="DVN58" s="526"/>
      <c r="DVO58" s="526"/>
      <c r="DVP58" s="526"/>
      <c r="DVQ58" s="526"/>
      <c r="DVR58" s="526"/>
      <c r="DVS58" s="526"/>
      <c r="DVT58" s="526"/>
      <c r="DVU58" s="526"/>
      <c r="DVV58" s="526"/>
      <c r="DVW58" s="526"/>
      <c r="DVX58" s="526"/>
      <c r="DVY58" s="526"/>
      <c r="DVZ58" s="526"/>
      <c r="DWA58" s="526"/>
      <c r="DWB58" s="526"/>
      <c r="DWC58" s="526"/>
      <c r="DWD58" s="526"/>
      <c r="DWE58" s="526"/>
      <c r="DWF58" s="526"/>
      <c r="DWG58" s="526"/>
      <c r="DWH58" s="526"/>
      <c r="DWI58" s="526"/>
      <c r="DWJ58" s="526"/>
      <c r="DWK58" s="526"/>
      <c r="DWL58" s="526"/>
      <c r="DWM58" s="526"/>
      <c r="DWN58" s="526"/>
      <c r="DWO58" s="526"/>
      <c r="DWP58" s="526"/>
      <c r="DWQ58" s="526"/>
      <c r="DWR58" s="526"/>
      <c r="DWS58" s="526"/>
      <c r="DWT58" s="526"/>
      <c r="DWU58" s="526"/>
      <c r="DWV58" s="526"/>
      <c r="DWW58" s="526"/>
      <c r="DWX58" s="526"/>
      <c r="DWY58" s="526"/>
      <c r="DWZ58" s="526"/>
      <c r="DXA58" s="526"/>
      <c r="DXB58" s="526"/>
      <c r="DXC58" s="526"/>
      <c r="DXD58" s="526"/>
      <c r="DXE58" s="526"/>
      <c r="DXF58" s="526"/>
      <c r="DXG58" s="526"/>
      <c r="DXH58" s="526"/>
      <c r="DXI58" s="526"/>
      <c r="DXJ58" s="526"/>
      <c r="DXK58" s="526"/>
      <c r="DXL58" s="526"/>
      <c r="DXM58" s="526"/>
      <c r="DXN58" s="526"/>
      <c r="DXO58" s="526"/>
      <c r="DXP58" s="526"/>
      <c r="DXQ58" s="526"/>
      <c r="DXR58" s="526"/>
      <c r="DXS58" s="526"/>
      <c r="DXT58" s="526"/>
      <c r="DXU58" s="526"/>
      <c r="DXV58" s="526"/>
      <c r="DXW58" s="526"/>
      <c r="DXX58" s="526"/>
      <c r="DXY58" s="526"/>
      <c r="DXZ58" s="526"/>
      <c r="DYA58" s="526"/>
      <c r="DYB58" s="526"/>
      <c r="DYC58" s="526"/>
      <c r="DYD58" s="526"/>
      <c r="DYE58" s="526"/>
      <c r="DYF58" s="526"/>
      <c r="DYG58" s="526"/>
      <c r="DYH58" s="526"/>
      <c r="DYI58" s="526"/>
      <c r="DYJ58" s="526"/>
      <c r="DYK58" s="526"/>
      <c r="DYL58" s="526"/>
      <c r="DYM58" s="526"/>
      <c r="DYN58" s="526"/>
      <c r="DYO58" s="526"/>
      <c r="DYP58" s="526"/>
      <c r="DYQ58" s="526"/>
      <c r="DYR58" s="526"/>
      <c r="DYS58" s="526"/>
      <c r="DYT58" s="526"/>
      <c r="DYU58" s="526"/>
      <c r="DYV58" s="526"/>
      <c r="DYW58" s="526"/>
      <c r="DYX58" s="526"/>
      <c r="DYY58" s="526"/>
      <c r="DYZ58" s="526"/>
      <c r="DZA58" s="526"/>
      <c r="DZB58" s="526"/>
      <c r="DZC58" s="526"/>
      <c r="DZD58" s="526"/>
      <c r="DZE58" s="526"/>
      <c r="DZF58" s="526"/>
      <c r="DZG58" s="526"/>
      <c r="DZH58" s="526"/>
      <c r="DZI58" s="526"/>
      <c r="DZJ58" s="526"/>
      <c r="DZK58" s="526"/>
      <c r="DZL58" s="526"/>
      <c r="DZM58" s="526"/>
      <c r="DZN58" s="526"/>
      <c r="DZO58" s="526"/>
      <c r="DZP58" s="526"/>
      <c r="DZQ58" s="526"/>
      <c r="DZR58" s="526"/>
      <c r="DZS58" s="526"/>
      <c r="DZT58" s="526"/>
      <c r="DZU58" s="526"/>
      <c r="DZV58" s="526"/>
      <c r="DZW58" s="526"/>
      <c r="DZX58" s="526"/>
      <c r="DZY58" s="526"/>
      <c r="DZZ58" s="526"/>
      <c r="EAA58" s="526"/>
      <c r="EAB58" s="526"/>
      <c r="EAC58" s="526"/>
      <c r="EAD58" s="526"/>
      <c r="EAE58" s="526"/>
      <c r="EAF58" s="526"/>
      <c r="EAG58" s="526"/>
      <c r="EAH58" s="526"/>
      <c r="EAI58" s="526"/>
      <c r="EAJ58" s="526"/>
      <c r="EAK58" s="526"/>
      <c r="EAL58" s="526"/>
      <c r="EAM58" s="526"/>
      <c r="EAN58" s="526"/>
      <c r="EAO58" s="526"/>
      <c r="EAP58" s="526"/>
      <c r="EAQ58" s="526"/>
      <c r="EAR58" s="526"/>
      <c r="EAS58" s="526"/>
      <c r="EAT58" s="526"/>
      <c r="EAU58" s="526"/>
      <c r="EAV58" s="526"/>
      <c r="EAW58" s="526"/>
      <c r="EAX58" s="526"/>
      <c r="EAY58" s="526"/>
      <c r="EAZ58" s="526"/>
      <c r="EBA58" s="526"/>
      <c r="EBB58" s="526"/>
      <c r="EBC58" s="526"/>
      <c r="EBD58" s="526"/>
      <c r="EBE58" s="526"/>
      <c r="EBF58" s="526"/>
      <c r="EBG58" s="526"/>
      <c r="EBH58" s="526"/>
      <c r="EBI58" s="526"/>
      <c r="EBJ58" s="526"/>
      <c r="EBK58" s="526"/>
      <c r="EBL58" s="526"/>
      <c r="EBM58" s="526"/>
      <c r="EBN58" s="526"/>
      <c r="EBO58" s="526"/>
      <c r="EBP58" s="526"/>
      <c r="EBQ58" s="526"/>
      <c r="EBR58" s="526"/>
      <c r="EBS58" s="526"/>
      <c r="EBT58" s="526"/>
      <c r="EBU58" s="526"/>
      <c r="EBV58" s="526"/>
      <c r="EBW58" s="526"/>
      <c r="EBX58" s="526"/>
      <c r="EBY58" s="526"/>
      <c r="EBZ58" s="526"/>
      <c r="ECA58" s="526"/>
      <c r="ECB58" s="526"/>
      <c r="ECC58" s="526"/>
      <c r="ECD58" s="526"/>
      <c r="ECE58" s="526"/>
      <c r="ECF58" s="526"/>
      <c r="ECG58" s="526"/>
      <c r="ECH58" s="526"/>
      <c r="ECI58" s="526"/>
      <c r="ECJ58" s="526"/>
      <c r="ECK58" s="526"/>
      <c r="ECL58" s="526"/>
      <c r="ECM58" s="526"/>
      <c r="ECN58" s="526"/>
      <c r="ECO58" s="526"/>
      <c r="ECP58" s="526"/>
      <c r="ECQ58" s="526"/>
      <c r="ECR58" s="526"/>
      <c r="ECS58" s="526"/>
      <c r="ECT58" s="526"/>
      <c r="ECU58" s="526"/>
      <c r="ECV58" s="526"/>
      <c r="ECW58" s="526"/>
      <c r="ECX58" s="526"/>
      <c r="ECY58" s="526"/>
      <c r="ECZ58" s="526"/>
      <c r="EDA58" s="526"/>
      <c r="EDB58" s="526"/>
      <c r="EDC58" s="526"/>
      <c r="EDD58" s="526"/>
      <c r="EDE58" s="526"/>
      <c r="EDF58" s="526"/>
      <c r="EDG58" s="526"/>
      <c r="EDH58" s="526"/>
      <c r="EDI58" s="526"/>
      <c r="EDJ58" s="526"/>
      <c r="EDK58" s="526"/>
      <c r="EDL58" s="526"/>
      <c r="EDM58" s="526"/>
      <c r="EDN58" s="526"/>
      <c r="EDO58" s="526"/>
      <c r="EDP58" s="526"/>
      <c r="EDQ58" s="526"/>
      <c r="EDR58" s="526"/>
      <c r="EDS58" s="526"/>
      <c r="EDT58" s="526"/>
      <c r="EDU58" s="526"/>
      <c r="EDV58" s="526"/>
      <c r="EDW58" s="526"/>
      <c r="EDX58" s="526"/>
      <c r="EDY58" s="526"/>
      <c r="EDZ58" s="526"/>
      <c r="EEA58" s="526"/>
      <c r="EEB58" s="526"/>
      <c r="EEC58" s="526"/>
      <c r="EED58" s="526"/>
      <c r="EEE58" s="526"/>
      <c r="EEF58" s="526"/>
      <c r="EEG58" s="526"/>
      <c r="EEH58" s="526"/>
      <c r="EEI58" s="526"/>
      <c r="EEJ58" s="526"/>
      <c r="EEK58" s="526"/>
      <c r="EEL58" s="526"/>
      <c r="EEM58" s="526"/>
      <c r="EEN58" s="526"/>
      <c r="EEO58" s="526"/>
      <c r="EEP58" s="526"/>
      <c r="EEQ58" s="526"/>
      <c r="EER58" s="526"/>
      <c r="EES58" s="526"/>
      <c r="EET58" s="526"/>
      <c r="EEU58" s="526"/>
      <c r="EEV58" s="526"/>
      <c r="EEW58" s="526"/>
      <c r="EEX58" s="526"/>
      <c r="EEY58" s="526"/>
      <c r="EEZ58" s="526"/>
      <c r="EFA58" s="526"/>
      <c r="EFB58" s="526"/>
      <c r="EFC58" s="526"/>
      <c r="EFD58" s="526"/>
      <c r="EFE58" s="526"/>
      <c r="EFF58" s="526"/>
      <c r="EFG58" s="526"/>
      <c r="EFH58" s="526"/>
      <c r="EFI58" s="526"/>
      <c r="EFJ58" s="526"/>
      <c r="EFK58" s="526"/>
      <c r="EFL58" s="526"/>
      <c r="EFM58" s="526"/>
      <c r="EFN58" s="526"/>
      <c r="EFO58" s="526"/>
      <c r="EFP58" s="526"/>
      <c r="EFQ58" s="526"/>
      <c r="EFR58" s="526"/>
      <c r="EFS58" s="526"/>
      <c r="EFT58" s="526"/>
      <c r="EFU58" s="526"/>
      <c r="EFV58" s="526"/>
      <c r="EFW58" s="526"/>
      <c r="EFX58" s="526"/>
      <c r="EFY58" s="526"/>
      <c r="EFZ58" s="526"/>
      <c r="EGA58" s="526"/>
      <c r="EGB58" s="526"/>
      <c r="EGC58" s="526"/>
      <c r="EGD58" s="526"/>
      <c r="EGE58" s="526"/>
      <c r="EGF58" s="526"/>
      <c r="EGG58" s="526"/>
      <c r="EGH58" s="526"/>
      <c r="EGI58" s="526"/>
      <c r="EGJ58" s="526"/>
      <c r="EGK58" s="526"/>
      <c r="EGL58" s="526"/>
      <c r="EGM58" s="526"/>
      <c r="EGN58" s="526"/>
      <c r="EGO58" s="526"/>
      <c r="EGP58" s="526"/>
      <c r="EGQ58" s="526"/>
      <c r="EGR58" s="526"/>
      <c r="EGS58" s="526"/>
      <c r="EGT58" s="526"/>
      <c r="EGU58" s="526"/>
      <c r="EGV58" s="526"/>
      <c r="EGW58" s="526"/>
      <c r="EGX58" s="526"/>
      <c r="EGY58" s="526"/>
      <c r="EGZ58" s="526"/>
      <c r="EHA58" s="526"/>
      <c r="EHB58" s="526"/>
      <c r="EHC58" s="526"/>
      <c r="EHD58" s="526"/>
      <c r="EHE58" s="526"/>
      <c r="EHF58" s="526"/>
      <c r="EHG58" s="526"/>
      <c r="EHH58" s="526"/>
      <c r="EHI58" s="526"/>
      <c r="EHJ58" s="526"/>
      <c r="EHK58" s="526"/>
      <c r="EHL58" s="526"/>
      <c r="EHM58" s="526"/>
      <c r="EHN58" s="526"/>
      <c r="EHO58" s="526"/>
      <c r="EHP58" s="526"/>
      <c r="EHQ58" s="526"/>
      <c r="EHR58" s="526"/>
      <c r="EHS58" s="526"/>
      <c r="EHT58" s="526"/>
      <c r="EHU58" s="526"/>
      <c r="EHV58" s="526"/>
      <c r="EHW58" s="526"/>
      <c r="EHX58" s="526"/>
      <c r="EHY58" s="526"/>
      <c r="EHZ58" s="526"/>
      <c r="EIA58" s="526"/>
      <c r="EIB58" s="526"/>
      <c r="EIC58" s="526"/>
      <c r="EID58" s="526"/>
      <c r="EIE58" s="526"/>
      <c r="EIF58" s="526"/>
      <c r="EIG58" s="526"/>
      <c r="EIH58" s="526"/>
      <c r="EII58" s="526"/>
      <c r="EIJ58" s="526"/>
      <c r="EIK58" s="526"/>
      <c r="EIL58" s="526"/>
      <c r="EIM58" s="526"/>
      <c r="EIN58" s="526"/>
      <c r="EIO58" s="526"/>
      <c r="EIP58" s="526"/>
      <c r="EIQ58" s="526"/>
      <c r="EIR58" s="526"/>
      <c r="EIS58" s="526"/>
      <c r="EIT58" s="526"/>
      <c r="EIU58" s="526"/>
      <c r="EIV58" s="526"/>
      <c r="EIW58" s="526"/>
      <c r="EIX58" s="526"/>
      <c r="EIY58" s="526"/>
      <c r="EIZ58" s="526"/>
      <c r="EJA58" s="526"/>
      <c r="EJB58" s="526"/>
      <c r="EJC58" s="526"/>
      <c r="EJD58" s="526"/>
      <c r="EJE58" s="526"/>
      <c r="EJF58" s="526"/>
      <c r="EJG58" s="526"/>
      <c r="EJH58" s="526"/>
      <c r="EJI58" s="526"/>
      <c r="EJJ58" s="526"/>
      <c r="EJK58" s="526"/>
      <c r="EJL58" s="526"/>
      <c r="EJM58" s="526"/>
      <c r="EJN58" s="526"/>
      <c r="EJO58" s="526"/>
      <c r="EJP58" s="526"/>
      <c r="EJQ58" s="526"/>
      <c r="EJR58" s="526"/>
      <c r="EJS58" s="526"/>
      <c r="EJT58" s="526"/>
      <c r="EJU58" s="526"/>
      <c r="EJV58" s="526"/>
      <c r="EJW58" s="526"/>
      <c r="EJX58" s="526"/>
      <c r="EJY58" s="526"/>
      <c r="EJZ58" s="526"/>
      <c r="EKA58" s="526"/>
      <c r="EKB58" s="526"/>
      <c r="EKC58" s="526"/>
      <c r="EKD58" s="526"/>
      <c r="EKE58" s="526"/>
      <c r="EKF58" s="526"/>
      <c r="EKG58" s="526"/>
      <c r="EKH58" s="526"/>
      <c r="EKI58" s="526"/>
      <c r="EKJ58" s="526"/>
      <c r="EKK58" s="526"/>
      <c r="EKL58" s="526"/>
      <c r="EKM58" s="526"/>
      <c r="EKN58" s="526"/>
      <c r="EKO58" s="526"/>
      <c r="EKP58" s="526"/>
      <c r="EKQ58" s="526"/>
      <c r="EKR58" s="526"/>
      <c r="EKS58" s="526"/>
      <c r="EKT58" s="526"/>
      <c r="EKU58" s="526"/>
      <c r="EKV58" s="526"/>
      <c r="EKW58" s="526"/>
      <c r="EKX58" s="526"/>
      <c r="EKY58" s="526"/>
      <c r="EKZ58" s="526"/>
      <c r="ELA58" s="526"/>
      <c r="ELB58" s="526"/>
      <c r="ELC58" s="526"/>
      <c r="ELD58" s="526"/>
      <c r="ELE58" s="526"/>
      <c r="ELF58" s="526"/>
      <c r="ELG58" s="526"/>
      <c r="ELH58" s="526"/>
      <c r="ELI58" s="526"/>
      <c r="ELJ58" s="526"/>
      <c r="ELK58" s="526"/>
      <c r="ELL58" s="526"/>
      <c r="ELM58" s="526"/>
      <c r="ELN58" s="526"/>
      <c r="ELO58" s="526"/>
      <c r="ELP58" s="526"/>
      <c r="ELQ58" s="526"/>
      <c r="ELR58" s="526"/>
      <c r="ELS58" s="526"/>
      <c r="ELT58" s="526"/>
      <c r="ELU58" s="526"/>
      <c r="ELV58" s="526"/>
      <c r="ELW58" s="526"/>
      <c r="ELX58" s="526"/>
      <c r="ELY58" s="526"/>
      <c r="ELZ58" s="526"/>
      <c r="EMA58" s="526"/>
      <c r="EMB58" s="526"/>
      <c r="EMC58" s="526"/>
      <c r="EMD58" s="526"/>
      <c r="EME58" s="526"/>
      <c r="EMF58" s="526"/>
      <c r="EMG58" s="526"/>
      <c r="EMH58" s="526"/>
      <c r="EMI58" s="526"/>
      <c r="EMJ58" s="526"/>
      <c r="EMK58" s="526"/>
      <c r="EML58" s="526"/>
      <c r="EMM58" s="526"/>
      <c r="EMN58" s="526"/>
      <c r="EMO58" s="526"/>
      <c r="EMP58" s="526"/>
      <c r="EMQ58" s="526"/>
      <c r="EMR58" s="526"/>
      <c r="EMS58" s="526"/>
      <c r="EMT58" s="526"/>
      <c r="EMU58" s="526"/>
      <c r="EMV58" s="526"/>
      <c r="EMW58" s="526"/>
      <c r="EMX58" s="526"/>
      <c r="EMY58" s="526"/>
      <c r="EMZ58" s="526"/>
      <c r="ENA58" s="526"/>
      <c r="ENB58" s="526"/>
      <c r="ENC58" s="526"/>
      <c r="END58" s="526"/>
      <c r="ENE58" s="526"/>
      <c r="ENF58" s="526"/>
      <c r="ENG58" s="526"/>
      <c r="ENH58" s="526"/>
      <c r="ENI58" s="526"/>
      <c r="ENJ58" s="526"/>
      <c r="ENK58" s="526"/>
      <c r="ENL58" s="526"/>
      <c r="ENM58" s="526"/>
      <c r="ENN58" s="526"/>
      <c r="ENO58" s="526"/>
      <c r="ENP58" s="526"/>
      <c r="ENQ58" s="526"/>
      <c r="ENR58" s="526"/>
      <c r="ENS58" s="526"/>
      <c r="ENT58" s="526"/>
      <c r="ENU58" s="526"/>
      <c r="ENV58" s="526"/>
      <c r="ENW58" s="526"/>
      <c r="ENX58" s="526"/>
      <c r="ENY58" s="526"/>
      <c r="ENZ58" s="526"/>
      <c r="EOA58" s="526"/>
      <c r="EOB58" s="526"/>
      <c r="EOC58" s="526"/>
      <c r="EOD58" s="526"/>
      <c r="EOE58" s="526"/>
      <c r="EOF58" s="526"/>
      <c r="EOG58" s="526"/>
      <c r="EOH58" s="526"/>
      <c r="EOI58" s="526"/>
      <c r="EOJ58" s="526"/>
      <c r="EOK58" s="526"/>
      <c r="EOL58" s="526"/>
      <c r="EOM58" s="526"/>
      <c r="EON58" s="526"/>
      <c r="EOO58" s="526"/>
      <c r="EOP58" s="526"/>
      <c r="EOQ58" s="526"/>
      <c r="EOR58" s="526"/>
      <c r="EOS58" s="526"/>
      <c r="EOT58" s="526"/>
      <c r="EOU58" s="526"/>
      <c r="EOV58" s="526"/>
      <c r="EOW58" s="526"/>
      <c r="EOX58" s="526"/>
      <c r="EOY58" s="526"/>
      <c r="EOZ58" s="526"/>
      <c r="EPA58" s="526"/>
      <c r="EPB58" s="526"/>
      <c r="EPC58" s="526"/>
      <c r="EPD58" s="526"/>
      <c r="EPE58" s="526"/>
      <c r="EPF58" s="526"/>
      <c r="EPG58" s="526"/>
      <c r="EPH58" s="526"/>
      <c r="EPI58" s="526"/>
      <c r="EPJ58" s="526"/>
      <c r="EPK58" s="526"/>
      <c r="EPL58" s="526"/>
      <c r="EPM58" s="526"/>
      <c r="EPN58" s="526"/>
      <c r="EPO58" s="526"/>
      <c r="EPP58" s="526"/>
      <c r="EPQ58" s="526"/>
      <c r="EPR58" s="526"/>
      <c r="EPS58" s="526"/>
      <c r="EPT58" s="526"/>
      <c r="EPU58" s="526"/>
      <c r="EPV58" s="526"/>
      <c r="EPW58" s="526"/>
      <c r="EPX58" s="526"/>
      <c r="EPY58" s="526"/>
      <c r="EPZ58" s="526"/>
      <c r="EQA58" s="526"/>
      <c r="EQB58" s="526"/>
      <c r="EQC58" s="526"/>
      <c r="EQD58" s="526"/>
      <c r="EQE58" s="526"/>
      <c r="EQF58" s="526"/>
      <c r="EQG58" s="526"/>
      <c r="EQH58" s="526"/>
      <c r="EQI58" s="526"/>
      <c r="EQJ58" s="526"/>
      <c r="EQK58" s="526"/>
      <c r="EQL58" s="526"/>
      <c r="EQM58" s="526"/>
      <c r="EQN58" s="526"/>
      <c r="EQO58" s="526"/>
      <c r="EQP58" s="526"/>
      <c r="EQQ58" s="526"/>
      <c r="EQR58" s="526"/>
      <c r="EQS58" s="526"/>
      <c r="EQT58" s="526"/>
      <c r="EQU58" s="526"/>
      <c r="EQV58" s="526"/>
      <c r="EQW58" s="526"/>
      <c r="EQX58" s="526"/>
      <c r="EQY58" s="526"/>
      <c r="EQZ58" s="526"/>
      <c r="ERA58" s="526"/>
      <c r="ERB58" s="526"/>
      <c r="ERC58" s="526"/>
      <c r="ERD58" s="526"/>
      <c r="ERE58" s="526"/>
      <c r="ERF58" s="526"/>
      <c r="ERG58" s="526"/>
      <c r="ERH58" s="526"/>
      <c r="ERI58" s="526"/>
      <c r="ERJ58" s="526"/>
      <c r="ERK58" s="526"/>
      <c r="ERL58" s="526"/>
      <c r="ERM58" s="526"/>
      <c r="ERN58" s="526"/>
      <c r="ERO58" s="526"/>
      <c r="ERP58" s="526"/>
      <c r="ERQ58" s="526"/>
      <c r="ERR58" s="526"/>
      <c r="ERS58" s="526"/>
      <c r="ERT58" s="526"/>
      <c r="ERU58" s="526"/>
      <c r="ERV58" s="526"/>
      <c r="ERW58" s="526"/>
      <c r="ERX58" s="526"/>
      <c r="ERY58" s="526"/>
      <c r="ERZ58" s="526"/>
      <c r="ESA58" s="526"/>
      <c r="ESB58" s="526"/>
      <c r="ESC58" s="526"/>
      <c r="ESD58" s="526"/>
      <c r="ESE58" s="526"/>
      <c r="ESF58" s="526"/>
      <c r="ESG58" s="526"/>
      <c r="ESH58" s="526"/>
      <c r="ESI58" s="526"/>
      <c r="ESJ58" s="526"/>
      <c r="ESK58" s="526"/>
      <c r="ESL58" s="526"/>
      <c r="ESM58" s="526"/>
      <c r="ESN58" s="526"/>
      <c r="ESO58" s="526"/>
      <c r="ESP58" s="526"/>
      <c r="ESQ58" s="526"/>
      <c r="ESR58" s="526"/>
      <c r="ESS58" s="526"/>
      <c r="EST58" s="526"/>
      <c r="ESU58" s="526"/>
      <c r="ESV58" s="526"/>
      <c r="ESW58" s="526"/>
      <c r="ESX58" s="526"/>
      <c r="ESY58" s="526"/>
      <c r="ESZ58" s="526"/>
      <c r="ETA58" s="526"/>
      <c r="ETB58" s="526"/>
      <c r="ETC58" s="526"/>
      <c r="ETD58" s="526"/>
      <c r="ETE58" s="526"/>
      <c r="ETF58" s="526"/>
      <c r="ETG58" s="526"/>
      <c r="ETH58" s="526"/>
      <c r="ETI58" s="526"/>
      <c r="ETJ58" s="526"/>
      <c r="ETK58" s="526"/>
      <c r="ETL58" s="526"/>
      <c r="ETM58" s="526"/>
      <c r="ETN58" s="526"/>
      <c r="ETO58" s="526"/>
      <c r="ETP58" s="526"/>
      <c r="ETQ58" s="526"/>
      <c r="ETR58" s="526"/>
      <c r="ETS58" s="526"/>
      <c r="ETT58" s="526"/>
      <c r="ETU58" s="526"/>
      <c r="ETV58" s="526"/>
      <c r="ETW58" s="526"/>
      <c r="ETX58" s="526"/>
      <c r="ETY58" s="526"/>
      <c r="ETZ58" s="526"/>
      <c r="EUA58" s="526"/>
      <c r="EUB58" s="526"/>
      <c r="EUC58" s="526"/>
      <c r="EUD58" s="526"/>
      <c r="EUE58" s="526"/>
      <c r="EUF58" s="526"/>
      <c r="EUG58" s="526"/>
      <c r="EUH58" s="526"/>
      <c r="EUI58" s="526"/>
      <c r="EUJ58" s="526"/>
      <c r="EUK58" s="526"/>
      <c r="EUL58" s="526"/>
      <c r="EUM58" s="526"/>
      <c r="EUN58" s="526"/>
      <c r="EUO58" s="526"/>
      <c r="EUP58" s="526"/>
      <c r="EUQ58" s="526"/>
      <c r="EUR58" s="526"/>
      <c r="EUS58" s="526"/>
      <c r="EUT58" s="526"/>
      <c r="EUU58" s="526"/>
      <c r="EUV58" s="526"/>
      <c r="EUW58" s="526"/>
      <c r="EUX58" s="526"/>
      <c r="EUY58" s="526"/>
      <c r="EUZ58" s="526"/>
      <c r="EVA58" s="526"/>
      <c r="EVB58" s="526"/>
      <c r="EVC58" s="526"/>
      <c r="EVD58" s="526"/>
      <c r="EVE58" s="526"/>
      <c r="EVF58" s="526"/>
      <c r="EVG58" s="526"/>
      <c r="EVH58" s="526"/>
      <c r="EVI58" s="526"/>
      <c r="EVJ58" s="526"/>
      <c r="EVK58" s="526"/>
      <c r="EVL58" s="526"/>
      <c r="EVM58" s="526"/>
      <c r="EVN58" s="526"/>
      <c r="EVO58" s="526"/>
      <c r="EVP58" s="526"/>
      <c r="EVQ58" s="526"/>
      <c r="EVR58" s="526"/>
      <c r="EVS58" s="526"/>
      <c r="EVT58" s="526"/>
      <c r="EVU58" s="526"/>
      <c r="EVV58" s="526"/>
      <c r="EVW58" s="526"/>
      <c r="EVX58" s="526"/>
      <c r="EVY58" s="526"/>
      <c r="EVZ58" s="526"/>
      <c r="EWA58" s="526"/>
      <c r="EWB58" s="526"/>
      <c r="EWC58" s="526"/>
      <c r="EWD58" s="526"/>
      <c r="EWE58" s="526"/>
      <c r="EWF58" s="526"/>
      <c r="EWG58" s="526"/>
      <c r="EWH58" s="526"/>
      <c r="EWI58" s="526"/>
      <c r="EWJ58" s="526"/>
      <c r="EWK58" s="526"/>
      <c r="EWL58" s="526"/>
      <c r="EWM58" s="526"/>
      <c r="EWN58" s="526"/>
      <c r="EWO58" s="526"/>
      <c r="EWP58" s="526"/>
      <c r="EWQ58" s="526"/>
      <c r="EWR58" s="526"/>
      <c r="EWS58" s="526"/>
      <c r="EWT58" s="526"/>
      <c r="EWU58" s="526"/>
      <c r="EWV58" s="526"/>
      <c r="EWW58" s="526"/>
      <c r="EWX58" s="526"/>
      <c r="EWY58" s="526"/>
      <c r="EWZ58" s="526"/>
      <c r="EXA58" s="526"/>
      <c r="EXB58" s="526"/>
      <c r="EXC58" s="526"/>
      <c r="EXD58" s="526"/>
      <c r="EXE58" s="526"/>
      <c r="EXF58" s="526"/>
      <c r="EXG58" s="526"/>
      <c r="EXH58" s="526"/>
      <c r="EXI58" s="526"/>
      <c r="EXJ58" s="526"/>
      <c r="EXK58" s="526"/>
      <c r="EXL58" s="526"/>
      <c r="EXM58" s="526"/>
      <c r="EXN58" s="526"/>
      <c r="EXO58" s="526"/>
      <c r="EXP58" s="526"/>
      <c r="EXQ58" s="526"/>
      <c r="EXR58" s="526"/>
      <c r="EXS58" s="526"/>
      <c r="EXT58" s="526"/>
      <c r="EXU58" s="526"/>
      <c r="EXV58" s="526"/>
      <c r="EXW58" s="526"/>
      <c r="EXX58" s="526"/>
      <c r="EXY58" s="526"/>
      <c r="EXZ58" s="526"/>
      <c r="EYA58" s="526"/>
      <c r="EYB58" s="526"/>
      <c r="EYC58" s="526"/>
      <c r="EYD58" s="526"/>
      <c r="EYE58" s="526"/>
      <c r="EYF58" s="526"/>
      <c r="EYG58" s="526"/>
      <c r="EYH58" s="526"/>
      <c r="EYI58" s="526"/>
      <c r="EYJ58" s="526"/>
      <c r="EYK58" s="526"/>
      <c r="EYL58" s="526"/>
      <c r="EYM58" s="526"/>
      <c r="EYN58" s="526"/>
      <c r="EYO58" s="526"/>
      <c r="EYP58" s="526"/>
      <c r="EYQ58" s="526"/>
      <c r="EYR58" s="526"/>
      <c r="EYS58" s="526"/>
      <c r="EYT58" s="526"/>
      <c r="EYU58" s="526"/>
      <c r="EYV58" s="526"/>
      <c r="EYW58" s="526"/>
      <c r="EYX58" s="526"/>
      <c r="EYY58" s="526"/>
      <c r="EYZ58" s="526"/>
      <c r="EZA58" s="526"/>
      <c r="EZB58" s="526"/>
      <c r="EZC58" s="526"/>
      <c r="EZD58" s="526"/>
      <c r="EZE58" s="526"/>
      <c r="EZF58" s="526"/>
      <c r="EZG58" s="526"/>
      <c r="EZH58" s="526"/>
      <c r="EZI58" s="526"/>
      <c r="EZJ58" s="526"/>
      <c r="EZK58" s="526"/>
      <c r="EZL58" s="526"/>
      <c r="EZM58" s="526"/>
      <c r="EZN58" s="526"/>
      <c r="EZO58" s="526"/>
      <c r="EZP58" s="526"/>
      <c r="EZQ58" s="526"/>
      <c r="EZR58" s="526"/>
      <c r="EZS58" s="526"/>
      <c r="EZT58" s="526"/>
      <c r="EZU58" s="526"/>
      <c r="EZV58" s="526"/>
      <c r="EZW58" s="526"/>
      <c r="EZX58" s="526"/>
      <c r="EZY58" s="526"/>
      <c r="EZZ58" s="526"/>
      <c r="FAA58" s="526"/>
      <c r="FAB58" s="526"/>
      <c r="FAC58" s="526"/>
      <c r="FAD58" s="526"/>
      <c r="FAE58" s="526"/>
      <c r="FAF58" s="526"/>
      <c r="FAG58" s="526"/>
      <c r="FAH58" s="526"/>
      <c r="FAI58" s="526"/>
      <c r="FAJ58" s="526"/>
      <c r="FAK58" s="526"/>
      <c r="FAL58" s="526"/>
      <c r="FAM58" s="526"/>
      <c r="FAN58" s="526"/>
      <c r="FAO58" s="526"/>
      <c r="FAP58" s="526"/>
      <c r="FAQ58" s="526"/>
      <c r="FAR58" s="526"/>
      <c r="FAS58" s="526"/>
      <c r="FAT58" s="526"/>
      <c r="FAU58" s="526"/>
      <c r="FAV58" s="526"/>
      <c r="FAW58" s="526"/>
      <c r="FAX58" s="526"/>
      <c r="FAY58" s="526"/>
      <c r="FAZ58" s="526"/>
      <c r="FBA58" s="526"/>
      <c r="FBB58" s="526"/>
      <c r="FBC58" s="526"/>
      <c r="FBD58" s="526"/>
      <c r="FBE58" s="526"/>
      <c r="FBF58" s="526"/>
      <c r="FBG58" s="526"/>
      <c r="FBH58" s="526"/>
      <c r="FBI58" s="526"/>
      <c r="FBJ58" s="526"/>
      <c r="FBK58" s="526"/>
      <c r="FBL58" s="526"/>
      <c r="FBM58" s="526"/>
      <c r="FBN58" s="526"/>
      <c r="FBO58" s="526"/>
      <c r="FBP58" s="526"/>
      <c r="FBQ58" s="526"/>
      <c r="FBR58" s="526"/>
      <c r="FBS58" s="526"/>
      <c r="FBT58" s="526"/>
      <c r="FBU58" s="526"/>
      <c r="FBV58" s="526"/>
      <c r="FBW58" s="526"/>
      <c r="FBX58" s="526"/>
      <c r="FBY58" s="526"/>
      <c r="FBZ58" s="526"/>
      <c r="FCA58" s="526"/>
      <c r="FCB58" s="526"/>
      <c r="FCC58" s="526"/>
      <c r="FCD58" s="526"/>
      <c r="FCE58" s="526"/>
      <c r="FCF58" s="526"/>
      <c r="FCG58" s="526"/>
      <c r="FCH58" s="526"/>
      <c r="FCI58" s="526"/>
      <c r="FCJ58" s="526"/>
      <c r="FCK58" s="526"/>
      <c r="FCL58" s="526"/>
      <c r="FCM58" s="526"/>
      <c r="FCN58" s="526"/>
      <c r="FCO58" s="526"/>
      <c r="FCP58" s="526"/>
      <c r="FCQ58" s="526"/>
      <c r="FCR58" s="526"/>
      <c r="FCS58" s="526"/>
      <c r="FCT58" s="526"/>
      <c r="FCU58" s="526"/>
      <c r="FCV58" s="526"/>
      <c r="FCW58" s="526"/>
      <c r="FCX58" s="526"/>
      <c r="FCY58" s="526"/>
      <c r="FCZ58" s="526"/>
      <c r="FDA58" s="526"/>
      <c r="FDB58" s="526"/>
      <c r="FDC58" s="526"/>
      <c r="FDD58" s="526"/>
      <c r="FDE58" s="526"/>
      <c r="FDF58" s="526"/>
      <c r="FDG58" s="526"/>
      <c r="FDH58" s="526"/>
      <c r="FDI58" s="526"/>
      <c r="FDJ58" s="526"/>
      <c r="FDK58" s="526"/>
      <c r="FDL58" s="526"/>
      <c r="FDM58" s="526"/>
      <c r="FDN58" s="526"/>
      <c r="FDO58" s="526"/>
      <c r="FDP58" s="526"/>
      <c r="FDQ58" s="526"/>
      <c r="FDR58" s="526"/>
      <c r="FDS58" s="526"/>
      <c r="FDT58" s="526"/>
      <c r="FDU58" s="526"/>
      <c r="FDV58" s="526"/>
      <c r="FDW58" s="526"/>
      <c r="FDX58" s="526"/>
      <c r="FDY58" s="526"/>
      <c r="FDZ58" s="526"/>
      <c r="FEA58" s="526"/>
      <c r="FEB58" s="526"/>
      <c r="FEC58" s="526"/>
      <c r="FED58" s="526"/>
      <c r="FEE58" s="526"/>
      <c r="FEF58" s="526"/>
      <c r="FEG58" s="526"/>
      <c r="FEH58" s="526"/>
      <c r="FEI58" s="526"/>
      <c r="FEJ58" s="526"/>
      <c r="FEK58" s="526"/>
      <c r="FEL58" s="526"/>
      <c r="FEM58" s="526"/>
      <c r="FEN58" s="526"/>
      <c r="FEO58" s="526"/>
      <c r="FEP58" s="526"/>
      <c r="FEQ58" s="526"/>
      <c r="FER58" s="526"/>
      <c r="FES58" s="526"/>
      <c r="FET58" s="526"/>
      <c r="FEU58" s="526"/>
      <c r="FEV58" s="526"/>
      <c r="FEW58" s="526"/>
      <c r="FEX58" s="526"/>
      <c r="FEY58" s="526"/>
      <c r="FEZ58" s="526"/>
      <c r="FFA58" s="526"/>
      <c r="FFB58" s="526"/>
      <c r="FFC58" s="526"/>
      <c r="FFD58" s="526"/>
      <c r="FFE58" s="526"/>
      <c r="FFF58" s="526"/>
      <c r="FFG58" s="526"/>
      <c r="FFH58" s="526"/>
      <c r="FFI58" s="526"/>
      <c r="FFJ58" s="526"/>
      <c r="FFK58" s="526"/>
      <c r="FFL58" s="526"/>
      <c r="FFM58" s="526"/>
      <c r="FFN58" s="526"/>
      <c r="FFO58" s="526"/>
      <c r="FFP58" s="526"/>
      <c r="FFQ58" s="526"/>
      <c r="FFR58" s="526"/>
      <c r="FFS58" s="526"/>
      <c r="FFT58" s="526"/>
      <c r="FFU58" s="526"/>
      <c r="FFV58" s="526"/>
      <c r="FFW58" s="526"/>
      <c r="FFX58" s="526"/>
      <c r="FFY58" s="526"/>
      <c r="FFZ58" s="526"/>
      <c r="FGA58" s="526"/>
      <c r="FGB58" s="526"/>
      <c r="FGC58" s="526"/>
      <c r="FGD58" s="526"/>
      <c r="FGE58" s="526"/>
      <c r="FGF58" s="526"/>
      <c r="FGG58" s="526"/>
      <c r="FGH58" s="526"/>
      <c r="FGI58" s="526"/>
      <c r="FGJ58" s="526"/>
      <c r="FGK58" s="526"/>
      <c r="FGL58" s="526"/>
      <c r="FGM58" s="526"/>
      <c r="FGN58" s="526"/>
      <c r="FGO58" s="526"/>
      <c r="FGP58" s="526"/>
      <c r="FGQ58" s="526"/>
      <c r="FGR58" s="526"/>
      <c r="FGS58" s="526"/>
      <c r="FGT58" s="526"/>
      <c r="FGU58" s="526"/>
      <c r="FGV58" s="526"/>
      <c r="FGW58" s="526"/>
      <c r="FGX58" s="526"/>
      <c r="FGY58" s="526"/>
      <c r="FGZ58" s="526"/>
      <c r="FHA58" s="526"/>
      <c r="FHB58" s="526"/>
      <c r="FHC58" s="526"/>
      <c r="FHD58" s="526"/>
      <c r="FHE58" s="526"/>
      <c r="FHF58" s="526"/>
      <c r="FHG58" s="526"/>
      <c r="FHH58" s="526"/>
      <c r="FHI58" s="526"/>
      <c r="FHJ58" s="526"/>
      <c r="FHK58" s="526"/>
      <c r="FHL58" s="526"/>
      <c r="FHM58" s="526"/>
      <c r="FHN58" s="526"/>
      <c r="FHO58" s="526"/>
      <c r="FHP58" s="526"/>
      <c r="FHQ58" s="526"/>
      <c r="FHR58" s="526"/>
      <c r="FHS58" s="526"/>
      <c r="FHT58" s="526"/>
      <c r="FHU58" s="526"/>
      <c r="FHV58" s="526"/>
      <c r="FHW58" s="526"/>
      <c r="FHX58" s="526"/>
      <c r="FHY58" s="526"/>
      <c r="FHZ58" s="526"/>
      <c r="FIA58" s="526"/>
      <c r="FIB58" s="526"/>
      <c r="FIC58" s="526"/>
      <c r="FID58" s="526"/>
      <c r="FIE58" s="526"/>
      <c r="FIF58" s="526"/>
      <c r="FIG58" s="526"/>
      <c r="FIH58" s="526"/>
      <c r="FII58" s="526"/>
      <c r="FIJ58" s="526"/>
      <c r="FIK58" s="526"/>
      <c r="FIL58" s="526"/>
      <c r="FIM58" s="526"/>
      <c r="FIN58" s="526"/>
      <c r="FIO58" s="526"/>
      <c r="FIP58" s="526"/>
      <c r="FIQ58" s="526"/>
      <c r="FIR58" s="526"/>
      <c r="FIS58" s="526"/>
      <c r="FIT58" s="526"/>
      <c r="FIU58" s="526"/>
      <c r="FIV58" s="526"/>
      <c r="FIW58" s="526"/>
      <c r="FIX58" s="526"/>
      <c r="FIY58" s="526"/>
      <c r="FIZ58" s="526"/>
      <c r="FJA58" s="526"/>
      <c r="FJB58" s="526"/>
      <c r="FJC58" s="526"/>
      <c r="FJD58" s="526"/>
      <c r="FJE58" s="526"/>
      <c r="FJF58" s="526"/>
      <c r="FJG58" s="526"/>
      <c r="FJH58" s="526"/>
      <c r="FJI58" s="526"/>
      <c r="FJJ58" s="526"/>
      <c r="FJK58" s="526"/>
      <c r="FJL58" s="526"/>
      <c r="FJM58" s="526"/>
      <c r="FJN58" s="526"/>
      <c r="FJO58" s="526"/>
      <c r="FJP58" s="526"/>
      <c r="FJQ58" s="526"/>
      <c r="FJR58" s="526"/>
      <c r="FJS58" s="526"/>
      <c r="FJT58" s="526"/>
      <c r="FJU58" s="526"/>
      <c r="FJV58" s="526"/>
      <c r="FJW58" s="526"/>
      <c r="FJX58" s="526"/>
      <c r="FJY58" s="526"/>
      <c r="FJZ58" s="526"/>
      <c r="FKA58" s="526"/>
      <c r="FKB58" s="526"/>
      <c r="FKC58" s="526"/>
      <c r="FKD58" s="526"/>
      <c r="FKE58" s="526"/>
      <c r="FKF58" s="526"/>
      <c r="FKG58" s="526"/>
      <c r="FKH58" s="526"/>
      <c r="FKI58" s="526"/>
      <c r="FKJ58" s="526"/>
      <c r="FKK58" s="526"/>
      <c r="FKL58" s="526"/>
      <c r="FKM58" s="526"/>
      <c r="FKN58" s="526"/>
      <c r="FKO58" s="526"/>
      <c r="FKP58" s="526"/>
      <c r="FKQ58" s="526"/>
      <c r="FKR58" s="526"/>
      <c r="FKS58" s="526"/>
      <c r="FKT58" s="526"/>
      <c r="FKU58" s="526"/>
      <c r="FKV58" s="526"/>
      <c r="FKW58" s="526"/>
      <c r="FKX58" s="526"/>
      <c r="FKY58" s="526"/>
      <c r="FKZ58" s="526"/>
      <c r="FLA58" s="526"/>
      <c r="FLB58" s="526"/>
      <c r="FLC58" s="526"/>
      <c r="FLD58" s="526"/>
      <c r="FLE58" s="526"/>
      <c r="FLF58" s="526"/>
      <c r="FLG58" s="526"/>
      <c r="FLH58" s="526"/>
      <c r="FLI58" s="526"/>
      <c r="FLJ58" s="526"/>
      <c r="FLK58" s="526"/>
      <c r="FLL58" s="526"/>
      <c r="FLM58" s="526"/>
      <c r="FLN58" s="526"/>
      <c r="FLO58" s="526"/>
      <c r="FLP58" s="526"/>
      <c r="FLQ58" s="526"/>
      <c r="FLR58" s="526"/>
      <c r="FLS58" s="526"/>
      <c r="FLT58" s="526"/>
      <c r="FLU58" s="526"/>
      <c r="FLV58" s="526"/>
      <c r="FLW58" s="526"/>
      <c r="FLX58" s="526"/>
      <c r="FLY58" s="526"/>
      <c r="FLZ58" s="526"/>
      <c r="FMA58" s="526"/>
      <c r="FMB58" s="526"/>
      <c r="FMC58" s="526"/>
      <c r="FMD58" s="526"/>
      <c r="FME58" s="526"/>
      <c r="FMF58" s="526"/>
      <c r="FMG58" s="526"/>
      <c r="FMH58" s="526"/>
      <c r="FMI58" s="526"/>
      <c r="FMJ58" s="526"/>
      <c r="FMK58" s="526"/>
      <c r="FML58" s="526"/>
      <c r="FMM58" s="526"/>
      <c r="FMN58" s="526"/>
      <c r="FMO58" s="526"/>
      <c r="FMP58" s="526"/>
      <c r="FMQ58" s="526"/>
      <c r="FMR58" s="526"/>
      <c r="FMS58" s="526"/>
      <c r="FMT58" s="526"/>
      <c r="FMU58" s="526"/>
      <c r="FMV58" s="526"/>
      <c r="FMW58" s="526"/>
      <c r="FMX58" s="526"/>
      <c r="FMY58" s="526"/>
      <c r="FMZ58" s="526"/>
      <c r="FNA58" s="526"/>
      <c r="FNB58" s="526"/>
      <c r="FNC58" s="526"/>
      <c r="FND58" s="526"/>
      <c r="FNE58" s="526"/>
      <c r="FNF58" s="526"/>
      <c r="FNG58" s="526"/>
      <c r="FNH58" s="526"/>
      <c r="FNI58" s="526"/>
      <c r="FNJ58" s="526"/>
      <c r="FNK58" s="526"/>
      <c r="FNL58" s="526"/>
      <c r="FNM58" s="526"/>
      <c r="FNN58" s="526"/>
      <c r="FNO58" s="526"/>
      <c r="FNP58" s="526"/>
      <c r="FNQ58" s="526"/>
      <c r="FNR58" s="526"/>
      <c r="FNS58" s="526"/>
      <c r="FNT58" s="526"/>
      <c r="FNU58" s="526"/>
      <c r="FNV58" s="526"/>
      <c r="FNW58" s="526"/>
      <c r="FNX58" s="526"/>
      <c r="FNY58" s="526"/>
      <c r="FNZ58" s="526"/>
      <c r="FOA58" s="526"/>
      <c r="FOB58" s="526"/>
      <c r="FOC58" s="526"/>
      <c r="FOD58" s="526"/>
      <c r="FOE58" s="526"/>
      <c r="FOF58" s="526"/>
      <c r="FOG58" s="526"/>
      <c r="FOH58" s="526"/>
      <c r="FOI58" s="526"/>
      <c r="FOJ58" s="526"/>
      <c r="FOK58" s="526"/>
      <c r="FOL58" s="526"/>
      <c r="FOM58" s="526"/>
      <c r="FON58" s="526"/>
      <c r="FOO58" s="526"/>
      <c r="FOP58" s="526"/>
      <c r="FOQ58" s="526"/>
      <c r="FOR58" s="526"/>
      <c r="FOS58" s="526"/>
      <c r="FOT58" s="526"/>
      <c r="FOU58" s="526"/>
      <c r="FOV58" s="526"/>
      <c r="FOW58" s="526"/>
      <c r="FOX58" s="526"/>
      <c r="FOY58" s="526"/>
      <c r="FOZ58" s="526"/>
      <c r="FPA58" s="526"/>
      <c r="FPB58" s="526"/>
      <c r="FPC58" s="526"/>
      <c r="FPD58" s="526"/>
      <c r="FPE58" s="526"/>
      <c r="FPF58" s="526"/>
      <c r="FPG58" s="526"/>
      <c r="FPH58" s="526"/>
      <c r="FPI58" s="526"/>
      <c r="FPJ58" s="526"/>
      <c r="FPK58" s="526"/>
      <c r="FPL58" s="526"/>
      <c r="FPM58" s="526"/>
      <c r="FPN58" s="526"/>
      <c r="FPO58" s="526"/>
      <c r="FPP58" s="526"/>
      <c r="FPQ58" s="526"/>
      <c r="FPR58" s="526"/>
      <c r="FPS58" s="526"/>
      <c r="FPT58" s="526"/>
      <c r="FPU58" s="526"/>
      <c r="FPV58" s="526"/>
      <c r="FPW58" s="526"/>
      <c r="FPX58" s="526"/>
      <c r="FPY58" s="526"/>
      <c r="FPZ58" s="526"/>
      <c r="FQA58" s="526"/>
      <c r="FQB58" s="526"/>
      <c r="FQC58" s="526"/>
      <c r="FQD58" s="526"/>
      <c r="FQE58" s="526"/>
      <c r="FQF58" s="526"/>
      <c r="FQG58" s="526"/>
      <c r="FQH58" s="526"/>
      <c r="FQI58" s="526"/>
      <c r="FQJ58" s="526"/>
      <c r="FQK58" s="526"/>
      <c r="FQL58" s="526"/>
      <c r="FQM58" s="526"/>
      <c r="FQN58" s="526"/>
      <c r="FQO58" s="526"/>
      <c r="FQP58" s="526"/>
      <c r="FQQ58" s="526"/>
      <c r="FQR58" s="526"/>
      <c r="FQS58" s="526"/>
      <c r="FQT58" s="526"/>
      <c r="FQU58" s="526"/>
      <c r="FQV58" s="526"/>
      <c r="FQW58" s="526"/>
      <c r="FQX58" s="526"/>
      <c r="FQY58" s="526"/>
      <c r="FQZ58" s="526"/>
      <c r="FRA58" s="526"/>
      <c r="FRB58" s="526"/>
      <c r="FRC58" s="526"/>
      <c r="FRD58" s="526"/>
      <c r="FRE58" s="526"/>
      <c r="FRF58" s="526"/>
      <c r="FRG58" s="526"/>
      <c r="FRH58" s="526"/>
      <c r="FRI58" s="526"/>
      <c r="FRJ58" s="526"/>
      <c r="FRK58" s="526"/>
      <c r="FRL58" s="526"/>
      <c r="FRM58" s="526"/>
      <c r="FRN58" s="526"/>
      <c r="FRO58" s="526"/>
      <c r="FRP58" s="526"/>
      <c r="FRQ58" s="526"/>
      <c r="FRR58" s="526"/>
      <c r="FRS58" s="526"/>
      <c r="FRT58" s="526"/>
      <c r="FRU58" s="526"/>
      <c r="FRV58" s="526"/>
      <c r="FRW58" s="526"/>
      <c r="FRX58" s="526"/>
      <c r="FRY58" s="526"/>
      <c r="FRZ58" s="526"/>
      <c r="FSA58" s="526"/>
      <c r="FSB58" s="526"/>
      <c r="FSC58" s="526"/>
      <c r="FSD58" s="526"/>
      <c r="FSE58" s="526"/>
      <c r="FSF58" s="526"/>
      <c r="FSG58" s="526"/>
      <c r="FSH58" s="526"/>
      <c r="FSI58" s="526"/>
      <c r="FSJ58" s="526"/>
      <c r="FSK58" s="526"/>
      <c r="FSL58" s="526"/>
      <c r="FSM58" s="526"/>
      <c r="FSN58" s="526"/>
      <c r="FSO58" s="526"/>
      <c r="FSP58" s="526"/>
      <c r="FSQ58" s="526"/>
      <c r="FSR58" s="526"/>
      <c r="FSS58" s="526"/>
      <c r="FST58" s="526"/>
      <c r="FSU58" s="526"/>
      <c r="FSV58" s="526"/>
      <c r="FSW58" s="526"/>
      <c r="FSX58" s="526"/>
      <c r="FSY58" s="526"/>
      <c r="FSZ58" s="526"/>
      <c r="FTA58" s="526"/>
      <c r="FTB58" s="526"/>
      <c r="FTC58" s="526"/>
      <c r="FTD58" s="526"/>
      <c r="FTE58" s="526"/>
      <c r="FTF58" s="526"/>
      <c r="FTG58" s="526"/>
      <c r="FTH58" s="526"/>
      <c r="FTI58" s="526"/>
      <c r="FTJ58" s="526"/>
      <c r="FTK58" s="526"/>
      <c r="FTL58" s="526"/>
      <c r="FTM58" s="526"/>
      <c r="FTN58" s="526"/>
      <c r="FTO58" s="526"/>
      <c r="FTP58" s="526"/>
      <c r="FTQ58" s="526"/>
      <c r="FTR58" s="526"/>
      <c r="FTS58" s="526"/>
      <c r="FTT58" s="526"/>
      <c r="FTU58" s="526"/>
      <c r="FTV58" s="526"/>
      <c r="FTW58" s="526"/>
      <c r="FTX58" s="526"/>
      <c r="FTY58" s="526"/>
      <c r="FTZ58" s="526"/>
      <c r="FUA58" s="526"/>
      <c r="FUB58" s="526"/>
      <c r="FUC58" s="526"/>
      <c r="FUD58" s="526"/>
      <c r="FUE58" s="526"/>
      <c r="FUF58" s="526"/>
      <c r="FUG58" s="526"/>
      <c r="FUH58" s="526"/>
      <c r="FUI58" s="526"/>
      <c r="FUJ58" s="526"/>
      <c r="FUK58" s="526"/>
      <c r="FUL58" s="526"/>
      <c r="FUM58" s="526"/>
      <c r="FUN58" s="526"/>
      <c r="FUO58" s="526"/>
      <c r="FUP58" s="526"/>
      <c r="FUQ58" s="526"/>
      <c r="FUR58" s="526"/>
      <c r="FUS58" s="526"/>
      <c r="FUT58" s="526"/>
      <c r="FUU58" s="526"/>
      <c r="FUV58" s="526"/>
      <c r="FUW58" s="526"/>
      <c r="FUX58" s="526"/>
      <c r="FUY58" s="526"/>
      <c r="FUZ58" s="526"/>
      <c r="FVA58" s="526"/>
      <c r="FVB58" s="526"/>
      <c r="FVC58" s="526"/>
      <c r="FVD58" s="526"/>
      <c r="FVE58" s="526"/>
      <c r="FVF58" s="526"/>
      <c r="FVG58" s="526"/>
      <c r="FVH58" s="526"/>
      <c r="FVI58" s="526"/>
      <c r="FVJ58" s="526"/>
      <c r="FVK58" s="526"/>
      <c r="FVL58" s="526"/>
      <c r="FVM58" s="526"/>
      <c r="FVN58" s="526"/>
      <c r="FVO58" s="526"/>
      <c r="FVP58" s="526"/>
      <c r="FVQ58" s="526"/>
      <c r="FVR58" s="526"/>
      <c r="FVS58" s="526"/>
      <c r="FVT58" s="526"/>
      <c r="FVU58" s="526"/>
      <c r="FVV58" s="526"/>
      <c r="FVW58" s="526"/>
      <c r="FVX58" s="526"/>
      <c r="FVY58" s="526"/>
      <c r="FVZ58" s="526"/>
      <c r="FWA58" s="526"/>
      <c r="FWB58" s="526"/>
      <c r="FWC58" s="526"/>
      <c r="FWD58" s="526"/>
      <c r="FWE58" s="526"/>
      <c r="FWF58" s="526"/>
      <c r="FWG58" s="526"/>
      <c r="FWH58" s="526"/>
      <c r="FWI58" s="526"/>
      <c r="FWJ58" s="526"/>
      <c r="FWK58" s="526"/>
      <c r="FWL58" s="526"/>
      <c r="FWM58" s="526"/>
      <c r="FWN58" s="526"/>
      <c r="FWO58" s="526"/>
      <c r="FWP58" s="526"/>
      <c r="FWQ58" s="526"/>
      <c r="FWR58" s="526"/>
      <c r="FWS58" s="526"/>
      <c r="FWT58" s="526"/>
      <c r="FWU58" s="526"/>
      <c r="FWV58" s="526"/>
      <c r="FWW58" s="526"/>
      <c r="FWX58" s="526"/>
      <c r="FWY58" s="526"/>
      <c r="FWZ58" s="526"/>
      <c r="FXA58" s="526"/>
      <c r="FXB58" s="526"/>
      <c r="FXC58" s="526"/>
      <c r="FXD58" s="526"/>
      <c r="FXE58" s="526"/>
      <c r="FXF58" s="526"/>
      <c r="FXG58" s="526"/>
      <c r="FXH58" s="526"/>
      <c r="FXI58" s="526"/>
      <c r="FXJ58" s="526"/>
      <c r="FXK58" s="526"/>
      <c r="FXL58" s="526"/>
      <c r="FXM58" s="526"/>
      <c r="FXN58" s="526"/>
      <c r="FXO58" s="526"/>
      <c r="FXP58" s="526"/>
      <c r="FXQ58" s="526"/>
      <c r="FXR58" s="526"/>
      <c r="FXS58" s="526"/>
      <c r="FXT58" s="526"/>
      <c r="FXU58" s="526"/>
      <c r="FXV58" s="526"/>
      <c r="FXW58" s="526"/>
      <c r="FXX58" s="526"/>
      <c r="FXY58" s="526"/>
      <c r="FXZ58" s="526"/>
      <c r="FYA58" s="526"/>
      <c r="FYB58" s="526"/>
      <c r="FYC58" s="526"/>
      <c r="FYD58" s="526"/>
      <c r="FYE58" s="526"/>
      <c r="FYF58" s="526"/>
      <c r="FYG58" s="526"/>
      <c r="FYH58" s="526"/>
      <c r="FYI58" s="526"/>
      <c r="FYJ58" s="526"/>
      <c r="FYK58" s="526"/>
      <c r="FYL58" s="526"/>
      <c r="FYM58" s="526"/>
      <c r="FYN58" s="526"/>
      <c r="FYO58" s="526"/>
      <c r="FYP58" s="526"/>
      <c r="FYQ58" s="526"/>
      <c r="FYR58" s="526"/>
      <c r="FYS58" s="526"/>
      <c r="FYT58" s="526"/>
      <c r="FYU58" s="526"/>
      <c r="FYV58" s="526"/>
      <c r="FYW58" s="526"/>
      <c r="FYX58" s="526"/>
      <c r="FYY58" s="526"/>
      <c r="FYZ58" s="526"/>
      <c r="FZA58" s="526"/>
      <c r="FZB58" s="526"/>
      <c r="FZC58" s="526"/>
      <c r="FZD58" s="526"/>
      <c r="FZE58" s="526"/>
      <c r="FZF58" s="526"/>
      <c r="FZG58" s="526"/>
      <c r="FZH58" s="526"/>
      <c r="FZI58" s="526"/>
      <c r="FZJ58" s="526"/>
      <c r="FZK58" s="526"/>
      <c r="FZL58" s="526"/>
      <c r="FZM58" s="526"/>
      <c r="FZN58" s="526"/>
      <c r="FZO58" s="526"/>
      <c r="FZP58" s="526"/>
      <c r="FZQ58" s="526"/>
      <c r="FZR58" s="526"/>
      <c r="FZS58" s="526"/>
      <c r="FZT58" s="526"/>
      <c r="FZU58" s="526"/>
      <c r="FZV58" s="526"/>
      <c r="FZW58" s="526"/>
      <c r="FZX58" s="526"/>
      <c r="FZY58" s="526"/>
      <c r="FZZ58" s="526"/>
      <c r="GAA58" s="526"/>
      <c r="GAB58" s="526"/>
      <c r="GAC58" s="526"/>
      <c r="GAD58" s="526"/>
      <c r="GAE58" s="526"/>
      <c r="GAF58" s="526"/>
      <c r="GAG58" s="526"/>
      <c r="GAH58" s="526"/>
      <c r="GAI58" s="526"/>
      <c r="GAJ58" s="526"/>
      <c r="GAK58" s="526"/>
      <c r="GAL58" s="526"/>
      <c r="GAM58" s="526"/>
      <c r="GAN58" s="526"/>
      <c r="GAO58" s="526"/>
      <c r="GAP58" s="526"/>
      <c r="GAQ58" s="526"/>
      <c r="GAR58" s="526"/>
      <c r="GAS58" s="526"/>
      <c r="GAT58" s="526"/>
      <c r="GAU58" s="526"/>
      <c r="GAV58" s="526"/>
      <c r="GAW58" s="526"/>
      <c r="GAX58" s="526"/>
      <c r="GAY58" s="526"/>
      <c r="GAZ58" s="526"/>
      <c r="GBA58" s="526"/>
      <c r="GBB58" s="526"/>
      <c r="GBC58" s="526"/>
      <c r="GBD58" s="526"/>
      <c r="GBE58" s="526"/>
      <c r="GBF58" s="526"/>
      <c r="GBG58" s="526"/>
      <c r="GBH58" s="526"/>
      <c r="GBI58" s="526"/>
      <c r="GBJ58" s="526"/>
      <c r="GBK58" s="526"/>
      <c r="GBL58" s="526"/>
      <c r="GBM58" s="526"/>
      <c r="GBN58" s="526"/>
      <c r="GBO58" s="526"/>
      <c r="GBP58" s="526"/>
      <c r="GBQ58" s="526"/>
      <c r="GBR58" s="526"/>
      <c r="GBS58" s="526"/>
      <c r="GBT58" s="526"/>
      <c r="GBU58" s="526"/>
      <c r="GBV58" s="526"/>
      <c r="GBW58" s="526"/>
      <c r="GBX58" s="526"/>
      <c r="GBY58" s="526"/>
      <c r="GBZ58" s="526"/>
      <c r="GCA58" s="526"/>
      <c r="GCB58" s="526"/>
      <c r="GCC58" s="526"/>
      <c r="GCD58" s="526"/>
      <c r="GCE58" s="526"/>
      <c r="GCF58" s="526"/>
      <c r="GCG58" s="526"/>
      <c r="GCH58" s="526"/>
      <c r="GCI58" s="526"/>
      <c r="GCJ58" s="526"/>
      <c r="GCK58" s="526"/>
      <c r="GCL58" s="526"/>
      <c r="GCM58" s="526"/>
      <c r="GCN58" s="526"/>
      <c r="GCO58" s="526"/>
      <c r="GCP58" s="526"/>
      <c r="GCQ58" s="526"/>
      <c r="GCR58" s="526"/>
      <c r="GCS58" s="526"/>
      <c r="GCT58" s="526"/>
      <c r="GCU58" s="526"/>
      <c r="GCV58" s="526"/>
      <c r="GCW58" s="526"/>
      <c r="GCX58" s="526"/>
      <c r="GCY58" s="526"/>
      <c r="GCZ58" s="526"/>
      <c r="GDA58" s="526"/>
      <c r="GDB58" s="526"/>
      <c r="GDC58" s="526"/>
      <c r="GDD58" s="526"/>
      <c r="GDE58" s="526"/>
      <c r="GDF58" s="526"/>
      <c r="GDG58" s="526"/>
      <c r="GDH58" s="526"/>
      <c r="GDI58" s="526"/>
      <c r="GDJ58" s="526"/>
      <c r="GDK58" s="526"/>
      <c r="GDL58" s="526"/>
      <c r="GDM58" s="526"/>
      <c r="GDN58" s="526"/>
      <c r="GDO58" s="526"/>
      <c r="GDP58" s="526"/>
      <c r="GDQ58" s="526"/>
      <c r="GDR58" s="526"/>
      <c r="GDS58" s="526"/>
      <c r="GDT58" s="526"/>
      <c r="GDU58" s="526"/>
      <c r="GDV58" s="526"/>
      <c r="GDW58" s="526"/>
      <c r="GDX58" s="526"/>
      <c r="GDY58" s="526"/>
      <c r="GDZ58" s="526"/>
      <c r="GEA58" s="526"/>
      <c r="GEB58" s="526"/>
      <c r="GEC58" s="526"/>
      <c r="GED58" s="526"/>
      <c r="GEE58" s="526"/>
      <c r="GEF58" s="526"/>
      <c r="GEG58" s="526"/>
      <c r="GEH58" s="526"/>
      <c r="GEI58" s="526"/>
      <c r="GEJ58" s="526"/>
      <c r="GEK58" s="526"/>
      <c r="GEL58" s="526"/>
      <c r="GEM58" s="526"/>
      <c r="GEN58" s="526"/>
      <c r="GEO58" s="526"/>
      <c r="GEP58" s="526"/>
      <c r="GEQ58" s="526"/>
      <c r="GER58" s="526"/>
      <c r="GES58" s="526"/>
      <c r="GET58" s="526"/>
      <c r="GEU58" s="526"/>
      <c r="GEV58" s="526"/>
      <c r="GEW58" s="526"/>
      <c r="GEX58" s="526"/>
      <c r="GEY58" s="526"/>
      <c r="GEZ58" s="526"/>
      <c r="GFA58" s="526"/>
      <c r="GFB58" s="526"/>
      <c r="GFC58" s="526"/>
      <c r="GFD58" s="526"/>
      <c r="GFE58" s="526"/>
      <c r="GFF58" s="526"/>
      <c r="GFG58" s="526"/>
      <c r="GFH58" s="526"/>
      <c r="GFI58" s="526"/>
      <c r="GFJ58" s="526"/>
      <c r="GFK58" s="526"/>
      <c r="GFL58" s="526"/>
      <c r="GFM58" s="526"/>
      <c r="GFN58" s="526"/>
      <c r="GFO58" s="526"/>
      <c r="GFP58" s="526"/>
      <c r="GFQ58" s="526"/>
      <c r="GFR58" s="526"/>
      <c r="GFS58" s="526"/>
      <c r="GFT58" s="526"/>
      <c r="GFU58" s="526"/>
      <c r="GFV58" s="526"/>
      <c r="GFW58" s="526"/>
      <c r="GFX58" s="526"/>
      <c r="GFY58" s="526"/>
      <c r="GFZ58" s="526"/>
      <c r="GGA58" s="526"/>
      <c r="GGB58" s="526"/>
      <c r="GGC58" s="526"/>
      <c r="GGD58" s="526"/>
      <c r="GGE58" s="526"/>
      <c r="GGF58" s="526"/>
      <c r="GGG58" s="526"/>
      <c r="GGH58" s="526"/>
      <c r="GGI58" s="526"/>
      <c r="GGJ58" s="526"/>
      <c r="GGK58" s="526"/>
      <c r="GGL58" s="526"/>
      <c r="GGM58" s="526"/>
      <c r="GGN58" s="526"/>
      <c r="GGO58" s="526"/>
      <c r="GGP58" s="526"/>
      <c r="GGQ58" s="526"/>
      <c r="GGR58" s="526"/>
      <c r="GGS58" s="526"/>
      <c r="GGT58" s="526"/>
      <c r="GGU58" s="526"/>
      <c r="GGV58" s="526"/>
      <c r="GGW58" s="526"/>
      <c r="GGX58" s="526"/>
      <c r="GGY58" s="526"/>
      <c r="GGZ58" s="526"/>
      <c r="GHA58" s="526"/>
      <c r="GHB58" s="526"/>
      <c r="GHC58" s="526"/>
      <c r="GHD58" s="526"/>
      <c r="GHE58" s="526"/>
      <c r="GHF58" s="526"/>
      <c r="GHG58" s="526"/>
      <c r="GHH58" s="526"/>
      <c r="GHI58" s="526"/>
      <c r="GHJ58" s="526"/>
      <c r="GHK58" s="526"/>
      <c r="GHL58" s="526"/>
      <c r="GHM58" s="526"/>
      <c r="GHN58" s="526"/>
      <c r="GHO58" s="526"/>
      <c r="GHP58" s="526"/>
      <c r="GHQ58" s="526"/>
      <c r="GHR58" s="526"/>
      <c r="GHS58" s="526"/>
      <c r="GHT58" s="526"/>
      <c r="GHU58" s="526"/>
      <c r="GHV58" s="526"/>
      <c r="GHW58" s="526"/>
      <c r="GHX58" s="526"/>
      <c r="GHY58" s="526"/>
      <c r="GHZ58" s="526"/>
      <c r="GIA58" s="526"/>
      <c r="GIB58" s="526"/>
      <c r="GIC58" s="526"/>
      <c r="GID58" s="526"/>
      <c r="GIE58" s="526"/>
      <c r="GIF58" s="526"/>
      <c r="GIG58" s="526"/>
      <c r="GIH58" s="526"/>
      <c r="GII58" s="526"/>
      <c r="GIJ58" s="526"/>
      <c r="GIK58" s="526"/>
      <c r="GIL58" s="526"/>
      <c r="GIM58" s="526"/>
      <c r="GIN58" s="526"/>
      <c r="GIO58" s="526"/>
      <c r="GIP58" s="526"/>
      <c r="GIQ58" s="526"/>
      <c r="GIR58" s="526"/>
      <c r="GIS58" s="526"/>
      <c r="GIT58" s="526"/>
      <c r="GIU58" s="526"/>
      <c r="GIV58" s="526"/>
      <c r="GIW58" s="526"/>
      <c r="GIX58" s="526"/>
      <c r="GIY58" s="526"/>
      <c r="GIZ58" s="526"/>
      <c r="GJA58" s="526"/>
      <c r="GJB58" s="526"/>
      <c r="GJC58" s="526"/>
      <c r="GJD58" s="526"/>
      <c r="GJE58" s="526"/>
      <c r="GJF58" s="526"/>
      <c r="GJG58" s="526"/>
      <c r="GJH58" s="526"/>
      <c r="GJI58" s="526"/>
      <c r="GJJ58" s="526"/>
      <c r="GJK58" s="526"/>
      <c r="GJL58" s="526"/>
      <c r="GJM58" s="526"/>
      <c r="GJN58" s="526"/>
      <c r="GJO58" s="526"/>
      <c r="GJP58" s="526"/>
      <c r="GJQ58" s="526"/>
      <c r="GJR58" s="526"/>
      <c r="GJS58" s="526"/>
      <c r="GJT58" s="526"/>
      <c r="GJU58" s="526"/>
      <c r="GJV58" s="526"/>
      <c r="GJW58" s="526"/>
      <c r="GJX58" s="526"/>
      <c r="GJY58" s="526"/>
      <c r="GJZ58" s="526"/>
      <c r="GKA58" s="526"/>
      <c r="GKB58" s="526"/>
      <c r="GKC58" s="526"/>
      <c r="GKD58" s="526"/>
      <c r="GKE58" s="526"/>
      <c r="GKF58" s="526"/>
      <c r="GKG58" s="526"/>
      <c r="GKH58" s="526"/>
      <c r="GKI58" s="526"/>
      <c r="GKJ58" s="526"/>
      <c r="GKK58" s="526"/>
      <c r="GKL58" s="526"/>
      <c r="GKM58" s="526"/>
      <c r="GKN58" s="526"/>
      <c r="GKO58" s="526"/>
      <c r="GKP58" s="526"/>
      <c r="GKQ58" s="526"/>
      <c r="GKR58" s="526"/>
      <c r="GKS58" s="526"/>
      <c r="GKT58" s="526"/>
      <c r="GKU58" s="526"/>
      <c r="GKV58" s="526"/>
      <c r="GKW58" s="526"/>
      <c r="GKX58" s="526"/>
      <c r="GKY58" s="526"/>
      <c r="GKZ58" s="526"/>
      <c r="GLA58" s="526"/>
      <c r="GLB58" s="526"/>
      <c r="GLC58" s="526"/>
      <c r="GLD58" s="526"/>
      <c r="GLE58" s="526"/>
      <c r="GLF58" s="526"/>
      <c r="GLG58" s="526"/>
      <c r="GLH58" s="526"/>
      <c r="GLI58" s="526"/>
      <c r="GLJ58" s="526"/>
      <c r="GLK58" s="526"/>
      <c r="GLL58" s="526"/>
      <c r="GLM58" s="526"/>
      <c r="GLN58" s="526"/>
      <c r="GLO58" s="526"/>
      <c r="GLP58" s="526"/>
      <c r="GLQ58" s="526"/>
      <c r="GLR58" s="526"/>
      <c r="GLS58" s="526"/>
      <c r="GLT58" s="526"/>
      <c r="GLU58" s="526"/>
      <c r="GLV58" s="526"/>
      <c r="GLW58" s="526"/>
      <c r="GLX58" s="526"/>
      <c r="GLY58" s="526"/>
      <c r="GLZ58" s="526"/>
      <c r="GMA58" s="526"/>
      <c r="GMB58" s="526"/>
      <c r="GMC58" s="526"/>
      <c r="GMD58" s="526"/>
      <c r="GME58" s="526"/>
      <c r="GMF58" s="526"/>
      <c r="GMG58" s="526"/>
      <c r="GMH58" s="526"/>
      <c r="GMI58" s="526"/>
      <c r="GMJ58" s="526"/>
      <c r="GMK58" s="526"/>
      <c r="GML58" s="526"/>
      <c r="GMM58" s="526"/>
      <c r="GMN58" s="526"/>
      <c r="GMO58" s="526"/>
      <c r="GMP58" s="526"/>
      <c r="GMQ58" s="526"/>
      <c r="GMR58" s="526"/>
      <c r="GMS58" s="526"/>
      <c r="GMT58" s="526"/>
      <c r="GMU58" s="526"/>
      <c r="GMV58" s="526"/>
      <c r="GMW58" s="526"/>
      <c r="GMX58" s="526"/>
      <c r="GMY58" s="526"/>
      <c r="GMZ58" s="526"/>
      <c r="GNA58" s="526"/>
      <c r="GNB58" s="526"/>
      <c r="GNC58" s="526"/>
      <c r="GND58" s="526"/>
      <c r="GNE58" s="526"/>
      <c r="GNF58" s="526"/>
      <c r="GNG58" s="526"/>
      <c r="GNH58" s="526"/>
      <c r="GNI58" s="526"/>
      <c r="GNJ58" s="526"/>
      <c r="GNK58" s="526"/>
      <c r="GNL58" s="526"/>
      <c r="GNM58" s="526"/>
      <c r="GNN58" s="526"/>
      <c r="GNO58" s="526"/>
      <c r="GNP58" s="526"/>
      <c r="GNQ58" s="526"/>
      <c r="GNR58" s="526"/>
      <c r="GNS58" s="526"/>
      <c r="GNT58" s="526"/>
      <c r="GNU58" s="526"/>
      <c r="GNV58" s="526"/>
      <c r="GNW58" s="526"/>
      <c r="GNX58" s="526"/>
      <c r="GNY58" s="526"/>
      <c r="GNZ58" s="526"/>
      <c r="GOA58" s="526"/>
      <c r="GOB58" s="526"/>
      <c r="GOC58" s="526"/>
      <c r="GOD58" s="526"/>
      <c r="GOE58" s="526"/>
      <c r="GOF58" s="526"/>
      <c r="GOG58" s="526"/>
      <c r="GOH58" s="526"/>
      <c r="GOI58" s="526"/>
      <c r="GOJ58" s="526"/>
      <c r="GOK58" s="526"/>
      <c r="GOL58" s="526"/>
      <c r="GOM58" s="526"/>
      <c r="GON58" s="526"/>
      <c r="GOO58" s="526"/>
      <c r="GOP58" s="526"/>
      <c r="GOQ58" s="526"/>
      <c r="GOR58" s="526"/>
      <c r="GOS58" s="526"/>
      <c r="GOT58" s="526"/>
      <c r="GOU58" s="526"/>
      <c r="GOV58" s="526"/>
      <c r="GOW58" s="526"/>
      <c r="GOX58" s="526"/>
      <c r="GOY58" s="526"/>
      <c r="GOZ58" s="526"/>
      <c r="GPA58" s="526"/>
      <c r="GPB58" s="526"/>
      <c r="GPC58" s="526"/>
      <c r="GPD58" s="526"/>
      <c r="GPE58" s="526"/>
      <c r="GPF58" s="526"/>
      <c r="GPG58" s="526"/>
      <c r="GPH58" s="526"/>
      <c r="GPI58" s="526"/>
      <c r="GPJ58" s="526"/>
      <c r="GPK58" s="526"/>
      <c r="GPL58" s="526"/>
      <c r="GPM58" s="526"/>
      <c r="GPN58" s="526"/>
      <c r="GPO58" s="526"/>
      <c r="GPP58" s="526"/>
      <c r="GPQ58" s="526"/>
      <c r="GPR58" s="526"/>
      <c r="GPS58" s="526"/>
      <c r="GPT58" s="526"/>
      <c r="GPU58" s="526"/>
      <c r="GPV58" s="526"/>
      <c r="GPW58" s="526"/>
      <c r="GPX58" s="526"/>
      <c r="GPY58" s="526"/>
      <c r="GPZ58" s="526"/>
      <c r="GQA58" s="526"/>
      <c r="GQB58" s="526"/>
      <c r="GQC58" s="526"/>
      <c r="GQD58" s="526"/>
      <c r="GQE58" s="526"/>
      <c r="GQF58" s="526"/>
      <c r="GQG58" s="526"/>
      <c r="GQH58" s="526"/>
      <c r="GQI58" s="526"/>
      <c r="GQJ58" s="526"/>
      <c r="GQK58" s="526"/>
      <c r="GQL58" s="526"/>
      <c r="GQM58" s="526"/>
      <c r="GQN58" s="526"/>
      <c r="GQO58" s="526"/>
      <c r="GQP58" s="526"/>
      <c r="GQQ58" s="526"/>
      <c r="GQR58" s="526"/>
      <c r="GQS58" s="526"/>
      <c r="GQT58" s="526"/>
      <c r="GQU58" s="526"/>
      <c r="GQV58" s="526"/>
      <c r="GQW58" s="526"/>
      <c r="GQX58" s="526"/>
      <c r="GQY58" s="526"/>
      <c r="GQZ58" s="526"/>
      <c r="GRA58" s="526"/>
      <c r="GRB58" s="526"/>
      <c r="GRC58" s="526"/>
      <c r="GRD58" s="526"/>
      <c r="GRE58" s="526"/>
      <c r="GRF58" s="526"/>
      <c r="GRG58" s="526"/>
      <c r="GRH58" s="526"/>
      <c r="GRI58" s="526"/>
      <c r="GRJ58" s="526"/>
      <c r="GRK58" s="526"/>
      <c r="GRL58" s="526"/>
      <c r="GRM58" s="526"/>
      <c r="GRN58" s="526"/>
      <c r="GRO58" s="526"/>
      <c r="GRP58" s="526"/>
      <c r="GRQ58" s="526"/>
      <c r="GRR58" s="526"/>
      <c r="GRS58" s="526"/>
      <c r="GRT58" s="526"/>
      <c r="GRU58" s="526"/>
      <c r="GRV58" s="526"/>
      <c r="GRW58" s="526"/>
      <c r="GRX58" s="526"/>
      <c r="GRY58" s="526"/>
      <c r="GRZ58" s="526"/>
      <c r="GSA58" s="526"/>
      <c r="GSB58" s="526"/>
      <c r="GSC58" s="526"/>
      <c r="GSD58" s="526"/>
      <c r="GSE58" s="526"/>
      <c r="GSF58" s="526"/>
      <c r="GSG58" s="526"/>
      <c r="GSH58" s="526"/>
      <c r="GSI58" s="526"/>
      <c r="GSJ58" s="526"/>
      <c r="GSK58" s="526"/>
      <c r="GSL58" s="526"/>
      <c r="GSM58" s="526"/>
      <c r="GSN58" s="526"/>
      <c r="GSO58" s="526"/>
      <c r="GSP58" s="526"/>
      <c r="GSQ58" s="526"/>
      <c r="GSR58" s="526"/>
      <c r="GSS58" s="526"/>
      <c r="GST58" s="526"/>
      <c r="GSU58" s="526"/>
      <c r="GSV58" s="526"/>
      <c r="GSW58" s="526"/>
      <c r="GSX58" s="526"/>
      <c r="GSY58" s="526"/>
      <c r="GSZ58" s="526"/>
      <c r="GTA58" s="526"/>
      <c r="GTB58" s="526"/>
      <c r="GTC58" s="526"/>
      <c r="GTD58" s="526"/>
      <c r="GTE58" s="526"/>
      <c r="GTF58" s="526"/>
      <c r="GTG58" s="526"/>
      <c r="GTH58" s="526"/>
      <c r="GTI58" s="526"/>
      <c r="GTJ58" s="526"/>
      <c r="GTK58" s="526"/>
      <c r="GTL58" s="526"/>
      <c r="GTM58" s="526"/>
      <c r="GTN58" s="526"/>
      <c r="GTO58" s="526"/>
      <c r="GTP58" s="526"/>
      <c r="GTQ58" s="526"/>
      <c r="GTR58" s="526"/>
      <c r="GTS58" s="526"/>
      <c r="GTT58" s="526"/>
      <c r="GTU58" s="526"/>
      <c r="GTV58" s="526"/>
      <c r="GTW58" s="526"/>
      <c r="GTX58" s="526"/>
      <c r="GTY58" s="526"/>
      <c r="GTZ58" s="526"/>
      <c r="GUA58" s="526"/>
      <c r="GUB58" s="526"/>
      <c r="GUC58" s="526"/>
      <c r="GUD58" s="526"/>
      <c r="GUE58" s="526"/>
      <c r="GUF58" s="526"/>
      <c r="GUG58" s="526"/>
      <c r="GUH58" s="526"/>
      <c r="GUI58" s="526"/>
      <c r="GUJ58" s="526"/>
      <c r="GUK58" s="526"/>
      <c r="GUL58" s="526"/>
      <c r="GUM58" s="526"/>
      <c r="GUN58" s="526"/>
      <c r="GUO58" s="526"/>
      <c r="GUP58" s="526"/>
      <c r="GUQ58" s="526"/>
      <c r="GUR58" s="526"/>
      <c r="GUS58" s="526"/>
      <c r="GUT58" s="526"/>
      <c r="GUU58" s="526"/>
      <c r="GUV58" s="526"/>
      <c r="GUW58" s="526"/>
      <c r="GUX58" s="526"/>
      <c r="GUY58" s="526"/>
      <c r="GUZ58" s="526"/>
      <c r="GVA58" s="526"/>
      <c r="GVB58" s="526"/>
      <c r="GVC58" s="526"/>
      <c r="GVD58" s="526"/>
      <c r="GVE58" s="526"/>
      <c r="GVF58" s="526"/>
      <c r="GVG58" s="526"/>
      <c r="GVH58" s="526"/>
      <c r="GVI58" s="526"/>
      <c r="GVJ58" s="526"/>
      <c r="GVK58" s="526"/>
      <c r="GVL58" s="526"/>
      <c r="GVM58" s="526"/>
      <c r="GVN58" s="526"/>
      <c r="GVO58" s="526"/>
      <c r="GVP58" s="526"/>
      <c r="GVQ58" s="526"/>
      <c r="GVR58" s="526"/>
      <c r="GVS58" s="526"/>
      <c r="GVT58" s="526"/>
      <c r="GVU58" s="526"/>
      <c r="GVV58" s="526"/>
      <c r="GVW58" s="526"/>
      <c r="GVX58" s="526"/>
      <c r="GVY58" s="526"/>
      <c r="GVZ58" s="526"/>
      <c r="GWA58" s="526"/>
      <c r="GWB58" s="526"/>
      <c r="GWC58" s="526"/>
      <c r="GWD58" s="526"/>
      <c r="GWE58" s="526"/>
      <c r="GWF58" s="526"/>
      <c r="GWG58" s="526"/>
      <c r="GWH58" s="526"/>
      <c r="GWI58" s="526"/>
      <c r="GWJ58" s="526"/>
      <c r="GWK58" s="526"/>
      <c r="GWL58" s="526"/>
      <c r="GWM58" s="526"/>
      <c r="GWN58" s="526"/>
      <c r="GWO58" s="526"/>
      <c r="GWP58" s="526"/>
      <c r="GWQ58" s="526"/>
      <c r="GWR58" s="526"/>
      <c r="GWS58" s="526"/>
      <c r="GWT58" s="526"/>
      <c r="GWU58" s="526"/>
      <c r="GWV58" s="526"/>
      <c r="GWW58" s="526"/>
      <c r="GWX58" s="526"/>
      <c r="GWY58" s="526"/>
      <c r="GWZ58" s="526"/>
      <c r="GXA58" s="526"/>
      <c r="GXB58" s="526"/>
      <c r="GXC58" s="526"/>
      <c r="GXD58" s="526"/>
      <c r="GXE58" s="526"/>
      <c r="GXF58" s="526"/>
      <c r="GXG58" s="526"/>
      <c r="GXH58" s="526"/>
      <c r="GXI58" s="526"/>
      <c r="GXJ58" s="526"/>
      <c r="GXK58" s="526"/>
      <c r="GXL58" s="526"/>
      <c r="GXM58" s="526"/>
      <c r="GXN58" s="526"/>
      <c r="GXO58" s="526"/>
      <c r="GXP58" s="526"/>
      <c r="GXQ58" s="526"/>
      <c r="GXR58" s="526"/>
      <c r="GXS58" s="526"/>
      <c r="GXT58" s="526"/>
      <c r="GXU58" s="526"/>
      <c r="GXV58" s="526"/>
      <c r="GXW58" s="526"/>
      <c r="GXX58" s="526"/>
      <c r="GXY58" s="526"/>
      <c r="GXZ58" s="526"/>
      <c r="GYA58" s="526"/>
      <c r="GYB58" s="526"/>
      <c r="GYC58" s="526"/>
      <c r="GYD58" s="526"/>
      <c r="GYE58" s="526"/>
      <c r="GYF58" s="526"/>
      <c r="GYG58" s="526"/>
      <c r="GYH58" s="526"/>
      <c r="GYI58" s="526"/>
      <c r="GYJ58" s="526"/>
      <c r="GYK58" s="526"/>
      <c r="GYL58" s="526"/>
      <c r="GYM58" s="526"/>
      <c r="GYN58" s="526"/>
      <c r="GYO58" s="526"/>
      <c r="GYP58" s="526"/>
      <c r="GYQ58" s="526"/>
      <c r="GYR58" s="526"/>
      <c r="GYS58" s="526"/>
      <c r="GYT58" s="526"/>
      <c r="GYU58" s="526"/>
      <c r="GYV58" s="526"/>
      <c r="GYW58" s="526"/>
      <c r="GYX58" s="526"/>
      <c r="GYY58" s="526"/>
      <c r="GYZ58" s="526"/>
      <c r="GZA58" s="526"/>
      <c r="GZB58" s="526"/>
      <c r="GZC58" s="526"/>
      <c r="GZD58" s="526"/>
      <c r="GZE58" s="526"/>
      <c r="GZF58" s="526"/>
      <c r="GZG58" s="526"/>
      <c r="GZH58" s="526"/>
      <c r="GZI58" s="526"/>
      <c r="GZJ58" s="526"/>
      <c r="GZK58" s="526"/>
      <c r="GZL58" s="526"/>
      <c r="GZM58" s="526"/>
      <c r="GZN58" s="526"/>
      <c r="GZO58" s="526"/>
      <c r="GZP58" s="526"/>
      <c r="GZQ58" s="526"/>
      <c r="GZR58" s="526"/>
      <c r="GZS58" s="526"/>
      <c r="GZT58" s="526"/>
      <c r="GZU58" s="526"/>
      <c r="GZV58" s="526"/>
      <c r="GZW58" s="526"/>
      <c r="GZX58" s="526"/>
      <c r="GZY58" s="526"/>
      <c r="GZZ58" s="526"/>
      <c r="HAA58" s="526"/>
      <c r="HAB58" s="526"/>
      <c r="HAC58" s="526"/>
      <c r="HAD58" s="526"/>
      <c r="HAE58" s="526"/>
      <c r="HAF58" s="526"/>
      <c r="HAG58" s="526"/>
      <c r="HAH58" s="526"/>
      <c r="HAI58" s="526"/>
      <c r="HAJ58" s="526"/>
      <c r="HAK58" s="526"/>
      <c r="HAL58" s="526"/>
      <c r="HAM58" s="526"/>
      <c r="HAN58" s="526"/>
      <c r="HAO58" s="526"/>
      <c r="HAP58" s="526"/>
      <c r="HAQ58" s="526"/>
      <c r="HAR58" s="526"/>
      <c r="HAS58" s="526"/>
      <c r="HAT58" s="526"/>
      <c r="HAU58" s="526"/>
      <c r="HAV58" s="526"/>
      <c r="HAW58" s="526"/>
      <c r="HAX58" s="526"/>
      <c r="HAY58" s="526"/>
      <c r="HAZ58" s="526"/>
      <c r="HBA58" s="526"/>
      <c r="HBB58" s="526"/>
      <c r="HBC58" s="526"/>
      <c r="HBD58" s="526"/>
      <c r="HBE58" s="526"/>
      <c r="HBF58" s="526"/>
      <c r="HBG58" s="526"/>
      <c r="HBH58" s="526"/>
      <c r="HBI58" s="526"/>
      <c r="HBJ58" s="526"/>
      <c r="HBK58" s="526"/>
      <c r="HBL58" s="526"/>
      <c r="HBM58" s="526"/>
      <c r="HBN58" s="526"/>
      <c r="HBO58" s="526"/>
      <c r="HBP58" s="526"/>
      <c r="HBQ58" s="526"/>
      <c r="HBR58" s="526"/>
      <c r="HBS58" s="526"/>
      <c r="HBT58" s="526"/>
      <c r="HBU58" s="526"/>
      <c r="HBV58" s="526"/>
      <c r="HBW58" s="526"/>
      <c r="HBX58" s="526"/>
      <c r="HBY58" s="526"/>
      <c r="HBZ58" s="526"/>
      <c r="HCA58" s="526"/>
      <c r="HCB58" s="526"/>
      <c r="HCC58" s="526"/>
      <c r="HCD58" s="526"/>
      <c r="HCE58" s="526"/>
      <c r="HCF58" s="526"/>
      <c r="HCG58" s="526"/>
      <c r="HCH58" s="526"/>
      <c r="HCI58" s="526"/>
      <c r="HCJ58" s="526"/>
      <c r="HCK58" s="526"/>
      <c r="HCL58" s="526"/>
      <c r="HCM58" s="526"/>
      <c r="HCN58" s="526"/>
      <c r="HCO58" s="526"/>
      <c r="HCP58" s="526"/>
      <c r="HCQ58" s="526"/>
      <c r="HCR58" s="526"/>
      <c r="HCS58" s="526"/>
      <c r="HCT58" s="526"/>
      <c r="HCU58" s="526"/>
      <c r="HCV58" s="526"/>
      <c r="HCW58" s="526"/>
      <c r="HCX58" s="526"/>
      <c r="HCY58" s="526"/>
      <c r="HCZ58" s="526"/>
      <c r="HDA58" s="526"/>
      <c r="HDB58" s="526"/>
      <c r="HDC58" s="526"/>
      <c r="HDD58" s="526"/>
      <c r="HDE58" s="526"/>
      <c r="HDF58" s="526"/>
      <c r="HDG58" s="526"/>
      <c r="HDH58" s="526"/>
      <c r="HDI58" s="526"/>
      <c r="HDJ58" s="526"/>
      <c r="HDK58" s="526"/>
      <c r="HDL58" s="526"/>
      <c r="HDM58" s="526"/>
      <c r="HDN58" s="526"/>
      <c r="HDO58" s="526"/>
      <c r="HDP58" s="526"/>
      <c r="HDQ58" s="526"/>
      <c r="HDR58" s="526"/>
      <c r="HDS58" s="526"/>
      <c r="HDT58" s="526"/>
      <c r="HDU58" s="526"/>
      <c r="HDV58" s="526"/>
      <c r="HDW58" s="526"/>
      <c r="HDX58" s="526"/>
      <c r="HDY58" s="526"/>
      <c r="HDZ58" s="526"/>
      <c r="HEA58" s="526"/>
      <c r="HEB58" s="526"/>
      <c r="HEC58" s="526"/>
      <c r="HED58" s="526"/>
      <c r="HEE58" s="526"/>
      <c r="HEF58" s="526"/>
      <c r="HEG58" s="526"/>
      <c r="HEH58" s="526"/>
      <c r="HEI58" s="526"/>
      <c r="HEJ58" s="526"/>
      <c r="HEK58" s="526"/>
      <c r="HEL58" s="526"/>
      <c r="HEM58" s="526"/>
      <c r="HEN58" s="526"/>
      <c r="HEO58" s="526"/>
      <c r="HEP58" s="526"/>
      <c r="HEQ58" s="526"/>
      <c r="HER58" s="526"/>
      <c r="HES58" s="526"/>
      <c r="HET58" s="526"/>
      <c r="HEU58" s="526"/>
      <c r="HEV58" s="526"/>
      <c r="HEW58" s="526"/>
      <c r="HEX58" s="526"/>
      <c r="HEY58" s="526"/>
      <c r="HEZ58" s="526"/>
      <c r="HFA58" s="526"/>
      <c r="HFB58" s="526"/>
      <c r="HFC58" s="526"/>
      <c r="HFD58" s="526"/>
      <c r="HFE58" s="526"/>
      <c r="HFF58" s="526"/>
      <c r="HFG58" s="526"/>
      <c r="HFH58" s="526"/>
      <c r="HFI58" s="526"/>
      <c r="HFJ58" s="526"/>
      <c r="HFK58" s="526"/>
      <c r="HFL58" s="526"/>
      <c r="HFM58" s="526"/>
      <c r="HFN58" s="526"/>
      <c r="HFO58" s="526"/>
      <c r="HFP58" s="526"/>
      <c r="HFQ58" s="526"/>
      <c r="HFR58" s="526"/>
      <c r="HFS58" s="526"/>
      <c r="HFT58" s="526"/>
      <c r="HFU58" s="526"/>
      <c r="HFV58" s="526"/>
      <c r="HFW58" s="526"/>
      <c r="HFX58" s="526"/>
      <c r="HFY58" s="526"/>
      <c r="HFZ58" s="526"/>
      <c r="HGA58" s="526"/>
      <c r="HGB58" s="526"/>
      <c r="HGC58" s="526"/>
      <c r="HGD58" s="526"/>
      <c r="HGE58" s="526"/>
      <c r="HGF58" s="526"/>
      <c r="HGG58" s="526"/>
      <c r="HGH58" s="526"/>
      <c r="HGI58" s="526"/>
      <c r="HGJ58" s="526"/>
      <c r="HGK58" s="526"/>
      <c r="HGL58" s="526"/>
      <c r="HGM58" s="526"/>
      <c r="HGN58" s="526"/>
      <c r="HGO58" s="526"/>
      <c r="HGP58" s="526"/>
      <c r="HGQ58" s="526"/>
      <c r="HGR58" s="526"/>
      <c r="HGS58" s="526"/>
      <c r="HGT58" s="526"/>
      <c r="HGU58" s="526"/>
      <c r="HGV58" s="526"/>
      <c r="HGW58" s="526"/>
      <c r="HGX58" s="526"/>
      <c r="HGY58" s="526"/>
      <c r="HGZ58" s="526"/>
      <c r="HHA58" s="526"/>
      <c r="HHB58" s="526"/>
      <c r="HHC58" s="526"/>
      <c r="HHD58" s="526"/>
      <c r="HHE58" s="526"/>
      <c r="HHF58" s="526"/>
      <c r="HHG58" s="526"/>
      <c r="HHH58" s="526"/>
      <c r="HHI58" s="526"/>
      <c r="HHJ58" s="526"/>
      <c r="HHK58" s="526"/>
      <c r="HHL58" s="526"/>
      <c r="HHM58" s="526"/>
      <c r="HHN58" s="526"/>
      <c r="HHO58" s="526"/>
      <c r="HHP58" s="526"/>
      <c r="HHQ58" s="526"/>
      <c r="HHR58" s="526"/>
      <c r="HHS58" s="526"/>
      <c r="HHT58" s="526"/>
      <c r="HHU58" s="526"/>
      <c r="HHV58" s="526"/>
      <c r="HHW58" s="526"/>
      <c r="HHX58" s="526"/>
      <c r="HHY58" s="526"/>
      <c r="HHZ58" s="526"/>
      <c r="HIA58" s="526"/>
      <c r="HIB58" s="526"/>
      <c r="HIC58" s="526"/>
      <c r="HID58" s="526"/>
      <c r="HIE58" s="526"/>
      <c r="HIF58" s="526"/>
      <c r="HIG58" s="526"/>
      <c r="HIH58" s="526"/>
      <c r="HII58" s="526"/>
      <c r="HIJ58" s="526"/>
      <c r="HIK58" s="526"/>
      <c r="HIL58" s="526"/>
      <c r="HIM58" s="526"/>
      <c r="HIN58" s="526"/>
      <c r="HIO58" s="526"/>
      <c r="HIP58" s="526"/>
      <c r="HIQ58" s="526"/>
      <c r="HIR58" s="526"/>
      <c r="HIS58" s="526"/>
      <c r="HIT58" s="526"/>
      <c r="HIU58" s="526"/>
      <c r="HIV58" s="526"/>
      <c r="HIW58" s="526"/>
      <c r="HIX58" s="526"/>
      <c r="HIY58" s="526"/>
      <c r="HIZ58" s="526"/>
      <c r="HJA58" s="526"/>
      <c r="HJB58" s="526"/>
      <c r="HJC58" s="526"/>
      <c r="HJD58" s="526"/>
      <c r="HJE58" s="526"/>
      <c r="HJF58" s="526"/>
      <c r="HJG58" s="526"/>
      <c r="HJH58" s="526"/>
      <c r="HJI58" s="526"/>
      <c r="HJJ58" s="526"/>
      <c r="HJK58" s="526"/>
      <c r="HJL58" s="526"/>
      <c r="HJM58" s="526"/>
      <c r="HJN58" s="526"/>
      <c r="HJO58" s="526"/>
      <c r="HJP58" s="526"/>
      <c r="HJQ58" s="526"/>
      <c r="HJR58" s="526"/>
      <c r="HJS58" s="526"/>
      <c r="HJT58" s="526"/>
      <c r="HJU58" s="526"/>
      <c r="HJV58" s="526"/>
      <c r="HJW58" s="526"/>
      <c r="HJX58" s="526"/>
      <c r="HJY58" s="526"/>
      <c r="HJZ58" s="526"/>
      <c r="HKA58" s="526"/>
      <c r="HKB58" s="526"/>
      <c r="HKC58" s="526"/>
      <c r="HKD58" s="526"/>
      <c r="HKE58" s="526"/>
      <c r="HKF58" s="526"/>
      <c r="HKG58" s="526"/>
      <c r="HKH58" s="526"/>
      <c r="HKI58" s="526"/>
      <c r="HKJ58" s="526"/>
      <c r="HKK58" s="526"/>
      <c r="HKL58" s="526"/>
      <c r="HKM58" s="526"/>
      <c r="HKN58" s="526"/>
      <c r="HKO58" s="526"/>
      <c r="HKP58" s="526"/>
      <c r="HKQ58" s="526"/>
      <c r="HKR58" s="526"/>
      <c r="HKS58" s="526"/>
      <c r="HKT58" s="526"/>
      <c r="HKU58" s="526"/>
      <c r="HKV58" s="526"/>
      <c r="HKW58" s="526"/>
      <c r="HKX58" s="526"/>
      <c r="HKY58" s="526"/>
      <c r="HKZ58" s="526"/>
      <c r="HLA58" s="526"/>
      <c r="HLB58" s="526"/>
      <c r="HLC58" s="526"/>
      <c r="HLD58" s="526"/>
      <c r="HLE58" s="526"/>
      <c r="HLF58" s="526"/>
      <c r="HLG58" s="526"/>
      <c r="HLH58" s="526"/>
      <c r="HLI58" s="526"/>
      <c r="HLJ58" s="526"/>
      <c r="HLK58" s="526"/>
      <c r="HLL58" s="526"/>
      <c r="HLM58" s="526"/>
      <c r="HLN58" s="526"/>
      <c r="HLO58" s="526"/>
      <c r="HLP58" s="526"/>
      <c r="HLQ58" s="526"/>
      <c r="HLR58" s="526"/>
      <c r="HLS58" s="526"/>
      <c r="HLT58" s="526"/>
      <c r="HLU58" s="526"/>
      <c r="HLV58" s="526"/>
      <c r="HLW58" s="526"/>
      <c r="HLX58" s="526"/>
      <c r="HLY58" s="526"/>
      <c r="HLZ58" s="526"/>
      <c r="HMA58" s="526"/>
      <c r="HMB58" s="526"/>
      <c r="HMC58" s="526"/>
      <c r="HMD58" s="526"/>
      <c r="HME58" s="526"/>
      <c r="HMF58" s="526"/>
      <c r="HMG58" s="526"/>
      <c r="HMH58" s="526"/>
      <c r="HMI58" s="526"/>
      <c r="HMJ58" s="526"/>
      <c r="HMK58" s="526"/>
      <c r="HML58" s="526"/>
      <c r="HMM58" s="526"/>
      <c r="HMN58" s="526"/>
      <c r="HMO58" s="526"/>
      <c r="HMP58" s="526"/>
      <c r="HMQ58" s="526"/>
      <c r="HMR58" s="526"/>
      <c r="HMS58" s="526"/>
      <c r="HMT58" s="526"/>
      <c r="HMU58" s="526"/>
      <c r="HMV58" s="526"/>
      <c r="HMW58" s="526"/>
      <c r="HMX58" s="526"/>
      <c r="HMY58" s="526"/>
      <c r="HMZ58" s="526"/>
      <c r="HNA58" s="526"/>
      <c r="HNB58" s="526"/>
      <c r="HNC58" s="526"/>
      <c r="HND58" s="526"/>
      <c r="HNE58" s="526"/>
      <c r="HNF58" s="526"/>
      <c r="HNG58" s="526"/>
      <c r="HNH58" s="526"/>
      <c r="HNI58" s="526"/>
      <c r="HNJ58" s="526"/>
      <c r="HNK58" s="526"/>
      <c r="HNL58" s="526"/>
      <c r="HNM58" s="526"/>
      <c r="HNN58" s="526"/>
      <c r="HNO58" s="526"/>
      <c r="HNP58" s="526"/>
      <c r="HNQ58" s="526"/>
      <c r="HNR58" s="526"/>
      <c r="HNS58" s="526"/>
      <c r="HNT58" s="526"/>
      <c r="HNU58" s="526"/>
      <c r="HNV58" s="526"/>
      <c r="HNW58" s="526"/>
      <c r="HNX58" s="526"/>
      <c r="HNY58" s="526"/>
      <c r="HNZ58" s="526"/>
      <c r="HOA58" s="526"/>
      <c r="HOB58" s="526"/>
      <c r="HOC58" s="526"/>
      <c r="HOD58" s="526"/>
      <c r="HOE58" s="526"/>
      <c r="HOF58" s="526"/>
      <c r="HOG58" s="526"/>
      <c r="HOH58" s="526"/>
      <c r="HOI58" s="526"/>
      <c r="HOJ58" s="526"/>
      <c r="HOK58" s="526"/>
      <c r="HOL58" s="526"/>
      <c r="HOM58" s="526"/>
      <c r="HON58" s="526"/>
      <c r="HOO58" s="526"/>
      <c r="HOP58" s="526"/>
      <c r="HOQ58" s="526"/>
      <c r="HOR58" s="526"/>
      <c r="HOS58" s="526"/>
      <c r="HOT58" s="526"/>
      <c r="HOU58" s="526"/>
      <c r="HOV58" s="526"/>
      <c r="HOW58" s="526"/>
      <c r="HOX58" s="526"/>
      <c r="HOY58" s="526"/>
      <c r="HOZ58" s="526"/>
      <c r="HPA58" s="526"/>
      <c r="HPB58" s="526"/>
      <c r="HPC58" s="526"/>
      <c r="HPD58" s="526"/>
      <c r="HPE58" s="526"/>
      <c r="HPF58" s="526"/>
      <c r="HPG58" s="526"/>
      <c r="HPH58" s="526"/>
      <c r="HPI58" s="526"/>
      <c r="HPJ58" s="526"/>
      <c r="HPK58" s="526"/>
      <c r="HPL58" s="526"/>
      <c r="HPM58" s="526"/>
      <c r="HPN58" s="526"/>
      <c r="HPO58" s="526"/>
      <c r="HPP58" s="526"/>
      <c r="HPQ58" s="526"/>
      <c r="HPR58" s="526"/>
      <c r="HPS58" s="526"/>
      <c r="HPT58" s="526"/>
      <c r="HPU58" s="526"/>
      <c r="HPV58" s="526"/>
      <c r="HPW58" s="526"/>
      <c r="HPX58" s="526"/>
      <c r="HPY58" s="526"/>
      <c r="HPZ58" s="526"/>
      <c r="HQA58" s="526"/>
      <c r="HQB58" s="526"/>
      <c r="HQC58" s="526"/>
      <c r="HQD58" s="526"/>
      <c r="HQE58" s="526"/>
      <c r="HQF58" s="526"/>
      <c r="HQG58" s="526"/>
      <c r="HQH58" s="526"/>
      <c r="HQI58" s="526"/>
      <c r="HQJ58" s="526"/>
      <c r="HQK58" s="526"/>
      <c r="HQL58" s="526"/>
      <c r="HQM58" s="526"/>
      <c r="HQN58" s="526"/>
      <c r="HQO58" s="526"/>
      <c r="HQP58" s="526"/>
      <c r="HQQ58" s="526"/>
      <c r="HQR58" s="526"/>
      <c r="HQS58" s="526"/>
      <c r="HQT58" s="526"/>
      <c r="HQU58" s="526"/>
      <c r="HQV58" s="526"/>
      <c r="HQW58" s="526"/>
      <c r="HQX58" s="526"/>
      <c r="HQY58" s="526"/>
      <c r="HQZ58" s="526"/>
      <c r="HRA58" s="526"/>
      <c r="HRB58" s="526"/>
      <c r="HRC58" s="526"/>
      <c r="HRD58" s="526"/>
      <c r="HRE58" s="526"/>
      <c r="HRF58" s="526"/>
      <c r="HRG58" s="526"/>
      <c r="HRH58" s="526"/>
      <c r="HRI58" s="526"/>
      <c r="HRJ58" s="526"/>
      <c r="HRK58" s="526"/>
      <c r="HRL58" s="526"/>
      <c r="HRM58" s="526"/>
      <c r="HRN58" s="526"/>
      <c r="HRO58" s="526"/>
      <c r="HRP58" s="526"/>
      <c r="HRQ58" s="526"/>
      <c r="HRR58" s="526"/>
      <c r="HRS58" s="526"/>
      <c r="HRT58" s="526"/>
      <c r="HRU58" s="526"/>
      <c r="HRV58" s="526"/>
      <c r="HRW58" s="526"/>
      <c r="HRX58" s="526"/>
      <c r="HRY58" s="526"/>
      <c r="HRZ58" s="526"/>
      <c r="HSA58" s="526"/>
      <c r="HSB58" s="526"/>
      <c r="HSC58" s="526"/>
      <c r="HSD58" s="526"/>
      <c r="HSE58" s="526"/>
      <c r="HSF58" s="526"/>
      <c r="HSG58" s="526"/>
      <c r="HSH58" s="526"/>
      <c r="HSI58" s="526"/>
      <c r="HSJ58" s="526"/>
      <c r="HSK58" s="526"/>
      <c r="HSL58" s="526"/>
      <c r="HSM58" s="526"/>
      <c r="HSN58" s="526"/>
      <c r="HSO58" s="526"/>
      <c r="HSP58" s="526"/>
      <c r="HSQ58" s="526"/>
      <c r="HSR58" s="526"/>
      <c r="HSS58" s="526"/>
      <c r="HST58" s="526"/>
      <c r="HSU58" s="526"/>
      <c r="HSV58" s="526"/>
      <c r="HSW58" s="526"/>
      <c r="HSX58" s="526"/>
      <c r="HSY58" s="526"/>
      <c r="HSZ58" s="526"/>
      <c r="HTA58" s="526"/>
      <c r="HTB58" s="526"/>
      <c r="HTC58" s="526"/>
      <c r="HTD58" s="526"/>
      <c r="HTE58" s="526"/>
      <c r="HTF58" s="526"/>
      <c r="HTG58" s="526"/>
      <c r="HTH58" s="526"/>
      <c r="HTI58" s="526"/>
      <c r="HTJ58" s="526"/>
      <c r="HTK58" s="526"/>
      <c r="HTL58" s="526"/>
      <c r="HTM58" s="526"/>
      <c r="HTN58" s="526"/>
      <c r="HTO58" s="526"/>
      <c r="HTP58" s="526"/>
      <c r="HTQ58" s="526"/>
      <c r="HTR58" s="526"/>
      <c r="HTS58" s="526"/>
      <c r="HTT58" s="526"/>
      <c r="HTU58" s="526"/>
      <c r="HTV58" s="526"/>
      <c r="HTW58" s="526"/>
      <c r="HTX58" s="526"/>
      <c r="HTY58" s="526"/>
      <c r="HTZ58" s="526"/>
      <c r="HUA58" s="526"/>
      <c r="HUB58" s="526"/>
      <c r="HUC58" s="526"/>
      <c r="HUD58" s="526"/>
      <c r="HUE58" s="526"/>
      <c r="HUF58" s="526"/>
      <c r="HUG58" s="526"/>
      <c r="HUH58" s="526"/>
      <c r="HUI58" s="526"/>
      <c r="HUJ58" s="526"/>
      <c r="HUK58" s="526"/>
      <c r="HUL58" s="526"/>
      <c r="HUM58" s="526"/>
      <c r="HUN58" s="526"/>
      <c r="HUO58" s="526"/>
      <c r="HUP58" s="526"/>
      <c r="HUQ58" s="526"/>
      <c r="HUR58" s="526"/>
      <c r="HUS58" s="526"/>
      <c r="HUT58" s="526"/>
      <c r="HUU58" s="526"/>
      <c r="HUV58" s="526"/>
      <c r="HUW58" s="526"/>
      <c r="HUX58" s="526"/>
      <c r="HUY58" s="526"/>
      <c r="HUZ58" s="526"/>
      <c r="HVA58" s="526"/>
      <c r="HVB58" s="526"/>
      <c r="HVC58" s="526"/>
      <c r="HVD58" s="526"/>
      <c r="HVE58" s="526"/>
      <c r="HVF58" s="526"/>
      <c r="HVG58" s="526"/>
      <c r="HVH58" s="526"/>
      <c r="HVI58" s="526"/>
      <c r="HVJ58" s="526"/>
      <c r="HVK58" s="526"/>
      <c r="HVL58" s="526"/>
      <c r="HVM58" s="526"/>
      <c r="HVN58" s="526"/>
      <c r="HVO58" s="526"/>
      <c r="HVP58" s="526"/>
      <c r="HVQ58" s="526"/>
      <c r="HVR58" s="526"/>
      <c r="HVS58" s="526"/>
      <c r="HVT58" s="526"/>
      <c r="HVU58" s="526"/>
      <c r="HVV58" s="526"/>
      <c r="HVW58" s="526"/>
      <c r="HVX58" s="526"/>
      <c r="HVY58" s="526"/>
      <c r="HVZ58" s="526"/>
      <c r="HWA58" s="526"/>
      <c r="HWB58" s="526"/>
      <c r="HWC58" s="526"/>
      <c r="HWD58" s="526"/>
      <c r="HWE58" s="526"/>
      <c r="HWF58" s="526"/>
      <c r="HWG58" s="526"/>
      <c r="HWH58" s="526"/>
      <c r="HWI58" s="526"/>
      <c r="HWJ58" s="526"/>
      <c r="HWK58" s="526"/>
      <c r="HWL58" s="526"/>
      <c r="HWM58" s="526"/>
      <c r="HWN58" s="526"/>
      <c r="HWO58" s="526"/>
      <c r="HWP58" s="526"/>
      <c r="HWQ58" s="526"/>
      <c r="HWR58" s="526"/>
      <c r="HWS58" s="526"/>
      <c r="HWT58" s="526"/>
      <c r="HWU58" s="526"/>
      <c r="HWV58" s="526"/>
      <c r="HWW58" s="526"/>
      <c r="HWX58" s="526"/>
      <c r="HWY58" s="526"/>
      <c r="HWZ58" s="526"/>
      <c r="HXA58" s="526"/>
      <c r="HXB58" s="526"/>
      <c r="HXC58" s="526"/>
      <c r="HXD58" s="526"/>
      <c r="HXE58" s="526"/>
      <c r="HXF58" s="526"/>
      <c r="HXG58" s="526"/>
      <c r="HXH58" s="526"/>
      <c r="HXI58" s="526"/>
      <c r="HXJ58" s="526"/>
      <c r="HXK58" s="526"/>
      <c r="HXL58" s="526"/>
      <c r="HXM58" s="526"/>
      <c r="HXN58" s="526"/>
      <c r="HXO58" s="526"/>
      <c r="HXP58" s="526"/>
      <c r="HXQ58" s="526"/>
      <c r="HXR58" s="526"/>
      <c r="HXS58" s="526"/>
      <c r="HXT58" s="526"/>
      <c r="HXU58" s="526"/>
      <c r="HXV58" s="526"/>
      <c r="HXW58" s="526"/>
      <c r="HXX58" s="526"/>
      <c r="HXY58" s="526"/>
      <c r="HXZ58" s="526"/>
      <c r="HYA58" s="526"/>
      <c r="HYB58" s="526"/>
      <c r="HYC58" s="526"/>
      <c r="HYD58" s="526"/>
      <c r="HYE58" s="526"/>
      <c r="HYF58" s="526"/>
      <c r="HYG58" s="526"/>
      <c r="HYH58" s="526"/>
      <c r="HYI58" s="526"/>
      <c r="HYJ58" s="526"/>
      <c r="HYK58" s="526"/>
      <c r="HYL58" s="526"/>
      <c r="HYM58" s="526"/>
      <c r="HYN58" s="526"/>
      <c r="HYO58" s="526"/>
      <c r="HYP58" s="526"/>
      <c r="HYQ58" s="526"/>
      <c r="HYR58" s="526"/>
      <c r="HYS58" s="526"/>
      <c r="HYT58" s="526"/>
      <c r="HYU58" s="526"/>
      <c r="HYV58" s="526"/>
      <c r="HYW58" s="526"/>
      <c r="HYX58" s="526"/>
      <c r="HYY58" s="526"/>
      <c r="HYZ58" s="526"/>
      <c r="HZA58" s="526"/>
      <c r="HZB58" s="526"/>
      <c r="HZC58" s="526"/>
      <c r="HZD58" s="526"/>
      <c r="HZE58" s="526"/>
      <c r="HZF58" s="526"/>
      <c r="HZG58" s="526"/>
      <c r="HZH58" s="526"/>
      <c r="HZI58" s="526"/>
      <c r="HZJ58" s="526"/>
      <c r="HZK58" s="526"/>
      <c r="HZL58" s="526"/>
      <c r="HZM58" s="526"/>
      <c r="HZN58" s="526"/>
      <c r="HZO58" s="526"/>
      <c r="HZP58" s="526"/>
      <c r="HZQ58" s="526"/>
      <c r="HZR58" s="526"/>
      <c r="HZS58" s="526"/>
      <c r="HZT58" s="526"/>
      <c r="HZU58" s="526"/>
      <c r="HZV58" s="526"/>
      <c r="HZW58" s="526"/>
      <c r="HZX58" s="526"/>
      <c r="HZY58" s="526"/>
      <c r="HZZ58" s="526"/>
      <c r="IAA58" s="526"/>
      <c r="IAB58" s="526"/>
      <c r="IAC58" s="526"/>
      <c r="IAD58" s="526"/>
      <c r="IAE58" s="526"/>
      <c r="IAF58" s="526"/>
      <c r="IAG58" s="526"/>
      <c r="IAH58" s="526"/>
      <c r="IAI58" s="526"/>
      <c r="IAJ58" s="526"/>
      <c r="IAK58" s="526"/>
      <c r="IAL58" s="526"/>
      <c r="IAM58" s="526"/>
      <c r="IAN58" s="526"/>
      <c r="IAO58" s="526"/>
      <c r="IAP58" s="526"/>
      <c r="IAQ58" s="526"/>
      <c r="IAR58" s="526"/>
      <c r="IAS58" s="526"/>
      <c r="IAT58" s="526"/>
      <c r="IAU58" s="526"/>
      <c r="IAV58" s="526"/>
      <c r="IAW58" s="526"/>
      <c r="IAX58" s="526"/>
      <c r="IAY58" s="526"/>
      <c r="IAZ58" s="526"/>
      <c r="IBA58" s="526"/>
      <c r="IBB58" s="526"/>
      <c r="IBC58" s="526"/>
      <c r="IBD58" s="526"/>
      <c r="IBE58" s="526"/>
      <c r="IBF58" s="526"/>
      <c r="IBG58" s="526"/>
      <c r="IBH58" s="526"/>
      <c r="IBI58" s="526"/>
      <c r="IBJ58" s="526"/>
      <c r="IBK58" s="526"/>
      <c r="IBL58" s="526"/>
      <c r="IBM58" s="526"/>
      <c r="IBN58" s="526"/>
      <c r="IBO58" s="526"/>
      <c r="IBP58" s="526"/>
      <c r="IBQ58" s="526"/>
      <c r="IBR58" s="526"/>
      <c r="IBS58" s="526"/>
      <c r="IBT58" s="526"/>
      <c r="IBU58" s="526"/>
      <c r="IBV58" s="526"/>
      <c r="IBW58" s="526"/>
      <c r="IBX58" s="526"/>
      <c r="IBY58" s="526"/>
      <c r="IBZ58" s="526"/>
      <c r="ICA58" s="526"/>
      <c r="ICB58" s="526"/>
      <c r="ICC58" s="526"/>
      <c r="ICD58" s="526"/>
      <c r="ICE58" s="526"/>
      <c r="ICF58" s="526"/>
      <c r="ICG58" s="526"/>
      <c r="ICH58" s="526"/>
      <c r="ICI58" s="526"/>
      <c r="ICJ58" s="526"/>
      <c r="ICK58" s="526"/>
      <c r="ICL58" s="526"/>
      <c r="ICM58" s="526"/>
      <c r="ICN58" s="526"/>
      <c r="ICO58" s="526"/>
      <c r="ICP58" s="526"/>
      <c r="ICQ58" s="526"/>
      <c r="ICR58" s="526"/>
      <c r="ICS58" s="526"/>
      <c r="ICT58" s="526"/>
      <c r="ICU58" s="526"/>
      <c r="ICV58" s="526"/>
      <c r="ICW58" s="526"/>
      <c r="ICX58" s="526"/>
      <c r="ICY58" s="526"/>
      <c r="ICZ58" s="526"/>
      <c r="IDA58" s="526"/>
      <c r="IDB58" s="526"/>
      <c r="IDC58" s="526"/>
      <c r="IDD58" s="526"/>
      <c r="IDE58" s="526"/>
      <c r="IDF58" s="526"/>
      <c r="IDG58" s="526"/>
      <c r="IDH58" s="526"/>
      <c r="IDI58" s="526"/>
      <c r="IDJ58" s="526"/>
      <c r="IDK58" s="526"/>
      <c r="IDL58" s="526"/>
      <c r="IDM58" s="526"/>
      <c r="IDN58" s="526"/>
      <c r="IDO58" s="526"/>
      <c r="IDP58" s="526"/>
      <c r="IDQ58" s="526"/>
      <c r="IDR58" s="526"/>
      <c r="IDS58" s="526"/>
      <c r="IDT58" s="526"/>
      <c r="IDU58" s="526"/>
      <c r="IDV58" s="526"/>
      <c r="IDW58" s="526"/>
      <c r="IDX58" s="526"/>
      <c r="IDY58" s="526"/>
      <c r="IDZ58" s="526"/>
      <c r="IEA58" s="526"/>
      <c r="IEB58" s="526"/>
      <c r="IEC58" s="526"/>
      <c r="IED58" s="526"/>
      <c r="IEE58" s="526"/>
      <c r="IEF58" s="526"/>
      <c r="IEG58" s="526"/>
      <c r="IEH58" s="526"/>
      <c r="IEI58" s="526"/>
      <c r="IEJ58" s="526"/>
      <c r="IEK58" s="526"/>
      <c r="IEL58" s="526"/>
      <c r="IEM58" s="526"/>
      <c r="IEN58" s="526"/>
      <c r="IEO58" s="526"/>
      <c r="IEP58" s="526"/>
      <c r="IEQ58" s="526"/>
      <c r="IER58" s="526"/>
      <c r="IES58" s="526"/>
      <c r="IET58" s="526"/>
      <c r="IEU58" s="526"/>
      <c r="IEV58" s="526"/>
      <c r="IEW58" s="526"/>
      <c r="IEX58" s="526"/>
      <c r="IEY58" s="526"/>
      <c r="IEZ58" s="526"/>
      <c r="IFA58" s="526"/>
      <c r="IFB58" s="526"/>
      <c r="IFC58" s="526"/>
      <c r="IFD58" s="526"/>
      <c r="IFE58" s="526"/>
      <c r="IFF58" s="526"/>
      <c r="IFG58" s="526"/>
      <c r="IFH58" s="526"/>
      <c r="IFI58" s="526"/>
      <c r="IFJ58" s="526"/>
      <c r="IFK58" s="526"/>
      <c r="IFL58" s="526"/>
      <c r="IFM58" s="526"/>
      <c r="IFN58" s="526"/>
      <c r="IFO58" s="526"/>
      <c r="IFP58" s="526"/>
      <c r="IFQ58" s="526"/>
      <c r="IFR58" s="526"/>
      <c r="IFS58" s="526"/>
      <c r="IFT58" s="526"/>
      <c r="IFU58" s="526"/>
      <c r="IFV58" s="526"/>
      <c r="IFW58" s="526"/>
      <c r="IFX58" s="526"/>
      <c r="IFY58" s="526"/>
      <c r="IFZ58" s="526"/>
      <c r="IGA58" s="526"/>
      <c r="IGB58" s="526"/>
      <c r="IGC58" s="526"/>
      <c r="IGD58" s="526"/>
      <c r="IGE58" s="526"/>
      <c r="IGF58" s="526"/>
      <c r="IGG58" s="526"/>
      <c r="IGH58" s="526"/>
      <c r="IGI58" s="526"/>
      <c r="IGJ58" s="526"/>
      <c r="IGK58" s="526"/>
      <c r="IGL58" s="526"/>
      <c r="IGM58" s="526"/>
      <c r="IGN58" s="526"/>
      <c r="IGO58" s="526"/>
      <c r="IGP58" s="526"/>
      <c r="IGQ58" s="526"/>
      <c r="IGR58" s="526"/>
      <c r="IGS58" s="526"/>
      <c r="IGT58" s="526"/>
      <c r="IGU58" s="526"/>
      <c r="IGV58" s="526"/>
      <c r="IGW58" s="526"/>
      <c r="IGX58" s="526"/>
      <c r="IGY58" s="526"/>
      <c r="IGZ58" s="526"/>
      <c r="IHA58" s="526"/>
      <c r="IHB58" s="526"/>
      <c r="IHC58" s="526"/>
      <c r="IHD58" s="526"/>
      <c r="IHE58" s="526"/>
      <c r="IHF58" s="526"/>
      <c r="IHG58" s="526"/>
      <c r="IHH58" s="526"/>
      <c r="IHI58" s="526"/>
      <c r="IHJ58" s="526"/>
      <c r="IHK58" s="526"/>
      <c r="IHL58" s="526"/>
      <c r="IHM58" s="526"/>
      <c r="IHN58" s="526"/>
      <c r="IHO58" s="526"/>
      <c r="IHP58" s="526"/>
      <c r="IHQ58" s="526"/>
      <c r="IHR58" s="526"/>
      <c r="IHS58" s="526"/>
      <c r="IHT58" s="526"/>
      <c r="IHU58" s="526"/>
      <c r="IHV58" s="526"/>
      <c r="IHW58" s="526"/>
      <c r="IHX58" s="526"/>
      <c r="IHY58" s="526"/>
      <c r="IHZ58" s="526"/>
      <c r="IIA58" s="526"/>
      <c r="IIB58" s="526"/>
      <c r="IIC58" s="526"/>
      <c r="IID58" s="526"/>
      <c r="IIE58" s="526"/>
      <c r="IIF58" s="526"/>
      <c r="IIG58" s="526"/>
      <c r="IIH58" s="526"/>
      <c r="III58" s="526"/>
      <c r="IIJ58" s="526"/>
      <c r="IIK58" s="526"/>
      <c r="IIL58" s="526"/>
      <c r="IIM58" s="526"/>
      <c r="IIN58" s="526"/>
      <c r="IIO58" s="526"/>
      <c r="IIP58" s="526"/>
      <c r="IIQ58" s="526"/>
      <c r="IIR58" s="526"/>
      <c r="IIS58" s="526"/>
      <c r="IIT58" s="526"/>
      <c r="IIU58" s="526"/>
      <c r="IIV58" s="526"/>
      <c r="IIW58" s="526"/>
      <c r="IIX58" s="526"/>
      <c r="IIY58" s="526"/>
      <c r="IIZ58" s="526"/>
      <c r="IJA58" s="526"/>
      <c r="IJB58" s="526"/>
      <c r="IJC58" s="526"/>
      <c r="IJD58" s="526"/>
      <c r="IJE58" s="526"/>
      <c r="IJF58" s="526"/>
      <c r="IJG58" s="526"/>
      <c r="IJH58" s="526"/>
      <c r="IJI58" s="526"/>
      <c r="IJJ58" s="526"/>
      <c r="IJK58" s="526"/>
      <c r="IJL58" s="526"/>
      <c r="IJM58" s="526"/>
      <c r="IJN58" s="526"/>
      <c r="IJO58" s="526"/>
      <c r="IJP58" s="526"/>
      <c r="IJQ58" s="526"/>
      <c r="IJR58" s="526"/>
      <c r="IJS58" s="526"/>
      <c r="IJT58" s="526"/>
      <c r="IJU58" s="526"/>
      <c r="IJV58" s="526"/>
      <c r="IJW58" s="526"/>
      <c r="IJX58" s="526"/>
      <c r="IJY58" s="526"/>
      <c r="IJZ58" s="526"/>
      <c r="IKA58" s="526"/>
      <c r="IKB58" s="526"/>
      <c r="IKC58" s="526"/>
      <c r="IKD58" s="526"/>
      <c r="IKE58" s="526"/>
      <c r="IKF58" s="526"/>
      <c r="IKG58" s="526"/>
      <c r="IKH58" s="526"/>
      <c r="IKI58" s="526"/>
      <c r="IKJ58" s="526"/>
      <c r="IKK58" s="526"/>
      <c r="IKL58" s="526"/>
      <c r="IKM58" s="526"/>
      <c r="IKN58" s="526"/>
      <c r="IKO58" s="526"/>
      <c r="IKP58" s="526"/>
      <c r="IKQ58" s="526"/>
      <c r="IKR58" s="526"/>
      <c r="IKS58" s="526"/>
      <c r="IKT58" s="526"/>
      <c r="IKU58" s="526"/>
      <c r="IKV58" s="526"/>
      <c r="IKW58" s="526"/>
      <c r="IKX58" s="526"/>
      <c r="IKY58" s="526"/>
      <c r="IKZ58" s="526"/>
      <c r="ILA58" s="526"/>
      <c r="ILB58" s="526"/>
      <c r="ILC58" s="526"/>
      <c r="ILD58" s="526"/>
      <c r="ILE58" s="526"/>
      <c r="ILF58" s="526"/>
      <c r="ILG58" s="526"/>
      <c r="ILH58" s="526"/>
      <c r="ILI58" s="526"/>
      <c r="ILJ58" s="526"/>
      <c r="ILK58" s="526"/>
      <c r="ILL58" s="526"/>
      <c r="ILM58" s="526"/>
      <c r="ILN58" s="526"/>
      <c r="ILO58" s="526"/>
      <c r="ILP58" s="526"/>
      <c r="ILQ58" s="526"/>
      <c r="ILR58" s="526"/>
      <c r="ILS58" s="526"/>
      <c r="ILT58" s="526"/>
      <c r="ILU58" s="526"/>
      <c r="ILV58" s="526"/>
      <c r="ILW58" s="526"/>
      <c r="ILX58" s="526"/>
      <c r="ILY58" s="526"/>
      <c r="ILZ58" s="526"/>
      <c r="IMA58" s="526"/>
      <c r="IMB58" s="526"/>
      <c r="IMC58" s="526"/>
      <c r="IMD58" s="526"/>
      <c r="IME58" s="526"/>
      <c r="IMF58" s="526"/>
      <c r="IMG58" s="526"/>
      <c r="IMH58" s="526"/>
      <c r="IMI58" s="526"/>
      <c r="IMJ58" s="526"/>
      <c r="IMK58" s="526"/>
      <c r="IML58" s="526"/>
      <c r="IMM58" s="526"/>
      <c r="IMN58" s="526"/>
      <c r="IMO58" s="526"/>
      <c r="IMP58" s="526"/>
      <c r="IMQ58" s="526"/>
      <c r="IMR58" s="526"/>
      <c r="IMS58" s="526"/>
      <c r="IMT58" s="526"/>
      <c r="IMU58" s="526"/>
      <c r="IMV58" s="526"/>
      <c r="IMW58" s="526"/>
      <c r="IMX58" s="526"/>
      <c r="IMY58" s="526"/>
      <c r="IMZ58" s="526"/>
      <c r="INA58" s="526"/>
      <c r="INB58" s="526"/>
      <c r="INC58" s="526"/>
      <c r="IND58" s="526"/>
      <c r="INE58" s="526"/>
      <c r="INF58" s="526"/>
      <c r="ING58" s="526"/>
      <c r="INH58" s="526"/>
      <c r="INI58" s="526"/>
      <c r="INJ58" s="526"/>
      <c r="INK58" s="526"/>
      <c r="INL58" s="526"/>
      <c r="INM58" s="526"/>
      <c r="INN58" s="526"/>
      <c r="INO58" s="526"/>
      <c r="INP58" s="526"/>
      <c r="INQ58" s="526"/>
      <c r="INR58" s="526"/>
      <c r="INS58" s="526"/>
      <c r="INT58" s="526"/>
      <c r="INU58" s="526"/>
      <c r="INV58" s="526"/>
      <c r="INW58" s="526"/>
      <c r="INX58" s="526"/>
      <c r="INY58" s="526"/>
      <c r="INZ58" s="526"/>
      <c r="IOA58" s="526"/>
      <c r="IOB58" s="526"/>
      <c r="IOC58" s="526"/>
      <c r="IOD58" s="526"/>
      <c r="IOE58" s="526"/>
      <c r="IOF58" s="526"/>
      <c r="IOG58" s="526"/>
      <c r="IOH58" s="526"/>
      <c r="IOI58" s="526"/>
      <c r="IOJ58" s="526"/>
      <c r="IOK58" s="526"/>
      <c r="IOL58" s="526"/>
      <c r="IOM58" s="526"/>
      <c r="ION58" s="526"/>
      <c r="IOO58" s="526"/>
      <c r="IOP58" s="526"/>
      <c r="IOQ58" s="526"/>
      <c r="IOR58" s="526"/>
      <c r="IOS58" s="526"/>
      <c r="IOT58" s="526"/>
      <c r="IOU58" s="526"/>
      <c r="IOV58" s="526"/>
      <c r="IOW58" s="526"/>
      <c r="IOX58" s="526"/>
      <c r="IOY58" s="526"/>
      <c r="IOZ58" s="526"/>
      <c r="IPA58" s="526"/>
      <c r="IPB58" s="526"/>
      <c r="IPC58" s="526"/>
      <c r="IPD58" s="526"/>
      <c r="IPE58" s="526"/>
      <c r="IPF58" s="526"/>
      <c r="IPG58" s="526"/>
      <c r="IPH58" s="526"/>
      <c r="IPI58" s="526"/>
      <c r="IPJ58" s="526"/>
      <c r="IPK58" s="526"/>
      <c r="IPL58" s="526"/>
      <c r="IPM58" s="526"/>
      <c r="IPN58" s="526"/>
      <c r="IPO58" s="526"/>
      <c r="IPP58" s="526"/>
      <c r="IPQ58" s="526"/>
      <c r="IPR58" s="526"/>
      <c r="IPS58" s="526"/>
      <c r="IPT58" s="526"/>
      <c r="IPU58" s="526"/>
      <c r="IPV58" s="526"/>
      <c r="IPW58" s="526"/>
      <c r="IPX58" s="526"/>
      <c r="IPY58" s="526"/>
      <c r="IPZ58" s="526"/>
      <c r="IQA58" s="526"/>
      <c r="IQB58" s="526"/>
      <c r="IQC58" s="526"/>
      <c r="IQD58" s="526"/>
      <c r="IQE58" s="526"/>
      <c r="IQF58" s="526"/>
      <c r="IQG58" s="526"/>
      <c r="IQH58" s="526"/>
      <c r="IQI58" s="526"/>
      <c r="IQJ58" s="526"/>
      <c r="IQK58" s="526"/>
      <c r="IQL58" s="526"/>
      <c r="IQM58" s="526"/>
      <c r="IQN58" s="526"/>
      <c r="IQO58" s="526"/>
      <c r="IQP58" s="526"/>
      <c r="IQQ58" s="526"/>
      <c r="IQR58" s="526"/>
      <c r="IQS58" s="526"/>
      <c r="IQT58" s="526"/>
      <c r="IQU58" s="526"/>
      <c r="IQV58" s="526"/>
      <c r="IQW58" s="526"/>
      <c r="IQX58" s="526"/>
      <c r="IQY58" s="526"/>
      <c r="IQZ58" s="526"/>
      <c r="IRA58" s="526"/>
      <c r="IRB58" s="526"/>
      <c r="IRC58" s="526"/>
      <c r="IRD58" s="526"/>
      <c r="IRE58" s="526"/>
      <c r="IRF58" s="526"/>
      <c r="IRG58" s="526"/>
      <c r="IRH58" s="526"/>
      <c r="IRI58" s="526"/>
      <c r="IRJ58" s="526"/>
      <c r="IRK58" s="526"/>
      <c r="IRL58" s="526"/>
      <c r="IRM58" s="526"/>
      <c r="IRN58" s="526"/>
      <c r="IRO58" s="526"/>
      <c r="IRP58" s="526"/>
      <c r="IRQ58" s="526"/>
      <c r="IRR58" s="526"/>
      <c r="IRS58" s="526"/>
      <c r="IRT58" s="526"/>
      <c r="IRU58" s="526"/>
      <c r="IRV58" s="526"/>
      <c r="IRW58" s="526"/>
      <c r="IRX58" s="526"/>
      <c r="IRY58" s="526"/>
      <c r="IRZ58" s="526"/>
      <c r="ISA58" s="526"/>
      <c r="ISB58" s="526"/>
      <c r="ISC58" s="526"/>
      <c r="ISD58" s="526"/>
      <c r="ISE58" s="526"/>
      <c r="ISF58" s="526"/>
      <c r="ISG58" s="526"/>
      <c r="ISH58" s="526"/>
      <c r="ISI58" s="526"/>
      <c r="ISJ58" s="526"/>
      <c r="ISK58" s="526"/>
      <c r="ISL58" s="526"/>
      <c r="ISM58" s="526"/>
      <c r="ISN58" s="526"/>
      <c r="ISO58" s="526"/>
      <c r="ISP58" s="526"/>
      <c r="ISQ58" s="526"/>
      <c r="ISR58" s="526"/>
      <c r="ISS58" s="526"/>
      <c r="IST58" s="526"/>
      <c r="ISU58" s="526"/>
      <c r="ISV58" s="526"/>
      <c r="ISW58" s="526"/>
      <c r="ISX58" s="526"/>
      <c r="ISY58" s="526"/>
      <c r="ISZ58" s="526"/>
      <c r="ITA58" s="526"/>
      <c r="ITB58" s="526"/>
      <c r="ITC58" s="526"/>
      <c r="ITD58" s="526"/>
      <c r="ITE58" s="526"/>
      <c r="ITF58" s="526"/>
      <c r="ITG58" s="526"/>
      <c r="ITH58" s="526"/>
      <c r="ITI58" s="526"/>
      <c r="ITJ58" s="526"/>
      <c r="ITK58" s="526"/>
      <c r="ITL58" s="526"/>
      <c r="ITM58" s="526"/>
      <c r="ITN58" s="526"/>
      <c r="ITO58" s="526"/>
      <c r="ITP58" s="526"/>
      <c r="ITQ58" s="526"/>
      <c r="ITR58" s="526"/>
      <c r="ITS58" s="526"/>
      <c r="ITT58" s="526"/>
      <c r="ITU58" s="526"/>
      <c r="ITV58" s="526"/>
      <c r="ITW58" s="526"/>
      <c r="ITX58" s="526"/>
      <c r="ITY58" s="526"/>
      <c r="ITZ58" s="526"/>
      <c r="IUA58" s="526"/>
      <c r="IUB58" s="526"/>
      <c r="IUC58" s="526"/>
      <c r="IUD58" s="526"/>
      <c r="IUE58" s="526"/>
      <c r="IUF58" s="526"/>
      <c r="IUG58" s="526"/>
      <c r="IUH58" s="526"/>
      <c r="IUI58" s="526"/>
      <c r="IUJ58" s="526"/>
      <c r="IUK58" s="526"/>
      <c r="IUL58" s="526"/>
      <c r="IUM58" s="526"/>
      <c r="IUN58" s="526"/>
      <c r="IUO58" s="526"/>
      <c r="IUP58" s="526"/>
      <c r="IUQ58" s="526"/>
      <c r="IUR58" s="526"/>
      <c r="IUS58" s="526"/>
      <c r="IUT58" s="526"/>
      <c r="IUU58" s="526"/>
      <c r="IUV58" s="526"/>
      <c r="IUW58" s="526"/>
      <c r="IUX58" s="526"/>
      <c r="IUY58" s="526"/>
      <c r="IUZ58" s="526"/>
      <c r="IVA58" s="526"/>
      <c r="IVB58" s="526"/>
      <c r="IVC58" s="526"/>
      <c r="IVD58" s="526"/>
      <c r="IVE58" s="526"/>
      <c r="IVF58" s="526"/>
      <c r="IVG58" s="526"/>
      <c r="IVH58" s="526"/>
      <c r="IVI58" s="526"/>
      <c r="IVJ58" s="526"/>
      <c r="IVK58" s="526"/>
      <c r="IVL58" s="526"/>
      <c r="IVM58" s="526"/>
      <c r="IVN58" s="526"/>
      <c r="IVO58" s="526"/>
      <c r="IVP58" s="526"/>
      <c r="IVQ58" s="526"/>
      <c r="IVR58" s="526"/>
      <c r="IVS58" s="526"/>
      <c r="IVT58" s="526"/>
      <c r="IVU58" s="526"/>
      <c r="IVV58" s="526"/>
      <c r="IVW58" s="526"/>
      <c r="IVX58" s="526"/>
      <c r="IVY58" s="526"/>
      <c r="IVZ58" s="526"/>
      <c r="IWA58" s="526"/>
      <c r="IWB58" s="526"/>
      <c r="IWC58" s="526"/>
      <c r="IWD58" s="526"/>
      <c r="IWE58" s="526"/>
      <c r="IWF58" s="526"/>
      <c r="IWG58" s="526"/>
      <c r="IWH58" s="526"/>
      <c r="IWI58" s="526"/>
      <c r="IWJ58" s="526"/>
      <c r="IWK58" s="526"/>
      <c r="IWL58" s="526"/>
      <c r="IWM58" s="526"/>
      <c r="IWN58" s="526"/>
      <c r="IWO58" s="526"/>
      <c r="IWP58" s="526"/>
      <c r="IWQ58" s="526"/>
      <c r="IWR58" s="526"/>
      <c r="IWS58" s="526"/>
      <c r="IWT58" s="526"/>
      <c r="IWU58" s="526"/>
      <c r="IWV58" s="526"/>
      <c r="IWW58" s="526"/>
      <c r="IWX58" s="526"/>
      <c r="IWY58" s="526"/>
      <c r="IWZ58" s="526"/>
      <c r="IXA58" s="526"/>
      <c r="IXB58" s="526"/>
      <c r="IXC58" s="526"/>
      <c r="IXD58" s="526"/>
      <c r="IXE58" s="526"/>
      <c r="IXF58" s="526"/>
      <c r="IXG58" s="526"/>
      <c r="IXH58" s="526"/>
      <c r="IXI58" s="526"/>
      <c r="IXJ58" s="526"/>
      <c r="IXK58" s="526"/>
      <c r="IXL58" s="526"/>
      <c r="IXM58" s="526"/>
      <c r="IXN58" s="526"/>
      <c r="IXO58" s="526"/>
      <c r="IXP58" s="526"/>
      <c r="IXQ58" s="526"/>
      <c r="IXR58" s="526"/>
      <c r="IXS58" s="526"/>
      <c r="IXT58" s="526"/>
      <c r="IXU58" s="526"/>
      <c r="IXV58" s="526"/>
      <c r="IXW58" s="526"/>
      <c r="IXX58" s="526"/>
      <c r="IXY58" s="526"/>
      <c r="IXZ58" s="526"/>
      <c r="IYA58" s="526"/>
      <c r="IYB58" s="526"/>
      <c r="IYC58" s="526"/>
      <c r="IYD58" s="526"/>
      <c r="IYE58" s="526"/>
      <c r="IYF58" s="526"/>
      <c r="IYG58" s="526"/>
      <c r="IYH58" s="526"/>
      <c r="IYI58" s="526"/>
      <c r="IYJ58" s="526"/>
      <c r="IYK58" s="526"/>
      <c r="IYL58" s="526"/>
      <c r="IYM58" s="526"/>
      <c r="IYN58" s="526"/>
      <c r="IYO58" s="526"/>
      <c r="IYP58" s="526"/>
      <c r="IYQ58" s="526"/>
      <c r="IYR58" s="526"/>
      <c r="IYS58" s="526"/>
      <c r="IYT58" s="526"/>
      <c r="IYU58" s="526"/>
      <c r="IYV58" s="526"/>
      <c r="IYW58" s="526"/>
      <c r="IYX58" s="526"/>
      <c r="IYY58" s="526"/>
      <c r="IYZ58" s="526"/>
      <c r="IZA58" s="526"/>
      <c r="IZB58" s="526"/>
      <c r="IZC58" s="526"/>
      <c r="IZD58" s="526"/>
      <c r="IZE58" s="526"/>
      <c r="IZF58" s="526"/>
      <c r="IZG58" s="526"/>
      <c r="IZH58" s="526"/>
      <c r="IZI58" s="526"/>
      <c r="IZJ58" s="526"/>
      <c r="IZK58" s="526"/>
      <c r="IZL58" s="526"/>
      <c r="IZM58" s="526"/>
      <c r="IZN58" s="526"/>
      <c r="IZO58" s="526"/>
      <c r="IZP58" s="526"/>
      <c r="IZQ58" s="526"/>
      <c r="IZR58" s="526"/>
      <c r="IZS58" s="526"/>
      <c r="IZT58" s="526"/>
      <c r="IZU58" s="526"/>
      <c r="IZV58" s="526"/>
      <c r="IZW58" s="526"/>
      <c r="IZX58" s="526"/>
      <c r="IZY58" s="526"/>
      <c r="IZZ58" s="526"/>
      <c r="JAA58" s="526"/>
      <c r="JAB58" s="526"/>
      <c r="JAC58" s="526"/>
      <c r="JAD58" s="526"/>
      <c r="JAE58" s="526"/>
      <c r="JAF58" s="526"/>
      <c r="JAG58" s="526"/>
      <c r="JAH58" s="526"/>
      <c r="JAI58" s="526"/>
      <c r="JAJ58" s="526"/>
      <c r="JAK58" s="526"/>
      <c r="JAL58" s="526"/>
      <c r="JAM58" s="526"/>
      <c r="JAN58" s="526"/>
      <c r="JAO58" s="526"/>
      <c r="JAP58" s="526"/>
      <c r="JAQ58" s="526"/>
      <c r="JAR58" s="526"/>
      <c r="JAS58" s="526"/>
      <c r="JAT58" s="526"/>
      <c r="JAU58" s="526"/>
      <c r="JAV58" s="526"/>
      <c r="JAW58" s="526"/>
      <c r="JAX58" s="526"/>
      <c r="JAY58" s="526"/>
      <c r="JAZ58" s="526"/>
      <c r="JBA58" s="526"/>
      <c r="JBB58" s="526"/>
      <c r="JBC58" s="526"/>
      <c r="JBD58" s="526"/>
      <c r="JBE58" s="526"/>
      <c r="JBF58" s="526"/>
      <c r="JBG58" s="526"/>
      <c r="JBH58" s="526"/>
      <c r="JBI58" s="526"/>
      <c r="JBJ58" s="526"/>
      <c r="JBK58" s="526"/>
      <c r="JBL58" s="526"/>
      <c r="JBM58" s="526"/>
      <c r="JBN58" s="526"/>
      <c r="JBO58" s="526"/>
      <c r="JBP58" s="526"/>
      <c r="JBQ58" s="526"/>
      <c r="JBR58" s="526"/>
      <c r="JBS58" s="526"/>
      <c r="JBT58" s="526"/>
      <c r="JBU58" s="526"/>
      <c r="JBV58" s="526"/>
      <c r="JBW58" s="526"/>
      <c r="JBX58" s="526"/>
      <c r="JBY58" s="526"/>
      <c r="JBZ58" s="526"/>
      <c r="JCA58" s="526"/>
      <c r="JCB58" s="526"/>
      <c r="JCC58" s="526"/>
      <c r="JCD58" s="526"/>
      <c r="JCE58" s="526"/>
      <c r="JCF58" s="526"/>
      <c r="JCG58" s="526"/>
      <c r="JCH58" s="526"/>
      <c r="JCI58" s="526"/>
      <c r="JCJ58" s="526"/>
      <c r="JCK58" s="526"/>
      <c r="JCL58" s="526"/>
      <c r="JCM58" s="526"/>
      <c r="JCN58" s="526"/>
      <c r="JCO58" s="526"/>
      <c r="JCP58" s="526"/>
      <c r="JCQ58" s="526"/>
      <c r="JCR58" s="526"/>
      <c r="JCS58" s="526"/>
      <c r="JCT58" s="526"/>
      <c r="JCU58" s="526"/>
      <c r="JCV58" s="526"/>
      <c r="JCW58" s="526"/>
      <c r="JCX58" s="526"/>
      <c r="JCY58" s="526"/>
      <c r="JCZ58" s="526"/>
      <c r="JDA58" s="526"/>
      <c r="JDB58" s="526"/>
      <c r="JDC58" s="526"/>
      <c r="JDD58" s="526"/>
      <c r="JDE58" s="526"/>
      <c r="JDF58" s="526"/>
      <c r="JDG58" s="526"/>
      <c r="JDH58" s="526"/>
      <c r="JDI58" s="526"/>
      <c r="JDJ58" s="526"/>
      <c r="JDK58" s="526"/>
      <c r="JDL58" s="526"/>
      <c r="JDM58" s="526"/>
      <c r="JDN58" s="526"/>
      <c r="JDO58" s="526"/>
      <c r="JDP58" s="526"/>
      <c r="JDQ58" s="526"/>
      <c r="JDR58" s="526"/>
      <c r="JDS58" s="526"/>
      <c r="JDT58" s="526"/>
      <c r="JDU58" s="526"/>
      <c r="JDV58" s="526"/>
      <c r="JDW58" s="526"/>
      <c r="JDX58" s="526"/>
      <c r="JDY58" s="526"/>
      <c r="JDZ58" s="526"/>
      <c r="JEA58" s="526"/>
      <c r="JEB58" s="526"/>
      <c r="JEC58" s="526"/>
      <c r="JED58" s="526"/>
      <c r="JEE58" s="526"/>
      <c r="JEF58" s="526"/>
      <c r="JEG58" s="526"/>
      <c r="JEH58" s="526"/>
      <c r="JEI58" s="526"/>
      <c r="JEJ58" s="526"/>
      <c r="JEK58" s="526"/>
      <c r="JEL58" s="526"/>
      <c r="JEM58" s="526"/>
      <c r="JEN58" s="526"/>
      <c r="JEO58" s="526"/>
      <c r="JEP58" s="526"/>
      <c r="JEQ58" s="526"/>
      <c r="JER58" s="526"/>
      <c r="JES58" s="526"/>
      <c r="JET58" s="526"/>
      <c r="JEU58" s="526"/>
      <c r="JEV58" s="526"/>
      <c r="JEW58" s="526"/>
      <c r="JEX58" s="526"/>
      <c r="JEY58" s="526"/>
      <c r="JEZ58" s="526"/>
      <c r="JFA58" s="526"/>
      <c r="JFB58" s="526"/>
      <c r="JFC58" s="526"/>
      <c r="JFD58" s="526"/>
      <c r="JFE58" s="526"/>
      <c r="JFF58" s="526"/>
      <c r="JFG58" s="526"/>
      <c r="JFH58" s="526"/>
      <c r="JFI58" s="526"/>
      <c r="JFJ58" s="526"/>
      <c r="JFK58" s="526"/>
      <c r="JFL58" s="526"/>
      <c r="JFM58" s="526"/>
      <c r="JFN58" s="526"/>
      <c r="JFO58" s="526"/>
      <c r="JFP58" s="526"/>
      <c r="JFQ58" s="526"/>
      <c r="JFR58" s="526"/>
      <c r="JFS58" s="526"/>
      <c r="JFT58" s="526"/>
      <c r="JFU58" s="526"/>
      <c r="JFV58" s="526"/>
      <c r="JFW58" s="526"/>
      <c r="JFX58" s="526"/>
      <c r="JFY58" s="526"/>
      <c r="JFZ58" s="526"/>
      <c r="JGA58" s="526"/>
      <c r="JGB58" s="526"/>
      <c r="JGC58" s="526"/>
      <c r="JGD58" s="526"/>
      <c r="JGE58" s="526"/>
      <c r="JGF58" s="526"/>
      <c r="JGG58" s="526"/>
      <c r="JGH58" s="526"/>
      <c r="JGI58" s="526"/>
      <c r="JGJ58" s="526"/>
      <c r="JGK58" s="526"/>
      <c r="JGL58" s="526"/>
      <c r="JGM58" s="526"/>
      <c r="JGN58" s="526"/>
      <c r="JGO58" s="526"/>
      <c r="JGP58" s="526"/>
      <c r="JGQ58" s="526"/>
      <c r="JGR58" s="526"/>
      <c r="JGS58" s="526"/>
      <c r="JGT58" s="526"/>
      <c r="JGU58" s="526"/>
      <c r="JGV58" s="526"/>
      <c r="JGW58" s="526"/>
      <c r="JGX58" s="526"/>
      <c r="JGY58" s="526"/>
      <c r="JGZ58" s="526"/>
      <c r="JHA58" s="526"/>
      <c r="JHB58" s="526"/>
      <c r="JHC58" s="526"/>
      <c r="JHD58" s="526"/>
      <c r="JHE58" s="526"/>
      <c r="JHF58" s="526"/>
      <c r="JHG58" s="526"/>
      <c r="JHH58" s="526"/>
      <c r="JHI58" s="526"/>
      <c r="JHJ58" s="526"/>
      <c r="JHK58" s="526"/>
      <c r="JHL58" s="526"/>
      <c r="JHM58" s="526"/>
      <c r="JHN58" s="526"/>
      <c r="JHO58" s="526"/>
      <c r="JHP58" s="526"/>
      <c r="JHQ58" s="526"/>
      <c r="JHR58" s="526"/>
      <c r="JHS58" s="526"/>
      <c r="JHT58" s="526"/>
      <c r="JHU58" s="526"/>
      <c r="JHV58" s="526"/>
      <c r="JHW58" s="526"/>
      <c r="JHX58" s="526"/>
      <c r="JHY58" s="526"/>
      <c r="JHZ58" s="526"/>
      <c r="JIA58" s="526"/>
      <c r="JIB58" s="526"/>
      <c r="JIC58" s="526"/>
      <c r="JID58" s="526"/>
      <c r="JIE58" s="526"/>
      <c r="JIF58" s="526"/>
      <c r="JIG58" s="526"/>
      <c r="JIH58" s="526"/>
      <c r="JII58" s="526"/>
      <c r="JIJ58" s="526"/>
      <c r="JIK58" s="526"/>
      <c r="JIL58" s="526"/>
      <c r="JIM58" s="526"/>
      <c r="JIN58" s="526"/>
      <c r="JIO58" s="526"/>
      <c r="JIP58" s="526"/>
      <c r="JIQ58" s="526"/>
      <c r="JIR58" s="526"/>
      <c r="JIS58" s="526"/>
      <c r="JIT58" s="526"/>
      <c r="JIU58" s="526"/>
      <c r="JIV58" s="526"/>
      <c r="JIW58" s="526"/>
      <c r="JIX58" s="526"/>
      <c r="JIY58" s="526"/>
      <c r="JIZ58" s="526"/>
      <c r="JJA58" s="526"/>
      <c r="JJB58" s="526"/>
      <c r="JJC58" s="526"/>
      <c r="JJD58" s="526"/>
      <c r="JJE58" s="526"/>
      <c r="JJF58" s="526"/>
      <c r="JJG58" s="526"/>
      <c r="JJH58" s="526"/>
      <c r="JJI58" s="526"/>
      <c r="JJJ58" s="526"/>
      <c r="JJK58" s="526"/>
      <c r="JJL58" s="526"/>
      <c r="JJM58" s="526"/>
      <c r="JJN58" s="526"/>
      <c r="JJO58" s="526"/>
      <c r="JJP58" s="526"/>
      <c r="JJQ58" s="526"/>
      <c r="JJR58" s="526"/>
      <c r="JJS58" s="526"/>
      <c r="JJT58" s="526"/>
      <c r="JJU58" s="526"/>
      <c r="JJV58" s="526"/>
      <c r="JJW58" s="526"/>
      <c r="JJX58" s="526"/>
      <c r="JJY58" s="526"/>
      <c r="JJZ58" s="526"/>
      <c r="JKA58" s="526"/>
      <c r="JKB58" s="526"/>
      <c r="JKC58" s="526"/>
      <c r="JKD58" s="526"/>
      <c r="JKE58" s="526"/>
      <c r="JKF58" s="526"/>
      <c r="JKG58" s="526"/>
      <c r="JKH58" s="526"/>
      <c r="JKI58" s="526"/>
      <c r="JKJ58" s="526"/>
      <c r="JKK58" s="526"/>
      <c r="JKL58" s="526"/>
      <c r="JKM58" s="526"/>
      <c r="JKN58" s="526"/>
      <c r="JKO58" s="526"/>
      <c r="JKP58" s="526"/>
      <c r="JKQ58" s="526"/>
      <c r="JKR58" s="526"/>
      <c r="JKS58" s="526"/>
      <c r="JKT58" s="526"/>
      <c r="JKU58" s="526"/>
      <c r="JKV58" s="526"/>
      <c r="JKW58" s="526"/>
      <c r="JKX58" s="526"/>
      <c r="JKY58" s="526"/>
      <c r="JKZ58" s="526"/>
      <c r="JLA58" s="526"/>
      <c r="JLB58" s="526"/>
      <c r="JLC58" s="526"/>
      <c r="JLD58" s="526"/>
      <c r="JLE58" s="526"/>
      <c r="JLF58" s="526"/>
      <c r="JLG58" s="526"/>
      <c r="JLH58" s="526"/>
      <c r="JLI58" s="526"/>
      <c r="JLJ58" s="526"/>
      <c r="JLK58" s="526"/>
      <c r="JLL58" s="526"/>
      <c r="JLM58" s="526"/>
      <c r="JLN58" s="526"/>
      <c r="JLO58" s="526"/>
      <c r="JLP58" s="526"/>
      <c r="JLQ58" s="526"/>
      <c r="JLR58" s="526"/>
      <c r="JLS58" s="526"/>
      <c r="JLT58" s="526"/>
      <c r="JLU58" s="526"/>
      <c r="JLV58" s="526"/>
      <c r="JLW58" s="526"/>
      <c r="JLX58" s="526"/>
      <c r="JLY58" s="526"/>
      <c r="JLZ58" s="526"/>
      <c r="JMA58" s="526"/>
      <c r="JMB58" s="526"/>
      <c r="JMC58" s="526"/>
      <c r="JMD58" s="526"/>
      <c r="JME58" s="526"/>
      <c r="JMF58" s="526"/>
      <c r="JMG58" s="526"/>
      <c r="JMH58" s="526"/>
      <c r="JMI58" s="526"/>
      <c r="JMJ58" s="526"/>
      <c r="JMK58" s="526"/>
      <c r="JML58" s="526"/>
      <c r="JMM58" s="526"/>
      <c r="JMN58" s="526"/>
      <c r="JMO58" s="526"/>
      <c r="JMP58" s="526"/>
      <c r="JMQ58" s="526"/>
      <c r="JMR58" s="526"/>
      <c r="JMS58" s="526"/>
      <c r="JMT58" s="526"/>
      <c r="JMU58" s="526"/>
      <c r="JMV58" s="526"/>
      <c r="JMW58" s="526"/>
      <c r="JMX58" s="526"/>
      <c r="JMY58" s="526"/>
      <c r="JMZ58" s="526"/>
      <c r="JNA58" s="526"/>
      <c r="JNB58" s="526"/>
      <c r="JNC58" s="526"/>
      <c r="JND58" s="526"/>
      <c r="JNE58" s="526"/>
      <c r="JNF58" s="526"/>
      <c r="JNG58" s="526"/>
      <c r="JNH58" s="526"/>
      <c r="JNI58" s="526"/>
      <c r="JNJ58" s="526"/>
      <c r="JNK58" s="526"/>
      <c r="JNL58" s="526"/>
      <c r="JNM58" s="526"/>
      <c r="JNN58" s="526"/>
      <c r="JNO58" s="526"/>
      <c r="JNP58" s="526"/>
      <c r="JNQ58" s="526"/>
      <c r="JNR58" s="526"/>
      <c r="JNS58" s="526"/>
      <c r="JNT58" s="526"/>
      <c r="JNU58" s="526"/>
      <c r="JNV58" s="526"/>
      <c r="JNW58" s="526"/>
      <c r="JNX58" s="526"/>
      <c r="JNY58" s="526"/>
      <c r="JNZ58" s="526"/>
      <c r="JOA58" s="526"/>
      <c r="JOB58" s="526"/>
      <c r="JOC58" s="526"/>
      <c r="JOD58" s="526"/>
      <c r="JOE58" s="526"/>
      <c r="JOF58" s="526"/>
      <c r="JOG58" s="526"/>
      <c r="JOH58" s="526"/>
      <c r="JOI58" s="526"/>
      <c r="JOJ58" s="526"/>
      <c r="JOK58" s="526"/>
      <c r="JOL58" s="526"/>
      <c r="JOM58" s="526"/>
      <c r="JON58" s="526"/>
      <c r="JOO58" s="526"/>
      <c r="JOP58" s="526"/>
      <c r="JOQ58" s="526"/>
      <c r="JOR58" s="526"/>
      <c r="JOS58" s="526"/>
      <c r="JOT58" s="526"/>
      <c r="JOU58" s="526"/>
      <c r="JOV58" s="526"/>
      <c r="JOW58" s="526"/>
      <c r="JOX58" s="526"/>
      <c r="JOY58" s="526"/>
      <c r="JOZ58" s="526"/>
      <c r="JPA58" s="526"/>
      <c r="JPB58" s="526"/>
      <c r="JPC58" s="526"/>
      <c r="JPD58" s="526"/>
      <c r="JPE58" s="526"/>
      <c r="JPF58" s="526"/>
      <c r="JPG58" s="526"/>
      <c r="JPH58" s="526"/>
      <c r="JPI58" s="526"/>
      <c r="JPJ58" s="526"/>
      <c r="JPK58" s="526"/>
      <c r="JPL58" s="526"/>
      <c r="JPM58" s="526"/>
      <c r="JPN58" s="526"/>
      <c r="JPO58" s="526"/>
      <c r="JPP58" s="526"/>
      <c r="JPQ58" s="526"/>
      <c r="JPR58" s="526"/>
      <c r="JPS58" s="526"/>
      <c r="JPT58" s="526"/>
      <c r="JPU58" s="526"/>
      <c r="JPV58" s="526"/>
      <c r="JPW58" s="526"/>
      <c r="JPX58" s="526"/>
      <c r="JPY58" s="526"/>
      <c r="JPZ58" s="526"/>
      <c r="JQA58" s="526"/>
      <c r="JQB58" s="526"/>
      <c r="JQC58" s="526"/>
      <c r="JQD58" s="526"/>
      <c r="JQE58" s="526"/>
      <c r="JQF58" s="526"/>
      <c r="JQG58" s="526"/>
      <c r="JQH58" s="526"/>
      <c r="JQI58" s="526"/>
      <c r="JQJ58" s="526"/>
      <c r="JQK58" s="526"/>
      <c r="JQL58" s="526"/>
      <c r="JQM58" s="526"/>
      <c r="JQN58" s="526"/>
      <c r="JQO58" s="526"/>
      <c r="JQP58" s="526"/>
      <c r="JQQ58" s="526"/>
      <c r="JQR58" s="526"/>
      <c r="JQS58" s="526"/>
      <c r="JQT58" s="526"/>
      <c r="JQU58" s="526"/>
      <c r="JQV58" s="526"/>
      <c r="JQW58" s="526"/>
      <c r="JQX58" s="526"/>
      <c r="JQY58" s="526"/>
      <c r="JQZ58" s="526"/>
      <c r="JRA58" s="526"/>
      <c r="JRB58" s="526"/>
      <c r="JRC58" s="526"/>
      <c r="JRD58" s="526"/>
      <c r="JRE58" s="526"/>
      <c r="JRF58" s="526"/>
      <c r="JRG58" s="526"/>
      <c r="JRH58" s="526"/>
      <c r="JRI58" s="526"/>
      <c r="JRJ58" s="526"/>
      <c r="JRK58" s="526"/>
      <c r="JRL58" s="526"/>
      <c r="JRM58" s="526"/>
      <c r="JRN58" s="526"/>
      <c r="JRO58" s="526"/>
      <c r="JRP58" s="526"/>
      <c r="JRQ58" s="526"/>
      <c r="JRR58" s="526"/>
      <c r="JRS58" s="526"/>
      <c r="JRT58" s="526"/>
      <c r="JRU58" s="526"/>
      <c r="JRV58" s="526"/>
      <c r="JRW58" s="526"/>
      <c r="JRX58" s="526"/>
      <c r="JRY58" s="526"/>
      <c r="JRZ58" s="526"/>
      <c r="JSA58" s="526"/>
      <c r="JSB58" s="526"/>
      <c r="JSC58" s="526"/>
      <c r="JSD58" s="526"/>
      <c r="JSE58" s="526"/>
      <c r="JSF58" s="526"/>
      <c r="JSG58" s="526"/>
      <c r="JSH58" s="526"/>
      <c r="JSI58" s="526"/>
      <c r="JSJ58" s="526"/>
      <c r="JSK58" s="526"/>
      <c r="JSL58" s="526"/>
      <c r="JSM58" s="526"/>
      <c r="JSN58" s="526"/>
      <c r="JSO58" s="526"/>
      <c r="JSP58" s="526"/>
      <c r="JSQ58" s="526"/>
      <c r="JSR58" s="526"/>
      <c r="JSS58" s="526"/>
      <c r="JST58" s="526"/>
      <c r="JSU58" s="526"/>
      <c r="JSV58" s="526"/>
      <c r="JSW58" s="526"/>
      <c r="JSX58" s="526"/>
      <c r="JSY58" s="526"/>
      <c r="JSZ58" s="526"/>
      <c r="JTA58" s="526"/>
      <c r="JTB58" s="526"/>
      <c r="JTC58" s="526"/>
      <c r="JTD58" s="526"/>
      <c r="JTE58" s="526"/>
      <c r="JTF58" s="526"/>
      <c r="JTG58" s="526"/>
      <c r="JTH58" s="526"/>
      <c r="JTI58" s="526"/>
      <c r="JTJ58" s="526"/>
      <c r="JTK58" s="526"/>
      <c r="JTL58" s="526"/>
      <c r="JTM58" s="526"/>
      <c r="JTN58" s="526"/>
      <c r="JTO58" s="526"/>
      <c r="JTP58" s="526"/>
      <c r="JTQ58" s="526"/>
      <c r="JTR58" s="526"/>
      <c r="JTS58" s="526"/>
      <c r="JTT58" s="526"/>
      <c r="JTU58" s="526"/>
      <c r="JTV58" s="526"/>
      <c r="JTW58" s="526"/>
      <c r="JTX58" s="526"/>
      <c r="JTY58" s="526"/>
      <c r="JTZ58" s="526"/>
      <c r="JUA58" s="526"/>
      <c r="JUB58" s="526"/>
      <c r="JUC58" s="526"/>
      <c r="JUD58" s="526"/>
      <c r="JUE58" s="526"/>
      <c r="JUF58" s="526"/>
      <c r="JUG58" s="526"/>
      <c r="JUH58" s="526"/>
      <c r="JUI58" s="526"/>
      <c r="JUJ58" s="526"/>
      <c r="JUK58" s="526"/>
      <c r="JUL58" s="526"/>
      <c r="JUM58" s="526"/>
      <c r="JUN58" s="526"/>
      <c r="JUO58" s="526"/>
      <c r="JUP58" s="526"/>
      <c r="JUQ58" s="526"/>
      <c r="JUR58" s="526"/>
      <c r="JUS58" s="526"/>
      <c r="JUT58" s="526"/>
      <c r="JUU58" s="526"/>
      <c r="JUV58" s="526"/>
      <c r="JUW58" s="526"/>
      <c r="JUX58" s="526"/>
      <c r="JUY58" s="526"/>
      <c r="JUZ58" s="526"/>
      <c r="JVA58" s="526"/>
      <c r="JVB58" s="526"/>
      <c r="JVC58" s="526"/>
      <c r="JVD58" s="526"/>
      <c r="JVE58" s="526"/>
      <c r="JVF58" s="526"/>
      <c r="JVG58" s="526"/>
      <c r="JVH58" s="526"/>
      <c r="JVI58" s="526"/>
      <c r="JVJ58" s="526"/>
      <c r="JVK58" s="526"/>
      <c r="JVL58" s="526"/>
      <c r="JVM58" s="526"/>
      <c r="JVN58" s="526"/>
      <c r="JVO58" s="526"/>
      <c r="JVP58" s="526"/>
      <c r="JVQ58" s="526"/>
      <c r="JVR58" s="526"/>
      <c r="JVS58" s="526"/>
      <c r="JVT58" s="526"/>
      <c r="JVU58" s="526"/>
      <c r="JVV58" s="526"/>
      <c r="JVW58" s="526"/>
      <c r="JVX58" s="526"/>
      <c r="JVY58" s="526"/>
      <c r="JVZ58" s="526"/>
      <c r="JWA58" s="526"/>
      <c r="JWB58" s="526"/>
      <c r="JWC58" s="526"/>
      <c r="JWD58" s="526"/>
      <c r="JWE58" s="526"/>
      <c r="JWF58" s="526"/>
      <c r="JWG58" s="526"/>
      <c r="JWH58" s="526"/>
      <c r="JWI58" s="526"/>
      <c r="JWJ58" s="526"/>
      <c r="JWK58" s="526"/>
      <c r="JWL58" s="526"/>
      <c r="JWM58" s="526"/>
      <c r="JWN58" s="526"/>
      <c r="JWO58" s="526"/>
      <c r="JWP58" s="526"/>
      <c r="JWQ58" s="526"/>
      <c r="JWR58" s="526"/>
      <c r="JWS58" s="526"/>
      <c r="JWT58" s="526"/>
      <c r="JWU58" s="526"/>
      <c r="JWV58" s="526"/>
      <c r="JWW58" s="526"/>
      <c r="JWX58" s="526"/>
      <c r="JWY58" s="526"/>
      <c r="JWZ58" s="526"/>
      <c r="JXA58" s="526"/>
      <c r="JXB58" s="526"/>
      <c r="JXC58" s="526"/>
      <c r="JXD58" s="526"/>
      <c r="JXE58" s="526"/>
      <c r="JXF58" s="526"/>
      <c r="JXG58" s="526"/>
      <c r="JXH58" s="526"/>
      <c r="JXI58" s="526"/>
      <c r="JXJ58" s="526"/>
      <c r="JXK58" s="526"/>
      <c r="JXL58" s="526"/>
      <c r="JXM58" s="526"/>
      <c r="JXN58" s="526"/>
      <c r="JXO58" s="526"/>
      <c r="JXP58" s="526"/>
      <c r="JXQ58" s="526"/>
      <c r="JXR58" s="526"/>
      <c r="JXS58" s="526"/>
      <c r="JXT58" s="526"/>
      <c r="JXU58" s="526"/>
      <c r="JXV58" s="526"/>
      <c r="JXW58" s="526"/>
      <c r="JXX58" s="526"/>
      <c r="JXY58" s="526"/>
      <c r="JXZ58" s="526"/>
      <c r="JYA58" s="526"/>
      <c r="JYB58" s="526"/>
      <c r="JYC58" s="526"/>
      <c r="JYD58" s="526"/>
      <c r="JYE58" s="526"/>
      <c r="JYF58" s="526"/>
      <c r="JYG58" s="526"/>
      <c r="JYH58" s="526"/>
      <c r="JYI58" s="526"/>
      <c r="JYJ58" s="526"/>
      <c r="JYK58" s="526"/>
      <c r="JYL58" s="526"/>
      <c r="JYM58" s="526"/>
      <c r="JYN58" s="526"/>
      <c r="JYO58" s="526"/>
      <c r="JYP58" s="526"/>
      <c r="JYQ58" s="526"/>
      <c r="JYR58" s="526"/>
      <c r="JYS58" s="526"/>
      <c r="JYT58" s="526"/>
      <c r="JYU58" s="526"/>
      <c r="JYV58" s="526"/>
      <c r="JYW58" s="526"/>
      <c r="JYX58" s="526"/>
      <c r="JYY58" s="526"/>
      <c r="JYZ58" s="526"/>
      <c r="JZA58" s="526"/>
      <c r="JZB58" s="526"/>
      <c r="JZC58" s="526"/>
      <c r="JZD58" s="526"/>
      <c r="JZE58" s="526"/>
      <c r="JZF58" s="526"/>
      <c r="JZG58" s="526"/>
      <c r="JZH58" s="526"/>
      <c r="JZI58" s="526"/>
      <c r="JZJ58" s="526"/>
      <c r="JZK58" s="526"/>
      <c r="JZL58" s="526"/>
      <c r="JZM58" s="526"/>
      <c r="JZN58" s="526"/>
      <c r="JZO58" s="526"/>
      <c r="JZP58" s="526"/>
      <c r="JZQ58" s="526"/>
      <c r="JZR58" s="526"/>
      <c r="JZS58" s="526"/>
      <c r="JZT58" s="526"/>
      <c r="JZU58" s="526"/>
      <c r="JZV58" s="526"/>
      <c r="JZW58" s="526"/>
      <c r="JZX58" s="526"/>
      <c r="JZY58" s="526"/>
      <c r="JZZ58" s="526"/>
      <c r="KAA58" s="526"/>
      <c r="KAB58" s="526"/>
      <c r="KAC58" s="526"/>
      <c r="KAD58" s="526"/>
      <c r="KAE58" s="526"/>
      <c r="KAF58" s="526"/>
      <c r="KAG58" s="526"/>
      <c r="KAH58" s="526"/>
      <c r="KAI58" s="526"/>
      <c r="KAJ58" s="526"/>
      <c r="KAK58" s="526"/>
      <c r="KAL58" s="526"/>
      <c r="KAM58" s="526"/>
      <c r="KAN58" s="526"/>
      <c r="KAO58" s="526"/>
      <c r="KAP58" s="526"/>
      <c r="KAQ58" s="526"/>
      <c r="KAR58" s="526"/>
      <c r="KAS58" s="526"/>
      <c r="KAT58" s="526"/>
      <c r="KAU58" s="526"/>
      <c r="KAV58" s="526"/>
      <c r="KAW58" s="526"/>
      <c r="KAX58" s="526"/>
      <c r="KAY58" s="526"/>
      <c r="KAZ58" s="526"/>
      <c r="KBA58" s="526"/>
      <c r="KBB58" s="526"/>
      <c r="KBC58" s="526"/>
      <c r="KBD58" s="526"/>
      <c r="KBE58" s="526"/>
      <c r="KBF58" s="526"/>
      <c r="KBG58" s="526"/>
      <c r="KBH58" s="526"/>
      <c r="KBI58" s="526"/>
      <c r="KBJ58" s="526"/>
      <c r="KBK58" s="526"/>
      <c r="KBL58" s="526"/>
      <c r="KBM58" s="526"/>
      <c r="KBN58" s="526"/>
      <c r="KBO58" s="526"/>
      <c r="KBP58" s="526"/>
      <c r="KBQ58" s="526"/>
      <c r="KBR58" s="526"/>
      <c r="KBS58" s="526"/>
      <c r="KBT58" s="526"/>
      <c r="KBU58" s="526"/>
      <c r="KBV58" s="526"/>
      <c r="KBW58" s="526"/>
      <c r="KBX58" s="526"/>
      <c r="KBY58" s="526"/>
      <c r="KBZ58" s="526"/>
      <c r="KCA58" s="526"/>
      <c r="KCB58" s="526"/>
      <c r="KCC58" s="526"/>
      <c r="KCD58" s="526"/>
      <c r="KCE58" s="526"/>
      <c r="KCF58" s="526"/>
      <c r="KCG58" s="526"/>
      <c r="KCH58" s="526"/>
      <c r="KCI58" s="526"/>
      <c r="KCJ58" s="526"/>
      <c r="KCK58" s="526"/>
      <c r="KCL58" s="526"/>
      <c r="KCM58" s="526"/>
      <c r="KCN58" s="526"/>
      <c r="KCO58" s="526"/>
      <c r="KCP58" s="526"/>
      <c r="KCQ58" s="526"/>
      <c r="KCR58" s="526"/>
      <c r="KCS58" s="526"/>
      <c r="KCT58" s="526"/>
      <c r="KCU58" s="526"/>
      <c r="KCV58" s="526"/>
      <c r="KCW58" s="526"/>
      <c r="KCX58" s="526"/>
      <c r="KCY58" s="526"/>
      <c r="KCZ58" s="526"/>
      <c r="KDA58" s="526"/>
      <c r="KDB58" s="526"/>
      <c r="KDC58" s="526"/>
      <c r="KDD58" s="526"/>
      <c r="KDE58" s="526"/>
      <c r="KDF58" s="526"/>
      <c r="KDG58" s="526"/>
      <c r="KDH58" s="526"/>
      <c r="KDI58" s="526"/>
      <c r="KDJ58" s="526"/>
      <c r="KDK58" s="526"/>
      <c r="KDL58" s="526"/>
      <c r="KDM58" s="526"/>
      <c r="KDN58" s="526"/>
      <c r="KDO58" s="526"/>
      <c r="KDP58" s="526"/>
      <c r="KDQ58" s="526"/>
      <c r="KDR58" s="526"/>
      <c r="KDS58" s="526"/>
      <c r="KDT58" s="526"/>
      <c r="KDU58" s="526"/>
      <c r="KDV58" s="526"/>
      <c r="KDW58" s="526"/>
      <c r="KDX58" s="526"/>
      <c r="KDY58" s="526"/>
      <c r="KDZ58" s="526"/>
      <c r="KEA58" s="526"/>
      <c r="KEB58" s="526"/>
      <c r="KEC58" s="526"/>
      <c r="KED58" s="526"/>
      <c r="KEE58" s="526"/>
      <c r="KEF58" s="526"/>
      <c r="KEG58" s="526"/>
      <c r="KEH58" s="526"/>
      <c r="KEI58" s="526"/>
      <c r="KEJ58" s="526"/>
      <c r="KEK58" s="526"/>
      <c r="KEL58" s="526"/>
      <c r="KEM58" s="526"/>
      <c r="KEN58" s="526"/>
      <c r="KEO58" s="526"/>
      <c r="KEP58" s="526"/>
      <c r="KEQ58" s="526"/>
      <c r="KER58" s="526"/>
      <c r="KES58" s="526"/>
      <c r="KET58" s="526"/>
      <c r="KEU58" s="526"/>
      <c r="KEV58" s="526"/>
      <c r="KEW58" s="526"/>
      <c r="KEX58" s="526"/>
      <c r="KEY58" s="526"/>
      <c r="KEZ58" s="526"/>
      <c r="KFA58" s="526"/>
      <c r="KFB58" s="526"/>
      <c r="KFC58" s="526"/>
      <c r="KFD58" s="526"/>
      <c r="KFE58" s="526"/>
      <c r="KFF58" s="526"/>
      <c r="KFG58" s="526"/>
      <c r="KFH58" s="526"/>
      <c r="KFI58" s="526"/>
      <c r="KFJ58" s="526"/>
      <c r="KFK58" s="526"/>
      <c r="KFL58" s="526"/>
      <c r="KFM58" s="526"/>
      <c r="KFN58" s="526"/>
      <c r="KFO58" s="526"/>
      <c r="KFP58" s="526"/>
      <c r="KFQ58" s="526"/>
      <c r="KFR58" s="526"/>
      <c r="KFS58" s="526"/>
      <c r="KFT58" s="526"/>
      <c r="KFU58" s="526"/>
      <c r="KFV58" s="526"/>
      <c r="KFW58" s="526"/>
      <c r="KFX58" s="526"/>
      <c r="KFY58" s="526"/>
      <c r="KFZ58" s="526"/>
      <c r="KGA58" s="526"/>
      <c r="KGB58" s="526"/>
      <c r="KGC58" s="526"/>
      <c r="KGD58" s="526"/>
      <c r="KGE58" s="526"/>
      <c r="KGF58" s="526"/>
      <c r="KGG58" s="526"/>
      <c r="KGH58" s="526"/>
      <c r="KGI58" s="526"/>
      <c r="KGJ58" s="526"/>
      <c r="KGK58" s="526"/>
      <c r="KGL58" s="526"/>
      <c r="KGM58" s="526"/>
      <c r="KGN58" s="526"/>
      <c r="KGO58" s="526"/>
      <c r="KGP58" s="526"/>
      <c r="KGQ58" s="526"/>
      <c r="KGR58" s="526"/>
      <c r="KGS58" s="526"/>
      <c r="KGT58" s="526"/>
      <c r="KGU58" s="526"/>
      <c r="KGV58" s="526"/>
      <c r="KGW58" s="526"/>
      <c r="KGX58" s="526"/>
      <c r="KGY58" s="526"/>
      <c r="KGZ58" s="526"/>
      <c r="KHA58" s="526"/>
      <c r="KHB58" s="526"/>
      <c r="KHC58" s="526"/>
      <c r="KHD58" s="526"/>
      <c r="KHE58" s="526"/>
      <c r="KHF58" s="526"/>
      <c r="KHG58" s="526"/>
      <c r="KHH58" s="526"/>
      <c r="KHI58" s="526"/>
      <c r="KHJ58" s="526"/>
      <c r="KHK58" s="526"/>
      <c r="KHL58" s="526"/>
      <c r="KHM58" s="526"/>
      <c r="KHN58" s="526"/>
      <c r="KHO58" s="526"/>
      <c r="KHP58" s="526"/>
      <c r="KHQ58" s="526"/>
      <c r="KHR58" s="526"/>
      <c r="KHS58" s="526"/>
      <c r="KHT58" s="526"/>
      <c r="KHU58" s="526"/>
      <c r="KHV58" s="526"/>
      <c r="KHW58" s="526"/>
      <c r="KHX58" s="526"/>
      <c r="KHY58" s="526"/>
      <c r="KHZ58" s="526"/>
      <c r="KIA58" s="526"/>
      <c r="KIB58" s="526"/>
      <c r="KIC58" s="526"/>
      <c r="KID58" s="526"/>
      <c r="KIE58" s="526"/>
      <c r="KIF58" s="526"/>
      <c r="KIG58" s="526"/>
      <c r="KIH58" s="526"/>
      <c r="KII58" s="526"/>
      <c r="KIJ58" s="526"/>
      <c r="KIK58" s="526"/>
      <c r="KIL58" s="526"/>
      <c r="KIM58" s="526"/>
      <c r="KIN58" s="526"/>
      <c r="KIO58" s="526"/>
      <c r="KIP58" s="526"/>
      <c r="KIQ58" s="526"/>
      <c r="KIR58" s="526"/>
      <c r="KIS58" s="526"/>
      <c r="KIT58" s="526"/>
      <c r="KIU58" s="526"/>
      <c r="KIV58" s="526"/>
      <c r="KIW58" s="526"/>
      <c r="KIX58" s="526"/>
      <c r="KIY58" s="526"/>
      <c r="KIZ58" s="526"/>
      <c r="KJA58" s="526"/>
      <c r="KJB58" s="526"/>
      <c r="KJC58" s="526"/>
      <c r="KJD58" s="526"/>
      <c r="KJE58" s="526"/>
      <c r="KJF58" s="526"/>
      <c r="KJG58" s="526"/>
      <c r="KJH58" s="526"/>
      <c r="KJI58" s="526"/>
      <c r="KJJ58" s="526"/>
      <c r="KJK58" s="526"/>
      <c r="KJL58" s="526"/>
      <c r="KJM58" s="526"/>
      <c r="KJN58" s="526"/>
      <c r="KJO58" s="526"/>
      <c r="KJP58" s="526"/>
      <c r="KJQ58" s="526"/>
      <c r="KJR58" s="526"/>
      <c r="KJS58" s="526"/>
      <c r="KJT58" s="526"/>
      <c r="KJU58" s="526"/>
      <c r="KJV58" s="526"/>
      <c r="KJW58" s="526"/>
      <c r="KJX58" s="526"/>
      <c r="KJY58" s="526"/>
      <c r="KJZ58" s="526"/>
      <c r="KKA58" s="526"/>
      <c r="KKB58" s="526"/>
      <c r="KKC58" s="526"/>
      <c r="KKD58" s="526"/>
      <c r="KKE58" s="526"/>
      <c r="KKF58" s="526"/>
      <c r="KKG58" s="526"/>
      <c r="KKH58" s="526"/>
      <c r="KKI58" s="526"/>
      <c r="KKJ58" s="526"/>
      <c r="KKK58" s="526"/>
      <c r="KKL58" s="526"/>
      <c r="KKM58" s="526"/>
      <c r="KKN58" s="526"/>
      <c r="KKO58" s="526"/>
      <c r="KKP58" s="526"/>
      <c r="KKQ58" s="526"/>
      <c r="KKR58" s="526"/>
      <c r="KKS58" s="526"/>
      <c r="KKT58" s="526"/>
      <c r="KKU58" s="526"/>
      <c r="KKV58" s="526"/>
      <c r="KKW58" s="526"/>
      <c r="KKX58" s="526"/>
      <c r="KKY58" s="526"/>
      <c r="KKZ58" s="526"/>
      <c r="KLA58" s="526"/>
      <c r="KLB58" s="526"/>
      <c r="KLC58" s="526"/>
      <c r="KLD58" s="526"/>
      <c r="KLE58" s="526"/>
      <c r="KLF58" s="526"/>
      <c r="KLG58" s="526"/>
      <c r="KLH58" s="526"/>
      <c r="KLI58" s="526"/>
      <c r="KLJ58" s="526"/>
      <c r="KLK58" s="526"/>
      <c r="KLL58" s="526"/>
      <c r="KLM58" s="526"/>
      <c r="KLN58" s="526"/>
      <c r="KLO58" s="526"/>
      <c r="KLP58" s="526"/>
      <c r="KLQ58" s="526"/>
      <c r="KLR58" s="526"/>
      <c r="KLS58" s="526"/>
      <c r="KLT58" s="526"/>
      <c r="KLU58" s="526"/>
      <c r="KLV58" s="526"/>
      <c r="KLW58" s="526"/>
      <c r="KLX58" s="526"/>
      <c r="KLY58" s="526"/>
      <c r="KLZ58" s="526"/>
      <c r="KMA58" s="526"/>
      <c r="KMB58" s="526"/>
      <c r="KMC58" s="526"/>
      <c r="KMD58" s="526"/>
      <c r="KME58" s="526"/>
      <c r="KMF58" s="526"/>
      <c r="KMG58" s="526"/>
      <c r="KMH58" s="526"/>
      <c r="KMI58" s="526"/>
      <c r="KMJ58" s="526"/>
      <c r="KMK58" s="526"/>
      <c r="KML58" s="526"/>
      <c r="KMM58" s="526"/>
      <c r="KMN58" s="526"/>
      <c r="KMO58" s="526"/>
      <c r="KMP58" s="526"/>
      <c r="KMQ58" s="526"/>
      <c r="KMR58" s="526"/>
      <c r="KMS58" s="526"/>
      <c r="KMT58" s="526"/>
      <c r="KMU58" s="526"/>
      <c r="KMV58" s="526"/>
      <c r="KMW58" s="526"/>
      <c r="KMX58" s="526"/>
      <c r="KMY58" s="526"/>
      <c r="KMZ58" s="526"/>
      <c r="KNA58" s="526"/>
      <c r="KNB58" s="526"/>
      <c r="KNC58" s="526"/>
      <c r="KND58" s="526"/>
      <c r="KNE58" s="526"/>
      <c r="KNF58" s="526"/>
      <c r="KNG58" s="526"/>
      <c r="KNH58" s="526"/>
      <c r="KNI58" s="526"/>
      <c r="KNJ58" s="526"/>
      <c r="KNK58" s="526"/>
      <c r="KNL58" s="526"/>
      <c r="KNM58" s="526"/>
      <c r="KNN58" s="526"/>
      <c r="KNO58" s="526"/>
      <c r="KNP58" s="526"/>
      <c r="KNQ58" s="526"/>
      <c r="KNR58" s="526"/>
      <c r="KNS58" s="526"/>
      <c r="KNT58" s="526"/>
      <c r="KNU58" s="526"/>
      <c r="KNV58" s="526"/>
      <c r="KNW58" s="526"/>
      <c r="KNX58" s="526"/>
      <c r="KNY58" s="526"/>
      <c r="KNZ58" s="526"/>
      <c r="KOA58" s="526"/>
      <c r="KOB58" s="526"/>
      <c r="KOC58" s="526"/>
      <c r="KOD58" s="526"/>
      <c r="KOE58" s="526"/>
      <c r="KOF58" s="526"/>
      <c r="KOG58" s="526"/>
      <c r="KOH58" s="526"/>
      <c r="KOI58" s="526"/>
      <c r="KOJ58" s="526"/>
      <c r="KOK58" s="526"/>
      <c r="KOL58" s="526"/>
      <c r="KOM58" s="526"/>
      <c r="KON58" s="526"/>
      <c r="KOO58" s="526"/>
      <c r="KOP58" s="526"/>
      <c r="KOQ58" s="526"/>
      <c r="KOR58" s="526"/>
      <c r="KOS58" s="526"/>
      <c r="KOT58" s="526"/>
      <c r="KOU58" s="526"/>
      <c r="KOV58" s="526"/>
      <c r="KOW58" s="526"/>
      <c r="KOX58" s="526"/>
      <c r="KOY58" s="526"/>
      <c r="KOZ58" s="526"/>
      <c r="KPA58" s="526"/>
      <c r="KPB58" s="526"/>
      <c r="KPC58" s="526"/>
      <c r="KPD58" s="526"/>
      <c r="KPE58" s="526"/>
      <c r="KPF58" s="526"/>
      <c r="KPG58" s="526"/>
      <c r="KPH58" s="526"/>
      <c r="KPI58" s="526"/>
      <c r="KPJ58" s="526"/>
      <c r="KPK58" s="526"/>
      <c r="KPL58" s="526"/>
      <c r="KPM58" s="526"/>
      <c r="KPN58" s="526"/>
      <c r="KPO58" s="526"/>
      <c r="KPP58" s="526"/>
      <c r="KPQ58" s="526"/>
      <c r="KPR58" s="526"/>
      <c r="KPS58" s="526"/>
      <c r="KPT58" s="526"/>
      <c r="KPU58" s="526"/>
      <c r="KPV58" s="526"/>
      <c r="KPW58" s="526"/>
      <c r="KPX58" s="526"/>
      <c r="KPY58" s="526"/>
      <c r="KPZ58" s="526"/>
      <c r="KQA58" s="526"/>
      <c r="KQB58" s="526"/>
      <c r="KQC58" s="526"/>
      <c r="KQD58" s="526"/>
      <c r="KQE58" s="526"/>
      <c r="KQF58" s="526"/>
      <c r="KQG58" s="526"/>
      <c r="KQH58" s="526"/>
      <c r="KQI58" s="526"/>
      <c r="KQJ58" s="526"/>
      <c r="KQK58" s="526"/>
      <c r="KQL58" s="526"/>
      <c r="KQM58" s="526"/>
      <c r="KQN58" s="526"/>
      <c r="KQO58" s="526"/>
      <c r="KQP58" s="526"/>
      <c r="KQQ58" s="526"/>
      <c r="KQR58" s="526"/>
      <c r="KQS58" s="526"/>
      <c r="KQT58" s="526"/>
      <c r="KQU58" s="526"/>
      <c r="KQV58" s="526"/>
      <c r="KQW58" s="526"/>
      <c r="KQX58" s="526"/>
      <c r="KQY58" s="526"/>
      <c r="KQZ58" s="526"/>
      <c r="KRA58" s="526"/>
      <c r="KRB58" s="526"/>
      <c r="KRC58" s="526"/>
      <c r="KRD58" s="526"/>
      <c r="KRE58" s="526"/>
      <c r="KRF58" s="526"/>
      <c r="KRG58" s="526"/>
      <c r="KRH58" s="526"/>
      <c r="KRI58" s="526"/>
      <c r="KRJ58" s="526"/>
      <c r="KRK58" s="526"/>
      <c r="KRL58" s="526"/>
      <c r="KRM58" s="526"/>
      <c r="KRN58" s="526"/>
      <c r="KRO58" s="526"/>
      <c r="KRP58" s="526"/>
      <c r="KRQ58" s="526"/>
      <c r="KRR58" s="526"/>
      <c r="KRS58" s="526"/>
      <c r="KRT58" s="526"/>
      <c r="KRU58" s="526"/>
      <c r="KRV58" s="526"/>
      <c r="KRW58" s="526"/>
      <c r="KRX58" s="526"/>
      <c r="KRY58" s="526"/>
      <c r="KRZ58" s="526"/>
      <c r="KSA58" s="526"/>
      <c r="KSB58" s="526"/>
      <c r="KSC58" s="526"/>
      <c r="KSD58" s="526"/>
      <c r="KSE58" s="526"/>
      <c r="KSF58" s="526"/>
      <c r="KSG58" s="526"/>
      <c r="KSH58" s="526"/>
      <c r="KSI58" s="526"/>
      <c r="KSJ58" s="526"/>
      <c r="KSK58" s="526"/>
      <c r="KSL58" s="526"/>
      <c r="KSM58" s="526"/>
      <c r="KSN58" s="526"/>
      <c r="KSO58" s="526"/>
      <c r="KSP58" s="526"/>
      <c r="KSQ58" s="526"/>
      <c r="KSR58" s="526"/>
      <c r="KSS58" s="526"/>
      <c r="KST58" s="526"/>
      <c r="KSU58" s="526"/>
      <c r="KSV58" s="526"/>
      <c r="KSW58" s="526"/>
      <c r="KSX58" s="526"/>
      <c r="KSY58" s="526"/>
      <c r="KSZ58" s="526"/>
      <c r="KTA58" s="526"/>
      <c r="KTB58" s="526"/>
      <c r="KTC58" s="526"/>
      <c r="KTD58" s="526"/>
      <c r="KTE58" s="526"/>
      <c r="KTF58" s="526"/>
      <c r="KTG58" s="526"/>
      <c r="KTH58" s="526"/>
      <c r="KTI58" s="526"/>
      <c r="KTJ58" s="526"/>
      <c r="KTK58" s="526"/>
      <c r="KTL58" s="526"/>
      <c r="KTM58" s="526"/>
      <c r="KTN58" s="526"/>
      <c r="KTO58" s="526"/>
      <c r="KTP58" s="526"/>
      <c r="KTQ58" s="526"/>
      <c r="KTR58" s="526"/>
      <c r="KTS58" s="526"/>
      <c r="KTT58" s="526"/>
      <c r="KTU58" s="526"/>
      <c r="KTV58" s="526"/>
      <c r="KTW58" s="526"/>
      <c r="KTX58" s="526"/>
      <c r="KTY58" s="526"/>
      <c r="KTZ58" s="526"/>
      <c r="KUA58" s="526"/>
      <c r="KUB58" s="526"/>
      <c r="KUC58" s="526"/>
      <c r="KUD58" s="526"/>
      <c r="KUE58" s="526"/>
      <c r="KUF58" s="526"/>
      <c r="KUG58" s="526"/>
      <c r="KUH58" s="526"/>
      <c r="KUI58" s="526"/>
      <c r="KUJ58" s="526"/>
      <c r="KUK58" s="526"/>
      <c r="KUL58" s="526"/>
      <c r="KUM58" s="526"/>
      <c r="KUN58" s="526"/>
      <c r="KUO58" s="526"/>
      <c r="KUP58" s="526"/>
      <c r="KUQ58" s="526"/>
      <c r="KUR58" s="526"/>
      <c r="KUS58" s="526"/>
      <c r="KUT58" s="526"/>
      <c r="KUU58" s="526"/>
      <c r="KUV58" s="526"/>
      <c r="KUW58" s="526"/>
      <c r="KUX58" s="526"/>
      <c r="KUY58" s="526"/>
      <c r="KUZ58" s="526"/>
      <c r="KVA58" s="526"/>
      <c r="KVB58" s="526"/>
      <c r="KVC58" s="526"/>
      <c r="KVD58" s="526"/>
      <c r="KVE58" s="526"/>
      <c r="KVF58" s="526"/>
      <c r="KVG58" s="526"/>
      <c r="KVH58" s="526"/>
      <c r="KVI58" s="526"/>
      <c r="KVJ58" s="526"/>
      <c r="KVK58" s="526"/>
      <c r="KVL58" s="526"/>
      <c r="KVM58" s="526"/>
      <c r="KVN58" s="526"/>
      <c r="KVO58" s="526"/>
      <c r="KVP58" s="526"/>
      <c r="KVQ58" s="526"/>
      <c r="KVR58" s="526"/>
      <c r="KVS58" s="526"/>
      <c r="KVT58" s="526"/>
      <c r="KVU58" s="526"/>
      <c r="KVV58" s="526"/>
      <c r="KVW58" s="526"/>
      <c r="KVX58" s="526"/>
      <c r="KVY58" s="526"/>
      <c r="KVZ58" s="526"/>
      <c r="KWA58" s="526"/>
      <c r="KWB58" s="526"/>
      <c r="KWC58" s="526"/>
      <c r="KWD58" s="526"/>
      <c r="KWE58" s="526"/>
      <c r="KWF58" s="526"/>
      <c r="KWG58" s="526"/>
      <c r="KWH58" s="526"/>
      <c r="KWI58" s="526"/>
      <c r="KWJ58" s="526"/>
      <c r="KWK58" s="526"/>
      <c r="KWL58" s="526"/>
      <c r="KWM58" s="526"/>
      <c r="KWN58" s="526"/>
      <c r="KWO58" s="526"/>
      <c r="KWP58" s="526"/>
      <c r="KWQ58" s="526"/>
      <c r="KWR58" s="526"/>
      <c r="KWS58" s="526"/>
      <c r="KWT58" s="526"/>
      <c r="KWU58" s="526"/>
      <c r="KWV58" s="526"/>
      <c r="KWW58" s="526"/>
      <c r="KWX58" s="526"/>
      <c r="KWY58" s="526"/>
      <c r="KWZ58" s="526"/>
      <c r="KXA58" s="526"/>
      <c r="KXB58" s="526"/>
      <c r="KXC58" s="526"/>
      <c r="KXD58" s="526"/>
      <c r="KXE58" s="526"/>
      <c r="KXF58" s="526"/>
      <c r="KXG58" s="526"/>
      <c r="KXH58" s="526"/>
      <c r="KXI58" s="526"/>
      <c r="KXJ58" s="526"/>
      <c r="KXK58" s="526"/>
      <c r="KXL58" s="526"/>
      <c r="KXM58" s="526"/>
      <c r="KXN58" s="526"/>
      <c r="KXO58" s="526"/>
      <c r="KXP58" s="526"/>
      <c r="KXQ58" s="526"/>
      <c r="KXR58" s="526"/>
      <c r="KXS58" s="526"/>
      <c r="KXT58" s="526"/>
      <c r="KXU58" s="526"/>
      <c r="KXV58" s="526"/>
      <c r="KXW58" s="526"/>
      <c r="KXX58" s="526"/>
      <c r="KXY58" s="526"/>
      <c r="KXZ58" s="526"/>
      <c r="KYA58" s="526"/>
      <c r="KYB58" s="526"/>
      <c r="KYC58" s="526"/>
      <c r="KYD58" s="526"/>
      <c r="KYE58" s="526"/>
      <c r="KYF58" s="526"/>
      <c r="KYG58" s="526"/>
      <c r="KYH58" s="526"/>
      <c r="KYI58" s="526"/>
      <c r="KYJ58" s="526"/>
      <c r="KYK58" s="526"/>
      <c r="KYL58" s="526"/>
      <c r="KYM58" s="526"/>
      <c r="KYN58" s="526"/>
      <c r="KYO58" s="526"/>
      <c r="KYP58" s="526"/>
      <c r="KYQ58" s="526"/>
      <c r="KYR58" s="526"/>
      <c r="KYS58" s="526"/>
      <c r="KYT58" s="526"/>
      <c r="KYU58" s="526"/>
      <c r="KYV58" s="526"/>
      <c r="KYW58" s="526"/>
      <c r="KYX58" s="526"/>
      <c r="KYY58" s="526"/>
      <c r="KYZ58" s="526"/>
      <c r="KZA58" s="526"/>
      <c r="KZB58" s="526"/>
      <c r="KZC58" s="526"/>
      <c r="KZD58" s="526"/>
      <c r="KZE58" s="526"/>
      <c r="KZF58" s="526"/>
      <c r="KZG58" s="526"/>
      <c r="KZH58" s="526"/>
      <c r="KZI58" s="526"/>
      <c r="KZJ58" s="526"/>
      <c r="KZK58" s="526"/>
      <c r="KZL58" s="526"/>
      <c r="KZM58" s="526"/>
      <c r="KZN58" s="526"/>
      <c r="KZO58" s="526"/>
      <c r="KZP58" s="526"/>
      <c r="KZQ58" s="526"/>
      <c r="KZR58" s="526"/>
      <c r="KZS58" s="526"/>
      <c r="KZT58" s="526"/>
      <c r="KZU58" s="526"/>
      <c r="KZV58" s="526"/>
      <c r="KZW58" s="526"/>
      <c r="KZX58" s="526"/>
      <c r="KZY58" s="526"/>
      <c r="KZZ58" s="526"/>
      <c r="LAA58" s="526"/>
      <c r="LAB58" s="526"/>
      <c r="LAC58" s="526"/>
      <c r="LAD58" s="526"/>
      <c r="LAE58" s="526"/>
      <c r="LAF58" s="526"/>
      <c r="LAG58" s="526"/>
      <c r="LAH58" s="526"/>
      <c r="LAI58" s="526"/>
      <c r="LAJ58" s="526"/>
      <c r="LAK58" s="526"/>
      <c r="LAL58" s="526"/>
      <c r="LAM58" s="526"/>
      <c r="LAN58" s="526"/>
      <c r="LAO58" s="526"/>
      <c r="LAP58" s="526"/>
      <c r="LAQ58" s="526"/>
      <c r="LAR58" s="526"/>
      <c r="LAS58" s="526"/>
      <c r="LAT58" s="526"/>
      <c r="LAU58" s="526"/>
      <c r="LAV58" s="526"/>
      <c r="LAW58" s="526"/>
      <c r="LAX58" s="526"/>
      <c r="LAY58" s="526"/>
      <c r="LAZ58" s="526"/>
      <c r="LBA58" s="526"/>
      <c r="LBB58" s="526"/>
      <c r="LBC58" s="526"/>
      <c r="LBD58" s="526"/>
      <c r="LBE58" s="526"/>
      <c r="LBF58" s="526"/>
      <c r="LBG58" s="526"/>
      <c r="LBH58" s="526"/>
      <c r="LBI58" s="526"/>
      <c r="LBJ58" s="526"/>
      <c r="LBK58" s="526"/>
      <c r="LBL58" s="526"/>
      <c r="LBM58" s="526"/>
      <c r="LBN58" s="526"/>
      <c r="LBO58" s="526"/>
      <c r="LBP58" s="526"/>
      <c r="LBQ58" s="526"/>
      <c r="LBR58" s="526"/>
      <c r="LBS58" s="526"/>
      <c r="LBT58" s="526"/>
      <c r="LBU58" s="526"/>
      <c r="LBV58" s="526"/>
      <c r="LBW58" s="526"/>
      <c r="LBX58" s="526"/>
      <c r="LBY58" s="526"/>
      <c r="LBZ58" s="526"/>
      <c r="LCA58" s="526"/>
      <c r="LCB58" s="526"/>
      <c r="LCC58" s="526"/>
      <c r="LCD58" s="526"/>
      <c r="LCE58" s="526"/>
      <c r="LCF58" s="526"/>
      <c r="LCG58" s="526"/>
      <c r="LCH58" s="526"/>
      <c r="LCI58" s="526"/>
      <c r="LCJ58" s="526"/>
      <c r="LCK58" s="526"/>
      <c r="LCL58" s="526"/>
      <c r="LCM58" s="526"/>
      <c r="LCN58" s="526"/>
      <c r="LCO58" s="526"/>
      <c r="LCP58" s="526"/>
      <c r="LCQ58" s="526"/>
      <c r="LCR58" s="526"/>
      <c r="LCS58" s="526"/>
      <c r="LCT58" s="526"/>
      <c r="LCU58" s="526"/>
      <c r="LCV58" s="526"/>
      <c r="LCW58" s="526"/>
      <c r="LCX58" s="526"/>
      <c r="LCY58" s="526"/>
      <c r="LCZ58" s="526"/>
      <c r="LDA58" s="526"/>
      <c r="LDB58" s="526"/>
      <c r="LDC58" s="526"/>
      <c r="LDD58" s="526"/>
      <c r="LDE58" s="526"/>
      <c r="LDF58" s="526"/>
      <c r="LDG58" s="526"/>
      <c r="LDH58" s="526"/>
      <c r="LDI58" s="526"/>
      <c r="LDJ58" s="526"/>
      <c r="LDK58" s="526"/>
      <c r="LDL58" s="526"/>
      <c r="LDM58" s="526"/>
      <c r="LDN58" s="526"/>
      <c r="LDO58" s="526"/>
      <c r="LDP58" s="526"/>
      <c r="LDQ58" s="526"/>
      <c r="LDR58" s="526"/>
      <c r="LDS58" s="526"/>
      <c r="LDT58" s="526"/>
      <c r="LDU58" s="526"/>
      <c r="LDV58" s="526"/>
      <c r="LDW58" s="526"/>
      <c r="LDX58" s="526"/>
      <c r="LDY58" s="526"/>
      <c r="LDZ58" s="526"/>
      <c r="LEA58" s="526"/>
      <c r="LEB58" s="526"/>
      <c r="LEC58" s="526"/>
      <c r="LED58" s="526"/>
      <c r="LEE58" s="526"/>
      <c r="LEF58" s="526"/>
      <c r="LEG58" s="526"/>
      <c r="LEH58" s="526"/>
      <c r="LEI58" s="526"/>
      <c r="LEJ58" s="526"/>
      <c r="LEK58" s="526"/>
      <c r="LEL58" s="526"/>
      <c r="LEM58" s="526"/>
      <c r="LEN58" s="526"/>
      <c r="LEO58" s="526"/>
      <c r="LEP58" s="526"/>
      <c r="LEQ58" s="526"/>
      <c r="LER58" s="526"/>
      <c r="LES58" s="526"/>
      <c r="LET58" s="526"/>
      <c r="LEU58" s="526"/>
      <c r="LEV58" s="526"/>
      <c r="LEW58" s="526"/>
      <c r="LEX58" s="526"/>
      <c r="LEY58" s="526"/>
      <c r="LEZ58" s="526"/>
      <c r="LFA58" s="526"/>
      <c r="LFB58" s="526"/>
      <c r="LFC58" s="526"/>
      <c r="LFD58" s="526"/>
      <c r="LFE58" s="526"/>
      <c r="LFF58" s="526"/>
      <c r="LFG58" s="526"/>
      <c r="LFH58" s="526"/>
      <c r="LFI58" s="526"/>
      <c r="LFJ58" s="526"/>
      <c r="LFK58" s="526"/>
      <c r="LFL58" s="526"/>
      <c r="LFM58" s="526"/>
      <c r="LFN58" s="526"/>
      <c r="LFO58" s="526"/>
      <c r="LFP58" s="526"/>
      <c r="LFQ58" s="526"/>
      <c r="LFR58" s="526"/>
      <c r="LFS58" s="526"/>
      <c r="LFT58" s="526"/>
      <c r="LFU58" s="526"/>
      <c r="LFV58" s="526"/>
      <c r="LFW58" s="526"/>
      <c r="LFX58" s="526"/>
      <c r="LFY58" s="526"/>
      <c r="LFZ58" s="526"/>
      <c r="LGA58" s="526"/>
      <c r="LGB58" s="526"/>
      <c r="LGC58" s="526"/>
      <c r="LGD58" s="526"/>
      <c r="LGE58" s="526"/>
      <c r="LGF58" s="526"/>
      <c r="LGG58" s="526"/>
      <c r="LGH58" s="526"/>
      <c r="LGI58" s="526"/>
      <c r="LGJ58" s="526"/>
      <c r="LGK58" s="526"/>
      <c r="LGL58" s="526"/>
      <c r="LGM58" s="526"/>
      <c r="LGN58" s="526"/>
      <c r="LGO58" s="526"/>
      <c r="LGP58" s="526"/>
      <c r="LGQ58" s="526"/>
      <c r="LGR58" s="526"/>
      <c r="LGS58" s="526"/>
      <c r="LGT58" s="526"/>
      <c r="LGU58" s="526"/>
      <c r="LGV58" s="526"/>
      <c r="LGW58" s="526"/>
      <c r="LGX58" s="526"/>
      <c r="LGY58" s="526"/>
      <c r="LGZ58" s="526"/>
      <c r="LHA58" s="526"/>
      <c r="LHB58" s="526"/>
      <c r="LHC58" s="526"/>
      <c r="LHD58" s="526"/>
      <c r="LHE58" s="526"/>
      <c r="LHF58" s="526"/>
      <c r="LHG58" s="526"/>
      <c r="LHH58" s="526"/>
      <c r="LHI58" s="526"/>
      <c r="LHJ58" s="526"/>
      <c r="LHK58" s="526"/>
      <c r="LHL58" s="526"/>
      <c r="LHM58" s="526"/>
      <c r="LHN58" s="526"/>
      <c r="LHO58" s="526"/>
      <c r="LHP58" s="526"/>
      <c r="LHQ58" s="526"/>
      <c r="LHR58" s="526"/>
      <c r="LHS58" s="526"/>
      <c r="LHT58" s="526"/>
      <c r="LHU58" s="526"/>
      <c r="LHV58" s="526"/>
      <c r="LHW58" s="526"/>
      <c r="LHX58" s="526"/>
      <c r="LHY58" s="526"/>
      <c r="LHZ58" s="526"/>
      <c r="LIA58" s="526"/>
      <c r="LIB58" s="526"/>
      <c r="LIC58" s="526"/>
      <c r="LID58" s="526"/>
      <c r="LIE58" s="526"/>
      <c r="LIF58" s="526"/>
      <c r="LIG58" s="526"/>
      <c r="LIH58" s="526"/>
      <c r="LII58" s="526"/>
      <c r="LIJ58" s="526"/>
      <c r="LIK58" s="526"/>
      <c r="LIL58" s="526"/>
      <c r="LIM58" s="526"/>
      <c r="LIN58" s="526"/>
      <c r="LIO58" s="526"/>
      <c r="LIP58" s="526"/>
      <c r="LIQ58" s="526"/>
      <c r="LIR58" s="526"/>
      <c r="LIS58" s="526"/>
      <c r="LIT58" s="526"/>
      <c r="LIU58" s="526"/>
      <c r="LIV58" s="526"/>
      <c r="LIW58" s="526"/>
      <c r="LIX58" s="526"/>
      <c r="LIY58" s="526"/>
      <c r="LIZ58" s="526"/>
      <c r="LJA58" s="526"/>
      <c r="LJB58" s="526"/>
      <c r="LJC58" s="526"/>
      <c r="LJD58" s="526"/>
      <c r="LJE58" s="526"/>
      <c r="LJF58" s="526"/>
      <c r="LJG58" s="526"/>
      <c r="LJH58" s="526"/>
      <c r="LJI58" s="526"/>
      <c r="LJJ58" s="526"/>
      <c r="LJK58" s="526"/>
      <c r="LJL58" s="526"/>
      <c r="LJM58" s="526"/>
      <c r="LJN58" s="526"/>
      <c r="LJO58" s="526"/>
      <c r="LJP58" s="526"/>
      <c r="LJQ58" s="526"/>
      <c r="LJR58" s="526"/>
      <c r="LJS58" s="526"/>
      <c r="LJT58" s="526"/>
      <c r="LJU58" s="526"/>
      <c r="LJV58" s="526"/>
      <c r="LJW58" s="526"/>
      <c r="LJX58" s="526"/>
      <c r="LJY58" s="526"/>
      <c r="LJZ58" s="526"/>
      <c r="LKA58" s="526"/>
      <c r="LKB58" s="526"/>
      <c r="LKC58" s="526"/>
      <c r="LKD58" s="526"/>
      <c r="LKE58" s="526"/>
      <c r="LKF58" s="526"/>
      <c r="LKG58" s="526"/>
      <c r="LKH58" s="526"/>
      <c r="LKI58" s="526"/>
      <c r="LKJ58" s="526"/>
      <c r="LKK58" s="526"/>
      <c r="LKL58" s="526"/>
      <c r="LKM58" s="526"/>
      <c r="LKN58" s="526"/>
      <c r="LKO58" s="526"/>
      <c r="LKP58" s="526"/>
      <c r="LKQ58" s="526"/>
      <c r="LKR58" s="526"/>
      <c r="LKS58" s="526"/>
      <c r="LKT58" s="526"/>
      <c r="LKU58" s="526"/>
      <c r="LKV58" s="526"/>
      <c r="LKW58" s="526"/>
      <c r="LKX58" s="526"/>
      <c r="LKY58" s="526"/>
      <c r="LKZ58" s="526"/>
      <c r="LLA58" s="526"/>
      <c r="LLB58" s="526"/>
      <c r="LLC58" s="526"/>
      <c r="LLD58" s="526"/>
      <c r="LLE58" s="526"/>
      <c r="LLF58" s="526"/>
      <c r="LLG58" s="526"/>
      <c r="LLH58" s="526"/>
      <c r="LLI58" s="526"/>
      <c r="LLJ58" s="526"/>
      <c r="LLK58" s="526"/>
      <c r="LLL58" s="526"/>
      <c r="LLM58" s="526"/>
      <c r="LLN58" s="526"/>
      <c r="LLO58" s="526"/>
      <c r="LLP58" s="526"/>
      <c r="LLQ58" s="526"/>
      <c r="LLR58" s="526"/>
      <c r="LLS58" s="526"/>
      <c r="LLT58" s="526"/>
      <c r="LLU58" s="526"/>
      <c r="LLV58" s="526"/>
      <c r="LLW58" s="526"/>
      <c r="LLX58" s="526"/>
      <c r="LLY58" s="526"/>
      <c r="LLZ58" s="526"/>
      <c r="LMA58" s="526"/>
      <c r="LMB58" s="526"/>
      <c r="LMC58" s="526"/>
      <c r="LMD58" s="526"/>
      <c r="LME58" s="526"/>
      <c r="LMF58" s="526"/>
      <c r="LMG58" s="526"/>
      <c r="LMH58" s="526"/>
      <c r="LMI58" s="526"/>
      <c r="LMJ58" s="526"/>
      <c r="LMK58" s="526"/>
      <c r="LML58" s="526"/>
      <c r="LMM58" s="526"/>
      <c r="LMN58" s="526"/>
      <c r="LMO58" s="526"/>
      <c r="LMP58" s="526"/>
      <c r="LMQ58" s="526"/>
      <c r="LMR58" s="526"/>
      <c r="LMS58" s="526"/>
      <c r="LMT58" s="526"/>
      <c r="LMU58" s="526"/>
      <c r="LMV58" s="526"/>
      <c r="LMW58" s="526"/>
      <c r="LMX58" s="526"/>
      <c r="LMY58" s="526"/>
      <c r="LMZ58" s="526"/>
      <c r="LNA58" s="526"/>
      <c r="LNB58" s="526"/>
      <c r="LNC58" s="526"/>
      <c r="LND58" s="526"/>
      <c r="LNE58" s="526"/>
      <c r="LNF58" s="526"/>
      <c r="LNG58" s="526"/>
      <c r="LNH58" s="526"/>
      <c r="LNI58" s="526"/>
      <c r="LNJ58" s="526"/>
      <c r="LNK58" s="526"/>
      <c r="LNL58" s="526"/>
      <c r="LNM58" s="526"/>
      <c r="LNN58" s="526"/>
      <c r="LNO58" s="526"/>
      <c r="LNP58" s="526"/>
      <c r="LNQ58" s="526"/>
      <c r="LNR58" s="526"/>
      <c r="LNS58" s="526"/>
      <c r="LNT58" s="526"/>
      <c r="LNU58" s="526"/>
      <c r="LNV58" s="526"/>
      <c r="LNW58" s="526"/>
      <c r="LNX58" s="526"/>
      <c r="LNY58" s="526"/>
      <c r="LNZ58" s="526"/>
      <c r="LOA58" s="526"/>
      <c r="LOB58" s="526"/>
      <c r="LOC58" s="526"/>
      <c r="LOD58" s="526"/>
      <c r="LOE58" s="526"/>
      <c r="LOF58" s="526"/>
      <c r="LOG58" s="526"/>
      <c r="LOH58" s="526"/>
      <c r="LOI58" s="526"/>
      <c r="LOJ58" s="526"/>
      <c r="LOK58" s="526"/>
      <c r="LOL58" s="526"/>
      <c r="LOM58" s="526"/>
      <c r="LON58" s="526"/>
      <c r="LOO58" s="526"/>
      <c r="LOP58" s="526"/>
      <c r="LOQ58" s="526"/>
      <c r="LOR58" s="526"/>
      <c r="LOS58" s="526"/>
      <c r="LOT58" s="526"/>
      <c r="LOU58" s="526"/>
      <c r="LOV58" s="526"/>
      <c r="LOW58" s="526"/>
      <c r="LOX58" s="526"/>
      <c r="LOY58" s="526"/>
      <c r="LOZ58" s="526"/>
      <c r="LPA58" s="526"/>
      <c r="LPB58" s="526"/>
      <c r="LPC58" s="526"/>
      <c r="LPD58" s="526"/>
      <c r="LPE58" s="526"/>
      <c r="LPF58" s="526"/>
      <c r="LPG58" s="526"/>
      <c r="LPH58" s="526"/>
      <c r="LPI58" s="526"/>
      <c r="LPJ58" s="526"/>
      <c r="LPK58" s="526"/>
      <c r="LPL58" s="526"/>
      <c r="LPM58" s="526"/>
      <c r="LPN58" s="526"/>
      <c r="LPO58" s="526"/>
      <c r="LPP58" s="526"/>
      <c r="LPQ58" s="526"/>
      <c r="LPR58" s="526"/>
      <c r="LPS58" s="526"/>
      <c r="LPT58" s="526"/>
      <c r="LPU58" s="526"/>
      <c r="LPV58" s="526"/>
      <c r="LPW58" s="526"/>
      <c r="LPX58" s="526"/>
      <c r="LPY58" s="526"/>
      <c r="LPZ58" s="526"/>
      <c r="LQA58" s="526"/>
      <c r="LQB58" s="526"/>
      <c r="LQC58" s="526"/>
      <c r="LQD58" s="526"/>
      <c r="LQE58" s="526"/>
      <c r="LQF58" s="526"/>
      <c r="LQG58" s="526"/>
      <c r="LQH58" s="526"/>
      <c r="LQI58" s="526"/>
      <c r="LQJ58" s="526"/>
      <c r="LQK58" s="526"/>
      <c r="LQL58" s="526"/>
      <c r="LQM58" s="526"/>
      <c r="LQN58" s="526"/>
      <c r="LQO58" s="526"/>
      <c r="LQP58" s="526"/>
      <c r="LQQ58" s="526"/>
      <c r="LQR58" s="526"/>
      <c r="LQS58" s="526"/>
      <c r="LQT58" s="526"/>
      <c r="LQU58" s="526"/>
      <c r="LQV58" s="526"/>
      <c r="LQW58" s="526"/>
      <c r="LQX58" s="526"/>
      <c r="LQY58" s="526"/>
      <c r="LQZ58" s="526"/>
      <c r="LRA58" s="526"/>
      <c r="LRB58" s="526"/>
      <c r="LRC58" s="526"/>
      <c r="LRD58" s="526"/>
      <c r="LRE58" s="526"/>
      <c r="LRF58" s="526"/>
      <c r="LRG58" s="526"/>
      <c r="LRH58" s="526"/>
      <c r="LRI58" s="526"/>
      <c r="LRJ58" s="526"/>
      <c r="LRK58" s="526"/>
      <c r="LRL58" s="526"/>
      <c r="LRM58" s="526"/>
      <c r="LRN58" s="526"/>
      <c r="LRO58" s="526"/>
      <c r="LRP58" s="526"/>
      <c r="LRQ58" s="526"/>
      <c r="LRR58" s="526"/>
      <c r="LRS58" s="526"/>
      <c r="LRT58" s="526"/>
      <c r="LRU58" s="526"/>
      <c r="LRV58" s="526"/>
      <c r="LRW58" s="526"/>
      <c r="LRX58" s="526"/>
      <c r="LRY58" s="526"/>
      <c r="LRZ58" s="526"/>
      <c r="LSA58" s="526"/>
      <c r="LSB58" s="526"/>
      <c r="LSC58" s="526"/>
      <c r="LSD58" s="526"/>
      <c r="LSE58" s="526"/>
      <c r="LSF58" s="526"/>
      <c r="LSG58" s="526"/>
      <c r="LSH58" s="526"/>
      <c r="LSI58" s="526"/>
      <c r="LSJ58" s="526"/>
      <c r="LSK58" s="526"/>
      <c r="LSL58" s="526"/>
      <c r="LSM58" s="526"/>
      <c r="LSN58" s="526"/>
      <c r="LSO58" s="526"/>
      <c r="LSP58" s="526"/>
      <c r="LSQ58" s="526"/>
      <c r="LSR58" s="526"/>
      <c r="LSS58" s="526"/>
      <c r="LST58" s="526"/>
      <c r="LSU58" s="526"/>
      <c r="LSV58" s="526"/>
      <c r="LSW58" s="526"/>
      <c r="LSX58" s="526"/>
      <c r="LSY58" s="526"/>
      <c r="LSZ58" s="526"/>
      <c r="LTA58" s="526"/>
      <c r="LTB58" s="526"/>
      <c r="LTC58" s="526"/>
      <c r="LTD58" s="526"/>
      <c r="LTE58" s="526"/>
      <c r="LTF58" s="526"/>
      <c r="LTG58" s="526"/>
      <c r="LTH58" s="526"/>
      <c r="LTI58" s="526"/>
      <c r="LTJ58" s="526"/>
      <c r="LTK58" s="526"/>
      <c r="LTL58" s="526"/>
      <c r="LTM58" s="526"/>
      <c r="LTN58" s="526"/>
      <c r="LTO58" s="526"/>
      <c r="LTP58" s="526"/>
      <c r="LTQ58" s="526"/>
      <c r="LTR58" s="526"/>
      <c r="LTS58" s="526"/>
      <c r="LTT58" s="526"/>
      <c r="LTU58" s="526"/>
      <c r="LTV58" s="526"/>
      <c r="LTW58" s="526"/>
      <c r="LTX58" s="526"/>
      <c r="LTY58" s="526"/>
      <c r="LTZ58" s="526"/>
      <c r="LUA58" s="526"/>
      <c r="LUB58" s="526"/>
      <c r="LUC58" s="526"/>
      <c r="LUD58" s="526"/>
      <c r="LUE58" s="526"/>
      <c r="LUF58" s="526"/>
      <c r="LUG58" s="526"/>
      <c r="LUH58" s="526"/>
      <c r="LUI58" s="526"/>
      <c r="LUJ58" s="526"/>
      <c r="LUK58" s="526"/>
      <c r="LUL58" s="526"/>
      <c r="LUM58" s="526"/>
      <c r="LUN58" s="526"/>
      <c r="LUO58" s="526"/>
      <c r="LUP58" s="526"/>
      <c r="LUQ58" s="526"/>
      <c r="LUR58" s="526"/>
      <c r="LUS58" s="526"/>
      <c r="LUT58" s="526"/>
      <c r="LUU58" s="526"/>
      <c r="LUV58" s="526"/>
      <c r="LUW58" s="526"/>
      <c r="LUX58" s="526"/>
      <c r="LUY58" s="526"/>
      <c r="LUZ58" s="526"/>
      <c r="LVA58" s="526"/>
      <c r="LVB58" s="526"/>
      <c r="LVC58" s="526"/>
      <c r="LVD58" s="526"/>
      <c r="LVE58" s="526"/>
      <c r="LVF58" s="526"/>
      <c r="LVG58" s="526"/>
      <c r="LVH58" s="526"/>
      <c r="LVI58" s="526"/>
      <c r="LVJ58" s="526"/>
      <c r="LVK58" s="526"/>
      <c r="LVL58" s="526"/>
      <c r="LVM58" s="526"/>
      <c r="LVN58" s="526"/>
      <c r="LVO58" s="526"/>
      <c r="LVP58" s="526"/>
      <c r="LVQ58" s="526"/>
      <c r="LVR58" s="526"/>
      <c r="LVS58" s="526"/>
      <c r="LVT58" s="526"/>
      <c r="LVU58" s="526"/>
      <c r="LVV58" s="526"/>
      <c r="LVW58" s="526"/>
      <c r="LVX58" s="526"/>
      <c r="LVY58" s="526"/>
      <c r="LVZ58" s="526"/>
      <c r="LWA58" s="526"/>
      <c r="LWB58" s="526"/>
      <c r="LWC58" s="526"/>
      <c r="LWD58" s="526"/>
      <c r="LWE58" s="526"/>
      <c r="LWF58" s="526"/>
      <c r="LWG58" s="526"/>
      <c r="LWH58" s="526"/>
      <c r="LWI58" s="526"/>
      <c r="LWJ58" s="526"/>
      <c r="LWK58" s="526"/>
      <c r="LWL58" s="526"/>
      <c r="LWM58" s="526"/>
      <c r="LWN58" s="526"/>
      <c r="LWO58" s="526"/>
      <c r="LWP58" s="526"/>
      <c r="LWQ58" s="526"/>
      <c r="LWR58" s="526"/>
      <c r="LWS58" s="526"/>
      <c r="LWT58" s="526"/>
      <c r="LWU58" s="526"/>
      <c r="LWV58" s="526"/>
      <c r="LWW58" s="526"/>
      <c r="LWX58" s="526"/>
      <c r="LWY58" s="526"/>
      <c r="LWZ58" s="526"/>
      <c r="LXA58" s="526"/>
      <c r="LXB58" s="526"/>
      <c r="LXC58" s="526"/>
      <c r="LXD58" s="526"/>
      <c r="LXE58" s="526"/>
      <c r="LXF58" s="526"/>
      <c r="LXG58" s="526"/>
      <c r="LXH58" s="526"/>
      <c r="LXI58" s="526"/>
      <c r="LXJ58" s="526"/>
      <c r="LXK58" s="526"/>
      <c r="LXL58" s="526"/>
      <c r="LXM58" s="526"/>
      <c r="LXN58" s="526"/>
      <c r="LXO58" s="526"/>
      <c r="LXP58" s="526"/>
      <c r="LXQ58" s="526"/>
      <c r="LXR58" s="526"/>
      <c r="LXS58" s="526"/>
      <c r="LXT58" s="526"/>
      <c r="LXU58" s="526"/>
      <c r="LXV58" s="526"/>
      <c r="LXW58" s="526"/>
      <c r="LXX58" s="526"/>
      <c r="LXY58" s="526"/>
      <c r="LXZ58" s="526"/>
      <c r="LYA58" s="526"/>
      <c r="LYB58" s="526"/>
      <c r="LYC58" s="526"/>
      <c r="LYD58" s="526"/>
      <c r="LYE58" s="526"/>
      <c r="LYF58" s="526"/>
      <c r="LYG58" s="526"/>
      <c r="LYH58" s="526"/>
      <c r="LYI58" s="526"/>
      <c r="LYJ58" s="526"/>
      <c r="LYK58" s="526"/>
      <c r="LYL58" s="526"/>
      <c r="LYM58" s="526"/>
      <c r="LYN58" s="526"/>
      <c r="LYO58" s="526"/>
      <c r="LYP58" s="526"/>
      <c r="LYQ58" s="526"/>
      <c r="LYR58" s="526"/>
      <c r="LYS58" s="526"/>
      <c r="LYT58" s="526"/>
      <c r="LYU58" s="526"/>
      <c r="LYV58" s="526"/>
      <c r="LYW58" s="526"/>
      <c r="LYX58" s="526"/>
      <c r="LYY58" s="526"/>
      <c r="LYZ58" s="526"/>
      <c r="LZA58" s="526"/>
      <c r="LZB58" s="526"/>
      <c r="LZC58" s="526"/>
      <c r="LZD58" s="526"/>
      <c r="LZE58" s="526"/>
      <c r="LZF58" s="526"/>
      <c r="LZG58" s="526"/>
      <c r="LZH58" s="526"/>
      <c r="LZI58" s="526"/>
      <c r="LZJ58" s="526"/>
      <c r="LZK58" s="526"/>
      <c r="LZL58" s="526"/>
      <c r="LZM58" s="526"/>
      <c r="LZN58" s="526"/>
      <c r="LZO58" s="526"/>
      <c r="LZP58" s="526"/>
      <c r="LZQ58" s="526"/>
      <c r="LZR58" s="526"/>
      <c r="LZS58" s="526"/>
      <c r="LZT58" s="526"/>
      <c r="LZU58" s="526"/>
      <c r="LZV58" s="526"/>
      <c r="LZW58" s="526"/>
      <c r="LZX58" s="526"/>
      <c r="LZY58" s="526"/>
      <c r="LZZ58" s="526"/>
      <c r="MAA58" s="526"/>
      <c r="MAB58" s="526"/>
      <c r="MAC58" s="526"/>
      <c r="MAD58" s="526"/>
      <c r="MAE58" s="526"/>
      <c r="MAF58" s="526"/>
      <c r="MAG58" s="526"/>
      <c r="MAH58" s="526"/>
      <c r="MAI58" s="526"/>
      <c r="MAJ58" s="526"/>
      <c r="MAK58" s="526"/>
      <c r="MAL58" s="526"/>
      <c r="MAM58" s="526"/>
      <c r="MAN58" s="526"/>
      <c r="MAO58" s="526"/>
      <c r="MAP58" s="526"/>
      <c r="MAQ58" s="526"/>
      <c r="MAR58" s="526"/>
      <c r="MAS58" s="526"/>
      <c r="MAT58" s="526"/>
      <c r="MAU58" s="526"/>
      <c r="MAV58" s="526"/>
      <c r="MAW58" s="526"/>
      <c r="MAX58" s="526"/>
      <c r="MAY58" s="526"/>
      <c r="MAZ58" s="526"/>
      <c r="MBA58" s="526"/>
      <c r="MBB58" s="526"/>
      <c r="MBC58" s="526"/>
      <c r="MBD58" s="526"/>
      <c r="MBE58" s="526"/>
      <c r="MBF58" s="526"/>
      <c r="MBG58" s="526"/>
      <c r="MBH58" s="526"/>
      <c r="MBI58" s="526"/>
      <c r="MBJ58" s="526"/>
      <c r="MBK58" s="526"/>
      <c r="MBL58" s="526"/>
      <c r="MBM58" s="526"/>
      <c r="MBN58" s="526"/>
      <c r="MBO58" s="526"/>
      <c r="MBP58" s="526"/>
      <c r="MBQ58" s="526"/>
      <c r="MBR58" s="526"/>
      <c r="MBS58" s="526"/>
      <c r="MBT58" s="526"/>
      <c r="MBU58" s="526"/>
      <c r="MBV58" s="526"/>
      <c r="MBW58" s="526"/>
      <c r="MBX58" s="526"/>
      <c r="MBY58" s="526"/>
      <c r="MBZ58" s="526"/>
      <c r="MCA58" s="526"/>
      <c r="MCB58" s="526"/>
      <c r="MCC58" s="526"/>
      <c r="MCD58" s="526"/>
      <c r="MCE58" s="526"/>
      <c r="MCF58" s="526"/>
      <c r="MCG58" s="526"/>
      <c r="MCH58" s="526"/>
      <c r="MCI58" s="526"/>
      <c r="MCJ58" s="526"/>
      <c r="MCK58" s="526"/>
      <c r="MCL58" s="526"/>
      <c r="MCM58" s="526"/>
      <c r="MCN58" s="526"/>
      <c r="MCO58" s="526"/>
      <c r="MCP58" s="526"/>
      <c r="MCQ58" s="526"/>
      <c r="MCR58" s="526"/>
      <c r="MCS58" s="526"/>
      <c r="MCT58" s="526"/>
      <c r="MCU58" s="526"/>
      <c r="MCV58" s="526"/>
      <c r="MCW58" s="526"/>
      <c r="MCX58" s="526"/>
      <c r="MCY58" s="526"/>
      <c r="MCZ58" s="526"/>
      <c r="MDA58" s="526"/>
      <c r="MDB58" s="526"/>
      <c r="MDC58" s="526"/>
      <c r="MDD58" s="526"/>
      <c r="MDE58" s="526"/>
      <c r="MDF58" s="526"/>
      <c r="MDG58" s="526"/>
      <c r="MDH58" s="526"/>
      <c r="MDI58" s="526"/>
      <c r="MDJ58" s="526"/>
      <c r="MDK58" s="526"/>
      <c r="MDL58" s="526"/>
      <c r="MDM58" s="526"/>
      <c r="MDN58" s="526"/>
      <c r="MDO58" s="526"/>
      <c r="MDP58" s="526"/>
      <c r="MDQ58" s="526"/>
      <c r="MDR58" s="526"/>
      <c r="MDS58" s="526"/>
      <c r="MDT58" s="526"/>
      <c r="MDU58" s="526"/>
      <c r="MDV58" s="526"/>
      <c r="MDW58" s="526"/>
      <c r="MDX58" s="526"/>
      <c r="MDY58" s="526"/>
      <c r="MDZ58" s="526"/>
      <c r="MEA58" s="526"/>
      <c r="MEB58" s="526"/>
      <c r="MEC58" s="526"/>
      <c r="MED58" s="526"/>
      <c r="MEE58" s="526"/>
      <c r="MEF58" s="526"/>
      <c r="MEG58" s="526"/>
      <c r="MEH58" s="526"/>
      <c r="MEI58" s="526"/>
      <c r="MEJ58" s="526"/>
      <c r="MEK58" s="526"/>
      <c r="MEL58" s="526"/>
      <c r="MEM58" s="526"/>
      <c r="MEN58" s="526"/>
      <c r="MEO58" s="526"/>
      <c r="MEP58" s="526"/>
      <c r="MEQ58" s="526"/>
      <c r="MER58" s="526"/>
      <c r="MES58" s="526"/>
      <c r="MET58" s="526"/>
      <c r="MEU58" s="526"/>
      <c r="MEV58" s="526"/>
      <c r="MEW58" s="526"/>
      <c r="MEX58" s="526"/>
      <c r="MEY58" s="526"/>
      <c r="MEZ58" s="526"/>
      <c r="MFA58" s="526"/>
      <c r="MFB58" s="526"/>
      <c r="MFC58" s="526"/>
      <c r="MFD58" s="526"/>
      <c r="MFE58" s="526"/>
      <c r="MFF58" s="526"/>
      <c r="MFG58" s="526"/>
      <c r="MFH58" s="526"/>
      <c r="MFI58" s="526"/>
      <c r="MFJ58" s="526"/>
      <c r="MFK58" s="526"/>
      <c r="MFL58" s="526"/>
      <c r="MFM58" s="526"/>
      <c r="MFN58" s="526"/>
      <c r="MFO58" s="526"/>
      <c r="MFP58" s="526"/>
      <c r="MFQ58" s="526"/>
      <c r="MFR58" s="526"/>
      <c r="MFS58" s="526"/>
      <c r="MFT58" s="526"/>
      <c r="MFU58" s="526"/>
      <c r="MFV58" s="526"/>
      <c r="MFW58" s="526"/>
      <c r="MFX58" s="526"/>
      <c r="MFY58" s="526"/>
      <c r="MFZ58" s="526"/>
      <c r="MGA58" s="526"/>
      <c r="MGB58" s="526"/>
      <c r="MGC58" s="526"/>
      <c r="MGD58" s="526"/>
      <c r="MGE58" s="526"/>
      <c r="MGF58" s="526"/>
      <c r="MGG58" s="526"/>
      <c r="MGH58" s="526"/>
      <c r="MGI58" s="526"/>
      <c r="MGJ58" s="526"/>
      <c r="MGK58" s="526"/>
      <c r="MGL58" s="526"/>
      <c r="MGM58" s="526"/>
      <c r="MGN58" s="526"/>
      <c r="MGO58" s="526"/>
      <c r="MGP58" s="526"/>
      <c r="MGQ58" s="526"/>
      <c r="MGR58" s="526"/>
      <c r="MGS58" s="526"/>
      <c r="MGT58" s="526"/>
      <c r="MGU58" s="526"/>
      <c r="MGV58" s="526"/>
      <c r="MGW58" s="526"/>
      <c r="MGX58" s="526"/>
      <c r="MGY58" s="526"/>
      <c r="MGZ58" s="526"/>
      <c r="MHA58" s="526"/>
      <c r="MHB58" s="526"/>
      <c r="MHC58" s="526"/>
      <c r="MHD58" s="526"/>
      <c r="MHE58" s="526"/>
      <c r="MHF58" s="526"/>
      <c r="MHG58" s="526"/>
      <c r="MHH58" s="526"/>
      <c r="MHI58" s="526"/>
      <c r="MHJ58" s="526"/>
      <c r="MHK58" s="526"/>
      <c r="MHL58" s="526"/>
      <c r="MHM58" s="526"/>
      <c r="MHN58" s="526"/>
      <c r="MHO58" s="526"/>
      <c r="MHP58" s="526"/>
      <c r="MHQ58" s="526"/>
      <c r="MHR58" s="526"/>
      <c r="MHS58" s="526"/>
      <c r="MHT58" s="526"/>
      <c r="MHU58" s="526"/>
      <c r="MHV58" s="526"/>
      <c r="MHW58" s="526"/>
      <c r="MHX58" s="526"/>
      <c r="MHY58" s="526"/>
      <c r="MHZ58" s="526"/>
      <c r="MIA58" s="526"/>
      <c r="MIB58" s="526"/>
      <c r="MIC58" s="526"/>
      <c r="MID58" s="526"/>
      <c r="MIE58" s="526"/>
      <c r="MIF58" s="526"/>
      <c r="MIG58" s="526"/>
      <c r="MIH58" s="526"/>
      <c r="MII58" s="526"/>
      <c r="MIJ58" s="526"/>
      <c r="MIK58" s="526"/>
      <c r="MIL58" s="526"/>
      <c r="MIM58" s="526"/>
      <c r="MIN58" s="526"/>
      <c r="MIO58" s="526"/>
      <c r="MIP58" s="526"/>
      <c r="MIQ58" s="526"/>
      <c r="MIR58" s="526"/>
      <c r="MIS58" s="526"/>
      <c r="MIT58" s="526"/>
      <c r="MIU58" s="526"/>
      <c r="MIV58" s="526"/>
      <c r="MIW58" s="526"/>
      <c r="MIX58" s="526"/>
      <c r="MIY58" s="526"/>
      <c r="MIZ58" s="526"/>
      <c r="MJA58" s="526"/>
      <c r="MJB58" s="526"/>
      <c r="MJC58" s="526"/>
      <c r="MJD58" s="526"/>
      <c r="MJE58" s="526"/>
      <c r="MJF58" s="526"/>
      <c r="MJG58" s="526"/>
      <c r="MJH58" s="526"/>
      <c r="MJI58" s="526"/>
      <c r="MJJ58" s="526"/>
      <c r="MJK58" s="526"/>
      <c r="MJL58" s="526"/>
      <c r="MJM58" s="526"/>
      <c r="MJN58" s="526"/>
      <c r="MJO58" s="526"/>
      <c r="MJP58" s="526"/>
      <c r="MJQ58" s="526"/>
      <c r="MJR58" s="526"/>
      <c r="MJS58" s="526"/>
      <c r="MJT58" s="526"/>
      <c r="MJU58" s="526"/>
      <c r="MJV58" s="526"/>
      <c r="MJW58" s="526"/>
      <c r="MJX58" s="526"/>
      <c r="MJY58" s="526"/>
      <c r="MJZ58" s="526"/>
      <c r="MKA58" s="526"/>
      <c r="MKB58" s="526"/>
      <c r="MKC58" s="526"/>
      <c r="MKD58" s="526"/>
      <c r="MKE58" s="526"/>
      <c r="MKF58" s="526"/>
      <c r="MKG58" s="526"/>
      <c r="MKH58" s="526"/>
      <c r="MKI58" s="526"/>
      <c r="MKJ58" s="526"/>
      <c r="MKK58" s="526"/>
      <c r="MKL58" s="526"/>
      <c r="MKM58" s="526"/>
      <c r="MKN58" s="526"/>
      <c r="MKO58" s="526"/>
      <c r="MKP58" s="526"/>
      <c r="MKQ58" s="526"/>
      <c r="MKR58" s="526"/>
      <c r="MKS58" s="526"/>
      <c r="MKT58" s="526"/>
      <c r="MKU58" s="526"/>
      <c r="MKV58" s="526"/>
      <c r="MKW58" s="526"/>
      <c r="MKX58" s="526"/>
      <c r="MKY58" s="526"/>
      <c r="MKZ58" s="526"/>
      <c r="MLA58" s="526"/>
      <c r="MLB58" s="526"/>
      <c r="MLC58" s="526"/>
      <c r="MLD58" s="526"/>
      <c r="MLE58" s="526"/>
      <c r="MLF58" s="526"/>
      <c r="MLG58" s="526"/>
      <c r="MLH58" s="526"/>
      <c r="MLI58" s="526"/>
      <c r="MLJ58" s="526"/>
      <c r="MLK58" s="526"/>
      <c r="MLL58" s="526"/>
      <c r="MLM58" s="526"/>
      <c r="MLN58" s="526"/>
      <c r="MLO58" s="526"/>
      <c r="MLP58" s="526"/>
      <c r="MLQ58" s="526"/>
      <c r="MLR58" s="526"/>
      <c r="MLS58" s="526"/>
      <c r="MLT58" s="526"/>
      <c r="MLU58" s="526"/>
      <c r="MLV58" s="526"/>
      <c r="MLW58" s="526"/>
      <c r="MLX58" s="526"/>
      <c r="MLY58" s="526"/>
      <c r="MLZ58" s="526"/>
      <c r="MMA58" s="526"/>
      <c r="MMB58" s="526"/>
      <c r="MMC58" s="526"/>
      <c r="MMD58" s="526"/>
      <c r="MME58" s="526"/>
      <c r="MMF58" s="526"/>
      <c r="MMG58" s="526"/>
      <c r="MMH58" s="526"/>
      <c r="MMI58" s="526"/>
      <c r="MMJ58" s="526"/>
      <c r="MMK58" s="526"/>
      <c r="MML58" s="526"/>
      <c r="MMM58" s="526"/>
      <c r="MMN58" s="526"/>
      <c r="MMO58" s="526"/>
      <c r="MMP58" s="526"/>
      <c r="MMQ58" s="526"/>
      <c r="MMR58" s="526"/>
      <c r="MMS58" s="526"/>
      <c r="MMT58" s="526"/>
      <c r="MMU58" s="526"/>
      <c r="MMV58" s="526"/>
      <c r="MMW58" s="526"/>
      <c r="MMX58" s="526"/>
      <c r="MMY58" s="526"/>
      <c r="MMZ58" s="526"/>
      <c r="MNA58" s="526"/>
      <c r="MNB58" s="526"/>
      <c r="MNC58" s="526"/>
      <c r="MND58" s="526"/>
      <c r="MNE58" s="526"/>
      <c r="MNF58" s="526"/>
      <c r="MNG58" s="526"/>
      <c r="MNH58" s="526"/>
      <c r="MNI58" s="526"/>
      <c r="MNJ58" s="526"/>
      <c r="MNK58" s="526"/>
      <c r="MNL58" s="526"/>
      <c r="MNM58" s="526"/>
      <c r="MNN58" s="526"/>
      <c r="MNO58" s="526"/>
      <c r="MNP58" s="526"/>
      <c r="MNQ58" s="526"/>
      <c r="MNR58" s="526"/>
      <c r="MNS58" s="526"/>
      <c r="MNT58" s="526"/>
      <c r="MNU58" s="526"/>
      <c r="MNV58" s="526"/>
      <c r="MNW58" s="526"/>
      <c r="MNX58" s="526"/>
      <c r="MNY58" s="526"/>
      <c r="MNZ58" s="526"/>
      <c r="MOA58" s="526"/>
      <c r="MOB58" s="526"/>
      <c r="MOC58" s="526"/>
      <c r="MOD58" s="526"/>
      <c r="MOE58" s="526"/>
      <c r="MOF58" s="526"/>
      <c r="MOG58" s="526"/>
      <c r="MOH58" s="526"/>
      <c r="MOI58" s="526"/>
      <c r="MOJ58" s="526"/>
      <c r="MOK58" s="526"/>
      <c r="MOL58" s="526"/>
      <c r="MOM58" s="526"/>
      <c r="MON58" s="526"/>
      <c r="MOO58" s="526"/>
      <c r="MOP58" s="526"/>
      <c r="MOQ58" s="526"/>
      <c r="MOR58" s="526"/>
      <c r="MOS58" s="526"/>
      <c r="MOT58" s="526"/>
      <c r="MOU58" s="526"/>
      <c r="MOV58" s="526"/>
      <c r="MOW58" s="526"/>
      <c r="MOX58" s="526"/>
      <c r="MOY58" s="526"/>
      <c r="MOZ58" s="526"/>
      <c r="MPA58" s="526"/>
      <c r="MPB58" s="526"/>
      <c r="MPC58" s="526"/>
      <c r="MPD58" s="526"/>
      <c r="MPE58" s="526"/>
      <c r="MPF58" s="526"/>
      <c r="MPG58" s="526"/>
      <c r="MPH58" s="526"/>
      <c r="MPI58" s="526"/>
      <c r="MPJ58" s="526"/>
      <c r="MPK58" s="526"/>
      <c r="MPL58" s="526"/>
      <c r="MPM58" s="526"/>
      <c r="MPN58" s="526"/>
      <c r="MPO58" s="526"/>
      <c r="MPP58" s="526"/>
      <c r="MPQ58" s="526"/>
      <c r="MPR58" s="526"/>
      <c r="MPS58" s="526"/>
      <c r="MPT58" s="526"/>
      <c r="MPU58" s="526"/>
      <c r="MPV58" s="526"/>
      <c r="MPW58" s="526"/>
      <c r="MPX58" s="526"/>
      <c r="MPY58" s="526"/>
      <c r="MPZ58" s="526"/>
      <c r="MQA58" s="526"/>
      <c r="MQB58" s="526"/>
      <c r="MQC58" s="526"/>
      <c r="MQD58" s="526"/>
      <c r="MQE58" s="526"/>
      <c r="MQF58" s="526"/>
      <c r="MQG58" s="526"/>
      <c r="MQH58" s="526"/>
      <c r="MQI58" s="526"/>
      <c r="MQJ58" s="526"/>
      <c r="MQK58" s="526"/>
      <c r="MQL58" s="526"/>
      <c r="MQM58" s="526"/>
      <c r="MQN58" s="526"/>
      <c r="MQO58" s="526"/>
      <c r="MQP58" s="526"/>
      <c r="MQQ58" s="526"/>
      <c r="MQR58" s="526"/>
      <c r="MQS58" s="526"/>
      <c r="MQT58" s="526"/>
      <c r="MQU58" s="526"/>
      <c r="MQV58" s="526"/>
      <c r="MQW58" s="526"/>
      <c r="MQX58" s="526"/>
      <c r="MQY58" s="526"/>
      <c r="MQZ58" s="526"/>
      <c r="MRA58" s="526"/>
      <c r="MRB58" s="526"/>
      <c r="MRC58" s="526"/>
      <c r="MRD58" s="526"/>
      <c r="MRE58" s="526"/>
      <c r="MRF58" s="526"/>
      <c r="MRG58" s="526"/>
      <c r="MRH58" s="526"/>
      <c r="MRI58" s="526"/>
      <c r="MRJ58" s="526"/>
      <c r="MRK58" s="526"/>
      <c r="MRL58" s="526"/>
      <c r="MRM58" s="526"/>
      <c r="MRN58" s="526"/>
      <c r="MRO58" s="526"/>
      <c r="MRP58" s="526"/>
      <c r="MRQ58" s="526"/>
      <c r="MRR58" s="526"/>
      <c r="MRS58" s="526"/>
      <c r="MRT58" s="526"/>
      <c r="MRU58" s="526"/>
      <c r="MRV58" s="526"/>
      <c r="MRW58" s="526"/>
      <c r="MRX58" s="526"/>
      <c r="MRY58" s="526"/>
      <c r="MRZ58" s="526"/>
      <c r="MSA58" s="526"/>
      <c r="MSB58" s="526"/>
      <c r="MSC58" s="526"/>
      <c r="MSD58" s="526"/>
      <c r="MSE58" s="526"/>
      <c r="MSF58" s="526"/>
      <c r="MSG58" s="526"/>
      <c r="MSH58" s="526"/>
      <c r="MSI58" s="526"/>
      <c r="MSJ58" s="526"/>
      <c r="MSK58" s="526"/>
      <c r="MSL58" s="526"/>
      <c r="MSM58" s="526"/>
      <c r="MSN58" s="526"/>
      <c r="MSO58" s="526"/>
      <c r="MSP58" s="526"/>
      <c r="MSQ58" s="526"/>
      <c r="MSR58" s="526"/>
      <c r="MSS58" s="526"/>
      <c r="MST58" s="526"/>
      <c r="MSU58" s="526"/>
      <c r="MSV58" s="526"/>
      <c r="MSW58" s="526"/>
      <c r="MSX58" s="526"/>
      <c r="MSY58" s="526"/>
      <c r="MSZ58" s="526"/>
      <c r="MTA58" s="526"/>
      <c r="MTB58" s="526"/>
      <c r="MTC58" s="526"/>
      <c r="MTD58" s="526"/>
      <c r="MTE58" s="526"/>
      <c r="MTF58" s="526"/>
      <c r="MTG58" s="526"/>
      <c r="MTH58" s="526"/>
      <c r="MTI58" s="526"/>
      <c r="MTJ58" s="526"/>
      <c r="MTK58" s="526"/>
      <c r="MTL58" s="526"/>
      <c r="MTM58" s="526"/>
      <c r="MTN58" s="526"/>
      <c r="MTO58" s="526"/>
      <c r="MTP58" s="526"/>
      <c r="MTQ58" s="526"/>
      <c r="MTR58" s="526"/>
      <c r="MTS58" s="526"/>
      <c r="MTT58" s="526"/>
      <c r="MTU58" s="526"/>
      <c r="MTV58" s="526"/>
      <c r="MTW58" s="526"/>
      <c r="MTX58" s="526"/>
      <c r="MTY58" s="526"/>
      <c r="MTZ58" s="526"/>
      <c r="MUA58" s="526"/>
      <c r="MUB58" s="526"/>
      <c r="MUC58" s="526"/>
      <c r="MUD58" s="526"/>
      <c r="MUE58" s="526"/>
      <c r="MUF58" s="526"/>
      <c r="MUG58" s="526"/>
      <c r="MUH58" s="526"/>
      <c r="MUI58" s="526"/>
      <c r="MUJ58" s="526"/>
      <c r="MUK58" s="526"/>
      <c r="MUL58" s="526"/>
      <c r="MUM58" s="526"/>
      <c r="MUN58" s="526"/>
      <c r="MUO58" s="526"/>
      <c r="MUP58" s="526"/>
      <c r="MUQ58" s="526"/>
      <c r="MUR58" s="526"/>
      <c r="MUS58" s="526"/>
      <c r="MUT58" s="526"/>
      <c r="MUU58" s="526"/>
      <c r="MUV58" s="526"/>
      <c r="MUW58" s="526"/>
      <c r="MUX58" s="526"/>
      <c r="MUY58" s="526"/>
      <c r="MUZ58" s="526"/>
      <c r="MVA58" s="526"/>
      <c r="MVB58" s="526"/>
      <c r="MVC58" s="526"/>
      <c r="MVD58" s="526"/>
      <c r="MVE58" s="526"/>
      <c r="MVF58" s="526"/>
      <c r="MVG58" s="526"/>
      <c r="MVH58" s="526"/>
      <c r="MVI58" s="526"/>
      <c r="MVJ58" s="526"/>
      <c r="MVK58" s="526"/>
      <c r="MVL58" s="526"/>
      <c r="MVM58" s="526"/>
      <c r="MVN58" s="526"/>
      <c r="MVO58" s="526"/>
      <c r="MVP58" s="526"/>
      <c r="MVQ58" s="526"/>
      <c r="MVR58" s="526"/>
      <c r="MVS58" s="526"/>
      <c r="MVT58" s="526"/>
      <c r="MVU58" s="526"/>
      <c r="MVV58" s="526"/>
      <c r="MVW58" s="526"/>
      <c r="MVX58" s="526"/>
      <c r="MVY58" s="526"/>
      <c r="MVZ58" s="526"/>
      <c r="MWA58" s="526"/>
      <c r="MWB58" s="526"/>
      <c r="MWC58" s="526"/>
      <c r="MWD58" s="526"/>
      <c r="MWE58" s="526"/>
      <c r="MWF58" s="526"/>
      <c r="MWG58" s="526"/>
      <c r="MWH58" s="526"/>
      <c r="MWI58" s="526"/>
      <c r="MWJ58" s="526"/>
      <c r="MWK58" s="526"/>
      <c r="MWL58" s="526"/>
      <c r="MWM58" s="526"/>
      <c r="MWN58" s="526"/>
      <c r="MWO58" s="526"/>
      <c r="MWP58" s="526"/>
      <c r="MWQ58" s="526"/>
      <c r="MWR58" s="526"/>
      <c r="MWS58" s="526"/>
      <c r="MWT58" s="526"/>
      <c r="MWU58" s="526"/>
      <c r="MWV58" s="526"/>
      <c r="MWW58" s="526"/>
      <c r="MWX58" s="526"/>
      <c r="MWY58" s="526"/>
      <c r="MWZ58" s="526"/>
      <c r="MXA58" s="526"/>
      <c r="MXB58" s="526"/>
      <c r="MXC58" s="526"/>
      <c r="MXD58" s="526"/>
      <c r="MXE58" s="526"/>
      <c r="MXF58" s="526"/>
      <c r="MXG58" s="526"/>
      <c r="MXH58" s="526"/>
      <c r="MXI58" s="526"/>
      <c r="MXJ58" s="526"/>
      <c r="MXK58" s="526"/>
      <c r="MXL58" s="526"/>
      <c r="MXM58" s="526"/>
      <c r="MXN58" s="526"/>
      <c r="MXO58" s="526"/>
      <c r="MXP58" s="526"/>
      <c r="MXQ58" s="526"/>
      <c r="MXR58" s="526"/>
      <c r="MXS58" s="526"/>
      <c r="MXT58" s="526"/>
      <c r="MXU58" s="526"/>
      <c r="MXV58" s="526"/>
      <c r="MXW58" s="526"/>
      <c r="MXX58" s="526"/>
      <c r="MXY58" s="526"/>
      <c r="MXZ58" s="526"/>
      <c r="MYA58" s="526"/>
      <c r="MYB58" s="526"/>
      <c r="MYC58" s="526"/>
      <c r="MYD58" s="526"/>
      <c r="MYE58" s="526"/>
      <c r="MYF58" s="526"/>
      <c r="MYG58" s="526"/>
      <c r="MYH58" s="526"/>
      <c r="MYI58" s="526"/>
      <c r="MYJ58" s="526"/>
      <c r="MYK58" s="526"/>
      <c r="MYL58" s="526"/>
      <c r="MYM58" s="526"/>
      <c r="MYN58" s="526"/>
      <c r="MYO58" s="526"/>
      <c r="MYP58" s="526"/>
      <c r="MYQ58" s="526"/>
      <c r="MYR58" s="526"/>
      <c r="MYS58" s="526"/>
      <c r="MYT58" s="526"/>
      <c r="MYU58" s="526"/>
      <c r="MYV58" s="526"/>
      <c r="MYW58" s="526"/>
      <c r="MYX58" s="526"/>
      <c r="MYY58" s="526"/>
      <c r="MYZ58" s="526"/>
      <c r="MZA58" s="526"/>
      <c r="MZB58" s="526"/>
      <c r="MZC58" s="526"/>
      <c r="MZD58" s="526"/>
      <c r="MZE58" s="526"/>
      <c r="MZF58" s="526"/>
      <c r="MZG58" s="526"/>
      <c r="MZH58" s="526"/>
      <c r="MZI58" s="526"/>
      <c r="MZJ58" s="526"/>
      <c r="MZK58" s="526"/>
      <c r="MZL58" s="526"/>
      <c r="MZM58" s="526"/>
      <c r="MZN58" s="526"/>
      <c r="MZO58" s="526"/>
      <c r="MZP58" s="526"/>
      <c r="MZQ58" s="526"/>
      <c r="MZR58" s="526"/>
      <c r="MZS58" s="526"/>
      <c r="MZT58" s="526"/>
      <c r="MZU58" s="526"/>
      <c r="MZV58" s="526"/>
      <c r="MZW58" s="526"/>
      <c r="MZX58" s="526"/>
      <c r="MZY58" s="526"/>
      <c r="MZZ58" s="526"/>
      <c r="NAA58" s="526"/>
      <c r="NAB58" s="526"/>
      <c r="NAC58" s="526"/>
      <c r="NAD58" s="526"/>
      <c r="NAE58" s="526"/>
      <c r="NAF58" s="526"/>
      <c r="NAG58" s="526"/>
      <c r="NAH58" s="526"/>
      <c r="NAI58" s="526"/>
      <c r="NAJ58" s="526"/>
      <c r="NAK58" s="526"/>
      <c r="NAL58" s="526"/>
      <c r="NAM58" s="526"/>
      <c r="NAN58" s="526"/>
      <c r="NAO58" s="526"/>
      <c r="NAP58" s="526"/>
      <c r="NAQ58" s="526"/>
      <c r="NAR58" s="526"/>
      <c r="NAS58" s="526"/>
      <c r="NAT58" s="526"/>
      <c r="NAU58" s="526"/>
      <c r="NAV58" s="526"/>
      <c r="NAW58" s="526"/>
      <c r="NAX58" s="526"/>
      <c r="NAY58" s="526"/>
      <c r="NAZ58" s="526"/>
      <c r="NBA58" s="526"/>
      <c r="NBB58" s="526"/>
      <c r="NBC58" s="526"/>
      <c r="NBD58" s="526"/>
      <c r="NBE58" s="526"/>
      <c r="NBF58" s="526"/>
      <c r="NBG58" s="526"/>
      <c r="NBH58" s="526"/>
      <c r="NBI58" s="526"/>
      <c r="NBJ58" s="526"/>
      <c r="NBK58" s="526"/>
      <c r="NBL58" s="526"/>
      <c r="NBM58" s="526"/>
      <c r="NBN58" s="526"/>
      <c r="NBO58" s="526"/>
      <c r="NBP58" s="526"/>
      <c r="NBQ58" s="526"/>
      <c r="NBR58" s="526"/>
      <c r="NBS58" s="526"/>
      <c r="NBT58" s="526"/>
      <c r="NBU58" s="526"/>
      <c r="NBV58" s="526"/>
      <c r="NBW58" s="526"/>
      <c r="NBX58" s="526"/>
      <c r="NBY58" s="526"/>
      <c r="NBZ58" s="526"/>
      <c r="NCA58" s="526"/>
      <c r="NCB58" s="526"/>
      <c r="NCC58" s="526"/>
      <c r="NCD58" s="526"/>
      <c r="NCE58" s="526"/>
      <c r="NCF58" s="526"/>
      <c r="NCG58" s="526"/>
      <c r="NCH58" s="526"/>
      <c r="NCI58" s="526"/>
      <c r="NCJ58" s="526"/>
      <c r="NCK58" s="526"/>
      <c r="NCL58" s="526"/>
      <c r="NCM58" s="526"/>
      <c r="NCN58" s="526"/>
      <c r="NCO58" s="526"/>
      <c r="NCP58" s="526"/>
      <c r="NCQ58" s="526"/>
      <c r="NCR58" s="526"/>
      <c r="NCS58" s="526"/>
      <c r="NCT58" s="526"/>
      <c r="NCU58" s="526"/>
      <c r="NCV58" s="526"/>
      <c r="NCW58" s="526"/>
      <c r="NCX58" s="526"/>
      <c r="NCY58" s="526"/>
      <c r="NCZ58" s="526"/>
      <c r="NDA58" s="526"/>
      <c r="NDB58" s="526"/>
      <c r="NDC58" s="526"/>
      <c r="NDD58" s="526"/>
      <c r="NDE58" s="526"/>
      <c r="NDF58" s="526"/>
      <c r="NDG58" s="526"/>
      <c r="NDH58" s="526"/>
      <c r="NDI58" s="526"/>
      <c r="NDJ58" s="526"/>
      <c r="NDK58" s="526"/>
      <c r="NDL58" s="526"/>
      <c r="NDM58" s="526"/>
      <c r="NDN58" s="526"/>
      <c r="NDO58" s="526"/>
      <c r="NDP58" s="526"/>
      <c r="NDQ58" s="526"/>
      <c r="NDR58" s="526"/>
      <c r="NDS58" s="526"/>
      <c r="NDT58" s="526"/>
      <c r="NDU58" s="526"/>
      <c r="NDV58" s="526"/>
      <c r="NDW58" s="526"/>
      <c r="NDX58" s="526"/>
      <c r="NDY58" s="526"/>
      <c r="NDZ58" s="526"/>
      <c r="NEA58" s="526"/>
      <c r="NEB58" s="526"/>
      <c r="NEC58" s="526"/>
      <c r="NED58" s="526"/>
      <c r="NEE58" s="526"/>
      <c r="NEF58" s="526"/>
      <c r="NEG58" s="526"/>
      <c r="NEH58" s="526"/>
      <c r="NEI58" s="526"/>
      <c r="NEJ58" s="526"/>
      <c r="NEK58" s="526"/>
      <c r="NEL58" s="526"/>
      <c r="NEM58" s="526"/>
      <c r="NEN58" s="526"/>
      <c r="NEO58" s="526"/>
      <c r="NEP58" s="526"/>
      <c r="NEQ58" s="526"/>
      <c r="NER58" s="526"/>
      <c r="NES58" s="526"/>
      <c r="NET58" s="526"/>
      <c r="NEU58" s="526"/>
      <c r="NEV58" s="526"/>
      <c r="NEW58" s="526"/>
      <c r="NEX58" s="526"/>
      <c r="NEY58" s="526"/>
      <c r="NEZ58" s="526"/>
      <c r="NFA58" s="526"/>
      <c r="NFB58" s="526"/>
      <c r="NFC58" s="526"/>
      <c r="NFD58" s="526"/>
      <c r="NFE58" s="526"/>
      <c r="NFF58" s="526"/>
      <c r="NFG58" s="526"/>
      <c r="NFH58" s="526"/>
      <c r="NFI58" s="526"/>
      <c r="NFJ58" s="526"/>
      <c r="NFK58" s="526"/>
      <c r="NFL58" s="526"/>
      <c r="NFM58" s="526"/>
      <c r="NFN58" s="526"/>
      <c r="NFO58" s="526"/>
      <c r="NFP58" s="526"/>
      <c r="NFQ58" s="526"/>
      <c r="NFR58" s="526"/>
      <c r="NFS58" s="526"/>
      <c r="NFT58" s="526"/>
      <c r="NFU58" s="526"/>
      <c r="NFV58" s="526"/>
      <c r="NFW58" s="526"/>
      <c r="NFX58" s="526"/>
      <c r="NFY58" s="526"/>
      <c r="NFZ58" s="526"/>
      <c r="NGA58" s="526"/>
      <c r="NGB58" s="526"/>
      <c r="NGC58" s="526"/>
      <c r="NGD58" s="526"/>
      <c r="NGE58" s="526"/>
      <c r="NGF58" s="526"/>
      <c r="NGG58" s="526"/>
      <c r="NGH58" s="526"/>
      <c r="NGI58" s="526"/>
      <c r="NGJ58" s="526"/>
      <c r="NGK58" s="526"/>
      <c r="NGL58" s="526"/>
      <c r="NGM58" s="526"/>
      <c r="NGN58" s="526"/>
      <c r="NGO58" s="526"/>
      <c r="NGP58" s="526"/>
      <c r="NGQ58" s="526"/>
      <c r="NGR58" s="526"/>
      <c r="NGS58" s="526"/>
      <c r="NGT58" s="526"/>
      <c r="NGU58" s="526"/>
      <c r="NGV58" s="526"/>
      <c r="NGW58" s="526"/>
      <c r="NGX58" s="526"/>
      <c r="NGY58" s="526"/>
      <c r="NGZ58" s="526"/>
      <c r="NHA58" s="526"/>
      <c r="NHB58" s="526"/>
      <c r="NHC58" s="526"/>
      <c r="NHD58" s="526"/>
      <c r="NHE58" s="526"/>
      <c r="NHF58" s="526"/>
      <c r="NHG58" s="526"/>
      <c r="NHH58" s="526"/>
      <c r="NHI58" s="526"/>
      <c r="NHJ58" s="526"/>
      <c r="NHK58" s="526"/>
      <c r="NHL58" s="526"/>
      <c r="NHM58" s="526"/>
      <c r="NHN58" s="526"/>
      <c r="NHO58" s="526"/>
      <c r="NHP58" s="526"/>
      <c r="NHQ58" s="526"/>
      <c r="NHR58" s="526"/>
      <c r="NHS58" s="526"/>
      <c r="NHT58" s="526"/>
      <c r="NHU58" s="526"/>
      <c r="NHV58" s="526"/>
      <c r="NHW58" s="526"/>
      <c r="NHX58" s="526"/>
      <c r="NHY58" s="526"/>
      <c r="NHZ58" s="526"/>
      <c r="NIA58" s="526"/>
      <c r="NIB58" s="526"/>
      <c r="NIC58" s="526"/>
      <c r="NID58" s="526"/>
      <c r="NIE58" s="526"/>
      <c r="NIF58" s="526"/>
      <c r="NIG58" s="526"/>
      <c r="NIH58" s="526"/>
      <c r="NII58" s="526"/>
      <c r="NIJ58" s="526"/>
      <c r="NIK58" s="526"/>
      <c r="NIL58" s="526"/>
      <c r="NIM58" s="526"/>
      <c r="NIN58" s="526"/>
      <c r="NIO58" s="526"/>
      <c r="NIP58" s="526"/>
      <c r="NIQ58" s="526"/>
      <c r="NIR58" s="526"/>
      <c r="NIS58" s="526"/>
      <c r="NIT58" s="526"/>
      <c r="NIU58" s="526"/>
      <c r="NIV58" s="526"/>
      <c r="NIW58" s="526"/>
      <c r="NIX58" s="526"/>
      <c r="NIY58" s="526"/>
      <c r="NIZ58" s="526"/>
      <c r="NJA58" s="526"/>
      <c r="NJB58" s="526"/>
      <c r="NJC58" s="526"/>
      <c r="NJD58" s="526"/>
      <c r="NJE58" s="526"/>
      <c r="NJF58" s="526"/>
      <c r="NJG58" s="526"/>
      <c r="NJH58" s="526"/>
      <c r="NJI58" s="526"/>
      <c r="NJJ58" s="526"/>
      <c r="NJK58" s="526"/>
      <c r="NJL58" s="526"/>
      <c r="NJM58" s="526"/>
      <c r="NJN58" s="526"/>
      <c r="NJO58" s="526"/>
      <c r="NJP58" s="526"/>
      <c r="NJQ58" s="526"/>
      <c r="NJR58" s="526"/>
      <c r="NJS58" s="526"/>
      <c r="NJT58" s="526"/>
      <c r="NJU58" s="526"/>
      <c r="NJV58" s="526"/>
      <c r="NJW58" s="526"/>
      <c r="NJX58" s="526"/>
      <c r="NJY58" s="526"/>
      <c r="NJZ58" s="526"/>
      <c r="NKA58" s="526"/>
      <c r="NKB58" s="526"/>
      <c r="NKC58" s="526"/>
      <c r="NKD58" s="526"/>
      <c r="NKE58" s="526"/>
      <c r="NKF58" s="526"/>
      <c r="NKG58" s="526"/>
      <c r="NKH58" s="526"/>
      <c r="NKI58" s="526"/>
      <c r="NKJ58" s="526"/>
      <c r="NKK58" s="526"/>
      <c r="NKL58" s="526"/>
      <c r="NKM58" s="526"/>
      <c r="NKN58" s="526"/>
      <c r="NKO58" s="526"/>
      <c r="NKP58" s="526"/>
      <c r="NKQ58" s="526"/>
      <c r="NKR58" s="526"/>
      <c r="NKS58" s="526"/>
      <c r="NKT58" s="526"/>
      <c r="NKU58" s="526"/>
      <c r="NKV58" s="526"/>
      <c r="NKW58" s="526"/>
      <c r="NKX58" s="526"/>
      <c r="NKY58" s="526"/>
      <c r="NKZ58" s="526"/>
      <c r="NLA58" s="526"/>
      <c r="NLB58" s="526"/>
      <c r="NLC58" s="526"/>
      <c r="NLD58" s="526"/>
      <c r="NLE58" s="526"/>
      <c r="NLF58" s="526"/>
      <c r="NLG58" s="526"/>
      <c r="NLH58" s="526"/>
      <c r="NLI58" s="526"/>
      <c r="NLJ58" s="526"/>
      <c r="NLK58" s="526"/>
      <c r="NLL58" s="526"/>
      <c r="NLM58" s="526"/>
      <c r="NLN58" s="526"/>
      <c r="NLO58" s="526"/>
      <c r="NLP58" s="526"/>
      <c r="NLQ58" s="526"/>
      <c r="NLR58" s="526"/>
      <c r="NLS58" s="526"/>
      <c r="NLT58" s="526"/>
      <c r="NLU58" s="526"/>
      <c r="NLV58" s="526"/>
      <c r="NLW58" s="526"/>
      <c r="NLX58" s="526"/>
      <c r="NLY58" s="526"/>
      <c r="NLZ58" s="526"/>
      <c r="NMA58" s="526"/>
      <c r="NMB58" s="526"/>
      <c r="NMC58" s="526"/>
      <c r="NMD58" s="526"/>
      <c r="NME58" s="526"/>
      <c r="NMF58" s="526"/>
      <c r="NMG58" s="526"/>
      <c r="NMH58" s="526"/>
      <c r="NMI58" s="526"/>
      <c r="NMJ58" s="526"/>
      <c r="NMK58" s="526"/>
      <c r="NML58" s="526"/>
      <c r="NMM58" s="526"/>
      <c r="NMN58" s="526"/>
      <c r="NMO58" s="526"/>
      <c r="NMP58" s="526"/>
      <c r="NMQ58" s="526"/>
      <c r="NMR58" s="526"/>
      <c r="NMS58" s="526"/>
      <c r="NMT58" s="526"/>
      <c r="NMU58" s="526"/>
      <c r="NMV58" s="526"/>
      <c r="NMW58" s="526"/>
      <c r="NMX58" s="526"/>
      <c r="NMY58" s="526"/>
      <c r="NMZ58" s="526"/>
      <c r="NNA58" s="526"/>
      <c r="NNB58" s="526"/>
      <c r="NNC58" s="526"/>
      <c r="NND58" s="526"/>
      <c r="NNE58" s="526"/>
      <c r="NNF58" s="526"/>
      <c r="NNG58" s="526"/>
      <c r="NNH58" s="526"/>
      <c r="NNI58" s="526"/>
      <c r="NNJ58" s="526"/>
      <c r="NNK58" s="526"/>
      <c r="NNL58" s="526"/>
      <c r="NNM58" s="526"/>
      <c r="NNN58" s="526"/>
      <c r="NNO58" s="526"/>
      <c r="NNP58" s="526"/>
      <c r="NNQ58" s="526"/>
      <c r="NNR58" s="526"/>
      <c r="NNS58" s="526"/>
      <c r="NNT58" s="526"/>
      <c r="NNU58" s="526"/>
      <c r="NNV58" s="526"/>
      <c r="NNW58" s="526"/>
      <c r="NNX58" s="526"/>
      <c r="NNY58" s="526"/>
      <c r="NNZ58" s="526"/>
      <c r="NOA58" s="526"/>
      <c r="NOB58" s="526"/>
      <c r="NOC58" s="526"/>
      <c r="NOD58" s="526"/>
      <c r="NOE58" s="526"/>
      <c r="NOF58" s="526"/>
      <c r="NOG58" s="526"/>
      <c r="NOH58" s="526"/>
      <c r="NOI58" s="526"/>
      <c r="NOJ58" s="526"/>
      <c r="NOK58" s="526"/>
      <c r="NOL58" s="526"/>
      <c r="NOM58" s="526"/>
      <c r="NON58" s="526"/>
      <c r="NOO58" s="526"/>
      <c r="NOP58" s="526"/>
      <c r="NOQ58" s="526"/>
      <c r="NOR58" s="526"/>
      <c r="NOS58" s="526"/>
      <c r="NOT58" s="526"/>
      <c r="NOU58" s="526"/>
      <c r="NOV58" s="526"/>
      <c r="NOW58" s="526"/>
      <c r="NOX58" s="526"/>
      <c r="NOY58" s="526"/>
      <c r="NOZ58" s="526"/>
      <c r="NPA58" s="526"/>
      <c r="NPB58" s="526"/>
      <c r="NPC58" s="526"/>
      <c r="NPD58" s="526"/>
      <c r="NPE58" s="526"/>
      <c r="NPF58" s="526"/>
      <c r="NPG58" s="526"/>
      <c r="NPH58" s="526"/>
      <c r="NPI58" s="526"/>
      <c r="NPJ58" s="526"/>
      <c r="NPK58" s="526"/>
      <c r="NPL58" s="526"/>
      <c r="NPM58" s="526"/>
      <c r="NPN58" s="526"/>
      <c r="NPO58" s="526"/>
      <c r="NPP58" s="526"/>
      <c r="NPQ58" s="526"/>
      <c r="NPR58" s="526"/>
      <c r="NPS58" s="526"/>
      <c r="NPT58" s="526"/>
      <c r="NPU58" s="526"/>
      <c r="NPV58" s="526"/>
      <c r="NPW58" s="526"/>
      <c r="NPX58" s="526"/>
      <c r="NPY58" s="526"/>
      <c r="NPZ58" s="526"/>
      <c r="NQA58" s="526"/>
      <c r="NQB58" s="526"/>
      <c r="NQC58" s="526"/>
      <c r="NQD58" s="526"/>
      <c r="NQE58" s="526"/>
      <c r="NQF58" s="526"/>
      <c r="NQG58" s="526"/>
      <c r="NQH58" s="526"/>
      <c r="NQI58" s="526"/>
      <c r="NQJ58" s="526"/>
      <c r="NQK58" s="526"/>
      <c r="NQL58" s="526"/>
      <c r="NQM58" s="526"/>
      <c r="NQN58" s="526"/>
      <c r="NQO58" s="526"/>
      <c r="NQP58" s="526"/>
      <c r="NQQ58" s="526"/>
      <c r="NQR58" s="526"/>
      <c r="NQS58" s="526"/>
      <c r="NQT58" s="526"/>
      <c r="NQU58" s="526"/>
      <c r="NQV58" s="526"/>
      <c r="NQW58" s="526"/>
      <c r="NQX58" s="526"/>
      <c r="NQY58" s="526"/>
      <c r="NQZ58" s="526"/>
      <c r="NRA58" s="526"/>
      <c r="NRB58" s="526"/>
      <c r="NRC58" s="526"/>
      <c r="NRD58" s="526"/>
      <c r="NRE58" s="526"/>
      <c r="NRF58" s="526"/>
      <c r="NRG58" s="526"/>
      <c r="NRH58" s="526"/>
      <c r="NRI58" s="526"/>
      <c r="NRJ58" s="526"/>
      <c r="NRK58" s="526"/>
      <c r="NRL58" s="526"/>
      <c r="NRM58" s="526"/>
      <c r="NRN58" s="526"/>
      <c r="NRO58" s="526"/>
      <c r="NRP58" s="526"/>
      <c r="NRQ58" s="526"/>
      <c r="NRR58" s="526"/>
      <c r="NRS58" s="526"/>
      <c r="NRT58" s="526"/>
      <c r="NRU58" s="526"/>
      <c r="NRV58" s="526"/>
      <c r="NRW58" s="526"/>
      <c r="NRX58" s="526"/>
      <c r="NRY58" s="526"/>
      <c r="NRZ58" s="526"/>
      <c r="NSA58" s="526"/>
      <c r="NSB58" s="526"/>
      <c r="NSC58" s="526"/>
      <c r="NSD58" s="526"/>
      <c r="NSE58" s="526"/>
      <c r="NSF58" s="526"/>
      <c r="NSG58" s="526"/>
      <c r="NSH58" s="526"/>
      <c r="NSI58" s="526"/>
      <c r="NSJ58" s="526"/>
      <c r="NSK58" s="526"/>
      <c r="NSL58" s="526"/>
      <c r="NSM58" s="526"/>
      <c r="NSN58" s="526"/>
      <c r="NSO58" s="526"/>
      <c r="NSP58" s="526"/>
      <c r="NSQ58" s="526"/>
      <c r="NSR58" s="526"/>
      <c r="NSS58" s="526"/>
      <c r="NST58" s="526"/>
      <c r="NSU58" s="526"/>
      <c r="NSV58" s="526"/>
      <c r="NSW58" s="526"/>
      <c r="NSX58" s="526"/>
      <c r="NSY58" s="526"/>
      <c r="NSZ58" s="526"/>
      <c r="NTA58" s="526"/>
      <c r="NTB58" s="526"/>
      <c r="NTC58" s="526"/>
      <c r="NTD58" s="526"/>
      <c r="NTE58" s="526"/>
      <c r="NTF58" s="526"/>
      <c r="NTG58" s="526"/>
      <c r="NTH58" s="526"/>
      <c r="NTI58" s="526"/>
      <c r="NTJ58" s="526"/>
      <c r="NTK58" s="526"/>
      <c r="NTL58" s="526"/>
      <c r="NTM58" s="526"/>
      <c r="NTN58" s="526"/>
      <c r="NTO58" s="526"/>
      <c r="NTP58" s="526"/>
      <c r="NTQ58" s="526"/>
      <c r="NTR58" s="526"/>
      <c r="NTS58" s="526"/>
      <c r="NTT58" s="526"/>
      <c r="NTU58" s="526"/>
      <c r="NTV58" s="526"/>
      <c r="NTW58" s="526"/>
      <c r="NTX58" s="526"/>
      <c r="NTY58" s="526"/>
      <c r="NTZ58" s="526"/>
      <c r="NUA58" s="526"/>
      <c r="NUB58" s="526"/>
      <c r="NUC58" s="526"/>
      <c r="NUD58" s="526"/>
      <c r="NUE58" s="526"/>
      <c r="NUF58" s="526"/>
      <c r="NUG58" s="526"/>
      <c r="NUH58" s="526"/>
      <c r="NUI58" s="526"/>
      <c r="NUJ58" s="526"/>
      <c r="NUK58" s="526"/>
      <c r="NUL58" s="526"/>
      <c r="NUM58" s="526"/>
      <c r="NUN58" s="526"/>
      <c r="NUO58" s="526"/>
      <c r="NUP58" s="526"/>
      <c r="NUQ58" s="526"/>
      <c r="NUR58" s="526"/>
      <c r="NUS58" s="526"/>
      <c r="NUT58" s="526"/>
      <c r="NUU58" s="526"/>
      <c r="NUV58" s="526"/>
      <c r="NUW58" s="526"/>
      <c r="NUX58" s="526"/>
      <c r="NUY58" s="526"/>
      <c r="NUZ58" s="526"/>
      <c r="NVA58" s="526"/>
      <c r="NVB58" s="526"/>
      <c r="NVC58" s="526"/>
      <c r="NVD58" s="526"/>
      <c r="NVE58" s="526"/>
      <c r="NVF58" s="526"/>
      <c r="NVG58" s="526"/>
      <c r="NVH58" s="526"/>
      <c r="NVI58" s="526"/>
      <c r="NVJ58" s="526"/>
      <c r="NVK58" s="526"/>
      <c r="NVL58" s="526"/>
      <c r="NVM58" s="526"/>
      <c r="NVN58" s="526"/>
      <c r="NVO58" s="526"/>
      <c r="NVP58" s="526"/>
      <c r="NVQ58" s="526"/>
      <c r="NVR58" s="526"/>
      <c r="NVS58" s="526"/>
      <c r="NVT58" s="526"/>
      <c r="NVU58" s="526"/>
      <c r="NVV58" s="526"/>
      <c r="NVW58" s="526"/>
      <c r="NVX58" s="526"/>
      <c r="NVY58" s="526"/>
      <c r="NVZ58" s="526"/>
      <c r="NWA58" s="526"/>
      <c r="NWB58" s="526"/>
      <c r="NWC58" s="526"/>
      <c r="NWD58" s="526"/>
      <c r="NWE58" s="526"/>
      <c r="NWF58" s="526"/>
      <c r="NWG58" s="526"/>
      <c r="NWH58" s="526"/>
      <c r="NWI58" s="526"/>
      <c r="NWJ58" s="526"/>
      <c r="NWK58" s="526"/>
      <c r="NWL58" s="526"/>
      <c r="NWM58" s="526"/>
      <c r="NWN58" s="526"/>
      <c r="NWO58" s="526"/>
      <c r="NWP58" s="526"/>
      <c r="NWQ58" s="526"/>
      <c r="NWR58" s="526"/>
      <c r="NWS58" s="526"/>
      <c r="NWT58" s="526"/>
      <c r="NWU58" s="526"/>
      <c r="NWV58" s="526"/>
      <c r="NWW58" s="526"/>
      <c r="NWX58" s="526"/>
      <c r="NWY58" s="526"/>
      <c r="NWZ58" s="526"/>
      <c r="NXA58" s="526"/>
      <c r="NXB58" s="526"/>
      <c r="NXC58" s="526"/>
      <c r="NXD58" s="526"/>
      <c r="NXE58" s="526"/>
      <c r="NXF58" s="526"/>
      <c r="NXG58" s="526"/>
      <c r="NXH58" s="526"/>
      <c r="NXI58" s="526"/>
      <c r="NXJ58" s="526"/>
      <c r="NXK58" s="526"/>
      <c r="NXL58" s="526"/>
      <c r="NXM58" s="526"/>
      <c r="NXN58" s="526"/>
      <c r="NXO58" s="526"/>
      <c r="NXP58" s="526"/>
      <c r="NXQ58" s="526"/>
      <c r="NXR58" s="526"/>
      <c r="NXS58" s="526"/>
      <c r="NXT58" s="526"/>
      <c r="NXU58" s="526"/>
      <c r="NXV58" s="526"/>
      <c r="NXW58" s="526"/>
      <c r="NXX58" s="526"/>
      <c r="NXY58" s="526"/>
      <c r="NXZ58" s="526"/>
      <c r="NYA58" s="526"/>
      <c r="NYB58" s="526"/>
      <c r="NYC58" s="526"/>
      <c r="NYD58" s="526"/>
      <c r="NYE58" s="526"/>
      <c r="NYF58" s="526"/>
      <c r="NYG58" s="526"/>
      <c r="NYH58" s="526"/>
      <c r="NYI58" s="526"/>
      <c r="NYJ58" s="526"/>
      <c r="NYK58" s="526"/>
      <c r="NYL58" s="526"/>
      <c r="NYM58" s="526"/>
      <c r="NYN58" s="526"/>
      <c r="NYO58" s="526"/>
      <c r="NYP58" s="526"/>
      <c r="NYQ58" s="526"/>
      <c r="NYR58" s="526"/>
      <c r="NYS58" s="526"/>
      <c r="NYT58" s="526"/>
      <c r="NYU58" s="526"/>
      <c r="NYV58" s="526"/>
      <c r="NYW58" s="526"/>
      <c r="NYX58" s="526"/>
      <c r="NYY58" s="526"/>
      <c r="NYZ58" s="526"/>
      <c r="NZA58" s="526"/>
      <c r="NZB58" s="526"/>
      <c r="NZC58" s="526"/>
      <c r="NZD58" s="526"/>
      <c r="NZE58" s="526"/>
      <c r="NZF58" s="526"/>
      <c r="NZG58" s="526"/>
      <c r="NZH58" s="526"/>
      <c r="NZI58" s="526"/>
      <c r="NZJ58" s="526"/>
      <c r="NZK58" s="526"/>
      <c r="NZL58" s="526"/>
      <c r="NZM58" s="526"/>
      <c r="NZN58" s="526"/>
      <c r="NZO58" s="526"/>
      <c r="NZP58" s="526"/>
      <c r="NZQ58" s="526"/>
      <c r="NZR58" s="526"/>
      <c r="NZS58" s="526"/>
      <c r="NZT58" s="526"/>
      <c r="NZU58" s="526"/>
      <c r="NZV58" s="526"/>
      <c r="NZW58" s="526"/>
      <c r="NZX58" s="526"/>
      <c r="NZY58" s="526"/>
      <c r="NZZ58" s="526"/>
      <c r="OAA58" s="526"/>
      <c r="OAB58" s="526"/>
      <c r="OAC58" s="526"/>
      <c r="OAD58" s="526"/>
      <c r="OAE58" s="526"/>
      <c r="OAF58" s="526"/>
      <c r="OAG58" s="526"/>
      <c r="OAH58" s="526"/>
      <c r="OAI58" s="526"/>
      <c r="OAJ58" s="526"/>
      <c r="OAK58" s="526"/>
      <c r="OAL58" s="526"/>
      <c r="OAM58" s="526"/>
      <c r="OAN58" s="526"/>
      <c r="OAO58" s="526"/>
      <c r="OAP58" s="526"/>
      <c r="OAQ58" s="526"/>
      <c r="OAR58" s="526"/>
      <c r="OAS58" s="526"/>
      <c r="OAT58" s="526"/>
      <c r="OAU58" s="526"/>
      <c r="OAV58" s="526"/>
      <c r="OAW58" s="526"/>
      <c r="OAX58" s="526"/>
      <c r="OAY58" s="526"/>
      <c r="OAZ58" s="526"/>
      <c r="OBA58" s="526"/>
      <c r="OBB58" s="526"/>
      <c r="OBC58" s="526"/>
      <c r="OBD58" s="526"/>
      <c r="OBE58" s="526"/>
      <c r="OBF58" s="526"/>
      <c r="OBG58" s="526"/>
      <c r="OBH58" s="526"/>
      <c r="OBI58" s="526"/>
      <c r="OBJ58" s="526"/>
      <c r="OBK58" s="526"/>
      <c r="OBL58" s="526"/>
      <c r="OBM58" s="526"/>
      <c r="OBN58" s="526"/>
      <c r="OBO58" s="526"/>
      <c r="OBP58" s="526"/>
      <c r="OBQ58" s="526"/>
      <c r="OBR58" s="526"/>
      <c r="OBS58" s="526"/>
      <c r="OBT58" s="526"/>
      <c r="OBU58" s="526"/>
      <c r="OBV58" s="526"/>
      <c r="OBW58" s="526"/>
      <c r="OBX58" s="526"/>
      <c r="OBY58" s="526"/>
      <c r="OBZ58" s="526"/>
      <c r="OCA58" s="526"/>
      <c r="OCB58" s="526"/>
      <c r="OCC58" s="526"/>
      <c r="OCD58" s="526"/>
      <c r="OCE58" s="526"/>
      <c r="OCF58" s="526"/>
      <c r="OCG58" s="526"/>
      <c r="OCH58" s="526"/>
      <c r="OCI58" s="526"/>
      <c r="OCJ58" s="526"/>
      <c r="OCK58" s="526"/>
      <c r="OCL58" s="526"/>
      <c r="OCM58" s="526"/>
      <c r="OCN58" s="526"/>
      <c r="OCO58" s="526"/>
      <c r="OCP58" s="526"/>
      <c r="OCQ58" s="526"/>
      <c r="OCR58" s="526"/>
      <c r="OCS58" s="526"/>
      <c r="OCT58" s="526"/>
      <c r="OCU58" s="526"/>
      <c r="OCV58" s="526"/>
      <c r="OCW58" s="526"/>
      <c r="OCX58" s="526"/>
      <c r="OCY58" s="526"/>
      <c r="OCZ58" s="526"/>
      <c r="ODA58" s="526"/>
      <c r="ODB58" s="526"/>
      <c r="ODC58" s="526"/>
      <c r="ODD58" s="526"/>
      <c r="ODE58" s="526"/>
      <c r="ODF58" s="526"/>
      <c r="ODG58" s="526"/>
      <c r="ODH58" s="526"/>
      <c r="ODI58" s="526"/>
      <c r="ODJ58" s="526"/>
      <c r="ODK58" s="526"/>
      <c r="ODL58" s="526"/>
      <c r="ODM58" s="526"/>
      <c r="ODN58" s="526"/>
      <c r="ODO58" s="526"/>
      <c r="ODP58" s="526"/>
      <c r="ODQ58" s="526"/>
      <c r="ODR58" s="526"/>
      <c r="ODS58" s="526"/>
      <c r="ODT58" s="526"/>
      <c r="ODU58" s="526"/>
      <c r="ODV58" s="526"/>
      <c r="ODW58" s="526"/>
      <c r="ODX58" s="526"/>
      <c r="ODY58" s="526"/>
      <c r="ODZ58" s="526"/>
      <c r="OEA58" s="526"/>
      <c r="OEB58" s="526"/>
      <c r="OEC58" s="526"/>
      <c r="OED58" s="526"/>
      <c r="OEE58" s="526"/>
      <c r="OEF58" s="526"/>
      <c r="OEG58" s="526"/>
      <c r="OEH58" s="526"/>
      <c r="OEI58" s="526"/>
      <c r="OEJ58" s="526"/>
      <c r="OEK58" s="526"/>
      <c r="OEL58" s="526"/>
      <c r="OEM58" s="526"/>
      <c r="OEN58" s="526"/>
      <c r="OEO58" s="526"/>
      <c r="OEP58" s="526"/>
      <c r="OEQ58" s="526"/>
      <c r="OER58" s="526"/>
      <c r="OES58" s="526"/>
      <c r="OET58" s="526"/>
      <c r="OEU58" s="526"/>
      <c r="OEV58" s="526"/>
      <c r="OEW58" s="526"/>
      <c r="OEX58" s="526"/>
      <c r="OEY58" s="526"/>
      <c r="OEZ58" s="526"/>
      <c r="OFA58" s="526"/>
      <c r="OFB58" s="526"/>
      <c r="OFC58" s="526"/>
      <c r="OFD58" s="526"/>
      <c r="OFE58" s="526"/>
      <c r="OFF58" s="526"/>
      <c r="OFG58" s="526"/>
      <c r="OFH58" s="526"/>
      <c r="OFI58" s="526"/>
      <c r="OFJ58" s="526"/>
      <c r="OFK58" s="526"/>
      <c r="OFL58" s="526"/>
      <c r="OFM58" s="526"/>
      <c r="OFN58" s="526"/>
      <c r="OFO58" s="526"/>
      <c r="OFP58" s="526"/>
      <c r="OFQ58" s="526"/>
      <c r="OFR58" s="526"/>
      <c r="OFS58" s="526"/>
      <c r="OFT58" s="526"/>
      <c r="OFU58" s="526"/>
      <c r="OFV58" s="526"/>
      <c r="OFW58" s="526"/>
      <c r="OFX58" s="526"/>
      <c r="OFY58" s="526"/>
      <c r="OFZ58" s="526"/>
      <c r="OGA58" s="526"/>
      <c r="OGB58" s="526"/>
      <c r="OGC58" s="526"/>
      <c r="OGD58" s="526"/>
      <c r="OGE58" s="526"/>
      <c r="OGF58" s="526"/>
      <c r="OGG58" s="526"/>
      <c r="OGH58" s="526"/>
      <c r="OGI58" s="526"/>
      <c r="OGJ58" s="526"/>
      <c r="OGK58" s="526"/>
      <c r="OGL58" s="526"/>
      <c r="OGM58" s="526"/>
      <c r="OGN58" s="526"/>
      <c r="OGO58" s="526"/>
      <c r="OGP58" s="526"/>
      <c r="OGQ58" s="526"/>
      <c r="OGR58" s="526"/>
      <c r="OGS58" s="526"/>
      <c r="OGT58" s="526"/>
      <c r="OGU58" s="526"/>
      <c r="OGV58" s="526"/>
      <c r="OGW58" s="526"/>
      <c r="OGX58" s="526"/>
      <c r="OGY58" s="526"/>
      <c r="OGZ58" s="526"/>
      <c r="OHA58" s="526"/>
      <c r="OHB58" s="526"/>
      <c r="OHC58" s="526"/>
      <c r="OHD58" s="526"/>
      <c r="OHE58" s="526"/>
      <c r="OHF58" s="526"/>
      <c r="OHG58" s="526"/>
      <c r="OHH58" s="526"/>
      <c r="OHI58" s="526"/>
      <c r="OHJ58" s="526"/>
      <c r="OHK58" s="526"/>
      <c r="OHL58" s="526"/>
      <c r="OHM58" s="526"/>
      <c r="OHN58" s="526"/>
      <c r="OHO58" s="526"/>
      <c r="OHP58" s="526"/>
      <c r="OHQ58" s="526"/>
      <c r="OHR58" s="526"/>
      <c r="OHS58" s="526"/>
      <c r="OHT58" s="526"/>
      <c r="OHU58" s="526"/>
      <c r="OHV58" s="526"/>
      <c r="OHW58" s="526"/>
      <c r="OHX58" s="526"/>
      <c r="OHY58" s="526"/>
      <c r="OHZ58" s="526"/>
      <c r="OIA58" s="526"/>
      <c r="OIB58" s="526"/>
      <c r="OIC58" s="526"/>
      <c r="OID58" s="526"/>
      <c r="OIE58" s="526"/>
      <c r="OIF58" s="526"/>
      <c r="OIG58" s="526"/>
      <c r="OIH58" s="526"/>
      <c r="OII58" s="526"/>
      <c r="OIJ58" s="526"/>
      <c r="OIK58" s="526"/>
      <c r="OIL58" s="526"/>
      <c r="OIM58" s="526"/>
      <c r="OIN58" s="526"/>
      <c r="OIO58" s="526"/>
      <c r="OIP58" s="526"/>
      <c r="OIQ58" s="526"/>
      <c r="OIR58" s="526"/>
      <c r="OIS58" s="526"/>
      <c r="OIT58" s="526"/>
      <c r="OIU58" s="526"/>
      <c r="OIV58" s="526"/>
      <c r="OIW58" s="526"/>
      <c r="OIX58" s="526"/>
      <c r="OIY58" s="526"/>
      <c r="OIZ58" s="526"/>
      <c r="OJA58" s="526"/>
      <c r="OJB58" s="526"/>
      <c r="OJC58" s="526"/>
      <c r="OJD58" s="526"/>
      <c r="OJE58" s="526"/>
      <c r="OJF58" s="526"/>
      <c r="OJG58" s="526"/>
      <c r="OJH58" s="526"/>
      <c r="OJI58" s="526"/>
      <c r="OJJ58" s="526"/>
      <c r="OJK58" s="526"/>
      <c r="OJL58" s="526"/>
      <c r="OJM58" s="526"/>
      <c r="OJN58" s="526"/>
      <c r="OJO58" s="526"/>
      <c r="OJP58" s="526"/>
      <c r="OJQ58" s="526"/>
      <c r="OJR58" s="526"/>
      <c r="OJS58" s="526"/>
      <c r="OJT58" s="526"/>
      <c r="OJU58" s="526"/>
      <c r="OJV58" s="526"/>
      <c r="OJW58" s="526"/>
      <c r="OJX58" s="526"/>
      <c r="OJY58" s="526"/>
      <c r="OJZ58" s="526"/>
      <c r="OKA58" s="526"/>
      <c r="OKB58" s="526"/>
      <c r="OKC58" s="526"/>
      <c r="OKD58" s="526"/>
      <c r="OKE58" s="526"/>
      <c r="OKF58" s="526"/>
      <c r="OKG58" s="526"/>
      <c r="OKH58" s="526"/>
      <c r="OKI58" s="526"/>
      <c r="OKJ58" s="526"/>
      <c r="OKK58" s="526"/>
      <c r="OKL58" s="526"/>
      <c r="OKM58" s="526"/>
      <c r="OKN58" s="526"/>
      <c r="OKO58" s="526"/>
      <c r="OKP58" s="526"/>
      <c r="OKQ58" s="526"/>
      <c r="OKR58" s="526"/>
      <c r="OKS58" s="526"/>
      <c r="OKT58" s="526"/>
      <c r="OKU58" s="526"/>
      <c r="OKV58" s="526"/>
      <c r="OKW58" s="526"/>
      <c r="OKX58" s="526"/>
      <c r="OKY58" s="526"/>
      <c r="OKZ58" s="526"/>
      <c r="OLA58" s="526"/>
      <c r="OLB58" s="526"/>
      <c r="OLC58" s="526"/>
      <c r="OLD58" s="526"/>
      <c r="OLE58" s="526"/>
      <c r="OLF58" s="526"/>
      <c r="OLG58" s="526"/>
      <c r="OLH58" s="526"/>
      <c r="OLI58" s="526"/>
      <c r="OLJ58" s="526"/>
      <c r="OLK58" s="526"/>
      <c r="OLL58" s="526"/>
      <c r="OLM58" s="526"/>
      <c r="OLN58" s="526"/>
      <c r="OLO58" s="526"/>
      <c r="OLP58" s="526"/>
      <c r="OLQ58" s="526"/>
      <c r="OLR58" s="526"/>
      <c r="OLS58" s="526"/>
      <c r="OLT58" s="526"/>
      <c r="OLU58" s="526"/>
      <c r="OLV58" s="526"/>
      <c r="OLW58" s="526"/>
      <c r="OLX58" s="526"/>
      <c r="OLY58" s="526"/>
      <c r="OLZ58" s="526"/>
      <c r="OMA58" s="526"/>
      <c r="OMB58" s="526"/>
      <c r="OMC58" s="526"/>
      <c r="OMD58" s="526"/>
      <c r="OME58" s="526"/>
      <c r="OMF58" s="526"/>
      <c r="OMG58" s="526"/>
      <c r="OMH58" s="526"/>
      <c r="OMI58" s="526"/>
      <c r="OMJ58" s="526"/>
      <c r="OMK58" s="526"/>
      <c r="OML58" s="526"/>
      <c r="OMM58" s="526"/>
      <c r="OMN58" s="526"/>
      <c r="OMO58" s="526"/>
      <c r="OMP58" s="526"/>
      <c r="OMQ58" s="526"/>
      <c r="OMR58" s="526"/>
      <c r="OMS58" s="526"/>
      <c r="OMT58" s="526"/>
      <c r="OMU58" s="526"/>
      <c r="OMV58" s="526"/>
      <c r="OMW58" s="526"/>
      <c r="OMX58" s="526"/>
      <c r="OMY58" s="526"/>
      <c r="OMZ58" s="526"/>
      <c r="ONA58" s="526"/>
      <c r="ONB58" s="526"/>
      <c r="ONC58" s="526"/>
      <c r="OND58" s="526"/>
      <c r="ONE58" s="526"/>
      <c r="ONF58" s="526"/>
      <c r="ONG58" s="526"/>
      <c r="ONH58" s="526"/>
      <c r="ONI58" s="526"/>
      <c r="ONJ58" s="526"/>
      <c r="ONK58" s="526"/>
      <c r="ONL58" s="526"/>
      <c r="ONM58" s="526"/>
      <c r="ONN58" s="526"/>
      <c r="ONO58" s="526"/>
      <c r="ONP58" s="526"/>
      <c r="ONQ58" s="526"/>
      <c r="ONR58" s="526"/>
      <c r="ONS58" s="526"/>
      <c r="ONT58" s="526"/>
      <c r="ONU58" s="526"/>
      <c r="ONV58" s="526"/>
      <c r="ONW58" s="526"/>
      <c r="ONX58" s="526"/>
      <c r="ONY58" s="526"/>
      <c r="ONZ58" s="526"/>
      <c r="OOA58" s="526"/>
      <c r="OOB58" s="526"/>
      <c r="OOC58" s="526"/>
      <c r="OOD58" s="526"/>
      <c r="OOE58" s="526"/>
      <c r="OOF58" s="526"/>
      <c r="OOG58" s="526"/>
      <c r="OOH58" s="526"/>
      <c r="OOI58" s="526"/>
      <c r="OOJ58" s="526"/>
      <c r="OOK58" s="526"/>
      <c r="OOL58" s="526"/>
      <c r="OOM58" s="526"/>
      <c r="OON58" s="526"/>
      <c r="OOO58" s="526"/>
      <c r="OOP58" s="526"/>
      <c r="OOQ58" s="526"/>
      <c r="OOR58" s="526"/>
      <c r="OOS58" s="526"/>
      <c r="OOT58" s="526"/>
      <c r="OOU58" s="526"/>
      <c r="OOV58" s="526"/>
      <c r="OOW58" s="526"/>
      <c r="OOX58" s="526"/>
      <c r="OOY58" s="526"/>
      <c r="OOZ58" s="526"/>
      <c r="OPA58" s="526"/>
      <c r="OPB58" s="526"/>
      <c r="OPC58" s="526"/>
      <c r="OPD58" s="526"/>
      <c r="OPE58" s="526"/>
      <c r="OPF58" s="526"/>
      <c r="OPG58" s="526"/>
      <c r="OPH58" s="526"/>
      <c r="OPI58" s="526"/>
      <c r="OPJ58" s="526"/>
      <c r="OPK58" s="526"/>
      <c r="OPL58" s="526"/>
      <c r="OPM58" s="526"/>
      <c r="OPN58" s="526"/>
      <c r="OPO58" s="526"/>
      <c r="OPP58" s="526"/>
      <c r="OPQ58" s="526"/>
      <c r="OPR58" s="526"/>
      <c r="OPS58" s="526"/>
      <c r="OPT58" s="526"/>
      <c r="OPU58" s="526"/>
      <c r="OPV58" s="526"/>
      <c r="OPW58" s="526"/>
      <c r="OPX58" s="526"/>
      <c r="OPY58" s="526"/>
      <c r="OPZ58" s="526"/>
      <c r="OQA58" s="526"/>
      <c r="OQB58" s="526"/>
      <c r="OQC58" s="526"/>
      <c r="OQD58" s="526"/>
      <c r="OQE58" s="526"/>
      <c r="OQF58" s="526"/>
      <c r="OQG58" s="526"/>
      <c r="OQH58" s="526"/>
      <c r="OQI58" s="526"/>
      <c r="OQJ58" s="526"/>
      <c r="OQK58" s="526"/>
      <c r="OQL58" s="526"/>
      <c r="OQM58" s="526"/>
      <c r="OQN58" s="526"/>
      <c r="OQO58" s="526"/>
      <c r="OQP58" s="526"/>
      <c r="OQQ58" s="526"/>
      <c r="OQR58" s="526"/>
      <c r="OQS58" s="526"/>
      <c r="OQT58" s="526"/>
      <c r="OQU58" s="526"/>
      <c r="OQV58" s="526"/>
      <c r="OQW58" s="526"/>
      <c r="OQX58" s="526"/>
      <c r="OQY58" s="526"/>
      <c r="OQZ58" s="526"/>
      <c r="ORA58" s="526"/>
      <c r="ORB58" s="526"/>
      <c r="ORC58" s="526"/>
      <c r="ORD58" s="526"/>
      <c r="ORE58" s="526"/>
      <c r="ORF58" s="526"/>
      <c r="ORG58" s="526"/>
      <c r="ORH58" s="526"/>
      <c r="ORI58" s="526"/>
      <c r="ORJ58" s="526"/>
      <c r="ORK58" s="526"/>
      <c r="ORL58" s="526"/>
      <c r="ORM58" s="526"/>
      <c r="ORN58" s="526"/>
      <c r="ORO58" s="526"/>
      <c r="ORP58" s="526"/>
      <c r="ORQ58" s="526"/>
      <c r="ORR58" s="526"/>
      <c r="ORS58" s="526"/>
      <c r="ORT58" s="526"/>
      <c r="ORU58" s="526"/>
      <c r="ORV58" s="526"/>
      <c r="ORW58" s="526"/>
      <c r="ORX58" s="526"/>
      <c r="ORY58" s="526"/>
      <c r="ORZ58" s="526"/>
      <c r="OSA58" s="526"/>
      <c r="OSB58" s="526"/>
      <c r="OSC58" s="526"/>
      <c r="OSD58" s="526"/>
      <c r="OSE58" s="526"/>
      <c r="OSF58" s="526"/>
      <c r="OSG58" s="526"/>
      <c r="OSH58" s="526"/>
      <c r="OSI58" s="526"/>
      <c r="OSJ58" s="526"/>
      <c r="OSK58" s="526"/>
      <c r="OSL58" s="526"/>
      <c r="OSM58" s="526"/>
      <c r="OSN58" s="526"/>
      <c r="OSO58" s="526"/>
      <c r="OSP58" s="526"/>
      <c r="OSQ58" s="526"/>
      <c r="OSR58" s="526"/>
      <c r="OSS58" s="526"/>
      <c r="OST58" s="526"/>
      <c r="OSU58" s="526"/>
      <c r="OSV58" s="526"/>
      <c r="OSW58" s="526"/>
      <c r="OSX58" s="526"/>
      <c r="OSY58" s="526"/>
      <c r="OSZ58" s="526"/>
      <c r="OTA58" s="526"/>
      <c r="OTB58" s="526"/>
      <c r="OTC58" s="526"/>
      <c r="OTD58" s="526"/>
      <c r="OTE58" s="526"/>
      <c r="OTF58" s="526"/>
      <c r="OTG58" s="526"/>
      <c r="OTH58" s="526"/>
      <c r="OTI58" s="526"/>
      <c r="OTJ58" s="526"/>
      <c r="OTK58" s="526"/>
      <c r="OTL58" s="526"/>
      <c r="OTM58" s="526"/>
      <c r="OTN58" s="526"/>
      <c r="OTO58" s="526"/>
      <c r="OTP58" s="526"/>
      <c r="OTQ58" s="526"/>
      <c r="OTR58" s="526"/>
      <c r="OTS58" s="526"/>
      <c r="OTT58" s="526"/>
      <c r="OTU58" s="526"/>
      <c r="OTV58" s="526"/>
      <c r="OTW58" s="526"/>
      <c r="OTX58" s="526"/>
      <c r="OTY58" s="526"/>
      <c r="OTZ58" s="526"/>
      <c r="OUA58" s="526"/>
      <c r="OUB58" s="526"/>
      <c r="OUC58" s="526"/>
      <c r="OUD58" s="526"/>
      <c r="OUE58" s="526"/>
      <c r="OUF58" s="526"/>
      <c r="OUG58" s="526"/>
      <c r="OUH58" s="526"/>
      <c r="OUI58" s="526"/>
      <c r="OUJ58" s="526"/>
      <c r="OUK58" s="526"/>
      <c r="OUL58" s="526"/>
      <c r="OUM58" s="526"/>
      <c r="OUN58" s="526"/>
      <c r="OUO58" s="526"/>
      <c r="OUP58" s="526"/>
      <c r="OUQ58" s="526"/>
      <c r="OUR58" s="526"/>
      <c r="OUS58" s="526"/>
      <c r="OUT58" s="526"/>
      <c r="OUU58" s="526"/>
      <c r="OUV58" s="526"/>
      <c r="OUW58" s="526"/>
      <c r="OUX58" s="526"/>
      <c r="OUY58" s="526"/>
      <c r="OUZ58" s="526"/>
      <c r="OVA58" s="526"/>
      <c r="OVB58" s="526"/>
      <c r="OVC58" s="526"/>
      <c r="OVD58" s="526"/>
      <c r="OVE58" s="526"/>
      <c r="OVF58" s="526"/>
      <c r="OVG58" s="526"/>
      <c r="OVH58" s="526"/>
      <c r="OVI58" s="526"/>
      <c r="OVJ58" s="526"/>
      <c r="OVK58" s="526"/>
      <c r="OVL58" s="526"/>
      <c r="OVM58" s="526"/>
      <c r="OVN58" s="526"/>
      <c r="OVO58" s="526"/>
      <c r="OVP58" s="526"/>
      <c r="OVQ58" s="526"/>
      <c r="OVR58" s="526"/>
      <c r="OVS58" s="526"/>
      <c r="OVT58" s="526"/>
      <c r="OVU58" s="526"/>
      <c r="OVV58" s="526"/>
      <c r="OVW58" s="526"/>
      <c r="OVX58" s="526"/>
      <c r="OVY58" s="526"/>
      <c r="OVZ58" s="526"/>
      <c r="OWA58" s="526"/>
      <c r="OWB58" s="526"/>
      <c r="OWC58" s="526"/>
      <c r="OWD58" s="526"/>
      <c r="OWE58" s="526"/>
      <c r="OWF58" s="526"/>
      <c r="OWG58" s="526"/>
      <c r="OWH58" s="526"/>
      <c r="OWI58" s="526"/>
      <c r="OWJ58" s="526"/>
      <c r="OWK58" s="526"/>
      <c r="OWL58" s="526"/>
      <c r="OWM58" s="526"/>
      <c r="OWN58" s="526"/>
      <c r="OWO58" s="526"/>
      <c r="OWP58" s="526"/>
      <c r="OWQ58" s="526"/>
      <c r="OWR58" s="526"/>
      <c r="OWS58" s="526"/>
      <c r="OWT58" s="526"/>
      <c r="OWU58" s="526"/>
      <c r="OWV58" s="526"/>
      <c r="OWW58" s="526"/>
      <c r="OWX58" s="526"/>
      <c r="OWY58" s="526"/>
      <c r="OWZ58" s="526"/>
      <c r="OXA58" s="526"/>
      <c r="OXB58" s="526"/>
      <c r="OXC58" s="526"/>
      <c r="OXD58" s="526"/>
      <c r="OXE58" s="526"/>
      <c r="OXF58" s="526"/>
      <c r="OXG58" s="526"/>
      <c r="OXH58" s="526"/>
      <c r="OXI58" s="526"/>
      <c r="OXJ58" s="526"/>
      <c r="OXK58" s="526"/>
      <c r="OXL58" s="526"/>
      <c r="OXM58" s="526"/>
      <c r="OXN58" s="526"/>
      <c r="OXO58" s="526"/>
      <c r="OXP58" s="526"/>
      <c r="OXQ58" s="526"/>
      <c r="OXR58" s="526"/>
      <c r="OXS58" s="526"/>
      <c r="OXT58" s="526"/>
      <c r="OXU58" s="526"/>
      <c r="OXV58" s="526"/>
      <c r="OXW58" s="526"/>
      <c r="OXX58" s="526"/>
      <c r="OXY58" s="526"/>
      <c r="OXZ58" s="526"/>
      <c r="OYA58" s="526"/>
      <c r="OYB58" s="526"/>
      <c r="OYC58" s="526"/>
      <c r="OYD58" s="526"/>
      <c r="OYE58" s="526"/>
      <c r="OYF58" s="526"/>
      <c r="OYG58" s="526"/>
      <c r="OYH58" s="526"/>
      <c r="OYI58" s="526"/>
      <c r="OYJ58" s="526"/>
      <c r="OYK58" s="526"/>
      <c r="OYL58" s="526"/>
      <c r="OYM58" s="526"/>
      <c r="OYN58" s="526"/>
      <c r="OYO58" s="526"/>
      <c r="OYP58" s="526"/>
      <c r="OYQ58" s="526"/>
      <c r="OYR58" s="526"/>
      <c r="OYS58" s="526"/>
      <c r="OYT58" s="526"/>
      <c r="OYU58" s="526"/>
      <c r="OYV58" s="526"/>
      <c r="OYW58" s="526"/>
      <c r="OYX58" s="526"/>
      <c r="OYY58" s="526"/>
      <c r="OYZ58" s="526"/>
      <c r="OZA58" s="526"/>
      <c r="OZB58" s="526"/>
      <c r="OZC58" s="526"/>
      <c r="OZD58" s="526"/>
      <c r="OZE58" s="526"/>
      <c r="OZF58" s="526"/>
      <c r="OZG58" s="526"/>
      <c r="OZH58" s="526"/>
      <c r="OZI58" s="526"/>
      <c r="OZJ58" s="526"/>
      <c r="OZK58" s="526"/>
      <c r="OZL58" s="526"/>
      <c r="OZM58" s="526"/>
      <c r="OZN58" s="526"/>
      <c r="OZO58" s="526"/>
      <c r="OZP58" s="526"/>
      <c r="OZQ58" s="526"/>
      <c r="OZR58" s="526"/>
      <c r="OZS58" s="526"/>
      <c r="OZT58" s="526"/>
      <c r="OZU58" s="526"/>
      <c r="OZV58" s="526"/>
      <c r="OZW58" s="526"/>
      <c r="OZX58" s="526"/>
      <c r="OZY58" s="526"/>
      <c r="OZZ58" s="526"/>
      <c r="PAA58" s="526"/>
      <c r="PAB58" s="526"/>
      <c r="PAC58" s="526"/>
      <c r="PAD58" s="526"/>
      <c r="PAE58" s="526"/>
      <c r="PAF58" s="526"/>
      <c r="PAG58" s="526"/>
      <c r="PAH58" s="526"/>
      <c r="PAI58" s="526"/>
      <c r="PAJ58" s="526"/>
      <c r="PAK58" s="526"/>
      <c r="PAL58" s="526"/>
      <c r="PAM58" s="526"/>
      <c r="PAN58" s="526"/>
      <c r="PAO58" s="526"/>
      <c r="PAP58" s="526"/>
      <c r="PAQ58" s="526"/>
      <c r="PAR58" s="526"/>
      <c r="PAS58" s="526"/>
      <c r="PAT58" s="526"/>
      <c r="PAU58" s="526"/>
      <c r="PAV58" s="526"/>
      <c r="PAW58" s="526"/>
      <c r="PAX58" s="526"/>
      <c r="PAY58" s="526"/>
      <c r="PAZ58" s="526"/>
      <c r="PBA58" s="526"/>
      <c r="PBB58" s="526"/>
      <c r="PBC58" s="526"/>
      <c r="PBD58" s="526"/>
      <c r="PBE58" s="526"/>
      <c r="PBF58" s="526"/>
      <c r="PBG58" s="526"/>
      <c r="PBH58" s="526"/>
      <c r="PBI58" s="526"/>
      <c r="PBJ58" s="526"/>
      <c r="PBK58" s="526"/>
      <c r="PBL58" s="526"/>
      <c r="PBM58" s="526"/>
      <c r="PBN58" s="526"/>
      <c r="PBO58" s="526"/>
      <c r="PBP58" s="526"/>
      <c r="PBQ58" s="526"/>
      <c r="PBR58" s="526"/>
      <c r="PBS58" s="526"/>
      <c r="PBT58" s="526"/>
      <c r="PBU58" s="526"/>
      <c r="PBV58" s="526"/>
      <c r="PBW58" s="526"/>
      <c r="PBX58" s="526"/>
      <c r="PBY58" s="526"/>
      <c r="PBZ58" s="526"/>
      <c r="PCA58" s="526"/>
      <c r="PCB58" s="526"/>
      <c r="PCC58" s="526"/>
      <c r="PCD58" s="526"/>
      <c r="PCE58" s="526"/>
      <c r="PCF58" s="526"/>
      <c r="PCG58" s="526"/>
      <c r="PCH58" s="526"/>
      <c r="PCI58" s="526"/>
      <c r="PCJ58" s="526"/>
      <c r="PCK58" s="526"/>
      <c r="PCL58" s="526"/>
      <c r="PCM58" s="526"/>
      <c r="PCN58" s="526"/>
      <c r="PCO58" s="526"/>
      <c r="PCP58" s="526"/>
      <c r="PCQ58" s="526"/>
      <c r="PCR58" s="526"/>
      <c r="PCS58" s="526"/>
      <c r="PCT58" s="526"/>
      <c r="PCU58" s="526"/>
      <c r="PCV58" s="526"/>
      <c r="PCW58" s="526"/>
      <c r="PCX58" s="526"/>
      <c r="PCY58" s="526"/>
      <c r="PCZ58" s="526"/>
      <c r="PDA58" s="526"/>
      <c r="PDB58" s="526"/>
      <c r="PDC58" s="526"/>
      <c r="PDD58" s="526"/>
      <c r="PDE58" s="526"/>
      <c r="PDF58" s="526"/>
      <c r="PDG58" s="526"/>
      <c r="PDH58" s="526"/>
      <c r="PDI58" s="526"/>
      <c r="PDJ58" s="526"/>
      <c r="PDK58" s="526"/>
      <c r="PDL58" s="526"/>
      <c r="PDM58" s="526"/>
      <c r="PDN58" s="526"/>
      <c r="PDO58" s="526"/>
      <c r="PDP58" s="526"/>
      <c r="PDQ58" s="526"/>
      <c r="PDR58" s="526"/>
      <c r="PDS58" s="526"/>
      <c r="PDT58" s="526"/>
      <c r="PDU58" s="526"/>
      <c r="PDV58" s="526"/>
      <c r="PDW58" s="526"/>
      <c r="PDX58" s="526"/>
      <c r="PDY58" s="526"/>
      <c r="PDZ58" s="526"/>
      <c r="PEA58" s="526"/>
      <c r="PEB58" s="526"/>
      <c r="PEC58" s="526"/>
      <c r="PED58" s="526"/>
      <c r="PEE58" s="526"/>
      <c r="PEF58" s="526"/>
      <c r="PEG58" s="526"/>
      <c r="PEH58" s="526"/>
      <c r="PEI58" s="526"/>
      <c r="PEJ58" s="526"/>
      <c r="PEK58" s="526"/>
      <c r="PEL58" s="526"/>
      <c r="PEM58" s="526"/>
      <c r="PEN58" s="526"/>
      <c r="PEO58" s="526"/>
      <c r="PEP58" s="526"/>
      <c r="PEQ58" s="526"/>
      <c r="PER58" s="526"/>
      <c r="PES58" s="526"/>
      <c r="PET58" s="526"/>
      <c r="PEU58" s="526"/>
      <c r="PEV58" s="526"/>
      <c r="PEW58" s="526"/>
      <c r="PEX58" s="526"/>
      <c r="PEY58" s="526"/>
      <c r="PEZ58" s="526"/>
      <c r="PFA58" s="526"/>
      <c r="PFB58" s="526"/>
      <c r="PFC58" s="526"/>
      <c r="PFD58" s="526"/>
      <c r="PFE58" s="526"/>
      <c r="PFF58" s="526"/>
      <c r="PFG58" s="526"/>
      <c r="PFH58" s="526"/>
      <c r="PFI58" s="526"/>
      <c r="PFJ58" s="526"/>
      <c r="PFK58" s="526"/>
      <c r="PFL58" s="526"/>
      <c r="PFM58" s="526"/>
      <c r="PFN58" s="526"/>
      <c r="PFO58" s="526"/>
      <c r="PFP58" s="526"/>
      <c r="PFQ58" s="526"/>
      <c r="PFR58" s="526"/>
      <c r="PFS58" s="526"/>
      <c r="PFT58" s="526"/>
      <c r="PFU58" s="526"/>
      <c r="PFV58" s="526"/>
      <c r="PFW58" s="526"/>
      <c r="PFX58" s="526"/>
      <c r="PFY58" s="526"/>
      <c r="PFZ58" s="526"/>
      <c r="PGA58" s="526"/>
      <c r="PGB58" s="526"/>
      <c r="PGC58" s="526"/>
      <c r="PGD58" s="526"/>
      <c r="PGE58" s="526"/>
      <c r="PGF58" s="526"/>
      <c r="PGG58" s="526"/>
      <c r="PGH58" s="526"/>
      <c r="PGI58" s="526"/>
      <c r="PGJ58" s="526"/>
      <c r="PGK58" s="526"/>
      <c r="PGL58" s="526"/>
      <c r="PGM58" s="526"/>
      <c r="PGN58" s="526"/>
      <c r="PGO58" s="526"/>
      <c r="PGP58" s="526"/>
      <c r="PGQ58" s="526"/>
      <c r="PGR58" s="526"/>
      <c r="PGS58" s="526"/>
      <c r="PGT58" s="526"/>
      <c r="PGU58" s="526"/>
      <c r="PGV58" s="526"/>
      <c r="PGW58" s="526"/>
      <c r="PGX58" s="526"/>
      <c r="PGY58" s="526"/>
      <c r="PGZ58" s="526"/>
      <c r="PHA58" s="526"/>
      <c r="PHB58" s="526"/>
      <c r="PHC58" s="526"/>
      <c r="PHD58" s="526"/>
      <c r="PHE58" s="526"/>
      <c r="PHF58" s="526"/>
      <c r="PHG58" s="526"/>
      <c r="PHH58" s="526"/>
      <c r="PHI58" s="526"/>
      <c r="PHJ58" s="526"/>
      <c r="PHK58" s="526"/>
      <c r="PHL58" s="526"/>
      <c r="PHM58" s="526"/>
      <c r="PHN58" s="526"/>
      <c r="PHO58" s="526"/>
      <c r="PHP58" s="526"/>
      <c r="PHQ58" s="526"/>
      <c r="PHR58" s="526"/>
      <c r="PHS58" s="526"/>
      <c r="PHT58" s="526"/>
      <c r="PHU58" s="526"/>
      <c r="PHV58" s="526"/>
      <c r="PHW58" s="526"/>
      <c r="PHX58" s="526"/>
      <c r="PHY58" s="526"/>
      <c r="PHZ58" s="526"/>
      <c r="PIA58" s="526"/>
      <c r="PIB58" s="526"/>
      <c r="PIC58" s="526"/>
      <c r="PID58" s="526"/>
      <c r="PIE58" s="526"/>
      <c r="PIF58" s="526"/>
      <c r="PIG58" s="526"/>
      <c r="PIH58" s="526"/>
      <c r="PII58" s="526"/>
      <c r="PIJ58" s="526"/>
      <c r="PIK58" s="526"/>
      <c r="PIL58" s="526"/>
      <c r="PIM58" s="526"/>
      <c r="PIN58" s="526"/>
      <c r="PIO58" s="526"/>
      <c r="PIP58" s="526"/>
      <c r="PIQ58" s="526"/>
      <c r="PIR58" s="526"/>
      <c r="PIS58" s="526"/>
      <c r="PIT58" s="526"/>
      <c r="PIU58" s="526"/>
      <c r="PIV58" s="526"/>
      <c r="PIW58" s="526"/>
      <c r="PIX58" s="526"/>
      <c r="PIY58" s="526"/>
      <c r="PIZ58" s="526"/>
      <c r="PJA58" s="526"/>
      <c r="PJB58" s="526"/>
      <c r="PJC58" s="526"/>
      <c r="PJD58" s="526"/>
      <c r="PJE58" s="526"/>
      <c r="PJF58" s="526"/>
      <c r="PJG58" s="526"/>
      <c r="PJH58" s="526"/>
      <c r="PJI58" s="526"/>
      <c r="PJJ58" s="526"/>
      <c r="PJK58" s="526"/>
      <c r="PJL58" s="526"/>
      <c r="PJM58" s="526"/>
      <c r="PJN58" s="526"/>
      <c r="PJO58" s="526"/>
      <c r="PJP58" s="526"/>
      <c r="PJQ58" s="526"/>
      <c r="PJR58" s="526"/>
      <c r="PJS58" s="526"/>
      <c r="PJT58" s="526"/>
      <c r="PJU58" s="526"/>
      <c r="PJV58" s="526"/>
      <c r="PJW58" s="526"/>
      <c r="PJX58" s="526"/>
      <c r="PJY58" s="526"/>
      <c r="PJZ58" s="526"/>
      <c r="PKA58" s="526"/>
      <c r="PKB58" s="526"/>
      <c r="PKC58" s="526"/>
      <c r="PKD58" s="526"/>
      <c r="PKE58" s="526"/>
      <c r="PKF58" s="526"/>
      <c r="PKG58" s="526"/>
      <c r="PKH58" s="526"/>
      <c r="PKI58" s="526"/>
      <c r="PKJ58" s="526"/>
      <c r="PKK58" s="526"/>
      <c r="PKL58" s="526"/>
      <c r="PKM58" s="526"/>
      <c r="PKN58" s="526"/>
      <c r="PKO58" s="526"/>
      <c r="PKP58" s="526"/>
      <c r="PKQ58" s="526"/>
      <c r="PKR58" s="526"/>
      <c r="PKS58" s="526"/>
      <c r="PKT58" s="526"/>
      <c r="PKU58" s="526"/>
      <c r="PKV58" s="526"/>
      <c r="PKW58" s="526"/>
      <c r="PKX58" s="526"/>
      <c r="PKY58" s="526"/>
      <c r="PKZ58" s="526"/>
      <c r="PLA58" s="526"/>
      <c r="PLB58" s="526"/>
      <c r="PLC58" s="526"/>
      <c r="PLD58" s="526"/>
      <c r="PLE58" s="526"/>
      <c r="PLF58" s="526"/>
      <c r="PLG58" s="526"/>
      <c r="PLH58" s="526"/>
      <c r="PLI58" s="526"/>
      <c r="PLJ58" s="526"/>
      <c r="PLK58" s="526"/>
      <c r="PLL58" s="526"/>
      <c r="PLM58" s="526"/>
      <c r="PLN58" s="526"/>
      <c r="PLO58" s="526"/>
      <c r="PLP58" s="526"/>
      <c r="PLQ58" s="526"/>
      <c r="PLR58" s="526"/>
      <c r="PLS58" s="526"/>
      <c r="PLT58" s="526"/>
      <c r="PLU58" s="526"/>
      <c r="PLV58" s="526"/>
      <c r="PLW58" s="526"/>
      <c r="PLX58" s="526"/>
      <c r="PLY58" s="526"/>
      <c r="PLZ58" s="526"/>
      <c r="PMA58" s="526"/>
      <c r="PMB58" s="526"/>
      <c r="PMC58" s="526"/>
      <c r="PMD58" s="526"/>
      <c r="PME58" s="526"/>
      <c r="PMF58" s="526"/>
      <c r="PMG58" s="526"/>
      <c r="PMH58" s="526"/>
      <c r="PMI58" s="526"/>
      <c r="PMJ58" s="526"/>
      <c r="PMK58" s="526"/>
      <c r="PML58" s="526"/>
      <c r="PMM58" s="526"/>
      <c r="PMN58" s="526"/>
      <c r="PMO58" s="526"/>
      <c r="PMP58" s="526"/>
      <c r="PMQ58" s="526"/>
      <c r="PMR58" s="526"/>
      <c r="PMS58" s="526"/>
      <c r="PMT58" s="526"/>
      <c r="PMU58" s="526"/>
      <c r="PMV58" s="526"/>
      <c r="PMW58" s="526"/>
      <c r="PMX58" s="526"/>
      <c r="PMY58" s="526"/>
      <c r="PMZ58" s="526"/>
      <c r="PNA58" s="526"/>
      <c r="PNB58" s="526"/>
      <c r="PNC58" s="526"/>
      <c r="PND58" s="526"/>
      <c r="PNE58" s="526"/>
      <c r="PNF58" s="526"/>
      <c r="PNG58" s="526"/>
      <c r="PNH58" s="526"/>
      <c r="PNI58" s="526"/>
      <c r="PNJ58" s="526"/>
      <c r="PNK58" s="526"/>
      <c r="PNL58" s="526"/>
      <c r="PNM58" s="526"/>
      <c r="PNN58" s="526"/>
      <c r="PNO58" s="526"/>
      <c r="PNP58" s="526"/>
      <c r="PNQ58" s="526"/>
      <c r="PNR58" s="526"/>
      <c r="PNS58" s="526"/>
      <c r="PNT58" s="526"/>
      <c r="PNU58" s="526"/>
      <c r="PNV58" s="526"/>
      <c r="PNW58" s="526"/>
      <c r="PNX58" s="526"/>
      <c r="PNY58" s="526"/>
      <c r="PNZ58" s="526"/>
      <c r="POA58" s="526"/>
      <c r="POB58" s="526"/>
      <c r="POC58" s="526"/>
      <c r="POD58" s="526"/>
      <c r="POE58" s="526"/>
      <c r="POF58" s="526"/>
      <c r="POG58" s="526"/>
      <c r="POH58" s="526"/>
      <c r="POI58" s="526"/>
      <c r="POJ58" s="526"/>
      <c r="POK58" s="526"/>
      <c r="POL58" s="526"/>
      <c r="POM58" s="526"/>
      <c r="PON58" s="526"/>
      <c r="POO58" s="526"/>
      <c r="POP58" s="526"/>
      <c r="POQ58" s="526"/>
      <c r="POR58" s="526"/>
      <c r="POS58" s="526"/>
      <c r="POT58" s="526"/>
      <c r="POU58" s="526"/>
      <c r="POV58" s="526"/>
      <c r="POW58" s="526"/>
      <c r="POX58" s="526"/>
      <c r="POY58" s="526"/>
      <c r="POZ58" s="526"/>
      <c r="PPA58" s="526"/>
      <c r="PPB58" s="526"/>
      <c r="PPC58" s="526"/>
      <c r="PPD58" s="526"/>
      <c r="PPE58" s="526"/>
      <c r="PPF58" s="526"/>
      <c r="PPG58" s="526"/>
      <c r="PPH58" s="526"/>
      <c r="PPI58" s="526"/>
      <c r="PPJ58" s="526"/>
      <c r="PPK58" s="526"/>
      <c r="PPL58" s="526"/>
      <c r="PPM58" s="526"/>
      <c r="PPN58" s="526"/>
      <c r="PPO58" s="526"/>
      <c r="PPP58" s="526"/>
      <c r="PPQ58" s="526"/>
      <c r="PPR58" s="526"/>
      <c r="PPS58" s="526"/>
      <c r="PPT58" s="526"/>
      <c r="PPU58" s="526"/>
      <c r="PPV58" s="526"/>
      <c r="PPW58" s="526"/>
      <c r="PPX58" s="526"/>
      <c r="PPY58" s="526"/>
      <c r="PPZ58" s="526"/>
      <c r="PQA58" s="526"/>
      <c r="PQB58" s="526"/>
      <c r="PQC58" s="526"/>
      <c r="PQD58" s="526"/>
      <c r="PQE58" s="526"/>
      <c r="PQF58" s="526"/>
      <c r="PQG58" s="526"/>
      <c r="PQH58" s="526"/>
      <c r="PQI58" s="526"/>
      <c r="PQJ58" s="526"/>
      <c r="PQK58" s="526"/>
      <c r="PQL58" s="526"/>
      <c r="PQM58" s="526"/>
      <c r="PQN58" s="526"/>
      <c r="PQO58" s="526"/>
      <c r="PQP58" s="526"/>
      <c r="PQQ58" s="526"/>
      <c r="PQR58" s="526"/>
      <c r="PQS58" s="526"/>
      <c r="PQT58" s="526"/>
      <c r="PQU58" s="526"/>
      <c r="PQV58" s="526"/>
      <c r="PQW58" s="526"/>
      <c r="PQX58" s="526"/>
      <c r="PQY58" s="526"/>
      <c r="PQZ58" s="526"/>
      <c r="PRA58" s="526"/>
      <c r="PRB58" s="526"/>
      <c r="PRC58" s="526"/>
      <c r="PRD58" s="526"/>
      <c r="PRE58" s="526"/>
      <c r="PRF58" s="526"/>
      <c r="PRG58" s="526"/>
      <c r="PRH58" s="526"/>
      <c r="PRI58" s="526"/>
      <c r="PRJ58" s="526"/>
      <c r="PRK58" s="526"/>
      <c r="PRL58" s="526"/>
      <c r="PRM58" s="526"/>
      <c r="PRN58" s="526"/>
      <c r="PRO58" s="526"/>
      <c r="PRP58" s="526"/>
      <c r="PRQ58" s="526"/>
      <c r="PRR58" s="526"/>
      <c r="PRS58" s="526"/>
      <c r="PRT58" s="526"/>
      <c r="PRU58" s="526"/>
      <c r="PRV58" s="526"/>
      <c r="PRW58" s="526"/>
      <c r="PRX58" s="526"/>
      <c r="PRY58" s="526"/>
      <c r="PRZ58" s="526"/>
      <c r="PSA58" s="526"/>
      <c r="PSB58" s="526"/>
      <c r="PSC58" s="526"/>
      <c r="PSD58" s="526"/>
      <c r="PSE58" s="526"/>
      <c r="PSF58" s="526"/>
      <c r="PSG58" s="526"/>
      <c r="PSH58" s="526"/>
      <c r="PSI58" s="526"/>
      <c r="PSJ58" s="526"/>
      <c r="PSK58" s="526"/>
      <c r="PSL58" s="526"/>
      <c r="PSM58" s="526"/>
      <c r="PSN58" s="526"/>
      <c r="PSO58" s="526"/>
      <c r="PSP58" s="526"/>
      <c r="PSQ58" s="526"/>
      <c r="PSR58" s="526"/>
      <c r="PSS58" s="526"/>
      <c r="PST58" s="526"/>
      <c r="PSU58" s="526"/>
      <c r="PSV58" s="526"/>
      <c r="PSW58" s="526"/>
      <c r="PSX58" s="526"/>
      <c r="PSY58" s="526"/>
      <c r="PSZ58" s="526"/>
      <c r="PTA58" s="526"/>
      <c r="PTB58" s="526"/>
      <c r="PTC58" s="526"/>
      <c r="PTD58" s="526"/>
      <c r="PTE58" s="526"/>
      <c r="PTF58" s="526"/>
      <c r="PTG58" s="526"/>
      <c r="PTH58" s="526"/>
      <c r="PTI58" s="526"/>
      <c r="PTJ58" s="526"/>
      <c r="PTK58" s="526"/>
      <c r="PTL58" s="526"/>
      <c r="PTM58" s="526"/>
      <c r="PTN58" s="526"/>
      <c r="PTO58" s="526"/>
      <c r="PTP58" s="526"/>
      <c r="PTQ58" s="526"/>
      <c r="PTR58" s="526"/>
      <c r="PTS58" s="526"/>
      <c r="PTT58" s="526"/>
      <c r="PTU58" s="526"/>
      <c r="PTV58" s="526"/>
      <c r="PTW58" s="526"/>
      <c r="PTX58" s="526"/>
      <c r="PTY58" s="526"/>
      <c r="PTZ58" s="526"/>
      <c r="PUA58" s="526"/>
      <c r="PUB58" s="526"/>
      <c r="PUC58" s="526"/>
      <c r="PUD58" s="526"/>
      <c r="PUE58" s="526"/>
      <c r="PUF58" s="526"/>
      <c r="PUG58" s="526"/>
      <c r="PUH58" s="526"/>
      <c r="PUI58" s="526"/>
      <c r="PUJ58" s="526"/>
      <c r="PUK58" s="526"/>
      <c r="PUL58" s="526"/>
      <c r="PUM58" s="526"/>
      <c r="PUN58" s="526"/>
      <c r="PUO58" s="526"/>
      <c r="PUP58" s="526"/>
      <c r="PUQ58" s="526"/>
      <c r="PUR58" s="526"/>
      <c r="PUS58" s="526"/>
      <c r="PUT58" s="526"/>
      <c r="PUU58" s="526"/>
      <c r="PUV58" s="526"/>
      <c r="PUW58" s="526"/>
      <c r="PUX58" s="526"/>
      <c r="PUY58" s="526"/>
      <c r="PUZ58" s="526"/>
      <c r="PVA58" s="526"/>
      <c r="PVB58" s="526"/>
      <c r="PVC58" s="526"/>
      <c r="PVD58" s="526"/>
      <c r="PVE58" s="526"/>
      <c r="PVF58" s="526"/>
      <c r="PVG58" s="526"/>
      <c r="PVH58" s="526"/>
      <c r="PVI58" s="526"/>
      <c r="PVJ58" s="526"/>
      <c r="PVK58" s="526"/>
      <c r="PVL58" s="526"/>
      <c r="PVM58" s="526"/>
      <c r="PVN58" s="526"/>
      <c r="PVO58" s="526"/>
      <c r="PVP58" s="526"/>
      <c r="PVQ58" s="526"/>
      <c r="PVR58" s="526"/>
      <c r="PVS58" s="526"/>
      <c r="PVT58" s="526"/>
      <c r="PVU58" s="526"/>
      <c r="PVV58" s="526"/>
      <c r="PVW58" s="526"/>
      <c r="PVX58" s="526"/>
      <c r="PVY58" s="526"/>
      <c r="PVZ58" s="526"/>
      <c r="PWA58" s="526"/>
      <c r="PWB58" s="526"/>
      <c r="PWC58" s="526"/>
      <c r="PWD58" s="526"/>
      <c r="PWE58" s="526"/>
      <c r="PWF58" s="526"/>
      <c r="PWG58" s="526"/>
      <c r="PWH58" s="526"/>
      <c r="PWI58" s="526"/>
      <c r="PWJ58" s="526"/>
      <c r="PWK58" s="526"/>
      <c r="PWL58" s="526"/>
      <c r="PWM58" s="526"/>
      <c r="PWN58" s="526"/>
      <c r="PWO58" s="526"/>
      <c r="PWP58" s="526"/>
      <c r="PWQ58" s="526"/>
      <c r="PWR58" s="526"/>
      <c r="PWS58" s="526"/>
      <c r="PWT58" s="526"/>
      <c r="PWU58" s="526"/>
      <c r="PWV58" s="526"/>
      <c r="PWW58" s="526"/>
      <c r="PWX58" s="526"/>
      <c r="PWY58" s="526"/>
      <c r="PWZ58" s="526"/>
      <c r="PXA58" s="526"/>
      <c r="PXB58" s="526"/>
      <c r="PXC58" s="526"/>
      <c r="PXD58" s="526"/>
      <c r="PXE58" s="526"/>
      <c r="PXF58" s="526"/>
      <c r="PXG58" s="526"/>
      <c r="PXH58" s="526"/>
      <c r="PXI58" s="526"/>
      <c r="PXJ58" s="526"/>
      <c r="PXK58" s="526"/>
      <c r="PXL58" s="526"/>
      <c r="PXM58" s="526"/>
      <c r="PXN58" s="526"/>
      <c r="PXO58" s="526"/>
      <c r="PXP58" s="526"/>
      <c r="PXQ58" s="526"/>
      <c r="PXR58" s="526"/>
      <c r="PXS58" s="526"/>
      <c r="PXT58" s="526"/>
      <c r="PXU58" s="526"/>
      <c r="PXV58" s="526"/>
      <c r="PXW58" s="526"/>
      <c r="PXX58" s="526"/>
      <c r="PXY58" s="526"/>
      <c r="PXZ58" s="526"/>
      <c r="PYA58" s="526"/>
      <c r="PYB58" s="526"/>
      <c r="PYC58" s="526"/>
      <c r="PYD58" s="526"/>
      <c r="PYE58" s="526"/>
      <c r="PYF58" s="526"/>
      <c r="PYG58" s="526"/>
      <c r="PYH58" s="526"/>
      <c r="PYI58" s="526"/>
      <c r="PYJ58" s="526"/>
      <c r="PYK58" s="526"/>
      <c r="PYL58" s="526"/>
      <c r="PYM58" s="526"/>
      <c r="PYN58" s="526"/>
      <c r="PYO58" s="526"/>
      <c r="PYP58" s="526"/>
      <c r="PYQ58" s="526"/>
      <c r="PYR58" s="526"/>
      <c r="PYS58" s="526"/>
      <c r="PYT58" s="526"/>
      <c r="PYU58" s="526"/>
      <c r="PYV58" s="526"/>
      <c r="PYW58" s="526"/>
      <c r="PYX58" s="526"/>
      <c r="PYY58" s="526"/>
      <c r="PYZ58" s="526"/>
      <c r="PZA58" s="526"/>
      <c r="PZB58" s="526"/>
      <c r="PZC58" s="526"/>
      <c r="PZD58" s="526"/>
      <c r="PZE58" s="526"/>
      <c r="PZF58" s="526"/>
      <c r="PZG58" s="526"/>
      <c r="PZH58" s="526"/>
      <c r="PZI58" s="526"/>
      <c r="PZJ58" s="526"/>
      <c r="PZK58" s="526"/>
      <c r="PZL58" s="526"/>
      <c r="PZM58" s="526"/>
      <c r="PZN58" s="526"/>
      <c r="PZO58" s="526"/>
      <c r="PZP58" s="526"/>
      <c r="PZQ58" s="526"/>
      <c r="PZR58" s="526"/>
      <c r="PZS58" s="526"/>
      <c r="PZT58" s="526"/>
      <c r="PZU58" s="526"/>
      <c r="PZV58" s="526"/>
      <c r="PZW58" s="526"/>
      <c r="PZX58" s="526"/>
      <c r="PZY58" s="526"/>
      <c r="PZZ58" s="526"/>
      <c r="QAA58" s="526"/>
      <c r="QAB58" s="526"/>
      <c r="QAC58" s="526"/>
      <c r="QAD58" s="526"/>
      <c r="QAE58" s="526"/>
      <c r="QAF58" s="526"/>
      <c r="QAG58" s="526"/>
      <c r="QAH58" s="526"/>
      <c r="QAI58" s="526"/>
      <c r="QAJ58" s="526"/>
      <c r="QAK58" s="526"/>
      <c r="QAL58" s="526"/>
      <c r="QAM58" s="526"/>
      <c r="QAN58" s="526"/>
      <c r="QAO58" s="526"/>
      <c r="QAP58" s="526"/>
      <c r="QAQ58" s="526"/>
      <c r="QAR58" s="526"/>
      <c r="QAS58" s="526"/>
      <c r="QAT58" s="526"/>
      <c r="QAU58" s="526"/>
      <c r="QAV58" s="526"/>
      <c r="QAW58" s="526"/>
      <c r="QAX58" s="526"/>
      <c r="QAY58" s="526"/>
      <c r="QAZ58" s="526"/>
      <c r="QBA58" s="526"/>
      <c r="QBB58" s="526"/>
      <c r="QBC58" s="526"/>
      <c r="QBD58" s="526"/>
      <c r="QBE58" s="526"/>
      <c r="QBF58" s="526"/>
      <c r="QBG58" s="526"/>
      <c r="QBH58" s="526"/>
      <c r="QBI58" s="526"/>
      <c r="QBJ58" s="526"/>
      <c r="QBK58" s="526"/>
      <c r="QBL58" s="526"/>
      <c r="QBM58" s="526"/>
      <c r="QBN58" s="526"/>
      <c r="QBO58" s="526"/>
      <c r="QBP58" s="526"/>
      <c r="QBQ58" s="526"/>
      <c r="QBR58" s="526"/>
      <c r="QBS58" s="526"/>
      <c r="QBT58" s="526"/>
      <c r="QBU58" s="526"/>
      <c r="QBV58" s="526"/>
      <c r="QBW58" s="526"/>
      <c r="QBX58" s="526"/>
      <c r="QBY58" s="526"/>
      <c r="QBZ58" s="526"/>
      <c r="QCA58" s="526"/>
      <c r="QCB58" s="526"/>
      <c r="QCC58" s="526"/>
      <c r="QCD58" s="526"/>
      <c r="QCE58" s="526"/>
      <c r="QCF58" s="526"/>
      <c r="QCG58" s="526"/>
      <c r="QCH58" s="526"/>
      <c r="QCI58" s="526"/>
      <c r="QCJ58" s="526"/>
      <c r="QCK58" s="526"/>
      <c r="QCL58" s="526"/>
      <c r="QCM58" s="526"/>
      <c r="QCN58" s="526"/>
      <c r="QCO58" s="526"/>
      <c r="QCP58" s="526"/>
      <c r="QCQ58" s="526"/>
      <c r="QCR58" s="526"/>
      <c r="QCS58" s="526"/>
      <c r="QCT58" s="526"/>
      <c r="QCU58" s="526"/>
      <c r="QCV58" s="526"/>
      <c r="QCW58" s="526"/>
      <c r="QCX58" s="526"/>
      <c r="QCY58" s="526"/>
      <c r="QCZ58" s="526"/>
      <c r="QDA58" s="526"/>
      <c r="QDB58" s="526"/>
      <c r="QDC58" s="526"/>
      <c r="QDD58" s="526"/>
      <c r="QDE58" s="526"/>
      <c r="QDF58" s="526"/>
      <c r="QDG58" s="526"/>
      <c r="QDH58" s="526"/>
      <c r="QDI58" s="526"/>
      <c r="QDJ58" s="526"/>
      <c r="QDK58" s="526"/>
      <c r="QDL58" s="526"/>
      <c r="QDM58" s="526"/>
      <c r="QDN58" s="526"/>
      <c r="QDO58" s="526"/>
      <c r="QDP58" s="526"/>
      <c r="QDQ58" s="526"/>
      <c r="QDR58" s="526"/>
      <c r="QDS58" s="526"/>
      <c r="QDT58" s="526"/>
      <c r="QDU58" s="526"/>
      <c r="QDV58" s="526"/>
      <c r="QDW58" s="526"/>
      <c r="QDX58" s="526"/>
      <c r="QDY58" s="526"/>
      <c r="QDZ58" s="526"/>
      <c r="QEA58" s="526"/>
      <c r="QEB58" s="526"/>
      <c r="QEC58" s="526"/>
      <c r="QED58" s="526"/>
      <c r="QEE58" s="526"/>
      <c r="QEF58" s="526"/>
      <c r="QEG58" s="526"/>
      <c r="QEH58" s="526"/>
      <c r="QEI58" s="526"/>
      <c r="QEJ58" s="526"/>
      <c r="QEK58" s="526"/>
      <c r="QEL58" s="526"/>
      <c r="QEM58" s="526"/>
      <c r="QEN58" s="526"/>
      <c r="QEO58" s="526"/>
      <c r="QEP58" s="526"/>
      <c r="QEQ58" s="526"/>
      <c r="QER58" s="526"/>
      <c r="QES58" s="526"/>
      <c r="QET58" s="526"/>
      <c r="QEU58" s="526"/>
      <c r="QEV58" s="526"/>
      <c r="QEW58" s="526"/>
      <c r="QEX58" s="526"/>
      <c r="QEY58" s="526"/>
      <c r="QEZ58" s="526"/>
      <c r="QFA58" s="526"/>
      <c r="QFB58" s="526"/>
      <c r="QFC58" s="526"/>
      <c r="QFD58" s="526"/>
      <c r="QFE58" s="526"/>
      <c r="QFF58" s="526"/>
      <c r="QFG58" s="526"/>
      <c r="QFH58" s="526"/>
      <c r="QFI58" s="526"/>
      <c r="QFJ58" s="526"/>
      <c r="QFK58" s="526"/>
      <c r="QFL58" s="526"/>
      <c r="QFM58" s="526"/>
      <c r="QFN58" s="526"/>
      <c r="QFO58" s="526"/>
      <c r="QFP58" s="526"/>
      <c r="QFQ58" s="526"/>
      <c r="QFR58" s="526"/>
      <c r="QFS58" s="526"/>
      <c r="QFT58" s="526"/>
      <c r="QFU58" s="526"/>
      <c r="QFV58" s="526"/>
      <c r="QFW58" s="526"/>
      <c r="QFX58" s="526"/>
      <c r="QFY58" s="526"/>
      <c r="QFZ58" s="526"/>
      <c r="QGA58" s="526"/>
      <c r="QGB58" s="526"/>
      <c r="QGC58" s="526"/>
      <c r="QGD58" s="526"/>
      <c r="QGE58" s="526"/>
      <c r="QGF58" s="526"/>
      <c r="QGG58" s="526"/>
      <c r="QGH58" s="526"/>
      <c r="QGI58" s="526"/>
      <c r="QGJ58" s="526"/>
      <c r="QGK58" s="526"/>
      <c r="QGL58" s="526"/>
      <c r="QGM58" s="526"/>
      <c r="QGN58" s="526"/>
      <c r="QGO58" s="526"/>
      <c r="QGP58" s="526"/>
      <c r="QGQ58" s="526"/>
      <c r="QGR58" s="526"/>
      <c r="QGS58" s="526"/>
      <c r="QGT58" s="526"/>
      <c r="QGU58" s="526"/>
      <c r="QGV58" s="526"/>
      <c r="QGW58" s="526"/>
      <c r="QGX58" s="526"/>
      <c r="QGY58" s="526"/>
      <c r="QGZ58" s="526"/>
      <c r="QHA58" s="526"/>
      <c r="QHB58" s="526"/>
      <c r="QHC58" s="526"/>
      <c r="QHD58" s="526"/>
      <c r="QHE58" s="526"/>
      <c r="QHF58" s="526"/>
      <c r="QHG58" s="526"/>
      <c r="QHH58" s="526"/>
      <c r="QHI58" s="526"/>
      <c r="QHJ58" s="526"/>
      <c r="QHK58" s="526"/>
      <c r="QHL58" s="526"/>
      <c r="QHM58" s="526"/>
      <c r="QHN58" s="526"/>
      <c r="QHO58" s="526"/>
      <c r="QHP58" s="526"/>
      <c r="QHQ58" s="526"/>
      <c r="QHR58" s="526"/>
      <c r="QHS58" s="526"/>
      <c r="QHT58" s="526"/>
      <c r="QHU58" s="526"/>
      <c r="QHV58" s="526"/>
      <c r="QHW58" s="526"/>
      <c r="QHX58" s="526"/>
      <c r="QHY58" s="526"/>
      <c r="QHZ58" s="526"/>
      <c r="QIA58" s="526"/>
      <c r="QIB58" s="526"/>
      <c r="QIC58" s="526"/>
      <c r="QID58" s="526"/>
      <c r="QIE58" s="526"/>
      <c r="QIF58" s="526"/>
      <c r="QIG58" s="526"/>
      <c r="QIH58" s="526"/>
      <c r="QII58" s="526"/>
      <c r="QIJ58" s="526"/>
      <c r="QIK58" s="526"/>
      <c r="QIL58" s="526"/>
      <c r="QIM58" s="526"/>
      <c r="QIN58" s="526"/>
      <c r="QIO58" s="526"/>
      <c r="QIP58" s="526"/>
      <c r="QIQ58" s="526"/>
      <c r="QIR58" s="526"/>
      <c r="QIS58" s="526"/>
      <c r="QIT58" s="526"/>
      <c r="QIU58" s="526"/>
      <c r="QIV58" s="526"/>
      <c r="QIW58" s="526"/>
      <c r="QIX58" s="526"/>
      <c r="QIY58" s="526"/>
      <c r="QIZ58" s="526"/>
      <c r="QJA58" s="526"/>
      <c r="QJB58" s="526"/>
      <c r="QJC58" s="526"/>
      <c r="QJD58" s="526"/>
      <c r="QJE58" s="526"/>
      <c r="QJF58" s="526"/>
      <c r="QJG58" s="526"/>
      <c r="QJH58" s="526"/>
      <c r="QJI58" s="526"/>
      <c r="QJJ58" s="526"/>
      <c r="QJK58" s="526"/>
      <c r="QJL58" s="526"/>
      <c r="QJM58" s="526"/>
      <c r="QJN58" s="526"/>
      <c r="QJO58" s="526"/>
      <c r="QJP58" s="526"/>
      <c r="QJQ58" s="526"/>
      <c r="QJR58" s="526"/>
      <c r="QJS58" s="526"/>
      <c r="QJT58" s="526"/>
      <c r="QJU58" s="526"/>
      <c r="QJV58" s="526"/>
      <c r="QJW58" s="526"/>
      <c r="QJX58" s="526"/>
      <c r="QJY58" s="526"/>
      <c r="QJZ58" s="526"/>
      <c r="QKA58" s="526"/>
      <c r="QKB58" s="526"/>
      <c r="QKC58" s="526"/>
      <c r="QKD58" s="526"/>
      <c r="QKE58" s="526"/>
      <c r="QKF58" s="526"/>
      <c r="QKG58" s="526"/>
      <c r="QKH58" s="526"/>
      <c r="QKI58" s="526"/>
      <c r="QKJ58" s="526"/>
      <c r="QKK58" s="526"/>
      <c r="QKL58" s="526"/>
      <c r="QKM58" s="526"/>
      <c r="QKN58" s="526"/>
      <c r="QKO58" s="526"/>
      <c r="QKP58" s="526"/>
      <c r="QKQ58" s="526"/>
      <c r="QKR58" s="526"/>
      <c r="QKS58" s="526"/>
      <c r="QKT58" s="526"/>
      <c r="QKU58" s="526"/>
      <c r="QKV58" s="526"/>
      <c r="QKW58" s="526"/>
      <c r="QKX58" s="526"/>
      <c r="QKY58" s="526"/>
      <c r="QKZ58" s="526"/>
      <c r="QLA58" s="526"/>
      <c r="QLB58" s="526"/>
      <c r="QLC58" s="526"/>
      <c r="QLD58" s="526"/>
      <c r="QLE58" s="526"/>
      <c r="QLF58" s="526"/>
      <c r="QLG58" s="526"/>
      <c r="QLH58" s="526"/>
      <c r="QLI58" s="526"/>
      <c r="QLJ58" s="526"/>
      <c r="QLK58" s="526"/>
      <c r="QLL58" s="526"/>
      <c r="QLM58" s="526"/>
      <c r="QLN58" s="526"/>
      <c r="QLO58" s="526"/>
      <c r="QLP58" s="526"/>
      <c r="QLQ58" s="526"/>
      <c r="QLR58" s="526"/>
      <c r="QLS58" s="526"/>
      <c r="QLT58" s="526"/>
      <c r="QLU58" s="526"/>
      <c r="QLV58" s="526"/>
      <c r="QLW58" s="526"/>
      <c r="QLX58" s="526"/>
      <c r="QLY58" s="526"/>
      <c r="QLZ58" s="526"/>
      <c r="QMA58" s="526"/>
      <c r="QMB58" s="526"/>
      <c r="QMC58" s="526"/>
      <c r="QMD58" s="526"/>
      <c r="QME58" s="526"/>
      <c r="QMF58" s="526"/>
      <c r="QMG58" s="526"/>
      <c r="QMH58" s="526"/>
      <c r="QMI58" s="526"/>
      <c r="QMJ58" s="526"/>
      <c r="QMK58" s="526"/>
      <c r="QML58" s="526"/>
      <c r="QMM58" s="526"/>
      <c r="QMN58" s="526"/>
      <c r="QMO58" s="526"/>
      <c r="QMP58" s="526"/>
      <c r="QMQ58" s="526"/>
      <c r="QMR58" s="526"/>
      <c r="QMS58" s="526"/>
      <c r="QMT58" s="526"/>
      <c r="QMU58" s="526"/>
      <c r="QMV58" s="526"/>
      <c r="QMW58" s="526"/>
      <c r="QMX58" s="526"/>
      <c r="QMY58" s="526"/>
      <c r="QMZ58" s="526"/>
      <c r="QNA58" s="526"/>
      <c r="QNB58" s="526"/>
      <c r="QNC58" s="526"/>
      <c r="QND58" s="526"/>
      <c r="QNE58" s="526"/>
      <c r="QNF58" s="526"/>
      <c r="QNG58" s="526"/>
      <c r="QNH58" s="526"/>
      <c r="QNI58" s="526"/>
      <c r="QNJ58" s="526"/>
      <c r="QNK58" s="526"/>
      <c r="QNL58" s="526"/>
      <c r="QNM58" s="526"/>
      <c r="QNN58" s="526"/>
      <c r="QNO58" s="526"/>
      <c r="QNP58" s="526"/>
      <c r="QNQ58" s="526"/>
      <c r="QNR58" s="526"/>
      <c r="QNS58" s="526"/>
      <c r="QNT58" s="526"/>
      <c r="QNU58" s="526"/>
      <c r="QNV58" s="526"/>
      <c r="QNW58" s="526"/>
      <c r="QNX58" s="526"/>
      <c r="QNY58" s="526"/>
      <c r="QNZ58" s="526"/>
      <c r="QOA58" s="526"/>
      <c r="QOB58" s="526"/>
      <c r="QOC58" s="526"/>
      <c r="QOD58" s="526"/>
      <c r="QOE58" s="526"/>
      <c r="QOF58" s="526"/>
      <c r="QOG58" s="526"/>
      <c r="QOH58" s="526"/>
      <c r="QOI58" s="526"/>
      <c r="QOJ58" s="526"/>
      <c r="QOK58" s="526"/>
      <c r="QOL58" s="526"/>
      <c r="QOM58" s="526"/>
      <c r="QON58" s="526"/>
      <c r="QOO58" s="526"/>
      <c r="QOP58" s="526"/>
      <c r="QOQ58" s="526"/>
      <c r="QOR58" s="526"/>
      <c r="QOS58" s="526"/>
      <c r="QOT58" s="526"/>
      <c r="QOU58" s="526"/>
      <c r="QOV58" s="526"/>
      <c r="QOW58" s="526"/>
      <c r="QOX58" s="526"/>
      <c r="QOY58" s="526"/>
      <c r="QOZ58" s="526"/>
      <c r="QPA58" s="526"/>
      <c r="QPB58" s="526"/>
      <c r="QPC58" s="526"/>
      <c r="QPD58" s="526"/>
      <c r="QPE58" s="526"/>
      <c r="QPF58" s="526"/>
      <c r="QPG58" s="526"/>
      <c r="QPH58" s="526"/>
      <c r="QPI58" s="526"/>
      <c r="QPJ58" s="526"/>
      <c r="QPK58" s="526"/>
      <c r="QPL58" s="526"/>
      <c r="QPM58" s="526"/>
      <c r="QPN58" s="526"/>
      <c r="QPO58" s="526"/>
      <c r="QPP58" s="526"/>
      <c r="QPQ58" s="526"/>
      <c r="QPR58" s="526"/>
      <c r="QPS58" s="526"/>
      <c r="QPT58" s="526"/>
      <c r="QPU58" s="526"/>
      <c r="QPV58" s="526"/>
      <c r="QPW58" s="526"/>
      <c r="QPX58" s="526"/>
      <c r="QPY58" s="526"/>
      <c r="QPZ58" s="526"/>
      <c r="QQA58" s="526"/>
      <c r="QQB58" s="526"/>
      <c r="QQC58" s="526"/>
      <c r="QQD58" s="526"/>
      <c r="QQE58" s="526"/>
      <c r="QQF58" s="526"/>
      <c r="QQG58" s="526"/>
      <c r="QQH58" s="526"/>
      <c r="QQI58" s="526"/>
      <c r="QQJ58" s="526"/>
      <c r="QQK58" s="526"/>
      <c r="QQL58" s="526"/>
      <c r="QQM58" s="526"/>
      <c r="QQN58" s="526"/>
      <c r="QQO58" s="526"/>
      <c r="QQP58" s="526"/>
      <c r="QQQ58" s="526"/>
      <c r="QQR58" s="526"/>
      <c r="QQS58" s="526"/>
      <c r="QQT58" s="526"/>
      <c r="QQU58" s="526"/>
      <c r="QQV58" s="526"/>
      <c r="QQW58" s="526"/>
      <c r="QQX58" s="526"/>
      <c r="QQY58" s="526"/>
      <c r="QQZ58" s="526"/>
      <c r="QRA58" s="526"/>
      <c r="QRB58" s="526"/>
      <c r="QRC58" s="526"/>
      <c r="QRD58" s="526"/>
      <c r="QRE58" s="526"/>
      <c r="QRF58" s="526"/>
      <c r="QRG58" s="526"/>
      <c r="QRH58" s="526"/>
      <c r="QRI58" s="526"/>
      <c r="QRJ58" s="526"/>
      <c r="QRK58" s="526"/>
      <c r="QRL58" s="526"/>
      <c r="QRM58" s="526"/>
      <c r="QRN58" s="526"/>
      <c r="QRO58" s="526"/>
      <c r="QRP58" s="526"/>
      <c r="QRQ58" s="526"/>
      <c r="QRR58" s="526"/>
      <c r="QRS58" s="526"/>
      <c r="QRT58" s="526"/>
      <c r="QRU58" s="526"/>
      <c r="QRV58" s="526"/>
      <c r="QRW58" s="526"/>
      <c r="QRX58" s="526"/>
      <c r="QRY58" s="526"/>
      <c r="QRZ58" s="526"/>
      <c r="QSA58" s="526"/>
      <c r="QSB58" s="526"/>
      <c r="QSC58" s="526"/>
      <c r="QSD58" s="526"/>
      <c r="QSE58" s="526"/>
      <c r="QSF58" s="526"/>
      <c r="QSG58" s="526"/>
      <c r="QSH58" s="526"/>
      <c r="QSI58" s="526"/>
      <c r="QSJ58" s="526"/>
      <c r="QSK58" s="526"/>
      <c r="QSL58" s="526"/>
      <c r="QSM58" s="526"/>
      <c r="QSN58" s="526"/>
      <c r="QSO58" s="526"/>
      <c r="QSP58" s="526"/>
      <c r="QSQ58" s="526"/>
      <c r="QSR58" s="526"/>
      <c r="QSS58" s="526"/>
      <c r="QST58" s="526"/>
      <c r="QSU58" s="526"/>
      <c r="QSV58" s="526"/>
      <c r="QSW58" s="526"/>
      <c r="QSX58" s="526"/>
      <c r="QSY58" s="526"/>
      <c r="QSZ58" s="526"/>
      <c r="QTA58" s="526"/>
      <c r="QTB58" s="526"/>
      <c r="QTC58" s="526"/>
      <c r="QTD58" s="526"/>
      <c r="QTE58" s="526"/>
      <c r="QTF58" s="526"/>
      <c r="QTG58" s="526"/>
      <c r="QTH58" s="526"/>
      <c r="QTI58" s="526"/>
      <c r="QTJ58" s="526"/>
      <c r="QTK58" s="526"/>
      <c r="QTL58" s="526"/>
      <c r="QTM58" s="526"/>
      <c r="QTN58" s="526"/>
      <c r="QTO58" s="526"/>
      <c r="QTP58" s="526"/>
      <c r="QTQ58" s="526"/>
      <c r="QTR58" s="526"/>
      <c r="QTS58" s="526"/>
      <c r="QTT58" s="526"/>
      <c r="QTU58" s="526"/>
      <c r="QTV58" s="526"/>
      <c r="QTW58" s="526"/>
      <c r="QTX58" s="526"/>
      <c r="QTY58" s="526"/>
      <c r="QTZ58" s="526"/>
      <c r="QUA58" s="526"/>
      <c r="QUB58" s="526"/>
      <c r="QUC58" s="526"/>
      <c r="QUD58" s="526"/>
      <c r="QUE58" s="526"/>
      <c r="QUF58" s="526"/>
      <c r="QUG58" s="526"/>
      <c r="QUH58" s="526"/>
      <c r="QUI58" s="526"/>
      <c r="QUJ58" s="526"/>
      <c r="QUK58" s="526"/>
      <c r="QUL58" s="526"/>
      <c r="QUM58" s="526"/>
      <c r="QUN58" s="526"/>
      <c r="QUO58" s="526"/>
      <c r="QUP58" s="526"/>
      <c r="QUQ58" s="526"/>
      <c r="QUR58" s="526"/>
      <c r="QUS58" s="526"/>
      <c r="QUT58" s="526"/>
      <c r="QUU58" s="526"/>
      <c r="QUV58" s="526"/>
      <c r="QUW58" s="526"/>
      <c r="QUX58" s="526"/>
      <c r="QUY58" s="526"/>
      <c r="QUZ58" s="526"/>
      <c r="QVA58" s="526"/>
      <c r="QVB58" s="526"/>
      <c r="QVC58" s="526"/>
      <c r="QVD58" s="526"/>
      <c r="QVE58" s="526"/>
      <c r="QVF58" s="526"/>
      <c r="QVG58" s="526"/>
      <c r="QVH58" s="526"/>
      <c r="QVI58" s="526"/>
      <c r="QVJ58" s="526"/>
      <c r="QVK58" s="526"/>
      <c r="QVL58" s="526"/>
      <c r="QVM58" s="526"/>
      <c r="QVN58" s="526"/>
      <c r="QVO58" s="526"/>
      <c r="QVP58" s="526"/>
      <c r="QVQ58" s="526"/>
      <c r="QVR58" s="526"/>
      <c r="QVS58" s="526"/>
      <c r="QVT58" s="526"/>
      <c r="QVU58" s="526"/>
      <c r="QVV58" s="526"/>
      <c r="QVW58" s="526"/>
      <c r="QVX58" s="526"/>
      <c r="QVY58" s="526"/>
      <c r="QVZ58" s="526"/>
      <c r="QWA58" s="526"/>
      <c r="QWB58" s="526"/>
      <c r="QWC58" s="526"/>
      <c r="QWD58" s="526"/>
      <c r="QWE58" s="526"/>
      <c r="QWF58" s="526"/>
      <c r="QWG58" s="526"/>
      <c r="QWH58" s="526"/>
      <c r="QWI58" s="526"/>
      <c r="QWJ58" s="526"/>
      <c r="QWK58" s="526"/>
      <c r="QWL58" s="526"/>
      <c r="QWM58" s="526"/>
      <c r="QWN58" s="526"/>
      <c r="QWO58" s="526"/>
      <c r="QWP58" s="526"/>
      <c r="QWQ58" s="526"/>
      <c r="QWR58" s="526"/>
      <c r="QWS58" s="526"/>
      <c r="QWT58" s="526"/>
      <c r="QWU58" s="526"/>
      <c r="QWV58" s="526"/>
      <c r="QWW58" s="526"/>
      <c r="QWX58" s="526"/>
      <c r="QWY58" s="526"/>
      <c r="QWZ58" s="526"/>
      <c r="QXA58" s="526"/>
      <c r="QXB58" s="526"/>
      <c r="QXC58" s="526"/>
      <c r="QXD58" s="526"/>
      <c r="QXE58" s="526"/>
      <c r="QXF58" s="526"/>
      <c r="QXG58" s="526"/>
      <c r="QXH58" s="526"/>
      <c r="QXI58" s="526"/>
      <c r="QXJ58" s="526"/>
      <c r="QXK58" s="526"/>
      <c r="QXL58" s="526"/>
      <c r="QXM58" s="526"/>
      <c r="QXN58" s="526"/>
      <c r="QXO58" s="526"/>
      <c r="QXP58" s="526"/>
      <c r="QXQ58" s="526"/>
      <c r="QXR58" s="526"/>
      <c r="QXS58" s="526"/>
      <c r="QXT58" s="526"/>
      <c r="QXU58" s="526"/>
      <c r="QXV58" s="526"/>
      <c r="QXW58" s="526"/>
      <c r="QXX58" s="526"/>
      <c r="QXY58" s="526"/>
      <c r="QXZ58" s="526"/>
      <c r="QYA58" s="526"/>
      <c r="QYB58" s="526"/>
      <c r="QYC58" s="526"/>
      <c r="QYD58" s="526"/>
      <c r="QYE58" s="526"/>
      <c r="QYF58" s="526"/>
      <c r="QYG58" s="526"/>
      <c r="QYH58" s="526"/>
      <c r="QYI58" s="526"/>
      <c r="QYJ58" s="526"/>
      <c r="QYK58" s="526"/>
      <c r="QYL58" s="526"/>
      <c r="QYM58" s="526"/>
      <c r="QYN58" s="526"/>
      <c r="QYO58" s="526"/>
      <c r="QYP58" s="526"/>
      <c r="QYQ58" s="526"/>
      <c r="QYR58" s="526"/>
      <c r="QYS58" s="526"/>
      <c r="QYT58" s="526"/>
      <c r="QYU58" s="526"/>
      <c r="QYV58" s="526"/>
      <c r="QYW58" s="526"/>
      <c r="QYX58" s="526"/>
      <c r="QYY58" s="526"/>
      <c r="QYZ58" s="526"/>
      <c r="QZA58" s="526"/>
      <c r="QZB58" s="526"/>
      <c r="QZC58" s="526"/>
      <c r="QZD58" s="526"/>
      <c r="QZE58" s="526"/>
      <c r="QZF58" s="526"/>
      <c r="QZG58" s="526"/>
      <c r="QZH58" s="526"/>
      <c r="QZI58" s="526"/>
      <c r="QZJ58" s="526"/>
      <c r="QZK58" s="526"/>
      <c r="QZL58" s="526"/>
      <c r="QZM58" s="526"/>
      <c r="QZN58" s="526"/>
      <c r="QZO58" s="526"/>
      <c r="QZP58" s="526"/>
      <c r="QZQ58" s="526"/>
      <c r="QZR58" s="526"/>
      <c r="QZS58" s="526"/>
      <c r="QZT58" s="526"/>
      <c r="QZU58" s="526"/>
      <c r="QZV58" s="526"/>
      <c r="QZW58" s="526"/>
      <c r="QZX58" s="526"/>
      <c r="QZY58" s="526"/>
      <c r="QZZ58" s="526"/>
      <c r="RAA58" s="526"/>
      <c r="RAB58" s="526"/>
      <c r="RAC58" s="526"/>
      <c r="RAD58" s="526"/>
      <c r="RAE58" s="526"/>
      <c r="RAF58" s="526"/>
      <c r="RAG58" s="526"/>
      <c r="RAH58" s="526"/>
      <c r="RAI58" s="526"/>
      <c r="RAJ58" s="526"/>
      <c r="RAK58" s="526"/>
      <c r="RAL58" s="526"/>
      <c r="RAM58" s="526"/>
      <c r="RAN58" s="526"/>
      <c r="RAO58" s="526"/>
      <c r="RAP58" s="526"/>
      <c r="RAQ58" s="526"/>
      <c r="RAR58" s="526"/>
      <c r="RAS58" s="526"/>
      <c r="RAT58" s="526"/>
      <c r="RAU58" s="526"/>
      <c r="RAV58" s="526"/>
      <c r="RAW58" s="526"/>
      <c r="RAX58" s="526"/>
      <c r="RAY58" s="526"/>
      <c r="RAZ58" s="526"/>
      <c r="RBA58" s="526"/>
      <c r="RBB58" s="526"/>
      <c r="RBC58" s="526"/>
      <c r="RBD58" s="526"/>
      <c r="RBE58" s="526"/>
      <c r="RBF58" s="526"/>
      <c r="RBG58" s="526"/>
      <c r="RBH58" s="526"/>
      <c r="RBI58" s="526"/>
      <c r="RBJ58" s="526"/>
      <c r="RBK58" s="526"/>
      <c r="RBL58" s="526"/>
      <c r="RBM58" s="526"/>
      <c r="RBN58" s="526"/>
      <c r="RBO58" s="526"/>
      <c r="RBP58" s="526"/>
      <c r="RBQ58" s="526"/>
      <c r="RBR58" s="526"/>
      <c r="RBS58" s="526"/>
      <c r="RBT58" s="526"/>
      <c r="RBU58" s="526"/>
      <c r="RBV58" s="526"/>
      <c r="RBW58" s="526"/>
      <c r="RBX58" s="526"/>
      <c r="RBY58" s="526"/>
      <c r="RBZ58" s="526"/>
      <c r="RCA58" s="526"/>
      <c r="RCB58" s="526"/>
      <c r="RCC58" s="526"/>
      <c r="RCD58" s="526"/>
      <c r="RCE58" s="526"/>
      <c r="RCF58" s="526"/>
      <c r="RCG58" s="526"/>
      <c r="RCH58" s="526"/>
      <c r="RCI58" s="526"/>
      <c r="RCJ58" s="526"/>
      <c r="RCK58" s="526"/>
      <c r="RCL58" s="526"/>
      <c r="RCM58" s="526"/>
      <c r="RCN58" s="526"/>
      <c r="RCO58" s="526"/>
      <c r="RCP58" s="526"/>
      <c r="RCQ58" s="526"/>
      <c r="RCR58" s="526"/>
      <c r="RCS58" s="526"/>
      <c r="RCT58" s="526"/>
      <c r="RCU58" s="526"/>
      <c r="RCV58" s="526"/>
      <c r="RCW58" s="526"/>
      <c r="RCX58" s="526"/>
      <c r="RCY58" s="526"/>
      <c r="RCZ58" s="526"/>
      <c r="RDA58" s="526"/>
      <c r="RDB58" s="526"/>
      <c r="RDC58" s="526"/>
      <c r="RDD58" s="526"/>
      <c r="RDE58" s="526"/>
      <c r="RDF58" s="526"/>
      <c r="RDG58" s="526"/>
      <c r="RDH58" s="526"/>
      <c r="RDI58" s="526"/>
      <c r="RDJ58" s="526"/>
      <c r="RDK58" s="526"/>
      <c r="RDL58" s="526"/>
      <c r="RDM58" s="526"/>
      <c r="RDN58" s="526"/>
      <c r="RDO58" s="526"/>
      <c r="RDP58" s="526"/>
      <c r="RDQ58" s="526"/>
      <c r="RDR58" s="526"/>
      <c r="RDS58" s="526"/>
      <c r="RDT58" s="526"/>
      <c r="RDU58" s="526"/>
      <c r="RDV58" s="526"/>
      <c r="RDW58" s="526"/>
      <c r="RDX58" s="526"/>
      <c r="RDY58" s="526"/>
      <c r="RDZ58" s="526"/>
      <c r="REA58" s="526"/>
      <c r="REB58" s="526"/>
      <c r="REC58" s="526"/>
      <c r="RED58" s="526"/>
      <c r="REE58" s="526"/>
      <c r="REF58" s="526"/>
      <c r="REG58" s="526"/>
      <c r="REH58" s="526"/>
      <c r="REI58" s="526"/>
      <c r="REJ58" s="526"/>
      <c r="REK58" s="526"/>
      <c r="REL58" s="526"/>
      <c r="REM58" s="526"/>
      <c r="REN58" s="526"/>
      <c r="REO58" s="526"/>
      <c r="REP58" s="526"/>
      <c r="REQ58" s="526"/>
      <c r="RER58" s="526"/>
      <c r="RES58" s="526"/>
      <c r="RET58" s="526"/>
      <c r="REU58" s="526"/>
      <c r="REV58" s="526"/>
      <c r="REW58" s="526"/>
      <c r="REX58" s="526"/>
      <c r="REY58" s="526"/>
      <c r="REZ58" s="526"/>
      <c r="RFA58" s="526"/>
      <c r="RFB58" s="526"/>
      <c r="RFC58" s="526"/>
      <c r="RFD58" s="526"/>
      <c r="RFE58" s="526"/>
      <c r="RFF58" s="526"/>
      <c r="RFG58" s="526"/>
      <c r="RFH58" s="526"/>
      <c r="RFI58" s="526"/>
      <c r="RFJ58" s="526"/>
      <c r="RFK58" s="526"/>
      <c r="RFL58" s="526"/>
      <c r="RFM58" s="526"/>
      <c r="RFN58" s="526"/>
      <c r="RFO58" s="526"/>
      <c r="RFP58" s="526"/>
      <c r="RFQ58" s="526"/>
      <c r="RFR58" s="526"/>
      <c r="RFS58" s="526"/>
      <c r="RFT58" s="526"/>
      <c r="RFU58" s="526"/>
      <c r="RFV58" s="526"/>
      <c r="RFW58" s="526"/>
      <c r="RFX58" s="526"/>
      <c r="RFY58" s="526"/>
      <c r="RFZ58" s="526"/>
      <c r="RGA58" s="526"/>
      <c r="RGB58" s="526"/>
      <c r="RGC58" s="526"/>
      <c r="RGD58" s="526"/>
      <c r="RGE58" s="526"/>
      <c r="RGF58" s="526"/>
      <c r="RGG58" s="526"/>
      <c r="RGH58" s="526"/>
      <c r="RGI58" s="526"/>
      <c r="RGJ58" s="526"/>
      <c r="RGK58" s="526"/>
      <c r="RGL58" s="526"/>
      <c r="RGM58" s="526"/>
      <c r="RGN58" s="526"/>
      <c r="RGO58" s="526"/>
      <c r="RGP58" s="526"/>
      <c r="RGQ58" s="526"/>
      <c r="RGR58" s="526"/>
      <c r="RGS58" s="526"/>
      <c r="RGT58" s="526"/>
      <c r="RGU58" s="526"/>
      <c r="RGV58" s="526"/>
      <c r="RGW58" s="526"/>
      <c r="RGX58" s="526"/>
      <c r="RGY58" s="526"/>
      <c r="RGZ58" s="526"/>
      <c r="RHA58" s="526"/>
      <c r="RHB58" s="526"/>
      <c r="RHC58" s="526"/>
      <c r="RHD58" s="526"/>
      <c r="RHE58" s="526"/>
      <c r="RHF58" s="526"/>
      <c r="RHG58" s="526"/>
      <c r="RHH58" s="526"/>
      <c r="RHI58" s="526"/>
      <c r="RHJ58" s="526"/>
      <c r="RHK58" s="526"/>
      <c r="RHL58" s="526"/>
      <c r="RHM58" s="526"/>
      <c r="RHN58" s="526"/>
      <c r="RHO58" s="526"/>
      <c r="RHP58" s="526"/>
      <c r="RHQ58" s="526"/>
      <c r="RHR58" s="526"/>
      <c r="RHS58" s="526"/>
      <c r="RHT58" s="526"/>
      <c r="RHU58" s="526"/>
      <c r="RHV58" s="526"/>
      <c r="RHW58" s="526"/>
      <c r="RHX58" s="526"/>
      <c r="RHY58" s="526"/>
      <c r="RHZ58" s="526"/>
      <c r="RIA58" s="526"/>
      <c r="RIB58" s="526"/>
      <c r="RIC58" s="526"/>
      <c r="RID58" s="526"/>
      <c r="RIE58" s="526"/>
      <c r="RIF58" s="526"/>
      <c r="RIG58" s="526"/>
      <c r="RIH58" s="526"/>
      <c r="RII58" s="526"/>
      <c r="RIJ58" s="526"/>
      <c r="RIK58" s="526"/>
      <c r="RIL58" s="526"/>
      <c r="RIM58" s="526"/>
      <c r="RIN58" s="526"/>
      <c r="RIO58" s="526"/>
      <c r="RIP58" s="526"/>
      <c r="RIQ58" s="526"/>
      <c r="RIR58" s="526"/>
      <c r="RIS58" s="526"/>
      <c r="RIT58" s="526"/>
      <c r="RIU58" s="526"/>
      <c r="RIV58" s="526"/>
      <c r="RIW58" s="526"/>
      <c r="RIX58" s="526"/>
      <c r="RIY58" s="526"/>
      <c r="RIZ58" s="526"/>
      <c r="RJA58" s="526"/>
      <c r="RJB58" s="526"/>
      <c r="RJC58" s="526"/>
      <c r="RJD58" s="526"/>
      <c r="RJE58" s="526"/>
      <c r="RJF58" s="526"/>
      <c r="RJG58" s="526"/>
      <c r="RJH58" s="526"/>
      <c r="RJI58" s="526"/>
      <c r="RJJ58" s="526"/>
      <c r="RJK58" s="526"/>
      <c r="RJL58" s="526"/>
      <c r="RJM58" s="526"/>
      <c r="RJN58" s="526"/>
      <c r="RJO58" s="526"/>
      <c r="RJP58" s="526"/>
      <c r="RJQ58" s="526"/>
      <c r="RJR58" s="526"/>
      <c r="RJS58" s="526"/>
      <c r="RJT58" s="526"/>
      <c r="RJU58" s="526"/>
      <c r="RJV58" s="526"/>
      <c r="RJW58" s="526"/>
      <c r="RJX58" s="526"/>
      <c r="RJY58" s="526"/>
      <c r="RJZ58" s="526"/>
      <c r="RKA58" s="526"/>
      <c r="RKB58" s="526"/>
      <c r="RKC58" s="526"/>
      <c r="RKD58" s="526"/>
      <c r="RKE58" s="526"/>
      <c r="RKF58" s="526"/>
      <c r="RKG58" s="526"/>
      <c r="RKH58" s="526"/>
      <c r="RKI58" s="526"/>
      <c r="RKJ58" s="526"/>
      <c r="RKK58" s="526"/>
      <c r="RKL58" s="526"/>
      <c r="RKM58" s="526"/>
      <c r="RKN58" s="526"/>
      <c r="RKO58" s="526"/>
      <c r="RKP58" s="526"/>
      <c r="RKQ58" s="526"/>
      <c r="RKR58" s="526"/>
      <c r="RKS58" s="526"/>
      <c r="RKT58" s="526"/>
      <c r="RKU58" s="526"/>
      <c r="RKV58" s="526"/>
      <c r="RKW58" s="526"/>
      <c r="RKX58" s="526"/>
      <c r="RKY58" s="526"/>
      <c r="RKZ58" s="526"/>
      <c r="RLA58" s="526"/>
      <c r="RLB58" s="526"/>
      <c r="RLC58" s="526"/>
      <c r="RLD58" s="526"/>
      <c r="RLE58" s="526"/>
      <c r="RLF58" s="526"/>
      <c r="RLG58" s="526"/>
      <c r="RLH58" s="526"/>
      <c r="RLI58" s="526"/>
      <c r="RLJ58" s="526"/>
      <c r="RLK58" s="526"/>
      <c r="RLL58" s="526"/>
      <c r="RLM58" s="526"/>
      <c r="RLN58" s="526"/>
      <c r="RLO58" s="526"/>
      <c r="RLP58" s="526"/>
      <c r="RLQ58" s="526"/>
      <c r="RLR58" s="526"/>
      <c r="RLS58" s="526"/>
      <c r="RLT58" s="526"/>
      <c r="RLU58" s="526"/>
      <c r="RLV58" s="526"/>
      <c r="RLW58" s="526"/>
      <c r="RLX58" s="526"/>
      <c r="RLY58" s="526"/>
      <c r="RLZ58" s="526"/>
      <c r="RMA58" s="526"/>
      <c r="RMB58" s="526"/>
      <c r="RMC58" s="526"/>
      <c r="RMD58" s="526"/>
      <c r="RME58" s="526"/>
      <c r="RMF58" s="526"/>
      <c r="RMG58" s="526"/>
      <c r="RMH58" s="526"/>
      <c r="RMI58" s="526"/>
      <c r="RMJ58" s="526"/>
      <c r="RMK58" s="526"/>
      <c r="RML58" s="526"/>
      <c r="RMM58" s="526"/>
      <c r="RMN58" s="526"/>
      <c r="RMO58" s="526"/>
      <c r="RMP58" s="526"/>
      <c r="RMQ58" s="526"/>
      <c r="RMR58" s="526"/>
      <c r="RMS58" s="526"/>
      <c r="RMT58" s="526"/>
      <c r="RMU58" s="526"/>
      <c r="RMV58" s="526"/>
      <c r="RMW58" s="526"/>
      <c r="RMX58" s="526"/>
      <c r="RMY58" s="526"/>
      <c r="RMZ58" s="526"/>
      <c r="RNA58" s="526"/>
      <c r="RNB58" s="526"/>
      <c r="RNC58" s="526"/>
      <c r="RND58" s="526"/>
      <c r="RNE58" s="526"/>
      <c r="RNF58" s="526"/>
      <c r="RNG58" s="526"/>
      <c r="RNH58" s="526"/>
      <c r="RNI58" s="526"/>
      <c r="RNJ58" s="526"/>
      <c r="RNK58" s="526"/>
      <c r="RNL58" s="526"/>
      <c r="RNM58" s="526"/>
      <c r="RNN58" s="526"/>
      <c r="RNO58" s="526"/>
      <c r="RNP58" s="526"/>
      <c r="RNQ58" s="526"/>
      <c r="RNR58" s="526"/>
      <c r="RNS58" s="526"/>
      <c r="RNT58" s="526"/>
      <c r="RNU58" s="526"/>
      <c r="RNV58" s="526"/>
      <c r="RNW58" s="526"/>
      <c r="RNX58" s="526"/>
      <c r="RNY58" s="526"/>
      <c r="RNZ58" s="526"/>
      <c r="ROA58" s="526"/>
      <c r="ROB58" s="526"/>
      <c r="ROC58" s="526"/>
      <c r="ROD58" s="526"/>
      <c r="ROE58" s="526"/>
      <c r="ROF58" s="526"/>
      <c r="ROG58" s="526"/>
      <c r="ROH58" s="526"/>
      <c r="ROI58" s="526"/>
      <c r="ROJ58" s="526"/>
      <c r="ROK58" s="526"/>
      <c r="ROL58" s="526"/>
      <c r="ROM58" s="526"/>
      <c r="RON58" s="526"/>
      <c r="ROO58" s="526"/>
      <c r="ROP58" s="526"/>
      <c r="ROQ58" s="526"/>
      <c r="ROR58" s="526"/>
      <c r="ROS58" s="526"/>
      <c r="ROT58" s="526"/>
      <c r="ROU58" s="526"/>
      <c r="ROV58" s="526"/>
      <c r="ROW58" s="526"/>
      <c r="ROX58" s="526"/>
      <c r="ROY58" s="526"/>
      <c r="ROZ58" s="526"/>
      <c r="RPA58" s="526"/>
      <c r="RPB58" s="526"/>
      <c r="RPC58" s="526"/>
      <c r="RPD58" s="526"/>
      <c r="RPE58" s="526"/>
      <c r="RPF58" s="526"/>
      <c r="RPG58" s="526"/>
      <c r="RPH58" s="526"/>
      <c r="RPI58" s="526"/>
      <c r="RPJ58" s="526"/>
      <c r="RPK58" s="526"/>
      <c r="RPL58" s="526"/>
      <c r="RPM58" s="526"/>
      <c r="RPN58" s="526"/>
      <c r="RPO58" s="526"/>
      <c r="RPP58" s="526"/>
      <c r="RPQ58" s="526"/>
      <c r="RPR58" s="526"/>
      <c r="RPS58" s="526"/>
      <c r="RPT58" s="526"/>
      <c r="RPU58" s="526"/>
      <c r="RPV58" s="526"/>
      <c r="RPW58" s="526"/>
      <c r="RPX58" s="526"/>
      <c r="RPY58" s="526"/>
      <c r="RPZ58" s="526"/>
      <c r="RQA58" s="526"/>
      <c r="RQB58" s="526"/>
      <c r="RQC58" s="526"/>
      <c r="RQD58" s="526"/>
      <c r="RQE58" s="526"/>
      <c r="RQF58" s="526"/>
      <c r="RQG58" s="526"/>
      <c r="RQH58" s="526"/>
      <c r="RQI58" s="526"/>
      <c r="RQJ58" s="526"/>
      <c r="RQK58" s="526"/>
      <c r="RQL58" s="526"/>
      <c r="RQM58" s="526"/>
      <c r="RQN58" s="526"/>
      <c r="RQO58" s="526"/>
      <c r="RQP58" s="526"/>
      <c r="RQQ58" s="526"/>
      <c r="RQR58" s="526"/>
      <c r="RQS58" s="526"/>
      <c r="RQT58" s="526"/>
      <c r="RQU58" s="526"/>
      <c r="RQV58" s="526"/>
      <c r="RQW58" s="526"/>
      <c r="RQX58" s="526"/>
      <c r="RQY58" s="526"/>
      <c r="RQZ58" s="526"/>
      <c r="RRA58" s="526"/>
      <c r="RRB58" s="526"/>
      <c r="RRC58" s="526"/>
      <c r="RRD58" s="526"/>
      <c r="RRE58" s="526"/>
      <c r="RRF58" s="526"/>
      <c r="RRG58" s="526"/>
      <c r="RRH58" s="526"/>
      <c r="RRI58" s="526"/>
      <c r="RRJ58" s="526"/>
      <c r="RRK58" s="526"/>
      <c r="RRL58" s="526"/>
      <c r="RRM58" s="526"/>
      <c r="RRN58" s="526"/>
      <c r="RRO58" s="526"/>
      <c r="RRP58" s="526"/>
      <c r="RRQ58" s="526"/>
      <c r="RRR58" s="526"/>
      <c r="RRS58" s="526"/>
      <c r="RRT58" s="526"/>
      <c r="RRU58" s="526"/>
      <c r="RRV58" s="526"/>
      <c r="RRW58" s="526"/>
      <c r="RRX58" s="526"/>
      <c r="RRY58" s="526"/>
      <c r="RRZ58" s="526"/>
      <c r="RSA58" s="526"/>
      <c r="RSB58" s="526"/>
      <c r="RSC58" s="526"/>
      <c r="RSD58" s="526"/>
      <c r="RSE58" s="526"/>
      <c r="RSF58" s="526"/>
      <c r="RSG58" s="526"/>
      <c r="RSH58" s="526"/>
      <c r="RSI58" s="526"/>
      <c r="RSJ58" s="526"/>
      <c r="RSK58" s="526"/>
      <c r="RSL58" s="526"/>
      <c r="RSM58" s="526"/>
      <c r="RSN58" s="526"/>
      <c r="RSO58" s="526"/>
      <c r="RSP58" s="526"/>
      <c r="RSQ58" s="526"/>
      <c r="RSR58" s="526"/>
      <c r="RSS58" s="526"/>
      <c r="RST58" s="526"/>
      <c r="RSU58" s="526"/>
      <c r="RSV58" s="526"/>
      <c r="RSW58" s="526"/>
      <c r="RSX58" s="526"/>
      <c r="RSY58" s="526"/>
      <c r="RSZ58" s="526"/>
      <c r="RTA58" s="526"/>
      <c r="RTB58" s="526"/>
      <c r="RTC58" s="526"/>
      <c r="RTD58" s="526"/>
      <c r="RTE58" s="526"/>
      <c r="RTF58" s="526"/>
      <c r="RTG58" s="526"/>
      <c r="RTH58" s="526"/>
      <c r="RTI58" s="526"/>
      <c r="RTJ58" s="526"/>
      <c r="RTK58" s="526"/>
      <c r="RTL58" s="526"/>
      <c r="RTM58" s="526"/>
      <c r="RTN58" s="526"/>
      <c r="RTO58" s="526"/>
      <c r="RTP58" s="526"/>
      <c r="RTQ58" s="526"/>
      <c r="RTR58" s="526"/>
      <c r="RTS58" s="526"/>
      <c r="RTT58" s="526"/>
      <c r="RTU58" s="526"/>
      <c r="RTV58" s="526"/>
      <c r="RTW58" s="526"/>
      <c r="RTX58" s="526"/>
      <c r="RTY58" s="526"/>
      <c r="RTZ58" s="526"/>
      <c r="RUA58" s="526"/>
      <c r="RUB58" s="526"/>
      <c r="RUC58" s="526"/>
      <c r="RUD58" s="526"/>
      <c r="RUE58" s="526"/>
      <c r="RUF58" s="526"/>
      <c r="RUG58" s="526"/>
      <c r="RUH58" s="526"/>
      <c r="RUI58" s="526"/>
      <c r="RUJ58" s="526"/>
      <c r="RUK58" s="526"/>
      <c r="RUL58" s="526"/>
      <c r="RUM58" s="526"/>
      <c r="RUN58" s="526"/>
      <c r="RUO58" s="526"/>
      <c r="RUP58" s="526"/>
      <c r="RUQ58" s="526"/>
      <c r="RUR58" s="526"/>
      <c r="RUS58" s="526"/>
      <c r="RUT58" s="526"/>
      <c r="RUU58" s="526"/>
      <c r="RUV58" s="526"/>
      <c r="RUW58" s="526"/>
      <c r="RUX58" s="526"/>
      <c r="RUY58" s="526"/>
      <c r="RUZ58" s="526"/>
      <c r="RVA58" s="526"/>
      <c r="RVB58" s="526"/>
      <c r="RVC58" s="526"/>
      <c r="RVD58" s="526"/>
      <c r="RVE58" s="526"/>
      <c r="RVF58" s="526"/>
      <c r="RVG58" s="526"/>
      <c r="RVH58" s="526"/>
      <c r="RVI58" s="526"/>
      <c r="RVJ58" s="526"/>
      <c r="RVK58" s="526"/>
      <c r="RVL58" s="526"/>
      <c r="RVM58" s="526"/>
      <c r="RVN58" s="526"/>
      <c r="RVO58" s="526"/>
      <c r="RVP58" s="526"/>
      <c r="RVQ58" s="526"/>
      <c r="RVR58" s="526"/>
      <c r="RVS58" s="526"/>
      <c r="RVT58" s="526"/>
      <c r="RVU58" s="526"/>
      <c r="RVV58" s="526"/>
      <c r="RVW58" s="526"/>
      <c r="RVX58" s="526"/>
      <c r="RVY58" s="526"/>
      <c r="RVZ58" s="526"/>
      <c r="RWA58" s="526"/>
      <c r="RWB58" s="526"/>
      <c r="RWC58" s="526"/>
      <c r="RWD58" s="526"/>
      <c r="RWE58" s="526"/>
      <c r="RWF58" s="526"/>
      <c r="RWG58" s="526"/>
      <c r="RWH58" s="526"/>
      <c r="RWI58" s="526"/>
      <c r="RWJ58" s="526"/>
      <c r="RWK58" s="526"/>
      <c r="RWL58" s="526"/>
      <c r="RWM58" s="526"/>
      <c r="RWN58" s="526"/>
      <c r="RWO58" s="526"/>
      <c r="RWP58" s="526"/>
      <c r="RWQ58" s="526"/>
      <c r="RWR58" s="526"/>
      <c r="RWS58" s="526"/>
      <c r="RWT58" s="526"/>
      <c r="RWU58" s="526"/>
      <c r="RWV58" s="526"/>
      <c r="RWW58" s="526"/>
      <c r="RWX58" s="526"/>
      <c r="RWY58" s="526"/>
      <c r="RWZ58" s="526"/>
      <c r="RXA58" s="526"/>
      <c r="RXB58" s="526"/>
      <c r="RXC58" s="526"/>
      <c r="RXD58" s="526"/>
      <c r="RXE58" s="526"/>
      <c r="RXF58" s="526"/>
      <c r="RXG58" s="526"/>
      <c r="RXH58" s="526"/>
      <c r="RXI58" s="526"/>
      <c r="RXJ58" s="526"/>
      <c r="RXK58" s="526"/>
      <c r="RXL58" s="526"/>
      <c r="RXM58" s="526"/>
      <c r="RXN58" s="526"/>
      <c r="RXO58" s="526"/>
      <c r="RXP58" s="526"/>
      <c r="RXQ58" s="526"/>
      <c r="RXR58" s="526"/>
      <c r="RXS58" s="526"/>
      <c r="RXT58" s="526"/>
      <c r="RXU58" s="526"/>
      <c r="RXV58" s="526"/>
      <c r="RXW58" s="526"/>
      <c r="RXX58" s="526"/>
      <c r="RXY58" s="526"/>
      <c r="RXZ58" s="526"/>
      <c r="RYA58" s="526"/>
      <c r="RYB58" s="526"/>
      <c r="RYC58" s="526"/>
      <c r="RYD58" s="526"/>
      <c r="RYE58" s="526"/>
      <c r="RYF58" s="526"/>
      <c r="RYG58" s="526"/>
      <c r="RYH58" s="526"/>
      <c r="RYI58" s="526"/>
      <c r="RYJ58" s="526"/>
      <c r="RYK58" s="526"/>
      <c r="RYL58" s="526"/>
      <c r="RYM58" s="526"/>
      <c r="RYN58" s="526"/>
      <c r="RYO58" s="526"/>
      <c r="RYP58" s="526"/>
      <c r="RYQ58" s="526"/>
      <c r="RYR58" s="526"/>
      <c r="RYS58" s="526"/>
      <c r="RYT58" s="526"/>
      <c r="RYU58" s="526"/>
      <c r="RYV58" s="526"/>
      <c r="RYW58" s="526"/>
      <c r="RYX58" s="526"/>
      <c r="RYY58" s="526"/>
      <c r="RYZ58" s="526"/>
      <c r="RZA58" s="526"/>
      <c r="RZB58" s="526"/>
      <c r="RZC58" s="526"/>
      <c r="RZD58" s="526"/>
      <c r="RZE58" s="526"/>
      <c r="RZF58" s="526"/>
      <c r="RZG58" s="526"/>
      <c r="RZH58" s="526"/>
      <c r="RZI58" s="526"/>
      <c r="RZJ58" s="526"/>
      <c r="RZK58" s="526"/>
      <c r="RZL58" s="526"/>
      <c r="RZM58" s="526"/>
      <c r="RZN58" s="526"/>
      <c r="RZO58" s="526"/>
      <c r="RZP58" s="526"/>
      <c r="RZQ58" s="526"/>
      <c r="RZR58" s="526"/>
      <c r="RZS58" s="526"/>
      <c r="RZT58" s="526"/>
      <c r="RZU58" s="526"/>
      <c r="RZV58" s="526"/>
      <c r="RZW58" s="526"/>
      <c r="RZX58" s="526"/>
      <c r="RZY58" s="526"/>
      <c r="RZZ58" s="526"/>
      <c r="SAA58" s="526"/>
      <c r="SAB58" s="526"/>
      <c r="SAC58" s="526"/>
      <c r="SAD58" s="526"/>
      <c r="SAE58" s="526"/>
      <c r="SAF58" s="526"/>
      <c r="SAG58" s="526"/>
      <c r="SAH58" s="526"/>
      <c r="SAI58" s="526"/>
      <c r="SAJ58" s="526"/>
      <c r="SAK58" s="526"/>
      <c r="SAL58" s="526"/>
      <c r="SAM58" s="526"/>
      <c r="SAN58" s="526"/>
      <c r="SAO58" s="526"/>
      <c r="SAP58" s="526"/>
      <c r="SAQ58" s="526"/>
      <c r="SAR58" s="526"/>
      <c r="SAS58" s="526"/>
      <c r="SAT58" s="526"/>
      <c r="SAU58" s="526"/>
      <c r="SAV58" s="526"/>
      <c r="SAW58" s="526"/>
      <c r="SAX58" s="526"/>
      <c r="SAY58" s="526"/>
      <c r="SAZ58" s="526"/>
      <c r="SBA58" s="526"/>
      <c r="SBB58" s="526"/>
      <c r="SBC58" s="526"/>
      <c r="SBD58" s="526"/>
      <c r="SBE58" s="526"/>
      <c r="SBF58" s="526"/>
      <c r="SBG58" s="526"/>
      <c r="SBH58" s="526"/>
      <c r="SBI58" s="526"/>
      <c r="SBJ58" s="526"/>
      <c r="SBK58" s="526"/>
      <c r="SBL58" s="526"/>
      <c r="SBM58" s="526"/>
      <c r="SBN58" s="526"/>
      <c r="SBO58" s="526"/>
      <c r="SBP58" s="526"/>
      <c r="SBQ58" s="526"/>
      <c r="SBR58" s="526"/>
      <c r="SBS58" s="526"/>
      <c r="SBT58" s="526"/>
      <c r="SBU58" s="526"/>
      <c r="SBV58" s="526"/>
      <c r="SBW58" s="526"/>
      <c r="SBX58" s="526"/>
      <c r="SBY58" s="526"/>
      <c r="SBZ58" s="526"/>
      <c r="SCA58" s="526"/>
      <c r="SCB58" s="526"/>
      <c r="SCC58" s="526"/>
      <c r="SCD58" s="526"/>
      <c r="SCE58" s="526"/>
      <c r="SCF58" s="526"/>
      <c r="SCG58" s="526"/>
      <c r="SCH58" s="526"/>
      <c r="SCI58" s="526"/>
      <c r="SCJ58" s="526"/>
      <c r="SCK58" s="526"/>
      <c r="SCL58" s="526"/>
      <c r="SCM58" s="526"/>
      <c r="SCN58" s="526"/>
      <c r="SCO58" s="526"/>
      <c r="SCP58" s="526"/>
      <c r="SCQ58" s="526"/>
      <c r="SCR58" s="526"/>
      <c r="SCS58" s="526"/>
      <c r="SCT58" s="526"/>
      <c r="SCU58" s="526"/>
      <c r="SCV58" s="526"/>
      <c r="SCW58" s="526"/>
      <c r="SCX58" s="526"/>
      <c r="SCY58" s="526"/>
      <c r="SCZ58" s="526"/>
      <c r="SDA58" s="526"/>
      <c r="SDB58" s="526"/>
      <c r="SDC58" s="526"/>
      <c r="SDD58" s="526"/>
      <c r="SDE58" s="526"/>
      <c r="SDF58" s="526"/>
      <c r="SDG58" s="526"/>
      <c r="SDH58" s="526"/>
      <c r="SDI58" s="526"/>
      <c r="SDJ58" s="526"/>
      <c r="SDK58" s="526"/>
      <c r="SDL58" s="526"/>
      <c r="SDM58" s="526"/>
      <c r="SDN58" s="526"/>
      <c r="SDO58" s="526"/>
      <c r="SDP58" s="526"/>
      <c r="SDQ58" s="526"/>
      <c r="SDR58" s="526"/>
      <c r="SDS58" s="526"/>
      <c r="SDT58" s="526"/>
      <c r="SDU58" s="526"/>
      <c r="SDV58" s="526"/>
      <c r="SDW58" s="526"/>
      <c r="SDX58" s="526"/>
      <c r="SDY58" s="526"/>
      <c r="SDZ58" s="526"/>
      <c r="SEA58" s="526"/>
      <c r="SEB58" s="526"/>
      <c r="SEC58" s="526"/>
      <c r="SED58" s="526"/>
      <c r="SEE58" s="526"/>
      <c r="SEF58" s="526"/>
      <c r="SEG58" s="526"/>
      <c r="SEH58" s="526"/>
      <c r="SEI58" s="526"/>
      <c r="SEJ58" s="526"/>
      <c r="SEK58" s="526"/>
      <c r="SEL58" s="526"/>
      <c r="SEM58" s="526"/>
      <c r="SEN58" s="526"/>
      <c r="SEO58" s="526"/>
      <c r="SEP58" s="526"/>
      <c r="SEQ58" s="526"/>
      <c r="SER58" s="526"/>
      <c r="SES58" s="526"/>
      <c r="SET58" s="526"/>
      <c r="SEU58" s="526"/>
      <c r="SEV58" s="526"/>
      <c r="SEW58" s="526"/>
      <c r="SEX58" s="526"/>
      <c r="SEY58" s="526"/>
      <c r="SEZ58" s="526"/>
      <c r="SFA58" s="526"/>
      <c r="SFB58" s="526"/>
      <c r="SFC58" s="526"/>
      <c r="SFD58" s="526"/>
      <c r="SFE58" s="526"/>
      <c r="SFF58" s="526"/>
      <c r="SFG58" s="526"/>
      <c r="SFH58" s="526"/>
      <c r="SFI58" s="526"/>
      <c r="SFJ58" s="526"/>
      <c r="SFK58" s="526"/>
      <c r="SFL58" s="526"/>
      <c r="SFM58" s="526"/>
      <c r="SFN58" s="526"/>
      <c r="SFO58" s="526"/>
      <c r="SFP58" s="526"/>
      <c r="SFQ58" s="526"/>
      <c r="SFR58" s="526"/>
      <c r="SFS58" s="526"/>
      <c r="SFT58" s="526"/>
      <c r="SFU58" s="526"/>
      <c r="SFV58" s="526"/>
      <c r="SFW58" s="526"/>
      <c r="SFX58" s="526"/>
      <c r="SFY58" s="526"/>
      <c r="SFZ58" s="526"/>
      <c r="SGA58" s="526"/>
      <c r="SGB58" s="526"/>
      <c r="SGC58" s="526"/>
      <c r="SGD58" s="526"/>
      <c r="SGE58" s="526"/>
      <c r="SGF58" s="526"/>
      <c r="SGG58" s="526"/>
      <c r="SGH58" s="526"/>
      <c r="SGI58" s="526"/>
      <c r="SGJ58" s="526"/>
      <c r="SGK58" s="526"/>
      <c r="SGL58" s="526"/>
      <c r="SGM58" s="526"/>
      <c r="SGN58" s="526"/>
      <c r="SGO58" s="526"/>
      <c r="SGP58" s="526"/>
      <c r="SGQ58" s="526"/>
      <c r="SGR58" s="526"/>
      <c r="SGS58" s="526"/>
      <c r="SGT58" s="526"/>
      <c r="SGU58" s="526"/>
      <c r="SGV58" s="526"/>
      <c r="SGW58" s="526"/>
      <c r="SGX58" s="526"/>
      <c r="SGY58" s="526"/>
      <c r="SGZ58" s="526"/>
      <c r="SHA58" s="526"/>
      <c r="SHB58" s="526"/>
      <c r="SHC58" s="526"/>
      <c r="SHD58" s="526"/>
      <c r="SHE58" s="526"/>
      <c r="SHF58" s="526"/>
      <c r="SHG58" s="526"/>
      <c r="SHH58" s="526"/>
      <c r="SHI58" s="526"/>
      <c r="SHJ58" s="526"/>
      <c r="SHK58" s="526"/>
      <c r="SHL58" s="526"/>
      <c r="SHM58" s="526"/>
      <c r="SHN58" s="526"/>
      <c r="SHO58" s="526"/>
      <c r="SHP58" s="526"/>
      <c r="SHQ58" s="526"/>
      <c r="SHR58" s="526"/>
      <c r="SHS58" s="526"/>
      <c r="SHT58" s="526"/>
      <c r="SHU58" s="526"/>
      <c r="SHV58" s="526"/>
      <c r="SHW58" s="526"/>
      <c r="SHX58" s="526"/>
      <c r="SHY58" s="526"/>
      <c r="SHZ58" s="526"/>
      <c r="SIA58" s="526"/>
      <c r="SIB58" s="526"/>
      <c r="SIC58" s="526"/>
      <c r="SID58" s="526"/>
      <c r="SIE58" s="526"/>
      <c r="SIF58" s="526"/>
      <c r="SIG58" s="526"/>
      <c r="SIH58" s="526"/>
      <c r="SII58" s="526"/>
      <c r="SIJ58" s="526"/>
      <c r="SIK58" s="526"/>
      <c r="SIL58" s="526"/>
      <c r="SIM58" s="526"/>
      <c r="SIN58" s="526"/>
      <c r="SIO58" s="526"/>
      <c r="SIP58" s="526"/>
      <c r="SIQ58" s="526"/>
      <c r="SIR58" s="526"/>
      <c r="SIS58" s="526"/>
      <c r="SIT58" s="526"/>
      <c r="SIU58" s="526"/>
      <c r="SIV58" s="526"/>
      <c r="SIW58" s="526"/>
      <c r="SIX58" s="526"/>
      <c r="SIY58" s="526"/>
      <c r="SIZ58" s="526"/>
      <c r="SJA58" s="526"/>
      <c r="SJB58" s="526"/>
      <c r="SJC58" s="526"/>
      <c r="SJD58" s="526"/>
      <c r="SJE58" s="526"/>
      <c r="SJF58" s="526"/>
      <c r="SJG58" s="526"/>
      <c r="SJH58" s="526"/>
      <c r="SJI58" s="526"/>
      <c r="SJJ58" s="526"/>
      <c r="SJK58" s="526"/>
      <c r="SJL58" s="526"/>
      <c r="SJM58" s="526"/>
      <c r="SJN58" s="526"/>
      <c r="SJO58" s="526"/>
      <c r="SJP58" s="526"/>
      <c r="SJQ58" s="526"/>
      <c r="SJR58" s="526"/>
      <c r="SJS58" s="526"/>
      <c r="SJT58" s="526"/>
      <c r="SJU58" s="526"/>
      <c r="SJV58" s="526"/>
      <c r="SJW58" s="526"/>
      <c r="SJX58" s="526"/>
      <c r="SJY58" s="526"/>
      <c r="SJZ58" s="526"/>
      <c r="SKA58" s="526"/>
      <c r="SKB58" s="526"/>
      <c r="SKC58" s="526"/>
      <c r="SKD58" s="526"/>
      <c r="SKE58" s="526"/>
      <c r="SKF58" s="526"/>
      <c r="SKG58" s="526"/>
      <c r="SKH58" s="526"/>
      <c r="SKI58" s="526"/>
      <c r="SKJ58" s="526"/>
      <c r="SKK58" s="526"/>
      <c r="SKL58" s="526"/>
      <c r="SKM58" s="526"/>
      <c r="SKN58" s="526"/>
      <c r="SKO58" s="526"/>
      <c r="SKP58" s="526"/>
      <c r="SKQ58" s="526"/>
      <c r="SKR58" s="526"/>
      <c r="SKS58" s="526"/>
      <c r="SKT58" s="526"/>
      <c r="SKU58" s="526"/>
      <c r="SKV58" s="526"/>
      <c r="SKW58" s="526"/>
      <c r="SKX58" s="526"/>
      <c r="SKY58" s="526"/>
      <c r="SKZ58" s="526"/>
      <c r="SLA58" s="526"/>
      <c r="SLB58" s="526"/>
      <c r="SLC58" s="526"/>
      <c r="SLD58" s="526"/>
      <c r="SLE58" s="526"/>
      <c r="SLF58" s="526"/>
      <c r="SLG58" s="526"/>
      <c r="SLH58" s="526"/>
      <c r="SLI58" s="526"/>
      <c r="SLJ58" s="526"/>
      <c r="SLK58" s="526"/>
      <c r="SLL58" s="526"/>
      <c r="SLM58" s="526"/>
      <c r="SLN58" s="526"/>
      <c r="SLO58" s="526"/>
      <c r="SLP58" s="526"/>
      <c r="SLQ58" s="526"/>
      <c r="SLR58" s="526"/>
      <c r="SLS58" s="526"/>
      <c r="SLT58" s="526"/>
      <c r="SLU58" s="526"/>
      <c r="SLV58" s="526"/>
      <c r="SLW58" s="526"/>
      <c r="SLX58" s="526"/>
      <c r="SLY58" s="526"/>
      <c r="SLZ58" s="526"/>
      <c r="SMA58" s="526"/>
      <c r="SMB58" s="526"/>
      <c r="SMC58" s="526"/>
      <c r="SMD58" s="526"/>
      <c r="SME58" s="526"/>
      <c r="SMF58" s="526"/>
      <c r="SMG58" s="526"/>
      <c r="SMH58" s="526"/>
      <c r="SMI58" s="526"/>
      <c r="SMJ58" s="526"/>
      <c r="SMK58" s="526"/>
      <c r="SML58" s="526"/>
      <c r="SMM58" s="526"/>
      <c r="SMN58" s="526"/>
      <c r="SMO58" s="526"/>
      <c r="SMP58" s="526"/>
      <c r="SMQ58" s="526"/>
      <c r="SMR58" s="526"/>
      <c r="SMS58" s="526"/>
      <c r="SMT58" s="526"/>
      <c r="SMU58" s="526"/>
      <c r="SMV58" s="526"/>
      <c r="SMW58" s="526"/>
      <c r="SMX58" s="526"/>
      <c r="SMY58" s="526"/>
      <c r="SMZ58" s="526"/>
      <c r="SNA58" s="526"/>
      <c r="SNB58" s="526"/>
      <c r="SNC58" s="526"/>
      <c r="SND58" s="526"/>
      <c r="SNE58" s="526"/>
      <c r="SNF58" s="526"/>
      <c r="SNG58" s="526"/>
      <c r="SNH58" s="526"/>
      <c r="SNI58" s="526"/>
      <c r="SNJ58" s="526"/>
      <c r="SNK58" s="526"/>
      <c r="SNL58" s="526"/>
      <c r="SNM58" s="526"/>
      <c r="SNN58" s="526"/>
      <c r="SNO58" s="526"/>
      <c r="SNP58" s="526"/>
      <c r="SNQ58" s="526"/>
      <c r="SNR58" s="526"/>
      <c r="SNS58" s="526"/>
      <c r="SNT58" s="526"/>
      <c r="SNU58" s="526"/>
      <c r="SNV58" s="526"/>
      <c r="SNW58" s="526"/>
      <c r="SNX58" s="526"/>
      <c r="SNY58" s="526"/>
      <c r="SNZ58" s="526"/>
      <c r="SOA58" s="526"/>
      <c r="SOB58" s="526"/>
      <c r="SOC58" s="526"/>
      <c r="SOD58" s="526"/>
      <c r="SOE58" s="526"/>
      <c r="SOF58" s="526"/>
      <c r="SOG58" s="526"/>
      <c r="SOH58" s="526"/>
      <c r="SOI58" s="526"/>
      <c r="SOJ58" s="526"/>
      <c r="SOK58" s="526"/>
      <c r="SOL58" s="526"/>
      <c r="SOM58" s="526"/>
      <c r="SON58" s="526"/>
      <c r="SOO58" s="526"/>
      <c r="SOP58" s="526"/>
      <c r="SOQ58" s="526"/>
      <c r="SOR58" s="526"/>
      <c r="SOS58" s="526"/>
      <c r="SOT58" s="526"/>
      <c r="SOU58" s="526"/>
      <c r="SOV58" s="526"/>
      <c r="SOW58" s="526"/>
      <c r="SOX58" s="526"/>
      <c r="SOY58" s="526"/>
      <c r="SOZ58" s="526"/>
      <c r="SPA58" s="526"/>
      <c r="SPB58" s="526"/>
      <c r="SPC58" s="526"/>
      <c r="SPD58" s="526"/>
      <c r="SPE58" s="526"/>
      <c r="SPF58" s="526"/>
      <c r="SPG58" s="526"/>
      <c r="SPH58" s="526"/>
      <c r="SPI58" s="526"/>
      <c r="SPJ58" s="526"/>
      <c r="SPK58" s="526"/>
      <c r="SPL58" s="526"/>
      <c r="SPM58" s="526"/>
      <c r="SPN58" s="526"/>
      <c r="SPO58" s="526"/>
      <c r="SPP58" s="526"/>
      <c r="SPQ58" s="526"/>
      <c r="SPR58" s="526"/>
      <c r="SPS58" s="526"/>
      <c r="SPT58" s="526"/>
      <c r="SPU58" s="526"/>
      <c r="SPV58" s="526"/>
      <c r="SPW58" s="526"/>
      <c r="SPX58" s="526"/>
      <c r="SPY58" s="526"/>
      <c r="SPZ58" s="526"/>
      <c r="SQA58" s="526"/>
      <c r="SQB58" s="526"/>
      <c r="SQC58" s="526"/>
      <c r="SQD58" s="526"/>
      <c r="SQE58" s="526"/>
      <c r="SQF58" s="526"/>
      <c r="SQG58" s="526"/>
      <c r="SQH58" s="526"/>
      <c r="SQI58" s="526"/>
      <c r="SQJ58" s="526"/>
      <c r="SQK58" s="526"/>
      <c r="SQL58" s="526"/>
      <c r="SQM58" s="526"/>
      <c r="SQN58" s="526"/>
      <c r="SQO58" s="526"/>
      <c r="SQP58" s="526"/>
      <c r="SQQ58" s="526"/>
      <c r="SQR58" s="526"/>
      <c r="SQS58" s="526"/>
      <c r="SQT58" s="526"/>
      <c r="SQU58" s="526"/>
      <c r="SQV58" s="526"/>
      <c r="SQW58" s="526"/>
      <c r="SQX58" s="526"/>
      <c r="SQY58" s="526"/>
      <c r="SQZ58" s="526"/>
      <c r="SRA58" s="526"/>
      <c r="SRB58" s="526"/>
      <c r="SRC58" s="526"/>
      <c r="SRD58" s="526"/>
      <c r="SRE58" s="526"/>
      <c r="SRF58" s="526"/>
      <c r="SRG58" s="526"/>
      <c r="SRH58" s="526"/>
      <c r="SRI58" s="526"/>
      <c r="SRJ58" s="526"/>
      <c r="SRK58" s="526"/>
      <c r="SRL58" s="526"/>
      <c r="SRM58" s="526"/>
      <c r="SRN58" s="526"/>
      <c r="SRO58" s="526"/>
      <c r="SRP58" s="526"/>
      <c r="SRQ58" s="526"/>
      <c r="SRR58" s="526"/>
      <c r="SRS58" s="526"/>
      <c r="SRT58" s="526"/>
      <c r="SRU58" s="526"/>
      <c r="SRV58" s="526"/>
      <c r="SRW58" s="526"/>
      <c r="SRX58" s="526"/>
      <c r="SRY58" s="526"/>
      <c r="SRZ58" s="526"/>
      <c r="SSA58" s="526"/>
      <c r="SSB58" s="526"/>
      <c r="SSC58" s="526"/>
      <c r="SSD58" s="526"/>
      <c r="SSE58" s="526"/>
      <c r="SSF58" s="526"/>
      <c r="SSG58" s="526"/>
      <c r="SSH58" s="526"/>
      <c r="SSI58" s="526"/>
      <c r="SSJ58" s="526"/>
      <c r="SSK58" s="526"/>
      <c r="SSL58" s="526"/>
      <c r="SSM58" s="526"/>
      <c r="SSN58" s="526"/>
      <c r="SSO58" s="526"/>
      <c r="SSP58" s="526"/>
      <c r="SSQ58" s="526"/>
      <c r="SSR58" s="526"/>
      <c r="SSS58" s="526"/>
      <c r="SST58" s="526"/>
      <c r="SSU58" s="526"/>
      <c r="SSV58" s="526"/>
      <c r="SSW58" s="526"/>
      <c r="SSX58" s="526"/>
      <c r="SSY58" s="526"/>
      <c r="SSZ58" s="526"/>
      <c r="STA58" s="526"/>
      <c r="STB58" s="526"/>
      <c r="STC58" s="526"/>
      <c r="STD58" s="526"/>
      <c r="STE58" s="526"/>
      <c r="STF58" s="526"/>
      <c r="STG58" s="526"/>
      <c r="STH58" s="526"/>
      <c r="STI58" s="526"/>
      <c r="STJ58" s="526"/>
      <c r="STK58" s="526"/>
      <c r="STL58" s="526"/>
      <c r="STM58" s="526"/>
      <c r="STN58" s="526"/>
      <c r="STO58" s="526"/>
      <c r="STP58" s="526"/>
      <c r="STQ58" s="526"/>
      <c r="STR58" s="526"/>
      <c r="STS58" s="526"/>
      <c r="STT58" s="526"/>
      <c r="STU58" s="526"/>
      <c r="STV58" s="526"/>
      <c r="STW58" s="526"/>
      <c r="STX58" s="526"/>
      <c r="STY58" s="526"/>
      <c r="STZ58" s="526"/>
      <c r="SUA58" s="526"/>
      <c r="SUB58" s="526"/>
      <c r="SUC58" s="526"/>
      <c r="SUD58" s="526"/>
      <c r="SUE58" s="526"/>
      <c r="SUF58" s="526"/>
      <c r="SUG58" s="526"/>
      <c r="SUH58" s="526"/>
      <c r="SUI58" s="526"/>
      <c r="SUJ58" s="526"/>
      <c r="SUK58" s="526"/>
      <c r="SUL58" s="526"/>
      <c r="SUM58" s="526"/>
      <c r="SUN58" s="526"/>
      <c r="SUO58" s="526"/>
      <c r="SUP58" s="526"/>
      <c r="SUQ58" s="526"/>
      <c r="SUR58" s="526"/>
      <c r="SUS58" s="526"/>
      <c r="SUT58" s="526"/>
      <c r="SUU58" s="526"/>
      <c r="SUV58" s="526"/>
      <c r="SUW58" s="526"/>
      <c r="SUX58" s="526"/>
      <c r="SUY58" s="526"/>
      <c r="SUZ58" s="526"/>
      <c r="SVA58" s="526"/>
      <c r="SVB58" s="526"/>
      <c r="SVC58" s="526"/>
      <c r="SVD58" s="526"/>
      <c r="SVE58" s="526"/>
      <c r="SVF58" s="526"/>
      <c r="SVG58" s="526"/>
      <c r="SVH58" s="526"/>
      <c r="SVI58" s="526"/>
      <c r="SVJ58" s="526"/>
      <c r="SVK58" s="526"/>
      <c r="SVL58" s="526"/>
      <c r="SVM58" s="526"/>
      <c r="SVN58" s="526"/>
      <c r="SVO58" s="526"/>
      <c r="SVP58" s="526"/>
      <c r="SVQ58" s="526"/>
      <c r="SVR58" s="526"/>
      <c r="SVS58" s="526"/>
      <c r="SVT58" s="526"/>
      <c r="SVU58" s="526"/>
      <c r="SVV58" s="526"/>
      <c r="SVW58" s="526"/>
      <c r="SVX58" s="526"/>
      <c r="SVY58" s="526"/>
      <c r="SVZ58" s="526"/>
      <c r="SWA58" s="526"/>
      <c r="SWB58" s="526"/>
      <c r="SWC58" s="526"/>
      <c r="SWD58" s="526"/>
      <c r="SWE58" s="526"/>
      <c r="SWF58" s="526"/>
      <c r="SWG58" s="526"/>
      <c r="SWH58" s="526"/>
      <c r="SWI58" s="526"/>
      <c r="SWJ58" s="526"/>
      <c r="SWK58" s="526"/>
      <c r="SWL58" s="526"/>
      <c r="SWM58" s="526"/>
      <c r="SWN58" s="526"/>
      <c r="SWO58" s="526"/>
      <c r="SWP58" s="526"/>
      <c r="SWQ58" s="526"/>
      <c r="SWR58" s="526"/>
      <c r="SWS58" s="526"/>
      <c r="SWT58" s="526"/>
      <c r="SWU58" s="526"/>
      <c r="SWV58" s="526"/>
      <c r="SWW58" s="526"/>
      <c r="SWX58" s="526"/>
      <c r="SWY58" s="526"/>
      <c r="SWZ58" s="526"/>
      <c r="SXA58" s="526"/>
      <c r="SXB58" s="526"/>
      <c r="SXC58" s="526"/>
      <c r="SXD58" s="526"/>
      <c r="SXE58" s="526"/>
      <c r="SXF58" s="526"/>
      <c r="SXG58" s="526"/>
      <c r="SXH58" s="526"/>
      <c r="SXI58" s="526"/>
      <c r="SXJ58" s="526"/>
      <c r="SXK58" s="526"/>
      <c r="SXL58" s="526"/>
      <c r="SXM58" s="526"/>
      <c r="SXN58" s="526"/>
      <c r="SXO58" s="526"/>
      <c r="SXP58" s="526"/>
      <c r="SXQ58" s="526"/>
      <c r="SXR58" s="526"/>
      <c r="SXS58" s="526"/>
      <c r="SXT58" s="526"/>
      <c r="SXU58" s="526"/>
      <c r="SXV58" s="526"/>
      <c r="SXW58" s="526"/>
      <c r="SXX58" s="526"/>
      <c r="SXY58" s="526"/>
      <c r="SXZ58" s="526"/>
      <c r="SYA58" s="526"/>
      <c r="SYB58" s="526"/>
      <c r="SYC58" s="526"/>
      <c r="SYD58" s="526"/>
      <c r="SYE58" s="526"/>
      <c r="SYF58" s="526"/>
      <c r="SYG58" s="526"/>
      <c r="SYH58" s="526"/>
      <c r="SYI58" s="526"/>
      <c r="SYJ58" s="526"/>
      <c r="SYK58" s="526"/>
      <c r="SYL58" s="526"/>
      <c r="SYM58" s="526"/>
      <c r="SYN58" s="526"/>
      <c r="SYO58" s="526"/>
      <c r="SYP58" s="526"/>
      <c r="SYQ58" s="526"/>
      <c r="SYR58" s="526"/>
      <c r="SYS58" s="526"/>
      <c r="SYT58" s="526"/>
      <c r="SYU58" s="526"/>
      <c r="SYV58" s="526"/>
      <c r="SYW58" s="526"/>
      <c r="SYX58" s="526"/>
      <c r="SYY58" s="526"/>
      <c r="SYZ58" s="526"/>
      <c r="SZA58" s="526"/>
      <c r="SZB58" s="526"/>
      <c r="SZC58" s="526"/>
      <c r="SZD58" s="526"/>
      <c r="SZE58" s="526"/>
      <c r="SZF58" s="526"/>
      <c r="SZG58" s="526"/>
      <c r="SZH58" s="526"/>
      <c r="SZI58" s="526"/>
      <c r="SZJ58" s="526"/>
      <c r="SZK58" s="526"/>
      <c r="SZL58" s="526"/>
      <c r="SZM58" s="526"/>
      <c r="SZN58" s="526"/>
      <c r="SZO58" s="526"/>
      <c r="SZP58" s="526"/>
      <c r="SZQ58" s="526"/>
      <c r="SZR58" s="526"/>
      <c r="SZS58" s="526"/>
      <c r="SZT58" s="526"/>
      <c r="SZU58" s="526"/>
      <c r="SZV58" s="526"/>
      <c r="SZW58" s="526"/>
      <c r="SZX58" s="526"/>
      <c r="SZY58" s="526"/>
      <c r="SZZ58" s="526"/>
      <c r="TAA58" s="526"/>
      <c r="TAB58" s="526"/>
      <c r="TAC58" s="526"/>
      <c r="TAD58" s="526"/>
      <c r="TAE58" s="526"/>
      <c r="TAF58" s="526"/>
      <c r="TAG58" s="526"/>
      <c r="TAH58" s="526"/>
      <c r="TAI58" s="526"/>
      <c r="TAJ58" s="526"/>
      <c r="TAK58" s="526"/>
      <c r="TAL58" s="526"/>
      <c r="TAM58" s="526"/>
      <c r="TAN58" s="526"/>
      <c r="TAO58" s="526"/>
      <c r="TAP58" s="526"/>
      <c r="TAQ58" s="526"/>
      <c r="TAR58" s="526"/>
      <c r="TAS58" s="526"/>
      <c r="TAT58" s="526"/>
      <c r="TAU58" s="526"/>
      <c r="TAV58" s="526"/>
      <c r="TAW58" s="526"/>
      <c r="TAX58" s="526"/>
      <c r="TAY58" s="526"/>
      <c r="TAZ58" s="526"/>
      <c r="TBA58" s="526"/>
      <c r="TBB58" s="526"/>
      <c r="TBC58" s="526"/>
      <c r="TBD58" s="526"/>
      <c r="TBE58" s="526"/>
      <c r="TBF58" s="526"/>
      <c r="TBG58" s="526"/>
      <c r="TBH58" s="526"/>
      <c r="TBI58" s="526"/>
      <c r="TBJ58" s="526"/>
      <c r="TBK58" s="526"/>
      <c r="TBL58" s="526"/>
      <c r="TBM58" s="526"/>
      <c r="TBN58" s="526"/>
      <c r="TBO58" s="526"/>
      <c r="TBP58" s="526"/>
      <c r="TBQ58" s="526"/>
      <c r="TBR58" s="526"/>
      <c r="TBS58" s="526"/>
      <c r="TBT58" s="526"/>
      <c r="TBU58" s="526"/>
      <c r="TBV58" s="526"/>
      <c r="TBW58" s="526"/>
      <c r="TBX58" s="526"/>
      <c r="TBY58" s="526"/>
      <c r="TBZ58" s="526"/>
      <c r="TCA58" s="526"/>
      <c r="TCB58" s="526"/>
      <c r="TCC58" s="526"/>
      <c r="TCD58" s="526"/>
      <c r="TCE58" s="526"/>
      <c r="TCF58" s="526"/>
      <c r="TCG58" s="526"/>
      <c r="TCH58" s="526"/>
      <c r="TCI58" s="526"/>
      <c r="TCJ58" s="526"/>
      <c r="TCK58" s="526"/>
      <c r="TCL58" s="526"/>
      <c r="TCM58" s="526"/>
      <c r="TCN58" s="526"/>
      <c r="TCO58" s="526"/>
      <c r="TCP58" s="526"/>
      <c r="TCQ58" s="526"/>
      <c r="TCR58" s="526"/>
      <c r="TCS58" s="526"/>
      <c r="TCT58" s="526"/>
      <c r="TCU58" s="526"/>
      <c r="TCV58" s="526"/>
      <c r="TCW58" s="526"/>
      <c r="TCX58" s="526"/>
      <c r="TCY58" s="526"/>
      <c r="TCZ58" s="526"/>
      <c r="TDA58" s="526"/>
      <c r="TDB58" s="526"/>
      <c r="TDC58" s="526"/>
      <c r="TDD58" s="526"/>
      <c r="TDE58" s="526"/>
      <c r="TDF58" s="526"/>
      <c r="TDG58" s="526"/>
      <c r="TDH58" s="526"/>
      <c r="TDI58" s="526"/>
      <c r="TDJ58" s="526"/>
      <c r="TDK58" s="526"/>
      <c r="TDL58" s="526"/>
      <c r="TDM58" s="526"/>
      <c r="TDN58" s="526"/>
      <c r="TDO58" s="526"/>
      <c r="TDP58" s="526"/>
      <c r="TDQ58" s="526"/>
      <c r="TDR58" s="526"/>
      <c r="TDS58" s="526"/>
      <c r="TDT58" s="526"/>
      <c r="TDU58" s="526"/>
      <c r="TDV58" s="526"/>
      <c r="TDW58" s="526"/>
      <c r="TDX58" s="526"/>
      <c r="TDY58" s="526"/>
      <c r="TDZ58" s="526"/>
      <c r="TEA58" s="526"/>
      <c r="TEB58" s="526"/>
      <c r="TEC58" s="526"/>
      <c r="TED58" s="526"/>
      <c r="TEE58" s="526"/>
      <c r="TEF58" s="526"/>
      <c r="TEG58" s="526"/>
      <c r="TEH58" s="526"/>
      <c r="TEI58" s="526"/>
      <c r="TEJ58" s="526"/>
      <c r="TEK58" s="526"/>
      <c r="TEL58" s="526"/>
      <c r="TEM58" s="526"/>
      <c r="TEN58" s="526"/>
      <c r="TEO58" s="526"/>
      <c r="TEP58" s="526"/>
      <c r="TEQ58" s="526"/>
      <c r="TER58" s="526"/>
      <c r="TES58" s="526"/>
      <c r="TET58" s="526"/>
      <c r="TEU58" s="526"/>
      <c r="TEV58" s="526"/>
      <c r="TEW58" s="526"/>
      <c r="TEX58" s="526"/>
      <c r="TEY58" s="526"/>
      <c r="TEZ58" s="526"/>
      <c r="TFA58" s="526"/>
      <c r="TFB58" s="526"/>
      <c r="TFC58" s="526"/>
      <c r="TFD58" s="526"/>
      <c r="TFE58" s="526"/>
      <c r="TFF58" s="526"/>
      <c r="TFG58" s="526"/>
      <c r="TFH58" s="526"/>
      <c r="TFI58" s="526"/>
      <c r="TFJ58" s="526"/>
      <c r="TFK58" s="526"/>
      <c r="TFL58" s="526"/>
      <c r="TFM58" s="526"/>
      <c r="TFN58" s="526"/>
      <c r="TFO58" s="526"/>
      <c r="TFP58" s="526"/>
      <c r="TFQ58" s="526"/>
      <c r="TFR58" s="526"/>
      <c r="TFS58" s="526"/>
      <c r="TFT58" s="526"/>
      <c r="TFU58" s="526"/>
      <c r="TFV58" s="526"/>
      <c r="TFW58" s="526"/>
      <c r="TFX58" s="526"/>
      <c r="TFY58" s="526"/>
      <c r="TFZ58" s="526"/>
      <c r="TGA58" s="526"/>
      <c r="TGB58" s="526"/>
      <c r="TGC58" s="526"/>
      <c r="TGD58" s="526"/>
      <c r="TGE58" s="526"/>
      <c r="TGF58" s="526"/>
      <c r="TGG58" s="526"/>
      <c r="TGH58" s="526"/>
      <c r="TGI58" s="526"/>
      <c r="TGJ58" s="526"/>
      <c r="TGK58" s="526"/>
      <c r="TGL58" s="526"/>
      <c r="TGM58" s="526"/>
      <c r="TGN58" s="526"/>
      <c r="TGO58" s="526"/>
      <c r="TGP58" s="526"/>
      <c r="TGQ58" s="526"/>
      <c r="TGR58" s="526"/>
      <c r="TGS58" s="526"/>
      <c r="TGT58" s="526"/>
      <c r="TGU58" s="526"/>
      <c r="TGV58" s="526"/>
      <c r="TGW58" s="526"/>
      <c r="TGX58" s="526"/>
      <c r="TGY58" s="526"/>
      <c r="TGZ58" s="526"/>
      <c r="THA58" s="526"/>
      <c r="THB58" s="526"/>
      <c r="THC58" s="526"/>
      <c r="THD58" s="526"/>
      <c r="THE58" s="526"/>
      <c r="THF58" s="526"/>
      <c r="THG58" s="526"/>
      <c r="THH58" s="526"/>
      <c r="THI58" s="526"/>
      <c r="THJ58" s="526"/>
      <c r="THK58" s="526"/>
      <c r="THL58" s="526"/>
      <c r="THM58" s="526"/>
      <c r="THN58" s="526"/>
      <c r="THO58" s="526"/>
      <c r="THP58" s="526"/>
      <c r="THQ58" s="526"/>
      <c r="THR58" s="526"/>
      <c r="THS58" s="526"/>
      <c r="THT58" s="526"/>
      <c r="THU58" s="526"/>
      <c r="THV58" s="526"/>
      <c r="THW58" s="526"/>
      <c r="THX58" s="526"/>
      <c r="THY58" s="526"/>
      <c r="THZ58" s="526"/>
      <c r="TIA58" s="526"/>
      <c r="TIB58" s="526"/>
      <c r="TIC58" s="526"/>
      <c r="TID58" s="526"/>
      <c r="TIE58" s="526"/>
      <c r="TIF58" s="526"/>
      <c r="TIG58" s="526"/>
      <c r="TIH58" s="526"/>
      <c r="TII58" s="526"/>
      <c r="TIJ58" s="526"/>
      <c r="TIK58" s="526"/>
      <c r="TIL58" s="526"/>
      <c r="TIM58" s="526"/>
      <c r="TIN58" s="526"/>
      <c r="TIO58" s="526"/>
      <c r="TIP58" s="526"/>
      <c r="TIQ58" s="526"/>
      <c r="TIR58" s="526"/>
      <c r="TIS58" s="526"/>
      <c r="TIT58" s="526"/>
      <c r="TIU58" s="526"/>
      <c r="TIV58" s="526"/>
      <c r="TIW58" s="526"/>
      <c r="TIX58" s="526"/>
      <c r="TIY58" s="526"/>
      <c r="TIZ58" s="526"/>
      <c r="TJA58" s="526"/>
      <c r="TJB58" s="526"/>
      <c r="TJC58" s="526"/>
      <c r="TJD58" s="526"/>
      <c r="TJE58" s="526"/>
      <c r="TJF58" s="526"/>
      <c r="TJG58" s="526"/>
      <c r="TJH58" s="526"/>
      <c r="TJI58" s="526"/>
      <c r="TJJ58" s="526"/>
      <c r="TJK58" s="526"/>
      <c r="TJL58" s="526"/>
      <c r="TJM58" s="526"/>
      <c r="TJN58" s="526"/>
      <c r="TJO58" s="526"/>
      <c r="TJP58" s="526"/>
      <c r="TJQ58" s="526"/>
      <c r="TJR58" s="526"/>
      <c r="TJS58" s="526"/>
      <c r="TJT58" s="526"/>
      <c r="TJU58" s="526"/>
      <c r="TJV58" s="526"/>
      <c r="TJW58" s="526"/>
      <c r="TJX58" s="526"/>
      <c r="TJY58" s="526"/>
      <c r="TJZ58" s="526"/>
      <c r="TKA58" s="526"/>
      <c r="TKB58" s="526"/>
      <c r="TKC58" s="526"/>
      <c r="TKD58" s="526"/>
      <c r="TKE58" s="526"/>
      <c r="TKF58" s="526"/>
      <c r="TKG58" s="526"/>
      <c r="TKH58" s="526"/>
      <c r="TKI58" s="526"/>
      <c r="TKJ58" s="526"/>
      <c r="TKK58" s="526"/>
      <c r="TKL58" s="526"/>
      <c r="TKM58" s="526"/>
      <c r="TKN58" s="526"/>
      <c r="TKO58" s="526"/>
      <c r="TKP58" s="526"/>
      <c r="TKQ58" s="526"/>
      <c r="TKR58" s="526"/>
      <c r="TKS58" s="526"/>
      <c r="TKT58" s="526"/>
      <c r="TKU58" s="526"/>
      <c r="TKV58" s="526"/>
      <c r="TKW58" s="526"/>
      <c r="TKX58" s="526"/>
      <c r="TKY58" s="526"/>
      <c r="TKZ58" s="526"/>
      <c r="TLA58" s="526"/>
      <c r="TLB58" s="526"/>
      <c r="TLC58" s="526"/>
      <c r="TLD58" s="526"/>
      <c r="TLE58" s="526"/>
      <c r="TLF58" s="526"/>
      <c r="TLG58" s="526"/>
      <c r="TLH58" s="526"/>
      <c r="TLI58" s="526"/>
      <c r="TLJ58" s="526"/>
      <c r="TLK58" s="526"/>
      <c r="TLL58" s="526"/>
      <c r="TLM58" s="526"/>
      <c r="TLN58" s="526"/>
      <c r="TLO58" s="526"/>
      <c r="TLP58" s="526"/>
      <c r="TLQ58" s="526"/>
      <c r="TLR58" s="526"/>
      <c r="TLS58" s="526"/>
      <c r="TLT58" s="526"/>
      <c r="TLU58" s="526"/>
      <c r="TLV58" s="526"/>
      <c r="TLW58" s="526"/>
      <c r="TLX58" s="526"/>
      <c r="TLY58" s="526"/>
      <c r="TLZ58" s="526"/>
      <c r="TMA58" s="526"/>
      <c r="TMB58" s="526"/>
      <c r="TMC58" s="526"/>
      <c r="TMD58" s="526"/>
      <c r="TME58" s="526"/>
      <c r="TMF58" s="526"/>
      <c r="TMG58" s="526"/>
      <c r="TMH58" s="526"/>
      <c r="TMI58" s="526"/>
      <c r="TMJ58" s="526"/>
      <c r="TMK58" s="526"/>
      <c r="TML58" s="526"/>
      <c r="TMM58" s="526"/>
      <c r="TMN58" s="526"/>
      <c r="TMO58" s="526"/>
      <c r="TMP58" s="526"/>
      <c r="TMQ58" s="526"/>
      <c r="TMR58" s="526"/>
      <c r="TMS58" s="526"/>
      <c r="TMT58" s="526"/>
      <c r="TMU58" s="526"/>
      <c r="TMV58" s="526"/>
      <c r="TMW58" s="526"/>
      <c r="TMX58" s="526"/>
      <c r="TMY58" s="526"/>
      <c r="TMZ58" s="526"/>
      <c r="TNA58" s="526"/>
      <c r="TNB58" s="526"/>
      <c r="TNC58" s="526"/>
      <c r="TND58" s="526"/>
      <c r="TNE58" s="526"/>
      <c r="TNF58" s="526"/>
      <c r="TNG58" s="526"/>
      <c r="TNH58" s="526"/>
      <c r="TNI58" s="526"/>
      <c r="TNJ58" s="526"/>
      <c r="TNK58" s="526"/>
      <c r="TNL58" s="526"/>
      <c r="TNM58" s="526"/>
      <c r="TNN58" s="526"/>
      <c r="TNO58" s="526"/>
      <c r="TNP58" s="526"/>
      <c r="TNQ58" s="526"/>
      <c r="TNR58" s="526"/>
      <c r="TNS58" s="526"/>
      <c r="TNT58" s="526"/>
      <c r="TNU58" s="526"/>
      <c r="TNV58" s="526"/>
      <c r="TNW58" s="526"/>
      <c r="TNX58" s="526"/>
      <c r="TNY58" s="526"/>
      <c r="TNZ58" s="526"/>
      <c r="TOA58" s="526"/>
      <c r="TOB58" s="526"/>
      <c r="TOC58" s="526"/>
      <c r="TOD58" s="526"/>
      <c r="TOE58" s="526"/>
      <c r="TOF58" s="526"/>
      <c r="TOG58" s="526"/>
      <c r="TOH58" s="526"/>
      <c r="TOI58" s="526"/>
      <c r="TOJ58" s="526"/>
      <c r="TOK58" s="526"/>
      <c r="TOL58" s="526"/>
      <c r="TOM58" s="526"/>
      <c r="TON58" s="526"/>
      <c r="TOO58" s="526"/>
      <c r="TOP58" s="526"/>
      <c r="TOQ58" s="526"/>
      <c r="TOR58" s="526"/>
      <c r="TOS58" s="526"/>
      <c r="TOT58" s="526"/>
      <c r="TOU58" s="526"/>
      <c r="TOV58" s="526"/>
      <c r="TOW58" s="526"/>
      <c r="TOX58" s="526"/>
      <c r="TOY58" s="526"/>
      <c r="TOZ58" s="526"/>
      <c r="TPA58" s="526"/>
      <c r="TPB58" s="526"/>
      <c r="TPC58" s="526"/>
      <c r="TPD58" s="526"/>
      <c r="TPE58" s="526"/>
      <c r="TPF58" s="526"/>
      <c r="TPG58" s="526"/>
      <c r="TPH58" s="526"/>
      <c r="TPI58" s="526"/>
      <c r="TPJ58" s="526"/>
      <c r="TPK58" s="526"/>
      <c r="TPL58" s="526"/>
      <c r="TPM58" s="526"/>
      <c r="TPN58" s="526"/>
      <c r="TPO58" s="526"/>
      <c r="TPP58" s="526"/>
      <c r="TPQ58" s="526"/>
      <c r="TPR58" s="526"/>
      <c r="TPS58" s="526"/>
      <c r="TPT58" s="526"/>
      <c r="TPU58" s="526"/>
      <c r="TPV58" s="526"/>
      <c r="TPW58" s="526"/>
      <c r="TPX58" s="526"/>
      <c r="TPY58" s="526"/>
      <c r="TPZ58" s="526"/>
      <c r="TQA58" s="526"/>
      <c r="TQB58" s="526"/>
      <c r="TQC58" s="526"/>
      <c r="TQD58" s="526"/>
      <c r="TQE58" s="526"/>
      <c r="TQF58" s="526"/>
      <c r="TQG58" s="526"/>
      <c r="TQH58" s="526"/>
      <c r="TQI58" s="526"/>
      <c r="TQJ58" s="526"/>
      <c r="TQK58" s="526"/>
      <c r="TQL58" s="526"/>
      <c r="TQM58" s="526"/>
      <c r="TQN58" s="526"/>
      <c r="TQO58" s="526"/>
      <c r="TQP58" s="526"/>
      <c r="TQQ58" s="526"/>
      <c r="TQR58" s="526"/>
      <c r="TQS58" s="526"/>
      <c r="TQT58" s="526"/>
      <c r="TQU58" s="526"/>
      <c r="TQV58" s="526"/>
      <c r="TQW58" s="526"/>
      <c r="TQX58" s="526"/>
      <c r="TQY58" s="526"/>
      <c r="TQZ58" s="526"/>
      <c r="TRA58" s="526"/>
      <c r="TRB58" s="526"/>
      <c r="TRC58" s="526"/>
      <c r="TRD58" s="526"/>
      <c r="TRE58" s="526"/>
      <c r="TRF58" s="526"/>
      <c r="TRG58" s="526"/>
      <c r="TRH58" s="526"/>
      <c r="TRI58" s="526"/>
      <c r="TRJ58" s="526"/>
      <c r="TRK58" s="526"/>
      <c r="TRL58" s="526"/>
      <c r="TRM58" s="526"/>
      <c r="TRN58" s="526"/>
      <c r="TRO58" s="526"/>
      <c r="TRP58" s="526"/>
      <c r="TRQ58" s="526"/>
      <c r="TRR58" s="526"/>
      <c r="TRS58" s="526"/>
      <c r="TRT58" s="526"/>
      <c r="TRU58" s="526"/>
      <c r="TRV58" s="526"/>
      <c r="TRW58" s="526"/>
      <c r="TRX58" s="526"/>
      <c r="TRY58" s="526"/>
      <c r="TRZ58" s="526"/>
      <c r="TSA58" s="526"/>
      <c r="TSB58" s="526"/>
      <c r="TSC58" s="526"/>
      <c r="TSD58" s="526"/>
      <c r="TSE58" s="526"/>
      <c r="TSF58" s="526"/>
      <c r="TSG58" s="526"/>
      <c r="TSH58" s="526"/>
      <c r="TSI58" s="526"/>
      <c r="TSJ58" s="526"/>
      <c r="TSK58" s="526"/>
      <c r="TSL58" s="526"/>
      <c r="TSM58" s="526"/>
      <c r="TSN58" s="526"/>
      <c r="TSO58" s="526"/>
      <c r="TSP58" s="526"/>
      <c r="TSQ58" s="526"/>
      <c r="TSR58" s="526"/>
      <c r="TSS58" s="526"/>
      <c r="TST58" s="526"/>
      <c r="TSU58" s="526"/>
      <c r="TSV58" s="526"/>
      <c r="TSW58" s="526"/>
      <c r="TSX58" s="526"/>
      <c r="TSY58" s="526"/>
      <c r="TSZ58" s="526"/>
      <c r="TTA58" s="526"/>
      <c r="TTB58" s="526"/>
      <c r="TTC58" s="526"/>
      <c r="TTD58" s="526"/>
      <c r="TTE58" s="526"/>
      <c r="TTF58" s="526"/>
      <c r="TTG58" s="526"/>
      <c r="TTH58" s="526"/>
      <c r="TTI58" s="526"/>
      <c r="TTJ58" s="526"/>
      <c r="TTK58" s="526"/>
      <c r="TTL58" s="526"/>
      <c r="TTM58" s="526"/>
      <c r="TTN58" s="526"/>
      <c r="TTO58" s="526"/>
      <c r="TTP58" s="526"/>
      <c r="TTQ58" s="526"/>
      <c r="TTR58" s="526"/>
      <c r="TTS58" s="526"/>
      <c r="TTT58" s="526"/>
      <c r="TTU58" s="526"/>
      <c r="TTV58" s="526"/>
      <c r="TTW58" s="526"/>
      <c r="TTX58" s="526"/>
      <c r="TTY58" s="526"/>
      <c r="TTZ58" s="526"/>
      <c r="TUA58" s="526"/>
      <c r="TUB58" s="526"/>
      <c r="TUC58" s="526"/>
      <c r="TUD58" s="526"/>
      <c r="TUE58" s="526"/>
      <c r="TUF58" s="526"/>
      <c r="TUG58" s="526"/>
      <c r="TUH58" s="526"/>
      <c r="TUI58" s="526"/>
      <c r="TUJ58" s="526"/>
      <c r="TUK58" s="526"/>
      <c r="TUL58" s="526"/>
      <c r="TUM58" s="526"/>
      <c r="TUN58" s="526"/>
      <c r="TUO58" s="526"/>
      <c r="TUP58" s="526"/>
      <c r="TUQ58" s="526"/>
      <c r="TUR58" s="526"/>
      <c r="TUS58" s="526"/>
      <c r="TUT58" s="526"/>
      <c r="TUU58" s="526"/>
      <c r="TUV58" s="526"/>
      <c r="TUW58" s="526"/>
      <c r="TUX58" s="526"/>
      <c r="TUY58" s="526"/>
      <c r="TUZ58" s="526"/>
      <c r="TVA58" s="526"/>
      <c r="TVB58" s="526"/>
      <c r="TVC58" s="526"/>
      <c r="TVD58" s="526"/>
      <c r="TVE58" s="526"/>
      <c r="TVF58" s="526"/>
      <c r="TVG58" s="526"/>
      <c r="TVH58" s="526"/>
      <c r="TVI58" s="526"/>
      <c r="TVJ58" s="526"/>
      <c r="TVK58" s="526"/>
      <c r="TVL58" s="526"/>
      <c r="TVM58" s="526"/>
      <c r="TVN58" s="526"/>
      <c r="TVO58" s="526"/>
      <c r="TVP58" s="526"/>
      <c r="TVQ58" s="526"/>
      <c r="TVR58" s="526"/>
      <c r="TVS58" s="526"/>
      <c r="TVT58" s="526"/>
      <c r="TVU58" s="526"/>
      <c r="TVV58" s="526"/>
      <c r="TVW58" s="526"/>
      <c r="TVX58" s="526"/>
      <c r="TVY58" s="526"/>
      <c r="TVZ58" s="526"/>
      <c r="TWA58" s="526"/>
      <c r="TWB58" s="526"/>
      <c r="TWC58" s="526"/>
      <c r="TWD58" s="526"/>
      <c r="TWE58" s="526"/>
      <c r="TWF58" s="526"/>
      <c r="TWG58" s="526"/>
      <c r="TWH58" s="526"/>
      <c r="TWI58" s="526"/>
      <c r="TWJ58" s="526"/>
      <c r="TWK58" s="526"/>
      <c r="TWL58" s="526"/>
      <c r="TWM58" s="526"/>
      <c r="TWN58" s="526"/>
      <c r="TWO58" s="526"/>
      <c r="TWP58" s="526"/>
      <c r="TWQ58" s="526"/>
      <c r="TWR58" s="526"/>
      <c r="TWS58" s="526"/>
      <c r="TWT58" s="526"/>
      <c r="TWU58" s="526"/>
      <c r="TWV58" s="526"/>
      <c r="TWW58" s="526"/>
      <c r="TWX58" s="526"/>
      <c r="TWY58" s="526"/>
      <c r="TWZ58" s="526"/>
      <c r="TXA58" s="526"/>
      <c r="TXB58" s="526"/>
      <c r="TXC58" s="526"/>
      <c r="TXD58" s="526"/>
      <c r="TXE58" s="526"/>
      <c r="TXF58" s="526"/>
      <c r="TXG58" s="526"/>
      <c r="TXH58" s="526"/>
      <c r="TXI58" s="526"/>
      <c r="TXJ58" s="526"/>
      <c r="TXK58" s="526"/>
      <c r="TXL58" s="526"/>
      <c r="TXM58" s="526"/>
      <c r="TXN58" s="526"/>
      <c r="TXO58" s="526"/>
      <c r="TXP58" s="526"/>
      <c r="TXQ58" s="526"/>
      <c r="TXR58" s="526"/>
      <c r="TXS58" s="526"/>
      <c r="TXT58" s="526"/>
      <c r="TXU58" s="526"/>
      <c r="TXV58" s="526"/>
      <c r="TXW58" s="526"/>
      <c r="TXX58" s="526"/>
      <c r="TXY58" s="526"/>
      <c r="TXZ58" s="526"/>
      <c r="TYA58" s="526"/>
      <c r="TYB58" s="526"/>
      <c r="TYC58" s="526"/>
      <c r="TYD58" s="526"/>
      <c r="TYE58" s="526"/>
      <c r="TYF58" s="526"/>
      <c r="TYG58" s="526"/>
      <c r="TYH58" s="526"/>
      <c r="TYI58" s="526"/>
      <c r="TYJ58" s="526"/>
      <c r="TYK58" s="526"/>
      <c r="TYL58" s="526"/>
      <c r="TYM58" s="526"/>
      <c r="TYN58" s="526"/>
      <c r="TYO58" s="526"/>
      <c r="TYP58" s="526"/>
      <c r="TYQ58" s="526"/>
      <c r="TYR58" s="526"/>
      <c r="TYS58" s="526"/>
      <c r="TYT58" s="526"/>
      <c r="TYU58" s="526"/>
      <c r="TYV58" s="526"/>
      <c r="TYW58" s="526"/>
      <c r="TYX58" s="526"/>
      <c r="TYY58" s="526"/>
      <c r="TYZ58" s="526"/>
      <c r="TZA58" s="526"/>
      <c r="TZB58" s="526"/>
      <c r="TZC58" s="526"/>
      <c r="TZD58" s="526"/>
      <c r="TZE58" s="526"/>
      <c r="TZF58" s="526"/>
      <c r="TZG58" s="526"/>
      <c r="TZH58" s="526"/>
      <c r="TZI58" s="526"/>
      <c r="TZJ58" s="526"/>
      <c r="TZK58" s="526"/>
      <c r="TZL58" s="526"/>
      <c r="TZM58" s="526"/>
      <c r="TZN58" s="526"/>
      <c r="TZO58" s="526"/>
      <c r="TZP58" s="526"/>
      <c r="TZQ58" s="526"/>
      <c r="TZR58" s="526"/>
      <c r="TZS58" s="526"/>
      <c r="TZT58" s="526"/>
      <c r="TZU58" s="526"/>
      <c r="TZV58" s="526"/>
      <c r="TZW58" s="526"/>
      <c r="TZX58" s="526"/>
      <c r="TZY58" s="526"/>
      <c r="TZZ58" s="526"/>
      <c r="UAA58" s="526"/>
      <c r="UAB58" s="526"/>
      <c r="UAC58" s="526"/>
      <c r="UAD58" s="526"/>
      <c r="UAE58" s="526"/>
      <c r="UAF58" s="526"/>
      <c r="UAG58" s="526"/>
      <c r="UAH58" s="526"/>
      <c r="UAI58" s="526"/>
      <c r="UAJ58" s="526"/>
      <c r="UAK58" s="526"/>
      <c r="UAL58" s="526"/>
      <c r="UAM58" s="526"/>
      <c r="UAN58" s="526"/>
      <c r="UAO58" s="526"/>
      <c r="UAP58" s="526"/>
      <c r="UAQ58" s="526"/>
      <c r="UAR58" s="526"/>
      <c r="UAS58" s="526"/>
      <c r="UAT58" s="526"/>
      <c r="UAU58" s="526"/>
      <c r="UAV58" s="526"/>
      <c r="UAW58" s="526"/>
      <c r="UAX58" s="526"/>
      <c r="UAY58" s="526"/>
      <c r="UAZ58" s="526"/>
      <c r="UBA58" s="526"/>
      <c r="UBB58" s="526"/>
      <c r="UBC58" s="526"/>
      <c r="UBD58" s="526"/>
      <c r="UBE58" s="526"/>
      <c r="UBF58" s="526"/>
      <c r="UBG58" s="526"/>
      <c r="UBH58" s="526"/>
      <c r="UBI58" s="526"/>
      <c r="UBJ58" s="526"/>
      <c r="UBK58" s="526"/>
      <c r="UBL58" s="526"/>
      <c r="UBM58" s="526"/>
      <c r="UBN58" s="526"/>
      <c r="UBO58" s="526"/>
      <c r="UBP58" s="526"/>
      <c r="UBQ58" s="526"/>
      <c r="UBR58" s="526"/>
      <c r="UBS58" s="526"/>
      <c r="UBT58" s="526"/>
      <c r="UBU58" s="526"/>
      <c r="UBV58" s="526"/>
      <c r="UBW58" s="526"/>
      <c r="UBX58" s="526"/>
      <c r="UBY58" s="526"/>
      <c r="UBZ58" s="526"/>
      <c r="UCA58" s="526"/>
      <c r="UCB58" s="526"/>
      <c r="UCC58" s="526"/>
      <c r="UCD58" s="526"/>
      <c r="UCE58" s="526"/>
      <c r="UCF58" s="526"/>
      <c r="UCG58" s="526"/>
      <c r="UCH58" s="526"/>
      <c r="UCI58" s="526"/>
      <c r="UCJ58" s="526"/>
      <c r="UCK58" s="526"/>
      <c r="UCL58" s="526"/>
      <c r="UCM58" s="526"/>
      <c r="UCN58" s="526"/>
      <c r="UCO58" s="526"/>
      <c r="UCP58" s="526"/>
      <c r="UCQ58" s="526"/>
      <c r="UCR58" s="526"/>
      <c r="UCS58" s="526"/>
      <c r="UCT58" s="526"/>
      <c r="UCU58" s="526"/>
      <c r="UCV58" s="526"/>
      <c r="UCW58" s="526"/>
      <c r="UCX58" s="526"/>
      <c r="UCY58" s="526"/>
      <c r="UCZ58" s="526"/>
      <c r="UDA58" s="526"/>
      <c r="UDB58" s="526"/>
      <c r="UDC58" s="526"/>
      <c r="UDD58" s="526"/>
      <c r="UDE58" s="526"/>
      <c r="UDF58" s="526"/>
      <c r="UDG58" s="526"/>
      <c r="UDH58" s="526"/>
      <c r="UDI58" s="526"/>
      <c r="UDJ58" s="526"/>
      <c r="UDK58" s="526"/>
      <c r="UDL58" s="526"/>
      <c r="UDM58" s="526"/>
      <c r="UDN58" s="526"/>
      <c r="UDO58" s="526"/>
      <c r="UDP58" s="526"/>
      <c r="UDQ58" s="526"/>
      <c r="UDR58" s="526"/>
      <c r="UDS58" s="526"/>
      <c r="UDT58" s="526"/>
      <c r="UDU58" s="526"/>
      <c r="UDV58" s="526"/>
      <c r="UDW58" s="526"/>
      <c r="UDX58" s="526"/>
      <c r="UDY58" s="526"/>
      <c r="UDZ58" s="526"/>
      <c r="UEA58" s="526"/>
      <c r="UEB58" s="526"/>
      <c r="UEC58" s="526"/>
      <c r="UED58" s="526"/>
      <c r="UEE58" s="526"/>
      <c r="UEF58" s="526"/>
      <c r="UEG58" s="526"/>
      <c r="UEH58" s="526"/>
      <c r="UEI58" s="526"/>
      <c r="UEJ58" s="526"/>
      <c r="UEK58" s="526"/>
      <c r="UEL58" s="526"/>
      <c r="UEM58" s="526"/>
      <c r="UEN58" s="526"/>
      <c r="UEO58" s="526"/>
      <c r="UEP58" s="526"/>
      <c r="UEQ58" s="526"/>
      <c r="UER58" s="526"/>
      <c r="UES58" s="526"/>
      <c r="UET58" s="526"/>
      <c r="UEU58" s="526"/>
      <c r="UEV58" s="526"/>
      <c r="UEW58" s="526"/>
      <c r="UEX58" s="526"/>
      <c r="UEY58" s="526"/>
      <c r="UEZ58" s="526"/>
      <c r="UFA58" s="526"/>
      <c r="UFB58" s="526"/>
      <c r="UFC58" s="526"/>
      <c r="UFD58" s="526"/>
      <c r="UFE58" s="526"/>
      <c r="UFF58" s="526"/>
      <c r="UFG58" s="526"/>
      <c r="UFH58" s="526"/>
      <c r="UFI58" s="526"/>
      <c r="UFJ58" s="526"/>
      <c r="UFK58" s="526"/>
      <c r="UFL58" s="526"/>
      <c r="UFM58" s="526"/>
      <c r="UFN58" s="526"/>
      <c r="UFO58" s="526"/>
      <c r="UFP58" s="526"/>
      <c r="UFQ58" s="526"/>
      <c r="UFR58" s="526"/>
      <c r="UFS58" s="526"/>
      <c r="UFT58" s="526"/>
      <c r="UFU58" s="526"/>
      <c r="UFV58" s="526"/>
      <c r="UFW58" s="526"/>
      <c r="UFX58" s="526"/>
      <c r="UFY58" s="526"/>
      <c r="UFZ58" s="526"/>
      <c r="UGA58" s="526"/>
      <c r="UGB58" s="526"/>
      <c r="UGC58" s="526"/>
      <c r="UGD58" s="526"/>
      <c r="UGE58" s="526"/>
      <c r="UGF58" s="526"/>
      <c r="UGG58" s="526"/>
      <c r="UGH58" s="526"/>
      <c r="UGI58" s="526"/>
      <c r="UGJ58" s="526"/>
      <c r="UGK58" s="526"/>
      <c r="UGL58" s="526"/>
      <c r="UGM58" s="526"/>
      <c r="UGN58" s="526"/>
      <c r="UGO58" s="526"/>
      <c r="UGP58" s="526"/>
      <c r="UGQ58" s="526"/>
      <c r="UGR58" s="526"/>
      <c r="UGS58" s="526"/>
      <c r="UGT58" s="526"/>
      <c r="UGU58" s="526"/>
      <c r="UGV58" s="526"/>
      <c r="UGW58" s="526"/>
      <c r="UGX58" s="526"/>
      <c r="UGY58" s="526"/>
      <c r="UGZ58" s="526"/>
      <c r="UHA58" s="526"/>
      <c r="UHB58" s="526"/>
      <c r="UHC58" s="526"/>
      <c r="UHD58" s="526"/>
      <c r="UHE58" s="526"/>
      <c r="UHF58" s="526"/>
      <c r="UHG58" s="526"/>
      <c r="UHH58" s="526"/>
      <c r="UHI58" s="526"/>
      <c r="UHJ58" s="526"/>
      <c r="UHK58" s="526"/>
      <c r="UHL58" s="526"/>
      <c r="UHM58" s="526"/>
      <c r="UHN58" s="526"/>
      <c r="UHO58" s="526"/>
      <c r="UHP58" s="526"/>
      <c r="UHQ58" s="526"/>
      <c r="UHR58" s="526"/>
      <c r="UHS58" s="526"/>
      <c r="UHT58" s="526"/>
      <c r="UHU58" s="526"/>
      <c r="UHV58" s="526"/>
      <c r="UHW58" s="526"/>
      <c r="UHX58" s="526"/>
      <c r="UHY58" s="526"/>
      <c r="UHZ58" s="526"/>
      <c r="UIA58" s="526"/>
      <c r="UIB58" s="526"/>
      <c r="UIC58" s="526"/>
      <c r="UID58" s="526"/>
      <c r="UIE58" s="526"/>
      <c r="UIF58" s="526"/>
      <c r="UIG58" s="526"/>
      <c r="UIH58" s="526"/>
      <c r="UII58" s="526"/>
      <c r="UIJ58" s="526"/>
      <c r="UIK58" s="526"/>
      <c r="UIL58" s="526"/>
      <c r="UIM58" s="526"/>
      <c r="UIN58" s="526"/>
      <c r="UIO58" s="526"/>
      <c r="UIP58" s="526"/>
      <c r="UIQ58" s="526"/>
      <c r="UIR58" s="526"/>
      <c r="UIS58" s="526"/>
      <c r="UIT58" s="526"/>
      <c r="UIU58" s="526"/>
      <c r="UIV58" s="526"/>
      <c r="UIW58" s="526"/>
      <c r="UIX58" s="526"/>
      <c r="UIY58" s="526"/>
      <c r="UIZ58" s="526"/>
      <c r="UJA58" s="526"/>
      <c r="UJB58" s="526"/>
      <c r="UJC58" s="526"/>
      <c r="UJD58" s="526"/>
      <c r="UJE58" s="526"/>
      <c r="UJF58" s="526"/>
      <c r="UJG58" s="526"/>
      <c r="UJH58" s="526"/>
      <c r="UJI58" s="526"/>
      <c r="UJJ58" s="526"/>
      <c r="UJK58" s="526"/>
      <c r="UJL58" s="526"/>
      <c r="UJM58" s="526"/>
      <c r="UJN58" s="526"/>
      <c r="UJO58" s="526"/>
      <c r="UJP58" s="526"/>
      <c r="UJQ58" s="526"/>
      <c r="UJR58" s="526"/>
      <c r="UJS58" s="526"/>
      <c r="UJT58" s="526"/>
      <c r="UJU58" s="526"/>
      <c r="UJV58" s="526"/>
      <c r="UJW58" s="526"/>
      <c r="UJX58" s="526"/>
      <c r="UJY58" s="526"/>
      <c r="UJZ58" s="526"/>
      <c r="UKA58" s="526"/>
      <c r="UKB58" s="526"/>
      <c r="UKC58" s="526"/>
      <c r="UKD58" s="526"/>
      <c r="UKE58" s="526"/>
      <c r="UKF58" s="526"/>
      <c r="UKG58" s="526"/>
      <c r="UKH58" s="526"/>
      <c r="UKI58" s="526"/>
      <c r="UKJ58" s="526"/>
      <c r="UKK58" s="526"/>
      <c r="UKL58" s="526"/>
      <c r="UKM58" s="526"/>
      <c r="UKN58" s="526"/>
      <c r="UKO58" s="526"/>
      <c r="UKP58" s="526"/>
      <c r="UKQ58" s="526"/>
      <c r="UKR58" s="526"/>
      <c r="UKS58" s="526"/>
      <c r="UKT58" s="526"/>
      <c r="UKU58" s="526"/>
      <c r="UKV58" s="526"/>
      <c r="UKW58" s="526"/>
      <c r="UKX58" s="526"/>
      <c r="UKY58" s="526"/>
      <c r="UKZ58" s="526"/>
      <c r="ULA58" s="526"/>
      <c r="ULB58" s="526"/>
      <c r="ULC58" s="526"/>
      <c r="ULD58" s="526"/>
      <c r="ULE58" s="526"/>
      <c r="ULF58" s="526"/>
      <c r="ULG58" s="526"/>
      <c r="ULH58" s="526"/>
      <c r="ULI58" s="526"/>
      <c r="ULJ58" s="526"/>
      <c r="ULK58" s="526"/>
      <c r="ULL58" s="526"/>
      <c r="ULM58" s="526"/>
      <c r="ULN58" s="526"/>
      <c r="ULO58" s="526"/>
      <c r="ULP58" s="526"/>
      <c r="ULQ58" s="526"/>
      <c r="ULR58" s="526"/>
      <c r="ULS58" s="526"/>
      <c r="ULT58" s="526"/>
      <c r="ULU58" s="526"/>
      <c r="ULV58" s="526"/>
      <c r="ULW58" s="526"/>
      <c r="ULX58" s="526"/>
      <c r="ULY58" s="526"/>
      <c r="ULZ58" s="526"/>
      <c r="UMA58" s="526"/>
      <c r="UMB58" s="526"/>
      <c r="UMC58" s="526"/>
      <c r="UMD58" s="526"/>
      <c r="UME58" s="526"/>
      <c r="UMF58" s="526"/>
      <c r="UMG58" s="526"/>
      <c r="UMH58" s="526"/>
      <c r="UMI58" s="526"/>
      <c r="UMJ58" s="526"/>
      <c r="UMK58" s="526"/>
      <c r="UML58" s="526"/>
      <c r="UMM58" s="526"/>
      <c r="UMN58" s="526"/>
      <c r="UMO58" s="526"/>
      <c r="UMP58" s="526"/>
      <c r="UMQ58" s="526"/>
      <c r="UMR58" s="526"/>
      <c r="UMS58" s="526"/>
      <c r="UMT58" s="526"/>
      <c r="UMU58" s="526"/>
      <c r="UMV58" s="526"/>
      <c r="UMW58" s="526"/>
      <c r="UMX58" s="526"/>
      <c r="UMY58" s="526"/>
      <c r="UMZ58" s="526"/>
      <c r="UNA58" s="526"/>
      <c r="UNB58" s="526"/>
      <c r="UNC58" s="526"/>
      <c r="UND58" s="526"/>
      <c r="UNE58" s="526"/>
      <c r="UNF58" s="526"/>
      <c r="UNG58" s="526"/>
      <c r="UNH58" s="526"/>
      <c r="UNI58" s="526"/>
      <c r="UNJ58" s="526"/>
      <c r="UNK58" s="526"/>
      <c r="UNL58" s="526"/>
      <c r="UNM58" s="526"/>
      <c r="UNN58" s="526"/>
      <c r="UNO58" s="526"/>
      <c r="UNP58" s="526"/>
      <c r="UNQ58" s="526"/>
      <c r="UNR58" s="526"/>
      <c r="UNS58" s="526"/>
      <c r="UNT58" s="526"/>
      <c r="UNU58" s="526"/>
      <c r="UNV58" s="526"/>
      <c r="UNW58" s="526"/>
      <c r="UNX58" s="526"/>
      <c r="UNY58" s="526"/>
      <c r="UNZ58" s="526"/>
      <c r="UOA58" s="526"/>
      <c r="UOB58" s="526"/>
      <c r="UOC58" s="526"/>
      <c r="UOD58" s="526"/>
      <c r="UOE58" s="526"/>
      <c r="UOF58" s="526"/>
      <c r="UOG58" s="526"/>
      <c r="UOH58" s="526"/>
      <c r="UOI58" s="526"/>
      <c r="UOJ58" s="526"/>
      <c r="UOK58" s="526"/>
      <c r="UOL58" s="526"/>
      <c r="UOM58" s="526"/>
      <c r="UON58" s="526"/>
      <c r="UOO58" s="526"/>
      <c r="UOP58" s="526"/>
      <c r="UOQ58" s="526"/>
      <c r="UOR58" s="526"/>
      <c r="UOS58" s="526"/>
      <c r="UOT58" s="526"/>
      <c r="UOU58" s="526"/>
      <c r="UOV58" s="526"/>
      <c r="UOW58" s="526"/>
      <c r="UOX58" s="526"/>
      <c r="UOY58" s="526"/>
      <c r="UOZ58" s="526"/>
      <c r="UPA58" s="526"/>
      <c r="UPB58" s="526"/>
      <c r="UPC58" s="526"/>
      <c r="UPD58" s="526"/>
      <c r="UPE58" s="526"/>
      <c r="UPF58" s="526"/>
      <c r="UPG58" s="526"/>
      <c r="UPH58" s="526"/>
      <c r="UPI58" s="526"/>
      <c r="UPJ58" s="526"/>
      <c r="UPK58" s="526"/>
      <c r="UPL58" s="526"/>
      <c r="UPM58" s="526"/>
      <c r="UPN58" s="526"/>
      <c r="UPO58" s="526"/>
      <c r="UPP58" s="526"/>
      <c r="UPQ58" s="526"/>
      <c r="UPR58" s="526"/>
      <c r="UPS58" s="526"/>
      <c r="UPT58" s="526"/>
      <c r="UPU58" s="526"/>
      <c r="UPV58" s="526"/>
      <c r="UPW58" s="526"/>
      <c r="UPX58" s="526"/>
      <c r="UPY58" s="526"/>
      <c r="UPZ58" s="526"/>
      <c r="UQA58" s="526"/>
      <c r="UQB58" s="526"/>
      <c r="UQC58" s="526"/>
      <c r="UQD58" s="526"/>
      <c r="UQE58" s="526"/>
      <c r="UQF58" s="526"/>
      <c r="UQG58" s="526"/>
      <c r="UQH58" s="526"/>
      <c r="UQI58" s="526"/>
      <c r="UQJ58" s="526"/>
      <c r="UQK58" s="526"/>
      <c r="UQL58" s="526"/>
      <c r="UQM58" s="526"/>
      <c r="UQN58" s="526"/>
      <c r="UQO58" s="526"/>
      <c r="UQP58" s="526"/>
      <c r="UQQ58" s="526"/>
      <c r="UQR58" s="526"/>
      <c r="UQS58" s="526"/>
      <c r="UQT58" s="526"/>
      <c r="UQU58" s="526"/>
      <c r="UQV58" s="526"/>
      <c r="UQW58" s="526"/>
      <c r="UQX58" s="526"/>
      <c r="UQY58" s="526"/>
      <c r="UQZ58" s="526"/>
      <c r="URA58" s="526"/>
      <c r="URB58" s="526"/>
      <c r="URC58" s="526"/>
      <c r="URD58" s="526"/>
      <c r="URE58" s="526"/>
      <c r="URF58" s="526"/>
      <c r="URG58" s="526"/>
      <c r="URH58" s="526"/>
      <c r="URI58" s="526"/>
      <c r="URJ58" s="526"/>
      <c r="URK58" s="526"/>
      <c r="URL58" s="526"/>
      <c r="URM58" s="526"/>
      <c r="URN58" s="526"/>
      <c r="URO58" s="526"/>
      <c r="URP58" s="526"/>
      <c r="URQ58" s="526"/>
      <c r="URR58" s="526"/>
      <c r="URS58" s="526"/>
      <c r="URT58" s="526"/>
      <c r="URU58" s="526"/>
      <c r="URV58" s="526"/>
      <c r="URW58" s="526"/>
      <c r="URX58" s="526"/>
      <c r="URY58" s="526"/>
      <c r="URZ58" s="526"/>
      <c r="USA58" s="526"/>
      <c r="USB58" s="526"/>
      <c r="USC58" s="526"/>
      <c r="USD58" s="526"/>
      <c r="USE58" s="526"/>
      <c r="USF58" s="526"/>
      <c r="USG58" s="526"/>
      <c r="USH58" s="526"/>
      <c r="USI58" s="526"/>
      <c r="USJ58" s="526"/>
      <c r="USK58" s="526"/>
      <c r="USL58" s="526"/>
      <c r="USM58" s="526"/>
      <c r="USN58" s="526"/>
      <c r="USO58" s="526"/>
      <c r="USP58" s="526"/>
      <c r="USQ58" s="526"/>
      <c r="USR58" s="526"/>
      <c r="USS58" s="526"/>
      <c r="UST58" s="526"/>
      <c r="USU58" s="526"/>
      <c r="USV58" s="526"/>
      <c r="USW58" s="526"/>
      <c r="USX58" s="526"/>
      <c r="USY58" s="526"/>
      <c r="USZ58" s="526"/>
      <c r="UTA58" s="526"/>
      <c r="UTB58" s="526"/>
      <c r="UTC58" s="526"/>
      <c r="UTD58" s="526"/>
      <c r="UTE58" s="526"/>
      <c r="UTF58" s="526"/>
      <c r="UTG58" s="526"/>
      <c r="UTH58" s="526"/>
      <c r="UTI58" s="526"/>
      <c r="UTJ58" s="526"/>
      <c r="UTK58" s="526"/>
      <c r="UTL58" s="526"/>
      <c r="UTM58" s="526"/>
      <c r="UTN58" s="526"/>
      <c r="UTO58" s="526"/>
      <c r="UTP58" s="526"/>
      <c r="UTQ58" s="526"/>
      <c r="UTR58" s="526"/>
      <c r="UTS58" s="526"/>
      <c r="UTT58" s="526"/>
      <c r="UTU58" s="526"/>
      <c r="UTV58" s="526"/>
      <c r="UTW58" s="526"/>
      <c r="UTX58" s="526"/>
      <c r="UTY58" s="526"/>
      <c r="UTZ58" s="526"/>
      <c r="UUA58" s="526"/>
      <c r="UUB58" s="526"/>
      <c r="UUC58" s="526"/>
      <c r="UUD58" s="526"/>
      <c r="UUE58" s="526"/>
      <c r="UUF58" s="526"/>
      <c r="UUG58" s="526"/>
      <c r="UUH58" s="526"/>
      <c r="UUI58" s="526"/>
      <c r="UUJ58" s="526"/>
      <c r="UUK58" s="526"/>
      <c r="UUL58" s="526"/>
      <c r="UUM58" s="526"/>
      <c r="UUN58" s="526"/>
      <c r="UUO58" s="526"/>
      <c r="UUP58" s="526"/>
      <c r="UUQ58" s="526"/>
      <c r="UUR58" s="526"/>
      <c r="UUS58" s="526"/>
      <c r="UUT58" s="526"/>
      <c r="UUU58" s="526"/>
      <c r="UUV58" s="526"/>
      <c r="UUW58" s="526"/>
      <c r="UUX58" s="526"/>
      <c r="UUY58" s="526"/>
      <c r="UUZ58" s="526"/>
      <c r="UVA58" s="526"/>
      <c r="UVB58" s="526"/>
      <c r="UVC58" s="526"/>
      <c r="UVD58" s="526"/>
      <c r="UVE58" s="526"/>
      <c r="UVF58" s="526"/>
      <c r="UVG58" s="526"/>
      <c r="UVH58" s="526"/>
      <c r="UVI58" s="526"/>
      <c r="UVJ58" s="526"/>
      <c r="UVK58" s="526"/>
      <c r="UVL58" s="526"/>
      <c r="UVM58" s="526"/>
      <c r="UVN58" s="526"/>
      <c r="UVO58" s="526"/>
      <c r="UVP58" s="526"/>
      <c r="UVQ58" s="526"/>
      <c r="UVR58" s="526"/>
      <c r="UVS58" s="526"/>
      <c r="UVT58" s="526"/>
      <c r="UVU58" s="526"/>
      <c r="UVV58" s="526"/>
      <c r="UVW58" s="526"/>
      <c r="UVX58" s="526"/>
      <c r="UVY58" s="526"/>
      <c r="UVZ58" s="526"/>
      <c r="UWA58" s="526"/>
      <c r="UWB58" s="526"/>
      <c r="UWC58" s="526"/>
      <c r="UWD58" s="526"/>
      <c r="UWE58" s="526"/>
      <c r="UWF58" s="526"/>
      <c r="UWG58" s="526"/>
      <c r="UWH58" s="526"/>
      <c r="UWI58" s="526"/>
      <c r="UWJ58" s="526"/>
      <c r="UWK58" s="526"/>
      <c r="UWL58" s="526"/>
      <c r="UWM58" s="526"/>
      <c r="UWN58" s="526"/>
      <c r="UWO58" s="526"/>
      <c r="UWP58" s="526"/>
      <c r="UWQ58" s="526"/>
      <c r="UWR58" s="526"/>
      <c r="UWS58" s="526"/>
      <c r="UWT58" s="526"/>
      <c r="UWU58" s="526"/>
      <c r="UWV58" s="526"/>
      <c r="UWW58" s="526"/>
      <c r="UWX58" s="526"/>
      <c r="UWY58" s="526"/>
      <c r="UWZ58" s="526"/>
      <c r="UXA58" s="526"/>
      <c r="UXB58" s="526"/>
      <c r="UXC58" s="526"/>
      <c r="UXD58" s="526"/>
      <c r="UXE58" s="526"/>
      <c r="UXF58" s="526"/>
      <c r="UXG58" s="526"/>
      <c r="UXH58" s="526"/>
      <c r="UXI58" s="526"/>
      <c r="UXJ58" s="526"/>
      <c r="UXK58" s="526"/>
      <c r="UXL58" s="526"/>
      <c r="UXM58" s="526"/>
      <c r="UXN58" s="526"/>
      <c r="UXO58" s="526"/>
      <c r="UXP58" s="526"/>
      <c r="UXQ58" s="526"/>
      <c r="UXR58" s="526"/>
      <c r="UXS58" s="526"/>
      <c r="UXT58" s="526"/>
      <c r="UXU58" s="526"/>
      <c r="UXV58" s="526"/>
      <c r="UXW58" s="526"/>
      <c r="UXX58" s="526"/>
      <c r="UXY58" s="526"/>
      <c r="UXZ58" s="526"/>
      <c r="UYA58" s="526"/>
      <c r="UYB58" s="526"/>
      <c r="UYC58" s="526"/>
      <c r="UYD58" s="526"/>
      <c r="UYE58" s="526"/>
      <c r="UYF58" s="526"/>
      <c r="UYG58" s="526"/>
      <c r="UYH58" s="526"/>
      <c r="UYI58" s="526"/>
      <c r="UYJ58" s="526"/>
      <c r="UYK58" s="526"/>
      <c r="UYL58" s="526"/>
      <c r="UYM58" s="526"/>
      <c r="UYN58" s="526"/>
      <c r="UYO58" s="526"/>
      <c r="UYP58" s="526"/>
      <c r="UYQ58" s="526"/>
      <c r="UYR58" s="526"/>
      <c r="UYS58" s="526"/>
      <c r="UYT58" s="526"/>
      <c r="UYU58" s="526"/>
      <c r="UYV58" s="526"/>
      <c r="UYW58" s="526"/>
      <c r="UYX58" s="526"/>
      <c r="UYY58" s="526"/>
      <c r="UYZ58" s="526"/>
      <c r="UZA58" s="526"/>
      <c r="UZB58" s="526"/>
      <c r="UZC58" s="526"/>
      <c r="UZD58" s="526"/>
      <c r="UZE58" s="526"/>
      <c r="UZF58" s="526"/>
      <c r="UZG58" s="526"/>
      <c r="UZH58" s="526"/>
      <c r="UZI58" s="526"/>
      <c r="UZJ58" s="526"/>
      <c r="UZK58" s="526"/>
      <c r="UZL58" s="526"/>
      <c r="UZM58" s="526"/>
      <c r="UZN58" s="526"/>
      <c r="UZO58" s="526"/>
      <c r="UZP58" s="526"/>
      <c r="UZQ58" s="526"/>
      <c r="UZR58" s="526"/>
      <c r="UZS58" s="526"/>
      <c r="UZT58" s="526"/>
      <c r="UZU58" s="526"/>
      <c r="UZV58" s="526"/>
      <c r="UZW58" s="526"/>
      <c r="UZX58" s="526"/>
      <c r="UZY58" s="526"/>
      <c r="UZZ58" s="526"/>
      <c r="VAA58" s="526"/>
      <c r="VAB58" s="526"/>
      <c r="VAC58" s="526"/>
      <c r="VAD58" s="526"/>
      <c r="VAE58" s="526"/>
      <c r="VAF58" s="526"/>
      <c r="VAG58" s="526"/>
      <c r="VAH58" s="526"/>
      <c r="VAI58" s="526"/>
      <c r="VAJ58" s="526"/>
      <c r="VAK58" s="526"/>
      <c r="VAL58" s="526"/>
      <c r="VAM58" s="526"/>
      <c r="VAN58" s="526"/>
      <c r="VAO58" s="526"/>
      <c r="VAP58" s="526"/>
      <c r="VAQ58" s="526"/>
      <c r="VAR58" s="526"/>
      <c r="VAS58" s="526"/>
      <c r="VAT58" s="526"/>
      <c r="VAU58" s="526"/>
      <c r="VAV58" s="526"/>
      <c r="VAW58" s="526"/>
      <c r="VAX58" s="526"/>
      <c r="VAY58" s="526"/>
      <c r="VAZ58" s="526"/>
      <c r="VBA58" s="526"/>
      <c r="VBB58" s="526"/>
      <c r="VBC58" s="526"/>
      <c r="VBD58" s="526"/>
      <c r="VBE58" s="526"/>
      <c r="VBF58" s="526"/>
      <c r="VBG58" s="526"/>
      <c r="VBH58" s="526"/>
      <c r="VBI58" s="526"/>
      <c r="VBJ58" s="526"/>
      <c r="VBK58" s="526"/>
      <c r="VBL58" s="526"/>
      <c r="VBM58" s="526"/>
      <c r="VBN58" s="526"/>
      <c r="VBO58" s="526"/>
      <c r="VBP58" s="526"/>
      <c r="VBQ58" s="526"/>
      <c r="VBR58" s="526"/>
      <c r="VBS58" s="526"/>
      <c r="VBT58" s="526"/>
      <c r="VBU58" s="526"/>
      <c r="VBV58" s="526"/>
      <c r="VBW58" s="526"/>
      <c r="VBX58" s="526"/>
      <c r="VBY58" s="526"/>
      <c r="VBZ58" s="526"/>
      <c r="VCA58" s="526"/>
      <c r="VCB58" s="526"/>
      <c r="VCC58" s="526"/>
      <c r="VCD58" s="526"/>
      <c r="VCE58" s="526"/>
      <c r="VCF58" s="526"/>
      <c r="VCG58" s="526"/>
      <c r="VCH58" s="526"/>
      <c r="VCI58" s="526"/>
      <c r="VCJ58" s="526"/>
      <c r="VCK58" s="526"/>
      <c r="VCL58" s="526"/>
      <c r="VCM58" s="526"/>
      <c r="VCN58" s="526"/>
      <c r="VCO58" s="526"/>
      <c r="VCP58" s="526"/>
      <c r="VCQ58" s="526"/>
      <c r="VCR58" s="526"/>
      <c r="VCS58" s="526"/>
      <c r="VCT58" s="526"/>
      <c r="VCU58" s="526"/>
      <c r="VCV58" s="526"/>
      <c r="VCW58" s="526"/>
      <c r="VCX58" s="526"/>
      <c r="VCY58" s="526"/>
      <c r="VCZ58" s="526"/>
      <c r="VDA58" s="526"/>
      <c r="VDB58" s="526"/>
      <c r="VDC58" s="526"/>
      <c r="VDD58" s="526"/>
      <c r="VDE58" s="526"/>
      <c r="VDF58" s="526"/>
      <c r="VDG58" s="526"/>
      <c r="VDH58" s="526"/>
      <c r="VDI58" s="526"/>
      <c r="VDJ58" s="526"/>
      <c r="VDK58" s="526"/>
      <c r="VDL58" s="526"/>
      <c r="VDM58" s="526"/>
      <c r="VDN58" s="526"/>
      <c r="VDO58" s="526"/>
      <c r="VDP58" s="526"/>
      <c r="VDQ58" s="526"/>
      <c r="VDR58" s="526"/>
      <c r="VDS58" s="526"/>
      <c r="VDT58" s="526"/>
      <c r="VDU58" s="526"/>
      <c r="VDV58" s="526"/>
      <c r="VDW58" s="526"/>
      <c r="VDX58" s="526"/>
      <c r="VDY58" s="526"/>
      <c r="VDZ58" s="526"/>
      <c r="VEA58" s="526"/>
      <c r="VEB58" s="526"/>
      <c r="VEC58" s="526"/>
      <c r="VED58" s="526"/>
      <c r="VEE58" s="526"/>
      <c r="VEF58" s="526"/>
      <c r="VEG58" s="526"/>
      <c r="VEH58" s="526"/>
      <c r="VEI58" s="526"/>
      <c r="VEJ58" s="526"/>
      <c r="VEK58" s="526"/>
      <c r="VEL58" s="526"/>
      <c r="VEM58" s="526"/>
      <c r="VEN58" s="526"/>
      <c r="VEO58" s="526"/>
      <c r="VEP58" s="526"/>
      <c r="VEQ58" s="526"/>
      <c r="VER58" s="526"/>
      <c r="VES58" s="526"/>
      <c r="VET58" s="526"/>
      <c r="VEU58" s="526"/>
      <c r="VEV58" s="526"/>
      <c r="VEW58" s="526"/>
      <c r="VEX58" s="526"/>
      <c r="VEY58" s="526"/>
      <c r="VEZ58" s="526"/>
      <c r="VFA58" s="526"/>
      <c r="VFB58" s="526"/>
      <c r="VFC58" s="526"/>
      <c r="VFD58" s="526"/>
      <c r="VFE58" s="526"/>
      <c r="VFF58" s="526"/>
      <c r="VFG58" s="526"/>
      <c r="VFH58" s="526"/>
      <c r="VFI58" s="526"/>
      <c r="VFJ58" s="526"/>
      <c r="VFK58" s="526"/>
      <c r="VFL58" s="526"/>
      <c r="VFM58" s="526"/>
      <c r="VFN58" s="526"/>
      <c r="VFO58" s="526"/>
      <c r="VFP58" s="526"/>
      <c r="VFQ58" s="526"/>
      <c r="VFR58" s="526"/>
      <c r="VFS58" s="526"/>
      <c r="VFT58" s="526"/>
      <c r="VFU58" s="526"/>
      <c r="VFV58" s="526"/>
      <c r="VFW58" s="526"/>
      <c r="VFX58" s="526"/>
      <c r="VFY58" s="526"/>
      <c r="VFZ58" s="526"/>
      <c r="VGA58" s="526"/>
      <c r="VGB58" s="526"/>
      <c r="VGC58" s="526"/>
      <c r="VGD58" s="526"/>
      <c r="VGE58" s="526"/>
      <c r="VGF58" s="526"/>
      <c r="VGG58" s="526"/>
      <c r="VGH58" s="526"/>
      <c r="VGI58" s="526"/>
      <c r="VGJ58" s="526"/>
      <c r="VGK58" s="526"/>
      <c r="VGL58" s="526"/>
      <c r="VGM58" s="526"/>
      <c r="VGN58" s="526"/>
      <c r="VGO58" s="526"/>
      <c r="VGP58" s="526"/>
      <c r="VGQ58" s="526"/>
      <c r="VGR58" s="526"/>
      <c r="VGS58" s="526"/>
      <c r="VGT58" s="526"/>
      <c r="VGU58" s="526"/>
      <c r="VGV58" s="526"/>
      <c r="VGW58" s="526"/>
      <c r="VGX58" s="526"/>
      <c r="VGY58" s="526"/>
      <c r="VGZ58" s="526"/>
      <c r="VHA58" s="526"/>
      <c r="VHB58" s="526"/>
      <c r="VHC58" s="526"/>
      <c r="VHD58" s="526"/>
      <c r="VHE58" s="526"/>
      <c r="VHF58" s="526"/>
      <c r="VHG58" s="526"/>
      <c r="VHH58" s="526"/>
      <c r="VHI58" s="526"/>
      <c r="VHJ58" s="526"/>
      <c r="VHK58" s="526"/>
      <c r="VHL58" s="526"/>
      <c r="VHM58" s="526"/>
      <c r="VHN58" s="526"/>
      <c r="VHO58" s="526"/>
      <c r="VHP58" s="526"/>
      <c r="VHQ58" s="526"/>
      <c r="VHR58" s="526"/>
      <c r="VHS58" s="526"/>
      <c r="VHT58" s="526"/>
      <c r="VHU58" s="526"/>
      <c r="VHV58" s="526"/>
      <c r="VHW58" s="526"/>
      <c r="VHX58" s="526"/>
      <c r="VHY58" s="526"/>
      <c r="VHZ58" s="526"/>
      <c r="VIA58" s="526"/>
      <c r="VIB58" s="526"/>
      <c r="VIC58" s="526"/>
      <c r="VID58" s="526"/>
      <c r="VIE58" s="526"/>
      <c r="VIF58" s="526"/>
      <c r="VIG58" s="526"/>
      <c r="VIH58" s="526"/>
      <c r="VII58" s="526"/>
      <c r="VIJ58" s="526"/>
      <c r="VIK58" s="526"/>
      <c r="VIL58" s="526"/>
      <c r="VIM58" s="526"/>
      <c r="VIN58" s="526"/>
      <c r="VIO58" s="526"/>
      <c r="VIP58" s="526"/>
      <c r="VIQ58" s="526"/>
      <c r="VIR58" s="526"/>
      <c r="VIS58" s="526"/>
      <c r="VIT58" s="526"/>
      <c r="VIU58" s="526"/>
      <c r="VIV58" s="526"/>
      <c r="VIW58" s="526"/>
      <c r="VIX58" s="526"/>
      <c r="VIY58" s="526"/>
      <c r="VIZ58" s="526"/>
      <c r="VJA58" s="526"/>
      <c r="VJB58" s="526"/>
      <c r="VJC58" s="526"/>
      <c r="VJD58" s="526"/>
      <c r="VJE58" s="526"/>
      <c r="VJF58" s="526"/>
      <c r="VJG58" s="526"/>
      <c r="VJH58" s="526"/>
      <c r="VJI58" s="526"/>
      <c r="VJJ58" s="526"/>
      <c r="VJK58" s="526"/>
      <c r="VJL58" s="526"/>
      <c r="VJM58" s="526"/>
      <c r="VJN58" s="526"/>
      <c r="VJO58" s="526"/>
      <c r="VJP58" s="526"/>
      <c r="VJQ58" s="526"/>
      <c r="VJR58" s="526"/>
      <c r="VJS58" s="526"/>
      <c r="VJT58" s="526"/>
      <c r="VJU58" s="526"/>
      <c r="VJV58" s="526"/>
      <c r="VJW58" s="526"/>
      <c r="VJX58" s="526"/>
      <c r="VJY58" s="526"/>
      <c r="VJZ58" s="526"/>
      <c r="VKA58" s="526"/>
      <c r="VKB58" s="526"/>
      <c r="VKC58" s="526"/>
      <c r="VKD58" s="526"/>
      <c r="VKE58" s="526"/>
      <c r="VKF58" s="526"/>
      <c r="VKG58" s="526"/>
      <c r="VKH58" s="526"/>
      <c r="VKI58" s="526"/>
      <c r="VKJ58" s="526"/>
      <c r="VKK58" s="526"/>
      <c r="VKL58" s="526"/>
      <c r="VKM58" s="526"/>
      <c r="VKN58" s="526"/>
      <c r="VKO58" s="526"/>
      <c r="VKP58" s="526"/>
      <c r="VKQ58" s="526"/>
      <c r="VKR58" s="526"/>
      <c r="VKS58" s="526"/>
      <c r="VKT58" s="526"/>
      <c r="VKU58" s="526"/>
      <c r="VKV58" s="526"/>
      <c r="VKW58" s="526"/>
      <c r="VKX58" s="526"/>
      <c r="VKY58" s="526"/>
      <c r="VKZ58" s="526"/>
      <c r="VLA58" s="526"/>
      <c r="VLB58" s="526"/>
      <c r="VLC58" s="526"/>
      <c r="VLD58" s="526"/>
      <c r="VLE58" s="526"/>
      <c r="VLF58" s="526"/>
      <c r="VLG58" s="526"/>
      <c r="VLH58" s="526"/>
      <c r="VLI58" s="526"/>
      <c r="VLJ58" s="526"/>
      <c r="VLK58" s="526"/>
      <c r="VLL58" s="526"/>
      <c r="VLM58" s="526"/>
      <c r="VLN58" s="526"/>
      <c r="VLO58" s="526"/>
      <c r="VLP58" s="526"/>
      <c r="VLQ58" s="526"/>
      <c r="VLR58" s="526"/>
      <c r="VLS58" s="526"/>
      <c r="VLT58" s="526"/>
      <c r="VLU58" s="526"/>
      <c r="VLV58" s="526"/>
      <c r="VLW58" s="526"/>
      <c r="VLX58" s="526"/>
      <c r="VLY58" s="526"/>
      <c r="VLZ58" s="526"/>
      <c r="VMA58" s="526"/>
      <c r="VMB58" s="526"/>
      <c r="VMC58" s="526"/>
      <c r="VMD58" s="526"/>
      <c r="VME58" s="526"/>
      <c r="VMF58" s="526"/>
      <c r="VMG58" s="526"/>
      <c r="VMH58" s="526"/>
      <c r="VMI58" s="526"/>
      <c r="VMJ58" s="526"/>
      <c r="VMK58" s="526"/>
      <c r="VML58" s="526"/>
      <c r="VMM58" s="526"/>
      <c r="VMN58" s="526"/>
      <c r="VMO58" s="526"/>
      <c r="VMP58" s="526"/>
      <c r="VMQ58" s="526"/>
      <c r="VMR58" s="526"/>
      <c r="VMS58" s="526"/>
      <c r="VMT58" s="526"/>
      <c r="VMU58" s="526"/>
      <c r="VMV58" s="526"/>
      <c r="VMW58" s="526"/>
      <c r="VMX58" s="526"/>
      <c r="VMY58" s="526"/>
      <c r="VMZ58" s="526"/>
      <c r="VNA58" s="526"/>
      <c r="VNB58" s="526"/>
      <c r="VNC58" s="526"/>
      <c r="VND58" s="526"/>
      <c r="VNE58" s="526"/>
      <c r="VNF58" s="526"/>
      <c r="VNG58" s="526"/>
      <c r="VNH58" s="526"/>
      <c r="VNI58" s="526"/>
      <c r="VNJ58" s="526"/>
      <c r="VNK58" s="526"/>
      <c r="VNL58" s="526"/>
      <c r="VNM58" s="526"/>
      <c r="VNN58" s="526"/>
      <c r="VNO58" s="526"/>
      <c r="VNP58" s="526"/>
      <c r="VNQ58" s="526"/>
      <c r="VNR58" s="526"/>
      <c r="VNS58" s="526"/>
      <c r="VNT58" s="526"/>
      <c r="VNU58" s="526"/>
      <c r="VNV58" s="526"/>
      <c r="VNW58" s="526"/>
      <c r="VNX58" s="526"/>
      <c r="VNY58" s="526"/>
      <c r="VNZ58" s="526"/>
      <c r="VOA58" s="526"/>
      <c r="VOB58" s="526"/>
      <c r="VOC58" s="526"/>
      <c r="VOD58" s="526"/>
      <c r="VOE58" s="526"/>
      <c r="VOF58" s="526"/>
      <c r="VOG58" s="526"/>
      <c r="VOH58" s="526"/>
      <c r="VOI58" s="526"/>
      <c r="VOJ58" s="526"/>
      <c r="VOK58" s="526"/>
      <c r="VOL58" s="526"/>
      <c r="VOM58" s="526"/>
      <c r="VON58" s="526"/>
      <c r="VOO58" s="526"/>
      <c r="VOP58" s="526"/>
      <c r="VOQ58" s="526"/>
      <c r="VOR58" s="526"/>
      <c r="VOS58" s="526"/>
      <c r="VOT58" s="526"/>
      <c r="VOU58" s="526"/>
      <c r="VOV58" s="526"/>
      <c r="VOW58" s="526"/>
      <c r="VOX58" s="526"/>
      <c r="VOY58" s="526"/>
      <c r="VOZ58" s="526"/>
      <c r="VPA58" s="526"/>
      <c r="VPB58" s="526"/>
      <c r="VPC58" s="526"/>
      <c r="VPD58" s="526"/>
      <c r="VPE58" s="526"/>
      <c r="VPF58" s="526"/>
      <c r="VPG58" s="526"/>
      <c r="VPH58" s="526"/>
      <c r="VPI58" s="526"/>
      <c r="VPJ58" s="526"/>
      <c r="VPK58" s="526"/>
      <c r="VPL58" s="526"/>
      <c r="VPM58" s="526"/>
      <c r="VPN58" s="526"/>
      <c r="VPO58" s="526"/>
      <c r="VPP58" s="526"/>
      <c r="VPQ58" s="526"/>
      <c r="VPR58" s="526"/>
      <c r="VPS58" s="526"/>
      <c r="VPT58" s="526"/>
      <c r="VPU58" s="526"/>
      <c r="VPV58" s="526"/>
      <c r="VPW58" s="526"/>
      <c r="VPX58" s="526"/>
      <c r="VPY58" s="526"/>
      <c r="VPZ58" s="526"/>
      <c r="VQA58" s="526"/>
      <c r="VQB58" s="526"/>
      <c r="VQC58" s="526"/>
      <c r="VQD58" s="526"/>
      <c r="VQE58" s="526"/>
      <c r="VQF58" s="526"/>
      <c r="VQG58" s="526"/>
      <c r="VQH58" s="526"/>
      <c r="VQI58" s="526"/>
      <c r="VQJ58" s="526"/>
      <c r="VQK58" s="526"/>
      <c r="VQL58" s="526"/>
      <c r="VQM58" s="526"/>
      <c r="VQN58" s="526"/>
      <c r="VQO58" s="526"/>
      <c r="VQP58" s="526"/>
      <c r="VQQ58" s="526"/>
      <c r="VQR58" s="526"/>
      <c r="VQS58" s="526"/>
      <c r="VQT58" s="526"/>
      <c r="VQU58" s="526"/>
      <c r="VQV58" s="526"/>
      <c r="VQW58" s="526"/>
      <c r="VQX58" s="526"/>
      <c r="VQY58" s="526"/>
      <c r="VQZ58" s="526"/>
      <c r="VRA58" s="526"/>
      <c r="VRB58" s="526"/>
      <c r="VRC58" s="526"/>
      <c r="VRD58" s="526"/>
      <c r="VRE58" s="526"/>
      <c r="VRF58" s="526"/>
      <c r="VRG58" s="526"/>
      <c r="VRH58" s="526"/>
      <c r="VRI58" s="526"/>
      <c r="VRJ58" s="526"/>
      <c r="VRK58" s="526"/>
      <c r="VRL58" s="526"/>
      <c r="VRM58" s="526"/>
      <c r="VRN58" s="526"/>
      <c r="VRO58" s="526"/>
      <c r="VRP58" s="526"/>
      <c r="VRQ58" s="526"/>
      <c r="VRR58" s="526"/>
      <c r="VRS58" s="526"/>
      <c r="VRT58" s="526"/>
      <c r="VRU58" s="526"/>
      <c r="VRV58" s="526"/>
      <c r="VRW58" s="526"/>
      <c r="VRX58" s="526"/>
      <c r="VRY58" s="526"/>
      <c r="VRZ58" s="526"/>
      <c r="VSA58" s="526"/>
      <c r="VSB58" s="526"/>
      <c r="VSC58" s="526"/>
      <c r="VSD58" s="526"/>
      <c r="VSE58" s="526"/>
      <c r="VSF58" s="526"/>
      <c r="VSG58" s="526"/>
      <c r="VSH58" s="526"/>
      <c r="VSI58" s="526"/>
      <c r="VSJ58" s="526"/>
      <c r="VSK58" s="526"/>
      <c r="VSL58" s="526"/>
      <c r="VSM58" s="526"/>
      <c r="VSN58" s="526"/>
      <c r="VSO58" s="526"/>
      <c r="VSP58" s="526"/>
      <c r="VSQ58" s="526"/>
      <c r="VSR58" s="526"/>
      <c r="VSS58" s="526"/>
      <c r="VST58" s="526"/>
      <c r="VSU58" s="526"/>
      <c r="VSV58" s="526"/>
      <c r="VSW58" s="526"/>
      <c r="VSX58" s="526"/>
      <c r="VSY58" s="526"/>
      <c r="VSZ58" s="526"/>
      <c r="VTA58" s="526"/>
      <c r="VTB58" s="526"/>
      <c r="VTC58" s="526"/>
      <c r="VTD58" s="526"/>
      <c r="VTE58" s="526"/>
      <c r="VTF58" s="526"/>
      <c r="VTG58" s="526"/>
      <c r="VTH58" s="526"/>
      <c r="VTI58" s="526"/>
      <c r="VTJ58" s="526"/>
      <c r="VTK58" s="526"/>
      <c r="VTL58" s="526"/>
      <c r="VTM58" s="526"/>
      <c r="VTN58" s="526"/>
      <c r="VTO58" s="526"/>
      <c r="VTP58" s="526"/>
      <c r="VTQ58" s="526"/>
      <c r="VTR58" s="526"/>
      <c r="VTS58" s="526"/>
      <c r="VTT58" s="526"/>
      <c r="VTU58" s="526"/>
      <c r="VTV58" s="526"/>
      <c r="VTW58" s="526"/>
      <c r="VTX58" s="526"/>
      <c r="VTY58" s="526"/>
      <c r="VTZ58" s="526"/>
      <c r="VUA58" s="526"/>
      <c r="VUB58" s="526"/>
      <c r="VUC58" s="526"/>
      <c r="VUD58" s="526"/>
      <c r="VUE58" s="526"/>
      <c r="VUF58" s="526"/>
      <c r="VUG58" s="526"/>
      <c r="VUH58" s="526"/>
      <c r="VUI58" s="526"/>
      <c r="VUJ58" s="526"/>
      <c r="VUK58" s="526"/>
      <c r="VUL58" s="526"/>
      <c r="VUM58" s="526"/>
      <c r="VUN58" s="526"/>
      <c r="VUO58" s="526"/>
      <c r="VUP58" s="526"/>
      <c r="VUQ58" s="526"/>
      <c r="VUR58" s="526"/>
      <c r="VUS58" s="526"/>
      <c r="VUT58" s="526"/>
      <c r="VUU58" s="526"/>
      <c r="VUV58" s="526"/>
      <c r="VUW58" s="526"/>
      <c r="VUX58" s="526"/>
      <c r="VUY58" s="526"/>
      <c r="VUZ58" s="526"/>
      <c r="VVA58" s="526"/>
      <c r="VVB58" s="526"/>
      <c r="VVC58" s="526"/>
      <c r="VVD58" s="526"/>
      <c r="VVE58" s="526"/>
      <c r="VVF58" s="526"/>
      <c r="VVG58" s="526"/>
      <c r="VVH58" s="526"/>
      <c r="VVI58" s="526"/>
      <c r="VVJ58" s="526"/>
      <c r="VVK58" s="526"/>
      <c r="VVL58" s="526"/>
      <c r="VVM58" s="526"/>
      <c r="VVN58" s="526"/>
      <c r="VVO58" s="526"/>
      <c r="VVP58" s="526"/>
      <c r="VVQ58" s="526"/>
      <c r="VVR58" s="526"/>
      <c r="VVS58" s="526"/>
      <c r="VVT58" s="526"/>
      <c r="VVU58" s="526"/>
      <c r="VVV58" s="526"/>
      <c r="VVW58" s="526"/>
      <c r="VVX58" s="526"/>
      <c r="VVY58" s="526"/>
      <c r="VVZ58" s="526"/>
      <c r="VWA58" s="526"/>
      <c r="VWB58" s="526"/>
      <c r="VWC58" s="526"/>
      <c r="VWD58" s="526"/>
      <c r="VWE58" s="526"/>
      <c r="VWF58" s="526"/>
      <c r="VWG58" s="526"/>
      <c r="VWH58" s="526"/>
      <c r="VWI58" s="526"/>
      <c r="VWJ58" s="526"/>
      <c r="VWK58" s="526"/>
      <c r="VWL58" s="526"/>
      <c r="VWM58" s="526"/>
      <c r="VWN58" s="526"/>
      <c r="VWO58" s="526"/>
      <c r="VWP58" s="526"/>
      <c r="VWQ58" s="526"/>
      <c r="VWR58" s="526"/>
      <c r="VWS58" s="526"/>
      <c r="VWT58" s="526"/>
      <c r="VWU58" s="526"/>
      <c r="VWV58" s="526"/>
      <c r="VWW58" s="526"/>
      <c r="VWX58" s="526"/>
      <c r="VWY58" s="526"/>
      <c r="VWZ58" s="526"/>
      <c r="VXA58" s="526"/>
      <c r="VXB58" s="526"/>
      <c r="VXC58" s="526"/>
      <c r="VXD58" s="526"/>
      <c r="VXE58" s="526"/>
      <c r="VXF58" s="526"/>
      <c r="VXG58" s="526"/>
      <c r="VXH58" s="526"/>
      <c r="VXI58" s="526"/>
      <c r="VXJ58" s="526"/>
      <c r="VXK58" s="526"/>
      <c r="VXL58" s="526"/>
      <c r="VXM58" s="526"/>
      <c r="VXN58" s="526"/>
      <c r="VXO58" s="526"/>
      <c r="VXP58" s="526"/>
      <c r="VXQ58" s="526"/>
      <c r="VXR58" s="526"/>
      <c r="VXS58" s="526"/>
      <c r="VXT58" s="526"/>
      <c r="VXU58" s="526"/>
      <c r="VXV58" s="526"/>
      <c r="VXW58" s="526"/>
      <c r="VXX58" s="526"/>
      <c r="VXY58" s="526"/>
      <c r="VXZ58" s="526"/>
      <c r="VYA58" s="526"/>
      <c r="VYB58" s="526"/>
      <c r="VYC58" s="526"/>
      <c r="VYD58" s="526"/>
      <c r="VYE58" s="526"/>
      <c r="VYF58" s="526"/>
      <c r="VYG58" s="526"/>
      <c r="VYH58" s="526"/>
      <c r="VYI58" s="526"/>
      <c r="VYJ58" s="526"/>
      <c r="VYK58" s="526"/>
      <c r="VYL58" s="526"/>
      <c r="VYM58" s="526"/>
      <c r="VYN58" s="526"/>
      <c r="VYO58" s="526"/>
      <c r="VYP58" s="526"/>
      <c r="VYQ58" s="526"/>
      <c r="VYR58" s="526"/>
      <c r="VYS58" s="526"/>
      <c r="VYT58" s="526"/>
      <c r="VYU58" s="526"/>
      <c r="VYV58" s="526"/>
      <c r="VYW58" s="526"/>
      <c r="VYX58" s="526"/>
      <c r="VYY58" s="526"/>
      <c r="VYZ58" s="526"/>
      <c r="VZA58" s="526"/>
      <c r="VZB58" s="526"/>
      <c r="VZC58" s="526"/>
      <c r="VZD58" s="526"/>
      <c r="VZE58" s="526"/>
      <c r="VZF58" s="526"/>
      <c r="VZG58" s="526"/>
      <c r="VZH58" s="526"/>
      <c r="VZI58" s="526"/>
      <c r="VZJ58" s="526"/>
      <c r="VZK58" s="526"/>
      <c r="VZL58" s="526"/>
      <c r="VZM58" s="526"/>
      <c r="VZN58" s="526"/>
      <c r="VZO58" s="526"/>
      <c r="VZP58" s="526"/>
      <c r="VZQ58" s="526"/>
      <c r="VZR58" s="526"/>
      <c r="VZS58" s="526"/>
      <c r="VZT58" s="526"/>
      <c r="VZU58" s="526"/>
      <c r="VZV58" s="526"/>
      <c r="VZW58" s="526"/>
      <c r="VZX58" s="526"/>
      <c r="VZY58" s="526"/>
      <c r="VZZ58" s="526"/>
      <c r="WAA58" s="526"/>
      <c r="WAB58" s="526"/>
      <c r="WAC58" s="526"/>
      <c r="WAD58" s="526"/>
      <c r="WAE58" s="526"/>
      <c r="WAF58" s="526"/>
      <c r="WAG58" s="526"/>
      <c r="WAH58" s="526"/>
      <c r="WAI58" s="526"/>
      <c r="WAJ58" s="526"/>
      <c r="WAK58" s="526"/>
      <c r="WAL58" s="526"/>
      <c r="WAM58" s="526"/>
      <c r="WAN58" s="526"/>
      <c r="WAO58" s="526"/>
      <c r="WAP58" s="526"/>
      <c r="WAQ58" s="526"/>
      <c r="WAR58" s="526"/>
      <c r="WAS58" s="526"/>
      <c r="WAT58" s="526"/>
      <c r="WAU58" s="526"/>
      <c r="WAV58" s="526"/>
      <c r="WAW58" s="526"/>
      <c r="WAX58" s="526"/>
      <c r="WAY58" s="526"/>
      <c r="WAZ58" s="526"/>
      <c r="WBA58" s="526"/>
      <c r="WBB58" s="526"/>
      <c r="WBC58" s="526"/>
      <c r="WBD58" s="526"/>
      <c r="WBE58" s="526"/>
      <c r="WBF58" s="526"/>
      <c r="WBG58" s="526"/>
      <c r="WBH58" s="526"/>
      <c r="WBI58" s="526"/>
      <c r="WBJ58" s="526"/>
      <c r="WBK58" s="526"/>
      <c r="WBL58" s="526"/>
      <c r="WBM58" s="526"/>
      <c r="WBN58" s="526"/>
      <c r="WBO58" s="526"/>
      <c r="WBP58" s="526"/>
      <c r="WBQ58" s="526"/>
      <c r="WBR58" s="526"/>
      <c r="WBS58" s="526"/>
      <c r="WBT58" s="526"/>
      <c r="WBU58" s="526"/>
      <c r="WBV58" s="526"/>
      <c r="WBW58" s="526"/>
      <c r="WBX58" s="526"/>
      <c r="WBY58" s="526"/>
      <c r="WBZ58" s="526"/>
      <c r="WCA58" s="526"/>
      <c r="WCB58" s="526"/>
      <c r="WCC58" s="526"/>
      <c r="WCD58" s="526"/>
      <c r="WCE58" s="526"/>
      <c r="WCF58" s="526"/>
      <c r="WCG58" s="526"/>
      <c r="WCH58" s="526"/>
      <c r="WCI58" s="526"/>
      <c r="WCJ58" s="526"/>
      <c r="WCK58" s="526"/>
      <c r="WCL58" s="526"/>
      <c r="WCM58" s="526"/>
      <c r="WCN58" s="526"/>
      <c r="WCO58" s="526"/>
      <c r="WCP58" s="526"/>
      <c r="WCQ58" s="526"/>
      <c r="WCR58" s="526"/>
      <c r="WCS58" s="526"/>
      <c r="WCT58" s="526"/>
      <c r="WCU58" s="526"/>
      <c r="WCV58" s="526"/>
      <c r="WCW58" s="526"/>
      <c r="WCX58" s="526"/>
      <c r="WCY58" s="526"/>
      <c r="WCZ58" s="526"/>
      <c r="WDA58" s="526"/>
      <c r="WDB58" s="526"/>
      <c r="WDC58" s="526"/>
      <c r="WDD58" s="526"/>
      <c r="WDE58" s="526"/>
      <c r="WDF58" s="526"/>
      <c r="WDG58" s="526"/>
      <c r="WDH58" s="526"/>
      <c r="WDI58" s="526"/>
      <c r="WDJ58" s="526"/>
      <c r="WDK58" s="526"/>
      <c r="WDL58" s="526"/>
      <c r="WDM58" s="526"/>
      <c r="WDN58" s="526"/>
      <c r="WDO58" s="526"/>
      <c r="WDP58" s="526"/>
      <c r="WDQ58" s="526"/>
      <c r="WDR58" s="526"/>
      <c r="WDS58" s="526"/>
      <c r="WDT58" s="526"/>
      <c r="WDU58" s="526"/>
      <c r="WDV58" s="526"/>
      <c r="WDW58" s="526"/>
      <c r="WDX58" s="526"/>
      <c r="WDY58" s="526"/>
      <c r="WDZ58" s="526"/>
      <c r="WEA58" s="526"/>
      <c r="WEB58" s="526"/>
      <c r="WEC58" s="526"/>
      <c r="WED58" s="526"/>
      <c r="WEE58" s="526"/>
      <c r="WEF58" s="526"/>
      <c r="WEG58" s="526"/>
      <c r="WEH58" s="526"/>
      <c r="WEI58" s="526"/>
      <c r="WEJ58" s="526"/>
      <c r="WEK58" s="526"/>
      <c r="WEL58" s="526"/>
      <c r="WEM58" s="526"/>
      <c r="WEN58" s="526"/>
      <c r="WEO58" s="526"/>
      <c r="WEP58" s="526"/>
      <c r="WEQ58" s="526"/>
      <c r="WER58" s="526"/>
      <c r="WES58" s="526"/>
      <c r="WET58" s="526"/>
      <c r="WEU58" s="526"/>
      <c r="WEV58" s="526"/>
      <c r="WEW58" s="526"/>
      <c r="WEX58" s="526"/>
      <c r="WEY58" s="526"/>
      <c r="WEZ58" s="526"/>
      <c r="WFA58" s="526"/>
      <c r="WFB58" s="526"/>
      <c r="WFC58" s="526"/>
      <c r="WFD58" s="526"/>
      <c r="WFE58" s="526"/>
      <c r="WFF58" s="526"/>
      <c r="WFG58" s="526"/>
      <c r="WFH58" s="526"/>
      <c r="WFI58" s="526"/>
      <c r="WFJ58" s="526"/>
      <c r="WFK58" s="526"/>
      <c r="WFL58" s="526"/>
      <c r="WFM58" s="526"/>
      <c r="WFN58" s="526"/>
      <c r="WFO58" s="526"/>
      <c r="WFP58" s="526"/>
      <c r="WFQ58" s="526"/>
      <c r="WFR58" s="526"/>
      <c r="WFS58" s="526"/>
      <c r="WFT58" s="526"/>
      <c r="WFU58" s="526"/>
      <c r="WFV58" s="526"/>
      <c r="WFW58" s="526"/>
      <c r="WFX58" s="526"/>
      <c r="WFY58" s="526"/>
      <c r="WFZ58" s="526"/>
      <c r="WGA58" s="526"/>
      <c r="WGB58" s="526"/>
      <c r="WGC58" s="526"/>
      <c r="WGD58" s="526"/>
      <c r="WGE58" s="526"/>
      <c r="WGF58" s="526"/>
      <c r="WGG58" s="526"/>
      <c r="WGH58" s="526"/>
      <c r="WGI58" s="526"/>
      <c r="WGJ58" s="526"/>
      <c r="WGK58" s="526"/>
      <c r="WGL58" s="526"/>
      <c r="WGM58" s="526"/>
      <c r="WGN58" s="526"/>
      <c r="WGO58" s="526"/>
      <c r="WGP58" s="526"/>
      <c r="WGQ58" s="526"/>
      <c r="WGR58" s="526"/>
      <c r="WGS58" s="526"/>
      <c r="WGT58" s="526"/>
      <c r="WGU58" s="526"/>
      <c r="WGV58" s="526"/>
      <c r="WGW58" s="526"/>
      <c r="WGX58" s="526"/>
      <c r="WGY58" s="526"/>
      <c r="WGZ58" s="526"/>
      <c r="WHA58" s="526"/>
      <c r="WHB58" s="526"/>
      <c r="WHC58" s="526"/>
      <c r="WHD58" s="526"/>
      <c r="WHE58" s="526"/>
      <c r="WHF58" s="526"/>
      <c r="WHG58" s="526"/>
      <c r="WHH58" s="526"/>
      <c r="WHI58" s="526"/>
      <c r="WHJ58" s="526"/>
      <c r="WHK58" s="526"/>
      <c r="WHL58" s="526"/>
      <c r="WHM58" s="526"/>
      <c r="WHN58" s="526"/>
      <c r="WHO58" s="526"/>
      <c r="WHP58" s="526"/>
      <c r="WHQ58" s="526"/>
      <c r="WHR58" s="526"/>
      <c r="WHS58" s="526"/>
      <c r="WHT58" s="526"/>
      <c r="WHU58" s="526"/>
      <c r="WHV58" s="526"/>
      <c r="WHW58" s="526"/>
      <c r="WHX58" s="526"/>
      <c r="WHY58" s="526"/>
      <c r="WHZ58" s="526"/>
      <c r="WIA58" s="526"/>
      <c r="WIB58" s="526"/>
      <c r="WIC58" s="526"/>
      <c r="WID58" s="526"/>
      <c r="WIE58" s="526"/>
      <c r="WIF58" s="526"/>
      <c r="WIG58" s="526"/>
      <c r="WIH58" s="526"/>
      <c r="WII58" s="526"/>
      <c r="WIJ58" s="526"/>
      <c r="WIK58" s="526"/>
      <c r="WIL58" s="526"/>
      <c r="WIM58" s="526"/>
      <c r="WIN58" s="526"/>
      <c r="WIO58" s="526"/>
      <c r="WIP58" s="526"/>
      <c r="WIQ58" s="526"/>
      <c r="WIR58" s="526"/>
      <c r="WIS58" s="526"/>
      <c r="WIT58" s="526"/>
      <c r="WIU58" s="526"/>
      <c r="WIV58" s="526"/>
      <c r="WIW58" s="526"/>
      <c r="WIX58" s="526"/>
      <c r="WIY58" s="526"/>
      <c r="WIZ58" s="526"/>
      <c r="WJA58" s="526"/>
      <c r="WJB58" s="526"/>
      <c r="WJC58" s="526"/>
      <c r="WJD58" s="526"/>
      <c r="WJE58" s="526"/>
      <c r="WJF58" s="526"/>
      <c r="WJG58" s="526"/>
      <c r="WJH58" s="526"/>
      <c r="WJI58" s="526"/>
      <c r="WJJ58" s="526"/>
      <c r="WJK58" s="526"/>
      <c r="WJL58" s="526"/>
      <c r="WJM58" s="526"/>
      <c r="WJN58" s="526"/>
      <c r="WJO58" s="526"/>
      <c r="WJP58" s="526"/>
      <c r="WJQ58" s="526"/>
      <c r="WJR58" s="526"/>
      <c r="WJS58" s="526"/>
      <c r="WJT58" s="526"/>
      <c r="WJU58" s="526"/>
      <c r="WJV58" s="526"/>
      <c r="WJW58" s="526"/>
      <c r="WJX58" s="526"/>
      <c r="WJY58" s="526"/>
      <c r="WJZ58" s="526"/>
      <c r="WKA58" s="526"/>
      <c r="WKB58" s="526"/>
      <c r="WKC58" s="526"/>
      <c r="WKD58" s="526"/>
      <c r="WKE58" s="526"/>
      <c r="WKF58" s="526"/>
      <c r="WKG58" s="526"/>
      <c r="WKH58" s="526"/>
      <c r="WKI58" s="526"/>
      <c r="WKJ58" s="526"/>
      <c r="WKK58" s="526"/>
      <c r="WKL58" s="526"/>
      <c r="WKM58" s="526"/>
      <c r="WKN58" s="526"/>
      <c r="WKO58" s="526"/>
      <c r="WKP58" s="526"/>
      <c r="WKQ58" s="526"/>
      <c r="WKR58" s="526"/>
      <c r="WKS58" s="526"/>
      <c r="WKT58" s="526"/>
      <c r="WKU58" s="526"/>
      <c r="WKV58" s="526"/>
      <c r="WKW58" s="526"/>
      <c r="WKX58" s="526"/>
      <c r="WKY58" s="526"/>
      <c r="WKZ58" s="526"/>
      <c r="WLA58" s="526"/>
      <c r="WLB58" s="526"/>
      <c r="WLC58" s="526"/>
      <c r="WLD58" s="526"/>
      <c r="WLE58" s="526"/>
      <c r="WLF58" s="526"/>
      <c r="WLG58" s="526"/>
      <c r="WLH58" s="526"/>
      <c r="WLI58" s="526"/>
      <c r="WLJ58" s="526"/>
      <c r="WLK58" s="526"/>
      <c r="WLL58" s="526"/>
      <c r="WLM58" s="526"/>
      <c r="WLN58" s="526"/>
      <c r="WLO58" s="526"/>
      <c r="WLP58" s="526"/>
      <c r="WLQ58" s="526"/>
      <c r="WLR58" s="526"/>
      <c r="WLS58" s="526"/>
      <c r="WLT58" s="526"/>
      <c r="WLU58" s="526"/>
      <c r="WLV58" s="526"/>
      <c r="WLW58" s="526"/>
      <c r="WLX58" s="526"/>
      <c r="WLY58" s="526"/>
      <c r="WLZ58" s="526"/>
      <c r="WMA58" s="526"/>
      <c r="WMB58" s="526"/>
      <c r="WMC58" s="526"/>
      <c r="WMD58" s="526"/>
      <c r="WME58" s="526"/>
      <c r="WMF58" s="526"/>
      <c r="WMG58" s="526"/>
      <c r="WMH58" s="526"/>
      <c r="WMI58" s="526"/>
      <c r="WMJ58" s="526"/>
      <c r="WMK58" s="526"/>
      <c r="WML58" s="526"/>
      <c r="WMM58" s="526"/>
      <c r="WMN58" s="526"/>
      <c r="WMO58" s="526"/>
      <c r="WMP58" s="526"/>
      <c r="WMQ58" s="526"/>
      <c r="WMR58" s="526"/>
      <c r="WMS58" s="526"/>
      <c r="WMT58" s="526"/>
      <c r="WMU58" s="526"/>
      <c r="WMV58" s="526"/>
      <c r="WMW58" s="526"/>
      <c r="WMX58" s="526"/>
      <c r="WMY58" s="526"/>
      <c r="WMZ58" s="526"/>
      <c r="WNA58" s="526"/>
      <c r="WNB58" s="526"/>
      <c r="WNC58" s="526"/>
      <c r="WND58" s="526"/>
      <c r="WNE58" s="526"/>
      <c r="WNF58" s="526"/>
      <c r="WNG58" s="526"/>
      <c r="WNH58" s="526"/>
      <c r="WNI58" s="526"/>
      <c r="WNJ58" s="526"/>
      <c r="WNK58" s="526"/>
      <c r="WNL58" s="526"/>
      <c r="WNM58" s="526"/>
      <c r="WNN58" s="526"/>
      <c r="WNO58" s="526"/>
      <c r="WNP58" s="526"/>
      <c r="WNQ58" s="526"/>
      <c r="WNR58" s="526"/>
      <c r="WNS58" s="526"/>
      <c r="WNT58" s="526"/>
      <c r="WNU58" s="526"/>
      <c r="WNV58" s="526"/>
      <c r="WNW58" s="526"/>
      <c r="WNX58" s="526"/>
      <c r="WNY58" s="526"/>
      <c r="WNZ58" s="526"/>
      <c r="WOA58" s="526"/>
      <c r="WOB58" s="526"/>
      <c r="WOC58" s="526"/>
      <c r="WOD58" s="526"/>
      <c r="WOE58" s="526"/>
      <c r="WOF58" s="526"/>
      <c r="WOG58" s="526"/>
      <c r="WOH58" s="526"/>
      <c r="WOI58" s="526"/>
      <c r="WOJ58" s="526"/>
      <c r="WOK58" s="526"/>
      <c r="WOL58" s="526"/>
      <c r="WOM58" s="526"/>
      <c r="WON58" s="526"/>
      <c r="WOO58" s="526"/>
      <c r="WOP58" s="526"/>
      <c r="WOQ58" s="526"/>
      <c r="WOR58" s="526"/>
      <c r="WOS58" s="526"/>
      <c r="WOT58" s="526"/>
      <c r="WOU58" s="526"/>
      <c r="WOV58" s="526"/>
      <c r="WOW58" s="526"/>
      <c r="WOX58" s="526"/>
      <c r="WOY58" s="526"/>
      <c r="WOZ58" s="526"/>
      <c r="WPA58" s="526"/>
      <c r="WPB58" s="526"/>
      <c r="WPC58" s="526"/>
      <c r="WPD58" s="526"/>
      <c r="WPE58" s="526"/>
      <c r="WPF58" s="526"/>
      <c r="WPG58" s="526"/>
      <c r="WPH58" s="526"/>
      <c r="WPI58" s="526"/>
      <c r="WPJ58" s="526"/>
      <c r="WPK58" s="526"/>
      <c r="WPL58" s="526"/>
      <c r="WPM58" s="526"/>
      <c r="WPN58" s="526"/>
      <c r="WPO58" s="526"/>
      <c r="WPP58" s="526"/>
      <c r="WPQ58" s="526"/>
      <c r="WPR58" s="526"/>
      <c r="WPS58" s="526"/>
      <c r="WPT58" s="526"/>
      <c r="WPU58" s="526"/>
      <c r="WPV58" s="526"/>
      <c r="WPW58" s="526"/>
      <c r="WPX58" s="526"/>
      <c r="WPY58" s="526"/>
      <c r="WPZ58" s="526"/>
      <c r="WQA58" s="526"/>
      <c r="WQB58" s="526"/>
      <c r="WQC58" s="526"/>
      <c r="WQD58" s="526"/>
      <c r="WQE58" s="526"/>
      <c r="WQF58" s="526"/>
      <c r="WQG58" s="526"/>
      <c r="WQH58" s="526"/>
      <c r="WQI58" s="526"/>
      <c r="WQJ58" s="526"/>
      <c r="WQK58" s="526"/>
      <c r="WQL58" s="526"/>
      <c r="WQM58" s="526"/>
      <c r="WQN58" s="526"/>
      <c r="WQO58" s="526"/>
      <c r="WQP58" s="526"/>
      <c r="WQQ58" s="526"/>
      <c r="WQR58" s="526"/>
      <c r="WQS58" s="526"/>
      <c r="WQT58" s="526"/>
      <c r="WQU58" s="526"/>
      <c r="WQV58" s="526"/>
      <c r="WQW58" s="526"/>
      <c r="WQX58" s="526"/>
      <c r="WQY58" s="526"/>
      <c r="WQZ58" s="526"/>
      <c r="WRA58" s="526"/>
      <c r="WRB58" s="526"/>
      <c r="WRC58" s="526"/>
      <c r="WRD58" s="526"/>
      <c r="WRE58" s="526"/>
      <c r="WRF58" s="526"/>
      <c r="WRG58" s="526"/>
      <c r="WRH58" s="526"/>
      <c r="WRI58" s="526"/>
      <c r="WRJ58" s="526"/>
      <c r="WRK58" s="526"/>
      <c r="WRL58" s="526"/>
      <c r="WRM58" s="526"/>
      <c r="WRN58" s="526"/>
      <c r="WRO58" s="526"/>
      <c r="WRP58" s="526"/>
      <c r="WRQ58" s="526"/>
      <c r="WRR58" s="526"/>
      <c r="WRS58" s="526"/>
      <c r="WRT58" s="526"/>
      <c r="WRU58" s="526"/>
      <c r="WRV58" s="526"/>
      <c r="WRW58" s="526"/>
      <c r="WRX58" s="526"/>
      <c r="WRY58" s="526"/>
      <c r="WRZ58" s="526"/>
      <c r="WSA58" s="526"/>
      <c r="WSB58" s="526"/>
      <c r="WSC58" s="526"/>
      <c r="WSD58" s="526"/>
      <c r="WSE58" s="526"/>
      <c r="WSF58" s="526"/>
      <c r="WSG58" s="526"/>
      <c r="WSH58" s="526"/>
      <c r="WSI58" s="526"/>
      <c r="WSJ58" s="526"/>
      <c r="WSK58" s="526"/>
      <c r="WSL58" s="526"/>
      <c r="WSM58" s="526"/>
      <c r="WSN58" s="526"/>
      <c r="WSO58" s="526"/>
      <c r="WSP58" s="526"/>
      <c r="WSQ58" s="526"/>
      <c r="WSR58" s="526"/>
      <c r="WSS58" s="526"/>
      <c r="WST58" s="526"/>
      <c r="WSU58" s="526"/>
      <c r="WSV58" s="526"/>
      <c r="WSW58" s="526"/>
      <c r="WSX58" s="526"/>
      <c r="WSY58" s="526"/>
      <c r="WSZ58" s="526"/>
      <c r="WTA58" s="526"/>
      <c r="WTB58" s="526"/>
      <c r="WTC58" s="526"/>
      <c r="WTD58" s="526"/>
      <c r="WTE58" s="526"/>
      <c r="WTF58" s="526"/>
      <c r="WTG58" s="526"/>
      <c r="WTH58" s="526"/>
      <c r="WTI58" s="526"/>
      <c r="WTJ58" s="526"/>
      <c r="WTK58" s="526"/>
      <c r="WTL58" s="526"/>
      <c r="WTM58" s="526"/>
      <c r="WTN58" s="526"/>
      <c r="WTO58" s="526"/>
      <c r="WTP58" s="526"/>
      <c r="WTQ58" s="526"/>
      <c r="WTR58" s="526"/>
      <c r="WTS58" s="526"/>
      <c r="WTT58" s="526"/>
      <c r="WTU58" s="526"/>
      <c r="WTV58" s="526"/>
      <c r="WTW58" s="526"/>
      <c r="WTX58" s="526"/>
      <c r="WTY58" s="526"/>
      <c r="WTZ58" s="526"/>
      <c r="WUA58" s="526"/>
      <c r="WUB58" s="526"/>
      <c r="WUC58" s="526"/>
      <c r="WUD58" s="526"/>
      <c r="WUE58" s="526"/>
      <c r="WUF58" s="526"/>
      <c r="WUG58" s="526"/>
      <c r="WUH58" s="526"/>
      <c r="WUI58" s="526"/>
      <c r="WUJ58" s="526"/>
      <c r="WUK58" s="526"/>
      <c r="WUL58" s="526"/>
      <c r="WUM58" s="526"/>
      <c r="WUN58" s="526"/>
      <c r="WUO58" s="526"/>
      <c r="WUP58" s="526"/>
      <c r="WUQ58" s="526"/>
      <c r="WUR58" s="526"/>
      <c r="WUS58" s="526"/>
      <c r="WUT58" s="526"/>
      <c r="WUU58" s="526"/>
      <c r="WUV58" s="526"/>
      <c r="WUW58" s="526"/>
      <c r="WUX58" s="526"/>
      <c r="WUY58" s="526"/>
      <c r="WUZ58" s="526"/>
      <c r="WVA58" s="526"/>
      <c r="WVB58" s="526"/>
      <c r="WVC58" s="526"/>
      <c r="WVD58" s="526"/>
      <c r="WVE58" s="526"/>
      <c r="WVF58" s="526"/>
      <c r="WVG58" s="526"/>
      <c r="WVH58" s="526"/>
      <c r="WVI58" s="526"/>
      <c r="WVJ58" s="526"/>
      <c r="WVK58" s="526"/>
      <c r="WVL58" s="526"/>
      <c r="WVM58" s="526"/>
      <c r="WVN58" s="526"/>
      <c r="WVO58" s="526"/>
      <c r="WVP58" s="526"/>
      <c r="WVQ58" s="526"/>
      <c r="WVR58" s="526"/>
      <c r="WVS58" s="526"/>
      <c r="WVT58" s="526"/>
      <c r="WVU58" s="526"/>
      <c r="WVV58" s="526"/>
      <c r="WVW58" s="526"/>
      <c r="WVX58" s="526"/>
      <c r="WVY58" s="526"/>
      <c r="WVZ58" s="526"/>
      <c r="WWA58" s="526"/>
      <c r="WWB58" s="526"/>
      <c r="WWC58" s="526"/>
      <c r="WWD58" s="526"/>
      <c r="WWE58" s="526"/>
      <c r="WWF58" s="526"/>
      <c r="WWG58" s="526"/>
      <c r="WWH58" s="526"/>
      <c r="WWI58" s="526"/>
      <c r="WWJ58" s="526"/>
      <c r="WWK58" s="526"/>
      <c r="WWL58" s="526"/>
      <c r="WWM58" s="526"/>
      <c r="WWN58" s="526"/>
      <c r="WWO58" s="526"/>
      <c r="WWP58" s="526"/>
      <c r="WWQ58" s="526"/>
      <c r="WWR58" s="526"/>
      <c r="WWS58" s="526"/>
      <c r="WWT58" s="526"/>
      <c r="WWU58" s="526"/>
      <c r="WWV58" s="526"/>
      <c r="WWW58" s="526"/>
      <c r="WWX58" s="526"/>
      <c r="WWY58" s="526"/>
      <c r="WWZ58" s="526"/>
      <c r="WXA58" s="526"/>
      <c r="WXB58" s="526"/>
      <c r="WXC58" s="526"/>
      <c r="WXD58" s="526"/>
      <c r="WXE58" s="526"/>
      <c r="WXF58" s="526"/>
      <c r="WXG58" s="526"/>
      <c r="WXH58" s="526"/>
      <c r="WXI58" s="526"/>
      <c r="WXJ58" s="526"/>
      <c r="WXK58" s="526"/>
      <c r="WXL58" s="526"/>
      <c r="WXM58" s="526"/>
      <c r="WXN58" s="526"/>
      <c r="WXO58" s="526"/>
      <c r="WXP58" s="526"/>
      <c r="WXQ58" s="526"/>
      <c r="WXR58" s="526"/>
      <c r="WXS58" s="526"/>
      <c r="WXT58" s="526"/>
      <c r="WXU58" s="526"/>
      <c r="WXV58" s="526"/>
      <c r="WXW58" s="526"/>
      <c r="WXX58" s="526"/>
      <c r="WXY58" s="526"/>
      <c r="WXZ58" s="526"/>
      <c r="WYA58" s="526"/>
      <c r="WYB58" s="526"/>
      <c r="WYC58" s="526"/>
      <c r="WYD58" s="526"/>
      <c r="WYE58" s="526"/>
      <c r="WYF58" s="526"/>
      <c r="WYG58" s="526"/>
      <c r="WYH58" s="526"/>
      <c r="WYI58" s="526"/>
      <c r="WYJ58" s="526"/>
      <c r="WYK58" s="526"/>
      <c r="WYL58" s="526"/>
      <c r="WYM58" s="526"/>
      <c r="WYN58" s="526"/>
      <c r="WYO58" s="526"/>
      <c r="WYP58" s="526"/>
      <c r="WYQ58" s="526"/>
      <c r="WYR58" s="526"/>
      <c r="WYS58" s="526"/>
      <c r="WYT58" s="526"/>
      <c r="WYU58" s="526"/>
      <c r="WYV58" s="526"/>
      <c r="WYW58" s="526"/>
      <c r="WYX58" s="526"/>
      <c r="WYY58" s="526"/>
      <c r="WYZ58" s="526"/>
      <c r="WZA58" s="526"/>
      <c r="WZB58" s="526"/>
      <c r="WZC58" s="526"/>
      <c r="WZD58" s="526"/>
      <c r="WZE58" s="526"/>
      <c r="WZF58" s="526"/>
      <c r="WZG58" s="526"/>
      <c r="WZH58" s="526"/>
      <c r="WZI58" s="526"/>
      <c r="WZJ58" s="526"/>
      <c r="WZK58" s="526"/>
      <c r="WZL58" s="526"/>
      <c r="WZM58" s="526"/>
      <c r="WZN58" s="526"/>
      <c r="WZO58" s="526"/>
      <c r="WZP58" s="526"/>
      <c r="WZQ58" s="526"/>
      <c r="WZR58" s="526"/>
      <c r="WZS58" s="526"/>
      <c r="WZT58" s="526"/>
      <c r="WZU58" s="526"/>
      <c r="WZV58" s="526"/>
      <c r="WZW58" s="526"/>
      <c r="WZX58" s="526"/>
      <c r="WZY58" s="526"/>
      <c r="WZZ58" s="526"/>
      <c r="XAA58" s="526"/>
      <c r="XAB58" s="526"/>
      <c r="XAC58" s="526"/>
      <c r="XAD58" s="526"/>
      <c r="XAE58" s="526"/>
      <c r="XAF58" s="526"/>
      <c r="XAG58" s="526"/>
      <c r="XAH58" s="526"/>
      <c r="XAI58" s="526"/>
      <c r="XAJ58" s="526"/>
      <c r="XAK58" s="526"/>
      <c r="XAL58" s="526"/>
      <c r="XAM58" s="526"/>
      <c r="XAN58" s="526"/>
      <c r="XAO58" s="526"/>
      <c r="XAP58" s="526"/>
      <c r="XAQ58" s="526"/>
      <c r="XAR58" s="526"/>
      <c r="XAS58" s="526"/>
      <c r="XAT58" s="526"/>
      <c r="XAU58" s="526"/>
      <c r="XAV58" s="526"/>
      <c r="XAW58" s="526"/>
      <c r="XAX58" s="526"/>
      <c r="XAY58" s="526"/>
      <c r="XAZ58" s="526"/>
      <c r="XBA58" s="526"/>
      <c r="XBB58" s="526"/>
      <c r="XBC58" s="526"/>
      <c r="XBD58" s="526"/>
      <c r="XBE58" s="526"/>
      <c r="XBF58" s="526"/>
      <c r="XBG58" s="526"/>
      <c r="XBH58" s="526"/>
      <c r="XBI58" s="526"/>
      <c r="XBJ58" s="526"/>
      <c r="XBK58" s="526"/>
      <c r="XBL58" s="526"/>
      <c r="XBM58" s="526"/>
      <c r="XBN58" s="526"/>
      <c r="XBO58" s="526"/>
      <c r="XBP58" s="526"/>
      <c r="XBQ58" s="526"/>
      <c r="XBR58" s="526"/>
      <c r="XBS58" s="526"/>
      <c r="XBT58" s="526"/>
      <c r="XBU58" s="526"/>
      <c r="XBV58" s="526"/>
      <c r="XBW58" s="526"/>
      <c r="XBX58" s="526"/>
      <c r="XBY58" s="526"/>
      <c r="XBZ58" s="526"/>
      <c r="XCA58" s="526"/>
      <c r="XCB58" s="526"/>
      <c r="XCC58" s="526"/>
      <c r="XCD58" s="526"/>
      <c r="XCE58" s="526"/>
      <c r="XCF58" s="526"/>
      <c r="XCG58" s="526"/>
      <c r="XCH58" s="526"/>
      <c r="XCI58" s="526"/>
      <c r="XCJ58" s="526"/>
      <c r="XCK58" s="526"/>
      <c r="XCL58" s="526"/>
      <c r="XCM58" s="526"/>
      <c r="XCN58" s="526"/>
      <c r="XCO58" s="526"/>
      <c r="XCP58" s="526"/>
      <c r="XCQ58" s="526"/>
      <c r="XCR58" s="526"/>
      <c r="XCS58" s="526"/>
      <c r="XCT58" s="526"/>
      <c r="XCU58" s="526"/>
      <c r="XCV58" s="526"/>
      <c r="XCW58" s="526"/>
      <c r="XCX58" s="526"/>
      <c r="XCY58" s="526"/>
      <c r="XCZ58" s="526"/>
      <c r="XDA58" s="526"/>
      <c r="XDB58" s="526"/>
      <c r="XDC58" s="526"/>
      <c r="XDD58" s="526"/>
      <c r="XDE58" s="526"/>
      <c r="XDF58" s="526"/>
      <c r="XDG58" s="526"/>
      <c r="XDH58" s="526"/>
      <c r="XDI58" s="526"/>
      <c r="XDJ58" s="526"/>
      <c r="XDK58" s="526"/>
      <c r="XDL58" s="526"/>
      <c r="XDM58" s="526"/>
      <c r="XDN58" s="526"/>
      <c r="XDO58" s="526"/>
      <c r="XDP58" s="526"/>
      <c r="XDQ58" s="526"/>
      <c r="XDR58" s="526"/>
      <c r="XDS58" s="526"/>
      <c r="XDT58" s="526"/>
      <c r="XDU58" s="526"/>
      <c r="XDV58" s="526"/>
      <c r="XDW58" s="526"/>
      <c r="XDX58" s="526"/>
      <c r="XDY58" s="526"/>
      <c r="XDZ58" s="526"/>
      <c r="XEA58" s="526"/>
      <c r="XEB58" s="526"/>
      <c r="XEC58" s="526"/>
      <c r="XED58" s="526"/>
      <c r="XEE58" s="526"/>
      <c r="XEF58" s="526"/>
      <c r="XEG58" s="526"/>
      <c r="XEH58" s="526"/>
      <c r="XEI58" s="526"/>
      <c r="XEJ58" s="526"/>
      <c r="XEK58" s="526"/>
      <c r="XEL58" s="526"/>
      <c r="XEM58" s="526"/>
      <c r="XEN58" s="526"/>
      <c r="XEO58" s="526"/>
      <c r="XEP58" s="526"/>
      <c r="XEQ58" s="526"/>
      <c r="XER58" s="526"/>
      <c r="XES58" s="526"/>
      <c r="XET58" s="526"/>
      <c r="XEU58" s="526"/>
      <c r="XEV58" s="526"/>
      <c r="XEW58" s="526"/>
      <c r="XEX58" s="526"/>
      <c r="XEY58" s="526"/>
      <c r="XEZ58" s="526"/>
      <c r="XFA58" s="526"/>
      <c r="XFB58" s="526"/>
    </row>
    <row r="59" spans="1:16382" customFormat="1" ht="18.95" customHeight="1" thickTop="1">
      <c r="A59" s="756"/>
      <c r="B59" s="755" t="s">
        <v>2388</v>
      </c>
      <c r="C59" s="756"/>
      <c r="D59" s="756"/>
      <c r="E59" s="529"/>
      <c r="F59" s="529"/>
      <c r="G59" s="757"/>
      <c r="H59" s="757"/>
      <c r="I59" s="529"/>
      <c r="J59" s="529"/>
      <c r="K59" s="529"/>
      <c r="L59" s="529"/>
      <c r="M59" s="529"/>
      <c r="N59" s="529"/>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26"/>
      <c r="AV59" s="526"/>
      <c r="AW59" s="526"/>
      <c r="AX59" s="526"/>
      <c r="AY59" s="526"/>
      <c r="AZ59" s="526"/>
      <c r="BA59" s="526"/>
      <c r="BB59" s="526"/>
      <c r="BC59" s="526"/>
      <c r="BD59" s="526"/>
      <c r="BE59" s="526"/>
      <c r="BF59" s="526"/>
      <c r="BG59" s="526"/>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6"/>
      <c r="DC59" s="526"/>
      <c r="DD59" s="526"/>
      <c r="DE59" s="526"/>
      <c r="DF59" s="526"/>
      <c r="DG59" s="526"/>
      <c r="DH59" s="526"/>
      <c r="DI59" s="526"/>
      <c r="DJ59" s="526"/>
      <c r="DK59" s="526"/>
      <c r="DL59" s="526"/>
      <c r="DM59" s="526"/>
      <c r="DN59" s="526"/>
      <c r="DO59" s="526"/>
      <c r="DP59" s="526"/>
      <c r="DQ59" s="526"/>
      <c r="DR59" s="526"/>
      <c r="DS59" s="526"/>
      <c r="DT59" s="526"/>
      <c r="DU59" s="526"/>
      <c r="DV59" s="526"/>
      <c r="DW59" s="526"/>
      <c r="DX59" s="526"/>
      <c r="DY59" s="526"/>
      <c r="DZ59" s="526"/>
      <c r="EA59" s="526"/>
      <c r="EB59" s="526"/>
      <c r="EC59" s="526"/>
      <c r="ED59" s="526"/>
      <c r="EE59" s="526"/>
      <c r="EF59" s="526"/>
      <c r="EG59" s="526"/>
      <c r="EH59" s="526"/>
      <c r="EI59" s="526"/>
      <c r="EJ59" s="526"/>
      <c r="EK59" s="526"/>
      <c r="EL59" s="526"/>
      <c r="EM59" s="526"/>
      <c r="EN59" s="526"/>
      <c r="EO59" s="526"/>
      <c r="EP59" s="526"/>
      <c r="EQ59" s="526"/>
      <c r="ER59" s="526"/>
      <c r="ES59" s="526"/>
      <c r="ET59" s="526"/>
      <c r="EU59" s="526"/>
      <c r="EV59" s="526"/>
      <c r="EW59" s="526"/>
      <c r="EX59" s="526"/>
      <c r="EY59" s="526"/>
      <c r="EZ59" s="526"/>
      <c r="FA59" s="526"/>
      <c r="FB59" s="526"/>
      <c r="FC59" s="526"/>
      <c r="FD59" s="526"/>
      <c r="FE59" s="526"/>
      <c r="FF59" s="526"/>
      <c r="FG59" s="526"/>
      <c r="FH59" s="526"/>
      <c r="FI59" s="526"/>
      <c r="FJ59" s="526"/>
      <c r="FK59" s="526"/>
      <c r="FL59" s="526"/>
      <c r="FM59" s="526"/>
      <c r="FN59" s="526"/>
      <c r="FO59" s="526"/>
      <c r="FP59" s="526"/>
      <c r="FQ59" s="526"/>
      <c r="FR59" s="526"/>
      <c r="FS59" s="526"/>
      <c r="FT59" s="526"/>
      <c r="FU59" s="526"/>
      <c r="FV59" s="526"/>
      <c r="FW59" s="526"/>
      <c r="FX59" s="526"/>
      <c r="FY59" s="526"/>
      <c r="FZ59" s="526"/>
      <c r="GA59" s="526"/>
      <c r="GB59" s="526"/>
      <c r="GC59" s="526"/>
      <c r="GD59" s="526"/>
      <c r="GE59" s="526"/>
      <c r="GF59" s="526"/>
      <c r="GG59" s="526"/>
      <c r="GH59" s="526"/>
      <c r="GI59" s="526"/>
      <c r="GJ59" s="526"/>
      <c r="GK59" s="526"/>
      <c r="GL59" s="526"/>
      <c r="GM59" s="526"/>
      <c r="GN59" s="526"/>
      <c r="GO59" s="526"/>
      <c r="GP59" s="526"/>
      <c r="GQ59" s="526"/>
      <c r="GR59" s="526"/>
      <c r="GS59" s="526"/>
      <c r="GT59" s="526"/>
      <c r="GU59" s="526"/>
      <c r="GV59" s="526"/>
      <c r="GW59" s="526"/>
      <c r="GX59" s="526"/>
      <c r="GY59" s="526"/>
      <c r="GZ59" s="526"/>
      <c r="HA59" s="526"/>
      <c r="HB59" s="526"/>
      <c r="HC59" s="526"/>
      <c r="HD59" s="526"/>
      <c r="HE59" s="526"/>
      <c r="HF59" s="526"/>
      <c r="HG59" s="526"/>
      <c r="HH59" s="526"/>
      <c r="HI59" s="526"/>
      <c r="HJ59" s="526"/>
      <c r="HK59" s="526"/>
      <c r="HL59" s="526"/>
      <c r="HM59" s="526"/>
      <c r="HN59" s="526"/>
      <c r="HO59" s="526"/>
      <c r="HP59" s="526"/>
      <c r="HQ59" s="526"/>
      <c r="HR59" s="526"/>
      <c r="HS59" s="526"/>
      <c r="HT59" s="526"/>
      <c r="HU59" s="526"/>
      <c r="HV59" s="526"/>
      <c r="HW59" s="526"/>
      <c r="HX59" s="526"/>
      <c r="HY59" s="526"/>
      <c r="HZ59" s="526"/>
      <c r="IA59" s="526"/>
      <c r="IB59" s="526"/>
      <c r="IC59" s="526"/>
      <c r="ID59" s="526"/>
      <c r="IE59" s="526"/>
      <c r="IF59" s="526"/>
      <c r="IG59" s="526"/>
      <c r="IH59" s="526"/>
      <c r="II59" s="526"/>
      <c r="IJ59" s="526"/>
      <c r="IK59" s="526"/>
      <c r="IL59" s="526"/>
      <c r="IM59" s="526"/>
      <c r="IN59" s="526"/>
      <c r="IO59" s="526"/>
      <c r="IP59" s="526"/>
      <c r="IQ59" s="526"/>
      <c r="IR59" s="526"/>
      <c r="IS59" s="526"/>
      <c r="IT59" s="526"/>
      <c r="IU59" s="526"/>
      <c r="IV59" s="526"/>
      <c r="IW59" s="526"/>
      <c r="IX59" s="526"/>
      <c r="IY59" s="526"/>
      <c r="IZ59" s="526"/>
      <c r="JA59" s="526"/>
      <c r="JB59" s="526"/>
      <c r="JC59" s="526"/>
      <c r="JD59" s="526"/>
      <c r="JE59" s="526"/>
      <c r="JF59" s="526"/>
      <c r="JG59" s="526"/>
      <c r="JH59" s="526"/>
      <c r="JI59" s="526"/>
      <c r="JJ59" s="526"/>
      <c r="JK59" s="526"/>
      <c r="JL59" s="526"/>
      <c r="JM59" s="526"/>
      <c r="JN59" s="526"/>
      <c r="JO59" s="526"/>
      <c r="JP59" s="526"/>
      <c r="JQ59" s="526"/>
      <c r="JR59" s="526"/>
      <c r="JS59" s="526"/>
      <c r="JT59" s="526"/>
      <c r="JU59" s="526"/>
      <c r="JV59" s="526"/>
      <c r="JW59" s="526"/>
      <c r="JX59" s="526"/>
      <c r="JY59" s="526"/>
      <c r="JZ59" s="526"/>
      <c r="KA59" s="526"/>
      <c r="KB59" s="526"/>
      <c r="KC59" s="526"/>
      <c r="KD59" s="526"/>
      <c r="KE59" s="526"/>
      <c r="KF59" s="526"/>
      <c r="KG59" s="526"/>
      <c r="KH59" s="526"/>
      <c r="KI59" s="526"/>
      <c r="KJ59" s="526"/>
      <c r="KK59" s="526"/>
      <c r="KL59" s="526"/>
      <c r="KM59" s="526"/>
      <c r="KN59" s="526"/>
      <c r="KO59" s="526"/>
      <c r="KP59" s="526"/>
      <c r="KQ59" s="526"/>
      <c r="KR59" s="526"/>
      <c r="KS59" s="526"/>
      <c r="KT59" s="526"/>
      <c r="KU59" s="526"/>
      <c r="KV59" s="526"/>
      <c r="KW59" s="526"/>
      <c r="KX59" s="526"/>
      <c r="KY59" s="526"/>
      <c r="KZ59" s="526"/>
      <c r="LA59" s="526"/>
      <c r="LB59" s="526"/>
      <c r="LC59" s="526"/>
      <c r="LD59" s="526"/>
      <c r="LE59" s="526"/>
      <c r="LF59" s="526"/>
      <c r="LG59" s="526"/>
      <c r="LH59" s="526"/>
      <c r="LI59" s="526"/>
      <c r="LJ59" s="526"/>
      <c r="LK59" s="526"/>
      <c r="LL59" s="526"/>
      <c r="LM59" s="526"/>
      <c r="LN59" s="526"/>
      <c r="LO59" s="526"/>
      <c r="LP59" s="526"/>
      <c r="LQ59" s="526"/>
      <c r="LR59" s="526"/>
      <c r="LS59" s="526"/>
      <c r="LT59" s="526"/>
      <c r="LU59" s="526"/>
      <c r="LV59" s="526"/>
      <c r="LW59" s="526"/>
      <c r="LX59" s="526"/>
      <c r="LY59" s="526"/>
      <c r="LZ59" s="526"/>
      <c r="MA59" s="526"/>
      <c r="MB59" s="526"/>
      <c r="MC59" s="526"/>
      <c r="MD59" s="526"/>
      <c r="ME59" s="526"/>
      <c r="MF59" s="526"/>
      <c r="MG59" s="526"/>
      <c r="MH59" s="526"/>
      <c r="MI59" s="526"/>
      <c r="MJ59" s="526"/>
      <c r="MK59" s="526"/>
      <c r="ML59" s="526"/>
      <c r="MM59" s="526"/>
      <c r="MN59" s="526"/>
      <c r="MO59" s="526"/>
      <c r="MP59" s="526"/>
      <c r="MQ59" s="526"/>
      <c r="MR59" s="526"/>
      <c r="MS59" s="526"/>
      <c r="MT59" s="526"/>
      <c r="MU59" s="526"/>
      <c r="MV59" s="526"/>
      <c r="MW59" s="526"/>
      <c r="MX59" s="526"/>
      <c r="MY59" s="526"/>
      <c r="MZ59" s="526"/>
      <c r="NA59" s="526"/>
      <c r="NB59" s="526"/>
      <c r="NC59" s="526"/>
      <c r="ND59" s="526"/>
      <c r="NE59" s="526"/>
      <c r="NF59" s="526"/>
      <c r="NG59" s="526"/>
      <c r="NH59" s="526"/>
      <c r="NI59" s="526"/>
      <c r="NJ59" s="526"/>
      <c r="NK59" s="526"/>
      <c r="NL59" s="526"/>
      <c r="NM59" s="526"/>
      <c r="NN59" s="526"/>
      <c r="NO59" s="526"/>
      <c r="NP59" s="526"/>
      <c r="NQ59" s="526"/>
      <c r="NR59" s="526"/>
      <c r="NS59" s="526"/>
      <c r="NT59" s="526"/>
      <c r="NU59" s="526"/>
      <c r="NV59" s="526"/>
      <c r="NW59" s="526"/>
      <c r="NX59" s="526"/>
      <c r="NY59" s="526"/>
      <c r="NZ59" s="526"/>
      <c r="OA59" s="526"/>
      <c r="OB59" s="526"/>
      <c r="OC59" s="526"/>
      <c r="OD59" s="526"/>
      <c r="OE59" s="526"/>
      <c r="OF59" s="526"/>
      <c r="OG59" s="526"/>
      <c r="OH59" s="526"/>
      <c r="OI59" s="526"/>
      <c r="OJ59" s="526"/>
      <c r="OK59" s="526"/>
      <c r="OL59" s="526"/>
      <c r="OM59" s="526"/>
      <c r="ON59" s="526"/>
      <c r="OO59" s="526"/>
      <c r="OP59" s="526"/>
      <c r="OQ59" s="526"/>
      <c r="OR59" s="526"/>
      <c r="OS59" s="526"/>
      <c r="OT59" s="526"/>
      <c r="OU59" s="526"/>
      <c r="OV59" s="526"/>
      <c r="OW59" s="526"/>
      <c r="OX59" s="526"/>
      <c r="OY59" s="526"/>
      <c r="OZ59" s="526"/>
      <c r="PA59" s="526"/>
      <c r="PB59" s="526"/>
      <c r="PC59" s="526"/>
      <c r="PD59" s="526"/>
      <c r="PE59" s="526"/>
      <c r="PF59" s="526"/>
      <c r="PG59" s="526"/>
      <c r="PH59" s="526"/>
      <c r="PI59" s="526"/>
      <c r="PJ59" s="526"/>
      <c r="PK59" s="526"/>
      <c r="PL59" s="526"/>
      <c r="PM59" s="526"/>
      <c r="PN59" s="526"/>
      <c r="PO59" s="526"/>
      <c r="PP59" s="526"/>
      <c r="PQ59" s="526"/>
      <c r="PR59" s="526"/>
      <c r="PS59" s="526"/>
      <c r="PT59" s="526"/>
      <c r="PU59" s="526"/>
      <c r="PV59" s="526"/>
      <c r="PW59" s="526"/>
      <c r="PX59" s="526"/>
      <c r="PY59" s="526"/>
      <c r="PZ59" s="526"/>
      <c r="QA59" s="526"/>
      <c r="QB59" s="526"/>
      <c r="QC59" s="526"/>
      <c r="QD59" s="526"/>
      <c r="QE59" s="526"/>
      <c r="QF59" s="526"/>
      <c r="QG59" s="526"/>
      <c r="QH59" s="526"/>
      <c r="QI59" s="526"/>
      <c r="QJ59" s="526"/>
      <c r="QK59" s="526"/>
      <c r="QL59" s="526"/>
      <c r="QM59" s="526"/>
      <c r="QN59" s="526"/>
      <c r="QO59" s="526"/>
      <c r="QP59" s="526"/>
      <c r="QQ59" s="526"/>
      <c r="QR59" s="526"/>
      <c r="QS59" s="526"/>
      <c r="QT59" s="526"/>
      <c r="QU59" s="526"/>
      <c r="QV59" s="526"/>
      <c r="QW59" s="526"/>
      <c r="QX59" s="526"/>
      <c r="QY59" s="526"/>
      <c r="QZ59" s="526"/>
      <c r="RA59" s="526"/>
      <c r="RB59" s="526"/>
      <c r="RC59" s="526"/>
      <c r="RD59" s="526"/>
      <c r="RE59" s="526"/>
      <c r="RF59" s="526"/>
      <c r="RG59" s="526"/>
      <c r="RH59" s="526"/>
      <c r="RI59" s="526"/>
      <c r="RJ59" s="526"/>
      <c r="RK59" s="526"/>
      <c r="RL59" s="526"/>
      <c r="RM59" s="526"/>
      <c r="RN59" s="526"/>
      <c r="RO59" s="526"/>
      <c r="RP59" s="526"/>
      <c r="RQ59" s="526"/>
      <c r="RR59" s="526"/>
      <c r="RS59" s="526"/>
      <c r="RT59" s="526"/>
      <c r="RU59" s="526"/>
      <c r="RV59" s="526"/>
      <c r="RW59" s="526"/>
      <c r="RX59" s="526"/>
      <c r="RY59" s="526"/>
      <c r="RZ59" s="526"/>
      <c r="SA59" s="526"/>
      <c r="SB59" s="526"/>
      <c r="SC59" s="526"/>
      <c r="SD59" s="526"/>
      <c r="SE59" s="526"/>
      <c r="SF59" s="526"/>
      <c r="SG59" s="526"/>
      <c r="SH59" s="526"/>
      <c r="SI59" s="526"/>
      <c r="SJ59" s="526"/>
      <c r="SK59" s="526"/>
      <c r="SL59" s="526"/>
      <c r="SM59" s="526"/>
      <c r="SN59" s="526"/>
      <c r="SO59" s="526"/>
      <c r="SP59" s="526"/>
      <c r="SQ59" s="526"/>
      <c r="SR59" s="526"/>
      <c r="SS59" s="526"/>
      <c r="ST59" s="526"/>
      <c r="SU59" s="526"/>
      <c r="SV59" s="526"/>
      <c r="SW59" s="526"/>
      <c r="SX59" s="526"/>
      <c r="SY59" s="526"/>
      <c r="SZ59" s="526"/>
      <c r="TA59" s="526"/>
      <c r="TB59" s="526"/>
      <c r="TC59" s="526"/>
      <c r="TD59" s="526"/>
      <c r="TE59" s="526"/>
      <c r="TF59" s="526"/>
      <c r="TG59" s="526"/>
      <c r="TH59" s="526"/>
      <c r="TI59" s="526"/>
      <c r="TJ59" s="526"/>
      <c r="TK59" s="526"/>
      <c r="TL59" s="526"/>
      <c r="TM59" s="526"/>
      <c r="TN59" s="526"/>
      <c r="TO59" s="526"/>
      <c r="TP59" s="526"/>
      <c r="TQ59" s="526"/>
      <c r="TR59" s="526"/>
      <c r="TS59" s="526"/>
      <c r="TT59" s="526"/>
      <c r="TU59" s="526"/>
      <c r="TV59" s="526"/>
      <c r="TW59" s="526"/>
      <c r="TX59" s="526"/>
      <c r="TY59" s="526"/>
      <c r="TZ59" s="526"/>
      <c r="UA59" s="526"/>
      <c r="UB59" s="526"/>
      <c r="UC59" s="526"/>
      <c r="UD59" s="526"/>
      <c r="UE59" s="526"/>
      <c r="UF59" s="526"/>
      <c r="UG59" s="526"/>
      <c r="UH59" s="526"/>
      <c r="UI59" s="526"/>
      <c r="UJ59" s="526"/>
      <c r="UK59" s="526"/>
      <c r="UL59" s="526"/>
      <c r="UM59" s="526"/>
      <c r="UN59" s="526"/>
      <c r="UO59" s="526"/>
      <c r="UP59" s="526"/>
      <c r="UQ59" s="526"/>
      <c r="UR59" s="526"/>
      <c r="US59" s="526"/>
      <c r="UT59" s="526"/>
      <c r="UU59" s="526"/>
      <c r="UV59" s="526"/>
      <c r="UW59" s="526"/>
      <c r="UX59" s="526"/>
      <c r="UY59" s="526"/>
      <c r="UZ59" s="526"/>
      <c r="VA59" s="526"/>
      <c r="VB59" s="526"/>
      <c r="VC59" s="526"/>
      <c r="VD59" s="526"/>
      <c r="VE59" s="526"/>
      <c r="VF59" s="526"/>
      <c r="VG59" s="526"/>
      <c r="VH59" s="526"/>
      <c r="VI59" s="526"/>
      <c r="VJ59" s="526"/>
      <c r="VK59" s="526"/>
      <c r="VL59" s="526"/>
      <c r="VM59" s="526"/>
      <c r="VN59" s="526"/>
      <c r="VO59" s="526"/>
      <c r="VP59" s="526"/>
      <c r="VQ59" s="526"/>
      <c r="VR59" s="526"/>
      <c r="VS59" s="526"/>
      <c r="VT59" s="526"/>
      <c r="VU59" s="526"/>
      <c r="VV59" s="526"/>
      <c r="VW59" s="526"/>
      <c r="VX59" s="526"/>
      <c r="VY59" s="526"/>
      <c r="VZ59" s="526"/>
      <c r="WA59" s="526"/>
      <c r="WB59" s="526"/>
      <c r="WC59" s="526"/>
      <c r="WD59" s="526"/>
      <c r="WE59" s="526"/>
      <c r="WF59" s="526"/>
      <c r="WG59" s="526"/>
      <c r="WH59" s="526"/>
      <c r="WI59" s="526"/>
      <c r="WJ59" s="526"/>
      <c r="WK59" s="526"/>
      <c r="WL59" s="526"/>
      <c r="WM59" s="526"/>
      <c r="WN59" s="526"/>
      <c r="WO59" s="526"/>
      <c r="WP59" s="526"/>
      <c r="WQ59" s="526"/>
      <c r="WR59" s="526"/>
      <c r="WS59" s="526"/>
      <c r="WT59" s="526"/>
      <c r="WU59" s="526"/>
      <c r="WV59" s="526"/>
      <c r="WW59" s="526"/>
      <c r="WX59" s="526"/>
      <c r="WY59" s="526"/>
      <c r="WZ59" s="526"/>
      <c r="XA59" s="526"/>
      <c r="XB59" s="526"/>
      <c r="XC59" s="526"/>
      <c r="XD59" s="526"/>
      <c r="XE59" s="526"/>
      <c r="XF59" s="526"/>
      <c r="XG59" s="526"/>
      <c r="XH59" s="526"/>
      <c r="XI59" s="526"/>
      <c r="XJ59" s="526"/>
      <c r="XK59" s="526"/>
      <c r="XL59" s="526"/>
      <c r="XM59" s="526"/>
      <c r="XN59" s="526"/>
      <c r="XO59" s="526"/>
      <c r="XP59" s="526"/>
      <c r="XQ59" s="526"/>
      <c r="XR59" s="526"/>
      <c r="XS59" s="526"/>
      <c r="XT59" s="526"/>
      <c r="XU59" s="526"/>
      <c r="XV59" s="526"/>
      <c r="XW59" s="526"/>
      <c r="XX59" s="526"/>
      <c r="XY59" s="526"/>
      <c r="XZ59" s="526"/>
      <c r="YA59" s="526"/>
      <c r="YB59" s="526"/>
      <c r="YC59" s="526"/>
      <c r="YD59" s="526"/>
      <c r="YE59" s="526"/>
      <c r="YF59" s="526"/>
      <c r="YG59" s="526"/>
      <c r="YH59" s="526"/>
      <c r="YI59" s="526"/>
      <c r="YJ59" s="526"/>
      <c r="YK59" s="526"/>
      <c r="YL59" s="526"/>
      <c r="YM59" s="526"/>
      <c r="YN59" s="526"/>
      <c r="YO59" s="526"/>
      <c r="YP59" s="526"/>
      <c r="YQ59" s="526"/>
      <c r="YR59" s="526"/>
      <c r="YS59" s="526"/>
      <c r="YT59" s="526"/>
      <c r="YU59" s="526"/>
      <c r="YV59" s="526"/>
      <c r="YW59" s="526"/>
      <c r="YX59" s="526"/>
      <c r="YY59" s="526"/>
      <c r="YZ59" s="526"/>
      <c r="ZA59" s="526"/>
      <c r="ZB59" s="526"/>
      <c r="ZC59" s="526"/>
      <c r="ZD59" s="526"/>
      <c r="ZE59" s="526"/>
      <c r="ZF59" s="526"/>
      <c r="ZG59" s="526"/>
      <c r="ZH59" s="526"/>
      <c r="ZI59" s="526"/>
      <c r="ZJ59" s="526"/>
      <c r="ZK59" s="526"/>
      <c r="ZL59" s="526"/>
      <c r="ZM59" s="526"/>
      <c r="ZN59" s="526"/>
      <c r="ZO59" s="526"/>
      <c r="ZP59" s="526"/>
      <c r="ZQ59" s="526"/>
      <c r="ZR59" s="526"/>
      <c r="ZS59" s="526"/>
      <c r="ZT59" s="526"/>
      <c r="ZU59" s="526"/>
      <c r="ZV59" s="526"/>
      <c r="ZW59" s="526"/>
      <c r="ZX59" s="526"/>
      <c r="ZY59" s="526"/>
      <c r="ZZ59" s="526"/>
      <c r="AAA59" s="526"/>
      <c r="AAB59" s="526"/>
      <c r="AAC59" s="526"/>
      <c r="AAD59" s="526"/>
      <c r="AAE59" s="526"/>
      <c r="AAF59" s="526"/>
      <c r="AAG59" s="526"/>
      <c r="AAH59" s="526"/>
      <c r="AAI59" s="526"/>
      <c r="AAJ59" s="526"/>
      <c r="AAK59" s="526"/>
      <c r="AAL59" s="526"/>
      <c r="AAM59" s="526"/>
      <c r="AAN59" s="526"/>
      <c r="AAO59" s="526"/>
      <c r="AAP59" s="526"/>
      <c r="AAQ59" s="526"/>
      <c r="AAR59" s="526"/>
      <c r="AAS59" s="526"/>
      <c r="AAT59" s="526"/>
      <c r="AAU59" s="526"/>
      <c r="AAV59" s="526"/>
      <c r="AAW59" s="526"/>
      <c r="AAX59" s="526"/>
      <c r="AAY59" s="526"/>
      <c r="AAZ59" s="526"/>
      <c r="ABA59" s="526"/>
      <c r="ABB59" s="526"/>
      <c r="ABC59" s="526"/>
      <c r="ABD59" s="526"/>
      <c r="ABE59" s="526"/>
      <c r="ABF59" s="526"/>
      <c r="ABG59" s="526"/>
      <c r="ABH59" s="526"/>
      <c r="ABI59" s="526"/>
      <c r="ABJ59" s="526"/>
      <c r="ABK59" s="526"/>
      <c r="ABL59" s="526"/>
      <c r="ABM59" s="526"/>
      <c r="ABN59" s="526"/>
      <c r="ABO59" s="526"/>
      <c r="ABP59" s="526"/>
      <c r="ABQ59" s="526"/>
      <c r="ABR59" s="526"/>
      <c r="ABS59" s="526"/>
      <c r="ABT59" s="526"/>
      <c r="ABU59" s="526"/>
      <c r="ABV59" s="526"/>
      <c r="ABW59" s="526"/>
      <c r="ABX59" s="526"/>
      <c r="ABY59" s="526"/>
      <c r="ABZ59" s="526"/>
      <c r="ACA59" s="526"/>
      <c r="ACB59" s="526"/>
      <c r="ACC59" s="526"/>
      <c r="ACD59" s="526"/>
      <c r="ACE59" s="526"/>
      <c r="ACF59" s="526"/>
      <c r="ACG59" s="526"/>
      <c r="ACH59" s="526"/>
      <c r="ACI59" s="526"/>
      <c r="ACJ59" s="526"/>
      <c r="ACK59" s="526"/>
      <c r="ACL59" s="526"/>
      <c r="ACM59" s="526"/>
      <c r="ACN59" s="526"/>
      <c r="ACO59" s="526"/>
      <c r="ACP59" s="526"/>
      <c r="ACQ59" s="526"/>
      <c r="ACR59" s="526"/>
      <c r="ACS59" s="526"/>
      <c r="ACT59" s="526"/>
      <c r="ACU59" s="526"/>
      <c r="ACV59" s="526"/>
      <c r="ACW59" s="526"/>
      <c r="ACX59" s="526"/>
      <c r="ACY59" s="526"/>
      <c r="ACZ59" s="526"/>
      <c r="ADA59" s="526"/>
      <c r="ADB59" s="526"/>
      <c r="ADC59" s="526"/>
      <c r="ADD59" s="526"/>
      <c r="ADE59" s="526"/>
      <c r="ADF59" s="526"/>
      <c r="ADG59" s="526"/>
      <c r="ADH59" s="526"/>
      <c r="ADI59" s="526"/>
      <c r="ADJ59" s="526"/>
      <c r="ADK59" s="526"/>
      <c r="ADL59" s="526"/>
      <c r="ADM59" s="526"/>
      <c r="ADN59" s="526"/>
      <c r="ADO59" s="526"/>
      <c r="ADP59" s="526"/>
      <c r="ADQ59" s="526"/>
      <c r="ADR59" s="526"/>
      <c r="ADS59" s="526"/>
      <c r="ADT59" s="526"/>
      <c r="ADU59" s="526"/>
      <c r="ADV59" s="526"/>
      <c r="ADW59" s="526"/>
      <c r="ADX59" s="526"/>
      <c r="ADY59" s="526"/>
      <c r="ADZ59" s="526"/>
      <c r="AEA59" s="526"/>
      <c r="AEB59" s="526"/>
      <c r="AEC59" s="526"/>
      <c r="AED59" s="526"/>
      <c r="AEE59" s="526"/>
      <c r="AEF59" s="526"/>
      <c r="AEG59" s="526"/>
      <c r="AEH59" s="526"/>
      <c r="AEI59" s="526"/>
      <c r="AEJ59" s="526"/>
      <c r="AEK59" s="526"/>
      <c r="AEL59" s="526"/>
      <c r="AEM59" s="526"/>
      <c r="AEN59" s="526"/>
      <c r="AEO59" s="526"/>
      <c r="AEP59" s="526"/>
      <c r="AEQ59" s="526"/>
      <c r="AER59" s="526"/>
      <c r="AES59" s="526"/>
      <c r="AET59" s="526"/>
      <c r="AEU59" s="526"/>
      <c r="AEV59" s="526"/>
      <c r="AEW59" s="526"/>
      <c r="AEX59" s="526"/>
      <c r="AEY59" s="526"/>
      <c r="AEZ59" s="526"/>
      <c r="AFA59" s="526"/>
      <c r="AFB59" s="526"/>
      <c r="AFC59" s="526"/>
      <c r="AFD59" s="526"/>
      <c r="AFE59" s="526"/>
      <c r="AFF59" s="526"/>
      <c r="AFG59" s="526"/>
      <c r="AFH59" s="526"/>
      <c r="AFI59" s="526"/>
      <c r="AFJ59" s="526"/>
      <c r="AFK59" s="526"/>
      <c r="AFL59" s="526"/>
      <c r="AFM59" s="526"/>
      <c r="AFN59" s="526"/>
      <c r="AFO59" s="526"/>
      <c r="AFP59" s="526"/>
      <c r="AFQ59" s="526"/>
      <c r="AFR59" s="526"/>
      <c r="AFS59" s="526"/>
      <c r="AFT59" s="526"/>
      <c r="AFU59" s="526"/>
      <c r="AFV59" s="526"/>
      <c r="AFW59" s="526"/>
      <c r="AFX59" s="526"/>
      <c r="AFY59" s="526"/>
      <c r="AFZ59" s="526"/>
      <c r="AGA59" s="526"/>
      <c r="AGB59" s="526"/>
      <c r="AGC59" s="526"/>
      <c r="AGD59" s="526"/>
      <c r="AGE59" s="526"/>
      <c r="AGF59" s="526"/>
      <c r="AGG59" s="526"/>
      <c r="AGH59" s="526"/>
      <c r="AGI59" s="526"/>
      <c r="AGJ59" s="526"/>
      <c r="AGK59" s="526"/>
      <c r="AGL59" s="526"/>
      <c r="AGM59" s="526"/>
      <c r="AGN59" s="526"/>
      <c r="AGO59" s="526"/>
      <c r="AGP59" s="526"/>
      <c r="AGQ59" s="526"/>
      <c r="AGR59" s="526"/>
      <c r="AGS59" s="526"/>
      <c r="AGT59" s="526"/>
      <c r="AGU59" s="526"/>
      <c r="AGV59" s="526"/>
      <c r="AGW59" s="526"/>
      <c r="AGX59" s="526"/>
      <c r="AGY59" s="526"/>
      <c r="AGZ59" s="526"/>
      <c r="AHA59" s="526"/>
      <c r="AHB59" s="526"/>
      <c r="AHC59" s="526"/>
      <c r="AHD59" s="526"/>
      <c r="AHE59" s="526"/>
      <c r="AHF59" s="526"/>
      <c r="AHG59" s="526"/>
      <c r="AHH59" s="526"/>
      <c r="AHI59" s="526"/>
      <c r="AHJ59" s="526"/>
      <c r="AHK59" s="526"/>
      <c r="AHL59" s="526"/>
      <c r="AHM59" s="526"/>
      <c r="AHN59" s="526"/>
      <c r="AHO59" s="526"/>
      <c r="AHP59" s="526"/>
      <c r="AHQ59" s="526"/>
      <c r="AHR59" s="526"/>
      <c r="AHS59" s="526"/>
      <c r="AHT59" s="526"/>
      <c r="AHU59" s="526"/>
      <c r="AHV59" s="526"/>
      <c r="AHW59" s="526"/>
      <c r="AHX59" s="526"/>
      <c r="AHY59" s="526"/>
      <c r="AHZ59" s="526"/>
      <c r="AIA59" s="526"/>
      <c r="AIB59" s="526"/>
      <c r="AIC59" s="526"/>
      <c r="AID59" s="526"/>
      <c r="AIE59" s="526"/>
      <c r="AIF59" s="526"/>
      <c r="AIG59" s="526"/>
      <c r="AIH59" s="526"/>
      <c r="AII59" s="526"/>
      <c r="AIJ59" s="526"/>
      <c r="AIK59" s="526"/>
      <c r="AIL59" s="526"/>
      <c r="AIM59" s="526"/>
      <c r="AIN59" s="526"/>
      <c r="AIO59" s="526"/>
      <c r="AIP59" s="526"/>
      <c r="AIQ59" s="526"/>
      <c r="AIR59" s="526"/>
      <c r="AIS59" s="526"/>
      <c r="AIT59" s="526"/>
      <c r="AIU59" s="526"/>
      <c r="AIV59" s="526"/>
      <c r="AIW59" s="526"/>
      <c r="AIX59" s="526"/>
      <c r="AIY59" s="526"/>
      <c r="AIZ59" s="526"/>
      <c r="AJA59" s="526"/>
      <c r="AJB59" s="526"/>
      <c r="AJC59" s="526"/>
      <c r="AJD59" s="526"/>
      <c r="AJE59" s="526"/>
      <c r="AJF59" s="526"/>
      <c r="AJG59" s="526"/>
      <c r="AJH59" s="526"/>
      <c r="AJI59" s="526"/>
      <c r="AJJ59" s="526"/>
      <c r="AJK59" s="526"/>
      <c r="AJL59" s="526"/>
      <c r="AJM59" s="526"/>
      <c r="AJN59" s="526"/>
      <c r="AJO59" s="526"/>
      <c r="AJP59" s="526"/>
      <c r="AJQ59" s="526"/>
      <c r="AJR59" s="526"/>
      <c r="AJS59" s="526"/>
      <c r="AJT59" s="526"/>
      <c r="AJU59" s="526"/>
      <c r="AJV59" s="526"/>
      <c r="AJW59" s="526"/>
      <c r="AJX59" s="526"/>
      <c r="AJY59" s="526"/>
      <c r="AJZ59" s="526"/>
      <c r="AKA59" s="526"/>
      <c r="AKB59" s="526"/>
      <c r="AKC59" s="526"/>
      <c r="AKD59" s="526"/>
      <c r="AKE59" s="526"/>
      <c r="AKF59" s="526"/>
      <c r="AKG59" s="526"/>
      <c r="AKH59" s="526"/>
      <c r="AKI59" s="526"/>
      <c r="AKJ59" s="526"/>
      <c r="AKK59" s="526"/>
      <c r="AKL59" s="526"/>
      <c r="AKM59" s="526"/>
      <c r="AKN59" s="526"/>
      <c r="AKO59" s="526"/>
      <c r="AKP59" s="526"/>
      <c r="AKQ59" s="526"/>
      <c r="AKR59" s="526"/>
      <c r="AKS59" s="526"/>
      <c r="AKT59" s="526"/>
      <c r="AKU59" s="526"/>
      <c r="AKV59" s="526"/>
      <c r="AKW59" s="526"/>
      <c r="AKX59" s="526"/>
      <c r="AKY59" s="526"/>
      <c r="AKZ59" s="526"/>
      <c r="ALA59" s="526"/>
      <c r="ALB59" s="526"/>
      <c r="ALC59" s="526"/>
      <c r="ALD59" s="526"/>
      <c r="ALE59" s="526"/>
      <c r="ALF59" s="526"/>
      <c r="ALG59" s="526"/>
      <c r="ALH59" s="526"/>
      <c r="ALI59" s="526"/>
      <c r="ALJ59" s="526"/>
      <c r="ALK59" s="526"/>
      <c r="ALL59" s="526"/>
      <c r="ALM59" s="526"/>
      <c r="ALN59" s="526"/>
      <c r="ALO59" s="526"/>
      <c r="ALP59" s="526"/>
      <c r="ALQ59" s="526"/>
      <c r="ALR59" s="526"/>
      <c r="ALS59" s="526"/>
      <c r="ALT59" s="526"/>
      <c r="ALU59" s="526"/>
      <c r="ALV59" s="526"/>
      <c r="ALW59" s="526"/>
      <c r="ALX59" s="526"/>
      <c r="ALY59" s="526"/>
      <c r="ALZ59" s="526"/>
      <c r="AMA59" s="526"/>
      <c r="AMB59" s="526"/>
      <c r="AMC59" s="526"/>
      <c r="AMD59" s="526"/>
      <c r="AME59" s="526"/>
      <c r="AMF59" s="526"/>
      <c r="AMG59" s="526"/>
      <c r="AMH59" s="526"/>
      <c r="AMI59" s="526"/>
      <c r="AMJ59" s="526"/>
      <c r="AMK59" s="526"/>
      <c r="AML59" s="526"/>
      <c r="AMM59" s="526"/>
      <c r="AMN59" s="526"/>
      <c r="AMO59" s="526"/>
      <c r="AMP59" s="526"/>
      <c r="AMQ59" s="526"/>
      <c r="AMR59" s="526"/>
      <c r="AMS59" s="526"/>
      <c r="AMT59" s="526"/>
      <c r="AMU59" s="526"/>
      <c r="AMV59" s="526"/>
      <c r="AMW59" s="526"/>
      <c r="AMX59" s="526"/>
      <c r="AMY59" s="526"/>
      <c r="AMZ59" s="526"/>
      <c r="ANA59" s="526"/>
      <c r="ANB59" s="526"/>
      <c r="ANC59" s="526"/>
      <c r="AND59" s="526"/>
      <c r="ANE59" s="526"/>
      <c r="ANF59" s="526"/>
      <c r="ANG59" s="526"/>
      <c r="ANH59" s="526"/>
      <c r="ANI59" s="526"/>
      <c r="ANJ59" s="526"/>
      <c r="ANK59" s="526"/>
      <c r="ANL59" s="526"/>
      <c r="ANM59" s="526"/>
      <c r="ANN59" s="526"/>
      <c r="ANO59" s="526"/>
      <c r="ANP59" s="526"/>
      <c r="ANQ59" s="526"/>
      <c r="ANR59" s="526"/>
      <c r="ANS59" s="526"/>
      <c r="ANT59" s="526"/>
      <c r="ANU59" s="526"/>
      <c r="ANV59" s="526"/>
      <c r="ANW59" s="526"/>
      <c r="ANX59" s="526"/>
      <c r="ANY59" s="526"/>
      <c r="ANZ59" s="526"/>
      <c r="AOA59" s="526"/>
      <c r="AOB59" s="526"/>
      <c r="AOC59" s="526"/>
      <c r="AOD59" s="526"/>
      <c r="AOE59" s="526"/>
      <c r="AOF59" s="526"/>
      <c r="AOG59" s="526"/>
      <c r="AOH59" s="526"/>
      <c r="AOI59" s="526"/>
      <c r="AOJ59" s="526"/>
      <c r="AOK59" s="526"/>
      <c r="AOL59" s="526"/>
      <c r="AOM59" s="526"/>
      <c r="AON59" s="526"/>
      <c r="AOO59" s="526"/>
      <c r="AOP59" s="526"/>
      <c r="AOQ59" s="526"/>
      <c r="AOR59" s="526"/>
      <c r="AOS59" s="526"/>
      <c r="AOT59" s="526"/>
      <c r="AOU59" s="526"/>
      <c r="AOV59" s="526"/>
      <c r="AOW59" s="526"/>
      <c r="AOX59" s="526"/>
      <c r="AOY59" s="526"/>
      <c r="AOZ59" s="526"/>
      <c r="APA59" s="526"/>
      <c r="APB59" s="526"/>
      <c r="APC59" s="526"/>
      <c r="APD59" s="526"/>
      <c r="APE59" s="526"/>
      <c r="APF59" s="526"/>
      <c r="APG59" s="526"/>
      <c r="APH59" s="526"/>
      <c r="API59" s="526"/>
      <c r="APJ59" s="526"/>
      <c r="APK59" s="526"/>
      <c r="APL59" s="526"/>
      <c r="APM59" s="526"/>
      <c r="APN59" s="526"/>
      <c r="APO59" s="526"/>
      <c r="APP59" s="526"/>
      <c r="APQ59" s="526"/>
      <c r="APR59" s="526"/>
      <c r="APS59" s="526"/>
      <c r="APT59" s="526"/>
      <c r="APU59" s="526"/>
      <c r="APV59" s="526"/>
      <c r="APW59" s="526"/>
      <c r="APX59" s="526"/>
      <c r="APY59" s="526"/>
      <c r="APZ59" s="526"/>
      <c r="AQA59" s="526"/>
      <c r="AQB59" s="526"/>
      <c r="AQC59" s="526"/>
      <c r="AQD59" s="526"/>
      <c r="AQE59" s="526"/>
      <c r="AQF59" s="526"/>
      <c r="AQG59" s="526"/>
      <c r="AQH59" s="526"/>
      <c r="AQI59" s="526"/>
      <c r="AQJ59" s="526"/>
      <c r="AQK59" s="526"/>
      <c r="AQL59" s="526"/>
      <c r="AQM59" s="526"/>
      <c r="AQN59" s="526"/>
      <c r="AQO59" s="526"/>
      <c r="AQP59" s="526"/>
      <c r="AQQ59" s="526"/>
      <c r="AQR59" s="526"/>
      <c r="AQS59" s="526"/>
      <c r="AQT59" s="526"/>
      <c r="AQU59" s="526"/>
      <c r="AQV59" s="526"/>
      <c r="AQW59" s="526"/>
      <c r="AQX59" s="526"/>
      <c r="AQY59" s="526"/>
      <c r="AQZ59" s="526"/>
      <c r="ARA59" s="526"/>
      <c r="ARB59" s="526"/>
      <c r="ARC59" s="526"/>
      <c r="ARD59" s="526"/>
      <c r="ARE59" s="526"/>
      <c r="ARF59" s="526"/>
      <c r="ARG59" s="526"/>
      <c r="ARH59" s="526"/>
      <c r="ARI59" s="526"/>
      <c r="ARJ59" s="526"/>
      <c r="ARK59" s="526"/>
      <c r="ARL59" s="526"/>
      <c r="ARM59" s="526"/>
      <c r="ARN59" s="526"/>
      <c r="ARO59" s="526"/>
      <c r="ARP59" s="526"/>
      <c r="ARQ59" s="526"/>
      <c r="ARR59" s="526"/>
      <c r="ARS59" s="526"/>
      <c r="ART59" s="526"/>
      <c r="ARU59" s="526"/>
      <c r="ARV59" s="526"/>
      <c r="ARW59" s="526"/>
      <c r="ARX59" s="526"/>
      <c r="ARY59" s="526"/>
      <c r="ARZ59" s="526"/>
      <c r="ASA59" s="526"/>
      <c r="ASB59" s="526"/>
      <c r="ASC59" s="526"/>
      <c r="ASD59" s="526"/>
      <c r="ASE59" s="526"/>
      <c r="ASF59" s="526"/>
      <c r="ASG59" s="526"/>
      <c r="ASH59" s="526"/>
      <c r="ASI59" s="526"/>
      <c r="ASJ59" s="526"/>
      <c r="ASK59" s="526"/>
      <c r="ASL59" s="526"/>
      <c r="ASM59" s="526"/>
      <c r="ASN59" s="526"/>
      <c r="ASO59" s="526"/>
      <c r="ASP59" s="526"/>
      <c r="ASQ59" s="526"/>
      <c r="ASR59" s="526"/>
      <c r="ASS59" s="526"/>
      <c r="AST59" s="526"/>
      <c r="ASU59" s="526"/>
      <c r="ASV59" s="526"/>
      <c r="ASW59" s="526"/>
      <c r="ASX59" s="526"/>
      <c r="ASY59" s="526"/>
      <c r="ASZ59" s="526"/>
      <c r="ATA59" s="526"/>
      <c r="ATB59" s="526"/>
      <c r="ATC59" s="526"/>
      <c r="ATD59" s="526"/>
      <c r="ATE59" s="526"/>
      <c r="ATF59" s="526"/>
      <c r="ATG59" s="526"/>
      <c r="ATH59" s="526"/>
      <c r="ATI59" s="526"/>
      <c r="ATJ59" s="526"/>
      <c r="ATK59" s="526"/>
      <c r="ATL59" s="526"/>
      <c r="ATM59" s="526"/>
      <c r="ATN59" s="526"/>
      <c r="ATO59" s="526"/>
      <c r="ATP59" s="526"/>
      <c r="ATQ59" s="526"/>
      <c r="ATR59" s="526"/>
      <c r="ATS59" s="526"/>
      <c r="ATT59" s="526"/>
      <c r="ATU59" s="526"/>
      <c r="ATV59" s="526"/>
      <c r="ATW59" s="526"/>
      <c r="ATX59" s="526"/>
      <c r="ATY59" s="526"/>
      <c r="ATZ59" s="526"/>
      <c r="AUA59" s="526"/>
      <c r="AUB59" s="526"/>
      <c r="AUC59" s="526"/>
      <c r="AUD59" s="526"/>
      <c r="AUE59" s="526"/>
      <c r="AUF59" s="526"/>
      <c r="AUG59" s="526"/>
      <c r="AUH59" s="526"/>
      <c r="AUI59" s="526"/>
      <c r="AUJ59" s="526"/>
      <c r="AUK59" s="526"/>
      <c r="AUL59" s="526"/>
      <c r="AUM59" s="526"/>
      <c r="AUN59" s="526"/>
      <c r="AUO59" s="526"/>
      <c r="AUP59" s="526"/>
      <c r="AUQ59" s="526"/>
      <c r="AUR59" s="526"/>
      <c r="AUS59" s="526"/>
      <c r="AUT59" s="526"/>
      <c r="AUU59" s="526"/>
      <c r="AUV59" s="526"/>
      <c r="AUW59" s="526"/>
      <c r="AUX59" s="526"/>
      <c r="AUY59" s="526"/>
      <c r="AUZ59" s="526"/>
      <c r="AVA59" s="526"/>
      <c r="AVB59" s="526"/>
      <c r="AVC59" s="526"/>
      <c r="AVD59" s="526"/>
      <c r="AVE59" s="526"/>
      <c r="AVF59" s="526"/>
      <c r="AVG59" s="526"/>
      <c r="AVH59" s="526"/>
      <c r="AVI59" s="526"/>
      <c r="AVJ59" s="526"/>
      <c r="AVK59" s="526"/>
      <c r="AVL59" s="526"/>
      <c r="AVM59" s="526"/>
      <c r="AVN59" s="526"/>
      <c r="AVO59" s="526"/>
      <c r="AVP59" s="526"/>
      <c r="AVQ59" s="526"/>
      <c r="AVR59" s="526"/>
      <c r="AVS59" s="526"/>
      <c r="AVT59" s="526"/>
      <c r="AVU59" s="526"/>
      <c r="AVV59" s="526"/>
      <c r="AVW59" s="526"/>
      <c r="AVX59" s="526"/>
      <c r="AVY59" s="526"/>
      <c r="AVZ59" s="526"/>
      <c r="AWA59" s="526"/>
      <c r="AWB59" s="526"/>
      <c r="AWC59" s="526"/>
      <c r="AWD59" s="526"/>
      <c r="AWE59" s="526"/>
      <c r="AWF59" s="526"/>
      <c r="AWG59" s="526"/>
      <c r="AWH59" s="526"/>
      <c r="AWI59" s="526"/>
      <c r="AWJ59" s="526"/>
      <c r="AWK59" s="526"/>
      <c r="AWL59" s="526"/>
      <c r="AWM59" s="526"/>
      <c r="AWN59" s="526"/>
      <c r="AWO59" s="526"/>
      <c r="AWP59" s="526"/>
      <c r="AWQ59" s="526"/>
      <c r="AWR59" s="526"/>
      <c r="AWS59" s="526"/>
      <c r="AWT59" s="526"/>
      <c r="AWU59" s="526"/>
      <c r="AWV59" s="526"/>
      <c r="AWW59" s="526"/>
      <c r="AWX59" s="526"/>
      <c r="AWY59" s="526"/>
      <c r="AWZ59" s="526"/>
      <c r="AXA59" s="526"/>
      <c r="AXB59" s="526"/>
      <c r="AXC59" s="526"/>
      <c r="AXD59" s="526"/>
      <c r="AXE59" s="526"/>
      <c r="AXF59" s="526"/>
      <c r="AXG59" s="526"/>
      <c r="AXH59" s="526"/>
      <c r="AXI59" s="526"/>
      <c r="AXJ59" s="526"/>
      <c r="AXK59" s="526"/>
      <c r="AXL59" s="526"/>
      <c r="AXM59" s="526"/>
      <c r="AXN59" s="526"/>
      <c r="AXO59" s="526"/>
      <c r="AXP59" s="526"/>
      <c r="AXQ59" s="526"/>
      <c r="AXR59" s="526"/>
      <c r="AXS59" s="526"/>
      <c r="AXT59" s="526"/>
      <c r="AXU59" s="526"/>
      <c r="AXV59" s="526"/>
      <c r="AXW59" s="526"/>
      <c r="AXX59" s="526"/>
      <c r="AXY59" s="526"/>
      <c r="AXZ59" s="526"/>
      <c r="AYA59" s="526"/>
      <c r="AYB59" s="526"/>
      <c r="AYC59" s="526"/>
      <c r="AYD59" s="526"/>
      <c r="AYE59" s="526"/>
      <c r="AYF59" s="526"/>
      <c r="AYG59" s="526"/>
      <c r="AYH59" s="526"/>
      <c r="AYI59" s="526"/>
      <c r="AYJ59" s="526"/>
      <c r="AYK59" s="526"/>
      <c r="AYL59" s="526"/>
      <c r="AYM59" s="526"/>
      <c r="AYN59" s="526"/>
      <c r="AYO59" s="526"/>
      <c r="AYP59" s="526"/>
      <c r="AYQ59" s="526"/>
      <c r="AYR59" s="526"/>
      <c r="AYS59" s="526"/>
      <c r="AYT59" s="526"/>
      <c r="AYU59" s="526"/>
      <c r="AYV59" s="526"/>
      <c r="AYW59" s="526"/>
      <c r="AYX59" s="526"/>
      <c r="AYY59" s="526"/>
      <c r="AYZ59" s="526"/>
      <c r="AZA59" s="526"/>
      <c r="AZB59" s="526"/>
      <c r="AZC59" s="526"/>
      <c r="AZD59" s="526"/>
      <c r="AZE59" s="526"/>
      <c r="AZF59" s="526"/>
      <c r="AZG59" s="526"/>
      <c r="AZH59" s="526"/>
      <c r="AZI59" s="526"/>
      <c r="AZJ59" s="526"/>
      <c r="AZK59" s="526"/>
      <c r="AZL59" s="526"/>
      <c r="AZM59" s="526"/>
      <c r="AZN59" s="526"/>
      <c r="AZO59" s="526"/>
      <c r="AZP59" s="526"/>
      <c r="AZQ59" s="526"/>
      <c r="AZR59" s="526"/>
      <c r="AZS59" s="526"/>
      <c r="AZT59" s="526"/>
      <c r="AZU59" s="526"/>
      <c r="AZV59" s="526"/>
      <c r="AZW59" s="526"/>
      <c r="AZX59" s="526"/>
      <c r="AZY59" s="526"/>
      <c r="AZZ59" s="526"/>
      <c r="BAA59" s="526"/>
      <c r="BAB59" s="526"/>
      <c r="BAC59" s="526"/>
      <c r="BAD59" s="526"/>
      <c r="BAE59" s="526"/>
      <c r="BAF59" s="526"/>
      <c r="BAG59" s="526"/>
      <c r="BAH59" s="526"/>
      <c r="BAI59" s="526"/>
      <c r="BAJ59" s="526"/>
      <c r="BAK59" s="526"/>
      <c r="BAL59" s="526"/>
      <c r="BAM59" s="526"/>
      <c r="BAN59" s="526"/>
      <c r="BAO59" s="526"/>
      <c r="BAP59" s="526"/>
      <c r="BAQ59" s="526"/>
      <c r="BAR59" s="526"/>
      <c r="BAS59" s="526"/>
      <c r="BAT59" s="526"/>
      <c r="BAU59" s="526"/>
      <c r="BAV59" s="526"/>
      <c r="BAW59" s="526"/>
      <c r="BAX59" s="526"/>
      <c r="BAY59" s="526"/>
      <c r="BAZ59" s="526"/>
      <c r="BBA59" s="526"/>
      <c r="BBB59" s="526"/>
      <c r="BBC59" s="526"/>
      <c r="BBD59" s="526"/>
      <c r="BBE59" s="526"/>
      <c r="BBF59" s="526"/>
      <c r="BBG59" s="526"/>
      <c r="BBH59" s="526"/>
      <c r="BBI59" s="526"/>
      <c r="BBJ59" s="526"/>
      <c r="BBK59" s="526"/>
      <c r="BBL59" s="526"/>
      <c r="BBM59" s="526"/>
      <c r="BBN59" s="526"/>
      <c r="BBO59" s="526"/>
      <c r="BBP59" s="526"/>
      <c r="BBQ59" s="526"/>
      <c r="BBR59" s="526"/>
      <c r="BBS59" s="526"/>
      <c r="BBT59" s="526"/>
      <c r="BBU59" s="526"/>
      <c r="BBV59" s="526"/>
      <c r="BBW59" s="526"/>
      <c r="BBX59" s="526"/>
      <c r="BBY59" s="526"/>
      <c r="BBZ59" s="526"/>
      <c r="BCA59" s="526"/>
      <c r="BCB59" s="526"/>
      <c r="BCC59" s="526"/>
      <c r="BCD59" s="526"/>
      <c r="BCE59" s="526"/>
      <c r="BCF59" s="526"/>
      <c r="BCG59" s="526"/>
      <c r="BCH59" s="526"/>
      <c r="BCI59" s="526"/>
      <c r="BCJ59" s="526"/>
      <c r="BCK59" s="526"/>
      <c r="BCL59" s="526"/>
      <c r="BCM59" s="526"/>
      <c r="BCN59" s="526"/>
      <c r="BCO59" s="526"/>
      <c r="BCP59" s="526"/>
      <c r="BCQ59" s="526"/>
      <c r="BCR59" s="526"/>
      <c r="BCS59" s="526"/>
      <c r="BCT59" s="526"/>
      <c r="BCU59" s="526"/>
      <c r="BCV59" s="526"/>
      <c r="BCW59" s="526"/>
      <c r="BCX59" s="526"/>
      <c r="BCY59" s="526"/>
      <c r="BCZ59" s="526"/>
      <c r="BDA59" s="526"/>
      <c r="BDB59" s="526"/>
      <c r="BDC59" s="526"/>
      <c r="BDD59" s="526"/>
      <c r="BDE59" s="526"/>
      <c r="BDF59" s="526"/>
      <c r="BDG59" s="526"/>
      <c r="BDH59" s="526"/>
      <c r="BDI59" s="526"/>
      <c r="BDJ59" s="526"/>
      <c r="BDK59" s="526"/>
      <c r="BDL59" s="526"/>
      <c r="BDM59" s="526"/>
      <c r="BDN59" s="526"/>
      <c r="BDO59" s="526"/>
      <c r="BDP59" s="526"/>
      <c r="BDQ59" s="526"/>
      <c r="BDR59" s="526"/>
      <c r="BDS59" s="526"/>
      <c r="BDT59" s="526"/>
      <c r="BDU59" s="526"/>
      <c r="BDV59" s="526"/>
      <c r="BDW59" s="526"/>
      <c r="BDX59" s="526"/>
      <c r="BDY59" s="526"/>
      <c r="BDZ59" s="526"/>
      <c r="BEA59" s="526"/>
      <c r="BEB59" s="526"/>
      <c r="BEC59" s="526"/>
      <c r="BED59" s="526"/>
      <c r="BEE59" s="526"/>
      <c r="BEF59" s="526"/>
      <c r="BEG59" s="526"/>
      <c r="BEH59" s="526"/>
      <c r="BEI59" s="526"/>
      <c r="BEJ59" s="526"/>
      <c r="BEK59" s="526"/>
      <c r="BEL59" s="526"/>
      <c r="BEM59" s="526"/>
      <c r="BEN59" s="526"/>
      <c r="BEO59" s="526"/>
      <c r="BEP59" s="526"/>
      <c r="BEQ59" s="526"/>
      <c r="BER59" s="526"/>
      <c r="BES59" s="526"/>
      <c r="BET59" s="526"/>
      <c r="BEU59" s="526"/>
      <c r="BEV59" s="526"/>
      <c r="BEW59" s="526"/>
      <c r="BEX59" s="526"/>
      <c r="BEY59" s="526"/>
      <c r="BEZ59" s="526"/>
      <c r="BFA59" s="526"/>
      <c r="BFB59" s="526"/>
      <c r="BFC59" s="526"/>
      <c r="BFD59" s="526"/>
      <c r="BFE59" s="526"/>
      <c r="BFF59" s="526"/>
      <c r="BFG59" s="526"/>
      <c r="BFH59" s="526"/>
      <c r="BFI59" s="526"/>
      <c r="BFJ59" s="526"/>
      <c r="BFK59" s="526"/>
      <c r="BFL59" s="526"/>
      <c r="BFM59" s="526"/>
      <c r="BFN59" s="526"/>
      <c r="BFO59" s="526"/>
      <c r="BFP59" s="526"/>
      <c r="BFQ59" s="526"/>
      <c r="BFR59" s="526"/>
      <c r="BFS59" s="526"/>
      <c r="BFT59" s="526"/>
      <c r="BFU59" s="526"/>
      <c r="BFV59" s="526"/>
      <c r="BFW59" s="526"/>
      <c r="BFX59" s="526"/>
      <c r="BFY59" s="526"/>
      <c r="BFZ59" s="526"/>
      <c r="BGA59" s="526"/>
      <c r="BGB59" s="526"/>
      <c r="BGC59" s="526"/>
      <c r="BGD59" s="526"/>
      <c r="BGE59" s="526"/>
      <c r="BGF59" s="526"/>
      <c r="BGG59" s="526"/>
      <c r="BGH59" s="526"/>
      <c r="BGI59" s="526"/>
      <c r="BGJ59" s="526"/>
      <c r="BGK59" s="526"/>
      <c r="BGL59" s="526"/>
      <c r="BGM59" s="526"/>
      <c r="BGN59" s="526"/>
      <c r="BGO59" s="526"/>
      <c r="BGP59" s="526"/>
      <c r="BGQ59" s="526"/>
      <c r="BGR59" s="526"/>
      <c r="BGS59" s="526"/>
      <c r="BGT59" s="526"/>
      <c r="BGU59" s="526"/>
      <c r="BGV59" s="526"/>
      <c r="BGW59" s="526"/>
      <c r="BGX59" s="526"/>
      <c r="BGY59" s="526"/>
      <c r="BGZ59" s="526"/>
      <c r="BHA59" s="526"/>
      <c r="BHB59" s="526"/>
      <c r="BHC59" s="526"/>
      <c r="BHD59" s="526"/>
      <c r="BHE59" s="526"/>
      <c r="BHF59" s="526"/>
      <c r="BHG59" s="526"/>
      <c r="BHH59" s="526"/>
      <c r="BHI59" s="526"/>
      <c r="BHJ59" s="526"/>
      <c r="BHK59" s="526"/>
      <c r="BHL59" s="526"/>
      <c r="BHM59" s="526"/>
      <c r="BHN59" s="526"/>
      <c r="BHO59" s="526"/>
      <c r="BHP59" s="526"/>
      <c r="BHQ59" s="526"/>
      <c r="BHR59" s="526"/>
      <c r="BHS59" s="526"/>
      <c r="BHT59" s="526"/>
      <c r="BHU59" s="526"/>
      <c r="BHV59" s="526"/>
      <c r="BHW59" s="526"/>
      <c r="BHX59" s="526"/>
      <c r="BHY59" s="526"/>
      <c r="BHZ59" s="526"/>
      <c r="BIA59" s="526"/>
      <c r="BIB59" s="526"/>
      <c r="BIC59" s="526"/>
      <c r="BID59" s="526"/>
      <c r="BIE59" s="526"/>
      <c r="BIF59" s="526"/>
      <c r="BIG59" s="526"/>
      <c r="BIH59" s="526"/>
      <c r="BII59" s="526"/>
      <c r="BIJ59" s="526"/>
      <c r="BIK59" s="526"/>
      <c r="BIL59" s="526"/>
      <c r="BIM59" s="526"/>
      <c r="BIN59" s="526"/>
      <c r="BIO59" s="526"/>
      <c r="BIP59" s="526"/>
      <c r="BIQ59" s="526"/>
      <c r="BIR59" s="526"/>
      <c r="BIS59" s="526"/>
      <c r="BIT59" s="526"/>
      <c r="BIU59" s="526"/>
      <c r="BIV59" s="526"/>
      <c r="BIW59" s="526"/>
      <c r="BIX59" s="526"/>
      <c r="BIY59" s="526"/>
      <c r="BIZ59" s="526"/>
      <c r="BJA59" s="526"/>
      <c r="BJB59" s="526"/>
      <c r="BJC59" s="526"/>
      <c r="BJD59" s="526"/>
      <c r="BJE59" s="526"/>
      <c r="BJF59" s="526"/>
      <c r="BJG59" s="526"/>
      <c r="BJH59" s="526"/>
      <c r="BJI59" s="526"/>
      <c r="BJJ59" s="526"/>
      <c r="BJK59" s="526"/>
      <c r="BJL59" s="526"/>
      <c r="BJM59" s="526"/>
      <c r="BJN59" s="526"/>
      <c r="BJO59" s="526"/>
      <c r="BJP59" s="526"/>
      <c r="BJQ59" s="526"/>
      <c r="BJR59" s="526"/>
      <c r="BJS59" s="526"/>
      <c r="BJT59" s="526"/>
      <c r="BJU59" s="526"/>
      <c r="BJV59" s="526"/>
      <c r="BJW59" s="526"/>
      <c r="BJX59" s="526"/>
      <c r="BJY59" s="526"/>
      <c r="BJZ59" s="526"/>
      <c r="BKA59" s="526"/>
      <c r="BKB59" s="526"/>
      <c r="BKC59" s="526"/>
      <c r="BKD59" s="526"/>
      <c r="BKE59" s="526"/>
      <c r="BKF59" s="526"/>
      <c r="BKG59" s="526"/>
      <c r="BKH59" s="526"/>
      <c r="BKI59" s="526"/>
      <c r="BKJ59" s="526"/>
      <c r="BKK59" s="526"/>
      <c r="BKL59" s="526"/>
      <c r="BKM59" s="526"/>
      <c r="BKN59" s="526"/>
      <c r="BKO59" s="526"/>
      <c r="BKP59" s="526"/>
      <c r="BKQ59" s="526"/>
      <c r="BKR59" s="526"/>
      <c r="BKS59" s="526"/>
      <c r="BKT59" s="526"/>
      <c r="BKU59" s="526"/>
      <c r="BKV59" s="526"/>
      <c r="BKW59" s="526"/>
      <c r="BKX59" s="526"/>
      <c r="BKY59" s="526"/>
      <c r="BKZ59" s="526"/>
      <c r="BLA59" s="526"/>
      <c r="BLB59" s="526"/>
      <c r="BLC59" s="526"/>
      <c r="BLD59" s="526"/>
      <c r="BLE59" s="526"/>
      <c r="BLF59" s="526"/>
      <c r="BLG59" s="526"/>
      <c r="BLH59" s="526"/>
      <c r="BLI59" s="526"/>
      <c r="BLJ59" s="526"/>
      <c r="BLK59" s="526"/>
      <c r="BLL59" s="526"/>
      <c r="BLM59" s="526"/>
      <c r="BLN59" s="526"/>
      <c r="BLO59" s="526"/>
      <c r="BLP59" s="526"/>
      <c r="BLQ59" s="526"/>
      <c r="BLR59" s="526"/>
      <c r="BLS59" s="526"/>
      <c r="BLT59" s="526"/>
      <c r="BLU59" s="526"/>
      <c r="BLV59" s="526"/>
      <c r="BLW59" s="526"/>
      <c r="BLX59" s="526"/>
      <c r="BLY59" s="526"/>
      <c r="BLZ59" s="526"/>
      <c r="BMA59" s="526"/>
      <c r="BMB59" s="526"/>
      <c r="BMC59" s="526"/>
      <c r="BMD59" s="526"/>
      <c r="BME59" s="526"/>
      <c r="BMF59" s="526"/>
      <c r="BMG59" s="526"/>
      <c r="BMH59" s="526"/>
      <c r="BMI59" s="526"/>
      <c r="BMJ59" s="526"/>
      <c r="BMK59" s="526"/>
      <c r="BML59" s="526"/>
      <c r="BMM59" s="526"/>
      <c r="BMN59" s="526"/>
      <c r="BMO59" s="526"/>
      <c r="BMP59" s="526"/>
      <c r="BMQ59" s="526"/>
      <c r="BMR59" s="526"/>
      <c r="BMS59" s="526"/>
      <c r="BMT59" s="526"/>
      <c r="BMU59" s="526"/>
      <c r="BMV59" s="526"/>
      <c r="BMW59" s="526"/>
      <c r="BMX59" s="526"/>
      <c r="BMY59" s="526"/>
      <c r="BMZ59" s="526"/>
      <c r="BNA59" s="526"/>
      <c r="BNB59" s="526"/>
      <c r="BNC59" s="526"/>
      <c r="BND59" s="526"/>
      <c r="BNE59" s="526"/>
      <c r="BNF59" s="526"/>
      <c r="BNG59" s="526"/>
      <c r="BNH59" s="526"/>
      <c r="BNI59" s="526"/>
      <c r="BNJ59" s="526"/>
      <c r="BNK59" s="526"/>
      <c r="BNL59" s="526"/>
      <c r="BNM59" s="526"/>
      <c r="BNN59" s="526"/>
      <c r="BNO59" s="526"/>
      <c r="BNP59" s="526"/>
      <c r="BNQ59" s="526"/>
      <c r="BNR59" s="526"/>
      <c r="BNS59" s="526"/>
      <c r="BNT59" s="526"/>
      <c r="BNU59" s="526"/>
      <c r="BNV59" s="526"/>
      <c r="BNW59" s="526"/>
      <c r="BNX59" s="526"/>
      <c r="BNY59" s="526"/>
      <c r="BNZ59" s="526"/>
      <c r="BOA59" s="526"/>
      <c r="BOB59" s="526"/>
      <c r="BOC59" s="526"/>
      <c r="BOD59" s="526"/>
      <c r="BOE59" s="526"/>
      <c r="BOF59" s="526"/>
      <c r="BOG59" s="526"/>
      <c r="BOH59" s="526"/>
      <c r="BOI59" s="526"/>
      <c r="BOJ59" s="526"/>
      <c r="BOK59" s="526"/>
      <c r="BOL59" s="526"/>
      <c r="BOM59" s="526"/>
      <c r="BON59" s="526"/>
      <c r="BOO59" s="526"/>
      <c r="BOP59" s="526"/>
      <c r="BOQ59" s="526"/>
      <c r="BOR59" s="526"/>
      <c r="BOS59" s="526"/>
      <c r="BOT59" s="526"/>
      <c r="BOU59" s="526"/>
      <c r="BOV59" s="526"/>
      <c r="BOW59" s="526"/>
      <c r="BOX59" s="526"/>
      <c r="BOY59" s="526"/>
      <c r="BOZ59" s="526"/>
      <c r="BPA59" s="526"/>
      <c r="BPB59" s="526"/>
      <c r="BPC59" s="526"/>
      <c r="BPD59" s="526"/>
      <c r="BPE59" s="526"/>
      <c r="BPF59" s="526"/>
      <c r="BPG59" s="526"/>
      <c r="BPH59" s="526"/>
      <c r="BPI59" s="526"/>
      <c r="BPJ59" s="526"/>
      <c r="BPK59" s="526"/>
      <c r="BPL59" s="526"/>
      <c r="BPM59" s="526"/>
      <c r="BPN59" s="526"/>
      <c r="BPO59" s="526"/>
      <c r="BPP59" s="526"/>
      <c r="BPQ59" s="526"/>
      <c r="BPR59" s="526"/>
      <c r="BPS59" s="526"/>
      <c r="BPT59" s="526"/>
      <c r="BPU59" s="526"/>
      <c r="BPV59" s="526"/>
      <c r="BPW59" s="526"/>
      <c r="BPX59" s="526"/>
      <c r="BPY59" s="526"/>
      <c r="BPZ59" s="526"/>
      <c r="BQA59" s="526"/>
      <c r="BQB59" s="526"/>
      <c r="BQC59" s="526"/>
      <c r="BQD59" s="526"/>
      <c r="BQE59" s="526"/>
      <c r="BQF59" s="526"/>
      <c r="BQG59" s="526"/>
      <c r="BQH59" s="526"/>
      <c r="BQI59" s="526"/>
      <c r="BQJ59" s="526"/>
      <c r="BQK59" s="526"/>
      <c r="BQL59" s="526"/>
      <c r="BQM59" s="526"/>
      <c r="BQN59" s="526"/>
      <c r="BQO59" s="526"/>
      <c r="BQP59" s="526"/>
      <c r="BQQ59" s="526"/>
      <c r="BQR59" s="526"/>
      <c r="BQS59" s="526"/>
      <c r="BQT59" s="526"/>
      <c r="BQU59" s="526"/>
      <c r="BQV59" s="526"/>
      <c r="BQW59" s="526"/>
      <c r="BQX59" s="526"/>
      <c r="BQY59" s="526"/>
      <c r="BQZ59" s="526"/>
      <c r="BRA59" s="526"/>
      <c r="BRB59" s="526"/>
      <c r="BRC59" s="526"/>
      <c r="BRD59" s="526"/>
      <c r="BRE59" s="526"/>
      <c r="BRF59" s="526"/>
      <c r="BRG59" s="526"/>
      <c r="BRH59" s="526"/>
      <c r="BRI59" s="526"/>
      <c r="BRJ59" s="526"/>
      <c r="BRK59" s="526"/>
      <c r="BRL59" s="526"/>
      <c r="BRM59" s="526"/>
      <c r="BRN59" s="526"/>
      <c r="BRO59" s="526"/>
      <c r="BRP59" s="526"/>
      <c r="BRQ59" s="526"/>
      <c r="BRR59" s="526"/>
      <c r="BRS59" s="526"/>
      <c r="BRT59" s="526"/>
      <c r="BRU59" s="526"/>
      <c r="BRV59" s="526"/>
      <c r="BRW59" s="526"/>
      <c r="BRX59" s="526"/>
      <c r="BRY59" s="526"/>
      <c r="BRZ59" s="526"/>
      <c r="BSA59" s="526"/>
      <c r="BSB59" s="526"/>
      <c r="BSC59" s="526"/>
      <c r="BSD59" s="526"/>
      <c r="BSE59" s="526"/>
      <c r="BSF59" s="526"/>
      <c r="BSG59" s="526"/>
      <c r="BSH59" s="526"/>
      <c r="BSI59" s="526"/>
      <c r="BSJ59" s="526"/>
      <c r="BSK59" s="526"/>
      <c r="BSL59" s="526"/>
      <c r="BSM59" s="526"/>
      <c r="BSN59" s="526"/>
      <c r="BSO59" s="526"/>
      <c r="BSP59" s="526"/>
      <c r="BSQ59" s="526"/>
      <c r="BSR59" s="526"/>
      <c r="BSS59" s="526"/>
      <c r="BST59" s="526"/>
      <c r="BSU59" s="526"/>
      <c r="BSV59" s="526"/>
      <c r="BSW59" s="526"/>
      <c r="BSX59" s="526"/>
      <c r="BSY59" s="526"/>
      <c r="BSZ59" s="526"/>
      <c r="BTA59" s="526"/>
      <c r="BTB59" s="526"/>
      <c r="BTC59" s="526"/>
      <c r="BTD59" s="526"/>
      <c r="BTE59" s="526"/>
      <c r="BTF59" s="526"/>
      <c r="BTG59" s="526"/>
      <c r="BTH59" s="526"/>
      <c r="BTI59" s="526"/>
      <c r="BTJ59" s="526"/>
      <c r="BTK59" s="526"/>
      <c r="BTL59" s="526"/>
      <c r="BTM59" s="526"/>
      <c r="BTN59" s="526"/>
      <c r="BTO59" s="526"/>
      <c r="BTP59" s="526"/>
      <c r="BTQ59" s="526"/>
      <c r="BTR59" s="526"/>
      <c r="BTS59" s="526"/>
      <c r="BTT59" s="526"/>
      <c r="BTU59" s="526"/>
      <c r="BTV59" s="526"/>
      <c r="BTW59" s="526"/>
      <c r="BTX59" s="526"/>
      <c r="BTY59" s="526"/>
      <c r="BTZ59" s="526"/>
      <c r="BUA59" s="526"/>
      <c r="BUB59" s="526"/>
      <c r="BUC59" s="526"/>
      <c r="BUD59" s="526"/>
      <c r="BUE59" s="526"/>
      <c r="BUF59" s="526"/>
      <c r="BUG59" s="526"/>
      <c r="BUH59" s="526"/>
      <c r="BUI59" s="526"/>
      <c r="BUJ59" s="526"/>
      <c r="BUK59" s="526"/>
      <c r="BUL59" s="526"/>
      <c r="BUM59" s="526"/>
      <c r="BUN59" s="526"/>
      <c r="BUO59" s="526"/>
      <c r="BUP59" s="526"/>
      <c r="BUQ59" s="526"/>
      <c r="BUR59" s="526"/>
      <c r="BUS59" s="526"/>
      <c r="BUT59" s="526"/>
      <c r="BUU59" s="526"/>
      <c r="BUV59" s="526"/>
      <c r="BUW59" s="526"/>
      <c r="BUX59" s="526"/>
      <c r="BUY59" s="526"/>
      <c r="BUZ59" s="526"/>
      <c r="BVA59" s="526"/>
      <c r="BVB59" s="526"/>
      <c r="BVC59" s="526"/>
      <c r="BVD59" s="526"/>
      <c r="BVE59" s="526"/>
      <c r="BVF59" s="526"/>
      <c r="BVG59" s="526"/>
      <c r="BVH59" s="526"/>
      <c r="BVI59" s="526"/>
      <c r="BVJ59" s="526"/>
      <c r="BVK59" s="526"/>
      <c r="BVL59" s="526"/>
      <c r="BVM59" s="526"/>
      <c r="BVN59" s="526"/>
      <c r="BVO59" s="526"/>
      <c r="BVP59" s="526"/>
      <c r="BVQ59" s="526"/>
      <c r="BVR59" s="526"/>
      <c r="BVS59" s="526"/>
      <c r="BVT59" s="526"/>
      <c r="BVU59" s="526"/>
      <c r="BVV59" s="526"/>
      <c r="BVW59" s="526"/>
      <c r="BVX59" s="526"/>
      <c r="BVY59" s="526"/>
      <c r="BVZ59" s="526"/>
      <c r="BWA59" s="526"/>
      <c r="BWB59" s="526"/>
      <c r="BWC59" s="526"/>
      <c r="BWD59" s="526"/>
      <c r="BWE59" s="526"/>
      <c r="BWF59" s="526"/>
      <c r="BWG59" s="526"/>
      <c r="BWH59" s="526"/>
      <c r="BWI59" s="526"/>
      <c r="BWJ59" s="526"/>
      <c r="BWK59" s="526"/>
      <c r="BWL59" s="526"/>
      <c r="BWM59" s="526"/>
      <c r="BWN59" s="526"/>
      <c r="BWO59" s="526"/>
      <c r="BWP59" s="526"/>
      <c r="BWQ59" s="526"/>
      <c r="BWR59" s="526"/>
      <c r="BWS59" s="526"/>
      <c r="BWT59" s="526"/>
      <c r="BWU59" s="526"/>
      <c r="BWV59" s="526"/>
      <c r="BWW59" s="526"/>
      <c r="BWX59" s="526"/>
      <c r="BWY59" s="526"/>
      <c r="BWZ59" s="526"/>
      <c r="BXA59" s="526"/>
      <c r="BXB59" s="526"/>
      <c r="BXC59" s="526"/>
      <c r="BXD59" s="526"/>
      <c r="BXE59" s="526"/>
      <c r="BXF59" s="526"/>
      <c r="BXG59" s="526"/>
      <c r="BXH59" s="526"/>
      <c r="BXI59" s="526"/>
      <c r="BXJ59" s="526"/>
      <c r="BXK59" s="526"/>
      <c r="BXL59" s="526"/>
      <c r="BXM59" s="526"/>
      <c r="BXN59" s="526"/>
      <c r="BXO59" s="526"/>
      <c r="BXP59" s="526"/>
      <c r="BXQ59" s="526"/>
      <c r="BXR59" s="526"/>
      <c r="BXS59" s="526"/>
      <c r="BXT59" s="526"/>
      <c r="BXU59" s="526"/>
      <c r="BXV59" s="526"/>
      <c r="BXW59" s="526"/>
      <c r="BXX59" s="526"/>
      <c r="BXY59" s="526"/>
      <c r="BXZ59" s="526"/>
      <c r="BYA59" s="526"/>
      <c r="BYB59" s="526"/>
      <c r="BYC59" s="526"/>
      <c r="BYD59" s="526"/>
      <c r="BYE59" s="526"/>
      <c r="BYF59" s="526"/>
      <c r="BYG59" s="526"/>
      <c r="BYH59" s="526"/>
      <c r="BYI59" s="526"/>
      <c r="BYJ59" s="526"/>
      <c r="BYK59" s="526"/>
      <c r="BYL59" s="526"/>
      <c r="BYM59" s="526"/>
      <c r="BYN59" s="526"/>
      <c r="BYO59" s="526"/>
      <c r="BYP59" s="526"/>
      <c r="BYQ59" s="526"/>
      <c r="BYR59" s="526"/>
      <c r="BYS59" s="526"/>
      <c r="BYT59" s="526"/>
      <c r="BYU59" s="526"/>
      <c r="BYV59" s="526"/>
      <c r="BYW59" s="526"/>
      <c r="BYX59" s="526"/>
      <c r="BYY59" s="526"/>
      <c r="BYZ59" s="526"/>
      <c r="BZA59" s="526"/>
      <c r="BZB59" s="526"/>
      <c r="BZC59" s="526"/>
      <c r="BZD59" s="526"/>
      <c r="BZE59" s="526"/>
      <c r="BZF59" s="526"/>
      <c r="BZG59" s="526"/>
      <c r="BZH59" s="526"/>
      <c r="BZI59" s="526"/>
      <c r="BZJ59" s="526"/>
      <c r="BZK59" s="526"/>
      <c r="BZL59" s="526"/>
      <c r="BZM59" s="526"/>
      <c r="BZN59" s="526"/>
      <c r="BZO59" s="526"/>
      <c r="BZP59" s="526"/>
      <c r="BZQ59" s="526"/>
      <c r="BZR59" s="526"/>
      <c r="BZS59" s="526"/>
      <c r="BZT59" s="526"/>
      <c r="BZU59" s="526"/>
      <c r="BZV59" s="526"/>
      <c r="BZW59" s="526"/>
      <c r="BZX59" s="526"/>
      <c r="BZY59" s="526"/>
      <c r="BZZ59" s="526"/>
      <c r="CAA59" s="526"/>
      <c r="CAB59" s="526"/>
      <c r="CAC59" s="526"/>
      <c r="CAD59" s="526"/>
      <c r="CAE59" s="526"/>
      <c r="CAF59" s="526"/>
      <c r="CAG59" s="526"/>
      <c r="CAH59" s="526"/>
      <c r="CAI59" s="526"/>
      <c r="CAJ59" s="526"/>
      <c r="CAK59" s="526"/>
      <c r="CAL59" s="526"/>
      <c r="CAM59" s="526"/>
      <c r="CAN59" s="526"/>
      <c r="CAO59" s="526"/>
      <c r="CAP59" s="526"/>
      <c r="CAQ59" s="526"/>
      <c r="CAR59" s="526"/>
      <c r="CAS59" s="526"/>
      <c r="CAT59" s="526"/>
      <c r="CAU59" s="526"/>
      <c r="CAV59" s="526"/>
      <c r="CAW59" s="526"/>
      <c r="CAX59" s="526"/>
      <c r="CAY59" s="526"/>
      <c r="CAZ59" s="526"/>
      <c r="CBA59" s="526"/>
      <c r="CBB59" s="526"/>
      <c r="CBC59" s="526"/>
      <c r="CBD59" s="526"/>
      <c r="CBE59" s="526"/>
      <c r="CBF59" s="526"/>
      <c r="CBG59" s="526"/>
      <c r="CBH59" s="526"/>
      <c r="CBI59" s="526"/>
      <c r="CBJ59" s="526"/>
      <c r="CBK59" s="526"/>
      <c r="CBL59" s="526"/>
      <c r="CBM59" s="526"/>
      <c r="CBN59" s="526"/>
      <c r="CBO59" s="526"/>
      <c r="CBP59" s="526"/>
      <c r="CBQ59" s="526"/>
      <c r="CBR59" s="526"/>
      <c r="CBS59" s="526"/>
      <c r="CBT59" s="526"/>
      <c r="CBU59" s="526"/>
      <c r="CBV59" s="526"/>
      <c r="CBW59" s="526"/>
      <c r="CBX59" s="526"/>
      <c r="CBY59" s="526"/>
      <c r="CBZ59" s="526"/>
      <c r="CCA59" s="526"/>
      <c r="CCB59" s="526"/>
      <c r="CCC59" s="526"/>
      <c r="CCD59" s="526"/>
      <c r="CCE59" s="526"/>
      <c r="CCF59" s="526"/>
      <c r="CCG59" s="526"/>
      <c r="CCH59" s="526"/>
      <c r="CCI59" s="526"/>
      <c r="CCJ59" s="526"/>
      <c r="CCK59" s="526"/>
      <c r="CCL59" s="526"/>
      <c r="CCM59" s="526"/>
      <c r="CCN59" s="526"/>
      <c r="CCO59" s="526"/>
      <c r="CCP59" s="526"/>
      <c r="CCQ59" s="526"/>
      <c r="CCR59" s="526"/>
      <c r="CCS59" s="526"/>
      <c r="CCT59" s="526"/>
      <c r="CCU59" s="526"/>
      <c r="CCV59" s="526"/>
      <c r="CCW59" s="526"/>
      <c r="CCX59" s="526"/>
      <c r="CCY59" s="526"/>
      <c r="CCZ59" s="526"/>
      <c r="CDA59" s="526"/>
      <c r="CDB59" s="526"/>
      <c r="CDC59" s="526"/>
      <c r="CDD59" s="526"/>
      <c r="CDE59" s="526"/>
      <c r="CDF59" s="526"/>
      <c r="CDG59" s="526"/>
      <c r="CDH59" s="526"/>
      <c r="CDI59" s="526"/>
      <c r="CDJ59" s="526"/>
      <c r="CDK59" s="526"/>
      <c r="CDL59" s="526"/>
      <c r="CDM59" s="526"/>
      <c r="CDN59" s="526"/>
      <c r="CDO59" s="526"/>
      <c r="CDP59" s="526"/>
      <c r="CDQ59" s="526"/>
      <c r="CDR59" s="526"/>
      <c r="CDS59" s="526"/>
      <c r="CDT59" s="526"/>
      <c r="CDU59" s="526"/>
      <c r="CDV59" s="526"/>
      <c r="CDW59" s="526"/>
      <c r="CDX59" s="526"/>
      <c r="CDY59" s="526"/>
      <c r="CDZ59" s="526"/>
      <c r="CEA59" s="526"/>
      <c r="CEB59" s="526"/>
      <c r="CEC59" s="526"/>
      <c r="CED59" s="526"/>
      <c r="CEE59" s="526"/>
      <c r="CEF59" s="526"/>
      <c r="CEG59" s="526"/>
      <c r="CEH59" s="526"/>
      <c r="CEI59" s="526"/>
      <c r="CEJ59" s="526"/>
      <c r="CEK59" s="526"/>
      <c r="CEL59" s="526"/>
      <c r="CEM59" s="526"/>
      <c r="CEN59" s="526"/>
      <c r="CEO59" s="526"/>
      <c r="CEP59" s="526"/>
      <c r="CEQ59" s="526"/>
      <c r="CER59" s="526"/>
      <c r="CES59" s="526"/>
      <c r="CET59" s="526"/>
      <c r="CEU59" s="526"/>
      <c r="CEV59" s="526"/>
      <c r="CEW59" s="526"/>
      <c r="CEX59" s="526"/>
      <c r="CEY59" s="526"/>
      <c r="CEZ59" s="526"/>
      <c r="CFA59" s="526"/>
      <c r="CFB59" s="526"/>
      <c r="CFC59" s="526"/>
      <c r="CFD59" s="526"/>
      <c r="CFE59" s="526"/>
      <c r="CFF59" s="526"/>
      <c r="CFG59" s="526"/>
      <c r="CFH59" s="526"/>
      <c r="CFI59" s="526"/>
      <c r="CFJ59" s="526"/>
      <c r="CFK59" s="526"/>
      <c r="CFL59" s="526"/>
      <c r="CFM59" s="526"/>
      <c r="CFN59" s="526"/>
      <c r="CFO59" s="526"/>
      <c r="CFP59" s="526"/>
      <c r="CFQ59" s="526"/>
      <c r="CFR59" s="526"/>
      <c r="CFS59" s="526"/>
      <c r="CFT59" s="526"/>
      <c r="CFU59" s="526"/>
      <c r="CFV59" s="526"/>
      <c r="CFW59" s="526"/>
      <c r="CFX59" s="526"/>
      <c r="CFY59" s="526"/>
      <c r="CFZ59" s="526"/>
      <c r="CGA59" s="526"/>
      <c r="CGB59" s="526"/>
      <c r="CGC59" s="526"/>
      <c r="CGD59" s="526"/>
      <c r="CGE59" s="526"/>
      <c r="CGF59" s="526"/>
      <c r="CGG59" s="526"/>
      <c r="CGH59" s="526"/>
      <c r="CGI59" s="526"/>
      <c r="CGJ59" s="526"/>
      <c r="CGK59" s="526"/>
      <c r="CGL59" s="526"/>
      <c r="CGM59" s="526"/>
      <c r="CGN59" s="526"/>
      <c r="CGO59" s="526"/>
      <c r="CGP59" s="526"/>
      <c r="CGQ59" s="526"/>
      <c r="CGR59" s="526"/>
      <c r="CGS59" s="526"/>
      <c r="CGT59" s="526"/>
      <c r="CGU59" s="526"/>
      <c r="CGV59" s="526"/>
      <c r="CGW59" s="526"/>
      <c r="CGX59" s="526"/>
      <c r="CGY59" s="526"/>
      <c r="CGZ59" s="526"/>
      <c r="CHA59" s="526"/>
      <c r="CHB59" s="526"/>
      <c r="CHC59" s="526"/>
      <c r="CHD59" s="526"/>
      <c r="CHE59" s="526"/>
      <c r="CHF59" s="526"/>
      <c r="CHG59" s="526"/>
      <c r="CHH59" s="526"/>
      <c r="CHI59" s="526"/>
      <c r="CHJ59" s="526"/>
      <c r="CHK59" s="526"/>
      <c r="CHL59" s="526"/>
      <c r="CHM59" s="526"/>
      <c r="CHN59" s="526"/>
      <c r="CHO59" s="526"/>
      <c r="CHP59" s="526"/>
      <c r="CHQ59" s="526"/>
      <c r="CHR59" s="526"/>
      <c r="CHS59" s="526"/>
      <c r="CHT59" s="526"/>
      <c r="CHU59" s="526"/>
      <c r="CHV59" s="526"/>
      <c r="CHW59" s="526"/>
      <c r="CHX59" s="526"/>
      <c r="CHY59" s="526"/>
      <c r="CHZ59" s="526"/>
      <c r="CIA59" s="526"/>
      <c r="CIB59" s="526"/>
      <c r="CIC59" s="526"/>
      <c r="CID59" s="526"/>
      <c r="CIE59" s="526"/>
      <c r="CIF59" s="526"/>
      <c r="CIG59" s="526"/>
      <c r="CIH59" s="526"/>
      <c r="CII59" s="526"/>
      <c r="CIJ59" s="526"/>
      <c r="CIK59" s="526"/>
      <c r="CIL59" s="526"/>
      <c r="CIM59" s="526"/>
      <c r="CIN59" s="526"/>
      <c r="CIO59" s="526"/>
      <c r="CIP59" s="526"/>
      <c r="CIQ59" s="526"/>
      <c r="CIR59" s="526"/>
      <c r="CIS59" s="526"/>
      <c r="CIT59" s="526"/>
      <c r="CIU59" s="526"/>
      <c r="CIV59" s="526"/>
      <c r="CIW59" s="526"/>
      <c r="CIX59" s="526"/>
      <c r="CIY59" s="526"/>
      <c r="CIZ59" s="526"/>
      <c r="CJA59" s="526"/>
      <c r="CJB59" s="526"/>
      <c r="CJC59" s="526"/>
      <c r="CJD59" s="526"/>
      <c r="CJE59" s="526"/>
      <c r="CJF59" s="526"/>
      <c r="CJG59" s="526"/>
      <c r="CJH59" s="526"/>
      <c r="CJI59" s="526"/>
      <c r="CJJ59" s="526"/>
      <c r="CJK59" s="526"/>
      <c r="CJL59" s="526"/>
      <c r="CJM59" s="526"/>
      <c r="CJN59" s="526"/>
      <c r="CJO59" s="526"/>
      <c r="CJP59" s="526"/>
      <c r="CJQ59" s="526"/>
      <c r="CJR59" s="526"/>
      <c r="CJS59" s="526"/>
      <c r="CJT59" s="526"/>
      <c r="CJU59" s="526"/>
      <c r="CJV59" s="526"/>
      <c r="CJW59" s="526"/>
      <c r="CJX59" s="526"/>
      <c r="CJY59" s="526"/>
      <c r="CJZ59" s="526"/>
      <c r="CKA59" s="526"/>
      <c r="CKB59" s="526"/>
      <c r="CKC59" s="526"/>
      <c r="CKD59" s="526"/>
      <c r="CKE59" s="526"/>
      <c r="CKF59" s="526"/>
      <c r="CKG59" s="526"/>
      <c r="CKH59" s="526"/>
      <c r="CKI59" s="526"/>
      <c r="CKJ59" s="526"/>
      <c r="CKK59" s="526"/>
      <c r="CKL59" s="526"/>
      <c r="CKM59" s="526"/>
      <c r="CKN59" s="526"/>
      <c r="CKO59" s="526"/>
      <c r="CKP59" s="526"/>
      <c r="CKQ59" s="526"/>
      <c r="CKR59" s="526"/>
      <c r="CKS59" s="526"/>
      <c r="CKT59" s="526"/>
      <c r="CKU59" s="526"/>
      <c r="CKV59" s="526"/>
      <c r="CKW59" s="526"/>
      <c r="CKX59" s="526"/>
      <c r="CKY59" s="526"/>
      <c r="CKZ59" s="526"/>
      <c r="CLA59" s="526"/>
      <c r="CLB59" s="526"/>
      <c r="CLC59" s="526"/>
      <c r="CLD59" s="526"/>
      <c r="CLE59" s="526"/>
      <c r="CLF59" s="526"/>
      <c r="CLG59" s="526"/>
      <c r="CLH59" s="526"/>
      <c r="CLI59" s="526"/>
      <c r="CLJ59" s="526"/>
      <c r="CLK59" s="526"/>
      <c r="CLL59" s="526"/>
      <c r="CLM59" s="526"/>
      <c r="CLN59" s="526"/>
      <c r="CLO59" s="526"/>
      <c r="CLP59" s="526"/>
      <c r="CLQ59" s="526"/>
      <c r="CLR59" s="526"/>
      <c r="CLS59" s="526"/>
      <c r="CLT59" s="526"/>
      <c r="CLU59" s="526"/>
      <c r="CLV59" s="526"/>
      <c r="CLW59" s="526"/>
      <c r="CLX59" s="526"/>
      <c r="CLY59" s="526"/>
      <c r="CLZ59" s="526"/>
      <c r="CMA59" s="526"/>
      <c r="CMB59" s="526"/>
      <c r="CMC59" s="526"/>
      <c r="CMD59" s="526"/>
      <c r="CME59" s="526"/>
      <c r="CMF59" s="526"/>
      <c r="CMG59" s="526"/>
      <c r="CMH59" s="526"/>
      <c r="CMI59" s="526"/>
      <c r="CMJ59" s="526"/>
      <c r="CMK59" s="526"/>
      <c r="CML59" s="526"/>
      <c r="CMM59" s="526"/>
      <c r="CMN59" s="526"/>
      <c r="CMO59" s="526"/>
      <c r="CMP59" s="526"/>
      <c r="CMQ59" s="526"/>
      <c r="CMR59" s="526"/>
      <c r="CMS59" s="526"/>
      <c r="CMT59" s="526"/>
      <c r="CMU59" s="526"/>
      <c r="CMV59" s="526"/>
      <c r="CMW59" s="526"/>
      <c r="CMX59" s="526"/>
      <c r="CMY59" s="526"/>
      <c r="CMZ59" s="526"/>
      <c r="CNA59" s="526"/>
      <c r="CNB59" s="526"/>
      <c r="CNC59" s="526"/>
      <c r="CND59" s="526"/>
      <c r="CNE59" s="526"/>
      <c r="CNF59" s="526"/>
      <c r="CNG59" s="526"/>
      <c r="CNH59" s="526"/>
      <c r="CNI59" s="526"/>
      <c r="CNJ59" s="526"/>
      <c r="CNK59" s="526"/>
      <c r="CNL59" s="526"/>
      <c r="CNM59" s="526"/>
      <c r="CNN59" s="526"/>
      <c r="CNO59" s="526"/>
      <c r="CNP59" s="526"/>
      <c r="CNQ59" s="526"/>
      <c r="CNR59" s="526"/>
      <c r="CNS59" s="526"/>
      <c r="CNT59" s="526"/>
      <c r="CNU59" s="526"/>
      <c r="CNV59" s="526"/>
      <c r="CNW59" s="526"/>
      <c r="CNX59" s="526"/>
      <c r="CNY59" s="526"/>
      <c r="CNZ59" s="526"/>
      <c r="COA59" s="526"/>
      <c r="COB59" s="526"/>
      <c r="COC59" s="526"/>
      <c r="COD59" s="526"/>
      <c r="COE59" s="526"/>
      <c r="COF59" s="526"/>
      <c r="COG59" s="526"/>
      <c r="COH59" s="526"/>
      <c r="COI59" s="526"/>
      <c r="COJ59" s="526"/>
      <c r="COK59" s="526"/>
      <c r="COL59" s="526"/>
      <c r="COM59" s="526"/>
      <c r="CON59" s="526"/>
      <c r="COO59" s="526"/>
      <c r="COP59" s="526"/>
      <c r="COQ59" s="526"/>
      <c r="COR59" s="526"/>
      <c r="COS59" s="526"/>
      <c r="COT59" s="526"/>
      <c r="COU59" s="526"/>
      <c r="COV59" s="526"/>
      <c r="COW59" s="526"/>
      <c r="COX59" s="526"/>
      <c r="COY59" s="526"/>
      <c r="COZ59" s="526"/>
      <c r="CPA59" s="526"/>
      <c r="CPB59" s="526"/>
      <c r="CPC59" s="526"/>
      <c r="CPD59" s="526"/>
      <c r="CPE59" s="526"/>
      <c r="CPF59" s="526"/>
      <c r="CPG59" s="526"/>
      <c r="CPH59" s="526"/>
      <c r="CPI59" s="526"/>
      <c r="CPJ59" s="526"/>
      <c r="CPK59" s="526"/>
      <c r="CPL59" s="526"/>
      <c r="CPM59" s="526"/>
      <c r="CPN59" s="526"/>
      <c r="CPO59" s="526"/>
      <c r="CPP59" s="526"/>
      <c r="CPQ59" s="526"/>
      <c r="CPR59" s="526"/>
      <c r="CPS59" s="526"/>
      <c r="CPT59" s="526"/>
      <c r="CPU59" s="526"/>
      <c r="CPV59" s="526"/>
      <c r="CPW59" s="526"/>
      <c r="CPX59" s="526"/>
      <c r="CPY59" s="526"/>
      <c r="CPZ59" s="526"/>
      <c r="CQA59" s="526"/>
      <c r="CQB59" s="526"/>
      <c r="CQC59" s="526"/>
      <c r="CQD59" s="526"/>
      <c r="CQE59" s="526"/>
      <c r="CQF59" s="526"/>
      <c r="CQG59" s="526"/>
      <c r="CQH59" s="526"/>
      <c r="CQI59" s="526"/>
      <c r="CQJ59" s="526"/>
      <c r="CQK59" s="526"/>
      <c r="CQL59" s="526"/>
      <c r="CQM59" s="526"/>
      <c r="CQN59" s="526"/>
      <c r="CQO59" s="526"/>
      <c r="CQP59" s="526"/>
      <c r="CQQ59" s="526"/>
      <c r="CQR59" s="526"/>
      <c r="CQS59" s="526"/>
      <c r="CQT59" s="526"/>
      <c r="CQU59" s="526"/>
      <c r="CQV59" s="526"/>
      <c r="CQW59" s="526"/>
      <c r="CQX59" s="526"/>
      <c r="CQY59" s="526"/>
      <c r="CQZ59" s="526"/>
      <c r="CRA59" s="526"/>
      <c r="CRB59" s="526"/>
      <c r="CRC59" s="526"/>
      <c r="CRD59" s="526"/>
      <c r="CRE59" s="526"/>
      <c r="CRF59" s="526"/>
      <c r="CRG59" s="526"/>
      <c r="CRH59" s="526"/>
      <c r="CRI59" s="526"/>
      <c r="CRJ59" s="526"/>
      <c r="CRK59" s="526"/>
      <c r="CRL59" s="526"/>
      <c r="CRM59" s="526"/>
      <c r="CRN59" s="526"/>
      <c r="CRO59" s="526"/>
      <c r="CRP59" s="526"/>
      <c r="CRQ59" s="526"/>
      <c r="CRR59" s="526"/>
      <c r="CRS59" s="526"/>
      <c r="CRT59" s="526"/>
      <c r="CRU59" s="526"/>
      <c r="CRV59" s="526"/>
      <c r="CRW59" s="526"/>
      <c r="CRX59" s="526"/>
      <c r="CRY59" s="526"/>
      <c r="CRZ59" s="526"/>
      <c r="CSA59" s="526"/>
      <c r="CSB59" s="526"/>
      <c r="CSC59" s="526"/>
      <c r="CSD59" s="526"/>
      <c r="CSE59" s="526"/>
      <c r="CSF59" s="526"/>
      <c r="CSG59" s="526"/>
      <c r="CSH59" s="526"/>
      <c r="CSI59" s="526"/>
      <c r="CSJ59" s="526"/>
      <c r="CSK59" s="526"/>
      <c r="CSL59" s="526"/>
      <c r="CSM59" s="526"/>
      <c r="CSN59" s="526"/>
      <c r="CSO59" s="526"/>
      <c r="CSP59" s="526"/>
      <c r="CSQ59" s="526"/>
      <c r="CSR59" s="526"/>
      <c r="CSS59" s="526"/>
      <c r="CST59" s="526"/>
      <c r="CSU59" s="526"/>
      <c r="CSV59" s="526"/>
      <c r="CSW59" s="526"/>
      <c r="CSX59" s="526"/>
      <c r="CSY59" s="526"/>
      <c r="CSZ59" s="526"/>
      <c r="CTA59" s="526"/>
      <c r="CTB59" s="526"/>
      <c r="CTC59" s="526"/>
      <c r="CTD59" s="526"/>
      <c r="CTE59" s="526"/>
      <c r="CTF59" s="526"/>
      <c r="CTG59" s="526"/>
      <c r="CTH59" s="526"/>
      <c r="CTI59" s="526"/>
      <c r="CTJ59" s="526"/>
      <c r="CTK59" s="526"/>
      <c r="CTL59" s="526"/>
      <c r="CTM59" s="526"/>
      <c r="CTN59" s="526"/>
      <c r="CTO59" s="526"/>
      <c r="CTP59" s="526"/>
      <c r="CTQ59" s="526"/>
      <c r="CTR59" s="526"/>
      <c r="CTS59" s="526"/>
      <c r="CTT59" s="526"/>
      <c r="CTU59" s="526"/>
      <c r="CTV59" s="526"/>
      <c r="CTW59" s="526"/>
      <c r="CTX59" s="526"/>
      <c r="CTY59" s="526"/>
      <c r="CTZ59" s="526"/>
      <c r="CUA59" s="526"/>
      <c r="CUB59" s="526"/>
      <c r="CUC59" s="526"/>
      <c r="CUD59" s="526"/>
      <c r="CUE59" s="526"/>
      <c r="CUF59" s="526"/>
      <c r="CUG59" s="526"/>
      <c r="CUH59" s="526"/>
      <c r="CUI59" s="526"/>
      <c r="CUJ59" s="526"/>
      <c r="CUK59" s="526"/>
      <c r="CUL59" s="526"/>
      <c r="CUM59" s="526"/>
      <c r="CUN59" s="526"/>
      <c r="CUO59" s="526"/>
      <c r="CUP59" s="526"/>
      <c r="CUQ59" s="526"/>
      <c r="CUR59" s="526"/>
      <c r="CUS59" s="526"/>
      <c r="CUT59" s="526"/>
      <c r="CUU59" s="526"/>
      <c r="CUV59" s="526"/>
      <c r="CUW59" s="526"/>
      <c r="CUX59" s="526"/>
      <c r="CUY59" s="526"/>
      <c r="CUZ59" s="526"/>
      <c r="CVA59" s="526"/>
      <c r="CVB59" s="526"/>
      <c r="CVC59" s="526"/>
      <c r="CVD59" s="526"/>
      <c r="CVE59" s="526"/>
      <c r="CVF59" s="526"/>
      <c r="CVG59" s="526"/>
      <c r="CVH59" s="526"/>
      <c r="CVI59" s="526"/>
      <c r="CVJ59" s="526"/>
      <c r="CVK59" s="526"/>
      <c r="CVL59" s="526"/>
      <c r="CVM59" s="526"/>
      <c r="CVN59" s="526"/>
      <c r="CVO59" s="526"/>
      <c r="CVP59" s="526"/>
      <c r="CVQ59" s="526"/>
      <c r="CVR59" s="526"/>
      <c r="CVS59" s="526"/>
      <c r="CVT59" s="526"/>
      <c r="CVU59" s="526"/>
      <c r="CVV59" s="526"/>
      <c r="CVW59" s="526"/>
      <c r="CVX59" s="526"/>
      <c r="CVY59" s="526"/>
      <c r="CVZ59" s="526"/>
      <c r="CWA59" s="526"/>
      <c r="CWB59" s="526"/>
      <c r="CWC59" s="526"/>
      <c r="CWD59" s="526"/>
      <c r="CWE59" s="526"/>
      <c r="CWF59" s="526"/>
      <c r="CWG59" s="526"/>
      <c r="CWH59" s="526"/>
      <c r="CWI59" s="526"/>
      <c r="CWJ59" s="526"/>
      <c r="CWK59" s="526"/>
      <c r="CWL59" s="526"/>
      <c r="CWM59" s="526"/>
      <c r="CWN59" s="526"/>
      <c r="CWO59" s="526"/>
      <c r="CWP59" s="526"/>
      <c r="CWQ59" s="526"/>
      <c r="CWR59" s="526"/>
      <c r="CWS59" s="526"/>
      <c r="CWT59" s="526"/>
      <c r="CWU59" s="526"/>
      <c r="CWV59" s="526"/>
      <c r="CWW59" s="526"/>
      <c r="CWX59" s="526"/>
      <c r="CWY59" s="526"/>
      <c r="CWZ59" s="526"/>
      <c r="CXA59" s="526"/>
      <c r="CXB59" s="526"/>
      <c r="CXC59" s="526"/>
      <c r="CXD59" s="526"/>
      <c r="CXE59" s="526"/>
      <c r="CXF59" s="526"/>
      <c r="CXG59" s="526"/>
      <c r="CXH59" s="526"/>
      <c r="CXI59" s="526"/>
      <c r="CXJ59" s="526"/>
      <c r="CXK59" s="526"/>
      <c r="CXL59" s="526"/>
      <c r="CXM59" s="526"/>
      <c r="CXN59" s="526"/>
      <c r="CXO59" s="526"/>
      <c r="CXP59" s="526"/>
      <c r="CXQ59" s="526"/>
      <c r="CXR59" s="526"/>
      <c r="CXS59" s="526"/>
      <c r="CXT59" s="526"/>
      <c r="CXU59" s="526"/>
      <c r="CXV59" s="526"/>
      <c r="CXW59" s="526"/>
      <c r="CXX59" s="526"/>
      <c r="CXY59" s="526"/>
      <c r="CXZ59" s="526"/>
      <c r="CYA59" s="526"/>
      <c r="CYB59" s="526"/>
      <c r="CYC59" s="526"/>
      <c r="CYD59" s="526"/>
      <c r="CYE59" s="526"/>
      <c r="CYF59" s="526"/>
      <c r="CYG59" s="526"/>
      <c r="CYH59" s="526"/>
      <c r="CYI59" s="526"/>
      <c r="CYJ59" s="526"/>
      <c r="CYK59" s="526"/>
      <c r="CYL59" s="526"/>
      <c r="CYM59" s="526"/>
      <c r="CYN59" s="526"/>
      <c r="CYO59" s="526"/>
      <c r="CYP59" s="526"/>
      <c r="CYQ59" s="526"/>
      <c r="CYR59" s="526"/>
      <c r="CYS59" s="526"/>
      <c r="CYT59" s="526"/>
      <c r="CYU59" s="526"/>
      <c r="CYV59" s="526"/>
      <c r="CYW59" s="526"/>
      <c r="CYX59" s="526"/>
      <c r="CYY59" s="526"/>
      <c r="CYZ59" s="526"/>
      <c r="CZA59" s="526"/>
      <c r="CZB59" s="526"/>
      <c r="CZC59" s="526"/>
      <c r="CZD59" s="526"/>
      <c r="CZE59" s="526"/>
      <c r="CZF59" s="526"/>
      <c r="CZG59" s="526"/>
      <c r="CZH59" s="526"/>
      <c r="CZI59" s="526"/>
      <c r="CZJ59" s="526"/>
      <c r="CZK59" s="526"/>
      <c r="CZL59" s="526"/>
      <c r="CZM59" s="526"/>
      <c r="CZN59" s="526"/>
      <c r="CZO59" s="526"/>
      <c r="CZP59" s="526"/>
      <c r="CZQ59" s="526"/>
      <c r="CZR59" s="526"/>
      <c r="CZS59" s="526"/>
      <c r="CZT59" s="526"/>
      <c r="CZU59" s="526"/>
      <c r="CZV59" s="526"/>
      <c r="CZW59" s="526"/>
      <c r="CZX59" s="526"/>
      <c r="CZY59" s="526"/>
      <c r="CZZ59" s="526"/>
      <c r="DAA59" s="526"/>
      <c r="DAB59" s="526"/>
      <c r="DAC59" s="526"/>
      <c r="DAD59" s="526"/>
      <c r="DAE59" s="526"/>
      <c r="DAF59" s="526"/>
      <c r="DAG59" s="526"/>
      <c r="DAH59" s="526"/>
      <c r="DAI59" s="526"/>
      <c r="DAJ59" s="526"/>
      <c r="DAK59" s="526"/>
      <c r="DAL59" s="526"/>
      <c r="DAM59" s="526"/>
      <c r="DAN59" s="526"/>
      <c r="DAO59" s="526"/>
      <c r="DAP59" s="526"/>
      <c r="DAQ59" s="526"/>
      <c r="DAR59" s="526"/>
      <c r="DAS59" s="526"/>
      <c r="DAT59" s="526"/>
      <c r="DAU59" s="526"/>
      <c r="DAV59" s="526"/>
      <c r="DAW59" s="526"/>
      <c r="DAX59" s="526"/>
      <c r="DAY59" s="526"/>
      <c r="DAZ59" s="526"/>
      <c r="DBA59" s="526"/>
      <c r="DBB59" s="526"/>
      <c r="DBC59" s="526"/>
      <c r="DBD59" s="526"/>
      <c r="DBE59" s="526"/>
      <c r="DBF59" s="526"/>
      <c r="DBG59" s="526"/>
      <c r="DBH59" s="526"/>
      <c r="DBI59" s="526"/>
      <c r="DBJ59" s="526"/>
      <c r="DBK59" s="526"/>
      <c r="DBL59" s="526"/>
      <c r="DBM59" s="526"/>
      <c r="DBN59" s="526"/>
      <c r="DBO59" s="526"/>
      <c r="DBP59" s="526"/>
      <c r="DBQ59" s="526"/>
      <c r="DBR59" s="526"/>
      <c r="DBS59" s="526"/>
      <c r="DBT59" s="526"/>
      <c r="DBU59" s="526"/>
      <c r="DBV59" s="526"/>
      <c r="DBW59" s="526"/>
      <c r="DBX59" s="526"/>
      <c r="DBY59" s="526"/>
      <c r="DBZ59" s="526"/>
      <c r="DCA59" s="526"/>
      <c r="DCB59" s="526"/>
      <c r="DCC59" s="526"/>
      <c r="DCD59" s="526"/>
      <c r="DCE59" s="526"/>
      <c r="DCF59" s="526"/>
      <c r="DCG59" s="526"/>
      <c r="DCH59" s="526"/>
      <c r="DCI59" s="526"/>
      <c r="DCJ59" s="526"/>
      <c r="DCK59" s="526"/>
      <c r="DCL59" s="526"/>
      <c r="DCM59" s="526"/>
      <c r="DCN59" s="526"/>
      <c r="DCO59" s="526"/>
      <c r="DCP59" s="526"/>
      <c r="DCQ59" s="526"/>
      <c r="DCR59" s="526"/>
      <c r="DCS59" s="526"/>
      <c r="DCT59" s="526"/>
      <c r="DCU59" s="526"/>
      <c r="DCV59" s="526"/>
      <c r="DCW59" s="526"/>
      <c r="DCX59" s="526"/>
      <c r="DCY59" s="526"/>
      <c r="DCZ59" s="526"/>
      <c r="DDA59" s="526"/>
      <c r="DDB59" s="526"/>
      <c r="DDC59" s="526"/>
      <c r="DDD59" s="526"/>
      <c r="DDE59" s="526"/>
      <c r="DDF59" s="526"/>
      <c r="DDG59" s="526"/>
      <c r="DDH59" s="526"/>
      <c r="DDI59" s="526"/>
      <c r="DDJ59" s="526"/>
      <c r="DDK59" s="526"/>
      <c r="DDL59" s="526"/>
      <c r="DDM59" s="526"/>
      <c r="DDN59" s="526"/>
      <c r="DDO59" s="526"/>
      <c r="DDP59" s="526"/>
      <c r="DDQ59" s="526"/>
      <c r="DDR59" s="526"/>
      <c r="DDS59" s="526"/>
      <c r="DDT59" s="526"/>
      <c r="DDU59" s="526"/>
      <c r="DDV59" s="526"/>
      <c r="DDW59" s="526"/>
      <c r="DDX59" s="526"/>
      <c r="DDY59" s="526"/>
      <c r="DDZ59" s="526"/>
      <c r="DEA59" s="526"/>
      <c r="DEB59" s="526"/>
      <c r="DEC59" s="526"/>
      <c r="DED59" s="526"/>
      <c r="DEE59" s="526"/>
      <c r="DEF59" s="526"/>
      <c r="DEG59" s="526"/>
      <c r="DEH59" s="526"/>
      <c r="DEI59" s="526"/>
      <c r="DEJ59" s="526"/>
      <c r="DEK59" s="526"/>
      <c r="DEL59" s="526"/>
      <c r="DEM59" s="526"/>
      <c r="DEN59" s="526"/>
      <c r="DEO59" s="526"/>
      <c r="DEP59" s="526"/>
      <c r="DEQ59" s="526"/>
      <c r="DER59" s="526"/>
      <c r="DES59" s="526"/>
      <c r="DET59" s="526"/>
      <c r="DEU59" s="526"/>
      <c r="DEV59" s="526"/>
      <c r="DEW59" s="526"/>
      <c r="DEX59" s="526"/>
      <c r="DEY59" s="526"/>
      <c r="DEZ59" s="526"/>
      <c r="DFA59" s="526"/>
      <c r="DFB59" s="526"/>
      <c r="DFC59" s="526"/>
      <c r="DFD59" s="526"/>
      <c r="DFE59" s="526"/>
      <c r="DFF59" s="526"/>
      <c r="DFG59" s="526"/>
      <c r="DFH59" s="526"/>
      <c r="DFI59" s="526"/>
      <c r="DFJ59" s="526"/>
      <c r="DFK59" s="526"/>
      <c r="DFL59" s="526"/>
      <c r="DFM59" s="526"/>
      <c r="DFN59" s="526"/>
      <c r="DFO59" s="526"/>
      <c r="DFP59" s="526"/>
      <c r="DFQ59" s="526"/>
      <c r="DFR59" s="526"/>
      <c r="DFS59" s="526"/>
      <c r="DFT59" s="526"/>
      <c r="DFU59" s="526"/>
      <c r="DFV59" s="526"/>
      <c r="DFW59" s="526"/>
      <c r="DFX59" s="526"/>
      <c r="DFY59" s="526"/>
      <c r="DFZ59" s="526"/>
      <c r="DGA59" s="526"/>
      <c r="DGB59" s="526"/>
      <c r="DGC59" s="526"/>
      <c r="DGD59" s="526"/>
      <c r="DGE59" s="526"/>
      <c r="DGF59" s="526"/>
      <c r="DGG59" s="526"/>
      <c r="DGH59" s="526"/>
      <c r="DGI59" s="526"/>
      <c r="DGJ59" s="526"/>
      <c r="DGK59" s="526"/>
      <c r="DGL59" s="526"/>
      <c r="DGM59" s="526"/>
      <c r="DGN59" s="526"/>
      <c r="DGO59" s="526"/>
      <c r="DGP59" s="526"/>
      <c r="DGQ59" s="526"/>
      <c r="DGR59" s="526"/>
      <c r="DGS59" s="526"/>
      <c r="DGT59" s="526"/>
      <c r="DGU59" s="526"/>
      <c r="DGV59" s="526"/>
      <c r="DGW59" s="526"/>
      <c r="DGX59" s="526"/>
      <c r="DGY59" s="526"/>
      <c r="DGZ59" s="526"/>
      <c r="DHA59" s="526"/>
      <c r="DHB59" s="526"/>
      <c r="DHC59" s="526"/>
      <c r="DHD59" s="526"/>
      <c r="DHE59" s="526"/>
      <c r="DHF59" s="526"/>
      <c r="DHG59" s="526"/>
      <c r="DHH59" s="526"/>
      <c r="DHI59" s="526"/>
      <c r="DHJ59" s="526"/>
      <c r="DHK59" s="526"/>
      <c r="DHL59" s="526"/>
      <c r="DHM59" s="526"/>
      <c r="DHN59" s="526"/>
      <c r="DHO59" s="526"/>
      <c r="DHP59" s="526"/>
      <c r="DHQ59" s="526"/>
      <c r="DHR59" s="526"/>
      <c r="DHS59" s="526"/>
      <c r="DHT59" s="526"/>
      <c r="DHU59" s="526"/>
      <c r="DHV59" s="526"/>
      <c r="DHW59" s="526"/>
      <c r="DHX59" s="526"/>
      <c r="DHY59" s="526"/>
      <c r="DHZ59" s="526"/>
      <c r="DIA59" s="526"/>
      <c r="DIB59" s="526"/>
      <c r="DIC59" s="526"/>
      <c r="DID59" s="526"/>
      <c r="DIE59" s="526"/>
      <c r="DIF59" s="526"/>
      <c r="DIG59" s="526"/>
      <c r="DIH59" s="526"/>
      <c r="DII59" s="526"/>
      <c r="DIJ59" s="526"/>
      <c r="DIK59" s="526"/>
      <c r="DIL59" s="526"/>
      <c r="DIM59" s="526"/>
      <c r="DIN59" s="526"/>
      <c r="DIO59" s="526"/>
      <c r="DIP59" s="526"/>
      <c r="DIQ59" s="526"/>
      <c r="DIR59" s="526"/>
      <c r="DIS59" s="526"/>
      <c r="DIT59" s="526"/>
      <c r="DIU59" s="526"/>
      <c r="DIV59" s="526"/>
      <c r="DIW59" s="526"/>
      <c r="DIX59" s="526"/>
      <c r="DIY59" s="526"/>
      <c r="DIZ59" s="526"/>
      <c r="DJA59" s="526"/>
      <c r="DJB59" s="526"/>
      <c r="DJC59" s="526"/>
      <c r="DJD59" s="526"/>
      <c r="DJE59" s="526"/>
      <c r="DJF59" s="526"/>
      <c r="DJG59" s="526"/>
      <c r="DJH59" s="526"/>
      <c r="DJI59" s="526"/>
      <c r="DJJ59" s="526"/>
      <c r="DJK59" s="526"/>
      <c r="DJL59" s="526"/>
      <c r="DJM59" s="526"/>
      <c r="DJN59" s="526"/>
      <c r="DJO59" s="526"/>
      <c r="DJP59" s="526"/>
      <c r="DJQ59" s="526"/>
      <c r="DJR59" s="526"/>
      <c r="DJS59" s="526"/>
      <c r="DJT59" s="526"/>
      <c r="DJU59" s="526"/>
      <c r="DJV59" s="526"/>
      <c r="DJW59" s="526"/>
      <c r="DJX59" s="526"/>
      <c r="DJY59" s="526"/>
      <c r="DJZ59" s="526"/>
      <c r="DKA59" s="526"/>
      <c r="DKB59" s="526"/>
      <c r="DKC59" s="526"/>
      <c r="DKD59" s="526"/>
      <c r="DKE59" s="526"/>
      <c r="DKF59" s="526"/>
      <c r="DKG59" s="526"/>
      <c r="DKH59" s="526"/>
      <c r="DKI59" s="526"/>
      <c r="DKJ59" s="526"/>
      <c r="DKK59" s="526"/>
      <c r="DKL59" s="526"/>
      <c r="DKM59" s="526"/>
      <c r="DKN59" s="526"/>
      <c r="DKO59" s="526"/>
      <c r="DKP59" s="526"/>
      <c r="DKQ59" s="526"/>
      <c r="DKR59" s="526"/>
      <c r="DKS59" s="526"/>
      <c r="DKT59" s="526"/>
      <c r="DKU59" s="526"/>
      <c r="DKV59" s="526"/>
      <c r="DKW59" s="526"/>
      <c r="DKX59" s="526"/>
      <c r="DKY59" s="526"/>
      <c r="DKZ59" s="526"/>
      <c r="DLA59" s="526"/>
      <c r="DLB59" s="526"/>
      <c r="DLC59" s="526"/>
      <c r="DLD59" s="526"/>
      <c r="DLE59" s="526"/>
      <c r="DLF59" s="526"/>
      <c r="DLG59" s="526"/>
      <c r="DLH59" s="526"/>
      <c r="DLI59" s="526"/>
      <c r="DLJ59" s="526"/>
      <c r="DLK59" s="526"/>
      <c r="DLL59" s="526"/>
      <c r="DLM59" s="526"/>
      <c r="DLN59" s="526"/>
      <c r="DLO59" s="526"/>
      <c r="DLP59" s="526"/>
      <c r="DLQ59" s="526"/>
      <c r="DLR59" s="526"/>
      <c r="DLS59" s="526"/>
      <c r="DLT59" s="526"/>
      <c r="DLU59" s="526"/>
      <c r="DLV59" s="526"/>
      <c r="DLW59" s="526"/>
      <c r="DLX59" s="526"/>
      <c r="DLY59" s="526"/>
      <c r="DLZ59" s="526"/>
      <c r="DMA59" s="526"/>
      <c r="DMB59" s="526"/>
      <c r="DMC59" s="526"/>
      <c r="DMD59" s="526"/>
      <c r="DME59" s="526"/>
      <c r="DMF59" s="526"/>
      <c r="DMG59" s="526"/>
      <c r="DMH59" s="526"/>
      <c r="DMI59" s="526"/>
      <c r="DMJ59" s="526"/>
      <c r="DMK59" s="526"/>
      <c r="DML59" s="526"/>
      <c r="DMM59" s="526"/>
      <c r="DMN59" s="526"/>
      <c r="DMO59" s="526"/>
      <c r="DMP59" s="526"/>
      <c r="DMQ59" s="526"/>
      <c r="DMR59" s="526"/>
      <c r="DMS59" s="526"/>
      <c r="DMT59" s="526"/>
      <c r="DMU59" s="526"/>
      <c r="DMV59" s="526"/>
      <c r="DMW59" s="526"/>
      <c r="DMX59" s="526"/>
      <c r="DMY59" s="526"/>
      <c r="DMZ59" s="526"/>
      <c r="DNA59" s="526"/>
      <c r="DNB59" s="526"/>
      <c r="DNC59" s="526"/>
      <c r="DND59" s="526"/>
      <c r="DNE59" s="526"/>
      <c r="DNF59" s="526"/>
      <c r="DNG59" s="526"/>
      <c r="DNH59" s="526"/>
      <c r="DNI59" s="526"/>
      <c r="DNJ59" s="526"/>
      <c r="DNK59" s="526"/>
      <c r="DNL59" s="526"/>
      <c r="DNM59" s="526"/>
      <c r="DNN59" s="526"/>
      <c r="DNO59" s="526"/>
      <c r="DNP59" s="526"/>
      <c r="DNQ59" s="526"/>
      <c r="DNR59" s="526"/>
      <c r="DNS59" s="526"/>
      <c r="DNT59" s="526"/>
      <c r="DNU59" s="526"/>
      <c r="DNV59" s="526"/>
      <c r="DNW59" s="526"/>
      <c r="DNX59" s="526"/>
      <c r="DNY59" s="526"/>
      <c r="DNZ59" s="526"/>
      <c r="DOA59" s="526"/>
      <c r="DOB59" s="526"/>
      <c r="DOC59" s="526"/>
      <c r="DOD59" s="526"/>
      <c r="DOE59" s="526"/>
      <c r="DOF59" s="526"/>
      <c r="DOG59" s="526"/>
      <c r="DOH59" s="526"/>
      <c r="DOI59" s="526"/>
      <c r="DOJ59" s="526"/>
      <c r="DOK59" s="526"/>
      <c r="DOL59" s="526"/>
      <c r="DOM59" s="526"/>
      <c r="DON59" s="526"/>
      <c r="DOO59" s="526"/>
      <c r="DOP59" s="526"/>
      <c r="DOQ59" s="526"/>
      <c r="DOR59" s="526"/>
      <c r="DOS59" s="526"/>
      <c r="DOT59" s="526"/>
      <c r="DOU59" s="526"/>
      <c r="DOV59" s="526"/>
      <c r="DOW59" s="526"/>
      <c r="DOX59" s="526"/>
      <c r="DOY59" s="526"/>
      <c r="DOZ59" s="526"/>
      <c r="DPA59" s="526"/>
      <c r="DPB59" s="526"/>
      <c r="DPC59" s="526"/>
      <c r="DPD59" s="526"/>
      <c r="DPE59" s="526"/>
      <c r="DPF59" s="526"/>
      <c r="DPG59" s="526"/>
      <c r="DPH59" s="526"/>
      <c r="DPI59" s="526"/>
      <c r="DPJ59" s="526"/>
      <c r="DPK59" s="526"/>
      <c r="DPL59" s="526"/>
      <c r="DPM59" s="526"/>
      <c r="DPN59" s="526"/>
      <c r="DPO59" s="526"/>
      <c r="DPP59" s="526"/>
      <c r="DPQ59" s="526"/>
      <c r="DPR59" s="526"/>
      <c r="DPS59" s="526"/>
      <c r="DPT59" s="526"/>
      <c r="DPU59" s="526"/>
      <c r="DPV59" s="526"/>
      <c r="DPW59" s="526"/>
      <c r="DPX59" s="526"/>
      <c r="DPY59" s="526"/>
      <c r="DPZ59" s="526"/>
      <c r="DQA59" s="526"/>
      <c r="DQB59" s="526"/>
      <c r="DQC59" s="526"/>
      <c r="DQD59" s="526"/>
      <c r="DQE59" s="526"/>
      <c r="DQF59" s="526"/>
      <c r="DQG59" s="526"/>
      <c r="DQH59" s="526"/>
      <c r="DQI59" s="526"/>
      <c r="DQJ59" s="526"/>
      <c r="DQK59" s="526"/>
      <c r="DQL59" s="526"/>
      <c r="DQM59" s="526"/>
      <c r="DQN59" s="526"/>
      <c r="DQO59" s="526"/>
      <c r="DQP59" s="526"/>
      <c r="DQQ59" s="526"/>
      <c r="DQR59" s="526"/>
      <c r="DQS59" s="526"/>
      <c r="DQT59" s="526"/>
      <c r="DQU59" s="526"/>
      <c r="DQV59" s="526"/>
      <c r="DQW59" s="526"/>
      <c r="DQX59" s="526"/>
      <c r="DQY59" s="526"/>
      <c r="DQZ59" s="526"/>
      <c r="DRA59" s="526"/>
      <c r="DRB59" s="526"/>
      <c r="DRC59" s="526"/>
      <c r="DRD59" s="526"/>
      <c r="DRE59" s="526"/>
      <c r="DRF59" s="526"/>
      <c r="DRG59" s="526"/>
      <c r="DRH59" s="526"/>
      <c r="DRI59" s="526"/>
      <c r="DRJ59" s="526"/>
      <c r="DRK59" s="526"/>
      <c r="DRL59" s="526"/>
      <c r="DRM59" s="526"/>
      <c r="DRN59" s="526"/>
      <c r="DRO59" s="526"/>
      <c r="DRP59" s="526"/>
      <c r="DRQ59" s="526"/>
      <c r="DRR59" s="526"/>
      <c r="DRS59" s="526"/>
      <c r="DRT59" s="526"/>
      <c r="DRU59" s="526"/>
      <c r="DRV59" s="526"/>
      <c r="DRW59" s="526"/>
      <c r="DRX59" s="526"/>
      <c r="DRY59" s="526"/>
      <c r="DRZ59" s="526"/>
      <c r="DSA59" s="526"/>
      <c r="DSB59" s="526"/>
      <c r="DSC59" s="526"/>
      <c r="DSD59" s="526"/>
      <c r="DSE59" s="526"/>
      <c r="DSF59" s="526"/>
      <c r="DSG59" s="526"/>
      <c r="DSH59" s="526"/>
      <c r="DSI59" s="526"/>
      <c r="DSJ59" s="526"/>
      <c r="DSK59" s="526"/>
      <c r="DSL59" s="526"/>
      <c r="DSM59" s="526"/>
      <c r="DSN59" s="526"/>
      <c r="DSO59" s="526"/>
      <c r="DSP59" s="526"/>
      <c r="DSQ59" s="526"/>
      <c r="DSR59" s="526"/>
      <c r="DSS59" s="526"/>
      <c r="DST59" s="526"/>
      <c r="DSU59" s="526"/>
      <c r="DSV59" s="526"/>
      <c r="DSW59" s="526"/>
      <c r="DSX59" s="526"/>
      <c r="DSY59" s="526"/>
      <c r="DSZ59" s="526"/>
      <c r="DTA59" s="526"/>
      <c r="DTB59" s="526"/>
      <c r="DTC59" s="526"/>
      <c r="DTD59" s="526"/>
      <c r="DTE59" s="526"/>
      <c r="DTF59" s="526"/>
      <c r="DTG59" s="526"/>
      <c r="DTH59" s="526"/>
      <c r="DTI59" s="526"/>
      <c r="DTJ59" s="526"/>
      <c r="DTK59" s="526"/>
      <c r="DTL59" s="526"/>
      <c r="DTM59" s="526"/>
      <c r="DTN59" s="526"/>
      <c r="DTO59" s="526"/>
      <c r="DTP59" s="526"/>
      <c r="DTQ59" s="526"/>
      <c r="DTR59" s="526"/>
      <c r="DTS59" s="526"/>
      <c r="DTT59" s="526"/>
      <c r="DTU59" s="526"/>
      <c r="DTV59" s="526"/>
      <c r="DTW59" s="526"/>
      <c r="DTX59" s="526"/>
      <c r="DTY59" s="526"/>
      <c r="DTZ59" s="526"/>
      <c r="DUA59" s="526"/>
      <c r="DUB59" s="526"/>
      <c r="DUC59" s="526"/>
      <c r="DUD59" s="526"/>
      <c r="DUE59" s="526"/>
      <c r="DUF59" s="526"/>
      <c r="DUG59" s="526"/>
      <c r="DUH59" s="526"/>
      <c r="DUI59" s="526"/>
      <c r="DUJ59" s="526"/>
      <c r="DUK59" s="526"/>
      <c r="DUL59" s="526"/>
      <c r="DUM59" s="526"/>
      <c r="DUN59" s="526"/>
      <c r="DUO59" s="526"/>
      <c r="DUP59" s="526"/>
      <c r="DUQ59" s="526"/>
      <c r="DUR59" s="526"/>
      <c r="DUS59" s="526"/>
      <c r="DUT59" s="526"/>
      <c r="DUU59" s="526"/>
      <c r="DUV59" s="526"/>
      <c r="DUW59" s="526"/>
      <c r="DUX59" s="526"/>
      <c r="DUY59" s="526"/>
      <c r="DUZ59" s="526"/>
      <c r="DVA59" s="526"/>
      <c r="DVB59" s="526"/>
      <c r="DVC59" s="526"/>
      <c r="DVD59" s="526"/>
      <c r="DVE59" s="526"/>
      <c r="DVF59" s="526"/>
      <c r="DVG59" s="526"/>
      <c r="DVH59" s="526"/>
      <c r="DVI59" s="526"/>
      <c r="DVJ59" s="526"/>
      <c r="DVK59" s="526"/>
      <c r="DVL59" s="526"/>
      <c r="DVM59" s="526"/>
      <c r="DVN59" s="526"/>
      <c r="DVO59" s="526"/>
      <c r="DVP59" s="526"/>
      <c r="DVQ59" s="526"/>
      <c r="DVR59" s="526"/>
      <c r="DVS59" s="526"/>
      <c r="DVT59" s="526"/>
      <c r="DVU59" s="526"/>
      <c r="DVV59" s="526"/>
      <c r="DVW59" s="526"/>
      <c r="DVX59" s="526"/>
      <c r="DVY59" s="526"/>
      <c r="DVZ59" s="526"/>
      <c r="DWA59" s="526"/>
      <c r="DWB59" s="526"/>
      <c r="DWC59" s="526"/>
      <c r="DWD59" s="526"/>
      <c r="DWE59" s="526"/>
      <c r="DWF59" s="526"/>
      <c r="DWG59" s="526"/>
      <c r="DWH59" s="526"/>
      <c r="DWI59" s="526"/>
      <c r="DWJ59" s="526"/>
      <c r="DWK59" s="526"/>
      <c r="DWL59" s="526"/>
      <c r="DWM59" s="526"/>
      <c r="DWN59" s="526"/>
      <c r="DWO59" s="526"/>
      <c r="DWP59" s="526"/>
      <c r="DWQ59" s="526"/>
      <c r="DWR59" s="526"/>
      <c r="DWS59" s="526"/>
      <c r="DWT59" s="526"/>
      <c r="DWU59" s="526"/>
      <c r="DWV59" s="526"/>
      <c r="DWW59" s="526"/>
      <c r="DWX59" s="526"/>
      <c r="DWY59" s="526"/>
      <c r="DWZ59" s="526"/>
      <c r="DXA59" s="526"/>
      <c r="DXB59" s="526"/>
      <c r="DXC59" s="526"/>
      <c r="DXD59" s="526"/>
      <c r="DXE59" s="526"/>
      <c r="DXF59" s="526"/>
      <c r="DXG59" s="526"/>
      <c r="DXH59" s="526"/>
      <c r="DXI59" s="526"/>
      <c r="DXJ59" s="526"/>
      <c r="DXK59" s="526"/>
      <c r="DXL59" s="526"/>
      <c r="DXM59" s="526"/>
      <c r="DXN59" s="526"/>
      <c r="DXO59" s="526"/>
      <c r="DXP59" s="526"/>
      <c r="DXQ59" s="526"/>
      <c r="DXR59" s="526"/>
      <c r="DXS59" s="526"/>
      <c r="DXT59" s="526"/>
      <c r="DXU59" s="526"/>
      <c r="DXV59" s="526"/>
      <c r="DXW59" s="526"/>
      <c r="DXX59" s="526"/>
      <c r="DXY59" s="526"/>
      <c r="DXZ59" s="526"/>
      <c r="DYA59" s="526"/>
      <c r="DYB59" s="526"/>
      <c r="DYC59" s="526"/>
      <c r="DYD59" s="526"/>
      <c r="DYE59" s="526"/>
      <c r="DYF59" s="526"/>
      <c r="DYG59" s="526"/>
      <c r="DYH59" s="526"/>
      <c r="DYI59" s="526"/>
      <c r="DYJ59" s="526"/>
      <c r="DYK59" s="526"/>
      <c r="DYL59" s="526"/>
      <c r="DYM59" s="526"/>
      <c r="DYN59" s="526"/>
      <c r="DYO59" s="526"/>
      <c r="DYP59" s="526"/>
      <c r="DYQ59" s="526"/>
      <c r="DYR59" s="526"/>
      <c r="DYS59" s="526"/>
      <c r="DYT59" s="526"/>
      <c r="DYU59" s="526"/>
      <c r="DYV59" s="526"/>
      <c r="DYW59" s="526"/>
      <c r="DYX59" s="526"/>
      <c r="DYY59" s="526"/>
      <c r="DYZ59" s="526"/>
      <c r="DZA59" s="526"/>
      <c r="DZB59" s="526"/>
      <c r="DZC59" s="526"/>
      <c r="DZD59" s="526"/>
      <c r="DZE59" s="526"/>
      <c r="DZF59" s="526"/>
      <c r="DZG59" s="526"/>
      <c r="DZH59" s="526"/>
      <c r="DZI59" s="526"/>
      <c r="DZJ59" s="526"/>
      <c r="DZK59" s="526"/>
      <c r="DZL59" s="526"/>
      <c r="DZM59" s="526"/>
      <c r="DZN59" s="526"/>
      <c r="DZO59" s="526"/>
      <c r="DZP59" s="526"/>
      <c r="DZQ59" s="526"/>
      <c r="DZR59" s="526"/>
      <c r="DZS59" s="526"/>
      <c r="DZT59" s="526"/>
      <c r="DZU59" s="526"/>
      <c r="DZV59" s="526"/>
      <c r="DZW59" s="526"/>
      <c r="DZX59" s="526"/>
      <c r="DZY59" s="526"/>
      <c r="DZZ59" s="526"/>
      <c r="EAA59" s="526"/>
      <c r="EAB59" s="526"/>
      <c r="EAC59" s="526"/>
      <c r="EAD59" s="526"/>
      <c r="EAE59" s="526"/>
      <c r="EAF59" s="526"/>
      <c r="EAG59" s="526"/>
      <c r="EAH59" s="526"/>
      <c r="EAI59" s="526"/>
      <c r="EAJ59" s="526"/>
      <c r="EAK59" s="526"/>
      <c r="EAL59" s="526"/>
      <c r="EAM59" s="526"/>
      <c r="EAN59" s="526"/>
      <c r="EAO59" s="526"/>
      <c r="EAP59" s="526"/>
      <c r="EAQ59" s="526"/>
      <c r="EAR59" s="526"/>
      <c r="EAS59" s="526"/>
      <c r="EAT59" s="526"/>
      <c r="EAU59" s="526"/>
      <c r="EAV59" s="526"/>
      <c r="EAW59" s="526"/>
      <c r="EAX59" s="526"/>
      <c r="EAY59" s="526"/>
      <c r="EAZ59" s="526"/>
      <c r="EBA59" s="526"/>
      <c r="EBB59" s="526"/>
      <c r="EBC59" s="526"/>
      <c r="EBD59" s="526"/>
      <c r="EBE59" s="526"/>
      <c r="EBF59" s="526"/>
      <c r="EBG59" s="526"/>
      <c r="EBH59" s="526"/>
      <c r="EBI59" s="526"/>
      <c r="EBJ59" s="526"/>
      <c r="EBK59" s="526"/>
      <c r="EBL59" s="526"/>
      <c r="EBM59" s="526"/>
      <c r="EBN59" s="526"/>
      <c r="EBO59" s="526"/>
      <c r="EBP59" s="526"/>
      <c r="EBQ59" s="526"/>
      <c r="EBR59" s="526"/>
      <c r="EBS59" s="526"/>
      <c r="EBT59" s="526"/>
      <c r="EBU59" s="526"/>
      <c r="EBV59" s="526"/>
      <c r="EBW59" s="526"/>
      <c r="EBX59" s="526"/>
      <c r="EBY59" s="526"/>
      <c r="EBZ59" s="526"/>
      <c r="ECA59" s="526"/>
      <c r="ECB59" s="526"/>
      <c r="ECC59" s="526"/>
      <c r="ECD59" s="526"/>
      <c r="ECE59" s="526"/>
      <c r="ECF59" s="526"/>
      <c r="ECG59" s="526"/>
      <c r="ECH59" s="526"/>
      <c r="ECI59" s="526"/>
      <c r="ECJ59" s="526"/>
      <c r="ECK59" s="526"/>
      <c r="ECL59" s="526"/>
      <c r="ECM59" s="526"/>
      <c r="ECN59" s="526"/>
      <c r="ECO59" s="526"/>
      <c r="ECP59" s="526"/>
      <c r="ECQ59" s="526"/>
      <c r="ECR59" s="526"/>
      <c r="ECS59" s="526"/>
      <c r="ECT59" s="526"/>
      <c r="ECU59" s="526"/>
      <c r="ECV59" s="526"/>
      <c r="ECW59" s="526"/>
      <c r="ECX59" s="526"/>
      <c r="ECY59" s="526"/>
      <c r="ECZ59" s="526"/>
      <c r="EDA59" s="526"/>
      <c r="EDB59" s="526"/>
      <c r="EDC59" s="526"/>
      <c r="EDD59" s="526"/>
      <c r="EDE59" s="526"/>
      <c r="EDF59" s="526"/>
      <c r="EDG59" s="526"/>
      <c r="EDH59" s="526"/>
      <c r="EDI59" s="526"/>
      <c r="EDJ59" s="526"/>
      <c r="EDK59" s="526"/>
      <c r="EDL59" s="526"/>
      <c r="EDM59" s="526"/>
      <c r="EDN59" s="526"/>
      <c r="EDO59" s="526"/>
      <c r="EDP59" s="526"/>
      <c r="EDQ59" s="526"/>
      <c r="EDR59" s="526"/>
      <c r="EDS59" s="526"/>
      <c r="EDT59" s="526"/>
      <c r="EDU59" s="526"/>
      <c r="EDV59" s="526"/>
      <c r="EDW59" s="526"/>
      <c r="EDX59" s="526"/>
      <c r="EDY59" s="526"/>
      <c r="EDZ59" s="526"/>
      <c r="EEA59" s="526"/>
      <c r="EEB59" s="526"/>
      <c r="EEC59" s="526"/>
      <c r="EED59" s="526"/>
      <c r="EEE59" s="526"/>
      <c r="EEF59" s="526"/>
      <c r="EEG59" s="526"/>
      <c r="EEH59" s="526"/>
      <c r="EEI59" s="526"/>
      <c r="EEJ59" s="526"/>
      <c r="EEK59" s="526"/>
      <c r="EEL59" s="526"/>
      <c r="EEM59" s="526"/>
      <c r="EEN59" s="526"/>
      <c r="EEO59" s="526"/>
      <c r="EEP59" s="526"/>
      <c r="EEQ59" s="526"/>
      <c r="EER59" s="526"/>
      <c r="EES59" s="526"/>
      <c r="EET59" s="526"/>
      <c r="EEU59" s="526"/>
      <c r="EEV59" s="526"/>
      <c r="EEW59" s="526"/>
      <c r="EEX59" s="526"/>
      <c r="EEY59" s="526"/>
      <c r="EEZ59" s="526"/>
      <c r="EFA59" s="526"/>
      <c r="EFB59" s="526"/>
      <c r="EFC59" s="526"/>
      <c r="EFD59" s="526"/>
      <c r="EFE59" s="526"/>
      <c r="EFF59" s="526"/>
      <c r="EFG59" s="526"/>
      <c r="EFH59" s="526"/>
      <c r="EFI59" s="526"/>
      <c r="EFJ59" s="526"/>
      <c r="EFK59" s="526"/>
      <c r="EFL59" s="526"/>
      <c r="EFM59" s="526"/>
      <c r="EFN59" s="526"/>
      <c r="EFO59" s="526"/>
      <c r="EFP59" s="526"/>
      <c r="EFQ59" s="526"/>
      <c r="EFR59" s="526"/>
      <c r="EFS59" s="526"/>
      <c r="EFT59" s="526"/>
      <c r="EFU59" s="526"/>
      <c r="EFV59" s="526"/>
      <c r="EFW59" s="526"/>
      <c r="EFX59" s="526"/>
      <c r="EFY59" s="526"/>
      <c r="EFZ59" s="526"/>
      <c r="EGA59" s="526"/>
      <c r="EGB59" s="526"/>
      <c r="EGC59" s="526"/>
      <c r="EGD59" s="526"/>
      <c r="EGE59" s="526"/>
      <c r="EGF59" s="526"/>
      <c r="EGG59" s="526"/>
      <c r="EGH59" s="526"/>
      <c r="EGI59" s="526"/>
      <c r="EGJ59" s="526"/>
      <c r="EGK59" s="526"/>
      <c r="EGL59" s="526"/>
      <c r="EGM59" s="526"/>
      <c r="EGN59" s="526"/>
      <c r="EGO59" s="526"/>
      <c r="EGP59" s="526"/>
      <c r="EGQ59" s="526"/>
      <c r="EGR59" s="526"/>
      <c r="EGS59" s="526"/>
      <c r="EGT59" s="526"/>
      <c r="EGU59" s="526"/>
      <c r="EGV59" s="526"/>
      <c r="EGW59" s="526"/>
      <c r="EGX59" s="526"/>
      <c r="EGY59" s="526"/>
      <c r="EGZ59" s="526"/>
      <c r="EHA59" s="526"/>
      <c r="EHB59" s="526"/>
      <c r="EHC59" s="526"/>
      <c r="EHD59" s="526"/>
      <c r="EHE59" s="526"/>
      <c r="EHF59" s="526"/>
      <c r="EHG59" s="526"/>
      <c r="EHH59" s="526"/>
      <c r="EHI59" s="526"/>
      <c r="EHJ59" s="526"/>
      <c r="EHK59" s="526"/>
      <c r="EHL59" s="526"/>
      <c r="EHM59" s="526"/>
      <c r="EHN59" s="526"/>
      <c r="EHO59" s="526"/>
      <c r="EHP59" s="526"/>
      <c r="EHQ59" s="526"/>
      <c r="EHR59" s="526"/>
      <c r="EHS59" s="526"/>
      <c r="EHT59" s="526"/>
      <c r="EHU59" s="526"/>
      <c r="EHV59" s="526"/>
      <c r="EHW59" s="526"/>
      <c r="EHX59" s="526"/>
      <c r="EHY59" s="526"/>
      <c r="EHZ59" s="526"/>
      <c r="EIA59" s="526"/>
      <c r="EIB59" s="526"/>
      <c r="EIC59" s="526"/>
      <c r="EID59" s="526"/>
      <c r="EIE59" s="526"/>
      <c r="EIF59" s="526"/>
      <c r="EIG59" s="526"/>
      <c r="EIH59" s="526"/>
      <c r="EII59" s="526"/>
      <c r="EIJ59" s="526"/>
      <c r="EIK59" s="526"/>
      <c r="EIL59" s="526"/>
      <c r="EIM59" s="526"/>
      <c r="EIN59" s="526"/>
      <c r="EIO59" s="526"/>
      <c r="EIP59" s="526"/>
      <c r="EIQ59" s="526"/>
      <c r="EIR59" s="526"/>
      <c r="EIS59" s="526"/>
      <c r="EIT59" s="526"/>
      <c r="EIU59" s="526"/>
      <c r="EIV59" s="526"/>
      <c r="EIW59" s="526"/>
      <c r="EIX59" s="526"/>
      <c r="EIY59" s="526"/>
      <c r="EIZ59" s="526"/>
      <c r="EJA59" s="526"/>
      <c r="EJB59" s="526"/>
      <c r="EJC59" s="526"/>
      <c r="EJD59" s="526"/>
      <c r="EJE59" s="526"/>
      <c r="EJF59" s="526"/>
      <c r="EJG59" s="526"/>
      <c r="EJH59" s="526"/>
      <c r="EJI59" s="526"/>
      <c r="EJJ59" s="526"/>
      <c r="EJK59" s="526"/>
      <c r="EJL59" s="526"/>
      <c r="EJM59" s="526"/>
      <c r="EJN59" s="526"/>
      <c r="EJO59" s="526"/>
      <c r="EJP59" s="526"/>
      <c r="EJQ59" s="526"/>
      <c r="EJR59" s="526"/>
      <c r="EJS59" s="526"/>
      <c r="EJT59" s="526"/>
      <c r="EJU59" s="526"/>
      <c r="EJV59" s="526"/>
      <c r="EJW59" s="526"/>
      <c r="EJX59" s="526"/>
      <c r="EJY59" s="526"/>
      <c r="EJZ59" s="526"/>
      <c r="EKA59" s="526"/>
      <c r="EKB59" s="526"/>
      <c r="EKC59" s="526"/>
      <c r="EKD59" s="526"/>
      <c r="EKE59" s="526"/>
      <c r="EKF59" s="526"/>
      <c r="EKG59" s="526"/>
      <c r="EKH59" s="526"/>
      <c r="EKI59" s="526"/>
      <c r="EKJ59" s="526"/>
      <c r="EKK59" s="526"/>
      <c r="EKL59" s="526"/>
      <c r="EKM59" s="526"/>
      <c r="EKN59" s="526"/>
      <c r="EKO59" s="526"/>
      <c r="EKP59" s="526"/>
      <c r="EKQ59" s="526"/>
      <c r="EKR59" s="526"/>
      <c r="EKS59" s="526"/>
      <c r="EKT59" s="526"/>
      <c r="EKU59" s="526"/>
      <c r="EKV59" s="526"/>
      <c r="EKW59" s="526"/>
      <c r="EKX59" s="526"/>
      <c r="EKY59" s="526"/>
      <c r="EKZ59" s="526"/>
      <c r="ELA59" s="526"/>
      <c r="ELB59" s="526"/>
      <c r="ELC59" s="526"/>
      <c r="ELD59" s="526"/>
      <c r="ELE59" s="526"/>
      <c r="ELF59" s="526"/>
      <c r="ELG59" s="526"/>
      <c r="ELH59" s="526"/>
      <c r="ELI59" s="526"/>
      <c r="ELJ59" s="526"/>
      <c r="ELK59" s="526"/>
      <c r="ELL59" s="526"/>
      <c r="ELM59" s="526"/>
      <c r="ELN59" s="526"/>
      <c r="ELO59" s="526"/>
      <c r="ELP59" s="526"/>
      <c r="ELQ59" s="526"/>
      <c r="ELR59" s="526"/>
      <c r="ELS59" s="526"/>
      <c r="ELT59" s="526"/>
      <c r="ELU59" s="526"/>
      <c r="ELV59" s="526"/>
      <c r="ELW59" s="526"/>
      <c r="ELX59" s="526"/>
      <c r="ELY59" s="526"/>
      <c r="ELZ59" s="526"/>
      <c r="EMA59" s="526"/>
      <c r="EMB59" s="526"/>
      <c r="EMC59" s="526"/>
      <c r="EMD59" s="526"/>
      <c r="EME59" s="526"/>
      <c r="EMF59" s="526"/>
      <c r="EMG59" s="526"/>
      <c r="EMH59" s="526"/>
      <c r="EMI59" s="526"/>
      <c r="EMJ59" s="526"/>
      <c r="EMK59" s="526"/>
      <c r="EML59" s="526"/>
      <c r="EMM59" s="526"/>
      <c r="EMN59" s="526"/>
      <c r="EMO59" s="526"/>
      <c r="EMP59" s="526"/>
      <c r="EMQ59" s="526"/>
      <c r="EMR59" s="526"/>
      <c r="EMS59" s="526"/>
      <c r="EMT59" s="526"/>
      <c r="EMU59" s="526"/>
      <c r="EMV59" s="526"/>
      <c r="EMW59" s="526"/>
      <c r="EMX59" s="526"/>
      <c r="EMY59" s="526"/>
      <c r="EMZ59" s="526"/>
      <c r="ENA59" s="526"/>
      <c r="ENB59" s="526"/>
      <c r="ENC59" s="526"/>
      <c r="END59" s="526"/>
      <c r="ENE59" s="526"/>
      <c r="ENF59" s="526"/>
      <c r="ENG59" s="526"/>
      <c r="ENH59" s="526"/>
      <c r="ENI59" s="526"/>
      <c r="ENJ59" s="526"/>
      <c r="ENK59" s="526"/>
      <c r="ENL59" s="526"/>
      <c r="ENM59" s="526"/>
      <c r="ENN59" s="526"/>
      <c r="ENO59" s="526"/>
      <c r="ENP59" s="526"/>
      <c r="ENQ59" s="526"/>
      <c r="ENR59" s="526"/>
      <c r="ENS59" s="526"/>
      <c r="ENT59" s="526"/>
      <c r="ENU59" s="526"/>
      <c r="ENV59" s="526"/>
      <c r="ENW59" s="526"/>
      <c r="ENX59" s="526"/>
      <c r="ENY59" s="526"/>
      <c r="ENZ59" s="526"/>
      <c r="EOA59" s="526"/>
      <c r="EOB59" s="526"/>
      <c r="EOC59" s="526"/>
      <c r="EOD59" s="526"/>
      <c r="EOE59" s="526"/>
      <c r="EOF59" s="526"/>
      <c r="EOG59" s="526"/>
      <c r="EOH59" s="526"/>
      <c r="EOI59" s="526"/>
      <c r="EOJ59" s="526"/>
      <c r="EOK59" s="526"/>
      <c r="EOL59" s="526"/>
      <c r="EOM59" s="526"/>
      <c r="EON59" s="526"/>
      <c r="EOO59" s="526"/>
      <c r="EOP59" s="526"/>
      <c r="EOQ59" s="526"/>
      <c r="EOR59" s="526"/>
      <c r="EOS59" s="526"/>
      <c r="EOT59" s="526"/>
      <c r="EOU59" s="526"/>
      <c r="EOV59" s="526"/>
      <c r="EOW59" s="526"/>
      <c r="EOX59" s="526"/>
      <c r="EOY59" s="526"/>
      <c r="EOZ59" s="526"/>
      <c r="EPA59" s="526"/>
      <c r="EPB59" s="526"/>
      <c r="EPC59" s="526"/>
      <c r="EPD59" s="526"/>
      <c r="EPE59" s="526"/>
      <c r="EPF59" s="526"/>
      <c r="EPG59" s="526"/>
      <c r="EPH59" s="526"/>
      <c r="EPI59" s="526"/>
      <c r="EPJ59" s="526"/>
      <c r="EPK59" s="526"/>
      <c r="EPL59" s="526"/>
      <c r="EPM59" s="526"/>
      <c r="EPN59" s="526"/>
      <c r="EPO59" s="526"/>
      <c r="EPP59" s="526"/>
      <c r="EPQ59" s="526"/>
      <c r="EPR59" s="526"/>
      <c r="EPS59" s="526"/>
      <c r="EPT59" s="526"/>
      <c r="EPU59" s="526"/>
      <c r="EPV59" s="526"/>
      <c r="EPW59" s="526"/>
      <c r="EPX59" s="526"/>
      <c r="EPY59" s="526"/>
      <c r="EPZ59" s="526"/>
      <c r="EQA59" s="526"/>
      <c r="EQB59" s="526"/>
      <c r="EQC59" s="526"/>
      <c r="EQD59" s="526"/>
      <c r="EQE59" s="526"/>
      <c r="EQF59" s="526"/>
      <c r="EQG59" s="526"/>
      <c r="EQH59" s="526"/>
      <c r="EQI59" s="526"/>
      <c r="EQJ59" s="526"/>
      <c r="EQK59" s="526"/>
      <c r="EQL59" s="526"/>
      <c r="EQM59" s="526"/>
      <c r="EQN59" s="526"/>
      <c r="EQO59" s="526"/>
      <c r="EQP59" s="526"/>
      <c r="EQQ59" s="526"/>
      <c r="EQR59" s="526"/>
      <c r="EQS59" s="526"/>
      <c r="EQT59" s="526"/>
      <c r="EQU59" s="526"/>
      <c r="EQV59" s="526"/>
      <c r="EQW59" s="526"/>
      <c r="EQX59" s="526"/>
      <c r="EQY59" s="526"/>
      <c r="EQZ59" s="526"/>
      <c r="ERA59" s="526"/>
      <c r="ERB59" s="526"/>
      <c r="ERC59" s="526"/>
      <c r="ERD59" s="526"/>
      <c r="ERE59" s="526"/>
      <c r="ERF59" s="526"/>
      <c r="ERG59" s="526"/>
      <c r="ERH59" s="526"/>
      <c r="ERI59" s="526"/>
      <c r="ERJ59" s="526"/>
      <c r="ERK59" s="526"/>
      <c r="ERL59" s="526"/>
      <c r="ERM59" s="526"/>
      <c r="ERN59" s="526"/>
      <c r="ERO59" s="526"/>
      <c r="ERP59" s="526"/>
      <c r="ERQ59" s="526"/>
      <c r="ERR59" s="526"/>
      <c r="ERS59" s="526"/>
      <c r="ERT59" s="526"/>
      <c r="ERU59" s="526"/>
      <c r="ERV59" s="526"/>
      <c r="ERW59" s="526"/>
      <c r="ERX59" s="526"/>
      <c r="ERY59" s="526"/>
      <c r="ERZ59" s="526"/>
      <c r="ESA59" s="526"/>
      <c r="ESB59" s="526"/>
      <c r="ESC59" s="526"/>
      <c r="ESD59" s="526"/>
      <c r="ESE59" s="526"/>
      <c r="ESF59" s="526"/>
      <c r="ESG59" s="526"/>
      <c r="ESH59" s="526"/>
      <c r="ESI59" s="526"/>
      <c r="ESJ59" s="526"/>
      <c r="ESK59" s="526"/>
      <c r="ESL59" s="526"/>
      <c r="ESM59" s="526"/>
      <c r="ESN59" s="526"/>
      <c r="ESO59" s="526"/>
      <c r="ESP59" s="526"/>
      <c r="ESQ59" s="526"/>
      <c r="ESR59" s="526"/>
      <c r="ESS59" s="526"/>
      <c r="EST59" s="526"/>
      <c r="ESU59" s="526"/>
      <c r="ESV59" s="526"/>
      <c r="ESW59" s="526"/>
      <c r="ESX59" s="526"/>
      <c r="ESY59" s="526"/>
      <c r="ESZ59" s="526"/>
      <c r="ETA59" s="526"/>
      <c r="ETB59" s="526"/>
      <c r="ETC59" s="526"/>
      <c r="ETD59" s="526"/>
      <c r="ETE59" s="526"/>
      <c r="ETF59" s="526"/>
      <c r="ETG59" s="526"/>
      <c r="ETH59" s="526"/>
      <c r="ETI59" s="526"/>
      <c r="ETJ59" s="526"/>
      <c r="ETK59" s="526"/>
      <c r="ETL59" s="526"/>
      <c r="ETM59" s="526"/>
      <c r="ETN59" s="526"/>
      <c r="ETO59" s="526"/>
      <c r="ETP59" s="526"/>
      <c r="ETQ59" s="526"/>
      <c r="ETR59" s="526"/>
      <c r="ETS59" s="526"/>
      <c r="ETT59" s="526"/>
      <c r="ETU59" s="526"/>
      <c r="ETV59" s="526"/>
      <c r="ETW59" s="526"/>
      <c r="ETX59" s="526"/>
      <c r="ETY59" s="526"/>
      <c r="ETZ59" s="526"/>
      <c r="EUA59" s="526"/>
      <c r="EUB59" s="526"/>
      <c r="EUC59" s="526"/>
      <c r="EUD59" s="526"/>
      <c r="EUE59" s="526"/>
      <c r="EUF59" s="526"/>
      <c r="EUG59" s="526"/>
      <c r="EUH59" s="526"/>
      <c r="EUI59" s="526"/>
      <c r="EUJ59" s="526"/>
      <c r="EUK59" s="526"/>
      <c r="EUL59" s="526"/>
      <c r="EUM59" s="526"/>
      <c r="EUN59" s="526"/>
      <c r="EUO59" s="526"/>
      <c r="EUP59" s="526"/>
      <c r="EUQ59" s="526"/>
      <c r="EUR59" s="526"/>
      <c r="EUS59" s="526"/>
      <c r="EUT59" s="526"/>
      <c r="EUU59" s="526"/>
      <c r="EUV59" s="526"/>
      <c r="EUW59" s="526"/>
      <c r="EUX59" s="526"/>
      <c r="EUY59" s="526"/>
      <c r="EUZ59" s="526"/>
      <c r="EVA59" s="526"/>
      <c r="EVB59" s="526"/>
      <c r="EVC59" s="526"/>
      <c r="EVD59" s="526"/>
      <c r="EVE59" s="526"/>
      <c r="EVF59" s="526"/>
      <c r="EVG59" s="526"/>
      <c r="EVH59" s="526"/>
      <c r="EVI59" s="526"/>
      <c r="EVJ59" s="526"/>
      <c r="EVK59" s="526"/>
      <c r="EVL59" s="526"/>
      <c r="EVM59" s="526"/>
      <c r="EVN59" s="526"/>
      <c r="EVO59" s="526"/>
      <c r="EVP59" s="526"/>
      <c r="EVQ59" s="526"/>
      <c r="EVR59" s="526"/>
      <c r="EVS59" s="526"/>
      <c r="EVT59" s="526"/>
      <c r="EVU59" s="526"/>
      <c r="EVV59" s="526"/>
      <c r="EVW59" s="526"/>
      <c r="EVX59" s="526"/>
      <c r="EVY59" s="526"/>
      <c r="EVZ59" s="526"/>
      <c r="EWA59" s="526"/>
      <c r="EWB59" s="526"/>
      <c r="EWC59" s="526"/>
      <c r="EWD59" s="526"/>
      <c r="EWE59" s="526"/>
      <c r="EWF59" s="526"/>
      <c r="EWG59" s="526"/>
      <c r="EWH59" s="526"/>
      <c r="EWI59" s="526"/>
      <c r="EWJ59" s="526"/>
      <c r="EWK59" s="526"/>
      <c r="EWL59" s="526"/>
      <c r="EWM59" s="526"/>
      <c r="EWN59" s="526"/>
      <c r="EWO59" s="526"/>
      <c r="EWP59" s="526"/>
      <c r="EWQ59" s="526"/>
      <c r="EWR59" s="526"/>
      <c r="EWS59" s="526"/>
      <c r="EWT59" s="526"/>
      <c r="EWU59" s="526"/>
      <c r="EWV59" s="526"/>
      <c r="EWW59" s="526"/>
      <c r="EWX59" s="526"/>
      <c r="EWY59" s="526"/>
      <c r="EWZ59" s="526"/>
      <c r="EXA59" s="526"/>
      <c r="EXB59" s="526"/>
      <c r="EXC59" s="526"/>
      <c r="EXD59" s="526"/>
      <c r="EXE59" s="526"/>
      <c r="EXF59" s="526"/>
      <c r="EXG59" s="526"/>
      <c r="EXH59" s="526"/>
      <c r="EXI59" s="526"/>
      <c r="EXJ59" s="526"/>
      <c r="EXK59" s="526"/>
      <c r="EXL59" s="526"/>
      <c r="EXM59" s="526"/>
      <c r="EXN59" s="526"/>
      <c r="EXO59" s="526"/>
      <c r="EXP59" s="526"/>
      <c r="EXQ59" s="526"/>
      <c r="EXR59" s="526"/>
      <c r="EXS59" s="526"/>
      <c r="EXT59" s="526"/>
      <c r="EXU59" s="526"/>
      <c r="EXV59" s="526"/>
      <c r="EXW59" s="526"/>
      <c r="EXX59" s="526"/>
      <c r="EXY59" s="526"/>
      <c r="EXZ59" s="526"/>
      <c r="EYA59" s="526"/>
      <c r="EYB59" s="526"/>
      <c r="EYC59" s="526"/>
      <c r="EYD59" s="526"/>
      <c r="EYE59" s="526"/>
      <c r="EYF59" s="526"/>
      <c r="EYG59" s="526"/>
      <c r="EYH59" s="526"/>
      <c r="EYI59" s="526"/>
      <c r="EYJ59" s="526"/>
      <c r="EYK59" s="526"/>
      <c r="EYL59" s="526"/>
      <c r="EYM59" s="526"/>
      <c r="EYN59" s="526"/>
      <c r="EYO59" s="526"/>
      <c r="EYP59" s="526"/>
      <c r="EYQ59" s="526"/>
      <c r="EYR59" s="526"/>
      <c r="EYS59" s="526"/>
      <c r="EYT59" s="526"/>
      <c r="EYU59" s="526"/>
      <c r="EYV59" s="526"/>
      <c r="EYW59" s="526"/>
      <c r="EYX59" s="526"/>
      <c r="EYY59" s="526"/>
      <c r="EYZ59" s="526"/>
      <c r="EZA59" s="526"/>
      <c r="EZB59" s="526"/>
      <c r="EZC59" s="526"/>
      <c r="EZD59" s="526"/>
      <c r="EZE59" s="526"/>
      <c r="EZF59" s="526"/>
      <c r="EZG59" s="526"/>
      <c r="EZH59" s="526"/>
      <c r="EZI59" s="526"/>
      <c r="EZJ59" s="526"/>
      <c r="EZK59" s="526"/>
      <c r="EZL59" s="526"/>
      <c r="EZM59" s="526"/>
      <c r="EZN59" s="526"/>
      <c r="EZO59" s="526"/>
      <c r="EZP59" s="526"/>
      <c r="EZQ59" s="526"/>
      <c r="EZR59" s="526"/>
      <c r="EZS59" s="526"/>
      <c r="EZT59" s="526"/>
      <c r="EZU59" s="526"/>
      <c r="EZV59" s="526"/>
      <c r="EZW59" s="526"/>
      <c r="EZX59" s="526"/>
      <c r="EZY59" s="526"/>
      <c r="EZZ59" s="526"/>
      <c r="FAA59" s="526"/>
      <c r="FAB59" s="526"/>
      <c r="FAC59" s="526"/>
      <c r="FAD59" s="526"/>
      <c r="FAE59" s="526"/>
      <c r="FAF59" s="526"/>
      <c r="FAG59" s="526"/>
      <c r="FAH59" s="526"/>
      <c r="FAI59" s="526"/>
      <c r="FAJ59" s="526"/>
      <c r="FAK59" s="526"/>
      <c r="FAL59" s="526"/>
      <c r="FAM59" s="526"/>
      <c r="FAN59" s="526"/>
      <c r="FAO59" s="526"/>
      <c r="FAP59" s="526"/>
      <c r="FAQ59" s="526"/>
      <c r="FAR59" s="526"/>
      <c r="FAS59" s="526"/>
      <c r="FAT59" s="526"/>
      <c r="FAU59" s="526"/>
      <c r="FAV59" s="526"/>
      <c r="FAW59" s="526"/>
      <c r="FAX59" s="526"/>
      <c r="FAY59" s="526"/>
      <c r="FAZ59" s="526"/>
      <c r="FBA59" s="526"/>
      <c r="FBB59" s="526"/>
      <c r="FBC59" s="526"/>
      <c r="FBD59" s="526"/>
      <c r="FBE59" s="526"/>
      <c r="FBF59" s="526"/>
      <c r="FBG59" s="526"/>
      <c r="FBH59" s="526"/>
      <c r="FBI59" s="526"/>
      <c r="FBJ59" s="526"/>
      <c r="FBK59" s="526"/>
      <c r="FBL59" s="526"/>
      <c r="FBM59" s="526"/>
      <c r="FBN59" s="526"/>
      <c r="FBO59" s="526"/>
      <c r="FBP59" s="526"/>
      <c r="FBQ59" s="526"/>
      <c r="FBR59" s="526"/>
      <c r="FBS59" s="526"/>
      <c r="FBT59" s="526"/>
      <c r="FBU59" s="526"/>
      <c r="FBV59" s="526"/>
      <c r="FBW59" s="526"/>
      <c r="FBX59" s="526"/>
      <c r="FBY59" s="526"/>
      <c r="FBZ59" s="526"/>
      <c r="FCA59" s="526"/>
      <c r="FCB59" s="526"/>
      <c r="FCC59" s="526"/>
      <c r="FCD59" s="526"/>
      <c r="FCE59" s="526"/>
      <c r="FCF59" s="526"/>
      <c r="FCG59" s="526"/>
      <c r="FCH59" s="526"/>
      <c r="FCI59" s="526"/>
      <c r="FCJ59" s="526"/>
      <c r="FCK59" s="526"/>
      <c r="FCL59" s="526"/>
      <c r="FCM59" s="526"/>
      <c r="FCN59" s="526"/>
      <c r="FCO59" s="526"/>
      <c r="FCP59" s="526"/>
      <c r="FCQ59" s="526"/>
      <c r="FCR59" s="526"/>
      <c r="FCS59" s="526"/>
      <c r="FCT59" s="526"/>
      <c r="FCU59" s="526"/>
      <c r="FCV59" s="526"/>
      <c r="FCW59" s="526"/>
      <c r="FCX59" s="526"/>
      <c r="FCY59" s="526"/>
      <c r="FCZ59" s="526"/>
      <c r="FDA59" s="526"/>
      <c r="FDB59" s="526"/>
      <c r="FDC59" s="526"/>
      <c r="FDD59" s="526"/>
      <c r="FDE59" s="526"/>
      <c r="FDF59" s="526"/>
      <c r="FDG59" s="526"/>
      <c r="FDH59" s="526"/>
      <c r="FDI59" s="526"/>
      <c r="FDJ59" s="526"/>
      <c r="FDK59" s="526"/>
      <c r="FDL59" s="526"/>
      <c r="FDM59" s="526"/>
      <c r="FDN59" s="526"/>
      <c r="FDO59" s="526"/>
      <c r="FDP59" s="526"/>
      <c r="FDQ59" s="526"/>
      <c r="FDR59" s="526"/>
      <c r="FDS59" s="526"/>
      <c r="FDT59" s="526"/>
      <c r="FDU59" s="526"/>
      <c r="FDV59" s="526"/>
      <c r="FDW59" s="526"/>
      <c r="FDX59" s="526"/>
      <c r="FDY59" s="526"/>
      <c r="FDZ59" s="526"/>
      <c r="FEA59" s="526"/>
      <c r="FEB59" s="526"/>
      <c r="FEC59" s="526"/>
      <c r="FED59" s="526"/>
      <c r="FEE59" s="526"/>
      <c r="FEF59" s="526"/>
      <c r="FEG59" s="526"/>
      <c r="FEH59" s="526"/>
      <c r="FEI59" s="526"/>
      <c r="FEJ59" s="526"/>
      <c r="FEK59" s="526"/>
      <c r="FEL59" s="526"/>
      <c r="FEM59" s="526"/>
      <c r="FEN59" s="526"/>
      <c r="FEO59" s="526"/>
      <c r="FEP59" s="526"/>
      <c r="FEQ59" s="526"/>
      <c r="FER59" s="526"/>
      <c r="FES59" s="526"/>
      <c r="FET59" s="526"/>
      <c r="FEU59" s="526"/>
      <c r="FEV59" s="526"/>
      <c r="FEW59" s="526"/>
      <c r="FEX59" s="526"/>
      <c r="FEY59" s="526"/>
      <c r="FEZ59" s="526"/>
      <c r="FFA59" s="526"/>
      <c r="FFB59" s="526"/>
      <c r="FFC59" s="526"/>
      <c r="FFD59" s="526"/>
      <c r="FFE59" s="526"/>
      <c r="FFF59" s="526"/>
      <c r="FFG59" s="526"/>
      <c r="FFH59" s="526"/>
      <c r="FFI59" s="526"/>
      <c r="FFJ59" s="526"/>
      <c r="FFK59" s="526"/>
      <c r="FFL59" s="526"/>
      <c r="FFM59" s="526"/>
      <c r="FFN59" s="526"/>
      <c r="FFO59" s="526"/>
      <c r="FFP59" s="526"/>
      <c r="FFQ59" s="526"/>
      <c r="FFR59" s="526"/>
      <c r="FFS59" s="526"/>
      <c r="FFT59" s="526"/>
      <c r="FFU59" s="526"/>
      <c r="FFV59" s="526"/>
      <c r="FFW59" s="526"/>
      <c r="FFX59" s="526"/>
      <c r="FFY59" s="526"/>
      <c r="FFZ59" s="526"/>
      <c r="FGA59" s="526"/>
      <c r="FGB59" s="526"/>
      <c r="FGC59" s="526"/>
      <c r="FGD59" s="526"/>
      <c r="FGE59" s="526"/>
      <c r="FGF59" s="526"/>
      <c r="FGG59" s="526"/>
      <c r="FGH59" s="526"/>
      <c r="FGI59" s="526"/>
      <c r="FGJ59" s="526"/>
      <c r="FGK59" s="526"/>
      <c r="FGL59" s="526"/>
      <c r="FGM59" s="526"/>
      <c r="FGN59" s="526"/>
      <c r="FGO59" s="526"/>
      <c r="FGP59" s="526"/>
      <c r="FGQ59" s="526"/>
      <c r="FGR59" s="526"/>
      <c r="FGS59" s="526"/>
      <c r="FGT59" s="526"/>
      <c r="FGU59" s="526"/>
      <c r="FGV59" s="526"/>
      <c r="FGW59" s="526"/>
      <c r="FGX59" s="526"/>
      <c r="FGY59" s="526"/>
      <c r="FGZ59" s="526"/>
      <c r="FHA59" s="526"/>
      <c r="FHB59" s="526"/>
      <c r="FHC59" s="526"/>
      <c r="FHD59" s="526"/>
      <c r="FHE59" s="526"/>
      <c r="FHF59" s="526"/>
      <c r="FHG59" s="526"/>
      <c r="FHH59" s="526"/>
      <c r="FHI59" s="526"/>
      <c r="FHJ59" s="526"/>
      <c r="FHK59" s="526"/>
      <c r="FHL59" s="526"/>
      <c r="FHM59" s="526"/>
      <c r="FHN59" s="526"/>
      <c r="FHO59" s="526"/>
      <c r="FHP59" s="526"/>
      <c r="FHQ59" s="526"/>
      <c r="FHR59" s="526"/>
      <c r="FHS59" s="526"/>
      <c r="FHT59" s="526"/>
      <c r="FHU59" s="526"/>
      <c r="FHV59" s="526"/>
      <c r="FHW59" s="526"/>
      <c r="FHX59" s="526"/>
      <c r="FHY59" s="526"/>
      <c r="FHZ59" s="526"/>
      <c r="FIA59" s="526"/>
      <c r="FIB59" s="526"/>
      <c r="FIC59" s="526"/>
      <c r="FID59" s="526"/>
      <c r="FIE59" s="526"/>
      <c r="FIF59" s="526"/>
      <c r="FIG59" s="526"/>
      <c r="FIH59" s="526"/>
      <c r="FII59" s="526"/>
      <c r="FIJ59" s="526"/>
      <c r="FIK59" s="526"/>
      <c r="FIL59" s="526"/>
      <c r="FIM59" s="526"/>
      <c r="FIN59" s="526"/>
      <c r="FIO59" s="526"/>
      <c r="FIP59" s="526"/>
      <c r="FIQ59" s="526"/>
      <c r="FIR59" s="526"/>
      <c r="FIS59" s="526"/>
      <c r="FIT59" s="526"/>
      <c r="FIU59" s="526"/>
      <c r="FIV59" s="526"/>
      <c r="FIW59" s="526"/>
      <c r="FIX59" s="526"/>
      <c r="FIY59" s="526"/>
      <c r="FIZ59" s="526"/>
      <c r="FJA59" s="526"/>
      <c r="FJB59" s="526"/>
      <c r="FJC59" s="526"/>
      <c r="FJD59" s="526"/>
      <c r="FJE59" s="526"/>
      <c r="FJF59" s="526"/>
      <c r="FJG59" s="526"/>
      <c r="FJH59" s="526"/>
      <c r="FJI59" s="526"/>
      <c r="FJJ59" s="526"/>
      <c r="FJK59" s="526"/>
      <c r="FJL59" s="526"/>
      <c r="FJM59" s="526"/>
      <c r="FJN59" s="526"/>
      <c r="FJO59" s="526"/>
      <c r="FJP59" s="526"/>
      <c r="FJQ59" s="526"/>
      <c r="FJR59" s="526"/>
      <c r="FJS59" s="526"/>
      <c r="FJT59" s="526"/>
      <c r="FJU59" s="526"/>
      <c r="FJV59" s="526"/>
      <c r="FJW59" s="526"/>
      <c r="FJX59" s="526"/>
      <c r="FJY59" s="526"/>
      <c r="FJZ59" s="526"/>
      <c r="FKA59" s="526"/>
      <c r="FKB59" s="526"/>
      <c r="FKC59" s="526"/>
      <c r="FKD59" s="526"/>
      <c r="FKE59" s="526"/>
      <c r="FKF59" s="526"/>
      <c r="FKG59" s="526"/>
      <c r="FKH59" s="526"/>
      <c r="FKI59" s="526"/>
      <c r="FKJ59" s="526"/>
      <c r="FKK59" s="526"/>
      <c r="FKL59" s="526"/>
      <c r="FKM59" s="526"/>
      <c r="FKN59" s="526"/>
      <c r="FKO59" s="526"/>
      <c r="FKP59" s="526"/>
      <c r="FKQ59" s="526"/>
      <c r="FKR59" s="526"/>
      <c r="FKS59" s="526"/>
      <c r="FKT59" s="526"/>
      <c r="FKU59" s="526"/>
      <c r="FKV59" s="526"/>
      <c r="FKW59" s="526"/>
      <c r="FKX59" s="526"/>
      <c r="FKY59" s="526"/>
      <c r="FKZ59" s="526"/>
      <c r="FLA59" s="526"/>
      <c r="FLB59" s="526"/>
      <c r="FLC59" s="526"/>
      <c r="FLD59" s="526"/>
      <c r="FLE59" s="526"/>
      <c r="FLF59" s="526"/>
      <c r="FLG59" s="526"/>
      <c r="FLH59" s="526"/>
      <c r="FLI59" s="526"/>
      <c r="FLJ59" s="526"/>
      <c r="FLK59" s="526"/>
      <c r="FLL59" s="526"/>
      <c r="FLM59" s="526"/>
      <c r="FLN59" s="526"/>
      <c r="FLO59" s="526"/>
      <c r="FLP59" s="526"/>
      <c r="FLQ59" s="526"/>
      <c r="FLR59" s="526"/>
      <c r="FLS59" s="526"/>
      <c r="FLT59" s="526"/>
      <c r="FLU59" s="526"/>
      <c r="FLV59" s="526"/>
      <c r="FLW59" s="526"/>
      <c r="FLX59" s="526"/>
      <c r="FLY59" s="526"/>
      <c r="FLZ59" s="526"/>
      <c r="FMA59" s="526"/>
      <c r="FMB59" s="526"/>
      <c r="FMC59" s="526"/>
      <c r="FMD59" s="526"/>
      <c r="FME59" s="526"/>
      <c r="FMF59" s="526"/>
      <c r="FMG59" s="526"/>
      <c r="FMH59" s="526"/>
      <c r="FMI59" s="526"/>
      <c r="FMJ59" s="526"/>
      <c r="FMK59" s="526"/>
      <c r="FML59" s="526"/>
      <c r="FMM59" s="526"/>
      <c r="FMN59" s="526"/>
      <c r="FMO59" s="526"/>
      <c r="FMP59" s="526"/>
      <c r="FMQ59" s="526"/>
      <c r="FMR59" s="526"/>
      <c r="FMS59" s="526"/>
      <c r="FMT59" s="526"/>
      <c r="FMU59" s="526"/>
      <c r="FMV59" s="526"/>
      <c r="FMW59" s="526"/>
      <c r="FMX59" s="526"/>
      <c r="FMY59" s="526"/>
      <c r="FMZ59" s="526"/>
      <c r="FNA59" s="526"/>
      <c r="FNB59" s="526"/>
      <c r="FNC59" s="526"/>
      <c r="FND59" s="526"/>
      <c r="FNE59" s="526"/>
      <c r="FNF59" s="526"/>
      <c r="FNG59" s="526"/>
      <c r="FNH59" s="526"/>
      <c r="FNI59" s="526"/>
      <c r="FNJ59" s="526"/>
      <c r="FNK59" s="526"/>
      <c r="FNL59" s="526"/>
      <c r="FNM59" s="526"/>
      <c r="FNN59" s="526"/>
      <c r="FNO59" s="526"/>
      <c r="FNP59" s="526"/>
      <c r="FNQ59" s="526"/>
      <c r="FNR59" s="526"/>
      <c r="FNS59" s="526"/>
      <c r="FNT59" s="526"/>
      <c r="FNU59" s="526"/>
      <c r="FNV59" s="526"/>
      <c r="FNW59" s="526"/>
      <c r="FNX59" s="526"/>
      <c r="FNY59" s="526"/>
      <c r="FNZ59" s="526"/>
      <c r="FOA59" s="526"/>
      <c r="FOB59" s="526"/>
      <c r="FOC59" s="526"/>
      <c r="FOD59" s="526"/>
      <c r="FOE59" s="526"/>
      <c r="FOF59" s="526"/>
      <c r="FOG59" s="526"/>
      <c r="FOH59" s="526"/>
      <c r="FOI59" s="526"/>
      <c r="FOJ59" s="526"/>
      <c r="FOK59" s="526"/>
      <c r="FOL59" s="526"/>
      <c r="FOM59" s="526"/>
      <c r="FON59" s="526"/>
      <c r="FOO59" s="526"/>
      <c r="FOP59" s="526"/>
      <c r="FOQ59" s="526"/>
      <c r="FOR59" s="526"/>
      <c r="FOS59" s="526"/>
      <c r="FOT59" s="526"/>
      <c r="FOU59" s="526"/>
      <c r="FOV59" s="526"/>
      <c r="FOW59" s="526"/>
      <c r="FOX59" s="526"/>
      <c r="FOY59" s="526"/>
      <c r="FOZ59" s="526"/>
      <c r="FPA59" s="526"/>
      <c r="FPB59" s="526"/>
      <c r="FPC59" s="526"/>
      <c r="FPD59" s="526"/>
      <c r="FPE59" s="526"/>
      <c r="FPF59" s="526"/>
      <c r="FPG59" s="526"/>
      <c r="FPH59" s="526"/>
      <c r="FPI59" s="526"/>
      <c r="FPJ59" s="526"/>
      <c r="FPK59" s="526"/>
      <c r="FPL59" s="526"/>
      <c r="FPM59" s="526"/>
      <c r="FPN59" s="526"/>
      <c r="FPO59" s="526"/>
      <c r="FPP59" s="526"/>
      <c r="FPQ59" s="526"/>
      <c r="FPR59" s="526"/>
      <c r="FPS59" s="526"/>
      <c r="FPT59" s="526"/>
      <c r="FPU59" s="526"/>
      <c r="FPV59" s="526"/>
      <c r="FPW59" s="526"/>
      <c r="FPX59" s="526"/>
      <c r="FPY59" s="526"/>
      <c r="FPZ59" s="526"/>
      <c r="FQA59" s="526"/>
      <c r="FQB59" s="526"/>
      <c r="FQC59" s="526"/>
      <c r="FQD59" s="526"/>
      <c r="FQE59" s="526"/>
      <c r="FQF59" s="526"/>
      <c r="FQG59" s="526"/>
      <c r="FQH59" s="526"/>
      <c r="FQI59" s="526"/>
      <c r="FQJ59" s="526"/>
      <c r="FQK59" s="526"/>
      <c r="FQL59" s="526"/>
      <c r="FQM59" s="526"/>
      <c r="FQN59" s="526"/>
      <c r="FQO59" s="526"/>
      <c r="FQP59" s="526"/>
      <c r="FQQ59" s="526"/>
      <c r="FQR59" s="526"/>
      <c r="FQS59" s="526"/>
      <c r="FQT59" s="526"/>
      <c r="FQU59" s="526"/>
      <c r="FQV59" s="526"/>
      <c r="FQW59" s="526"/>
      <c r="FQX59" s="526"/>
      <c r="FQY59" s="526"/>
      <c r="FQZ59" s="526"/>
      <c r="FRA59" s="526"/>
      <c r="FRB59" s="526"/>
      <c r="FRC59" s="526"/>
      <c r="FRD59" s="526"/>
      <c r="FRE59" s="526"/>
      <c r="FRF59" s="526"/>
      <c r="FRG59" s="526"/>
      <c r="FRH59" s="526"/>
      <c r="FRI59" s="526"/>
      <c r="FRJ59" s="526"/>
      <c r="FRK59" s="526"/>
      <c r="FRL59" s="526"/>
      <c r="FRM59" s="526"/>
      <c r="FRN59" s="526"/>
      <c r="FRO59" s="526"/>
      <c r="FRP59" s="526"/>
      <c r="FRQ59" s="526"/>
      <c r="FRR59" s="526"/>
      <c r="FRS59" s="526"/>
      <c r="FRT59" s="526"/>
      <c r="FRU59" s="526"/>
      <c r="FRV59" s="526"/>
      <c r="FRW59" s="526"/>
      <c r="FRX59" s="526"/>
      <c r="FRY59" s="526"/>
      <c r="FRZ59" s="526"/>
      <c r="FSA59" s="526"/>
      <c r="FSB59" s="526"/>
      <c r="FSC59" s="526"/>
      <c r="FSD59" s="526"/>
      <c r="FSE59" s="526"/>
      <c r="FSF59" s="526"/>
      <c r="FSG59" s="526"/>
      <c r="FSH59" s="526"/>
      <c r="FSI59" s="526"/>
      <c r="FSJ59" s="526"/>
      <c r="FSK59" s="526"/>
      <c r="FSL59" s="526"/>
      <c r="FSM59" s="526"/>
      <c r="FSN59" s="526"/>
      <c r="FSO59" s="526"/>
      <c r="FSP59" s="526"/>
      <c r="FSQ59" s="526"/>
      <c r="FSR59" s="526"/>
      <c r="FSS59" s="526"/>
      <c r="FST59" s="526"/>
      <c r="FSU59" s="526"/>
      <c r="FSV59" s="526"/>
      <c r="FSW59" s="526"/>
      <c r="FSX59" s="526"/>
      <c r="FSY59" s="526"/>
      <c r="FSZ59" s="526"/>
      <c r="FTA59" s="526"/>
      <c r="FTB59" s="526"/>
      <c r="FTC59" s="526"/>
      <c r="FTD59" s="526"/>
      <c r="FTE59" s="526"/>
      <c r="FTF59" s="526"/>
      <c r="FTG59" s="526"/>
      <c r="FTH59" s="526"/>
      <c r="FTI59" s="526"/>
      <c r="FTJ59" s="526"/>
      <c r="FTK59" s="526"/>
      <c r="FTL59" s="526"/>
      <c r="FTM59" s="526"/>
      <c r="FTN59" s="526"/>
      <c r="FTO59" s="526"/>
      <c r="FTP59" s="526"/>
      <c r="FTQ59" s="526"/>
      <c r="FTR59" s="526"/>
      <c r="FTS59" s="526"/>
      <c r="FTT59" s="526"/>
      <c r="FTU59" s="526"/>
      <c r="FTV59" s="526"/>
      <c r="FTW59" s="526"/>
      <c r="FTX59" s="526"/>
      <c r="FTY59" s="526"/>
      <c r="FTZ59" s="526"/>
      <c r="FUA59" s="526"/>
      <c r="FUB59" s="526"/>
      <c r="FUC59" s="526"/>
      <c r="FUD59" s="526"/>
      <c r="FUE59" s="526"/>
      <c r="FUF59" s="526"/>
      <c r="FUG59" s="526"/>
      <c r="FUH59" s="526"/>
      <c r="FUI59" s="526"/>
      <c r="FUJ59" s="526"/>
      <c r="FUK59" s="526"/>
      <c r="FUL59" s="526"/>
      <c r="FUM59" s="526"/>
      <c r="FUN59" s="526"/>
      <c r="FUO59" s="526"/>
      <c r="FUP59" s="526"/>
      <c r="FUQ59" s="526"/>
      <c r="FUR59" s="526"/>
      <c r="FUS59" s="526"/>
      <c r="FUT59" s="526"/>
      <c r="FUU59" s="526"/>
      <c r="FUV59" s="526"/>
      <c r="FUW59" s="526"/>
      <c r="FUX59" s="526"/>
      <c r="FUY59" s="526"/>
      <c r="FUZ59" s="526"/>
      <c r="FVA59" s="526"/>
      <c r="FVB59" s="526"/>
      <c r="FVC59" s="526"/>
      <c r="FVD59" s="526"/>
      <c r="FVE59" s="526"/>
      <c r="FVF59" s="526"/>
      <c r="FVG59" s="526"/>
      <c r="FVH59" s="526"/>
      <c r="FVI59" s="526"/>
      <c r="FVJ59" s="526"/>
      <c r="FVK59" s="526"/>
      <c r="FVL59" s="526"/>
      <c r="FVM59" s="526"/>
      <c r="FVN59" s="526"/>
      <c r="FVO59" s="526"/>
      <c r="FVP59" s="526"/>
      <c r="FVQ59" s="526"/>
      <c r="FVR59" s="526"/>
      <c r="FVS59" s="526"/>
      <c r="FVT59" s="526"/>
      <c r="FVU59" s="526"/>
      <c r="FVV59" s="526"/>
      <c r="FVW59" s="526"/>
      <c r="FVX59" s="526"/>
      <c r="FVY59" s="526"/>
      <c r="FVZ59" s="526"/>
      <c r="FWA59" s="526"/>
      <c r="FWB59" s="526"/>
      <c r="FWC59" s="526"/>
      <c r="FWD59" s="526"/>
      <c r="FWE59" s="526"/>
      <c r="FWF59" s="526"/>
      <c r="FWG59" s="526"/>
      <c r="FWH59" s="526"/>
      <c r="FWI59" s="526"/>
      <c r="FWJ59" s="526"/>
      <c r="FWK59" s="526"/>
      <c r="FWL59" s="526"/>
      <c r="FWM59" s="526"/>
      <c r="FWN59" s="526"/>
      <c r="FWO59" s="526"/>
      <c r="FWP59" s="526"/>
      <c r="FWQ59" s="526"/>
      <c r="FWR59" s="526"/>
      <c r="FWS59" s="526"/>
      <c r="FWT59" s="526"/>
      <c r="FWU59" s="526"/>
      <c r="FWV59" s="526"/>
      <c r="FWW59" s="526"/>
      <c r="FWX59" s="526"/>
      <c r="FWY59" s="526"/>
      <c r="FWZ59" s="526"/>
      <c r="FXA59" s="526"/>
      <c r="FXB59" s="526"/>
      <c r="FXC59" s="526"/>
      <c r="FXD59" s="526"/>
      <c r="FXE59" s="526"/>
      <c r="FXF59" s="526"/>
      <c r="FXG59" s="526"/>
      <c r="FXH59" s="526"/>
      <c r="FXI59" s="526"/>
      <c r="FXJ59" s="526"/>
      <c r="FXK59" s="526"/>
      <c r="FXL59" s="526"/>
      <c r="FXM59" s="526"/>
      <c r="FXN59" s="526"/>
      <c r="FXO59" s="526"/>
      <c r="FXP59" s="526"/>
      <c r="FXQ59" s="526"/>
      <c r="FXR59" s="526"/>
      <c r="FXS59" s="526"/>
      <c r="FXT59" s="526"/>
      <c r="FXU59" s="526"/>
      <c r="FXV59" s="526"/>
      <c r="FXW59" s="526"/>
      <c r="FXX59" s="526"/>
      <c r="FXY59" s="526"/>
      <c r="FXZ59" s="526"/>
      <c r="FYA59" s="526"/>
      <c r="FYB59" s="526"/>
      <c r="FYC59" s="526"/>
      <c r="FYD59" s="526"/>
      <c r="FYE59" s="526"/>
      <c r="FYF59" s="526"/>
      <c r="FYG59" s="526"/>
      <c r="FYH59" s="526"/>
      <c r="FYI59" s="526"/>
      <c r="FYJ59" s="526"/>
      <c r="FYK59" s="526"/>
      <c r="FYL59" s="526"/>
      <c r="FYM59" s="526"/>
      <c r="FYN59" s="526"/>
      <c r="FYO59" s="526"/>
      <c r="FYP59" s="526"/>
      <c r="FYQ59" s="526"/>
      <c r="FYR59" s="526"/>
      <c r="FYS59" s="526"/>
      <c r="FYT59" s="526"/>
      <c r="FYU59" s="526"/>
      <c r="FYV59" s="526"/>
      <c r="FYW59" s="526"/>
      <c r="FYX59" s="526"/>
      <c r="FYY59" s="526"/>
      <c r="FYZ59" s="526"/>
      <c r="FZA59" s="526"/>
      <c r="FZB59" s="526"/>
      <c r="FZC59" s="526"/>
      <c r="FZD59" s="526"/>
      <c r="FZE59" s="526"/>
      <c r="FZF59" s="526"/>
      <c r="FZG59" s="526"/>
      <c r="FZH59" s="526"/>
      <c r="FZI59" s="526"/>
      <c r="FZJ59" s="526"/>
      <c r="FZK59" s="526"/>
      <c r="FZL59" s="526"/>
      <c r="FZM59" s="526"/>
      <c r="FZN59" s="526"/>
      <c r="FZO59" s="526"/>
      <c r="FZP59" s="526"/>
      <c r="FZQ59" s="526"/>
      <c r="FZR59" s="526"/>
      <c r="FZS59" s="526"/>
      <c r="FZT59" s="526"/>
      <c r="FZU59" s="526"/>
      <c r="FZV59" s="526"/>
      <c r="FZW59" s="526"/>
      <c r="FZX59" s="526"/>
      <c r="FZY59" s="526"/>
      <c r="FZZ59" s="526"/>
      <c r="GAA59" s="526"/>
      <c r="GAB59" s="526"/>
      <c r="GAC59" s="526"/>
      <c r="GAD59" s="526"/>
      <c r="GAE59" s="526"/>
      <c r="GAF59" s="526"/>
      <c r="GAG59" s="526"/>
      <c r="GAH59" s="526"/>
      <c r="GAI59" s="526"/>
      <c r="GAJ59" s="526"/>
      <c r="GAK59" s="526"/>
      <c r="GAL59" s="526"/>
      <c r="GAM59" s="526"/>
      <c r="GAN59" s="526"/>
      <c r="GAO59" s="526"/>
      <c r="GAP59" s="526"/>
      <c r="GAQ59" s="526"/>
      <c r="GAR59" s="526"/>
      <c r="GAS59" s="526"/>
      <c r="GAT59" s="526"/>
      <c r="GAU59" s="526"/>
      <c r="GAV59" s="526"/>
      <c r="GAW59" s="526"/>
      <c r="GAX59" s="526"/>
      <c r="GAY59" s="526"/>
      <c r="GAZ59" s="526"/>
      <c r="GBA59" s="526"/>
      <c r="GBB59" s="526"/>
      <c r="GBC59" s="526"/>
      <c r="GBD59" s="526"/>
      <c r="GBE59" s="526"/>
      <c r="GBF59" s="526"/>
      <c r="GBG59" s="526"/>
      <c r="GBH59" s="526"/>
      <c r="GBI59" s="526"/>
      <c r="GBJ59" s="526"/>
      <c r="GBK59" s="526"/>
      <c r="GBL59" s="526"/>
      <c r="GBM59" s="526"/>
      <c r="GBN59" s="526"/>
      <c r="GBO59" s="526"/>
      <c r="GBP59" s="526"/>
      <c r="GBQ59" s="526"/>
      <c r="GBR59" s="526"/>
      <c r="GBS59" s="526"/>
      <c r="GBT59" s="526"/>
      <c r="GBU59" s="526"/>
      <c r="GBV59" s="526"/>
      <c r="GBW59" s="526"/>
      <c r="GBX59" s="526"/>
      <c r="GBY59" s="526"/>
      <c r="GBZ59" s="526"/>
      <c r="GCA59" s="526"/>
      <c r="GCB59" s="526"/>
      <c r="GCC59" s="526"/>
      <c r="GCD59" s="526"/>
      <c r="GCE59" s="526"/>
      <c r="GCF59" s="526"/>
      <c r="GCG59" s="526"/>
      <c r="GCH59" s="526"/>
      <c r="GCI59" s="526"/>
      <c r="GCJ59" s="526"/>
      <c r="GCK59" s="526"/>
      <c r="GCL59" s="526"/>
      <c r="GCM59" s="526"/>
      <c r="GCN59" s="526"/>
      <c r="GCO59" s="526"/>
      <c r="GCP59" s="526"/>
      <c r="GCQ59" s="526"/>
      <c r="GCR59" s="526"/>
      <c r="GCS59" s="526"/>
      <c r="GCT59" s="526"/>
      <c r="GCU59" s="526"/>
      <c r="GCV59" s="526"/>
      <c r="GCW59" s="526"/>
      <c r="GCX59" s="526"/>
      <c r="GCY59" s="526"/>
      <c r="GCZ59" s="526"/>
      <c r="GDA59" s="526"/>
      <c r="GDB59" s="526"/>
      <c r="GDC59" s="526"/>
      <c r="GDD59" s="526"/>
      <c r="GDE59" s="526"/>
      <c r="GDF59" s="526"/>
      <c r="GDG59" s="526"/>
      <c r="GDH59" s="526"/>
      <c r="GDI59" s="526"/>
      <c r="GDJ59" s="526"/>
      <c r="GDK59" s="526"/>
      <c r="GDL59" s="526"/>
      <c r="GDM59" s="526"/>
      <c r="GDN59" s="526"/>
      <c r="GDO59" s="526"/>
      <c r="GDP59" s="526"/>
      <c r="GDQ59" s="526"/>
      <c r="GDR59" s="526"/>
      <c r="GDS59" s="526"/>
      <c r="GDT59" s="526"/>
      <c r="GDU59" s="526"/>
      <c r="GDV59" s="526"/>
      <c r="GDW59" s="526"/>
      <c r="GDX59" s="526"/>
      <c r="GDY59" s="526"/>
      <c r="GDZ59" s="526"/>
      <c r="GEA59" s="526"/>
      <c r="GEB59" s="526"/>
      <c r="GEC59" s="526"/>
      <c r="GED59" s="526"/>
      <c r="GEE59" s="526"/>
      <c r="GEF59" s="526"/>
      <c r="GEG59" s="526"/>
      <c r="GEH59" s="526"/>
      <c r="GEI59" s="526"/>
      <c r="GEJ59" s="526"/>
      <c r="GEK59" s="526"/>
      <c r="GEL59" s="526"/>
      <c r="GEM59" s="526"/>
      <c r="GEN59" s="526"/>
      <c r="GEO59" s="526"/>
      <c r="GEP59" s="526"/>
      <c r="GEQ59" s="526"/>
      <c r="GER59" s="526"/>
      <c r="GES59" s="526"/>
      <c r="GET59" s="526"/>
      <c r="GEU59" s="526"/>
      <c r="GEV59" s="526"/>
      <c r="GEW59" s="526"/>
      <c r="GEX59" s="526"/>
      <c r="GEY59" s="526"/>
      <c r="GEZ59" s="526"/>
      <c r="GFA59" s="526"/>
      <c r="GFB59" s="526"/>
      <c r="GFC59" s="526"/>
      <c r="GFD59" s="526"/>
      <c r="GFE59" s="526"/>
      <c r="GFF59" s="526"/>
      <c r="GFG59" s="526"/>
      <c r="GFH59" s="526"/>
      <c r="GFI59" s="526"/>
      <c r="GFJ59" s="526"/>
      <c r="GFK59" s="526"/>
      <c r="GFL59" s="526"/>
      <c r="GFM59" s="526"/>
      <c r="GFN59" s="526"/>
      <c r="GFO59" s="526"/>
      <c r="GFP59" s="526"/>
      <c r="GFQ59" s="526"/>
      <c r="GFR59" s="526"/>
      <c r="GFS59" s="526"/>
      <c r="GFT59" s="526"/>
      <c r="GFU59" s="526"/>
      <c r="GFV59" s="526"/>
      <c r="GFW59" s="526"/>
      <c r="GFX59" s="526"/>
      <c r="GFY59" s="526"/>
      <c r="GFZ59" s="526"/>
      <c r="GGA59" s="526"/>
      <c r="GGB59" s="526"/>
      <c r="GGC59" s="526"/>
      <c r="GGD59" s="526"/>
      <c r="GGE59" s="526"/>
      <c r="GGF59" s="526"/>
      <c r="GGG59" s="526"/>
      <c r="GGH59" s="526"/>
      <c r="GGI59" s="526"/>
      <c r="GGJ59" s="526"/>
      <c r="GGK59" s="526"/>
      <c r="GGL59" s="526"/>
      <c r="GGM59" s="526"/>
      <c r="GGN59" s="526"/>
      <c r="GGO59" s="526"/>
      <c r="GGP59" s="526"/>
      <c r="GGQ59" s="526"/>
      <c r="GGR59" s="526"/>
      <c r="GGS59" s="526"/>
      <c r="GGT59" s="526"/>
      <c r="GGU59" s="526"/>
      <c r="GGV59" s="526"/>
      <c r="GGW59" s="526"/>
      <c r="GGX59" s="526"/>
      <c r="GGY59" s="526"/>
      <c r="GGZ59" s="526"/>
      <c r="GHA59" s="526"/>
      <c r="GHB59" s="526"/>
      <c r="GHC59" s="526"/>
      <c r="GHD59" s="526"/>
      <c r="GHE59" s="526"/>
      <c r="GHF59" s="526"/>
      <c r="GHG59" s="526"/>
      <c r="GHH59" s="526"/>
      <c r="GHI59" s="526"/>
      <c r="GHJ59" s="526"/>
      <c r="GHK59" s="526"/>
      <c r="GHL59" s="526"/>
      <c r="GHM59" s="526"/>
      <c r="GHN59" s="526"/>
      <c r="GHO59" s="526"/>
      <c r="GHP59" s="526"/>
      <c r="GHQ59" s="526"/>
      <c r="GHR59" s="526"/>
      <c r="GHS59" s="526"/>
      <c r="GHT59" s="526"/>
      <c r="GHU59" s="526"/>
      <c r="GHV59" s="526"/>
      <c r="GHW59" s="526"/>
      <c r="GHX59" s="526"/>
      <c r="GHY59" s="526"/>
      <c r="GHZ59" s="526"/>
      <c r="GIA59" s="526"/>
      <c r="GIB59" s="526"/>
      <c r="GIC59" s="526"/>
      <c r="GID59" s="526"/>
      <c r="GIE59" s="526"/>
      <c r="GIF59" s="526"/>
      <c r="GIG59" s="526"/>
      <c r="GIH59" s="526"/>
      <c r="GII59" s="526"/>
      <c r="GIJ59" s="526"/>
      <c r="GIK59" s="526"/>
      <c r="GIL59" s="526"/>
      <c r="GIM59" s="526"/>
      <c r="GIN59" s="526"/>
      <c r="GIO59" s="526"/>
      <c r="GIP59" s="526"/>
      <c r="GIQ59" s="526"/>
      <c r="GIR59" s="526"/>
      <c r="GIS59" s="526"/>
      <c r="GIT59" s="526"/>
      <c r="GIU59" s="526"/>
      <c r="GIV59" s="526"/>
      <c r="GIW59" s="526"/>
      <c r="GIX59" s="526"/>
      <c r="GIY59" s="526"/>
      <c r="GIZ59" s="526"/>
      <c r="GJA59" s="526"/>
      <c r="GJB59" s="526"/>
      <c r="GJC59" s="526"/>
      <c r="GJD59" s="526"/>
      <c r="GJE59" s="526"/>
      <c r="GJF59" s="526"/>
      <c r="GJG59" s="526"/>
      <c r="GJH59" s="526"/>
      <c r="GJI59" s="526"/>
      <c r="GJJ59" s="526"/>
      <c r="GJK59" s="526"/>
      <c r="GJL59" s="526"/>
      <c r="GJM59" s="526"/>
      <c r="GJN59" s="526"/>
      <c r="GJO59" s="526"/>
      <c r="GJP59" s="526"/>
      <c r="GJQ59" s="526"/>
      <c r="GJR59" s="526"/>
      <c r="GJS59" s="526"/>
      <c r="GJT59" s="526"/>
      <c r="GJU59" s="526"/>
      <c r="GJV59" s="526"/>
      <c r="GJW59" s="526"/>
      <c r="GJX59" s="526"/>
      <c r="GJY59" s="526"/>
      <c r="GJZ59" s="526"/>
      <c r="GKA59" s="526"/>
      <c r="GKB59" s="526"/>
      <c r="GKC59" s="526"/>
      <c r="GKD59" s="526"/>
      <c r="GKE59" s="526"/>
      <c r="GKF59" s="526"/>
      <c r="GKG59" s="526"/>
      <c r="GKH59" s="526"/>
      <c r="GKI59" s="526"/>
      <c r="GKJ59" s="526"/>
      <c r="GKK59" s="526"/>
      <c r="GKL59" s="526"/>
      <c r="GKM59" s="526"/>
      <c r="GKN59" s="526"/>
      <c r="GKO59" s="526"/>
      <c r="GKP59" s="526"/>
      <c r="GKQ59" s="526"/>
      <c r="GKR59" s="526"/>
      <c r="GKS59" s="526"/>
      <c r="GKT59" s="526"/>
      <c r="GKU59" s="526"/>
      <c r="GKV59" s="526"/>
      <c r="GKW59" s="526"/>
      <c r="GKX59" s="526"/>
      <c r="GKY59" s="526"/>
      <c r="GKZ59" s="526"/>
      <c r="GLA59" s="526"/>
      <c r="GLB59" s="526"/>
      <c r="GLC59" s="526"/>
      <c r="GLD59" s="526"/>
      <c r="GLE59" s="526"/>
      <c r="GLF59" s="526"/>
      <c r="GLG59" s="526"/>
      <c r="GLH59" s="526"/>
      <c r="GLI59" s="526"/>
      <c r="GLJ59" s="526"/>
      <c r="GLK59" s="526"/>
      <c r="GLL59" s="526"/>
      <c r="GLM59" s="526"/>
      <c r="GLN59" s="526"/>
      <c r="GLO59" s="526"/>
      <c r="GLP59" s="526"/>
      <c r="GLQ59" s="526"/>
      <c r="GLR59" s="526"/>
      <c r="GLS59" s="526"/>
      <c r="GLT59" s="526"/>
      <c r="GLU59" s="526"/>
      <c r="GLV59" s="526"/>
      <c r="GLW59" s="526"/>
      <c r="GLX59" s="526"/>
      <c r="GLY59" s="526"/>
      <c r="GLZ59" s="526"/>
      <c r="GMA59" s="526"/>
      <c r="GMB59" s="526"/>
      <c r="GMC59" s="526"/>
      <c r="GMD59" s="526"/>
      <c r="GME59" s="526"/>
      <c r="GMF59" s="526"/>
      <c r="GMG59" s="526"/>
      <c r="GMH59" s="526"/>
      <c r="GMI59" s="526"/>
      <c r="GMJ59" s="526"/>
      <c r="GMK59" s="526"/>
      <c r="GML59" s="526"/>
      <c r="GMM59" s="526"/>
      <c r="GMN59" s="526"/>
      <c r="GMO59" s="526"/>
      <c r="GMP59" s="526"/>
      <c r="GMQ59" s="526"/>
      <c r="GMR59" s="526"/>
      <c r="GMS59" s="526"/>
      <c r="GMT59" s="526"/>
      <c r="GMU59" s="526"/>
      <c r="GMV59" s="526"/>
      <c r="GMW59" s="526"/>
      <c r="GMX59" s="526"/>
      <c r="GMY59" s="526"/>
      <c r="GMZ59" s="526"/>
      <c r="GNA59" s="526"/>
      <c r="GNB59" s="526"/>
      <c r="GNC59" s="526"/>
      <c r="GND59" s="526"/>
      <c r="GNE59" s="526"/>
      <c r="GNF59" s="526"/>
      <c r="GNG59" s="526"/>
      <c r="GNH59" s="526"/>
      <c r="GNI59" s="526"/>
      <c r="GNJ59" s="526"/>
      <c r="GNK59" s="526"/>
      <c r="GNL59" s="526"/>
      <c r="GNM59" s="526"/>
      <c r="GNN59" s="526"/>
      <c r="GNO59" s="526"/>
      <c r="GNP59" s="526"/>
      <c r="GNQ59" s="526"/>
      <c r="GNR59" s="526"/>
      <c r="GNS59" s="526"/>
      <c r="GNT59" s="526"/>
      <c r="GNU59" s="526"/>
      <c r="GNV59" s="526"/>
      <c r="GNW59" s="526"/>
      <c r="GNX59" s="526"/>
      <c r="GNY59" s="526"/>
      <c r="GNZ59" s="526"/>
      <c r="GOA59" s="526"/>
      <c r="GOB59" s="526"/>
      <c r="GOC59" s="526"/>
      <c r="GOD59" s="526"/>
      <c r="GOE59" s="526"/>
      <c r="GOF59" s="526"/>
      <c r="GOG59" s="526"/>
      <c r="GOH59" s="526"/>
      <c r="GOI59" s="526"/>
      <c r="GOJ59" s="526"/>
      <c r="GOK59" s="526"/>
      <c r="GOL59" s="526"/>
      <c r="GOM59" s="526"/>
      <c r="GON59" s="526"/>
      <c r="GOO59" s="526"/>
      <c r="GOP59" s="526"/>
      <c r="GOQ59" s="526"/>
      <c r="GOR59" s="526"/>
      <c r="GOS59" s="526"/>
      <c r="GOT59" s="526"/>
      <c r="GOU59" s="526"/>
      <c r="GOV59" s="526"/>
      <c r="GOW59" s="526"/>
      <c r="GOX59" s="526"/>
      <c r="GOY59" s="526"/>
      <c r="GOZ59" s="526"/>
      <c r="GPA59" s="526"/>
      <c r="GPB59" s="526"/>
      <c r="GPC59" s="526"/>
      <c r="GPD59" s="526"/>
      <c r="GPE59" s="526"/>
      <c r="GPF59" s="526"/>
      <c r="GPG59" s="526"/>
      <c r="GPH59" s="526"/>
      <c r="GPI59" s="526"/>
      <c r="GPJ59" s="526"/>
      <c r="GPK59" s="526"/>
      <c r="GPL59" s="526"/>
      <c r="GPM59" s="526"/>
      <c r="GPN59" s="526"/>
      <c r="GPO59" s="526"/>
      <c r="GPP59" s="526"/>
      <c r="GPQ59" s="526"/>
      <c r="GPR59" s="526"/>
      <c r="GPS59" s="526"/>
      <c r="GPT59" s="526"/>
      <c r="GPU59" s="526"/>
      <c r="GPV59" s="526"/>
      <c r="GPW59" s="526"/>
      <c r="GPX59" s="526"/>
      <c r="GPY59" s="526"/>
      <c r="GPZ59" s="526"/>
      <c r="GQA59" s="526"/>
      <c r="GQB59" s="526"/>
      <c r="GQC59" s="526"/>
      <c r="GQD59" s="526"/>
      <c r="GQE59" s="526"/>
      <c r="GQF59" s="526"/>
      <c r="GQG59" s="526"/>
      <c r="GQH59" s="526"/>
      <c r="GQI59" s="526"/>
      <c r="GQJ59" s="526"/>
      <c r="GQK59" s="526"/>
      <c r="GQL59" s="526"/>
      <c r="GQM59" s="526"/>
      <c r="GQN59" s="526"/>
      <c r="GQO59" s="526"/>
      <c r="GQP59" s="526"/>
      <c r="GQQ59" s="526"/>
      <c r="GQR59" s="526"/>
      <c r="GQS59" s="526"/>
      <c r="GQT59" s="526"/>
      <c r="GQU59" s="526"/>
      <c r="GQV59" s="526"/>
      <c r="GQW59" s="526"/>
      <c r="GQX59" s="526"/>
      <c r="GQY59" s="526"/>
      <c r="GQZ59" s="526"/>
      <c r="GRA59" s="526"/>
      <c r="GRB59" s="526"/>
      <c r="GRC59" s="526"/>
      <c r="GRD59" s="526"/>
      <c r="GRE59" s="526"/>
      <c r="GRF59" s="526"/>
      <c r="GRG59" s="526"/>
      <c r="GRH59" s="526"/>
      <c r="GRI59" s="526"/>
      <c r="GRJ59" s="526"/>
      <c r="GRK59" s="526"/>
      <c r="GRL59" s="526"/>
      <c r="GRM59" s="526"/>
      <c r="GRN59" s="526"/>
      <c r="GRO59" s="526"/>
      <c r="GRP59" s="526"/>
      <c r="GRQ59" s="526"/>
      <c r="GRR59" s="526"/>
      <c r="GRS59" s="526"/>
      <c r="GRT59" s="526"/>
      <c r="GRU59" s="526"/>
      <c r="GRV59" s="526"/>
      <c r="GRW59" s="526"/>
      <c r="GRX59" s="526"/>
      <c r="GRY59" s="526"/>
      <c r="GRZ59" s="526"/>
      <c r="GSA59" s="526"/>
      <c r="GSB59" s="526"/>
      <c r="GSC59" s="526"/>
      <c r="GSD59" s="526"/>
      <c r="GSE59" s="526"/>
      <c r="GSF59" s="526"/>
      <c r="GSG59" s="526"/>
      <c r="GSH59" s="526"/>
      <c r="GSI59" s="526"/>
      <c r="GSJ59" s="526"/>
      <c r="GSK59" s="526"/>
      <c r="GSL59" s="526"/>
      <c r="GSM59" s="526"/>
      <c r="GSN59" s="526"/>
      <c r="GSO59" s="526"/>
      <c r="GSP59" s="526"/>
      <c r="GSQ59" s="526"/>
      <c r="GSR59" s="526"/>
      <c r="GSS59" s="526"/>
      <c r="GST59" s="526"/>
      <c r="GSU59" s="526"/>
      <c r="GSV59" s="526"/>
      <c r="GSW59" s="526"/>
      <c r="GSX59" s="526"/>
      <c r="GSY59" s="526"/>
      <c r="GSZ59" s="526"/>
      <c r="GTA59" s="526"/>
      <c r="GTB59" s="526"/>
      <c r="GTC59" s="526"/>
      <c r="GTD59" s="526"/>
      <c r="GTE59" s="526"/>
      <c r="GTF59" s="526"/>
      <c r="GTG59" s="526"/>
      <c r="GTH59" s="526"/>
      <c r="GTI59" s="526"/>
      <c r="GTJ59" s="526"/>
      <c r="GTK59" s="526"/>
      <c r="GTL59" s="526"/>
      <c r="GTM59" s="526"/>
      <c r="GTN59" s="526"/>
      <c r="GTO59" s="526"/>
      <c r="GTP59" s="526"/>
      <c r="GTQ59" s="526"/>
      <c r="GTR59" s="526"/>
      <c r="GTS59" s="526"/>
      <c r="GTT59" s="526"/>
      <c r="GTU59" s="526"/>
      <c r="GTV59" s="526"/>
      <c r="GTW59" s="526"/>
      <c r="GTX59" s="526"/>
      <c r="GTY59" s="526"/>
      <c r="GTZ59" s="526"/>
      <c r="GUA59" s="526"/>
      <c r="GUB59" s="526"/>
      <c r="GUC59" s="526"/>
      <c r="GUD59" s="526"/>
      <c r="GUE59" s="526"/>
      <c r="GUF59" s="526"/>
      <c r="GUG59" s="526"/>
      <c r="GUH59" s="526"/>
      <c r="GUI59" s="526"/>
      <c r="GUJ59" s="526"/>
      <c r="GUK59" s="526"/>
      <c r="GUL59" s="526"/>
      <c r="GUM59" s="526"/>
      <c r="GUN59" s="526"/>
      <c r="GUO59" s="526"/>
      <c r="GUP59" s="526"/>
      <c r="GUQ59" s="526"/>
      <c r="GUR59" s="526"/>
      <c r="GUS59" s="526"/>
      <c r="GUT59" s="526"/>
      <c r="GUU59" s="526"/>
      <c r="GUV59" s="526"/>
      <c r="GUW59" s="526"/>
      <c r="GUX59" s="526"/>
      <c r="GUY59" s="526"/>
      <c r="GUZ59" s="526"/>
      <c r="GVA59" s="526"/>
      <c r="GVB59" s="526"/>
      <c r="GVC59" s="526"/>
      <c r="GVD59" s="526"/>
      <c r="GVE59" s="526"/>
      <c r="GVF59" s="526"/>
      <c r="GVG59" s="526"/>
      <c r="GVH59" s="526"/>
      <c r="GVI59" s="526"/>
      <c r="GVJ59" s="526"/>
      <c r="GVK59" s="526"/>
      <c r="GVL59" s="526"/>
      <c r="GVM59" s="526"/>
      <c r="GVN59" s="526"/>
      <c r="GVO59" s="526"/>
      <c r="GVP59" s="526"/>
      <c r="GVQ59" s="526"/>
      <c r="GVR59" s="526"/>
      <c r="GVS59" s="526"/>
      <c r="GVT59" s="526"/>
      <c r="GVU59" s="526"/>
      <c r="GVV59" s="526"/>
      <c r="GVW59" s="526"/>
      <c r="GVX59" s="526"/>
      <c r="GVY59" s="526"/>
      <c r="GVZ59" s="526"/>
      <c r="GWA59" s="526"/>
      <c r="GWB59" s="526"/>
      <c r="GWC59" s="526"/>
      <c r="GWD59" s="526"/>
      <c r="GWE59" s="526"/>
      <c r="GWF59" s="526"/>
      <c r="GWG59" s="526"/>
      <c r="GWH59" s="526"/>
      <c r="GWI59" s="526"/>
      <c r="GWJ59" s="526"/>
      <c r="GWK59" s="526"/>
      <c r="GWL59" s="526"/>
      <c r="GWM59" s="526"/>
      <c r="GWN59" s="526"/>
      <c r="GWO59" s="526"/>
      <c r="GWP59" s="526"/>
      <c r="GWQ59" s="526"/>
      <c r="GWR59" s="526"/>
      <c r="GWS59" s="526"/>
      <c r="GWT59" s="526"/>
      <c r="GWU59" s="526"/>
      <c r="GWV59" s="526"/>
      <c r="GWW59" s="526"/>
      <c r="GWX59" s="526"/>
      <c r="GWY59" s="526"/>
      <c r="GWZ59" s="526"/>
      <c r="GXA59" s="526"/>
      <c r="GXB59" s="526"/>
      <c r="GXC59" s="526"/>
      <c r="GXD59" s="526"/>
      <c r="GXE59" s="526"/>
      <c r="GXF59" s="526"/>
      <c r="GXG59" s="526"/>
      <c r="GXH59" s="526"/>
      <c r="GXI59" s="526"/>
      <c r="GXJ59" s="526"/>
      <c r="GXK59" s="526"/>
      <c r="GXL59" s="526"/>
      <c r="GXM59" s="526"/>
      <c r="GXN59" s="526"/>
      <c r="GXO59" s="526"/>
      <c r="GXP59" s="526"/>
      <c r="GXQ59" s="526"/>
      <c r="GXR59" s="526"/>
      <c r="GXS59" s="526"/>
      <c r="GXT59" s="526"/>
      <c r="GXU59" s="526"/>
      <c r="GXV59" s="526"/>
      <c r="GXW59" s="526"/>
      <c r="GXX59" s="526"/>
      <c r="GXY59" s="526"/>
      <c r="GXZ59" s="526"/>
      <c r="GYA59" s="526"/>
      <c r="GYB59" s="526"/>
      <c r="GYC59" s="526"/>
      <c r="GYD59" s="526"/>
      <c r="GYE59" s="526"/>
      <c r="GYF59" s="526"/>
      <c r="GYG59" s="526"/>
      <c r="GYH59" s="526"/>
      <c r="GYI59" s="526"/>
      <c r="GYJ59" s="526"/>
      <c r="GYK59" s="526"/>
      <c r="GYL59" s="526"/>
      <c r="GYM59" s="526"/>
      <c r="GYN59" s="526"/>
      <c r="GYO59" s="526"/>
      <c r="GYP59" s="526"/>
      <c r="GYQ59" s="526"/>
      <c r="GYR59" s="526"/>
      <c r="GYS59" s="526"/>
      <c r="GYT59" s="526"/>
      <c r="GYU59" s="526"/>
      <c r="GYV59" s="526"/>
      <c r="GYW59" s="526"/>
      <c r="GYX59" s="526"/>
      <c r="GYY59" s="526"/>
      <c r="GYZ59" s="526"/>
      <c r="GZA59" s="526"/>
      <c r="GZB59" s="526"/>
      <c r="GZC59" s="526"/>
      <c r="GZD59" s="526"/>
      <c r="GZE59" s="526"/>
      <c r="GZF59" s="526"/>
      <c r="GZG59" s="526"/>
      <c r="GZH59" s="526"/>
      <c r="GZI59" s="526"/>
      <c r="GZJ59" s="526"/>
      <c r="GZK59" s="526"/>
      <c r="GZL59" s="526"/>
      <c r="GZM59" s="526"/>
      <c r="GZN59" s="526"/>
      <c r="GZO59" s="526"/>
      <c r="GZP59" s="526"/>
      <c r="GZQ59" s="526"/>
      <c r="GZR59" s="526"/>
      <c r="GZS59" s="526"/>
      <c r="GZT59" s="526"/>
      <c r="GZU59" s="526"/>
      <c r="GZV59" s="526"/>
      <c r="GZW59" s="526"/>
      <c r="GZX59" s="526"/>
      <c r="GZY59" s="526"/>
      <c r="GZZ59" s="526"/>
      <c r="HAA59" s="526"/>
      <c r="HAB59" s="526"/>
      <c r="HAC59" s="526"/>
      <c r="HAD59" s="526"/>
      <c r="HAE59" s="526"/>
      <c r="HAF59" s="526"/>
      <c r="HAG59" s="526"/>
      <c r="HAH59" s="526"/>
      <c r="HAI59" s="526"/>
      <c r="HAJ59" s="526"/>
      <c r="HAK59" s="526"/>
      <c r="HAL59" s="526"/>
      <c r="HAM59" s="526"/>
      <c r="HAN59" s="526"/>
      <c r="HAO59" s="526"/>
      <c r="HAP59" s="526"/>
      <c r="HAQ59" s="526"/>
      <c r="HAR59" s="526"/>
      <c r="HAS59" s="526"/>
      <c r="HAT59" s="526"/>
      <c r="HAU59" s="526"/>
      <c r="HAV59" s="526"/>
      <c r="HAW59" s="526"/>
      <c r="HAX59" s="526"/>
      <c r="HAY59" s="526"/>
      <c r="HAZ59" s="526"/>
      <c r="HBA59" s="526"/>
      <c r="HBB59" s="526"/>
      <c r="HBC59" s="526"/>
      <c r="HBD59" s="526"/>
      <c r="HBE59" s="526"/>
      <c r="HBF59" s="526"/>
      <c r="HBG59" s="526"/>
      <c r="HBH59" s="526"/>
      <c r="HBI59" s="526"/>
      <c r="HBJ59" s="526"/>
      <c r="HBK59" s="526"/>
      <c r="HBL59" s="526"/>
      <c r="HBM59" s="526"/>
      <c r="HBN59" s="526"/>
      <c r="HBO59" s="526"/>
      <c r="HBP59" s="526"/>
      <c r="HBQ59" s="526"/>
      <c r="HBR59" s="526"/>
      <c r="HBS59" s="526"/>
      <c r="HBT59" s="526"/>
      <c r="HBU59" s="526"/>
      <c r="HBV59" s="526"/>
      <c r="HBW59" s="526"/>
      <c r="HBX59" s="526"/>
      <c r="HBY59" s="526"/>
      <c r="HBZ59" s="526"/>
      <c r="HCA59" s="526"/>
      <c r="HCB59" s="526"/>
      <c r="HCC59" s="526"/>
      <c r="HCD59" s="526"/>
      <c r="HCE59" s="526"/>
      <c r="HCF59" s="526"/>
      <c r="HCG59" s="526"/>
      <c r="HCH59" s="526"/>
      <c r="HCI59" s="526"/>
      <c r="HCJ59" s="526"/>
      <c r="HCK59" s="526"/>
      <c r="HCL59" s="526"/>
      <c r="HCM59" s="526"/>
      <c r="HCN59" s="526"/>
      <c r="HCO59" s="526"/>
      <c r="HCP59" s="526"/>
      <c r="HCQ59" s="526"/>
      <c r="HCR59" s="526"/>
      <c r="HCS59" s="526"/>
      <c r="HCT59" s="526"/>
      <c r="HCU59" s="526"/>
      <c r="HCV59" s="526"/>
      <c r="HCW59" s="526"/>
      <c r="HCX59" s="526"/>
      <c r="HCY59" s="526"/>
      <c r="HCZ59" s="526"/>
      <c r="HDA59" s="526"/>
      <c r="HDB59" s="526"/>
      <c r="HDC59" s="526"/>
      <c r="HDD59" s="526"/>
      <c r="HDE59" s="526"/>
      <c r="HDF59" s="526"/>
      <c r="HDG59" s="526"/>
      <c r="HDH59" s="526"/>
      <c r="HDI59" s="526"/>
      <c r="HDJ59" s="526"/>
      <c r="HDK59" s="526"/>
      <c r="HDL59" s="526"/>
      <c r="HDM59" s="526"/>
      <c r="HDN59" s="526"/>
      <c r="HDO59" s="526"/>
      <c r="HDP59" s="526"/>
      <c r="HDQ59" s="526"/>
      <c r="HDR59" s="526"/>
      <c r="HDS59" s="526"/>
      <c r="HDT59" s="526"/>
      <c r="HDU59" s="526"/>
      <c r="HDV59" s="526"/>
      <c r="HDW59" s="526"/>
      <c r="HDX59" s="526"/>
      <c r="HDY59" s="526"/>
      <c r="HDZ59" s="526"/>
      <c r="HEA59" s="526"/>
      <c r="HEB59" s="526"/>
      <c r="HEC59" s="526"/>
      <c r="HED59" s="526"/>
      <c r="HEE59" s="526"/>
      <c r="HEF59" s="526"/>
      <c r="HEG59" s="526"/>
      <c r="HEH59" s="526"/>
      <c r="HEI59" s="526"/>
      <c r="HEJ59" s="526"/>
      <c r="HEK59" s="526"/>
      <c r="HEL59" s="526"/>
      <c r="HEM59" s="526"/>
      <c r="HEN59" s="526"/>
      <c r="HEO59" s="526"/>
      <c r="HEP59" s="526"/>
      <c r="HEQ59" s="526"/>
      <c r="HER59" s="526"/>
      <c r="HES59" s="526"/>
      <c r="HET59" s="526"/>
      <c r="HEU59" s="526"/>
      <c r="HEV59" s="526"/>
      <c r="HEW59" s="526"/>
      <c r="HEX59" s="526"/>
      <c r="HEY59" s="526"/>
      <c r="HEZ59" s="526"/>
      <c r="HFA59" s="526"/>
      <c r="HFB59" s="526"/>
      <c r="HFC59" s="526"/>
      <c r="HFD59" s="526"/>
      <c r="HFE59" s="526"/>
      <c r="HFF59" s="526"/>
      <c r="HFG59" s="526"/>
      <c r="HFH59" s="526"/>
      <c r="HFI59" s="526"/>
      <c r="HFJ59" s="526"/>
      <c r="HFK59" s="526"/>
      <c r="HFL59" s="526"/>
      <c r="HFM59" s="526"/>
      <c r="HFN59" s="526"/>
      <c r="HFO59" s="526"/>
      <c r="HFP59" s="526"/>
      <c r="HFQ59" s="526"/>
      <c r="HFR59" s="526"/>
      <c r="HFS59" s="526"/>
      <c r="HFT59" s="526"/>
      <c r="HFU59" s="526"/>
      <c r="HFV59" s="526"/>
      <c r="HFW59" s="526"/>
      <c r="HFX59" s="526"/>
      <c r="HFY59" s="526"/>
      <c r="HFZ59" s="526"/>
      <c r="HGA59" s="526"/>
      <c r="HGB59" s="526"/>
      <c r="HGC59" s="526"/>
      <c r="HGD59" s="526"/>
      <c r="HGE59" s="526"/>
      <c r="HGF59" s="526"/>
      <c r="HGG59" s="526"/>
      <c r="HGH59" s="526"/>
      <c r="HGI59" s="526"/>
      <c r="HGJ59" s="526"/>
      <c r="HGK59" s="526"/>
      <c r="HGL59" s="526"/>
      <c r="HGM59" s="526"/>
      <c r="HGN59" s="526"/>
      <c r="HGO59" s="526"/>
      <c r="HGP59" s="526"/>
      <c r="HGQ59" s="526"/>
      <c r="HGR59" s="526"/>
      <c r="HGS59" s="526"/>
      <c r="HGT59" s="526"/>
      <c r="HGU59" s="526"/>
      <c r="HGV59" s="526"/>
      <c r="HGW59" s="526"/>
      <c r="HGX59" s="526"/>
      <c r="HGY59" s="526"/>
      <c r="HGZ59" s="526"/>
      <c r="HHA59" s="526"/>
      <c r="HHB59" s="526"/>
      <c r="HHC59" s="526"/>
      <c r="HHD59" s="526"/>
      <c r="HHE59" s="526"/>
      <c r="HHF59" s="526"/>
      <c r="HHG59" s="526"/>
      <c r="HHH59" s="526"/>
      <c r="HHI59" s="526"/>
      <c r="HHJ59" s="526"/>
      <c r="HHK59" s="526"/>
      <c r="HHL59" s="526"/>
      <c r="HHM59" s="526"/>
      <c r="HHN59" s="526"/>
      <c r="HHO59" s="526"/>
      <c r="HHP59" s="526"/>
      <c r="HHQ59" s="526"/>
      <c r="HHR59" s="526"/>
      <c r="HHS59" s="526"/>
      <c r="HHT59" s="526"/>
      <c r="HHU59" s="526"/>
      <c r="HHV59" s="526"/>
      <c r="HHW59" s="526"/>
      <c r="HHX59" s="526"/>
      <c r="HHY59" s="526"/>
      <c r="HHZ59" s="526"/>
      <c r="HIA59" s="526"/>
      <c r="HIB59" s="526"/>
      <c r="HIC59" s="526"/>
      <c r="HID59" s="526"/>
      <c r="HIE59" s="526"/>
      <c r="HIF59" s="526"/>
      <c r="HIG59" s="526"/>
      <c r="HIH59" s="526"/>
      <c r="HII59" s="526"/>
      <c r="HIJ59" s="526"/>
      <c r="HIK59" s="526"/>
      <c r="HIL59" s="526"/>
      <c r="HIM59" s="526"/>
      <c r="HIN59" s="526"/>
      <c r="HIO59" s="526"/>
      <c r="HIP59" s="526"/>
      <c r="HIQ59" s="526"/>
      <c r="HIR59" s="526"/>
      <c r="HIS59" s="526"/>
      <c r="HIT59" s="526"/>
      <c r="HIU59" s="526"/>
      <c r="HIV59" s="526"/>
      <c r="HIW59" s="526"/>
      <c r="HIX59" s="526"/>
      <c r="HIY59" s="526"/>
      <c r="HIZ59" s="526"/>
      <c r="HJA59" s="526"/>
      <c r="HJB59" s="526"/>
      <c r="HJC59" s="526"/>
      <c r="HJD59" s="526"/>
      <c r="HJE59" s="526"/>
      <c r="HJF59" s="526"/>
      <c r="HJG59" s="526"/>
      <c r="HJH59" s="526"/>
      <c r="HJI59" s="526"/>
      <c r="HJJ59" s="526"/>
      <c r="HJK59" s="526"/>
      <c r="HJL59" s="526"/>
      <c r="HJM59" s="526"/>
      <c r="HJN59" s="526"/>
      <c r="HJO59" s="526"/>
      <c r="HJP59" s="526"/>
      <c r="HJQ59" s="526"/>
      <c r="HJR59" s="526"/>
      <c r="HJS59" s="526"/>
      <c r="HJT59" s="526"/>
      <c r="HJU59" s="526"/>
      <c r="HJV59" s="526"/>
      <c r="HJW59" s="526"/>
      <c r="HJX59" s="526"/>
      <c r="HJY59" s="526"/>
      <c r="HJZ59" s="526"/>
      <c r="HKA59" s="526"/>
      <c r="HKB59" s="526"/>
      <c r="HKC59" s="526"/>
      <c r="HKD59" s="526"/>
      <c r="HKE59" s="526"/>
      <c r="HKF59" s="526"/>
      <c r="HKG59" s="526"/>
      <c r="HKH59" s="526"/>
      <c r="HKI59" s="526"/>
      <c r="HKJ59" s="526"/>
      <c r="HKK59" s="526"/>
      <c r="HKL59" s="526"/>
      <c r="HKM59" s="526"/>
      <c r="HKN59" s="526"/>
      <c r="HKO59" s="526"/>
      <c r="HKP59" s="526"/>
      <c r="HKQ59" s="526"/>
      <c r="HKR59" s="526"/>
      <c r="HKS59" s="526"/>
      <c r="HKT59" s="526"/>
      <c r="HKU59" s="526"/>
      <c r="HKV59" s="526"/>
      <c r="HKW59" s="526"/>
      <c r="HKX59" s="526"/>
      <c r="HKY59" s="526"/>
      <c r="HKZ59" s="526"/>
      <c r="HLA59" s="526"/>
      <c r="HLB59" s="526"/>
      <c r="HLC59" s="526"/>
      <c r="HLD59" s="526"/>
      <c r="HLE59" s="526"/>
      <c r="HLF59" s="526"/>
      <c r="HLG59" s="526"/>
      <c r="HLH59" s="526"/>
      <c r="HLI59" s="526"/>
      <c r="HLJ59" s="526"/>
      <c r="HLK59" s="526"/>
      <c r="HLL59" s="526"/>
      <c r="HLM59" s="526"/>
      <c r="HLN59" s="526"/>
      <c r="HLO59" s="526"/>
      <c r="HLP59" s="526"/>
      <c r="HLQ59" s="526"/>
      <c r="HLR59" s="526"/>
      <c r="HLS59" s="526"/>
      <c r="HLT59" s="526"/>
      <c r="HLU59" s="526"/>
      <c r="HLV59" s="526"/>
      <c r="HLW59" s="526"/>
      <c r="HLX59" s="526"/>
      <c r="HLY59" s="526"/>
      <c r="HLZ59" s="526"/>
      <c r="HMA59" s="526"/>
      <c r="HMB59" s="526"/>
      <c r="HMC59" s="526"/>
      <c r="HMD59" s="526"/>
      <c r="HME59" s="526"/>
      <c r="HMF59" s="526"/>
      <c r="HMG59" s="526"/>
      <c r="HMH59" s="526"/>
      <c r="HMI59" s="526"/>
      <c r="HMJ59" s="526"/>
      <c r="HMK59" s="526"/>
      <c r="HML59" s="526"/>
      <c r="HMM59" s="526"/>
      <c r="HMN59" s="526"/>
      <c r="HMO59" s="526"/>
      <c r="HMP59" s="526"/>
      <c r="HMQ59" s="526"/>
      <c r="HMR59" s="526"/>
      <c r="HMS59" s="526"/>
      <c r="HMT59" s="526"/>
      <c r="HMU59" s="526"/>
      <c r="HMV59" s="526"/>
      <c r="HMW59" s="526"/>
      <c r="HMX59" s="526"/>
      <c r="HMY59" s="526"/>
      <c r="HMZ59" s="526"/>
      <c r="HNA59" s="526"/>
      <c r="HNB59" s="526"/>
      <c r="HNC59" s="526"/>
      <c r="HND59" s="526"/>
      <c r="HNE59" s="526"/>
      <c r="HNF59" s="526"/>
      <c r="HNG59" s="526"/>
      <c r="HNH59" s="526"/>
      <c r="HNI59" s="526"/>
      <c r="HNJ59" s="526"/>
      <c r="HNK59" s="526"/>
      <c r="HNL59" s="526"/>
      <c r="HNM59" s="526"/>
      <c r="HNN59" s="526"/>
      <c r="HNO59" s="526"/>
      <c r="HNP59" s="526"/>
      <c r="HNQ59" s="526"/>
      <c r="HNR59" s="526"/>
      <c r="HNS59" s="526"/>
      <c r="HNT59" s="526"/>
      <c r="HNU59" s="526"/>
      <c r="HNV59" s="526"/>
      <c r="HNW59" s="526"/>
      <c r="HNX59" s="526"/>
      <c r="HNY59" s="526"/>
      <c r="HNZ59" s="526"/>
      <c r="HOA59" s="526"/>
      <c r="HOB59" s="526"/>
      <c r="HOC59" s="526"/>
      <c r="HOD59" s="526"/>
      <c r="HOE59" s="526"/>
      <c r="HOF59" s="526"/>
      <c r="HOG59" s="526"/>
      <c r="HOH59" s="526"/>
      <c r="HOI59" s="526"/>
      <c r="HOJ59" s="526"/>
      <c r="HOK59" s="526"/>
      <c r="HOL59" s="526"/>
      <c r="HOM59" s="526"/>
      <c r="HON59" s="526"/>
      <c r="HOO59" s="526"/>
      <c r="HOP59" s="526"/>
      <c r="HOQ59" s="526"/>
      <c r="HOR59" s="526"/>
      <c r="HOS59" s="526"/>
      <c r="HOT59" s="526"/>
      <c r="HOU59" s="526"/>
      <c r="HOV59" s="526"/>
      <c r="HOW59" s="526"/>
      <c r="HOX59" s="526"/>
      <c r="HOY59" s="526"/>
      <c r="HOZ59" s="526"/>
      <c r="HPA59" s="526"/>
      <c r="HPB59" s="526"/>
      <c r="HPC59" s="526"/>
      <c r="HPD59" s="526"/>
      <c r="HPE59" s="526"/>
      <c r="HPF59" s="526"/>
      <c r="HPG59" s="526"/>
      <c r="HPH59" s="526"/>
      <c r="HPI59" s="526"/>
      <c r="HPJ59" s="526"/>
      <c r="HPK59" s="526"/>
      <c r="HPL59" s="526"/>
      <c r="HPM59" s="526"/>
      <c r="HPN59" s="526"/>
      <c r="HPO59" s="526"/>
      <c r="HPP59" s="526"/>
      <c r="HPQ59" s="526"/>
      <c r="HPR59" s="526"/>
      <c r="HPS59" s="526"/>
      <c r="HPT59" s="526"/>
      <c r="HPU59" s="526"/>
      <c r="HPV59" s="526"/>
      <c r="HPW59" s="526"/>
      <c r="HPX59" s="526"/>
      <c r="HPY59" s="526"/>
      <c r="HPZ59" s="526"/>
      <c r="HQA59" s="526"/>
      <c r="HQB59" s="526"/>
      <c r="HQC59" s="526"/>
      <c r="HQD59" s="526"/>
      <c r="HQE59" s="526"/>
      <c r="HQF59" s="526"/>
      <c r="HQG59" s="526"/>
      <c r="HQH59" s="526"/>
      <c r="HQI59" s="526"/>
      <c r="HQJ59" s="526"/>
      <c r="HQK59" s="526"/>
      <c r="HQL59" s="526"/>
      <c r="HQM59" s="526"/>
      <c r="HQN59" s="526"/>
      <c r="HQO59" s="526"/>
      <c r="HQP59" s="526"/>
      <c r="HQQ59" s="526"/>
      <c r="HQR59" s="526"/>
      <c r="HQS59" s="526"/>
      <c r="HQT59" s="526"/>
      <c r="HQU59" s="526"/>
      <c r="HQV59" s="526"/>
      <c r="HQW59" s="526"/>
      <c r="HQX59" s="526"/>
      <c r="HQY59" s="526"/>
      <c r="HQZ59" s="526"/>
      <c r="HRA59" s="526"/>
      <c r="HRB59" s="526"/>
      <c r="HRC59" s="526"/>
      <c r="HRD59" s="526"/>
      <c r="HRE59" s="526"/>
      <c r="HRF59" s="526"/>
      <c r="HRG59" s="526"/>
      <c r="HRH59" s="526"/>
      <c r="HRI59" s="526"/>
      <c r="HRJ59" s="526"/>
      <c r="HRK59" s="526"/>
      <c r="HRL59" s="526"/>
      <c r="HRM59" s="526"/>
      <c r="HRN59" s="526"/>
      <c r="HRO59" s="526"/>
      <c r="HRP59" s="526"/>
      <c r="HRQ59" s="526"/>
      <c r="HRR59" s="526"/>
      <c r="HRS59" s="526"/>
      <c r="HRT59" s="526"/>
      <c r="HRU59" s="526"/>
      <c r="HRV59" s="526"/>
      <c r="HRW59" s="526"/>
      <c r="HRX59" s="526"/>
      <c r="HRY59" s="526"/>
      <c r="HRZ59" s="526"/>
      <c r="HSA59" s="526"/>
      <c r="HSB59" s="526"/>
      <c r="HSC59" s="526"/>
      <c r="HSD59" s="526"/>
      <c r="HSE59" s="526"/>
      <c r="HSF59" s="526"/>
      <c r="HSG59" s="526"/>
      <c r="HSH59" s="526"/>
      <c r="HSI59" s="526"/>
      <c r="HSJ59" s="526"/>
      <c r="HSK59" s="526"/>
      <c r="HSL59" s="526"/>
      <c r="HSM59" s="526"/>
      <c r="HSN59" s="526"/>
      <c r="HSO59" s="526"/>
      <c r="HSP59" s="526"/>
      <c r="HSQ59" s="526"/>
      <c r="HSR59" s="526"/>
      <c r="HSS59" s="526"/>
      <c r="HST59" s="526"/>
      <c r="HSU59" s="526"/>
      <c r="HSV59" s="526"/>
      <c r="HSW59" s="526"/>
      <c r="HSX59" s="526"/>
      <c r="HSY59" s="526"/>
      <c r="HSZ59" s="526"/>
      <c r="HTA59" s="526"/>
      <c r="HTB59" s="526"/>
      <c r="HTC59" s="526"/>
      <c r="HTD59" s="526"/>
      <c r="HTE59" s="526"/>
      <c r="HTF59" s="526"/>
      <c r="HTG59" s="526"/>
      <c r="HTH59" s="526"/>
      <c r="HTI59" s="526"/>
      <c r="HTJ59" s="526"/>
      <c r="HTK59" s="526"/>
      <c r="HTL59" s="526"/>
      <c r="HTM59" s="526"/>
      <c r="HTN59" s="526"/>
      <c r="HTO59" s="526"/>
      <c r="HTP59" s="526"/>
      <c r="HTQ59" s="526"/>
      <c r="HTR59" s="526"/>
      <c r="HTS59" s="526"/>
      <c r="HTT59" s="526"/>
      <c r="HTU59" s="526"/>
      <c r="HTV59" s="526"/>
      <c r="HTW59" s="526"/>
      <c r="HTX59" s="526"/>
      <c r="HTY59" s="526"/>
      <c r="HTZ59" s="526"/>
      <c r="HUA59" s="526"/>
      <c r="HUB59" s="526"/>
      <c r="HUC59" s="526"/>
      <c r="HUD59" s="526"/>
      <c r="HUE59" s="526"/>
      <c r="HUF59" s="526"/>
      <c r="HUG59" s="526"/>
      <c r="HUH59" s="526"/>
      <c r="HUI59" s="526"/>
      <c r="HUJ59" s="526"/>
      <c r="HUK59" s="526"/>
      <c r="HUL59" s="526"/>
      <c r="HUM59" s="526"/>
      <c r="HUN59" s="526"/>
      <c r="HUO59" s="526"/>
      <c r="HUP59" s="526"/>
      <c r="HUQ59" s="526"/>
      <c r="HUR59" s="526"/>
      <c r="HUS59" s="526"/>
      <c r="HUT59" s="526"/>
      <c r="HUU59" s="526"/>
      <c r="HUV59" s="526"/>
      <c r="HUW59" s="526"/>
      <c r="HUX59" s="526"/>
      <c r="HUY59" s="526"/>
      <c r="HUZ59" s="526"/>
      <c r="HVA59" s="526"/>
      <c r="HVB59" s="526"/>
      <c r="HVC59" s="526"/>
      <c r="HVD59" s="526"/>
      <c r="HVE59" s="526"/>
      <c r="HVF59" s="526"/>
      <c r="HVG59" s="526"/>
      <c r="HVH59" s="526"/>
      <c r="HVI59" s="526"/>
      <c r="HVJ59" s="526"/>
      <c r="HVK59" s="526"/>
      <c r="HVL59" s="526"/>
      <c r="HVM59" s="526"/>
      <c r="HVN59" s="526"/>
      <c r="HVO59" s="526"/>
      <c r="HVP59" s="526"/>
      <c r="HVQ59" s="526"/>
      <c r="HVR59" s="526"/>
      <c r="HVS59" s="526"/>
      <c r="HVT59" s="526"/>
      <c r="HVU59" s="526"/>
      <c r="HVV59" s="526"/>
      <c r="HVW59" s="526"/>
      <c r="HVX59" s="526"/>
      <c r="HVY59" s="526"/>
      <c r="HVZ59" s="526"/>
      <c r="HWA59" s="526"/>
      <c r="HWB59" s="526"/>
      <c r="HWC59" s="526"/>
      <c r="HWD59" s="526"/>
      <c r="HWE59" s="526"/>
      <c r="HWF59" s="526"/>
      <c r="HWG59" s="526"/>
      <c r="HWH59" s="526"/>
      <c r="HWI59" s="526"/>
      <c r="HWJ59" s="526"/>
      <c r="HWK59" s="526"/>
      <c r="HWL59" s="526"/>
      <c r="HWM59" s="526"/>
      <c r="HWN59" s="526"/>
      <c r="HWO59" s="526"/>
      <c r="HWP59" s="526"/>
      <c r="HWQ59" s="526"/>
      <c r="HWR59" s="526"/>
      <c r="HWS59" s="526"/>
      <c r="HWT59" s="526"/>
      <c r="HWU59" s="526"/>
      <c r="HWV59" s="526"/>
      <c r="HWW59" s="526"/>
      <c r="HWX59" s="526"/>
      <c r="HWY59" s="526"/>
      <c r="HWZ59" s="526"/>
      <c r="HXA59" s="526"/>
      <c r="HXB59" s="526"/>
      <c r="HXC59" s="526"/>
      <c r="HXD59" s="526"/>
      <c r="HXE59" s="526"/>
      <c r="HXF59" s="526"/>
      <c r="HXG59" s="526"/>
      <c r="HXH59" s="526"/>
      <c r="HXI59" s="526"/>
      <c r="HXJ59" s="526"/>
      <c r="HXK59" s="526"/>
      <c r="HXL59" s="526"/>
      <c r="HXM59" s="526"/>
      <c r="HXN59" s="526"/>
      <c r="HXO59" s="526"/>
      <c r="HXP59" s="526"/>
      <c r="HXQ59" s="526"/>
      <c r="HXR59" s="526"/>
      <c r="HXS59" s="526"/>
      <c r="HXT59" s="526"/>
      <c r="HXU59" s="526"/>
      <c r="HXV59" s="526"/>
      <c r="HXW59" s="526"/>
      <c r="HXX59" s="526"/>
      <c r="HXY59" s="526"/>
      <c r="HXZ59" s="526"/>
      <c r="HYA59" s="526"/>
      <c r="HYB59" s="526"/>
      <c r="HYC59" s="526"/>
      <c r="HYD59" s="526"/>
      <c r="HYE59" s="526"/>
      <c r="HYF59" s="526"/>
      <c r="HYG59" s="526"/>
      <c r="HYH59" s="526"/>
      <c r="HYI59" s="526"/>
      <c r="HYJ59" s="526"/>
      <c r="HYK59" s="526"/>
      <c r="HYL59" s="526"/>
      <c r="HYM59" s="526"/>
      <c r="HYN59" s="526"/>
      <c r="HYO59" s="526"/>
      <c r="HYP59" s="526"/>
      <c r="HYQ59" s="526"/>
      <c r="HYR59" s="526"/>
      <c r="HYS59" s="526"/>
      <c r="HYT59" s="526"/>
      <c r="HYU59" s="526"/>
      <c r="HYV59" s="526"/>
      <c r="HYW59" s="526"/>
      <c r="HYX59" s="526"/>
      <c r="HYY59" s="526"/>
      <c r="HYZ59" s="526"/>
      <c r="HZA59" s="526"/>
      <c r="HZB59" s="526"/>
      <c r="HZC59" s="526"/>
      <c r="HZD59" s="526"/>
      <c r="HZE59" s="526"/>
      <c r="HZF59" s="526"/>
      <c r="HZG59" s="526"/>
      <c r="HZH59" s="526"/>
      <c r="HZI59" s="526"/>
      <c r="HZJ59" s="526"/>
      <c r="HZK59" s="526"/>
      <c r="HZL59" s="526"/>
      <c r="HZM59" s="526"/>
      <c r="HZN59" s="526"/>
      <c r="HZO59" s="526"/>
      <c r="HZP59" s="526"/>
      <c r="HZQ59" s="526"/>
      <c r="HZR59" s="526"/>
      <c r="HZS59" s="526"/>
      <c r="HZT59" s="526"/>
      <c r="HZU59" s="526"/>
      <c r="HZV59" s="526"/>
      <c r="HZW59" s="526"/>
      <c r="HZX59" s="526"/>
      <c r="HZY59" s="526"/>
      <c r="HZZ59" s="526"/>
      <c r="IAA59" s="526"/>
      <c r="IAB59" s="526"/>
      <c r="IAC59" s="526"/>
      <c r="IAD59" s="526"/>
      <c r="IAE59" s="526"/>
      <c r="IAF59" s="526"/>
      <c r="IAG59" s="526"/>
      <c r="IAH59" s="526"/>
      <c r="IAI59" s="526"/>
      <c r="IAJ59" s="526"/>
      <c r="IAK59" s="526"/>
      <c r="IAL59" s="526"/>
      <c r="IAM59" s="526"/>
      <c r="IAN59" s="526"/>
      <c r="IAO59" s="526"/>
      <c r="IAP59" s="526"/>
      <c r="IAQ59" s="526"/>
      <c r="IAR59" s="526"/>
      <c r="IAS59" s="526"/>
      <c r="IAT59" s="526"/>
      <c r="IAU59" s="526"/>
      <c r="IAV59" s="526"/>
      <c r="IAW59" s="526"/>
      <c r="IAX59" s="526"/>
      <c r="IAY59" s="526"/>
      <c r="IAZ59" s="526"/>
      <c r="IBA59" s="526"/>
      <c r="IBB59" s="526"/>
      <c r="IBC59" s="526"/>
      <c r="IBD59" s="526"/>
      <c r="IBE59" s="526"/>
      <c r="IBF59" s="526"/>
      <c r="IBG59" s="526"/>
      <c r="IBH59" s="526"/>
      <c r="IBI59" s="526"/>
      <c r="IBJ59" s="526"/>
      <c r="IBK59" s="526"/>
      <c r="IBL59" s="526"/>
      <c r="IBM59" s="526"/>
      <c r="IBN59" s="526"/>
      <c r="IBO59" s="526"/>
      <c r="IBP59" s="526"/>
      <c r="IBQ59" s="526"/>
      <c r="IBR59" s="526"/>
      <c r="IBS59" s="526"/>
      <c r="IBT59" s="526"/>
      <c r="IBU59" s="526"/>
      <c r="IBV59" s="526"/>
      <c r="IBW59" s="526"/>
      <c r="IBX59" s="526"/>
      <c r="IBY59" s="526"/>
      <c r="IBZ59" s="526"/>
      <c r="ICA59" s="526"/>
      <c r="ICB59" s="526"/>
      <c r="ICC59" s="526"/>
      <c r="ICD59" s="526"/>
      <c r="ICE59" s="526"/>
      <c r="ICF59" s="526"/>
      <c r="ICG59" s="526"/>
      <c r="ICH59" s="526"/>
      <c r="ICI59" s="526"/>
      <c r="ICJ59" s="526"/>
      <c r="ICK59" s="526"/>
      <c r="ICL59" s="526"/>
      <c r="ICM59" s="526"/>
      <c r="ICN59" s="526"/>
      <c r="ICO59" s="526"/>
      <c r="ICP59" s="526"/>
      <c r="ICQ59" s="526"/>
      <c r="ICR59" s="526"/>
      <c r="ICS59" s="526"/>
      <c r="ICT59" s="526"/>
      <c r="ICU59" s="526"/>
      <c r="ICV59" s="526"/>
      <c r="ICW59" s="526"/>
      <c r="ICX59" s="526"/>
      <c r="ICY59" s="526"/>
      <c r="ICZ59" s="526"/>
      <c r="IDA59" s="526"/>
      <c r="IDB59" s="526"/>
      <c r="IDC59" s="526"/>
      <c r="IDD59" s="526"/>
      <c r="IDE59" s="526"/>
      <c r="IDF59" s="526"/>
      <c r="IDG59" s="526"/>
      <c r="IDH59" s="526"/>
      <c r="IDI59" s="526"/>
      <c r="IDJ59" s="526"/>
      <c r="IDK59" s="526"/>
      <c r="IDL59" s="526"/>
      <c r="IDM59" s="526"/>
      <c r="IDN59" s="526"/>
      <c r="IDO59" s="526"/>
      <c r="IDP59" s="526"/>
      <c r="IDQ59" s="526"/>
      <c r="IDR59" s="526"/>
      <c r="IDS59" s="526"/>
      <c r="IDT59" s="526"/>
      <c r="IDU59" s="526"/>
      <c r="IDV59" s="526"/>
      <c r="IDW59" s="526"/>
      <c r="IDX59" s="526"/>
      <c r="IDY59" s="526"/>
      <c r="IDZ59" s="526"/>
      <c r="IEA59" s="526"/>
      <c r="IEB59" s="526"/>
      <c r="IEC59" s="526"/>
      <c r="IED59" s="526"/>
      <c r="IEE59" s="526"/>
      <c r="IEF59" s="526"/>
      <c r="IEG59" s="526"/>
      <c r="IEH59" s="526"/>
      <c r="IEI59" s="526"/>
      <c r="IEJ59" s="526"/>
      <c r="IEK59" s="526"/>
      <c r="IEL59" s="526"/>
      <c r="IEM59" s="526"/>
      <c r="IEN59" s="526"/>
      <c r="IEO59" s="526"/>
      <c r="IEP59" s="526"/>
      <c r="IEQ59" s="526"/>
      <c r="IER59" s="526"/>
      <c r="IES59" s="526"/>
      <c r="IET59" s="526"/>
      <c r="IEU59" s="526"/>
      <c r="IEV59" s="526"/>
      <c r="IEW59" s="526"/>
      <c r="IEX59" s="526"/>
      <c r="IEY59" s="526"/>
      <c r="IEZ59" s="526"/>
      <c r="IFA59" s="526"/>
      <c r="IFB59" s="526"/>
      <c r="IFC59" s="526"/>
      <c r="IFD59" s="526"/>
      <c r="IFE59" s="526"/>
      <c r="IFF59" s="526"/>
      <c r="IFG59" s="526"/>
      <c r="IFH59" s="526"/>
      <c r="IFI59" s="526"/>
      <c r="IFJ59" s="526"/>
      <c r="IFK59" s="526"/>
      <c r="IFL59" s="526"/>
      <c r="IFM59" s="526"/>
      <c r="IFN59" s="526"/>
      <c r="IFO59" s="526"/>
      <c r="IFP59" s="526"/>
      <c r="IFQ59" s="526"/>
      <c r="IFR59" s="526"/>
      <c r="IFS59" s="526"/>
      <c r="IFT59" s="526"/>
      <c r="IFU59" s="526"/>
      <c r="IFV59" s="526"/>
      <c r="IFW59" s="526"/>
      <c r="IFX59" s="526"/>
      <c r="IFY59" s="526"/>
      <c r="IFZ59" s="526"/>
      <c r="IGA59" s="526"/>
      <c r="IGB59" s="526"/>
      <c r="IGC59" s="526"/>
      <c r="IGD59" s="526"/>
      <c r="IGE59" s="526"/>
      <c r="IGF59" s="526"/>
      <c r="IGG59" s="526"/>
      <c r="IGH59" s="526"/>
      <c r="IGI59" s="526"/>
      <c r="IGJ59" s="526"/>
      <c r="IGK59" s="526"/>
      <c r="IGL59" s="526"/>
      <c r="IGM59" s="526"/>
      <c r="IGN59" s="526"/>
      <c r="IGO59" s="526"/>
      <c r="IGP59" s="526"/>
      <c r="IGQ59" s="526"/>
      <c r="IGR59" s="526"/>
      <c r="IGS59" s="526"/>
      <c r="IGT59" s="526"/>
      <c r="IGU59" s="526"/>
      <c r="IGV59" s="526"/>
      <c r="IGW59" s="526"/>
      <c r="IGX59" s="526"/>
      <c r="IGY59" s="526"/>
      <c r="IGZ59" s="526"/>
      <c r="IHA59" s="526"/>
      <c r="IHB59" s="526"/>
      <c r="IHC59" s="526"/>
      <c r="IHD59" s="526"/>
      <c r="IHE59" s="526"/>
      <c r="IHF59" s="526"/>
      <c r="IHG59" s="526"/>
      <c r="IHH59" s="526"/>
      <c r="IHI59" s="526"/>
      <c r="IHJ59" s="526"/>
      <c r="IHK59" s="526"/>
      <c r="IHL59" s="526"/>
      <c r="IHM59" s="526"/>
      <c r="IHN59" s="526"/>
      <c r="IHO59" s="526"/>
      <c r="IHP59" s="526"/>
      <c r="IHQ59" s="526"/>
      <c r="IHR59" s="526"/>
      <c r="IHS59" s="526"/>
      <c r="IHT59" s="526"/>
      <c r="IHU59" s="526"/>
      <c r="IHV59" s="526"/>
      <c r="IHW59" s="526"/>
      <c r="IHX59" s="526"/>
      <c r="IHY59" s="526"/>
      <c r="IHZ59" s="526"/>
      <c r="IIA59" s="526"/>
      <c r="IIB59" s="526"/>
      <c r="IIC59" s="526"/>
      <c r="IID59" s="526"/>
      <c r="IIE59" s="526"/>
      <c r="IIF59" s="526"/>
      <c r="IIG59" s="526"/>
      <c r="IIH59" s="526"/>
      <c r="III59" s="526"/>
      <c r="IIJ59" s="526"/>
      <c r="IIK59" s="526"/>
      <c r="IIL59" s="526"/>
      <c r="IIM59" s="526"/>
      <c r="IIN59" s="526"/>
      <c r="IIO59" s="526"/>
      <c r="IIP59" s="526"/>
      <c r="IIQ59" s="526"/>
      <c r="IIR59" s="526"/>
      <c r="IIS59" s="526"/>
      <c r="IIT59" s="526"/>
      <c r="IIU59" s="526"/>
      <c r="IIV59" s="526"/>
      <c r="IIW59" s="526"/>
      <c r="IIX59" s="526"/>
      <c r="IIY59" s="526"/>
      <c r="IIZ59" s="526"/>
      <c r="IJA59" s="526"/>
      <c r="IJB59" s="526"/>
      <c r="IJC59" s="526"/>
      <c r="IJD59" s="526"/>
      <c r="IJE59" s="526"/>
      <c r="IJF59" s="526"/>
      <c r="IJG59" s="526"/>
      <c r="IJH59" s="526"/>
      <c r="IJI59" s="526"/>
      <c r="IJJ59" s="526"/>
      <c r="IJK59" s="526"/>
      <c r="IJL59" s="526"/>
      <c r="IJM59" s="526"/>
      <c r="IJN59" s="526"/>
      <c r="IJO59" s="526"/>
      <c r="IJP59" s="526"/>
      <c r="IJQ59" s="526"/>
      <c r="IJR59" s="526"/>
      <c r="IJS59" s="526"/>
      <c r="IJT59" s="526"/>
      <c r="IJU59" s="526"/>
      <c r="IJV59" s="526"/>
      <c r="IJW59" s="526"/>
      <c r="IJX59" s="526"/>
      <c r="IJY59" s="526"/>
      <c r="IJZ59" s="526"/>
      <c r="IKA59" s="526"/>
      <c r="IKB59" s="526"/>
      <c r="IKC59" s="526"/>
      <c r="IKD59" s="526"/>
      <c r="IKE59" s="526"/>
      <c r="IKF59" s="526"/>
      <c r="IKG59" s="526"/>
      <c r="IKH59" s="526"/>
      <c r="IKI59" s="526"/>
      <c r="IKJ59" s="526"/>
      <c r="IKK59" s="526"/>
      <c r="IKL59" s="526"/>
      <c r="IKM59" s="526"/>
      <c r="IKN59" s="526"/>
      <c r="IKO59" s="526"/>
      <c r="IKP59" s="526"/>
      <c r="IKQ59" s="526"/>
      <c r="IKR59" s="526"/>
      <c r="IKS59" s="526"/>
      <c r="IKT59" s="526"/>
      <c r="IKU59" s="526"/>
      <c r="IKV59" s="526"/>
      <c r="IKW59" s="526"/>
      <c r="IKX59" s="526"/>
      <c r="IKY59" s="526"/>
      <c r="IKZ59" s="526"/>
      <c r="ILA59" s="526"/>
      <c r="ILB59" s="526"/>
      <c r="ILC59" s="526"/>
      <c r="ILD59" s="526"/>
      <c r="ILE59" s="526"/>
      <c r="ILF59" s="526"/>
      <c r="ILG59" s="526"/>
      <c r="ILH59" s="526"/>
      <c r="ILI59" s="526"/>
      <c r="ILJ59" s="526"/>
      <c r="ILK59" s="526"/>
      <c r="ILL59" s="526"/>
      <c r="ILM59" s="526"/>
      <c r="ILN59" s="526"/>
      <c r="ILO59" s="526"/>
      <c r="ILP59" s="526"/>
      <c r="ILQ59" s="526"/>
      <c r="ILR59" s="526"/>
      <c r="ILS59" s="526"/>
      <c r="ILT59" s="526"/>
      <c r="ILU59" s="526"/>
      <c r="ILV59" s="526"/>
      <c r="ILW59" s="526"/>
      <c r="ILX59" s="526"/>
      <c r="ILY59" s="526"/>
      <c r="ILZ59" s="526"/>
      <c r="IMA59" s="526"/>
      <c r="IMB59" s="526"/>
      <c r="IMC59" s="526"/>
      <c r="IMD59" s="526"/>
      <c r="IME59" s="526"/>
      <c r="IMF59" s="526"/>
      <c r="IMG59" s="526"/>
      <c r="IMH59" s="526"/>
      <c r="IMI59" s="526"/>
      <c r="IMJ59" s="526"/>
      <c r="IMK59" s="526"/>
      <c r="IML59" s="526"/>
      <c r="IMM59" s="526"/>
      <c r="IMN59" s="526"/>
      <c r="IMO59" s="526"/>
      <c r="IMP59" s="526"/>
      <c r="IMQ59" s="526"/>
      <c r="IMR59" s="526"/>
      <c r="IMS59" s="526"/>
      <c r="IMT59" s="526"/>
      <c r="IMU59" s="526"/>
      <c r="IMV59" s="526"/>
      <c r="IMW59" s="526"/>
      <c r="IMX59" s="526"/>
      <c r="IMY59" s="526"/>
      <c r="IMZ59" s="526"/>
      <c r="INA59" s="526"/>
      <c r="INB59" s="526"/>
      <c r="INC59" s="526"/>
      <c r="IND59" s="526"/>
      <c r="INE59" s="526"/>
      <c r="INF59" s="526"/>
      <c r="ING59" s="526"/>
      <c r="INH59" s="526"/>
      <c r="INI59" s="526"/>
      <c r="INJ59" s="526"/>
      <c r="INK59" s="526"/>
      <c r="INL59" s="526"/>
      <c r="INM59" s="526"/>
      <c r="INN59" s="526"/>
      <c r="INO59" s="526"/>
      <c r="INP59" s="526"/>
      <c r="INQ59" s="526"/>
      <c r="INR59" s="526"/>
      <c r="INS59" s="526"/>
      <c r="INT59" s="526"/>
      <c r="INU59" s="526"/>
      <c r="INV59" s="526"/>
      <c r="INW59" s="526"/>
      <c r="INX59" s="526"/>
      <c r="INY59" s="526"/>
      <c r="INZ59" s="526"/>
      <c r="IOA59" s="526"/>
      <c r="IOB59" s="526"/>
      <c r="IOC59" s="526"/>
      <c r="IOD59" s="526"/>
      <c r="IOE59" s="526"/>
      <c r="IOF59" s="526"/>
      <c r="IOG59" s="526"/>
      <c r="IOH59" s="526"/>
      <c r="IOI59" s="526"/>
      <c r="IOJ59" s="526"/>
      <c r="IOK59" s="526"/>
      <c r="IOL59" s="526"/>
      <c r="IOM59" s="526"/>
      <c r="ION59" s="526"/>
      <c r="IOO59" s="526"/>
      <c r="IOP59" s="526"/>
      <c r="IOQ59" s="526"/>
      <c r="IOR59" s="526"/>
      <c r="IOS59" s="526"/>
      <c r="IOT59" s="526"/>
      <c r="IOU59" s="526"/>
      <c r="IOV59" s="526"/>
      <c r="IOW59" s="526"/>
      <c r="IOX59" s="526"/>
      <c r="IOY59" s="526"/>
      <c r="IOZ59" s="526"/>
      <c r="IPA59" s="526"/>
      <c r="IPB59" s="526"/>
      <c r="IPC59" s="526"/>
      <c r="IPD59" s="526"/>
      <c r="IPE59" s="526"/>
      <c r="IPF59" s="526"/>
      <c r="IPG59" s="526"/>
      <c r="IPH59" s="526"/>
      <c r="IPI59" s="526"/>
      <c r="IPJ59" s="526"/>
      <c r="IPK59" s="526"/>
      <c r="IPL59" s="526"/>
      <c r="IPM59" s="526"/>
      <c r="IPN59" s="526"/>
      <c r="IPO59" s="526"/>
      <c r="IPP59" s="526"/>
      <c r="IPQ59" s="526"/>
      <c r="IPR59" s="526"/>
      <c r="IPS59" s="526"/>
      <c r="IPT59" s="526"/>
      <c r="IPU59" s="526"/>
      <c r="IPV59" s="526"/>
      <c r="IPW59" s="526"/>
      <c r="IPX59" s="526"/>
      <c r="IPY59" s="526"/>
      <c r="IPZ59" s="526"/>
      <c r="IQA59" s="526"/>
      <c r="IQB59" s="526"/>
      <c r="IQC59" s="526"/>
      <c r="IQD59" s="526"/>
      <c r="IQE59" s="526"/>
      <c r="IQF59" s="526"/>
      <c r="IQG59" s="526"/>
      <c r="IQH59" s="526"/>
      <c r="IQI59" s="526"/>
      <c r="IQJ59" s="526"/>
      <c r="IQK59" s="526"/>
      <c r="IQL59" s="526"/>
      <c r="IQM59" s="526"/>
      <c r="IQN59" s="526"/>
      <c r="IQO59" s="526"/>
      <c r="IQP59" s="526"/>
      <c r="IQQ59" s="526"/>
      <c r="IQR59" s="526"/>
      <c r="IQS59" s="526"/>
      <c r="IQT59" s="526"/>
      <c r="IQU59" s="526"/>
      <c r="IQV59" s="526"/>
      <c r="IQW59" s="526"/>
      <c r="IQX59" s="526"/>
      <c r="IQY59" s="526"/>
      <c r="IQZ59" s="526"/>
      <c r="IRA59" s="526"/>
      <c r="IRB59" s="526"/>
      <c r="IRC59" s="526"/>
      <c r="IRD59" s="526"/>
      <c r="IRE59" s="526"/>
      <c r="IRF59" s="526"/>
      <c r="IRG59" s="526"/>
      <c r="IRH59" s="526"/>
      <c r="IRI59" s="526"/>
      <c r="IRJ59" s="526"/>
      <c r="IRK59" s="526"/>
      <c r="IRL59" s="526"/>
      <c r="IRM59" s="526"/>
      <c r="IRN59" s="526"/>
      <c r="IRO59" s="526"/>
      <c r="IRP59" s="526"/>
      <c r="IRQ59" s="526"/>
      <c r="IRR59" s="526"/>
      <c r="IRS59" s="526"/>
      <c r="IRT59" s="526"/>
      <c r="IRU59" s="526"/>
      <c r="IRV59" s="526"/>
      <c r="IRW59" s="526"/>
      <c r="IRX59" s="526"/>
      <c r="IRY59" s="526"/>
      <c r="IRZ59" s="526"/>
      <c r="ISA59" s="526"/>
      <c r="ISB59" s="526"/>
      <c r="ISC59" s="526"/>
      <c r="ISD59" s="526"/>
      <c r="ISE59" s="526"/>
      <c r="ISF59" s="526"/>
      <c r="ISG59" s="526"/>
      <c r="ISH59" s="526"/>
      <c r="ISI59" s="526"/>
      <c r="ISJ59" s="526"/>
      <c r="ISK59" s="526"/>
      <c r="ISL59" s="526"/>
      <c r="ISM59" s="526"/>
      <c r="ISN59" s="526"/>
      <c r="ISO59" s="526"/>
      <c r="ISP59" s="526"/>
      <c r="ISQ59" s="526"/>
      <c r="ISR59" s="526"/>
      <c r="ISS59" s="526"/>
      <c r="IST59" s="526"/>
      <c r="ISU59" s="526"/>
      <c r="ISV59" s="526"/>
      <c r="ISW59" s="526"/>
      <c r="ISX59" s="526"/>
      <c r="ISY59" s="526"/>
      <c r="ISZ59" s="526"/>
      <c r="ITA59" s="526"/>
      <c r="ITB59" s="526"/>
      <c r="ITC59" s="526"/>
      <c r="ITD59" s="526"/>
      <c r="ITE59" s="526"/>
      <c r="ITF59" s="526"/>
      <c r="ITG59" s="526"/>
      <c r="ITH59" s="526"/>
      <c r="ITI59" s="526"/>
      <c r="ITJ59" s="526"/>
      <c r="ITK59" s="526"/>
      <c r="ITL59" s="526"/>
      <c r="ITM59" s="526"/>
      <c r="ITN59" s="526"/>
      <c r="ITO59" s="526"/>
      <c r="ITP59" s="526"/>
      <c r="ITQ59" s="526"/>
      <c r="ITR59" s="526"/>
      <c r="ITS59" s="526"/>
      <c r="ITT59" s="526"/>
      <c r="ITU59" s="526"/>
      <c r="ITV59" s="526"/>
      <c r="ITW59" s="526"/>
      <c r="ITX59" s="526"/>
      <c r="ITY59" s="526"/>
      <c r="ITZ59" s="526"/>
      <c r="IUA59" s="526"/>
      <c r="IUB59" s="526"/>
      <c r="IUC59" s="526"/>
      <c r="IUD59" s="526"/>
      <c r="IUE59" s="526"/>
      <c r="IUF59" s="526"/>
      <c r="IUG59" s="526"/>
      <c r="IUH59" s="526"/>
      <c r="IUI59" s="526"/>
      <c r="IUJ59" s="526"/>
      <c r="IUK59" s="526"/>
      <c r="IUL59" s="526"/>
      <c r="IUM59" s="526"/>
      <c r="IUN59" s="526"/>
      <c r="IUO59" s="526"/>
      <c r="IUP59" s="526"/>
      <c r="IUQ59" s="526"/>
      <c r="IUR59" s="526"/>
      <c r="IUS59" s="526"/>
      <c r="IUT59" s="526"/>
      <c r="IUU59" s="526"/>
      <c r="IUV59" s="526"/>
      <c r="IUW59" s="526"/>
      <c r="IUX59" s="526"/>
      <c r="IUY59" s="526"/>
      <c r="IUZ59" s="526"/>
      <c r="IVA59" s="526"/>
      <c r="IVB59" s="526"/>
      <c r="IVC59" s="526"/>
      <c r="IVD59" s="526"/>
      <c r="IVE59" s="526"/>
      <c r="IVF59" s="526"/>
      <c r="IVG59" s="526"/>
      <c r="IVH59" s="526"/>
      <c r="IVI59" s="526"/>
      <c r="IVJ59" s="526"/>
      <c r="IVK59" s="526"/>
      <c r="IVL59" s="526"/>
      <c r="IVM59" s="526"/>
      <c r="IVN59" s="526"/>
      <c r="IVO59" s="526"/>
      <c r="IVP59" s="526"/>
      <c r="IVQ59" s="526"/>
      <c r="IVR59" s="526"/>
      <c r="IVS59" s="526"/>
      <c r="IVT59" s="526"/>
      <c r="IVU59" s="526"/>
      <c r="IVV59" s="526"/>
      <c r="IVW59" s="526"/>
      <c r="IVX59" s="526"/>
      <c r="IVY59" s="526"/>
      <c r="IVZ59" s="526"/>
      <c r="IWA59" s="526"/>
      <c r="IWB59" s="526"/>
      <c r="IWC59" s="526"/>
      <c r="IWD59" s="526"/>
      <c r="IWE59" s="526"/>
      <c r="IWF59" s="526"/>
      <c r="IWG59" s="526"/>
      <c r="IWH59" s="526"/>
      <c r="IWI59" s="526"/>
      <c r="IWJ59" s="526"/>
      <c r="IWK59" s="526"/>
      <c r="IWL59" s="526"/>
      <c r="IWM59" s="526"/>
      <c r="IWN59" s="526"/>
      <c r="IWO59" s="526"/>
      <c r="IWP59" s="526"/>
      <c r="IWQ59" s="526"/>
      <c r="IWR59" s="526"/>
      <c r="IWS59" s="526"/>
      <c r="IWT59" s="526"/>
      <c r="IWU59" s="526"/>
      <c r="IWV59" s="526"/>
      <c r="IWW59" s="526"/>
      <c r="IWX59" s="526"/>
      <c r="IWY59" s="526"/>
      <c r="IWZ59" s="526"/>
      <c r="IXA59" s="526"/>
      <c r="IXB59" s="526"/>
      <c r="IXC59" s="526"/>
      <c r="IXD59" s="526"/>
      <c r="IXE59" s="526"/>
      <c r="IXF59" s="526"/>
      <c r="IXG59" s="526"/>
      <c r="IXH59" s="526"/>
      <c r="IXI59" s="526"/>
      <c r="IXJ59" s="526"/>
      <c r="IXK59" s="526"/>
      <c r="IXL59" s="526"/>
      <c r="IXM59" s="526"/>
      <c r="IXN59" s="526"/>
      <c r="IXO59" s="526"/>
      <c r="IXP59" s="526"/>
      <c r="IXQ59" s="526"/>
      <c r="IXR59" s="526"/>
      <c r="IXS59" s="526"/>
      <c r="IXT59" s="526"/>
      <c r="IXU59" s="526"/>
      <c r="IXV59" s="526"/>
      <c r="IXW59" s="526"/>
      <c r="IXX59" s="526"/>
      <c r="IXY59" s="526"/>
      <c r="IXZ59" s="526"/>
      <c r="IYA59" s="526"/>
      <c r="IYB59" s="526"/>
      <c r="IYC59" s="526"/>
      <c r="IYD59" s="526"/>
      <c r="IYE59" s="526"/>
      <c r="IYF59" s="526"/>
      <c r="IYG59" s="526"/>
      <c r="IYH59" s="526"/>
      <c r="IYI59" s="526"/>
      <c r="IYJ59" s="526"/>
      <c r="IYK59" s="526"/>
      <c r="IYL59" s="526"/>
      <c r="IYM59" s="526"/>
      <c r="IYN59" s="526"/>
      <c r="IYO59" s="526"/>
      <c r="IYP59" s="526"/>
      <c r="IYQ59" s="526"/>
      <c r="IYR59" s="526"/>
      <c r="IYS59" s="526"/>
      <c r="IYT59" s="526"/>
      <c r="IYU59" s="526"/>
      <c r="IYV59" s="526"/>
      <c r="IYW59" s="526"/>
      <c r="IYX59" s="526"/>
      <c r="IYY59" s="526"/>
      <c r="IYZ59" s="526"/>
      <c r="IZA59" s="526"/>
      <c r="IZB59" s="526"/>
      <c r="IZC59" s="526"/>
      <c r="IZD59" s="526"/>
      <c r="IZE59" s="526"/>
      <c r="IZF59" s="526"/>
      <c r="IZG59" s="526"/>
      <c r="IZH59" s="526"/>
      <c r="IZI59" s="526"/>
      <c r="IZJ59" s="526"/>
      <c r="IZK59" s="526"/>
      <c r="IZL59" s="526"/>
      <c r="IZM59" s="526"/>
      <c r="IZN59" s="526"/>
      <c r="IZO59" s="526"/>
      <c r="IZP59" s="526"/>
      <c r="IZQ59" s="526"/>
      <c r="IZR59" s="526"/>
      <c r="IZS59" s="526"/>
      <c r="IZT59" s="526"/>
      <c r="IZU59" s="526"/>
      <c r="IZV59" s="526"/>
      <c r="IZW59" s="526"/>
      <c r="IZX59" s="526"/>
      <c r="IZY59" s="526"/>
      <c r="IZZ59" s="526"/>
      <c r="JAA59" s="526"/>
      <c r="JAB59" s="526"/>
      <c r="JAC59" s="526"/>
      <c r="JAD59" s="526"/>
      <c r="JAE59" s="526"/>
      <c r="JAF59" s="526"/>
      <c r="JAG59" s="526"/>
      <c r="JAH59" s="526"/>
      <c r="JAI59" s="526"/>
      <c r="JAJ59" s="526"/>
      <c r="JAK59" s="526"/>
      <c r="JAL59" s="526"/>
      <c r="JAM59" s="526"/>
      <c r="JAN59" s="526"/>
      <c r="JAO59" s="526"/>
      <c r="JAP59" s="526"/>
      <c r="JAQ59" s="526"/>
      <c r="JAR59" s="526"/>
      <c r="JAS59" s="526"/>
      <c r="JAT59" s="526"/>
      <c r="JAU59" s="526"/>
      <c r="JAV59" s="526"/>
      <c r="JAW59" s="526"/>
      <c r="JAX59" s="526"/>
      <c r="JAY59" s="526"/>
      <c r="JAZ59" s="526"/>
      <c r="JBA59" s="526"/>
      <c r="JBB59" s="526"/>
      <c r="JBC59" s="526"/>
      <c r="JBD59" s="526"/>
      <c r="JBE59" s="526"/>
      <c r="JBF59" s="526"/>
      <c r="JBG59" s="526"/>
      <c r="JBH59" s="526"/>
      <c r="JBI59" s="526"/>
      <c r="JBJ59" s="526"/>
      <c r="JBK59" s="526"/>
      <c r="JBL59" s="526"/>
      <c r="JBM59" s="526"/>
      <c r="JBN59" s="526"/>
      <c r="JBO59" s="526"/>
      <c r="JBP59" s="526"/>
      <c r="JBQ59" s="526"/>
      <c r="JBR59" s="526"/>
      <c r="JBS59" s="526"/>
      <c r="JBT59" s="526"/>
      <c r="JBU59" s="526"/>
      <c r="JBV59" s="526"/>
      <c r="JBW59" s="526"/>
      <c r="JBX59" s="526"/>
      <c r="JBY59" s="526"/>
      <c r="JBZ59" s="526"/>
      <c r="JCA59" s="526"/>
      <c r="JCB59" s="526"/>
      <c r="JCC59" s="526"/>
      <c r="JCD59" s="526"/>
      <c r="JCE59" s="526"/>
      <c r="JCF59" s="526"/>
      <c r="JCG59" s="526"/>
      <c r="JCH59" s="526"/>
      <c r="JCI59" s="526"/>
      <c r="JCJ59" s="526"/>
      <c r="JCK59" s="526"/>
      <c r="JCL59" s="526"/>
      <c r="JCM59" s="526"/>
      <c r="JCN59" s="526"/>
      <c r="JCO59" s="526"/>
      <c r="JCP59" s="526"/>
      <c r="JCQ59" s="526"/>
      <c r="JCR59" s="526"/>
      <c r="JCS59" s="526"/>
      <c r="JCT59" s="526"/>
      <c r="JCU59" s="526"/>
      <c r="JCV59" s="526"/>
      <c r="JCW59" s="526"/>
      <c r="JCX59" s="526"/>
      <c r="JCY59" s="526"/>
      <c r="JCZ59" s="526"/>
      <c r="JDA59" s="526"/>
      <c r="JDB59" s="526"/>
      <c r="JDC59" s="526"/>
      <c r="JDD59" s="526"/>
      <c r="JDE59" s="526"/>
      <c r="JDF59" s="526"/>
      <c r="JDG59" s="526"/>
      <c r="JDH59" s="526"/>
      <c r="JDI59" s="526"/>
      <c r="JDJ59" s="526"/>
      <c r="JDK59" s="526"/>
      <c r="JDL59" s="526"/>
      <c r="JDM59" s="526"/>
      <c r="JDN59" s="526"/>
      <c r="JDO59" s="526"/>
      <c r="JDP59" s="526"/>
      <c r="JDQ59" s="526"/>
      <c r="JDR59" s="526"/>
      <c r="JDS59" s="526"/>
      <c r="JDT59" s="526"/>
      <c r="JDU59" s="526"/>
      <c r="JDV59" s="526"/>
      <c r="JDW59" s="526"/>
      <c r="JDX59" s="526"/>
      <c r="JDY59" s="526"/>
      <c r="JDZ59" s="526"/>
      <c r="JEA59" s="526"/>
      <c r="JEB59" s="526"/>
      <c r="JEC59" s="526"/>
      <c r="JED59" s="526"/>
      <c r="JEE59" s="526"/>
      <c r="JEF59" s="526"/>
      <c r="JEG59" s="526"/>
      <c r="JEH59" s="526"/>
      <c r="JEI59" s="526"/>
      <c r="JEJ59" s="526"/>
      <c r="JEK59" s="526"/>
      <c r="JEL59" s="526"/>
      <c r="JEM59" s="526"/>
      <c r="JEN59" s="526"/>
      <c r="JEO59" s="526"/>
      <c r="JEP59" s="526"/>
      <c r="JEQ59" s="526"/>
      <c r="JER59" s="526"/>
      <c r="JES59" s="526"/>
      <c r="JET59" s="526"/>
      <c r="JEU59" s="526"/>
      <c r="JEV59" s="526"/>
      <c r="JEW59" s="526"/>
      <c r="JEX59" s="526"/>
      <c r="JEY59" s="526"/>
      <c r="JEZ59" s="526"/>
      <c r="JFA59" s="526"/>
      <c r="JFB59" s="526"/>
      <c r="JFC59" s="526"/>
      <c r="JFD59" s="526"/>
      <c r="JFE59" s="526"/>
      <c r="JFF59" s="526"/>
      <c r="JFG59" s="526"/>
      <c r="JFH59" s="526"/>
      <c r="JFI59" s="526"/>
      <c r="JFJ59" s="526"/>
      <c r="JFK59" s="526"/>
      <c r="JFL59" s="526"/>
      <c r="JFM59" s="526"/>
      <c r="JFN59" s="526"/>
      <c r="JFO59" s="526"/>
      <c r="JFP59" s="526"/>
      <c r="JFQ59" s="526"/>
      <c r="JFR59" s="526"/>
      <c r="JFS59" s="526"/>
      <c r="JFT59" s="526"/>
      <c r="JFU59" s="526"/>
      <c r="JFV59" s="526"/>
      <c r="JFW59" s="526"/>
      <c r="JFX59" s="526"/>
      <c r="JFY59" s="526"/>
      <c r="JFZ59" s="526"/>
      <c r="JGA59" s="526"/>
      <c r="JGB59" s="526"/>
      <c r="JGC59" s="526"/>
      <c r="JGD59" s="526"/>
      <c r="JGE59" s="526"/>
      <c r="JGF59" s="526"/>
      <c r="JGG59" s="526"/>
      <c r="JGH59" s="526"/>
      <c r="JGI59" s="526"/>
      <c r="JGJ59" s="526"/>
      <c r="JGK59" s="526"/>
      <c r="JGL59" s="526"/>
      <c r="JGM59" s="526"/>
      <c r="JGN59" s="526"/>
      <c r="JGO59" s="526"/>
      <c r="JGP59" s="526"/>
      <c r="JGQ59" s="526"/>
      <c r="JGR59" s="526"/>
      <c r="JGS59" s="526"/>
      <c r="JGT59" s="526"/>
      <c r="JGU59" s="526"/>
      <c r="JGV59" s="526"/>
      <c r="JGW59" s="526"/>
      <c r="JGX59" s="526"/>
      <c r="JGY59" s="526"/>
      <c r="JGZ59" s="526"/>
      <c r="JHA59" s="526"/>
      <c r="JHB59" s="526"/>
      <c r="JHC59" s="526"/>
      <c r="JHD59" s="526"/>
      <c r="JHE59" s="526"/>
      <c r="JHF59" s="526"/>
      <c r="JHG59" s="526"/>
      <c r="JHH59" s="526"/>
      <c r="JHI59" s="526"/>
      <c r="JHJ59" s="526"/>
      <c r="JHK59" s="526"/>
      <c r="JHL59" s="526"/>
      <c r="JHM59" s="526"/>
      <c r="JHN59" s="526"/>
      <c r="JHO59" s="526"/>
      <c r="JHP59" s="526"/>
      <c r="JHQ59" s="526"/>
      <c r="JHR59" s="526"/>
      <c r="JHS59" s="526"/>
      <c r="JHT59" s="526"/>
      <c r="JHU59" s="526"/>
      <c r="JHV59" s="526"/>
      <c r="JHW59" s="526"/>
      <c r="JHX59" s="526"/>
      <c r="JHY59" s="526"/>
      <c r="JHZ59" s="526"/>
      <c r="JIA59" s="526"/>
      <c r="JIB59" s="526"/>
      <c r="JIC59" s="526"/>
      <c r="JID59" s="526"/>
      <c r="JIE59" s="526"/>
      <c r="JIF59" s="526"/>
      <c r="JIG59" s="526"/>
      <c r="JIH59" s="526"/>
      <c r="JII59" s="526"/>
      <c r="JIJ59" s="526"/>
      <c r="JIK59" s="526"/>
      <c r="JIL59" s="526"/>
      <c r="JIM59" s="526"/>
      <c r="JIN59" s="526"/>
      <c r="JIO59" s="526"/>
      <c r="JIP59" s="526"/>
      <c r="JIQ59" s="526"/>
      <c r="JIR59" s="526"/>
      <c r="JIS59" s="526"/>
      <c r="JIT59" s="526"/>
      <c r="JIU59" s="526"/>
      <c r="JIV59" s="526"/>
      <c r="JIW59" s="526"/>
      <c r="JIX59" s="526"/>
      <c r="JIY59" s="526"/>
      <c r="JIZ59" s="526"/>
      <c r="JJA59" s="526"/>
      <c r="JJB59" s="526"/>
      <c r="JJC59" s="526"/>
      <c r="JJD59" s="526"/>
      <c r="JJE59" s="526"/>
      <c r="JJF59" s="526"/>
      <c r="JJG59" s="526"/>
      <c r="JJH59" s="526"/>
      <c r="JJI59" s="526"/>
      <c r="JJJ59" s="526"/>
      <c r="JJK59" s="526"/>
      <c r="JJL59" s="526"/>
      <c r="JJM59" s="526"/>
      <c r="JJN59" s="526"/>
      <c r="JJO59" s="526"/>
      <c r="JJP59" s="526"/>
      <c r="JJQ59" s="526"/>
      <c r="JJR59" s="526"/>
      <c r="JJS59" s="526"/>
      <c r="JJT59" s="526"/>
      <c r="JJU59" s="526"/>
      <c r="JJV59" s="526"/>
      <c r="JJW59" s="526"/>
      <c r="JJX59" s="526"/>
      <c r="JJY59" s="526"/>
      <c r="JJZ59" s="526"/>
      <c r="JKA59" s="526"/>
      <c r="JKB59" s="526"/>
      <c r="JKC59" s="526"/>
      <c r="JKD59" s="526"/>
      <c r="JKE59" s="526"/>
      <c r="JKF59" s="526"/>
      <c r="JKG59" s="526"/>
      <c r="JKH59" s="526"/>
      <c r="JKI59" s="526"/>
      <c r="JKJ59" s="526"/>
      <c r="JKK59" s="526"/>
      <c r="JKL59" s="526"/>
      <c r="JKM59" s="526"/>
      <c r="JKN59" s="526"/>
      <c r="JKO59" s="526"/>
      <c r="JKP59" s="526"/>
      <c r="JKQ59" s="526"/>
      <c r="JKR59" s="526"/>
      <c r="JKS59" s="526"/>
      <c r="JKT59" s="526"/>
      <c r="JKU59" s="526"/>
      <c r="JKV59" s="526"/>
      <c r="JKW59" s="526"/>
      <c r="JKX59" s="526"/>
      <c r="JKY59" s="526"/>
      <c r="JKZ59" s="526"/>
      <c r="JLA59" s="526"/>
      <c r="JLB59" s="526"/>
      <c r="JLC59" s="526"/>
      <c r="JLD59" s="526"/>
      <c r="JLE59" s="526"/>
      <c r="JLF59" s="526"/>
      <c r="JLG59" s="526"/>
      <c r="JLH59" s="526"/>
      <c r="JLI59" s="526"/>
      <c r="JLJ59" s="526"/>
      <c r="JLK59" s="526"/>
      <c r="JLL59" s="526"/>
      <c r="JLM59" s="526"/>
      <c r="JLN59" s="526"/>
      <c r="JLO59" s="526"/>
      <c r="JLP59" s="526"/>
      <c r="JLQ59" s="526"/>
      <c r="JLR59" s="526"/>
      <c r="JLS59" s="526"/>
      <c r="JLT59" s="526"/>
      <c r="JLU59" s="526"/>
      <c r="JLV59" s="526"/>
      <c r="JLW59" s="526"/>
      <c r="JLX59" s="526"/>
      <c r="JLY59" s="526"/>
      <c r="JLZ59" s="526"/>
      <c r="JMA59" s="526"/>
      <c r="JMB59" s="526"/>
      <c r="JMC59" s="526"/>
      <c r="JMD59" s="526"/>
      <c r="JME59" s="526"/>
      <c r="JMF59" s="526"/>
      <c r="JMG59" s="526"/>
      <c r="JMH59" s="526"/>
      <c r="JMI59" s="526"/>
      <c r="JMJ59" s="526"/>
      <c r="JMK59" s="526"/>
      <c r="JML59" s="526"/>
      <c r="JMM59" s="526"/>
      <c r="JMN59" s="526"/>
      <c r="JMO59" s="526"/>
      <c r="JMP59" s="526"/>
      <c r="JMQ59" s="526"/>
      <c r="JMR59" s="526"/>
      <c r="JMS59" s="526"/>
      <c r="JMT59" s="526"/>
      <c r="JMU59" s="526"/>
      <c r="JMV59" s="526"/>
      <c r="JMW59" s="526"/>
      <c r="JMX59" s="526"/>
      <c r="JMY59" s="526"/>
      <c r="JMZ59" s="526"/>
      <c r="JNA59" s="526"/>
      <c r="JNB59" s="526"/>
      <c r="JNC59" s="526"/>
      <c r="JND59" s="526"/>
      <c r="JNE59" s="526"/>
      <c r="JNF59" s="526"/>
      <c r="JNG59" s="526"/>
      <c r="JNH59" s="526"/>
      <c r="JNI59" s="526"/>
      <c r="JNJ59" s="526"/>
      <c r="JNK59" s="526"/>
      <c r="JNL59" s="526"/>
      <c r="JNM59" s="526"/>
      <c r="JNN59" s="526"/>
      <c r="JNO59" s="526"/>
      <c r="JNP59" s="526"/>
      <c r="JNQ59" s="526"/>
      <c r="JNR59" s="526"/>
      <c r="JNS59" s="526"/>
      <c r="JNT59" s="526"/>
      <c r="JNU59" s="526"/>
      <c r="JNV59" s="526"/>
      <c r="JNW59" s="526"/>
      <c r="JNX59" s="526"/>
      <c r="JNY59" s="526"/>
      <c r="JNZ59" s="526"/>
      <c r="JOA59" s="526"/>
      <c r="JOB59" s="526"/>
      <c r="JOC59" s="526"/>
      <c r="JOD59" s="526"/>
      <c r="JOE59" s="526"/>
      <c r="JOF59" s="526"/>
      <c r="JOG59" s="526"/>
      <c r="JOH59" s="526"/>
      <c r="JOI59" s="526"/>
      <c r="JOJ59" s="526"/>
      <c r="JOK59" s="526"/>
      <c r="JOL59" s="526"/>
      <c r="JOM59" s="526"/>
      <c r="JON59" s="526"/>
      <c r="JOO59" s="526"/>
      <c r="JOP59" s="526"/>
      <c r="JOQ59" s="526"/>
      <c r="JOR59" s="526"/>
      <c r="JOS59" s="526"/>
      <c r="JOT59" s="526"/>
      <c r="JOU59" s="526"/>
      <c r="JOV59" s="526"/>
      <c r="JOW59" s="526"/>
      <c r="JOX59" s="526"/>
      <c r="JOY59" s="526"/>
      <c r="JOZ59" s="526"/>
      <c r="JPA59" s="526"/>
      <c r="JPB59" s="526"/>
      <c r="JPC59" s="526"/>
      <c r="JPD59" s="526"/>
      <c r="JPE59" s="526"/>
      <c r="JPF59" s="526"/>
      <c r="JPG59" s="526"/>
      <c r="JPH59" s="526"/>
      <c r="JPI59" s="526"/>
      <c r="JPJ59" s="526"/>
      <c r="JPK59" s="526"/>
      <c r="JPL59" s="526"/>
      <c r="JPM59" s="526"/>
      <c r="JPN59" s="526"/>
      <c r="JPO59" s="526"/>
      <c r="JPP59" s="526"/>
      <c r="JPQ59" s="526"/>
      <c r="JPR59" s="526"/>
      <c r="JPS59" s="526"/>
      <c r="JPT59" s="526"/>
      <c r="JPU59" s="526"/>
      <c r="JPV59" s="526"/>
      <c r="JPW59" s="526"/>
      <c r="JPX59" s="526"/>
      <c r="JPY59" s="526"/>
      <c r="JPZ59" s="526"/>
      <c r="JQA59" s="526"/>
      <c r="JQB59" s="526"/>
      <c r="JQC59" s="526"/>
      <c r="JQD59" s="526"/>
      <c r="JQE59" s="526"/>
      <c r="JQF59" s="526"/>
      <c r="JQG59" s="526"/>
      <c r="JQH59" s="526"/>
      <c r="JQI59" s="526"/>
      <c r="JQJ59" s="526"/>
      <c r="JQK59" s="526"/>
      <c r="JQL59" s="526"/>
      <c r="JQM59" s="526"/>
      <c r="JQN59" s="526"/>
      <c r="JQO59" s="526"/>
      <c r="JQP59" s="526"/>
      <c r="JQQ59" s="526"/>
      <c r="JQR59" s="526"/>
      <c r="JQS59" s="526"/>
      <c r="JQT59" s="526"/>
      <c r="JQU59" s="526"/>
      <c r="JQV59" s="526"/>
      <c r="JQW59" s="526"/>
      <c r="JQX59" s="526"/>
      <c r="JQY59" s="526"/>
      <c r="JQZ59" s="526"/>
      <c r="JRA59" s="526"/>
      <c r="JRB59" s="526"/>
      <c r="JRC59" s="526"/>
      <c r="JRD59" s="526"/>
      <c r="JRE59" s="526"/>
      <c r="JRF59" s="526"/>
      <c r="JRG59" s="526"/>
      <c r="JRH59" s="526"/>
      <c r="JRI59" s="526"/>
      <c r="JRJ59" s="526"/>
      <c r="JRK59" s="526"/>
      <c r="JRL59" s="526"/>
      <c r="JRM59" s="526"/>
      <c r="JRN59" s="526"/>
      <c r="JRO59" s="526"/>
      <c r="JRP59" s="526"/>
      <c r="JRQ59" s="526"/>
      <c r="JRR59" s="526"/>
      <c r="JRS59" s="526"/>
      <c r="JRT59" s="526"/>
      <c r="JRU59" s="526"/>
      <c r="JRV59" s="526"/>
      <c r="JRW59" s="526"/>
      <c r="JRX59" s="526"/>
      <c r="JRY59" s="526"/>
      <c r="JRZ59" s="526"/>
      <c r="JSA59" s="526"/>
      <c r="JSB59" s="526"/>
      <c r="JSC59" s="526"/>
      <c r="JSD59" s="526"/>
      <c r="JSE59" s="526"/>
      <c r="JSF59" s="526"/>
      <c r="JSG59" s="526"/>
      <c r="JSH59" s="526"/>
      <c r="JSI59" s="526"/>
      <c r="JSJ59" s="526"/>
      <c r="JSK59" s="526"/>
      <c r="JSL59" s="526"/>
      <c r="JSM59" s="526"/>
      <c r="JSN59" s="526"/>
      <c r="JSO59" s="526"/>
      <c r="JSP59" s="526"/>
      <c r="JSQ59" s="526"/>
      <c r="JSR59" s="526"/>
      <c r="JSS59" s="526"/>
      <c r="JST59" s="526"/>
      <c r="JSU59" s="526"/>
      <c r="JSV59" s="526"/>
      <c r="JSW59" s="526"/>
      <c r="JSX59" s="526"/>
      <c r="JSY59" s="526"/>
      <c r="JSZ59" s="526"/>
      <c r="JTA59" s="526"/>
      <c r="JTB59" s="526"/>
      <c r="JTC59" s="526"/>
      <c r="JTD59" s="526"/>
      <c r="JTE59" s="526"/>
      <c r="JTF59" s="526"/>
      <c r="JTG59" s="526"/>
      <c r="JTH59" s="526"/>
      <c r="JTI59" s="526"/>
      <c r="JTJ59" s="526"/>
      <c r="JTK59" s="526"/>
      <c r="JTL59" s="526"/>
      <c r="JTM59" s="526"/>
      <c r="JTN59" s="526"/>
      <c r="JTO59" s="526"/>
      <c r="JTP59" s="526"/>
      <c r="JTQ59" s="526"/>
      <c r="JTR59" s="526"/>
      <c r="JTS59" s="526"/>
      <c r="JTT59" s="526"/>
      <c r="JTU59" s="526"/>
      <c r="JTV59" s="526"/>
      <c r="JTW59" s="526"/>
      <c r="JTX59" s="526"/>
      <c r="JTY59" s="526"/>
      <c r="JTZ59" s="526"/>
      <c r="JUA59" s="526"/>
      <c r="JUB59" s="526"/>
      <c r="JUC59" s="526"/>
      <c r="JUD59" s="526"/>
      <c r="JUE59" s="526"/>
      <c r="JUF59" s="526"/>
      <c r="JUG59" s="526"/>
      <c r="JUH59" s="526"/>
      <c r="JUI59" s="526"/>
      <c r="JUJ59" s="526"/>
      <c r="JUK59" s="526"/>
      <c r="JUL59" s="526"/>
      <c r="JUM59" s="526"/>
      <c r="JUN59" s="526"/>
      <c r="JUO59" s="526"/>
      <c r="JUP59" s="526"/>
      <c r="JUQ59" s="526"/>
      <c r="JUR59" s="526"/>
      <c r="JUS59" s="526"/>
      <c r="JUT59" s="526"/>
      <c r="JUU59" s="526"/>
      <c r="JUV59" s="526"/>
      <c r="JUW59" s="526"/>
      <c r="JUX59" s="526"/>
      <c r="JUY59" s="526"/>
      <c r="JUZ59" s="526"/>
      <c r="JVA59" s="526"/>
      <c r="JVB59" s="526"/>
      <c r="JVC59" s="526"/>
      <c r="JVD59" s="526"/>
      <c r="JVE59" s="526"/>
      <c r="JVF59" s="526"/>
      <c r="JVG59" s="526"/>
      <c r="JVH59" s="526"/>
      <c r="JVI59" s="526"/>
      <c r="JVJ59" s="526"/>
      <c r="JVK59" s="526"/>
      <c r="JVL59" s="526"/>
      <c r="JVM59" s="526"/>
      <c r="JVN59" s="526"/>
      <c r="JVO59" s="526"/>
      <c r="JVP59" s="526"/>
      <c r="JVQ59" s="526"/>
      <c r="JVR59" s="526"/>
      <c r="JVS59" s="526"/>
      <c r="JVT59" s="526"/>
      <c r="JVU59" s="526"/>
      <c r="JVV59" s="526"/>
      <c r="JVW59" s="526"/>
      <c r="JVX59" s="526"/>
      <c r="JVY59" s="526"/>
      <c r="JVZ59" s="526"/>
      <c r="JWA59" s="526"/>
      <c r="JWB59" s="526"/>
      <c r="JWC59" s="526"/>
      <c r="JWD59" s="526"/>
      <c r="JWE59" s="526"/>
      <c r="JWF59" s="526"/>
      <c r="JWG59" s="526"/>
      <c r="JWH59" s="526"/>
      <c r="JWI59" s="526"/>
      <c r="JWJ59" s="526"/>
      <c r="JWK59" s="526"/>
      <c r="JWL59" s="526"/>
      <c r="JWM59" s="526"/>
      <c r="JWN59" s="526"/>
      <c r="JWO59" s="526"/>
      <c r="JWP59" s="526"/>
      <c r="JWQ59" s="526"/>
      <c r="JWR59" s="526"/>
      <c r="JWS59" s="526"/>
      <c r="JWT59" s="526"/>
      <c r="JWU59" s="526"/>
      <c r="JWV59" s="526"/>
      <c r="JWW59" s="526"/>
      <c r="JWX59" s="526"/>
      <c r="JWY59" s="526"/>
      <c r="JWZ59" s="526"/>
      <c r="JXA59" s="526"/>
      <c r="JXB59" s="526"/>
      <c r="JXC59" s="526"/>
      <c r="JXD59" s="526"/>
      <c r="JXE59" s="526"/>
      <c r="JXF59" s="526"/>
      <c r="JXG59" s="526"/>
      <c r="JXH59" s="526"/>
      <c r="JXI59" s="526"/>
      <c r="JXJ59" s="526"/>
      <c r="JXK59" s="526"/>
      <c r="JXL59" s="526"/>
      <c r="JXM59" s="526"/>
      <c r="JXN59" s="526"/>
      <c r="JXO59" s="526"/>
      <c r="JXP59" s="526"/>
      <c r="JXQ59" s="526"/>
      <c r="JXR59" s="526"/>
      <c r="JXS59" s="526"/>
      <c r="JXT59" s="526"/>
      <c r="JXU59" s="526"/>
      <c r="JXV59" s="526"/>
      <c r="JXW59" s="526"/>
      <c r="JXX59" s="526"/>
      <c r="JXY59" s="526"/>
      <c r="JXZ59" s="526"/>
      <c r="JYA59" s="526"/>
      <c r="JYB59" s="526"/>
      <c r="JYC59" s="526"/>
      <c r="JYD59" s="526"/>
      <c r="JYE59" s="526"/>
      <c r="JYF59" s="526"/>
      <c r="JYG59" s="526"/>
      <c r="JYH59" s="526"/>
      <c r="JYI59" s="526"/>
      <c r="JYJ59" s="526"/>
      <c r="JYK59" s="526"/>
      <c r="JYL59" s="526"/>
      <c r="JYM59" s="526"/>
      <c r="JYN59" s="526"/>
      <c r="JYO59" s="526"/>
      <c r="JYP59" s="526"/>
      <c r="JYQ59" s="526"/>
      <c r="JYR59" s="526"/>
      <c r="JYS59" s="526"/>
      <c r="JYT59" s="526"/>
      <c r="JYU59" s="526"/>
      <c r="JYV59" s="526"/>
      <c r="JYW59" s="526"/>
      <c r="JYX59" s="526"/>
      <c r="JYY59" s="526"/>
      <c r="JYZ59" s="526"/>
      <c r="JZA59" s="526"/>
      <c r="JZB59" s="526"/>
      <c r="JZC59" s="526"/>
      <c r="JZD59" s="526"/>
      <c r="JZE59" s="526"/>
      <c r="JZF59" s="526"/>
      <c r="JZG59" s="526"/>
      <c r="JZH59" s="526"/>
      <c r="JZI59" s="526"/>
      <c r="JZJ59" s="526"/>
      <c r="JZK59" s="526"/>
      <c r="JZL59" s="526"/>
      <c r="JZM59" s="526"/>
      <c r="JZN59" s="526"/>
      <c r="JZO59" s="526"/>
      <c r="JZP59" s="526"/>
      <c r="JZQ59" s="526"/>
      <c r="JZR59" s="526"/>
      <c r="JZS59" s="526"/>
      <c r="JZT59" s="526"/>
      <c r="JZU59" s="526"/>
      <c r="JZV59" s="526"/>
      <c r="JZW59" s="526"/>
      <c r="JZX59" s="526"/>
      <c r="JZY59" s="526"/>
      <c r="JZZ59" s="526"/>
      <c r="KAA59" s="526"/>
      <c r="KAB59" s="526"/>
      <c r="KAC59" s="526"/>
      <c r="KAD59" s="526"/>
      <c r="KAE59" s="526"/>
      <c r="KAF59" s="526"/>
      <c r="KAG59" s="526"/>
      <c r="KAH59" s="526"/>
      <c r="KAI59" s="526"/>
      <c r="KAJ59" s="526"/>
      <c r="KAK59" s="526"/>
      <c r="KAL59" s="526"/>
      <c r="KAM59" s="526"/>
      <c r="KAN59" s="526"/>
      <c r="KAO59" s="526"/>
      <c r="KAP59" s="526"/>
      <c r="KAQ59" s="526"/>
      <c r="KAR59" s="526"/>
      <c r="KAS59" s="526"/>
      <c r="KAT59" s="526"/>
      <c r="KAU59" s="526"/>
      <c r="KAV59" s="526"/>
      <c r="KAW59" s="526"/>
      <c r="KAX59" s="526"/>
      <c r="KAY59" s="526"/>
      <c r="KAZ59" s="526"/>
      <c r="KBA59" s="526"/>
      <c r="KBB59" s="526"/>
      <c r="KBC59" s="526"/>
      <c r="KBD59" s="526"/>
      <c r="KBE59" s="526"/>
      <c r="KBF59" s="526"/>
      <c r="KBG59" s="526"/>
      <c r="KBH59" s="526"/>
      <c r="KBI59" s="526"/>
      <c r="KBJ59" s="526"/>
      <c r="KBK59" s="526"/>
      <c r="KBL59" s="526"/>
      <c r="KBM59" s="526"/>
      <c r="KBN59" s="526"/>
      <c r="KBO59" s="526"/>
      <c r="KBP59" s="526"/>
      <c r="KBQ59" s="526"/>
      <c r="KBR59" s="526"/>
      <c r="KBS59" s="526"/>
      <c r="KBT59" s="526"/>
      <c r="KBU59" s="526"/>
      <c r="KBV59" s="526"/>
      <c r="KBW59" s="526"/>
      <c r="KBX59" s="526"/>
      <c r="KBY59" s="526"/>
      <c r="KBZ59" s="526"/>
      <c r="KCA59" s="526"/>
      <c r="KCB59" s="526"/>
      <c r="KCC59" s="526"/>
      <c r="KCD59" s="526"/>
      <c r="KCE59" s="526"/>
      <c r="KCF59" s="526"/>
      <c r="KCG59" s="526"/>
      <c r="KCH59" s="526"/>
      <c r="KCI59" s="526"/>
      <c r="KCJ59" s="526"/>
      <c r="KCK59" s="526"/>
      <c r="KCL59" s="526"/>
      <c r="KCM59" s="526"/>
      <c r="KCN59" s="526"/>
      <c r="KCO59" s="526"/>
      <c r="KCP59" s="526"/>
      <c r="KCQ59" s="526"/>
      <c r="KCR59" s="526"/>
      <c r="KCS59" s="526"/>
      <c r="KCT59" s="526"/>
      <c r="KCU59" s="526"/>
      <c r="KCV59" s="526"/>
      <c r="KCW59" s="526"/>
      <c r="KCX59" s="526"/>
      <c r="KCY59" s="526"/>
      <c r="KCZ59" s="526"/>
      <c r="KDA59" s="526"/>
      <c r="KDB59" s="526"/>
      <c r="KDC59" s="526"/>
      <c r="KDD59" s="526"/>
      <c r="KDE59" s="526"/>
      <c r="KDF59" s="526"/>
      <c r="KDG59" s="526"/>
      <c r="KDH59" s="526"/>
      <c r="KDI59" s="526"/>
      <c r="KDJ59" s="526"/>
      <c r="KDK59" s="526"/>
      <c r="KDL59" s="526"/>
      <c r="KDM59" s="526"/>
      <c r="KDN59" s="526"/>
      <c r="KDO59" s="526"/>
      <c r="KDP59" s="526"/>
      <c r="KDQ59" s="526"/>
      <c r="KDR59" s="526"/>
      <c r="KDS59" s="526"/>
      <c r="KDT59" s="526"/>
      <c r="KDU59" s="526"/>
      <c r="KDV59" s="526"/>
      <c r="KDW59" s="526"/>
      <c r="KDX59" s="526"/>
      <c r="KDY59" s="526"/>
      <c r="KDZ59" s="526"/>
      <c r="KEA59" s="526"/>
      <c r="KEB59" s="526"/>
      <c r="KEC59" s="526"/>
      <c r="KED59" s="526"/>
      <c r="KEE59" s="526"/>
      <c r="KEF59" s="526"/>
      <c r="KEG59" s="526"/>
      <c r="KEH59" s="526"/>
      <c r="KEI59" s="526"/>
      <c r="KEJ59" s="526"/>
      <c r="KEK59" s="526"/>
      <c r="KEL59" s="526"/>
      <c r="KEM59" s="526"/>
      <c r="KEN59" s="526"/>
      <c r="KEO59" s="526"/>
      <c r="KEP59" s="526"/>
      <c r="KEQ59" s="526"/>
      <c r="KER59" s="526"/>
      <c r="KES59" s="526"/>
      <c r="KET59" s="526"/>
      <c r="KEU59" s="526"/>
      <c r="KEV59" s="526"/>
      <c r="KEW59" s="526"/>
      <c r="KEX59" s="526"/>
      <c r="KEY59" s="526"/>
      <c r="KEZ59" s="526"/>
      <c r="KFA59" s="526"/>
      <c r="KFB59" s="526"/>
      <c r="KFC59" s="526"/>
      <c r="KFD59" s="526"/>
      <c r="KFE59" s="526"/>
      <c r="KFF59" s="526"/>
      <c r="KFG59" s="526"/>
      <c r="KFH59" s="526"/>
      <c r="KFI59" s="526"/>
      <c r="KFJ59" s="526"/>
      <c r="KFK59" s="526"/>
      <c r="KFL59" s="526"/>
      <c r="KFM59" s="526"/>
      <c r="KFN59" s="526"/>
      <c r="KFO59" s="526"/>
      <c r="KFP59" s="526"/>
      <c r="KFQ59" s="526"/>
      <c r="KFR59" s="526"/>
      <c r="KFS59" s="526"/>
      <c r="KFT59" s="526"/>
      <c r="KFU59" s="526"/>
      <c r="KFV59" s="526"/>
      <c r="KFW59" s="526"/>
      <c r="KFX59" s="526"/>
      <c r="KFY59" s="526"/>
      <c r="KFZ59" s="526"/>
      <c r="KGA59" s="526"/>
      <c r="KGB59" s="526"/>
      <c r="KGC59" s="526"/>
      <c r="KGD59" s="526"/>
      <c r="KGE59" s="526"/>
      <c r="KGF59" s="526"/>
      <c r="KGG59" s="526"/>
      <c r="KGH59" s="526"/>
      <c r="KGI59" s="526"/>
      <c r="KGJ59" s="526"/>
      <c r="KGK59" s="526"/>
      <c r="KGL59" s="526"/>
      <c r="KGM59" s="526"/>
      <c r="KGN59" s="526"/>
      <c r="KGO59" s="526"/>
      <c r="KGP59" s="526"/>
      <c r="KGQ59" s="526"/>
      <c r="KGR59" s="526"/>
      <c r="KGS59" s="526"/>
      <c r="KGT59" s="526"/>
      <c r="KGU59" s="526"/>
      <c r="KGV59" s="526"/>
      <c r="KGW59" s="526"/>
      <c r="KGX59" s="526"/>
      <c r="KGY59" s="526"/>
      <c r="KGZ59" s="526"/>
      <c r="KHA59" s="526"/>
      <c r="KHB59" s="526"/>
      <c r="KHC59" s="526"/>
      <c r="KHD59" s="526"/>
      <c r="KHE59" s="526"/>
      <c r="KHF59" s="526"/>
      <c r="KHG59" s="526"/>
      <c r="KHH59" s="526"/>
      <c r="KHI59" s="526"/>
      <c r="KHJ59" s="526"/>
      <c r="KHK59" s="526"/>
      <c r="KHL59" s="526"/>
      <c r="KHM59" s="526"/>
      <c r="KHN59" s="526"/>
      <c r="KHO59" s="526"/>
      <c r="KHP59" s="526"/>
      <c r="KHQ59" s="526"/>
      <c r="KHR59" s="526"/>
      <c r="KHS59" s="526"/>
      <c r="KHT59" s="526"/>
      <c r="KHU59" s="526"/>
      <c r="KHV59" s="526"/>
      <c r="KHW59" s="526"/>
      <c r="KHX59" s="526"/>
      <c r="KHY59" s="526"/>
      <c r="KHZ59" s="526"/>
      <c r="KIA59" s="526"/>
      <c r="KIB59" s="526"/>
      <c r="KIC59" s="526"/>
      <c r="KID59" s="526"/>
      <c r="KIE59" s="526"/>
      <c r="KIF59" s="526"/>
      <c r="KIG59" s="526"/>
      <c r="KIH59" s="526"/>
      <c r="KII59" s="526"/>
      <c r="KIJ59" s="526"/>
      <c r="KIK59" s="526"/>
      <c r="KIL59" s="526"/>
      <c r="KIM59" s="526"/>
      <c r="KIN59" s="526"/>
      <c r="KIO59" s="526"/>
      <c r="KIP59" s="526"/>
      <c r="KIQ59" s="526"/>
      <c r="KIR59" s="526"/>
      <c r="KIS59" s="526"/>
      <c r="KIT59" s="526"/>
      <c r="KIU59" s="526"/>
      <c r="KIV59" s="526"/>
      <c r="KIW59" s="526"/>
      <c r="KIX59" s="526"/>
      <c r="KIY59" s="526"/>
      <c r="KIZ59" s="526"/>
      <c r="KJA59" s="526"/>
      <c r="KJB59" s="526"/>
      <c r="KJC59" s="526"/>
      <c r="KJD59" s="526"/>
      <c r="KJE59" s="526"/>
      <c r="KJF59" s="526"/>
      <c r="KJG59" s="526"/>
      <c r="KJH59" s="526"/>
      <c r="KJI59" s="526"/>
      <c r="KJJ59" s="526"/>
      <c r="KJK59" s="526"/>
      <c r="KJL59" s="526"/>
      <c r="KJM59" s="526"/>
      <c r="KJN59" s="526"/>
      <c r="KJO59" s="526"/>
      <c r="KJP59" s="526"/>
      <c r="KJQ59" s="526"/>
      <c r="KJR59" s="526"/>
      <c r="KJS59" s="526"/>
      <c r="KJT59" s="526"/>
      <c r="KJU59" s="526"/>
      <c r="KJV59" s="526"/>
      <c r="KJW59" s="526"/>
      <c r="KJX59" s="526"/>
      <c r="KJY59" s="526"/>
      <c r="KJZ59" s="526"/>
      <c r="KKA59" s="526"/>
      <c r="KKB59" s="526"/>
      <c r="KKC59" s="526"/>
      <c r="KKD59" s="526"/>
      <c r="KKE59" s="526"/>
      <c r="KKF59" s="526"/>
      <c r="KKG59" s="526"/>
      <c r="KKH59" s="526"/>
      <c r="KKI59" s="526"/>
      <c r="KKJ59" s="526"/>
      <c r="KKK59" s="526"/>
      <c r="KKL59" s="526"/>
      <c r="KKM59" s="526"/>
      <c r="KKN59" s="526"/>
      <c r="KKO59" s="526"/>
      <c r="KKP59" s="526"/>
      <c r="KKQ59" s="526"/>
      <c r="KKR59" s="526"/>
      <c r="KKS59" s="526"/>
      <c r="KKT59" s="526"/>
      <c r="KKU59" s="526"/>
      <c r="KKV59" s="526"/>
      <c r="KKW59" s="526"/>
      <c r="KKX59" s="526"/>
      <c r="KKY59" s="526"/>
      <c r="KKZ59" s="526"/>
      <c r="KLA59" s="526"/>
      <c r="KLB59" s="526"/>
      <c r="KLC59" s="526"/>
      <c r="KLD59" s="526"/>
      <c r="KLE59" s="526"/>
      <c r="KLF59" s="526"/>
      <c r="KLG59" s="526"/>
      <c r="KLH59" s="526"/>
      <c r="KLI59" s="526"/>
      <c r="KLJ59" s="526"/>
      <c r="KLK59" s="526"/>
      <c r="KLL59" s="526"/>
      <c r="KLM59" s="526"/>
      <c r="KLN59" s="526"/>
      <c r="KLO59" s="526"/>
      <c r="KLP59" s="526"/>
      <c r="KLQ59" s="526"/>
      <c r="KLR59" s="526"/>
      <c r="KLS59" s="526"/>
      <c r="KLT59" s="526"/>
      <c r="KLU59" s="526"/>
      <c r="KLV59" s="526"/>
      <c r="KLW59" s="526"/>
      <c r="KLX59" s="526"/>
      <c r="KLY59" s="526"/>
      <c r="KLZ59" s="526"/>
      <c r="KMA59" s="526"/>
      <c r="KMB59" s="526"/>
      <c r="KMC59" s="526"/>
      <c r="KMD59" s="526"/>
      <c r="KME59" s="526"/>
      <c r="KMF59" s="526"/>
      <c r="KMG59" s="526"/>
      <c r="KMH59" s="526"/>
      <c r="KMI59" s="526"/>
      <c r="KMJ59" s="526"/>
      <c r="KMK59" s="526"/>
      <c r="KML59" s="526"/>
      <c r="KMM59" s="526"/>
      <c r="KMN59" s="526"/>
      <c r="KMO59" s="526"/>
      <c r="KMP59" s="526"/>
      <c r="KMQ59" s="526"/>
      <c r="KMR59" s="526"/>
      <c r="KMS59" s="526"/>
      <c r="KMT59" s="526"/>
      <c r="KMU59" s="526"/>
      <c r="KMV59" s="526"/>
      <c r="KMW59" s="526"/>
      <c r="KMX59" s="526"/>
      <c r="KMY59" s="526"/>
      <c r="KMZ59" s="526"/>
      <c r="KNA59" s="526"/>
      <c r="KNB59" s="526"/>
      <c r="KNC59" s="526"/>
      <c r="KND59" s="526"/>
      <c r="KNE59" s="526"/>
      <c r="KNF59" s="526"/>
      <c r="KNG59" s="526"/>
      <c r="KNH59" s="526"/>
      <c r="KNI59" s="526"/>
      <c r="KNJ59" s="526"/>
      <c r="KNK59" s="526"/>
      <c r="KNL59" s="526"/>
      <c r="KNM59" s="526"/>
      <c r="KNN59" s="526"/>
      <c r="KNO59" s="526"/>
      <c r="KNP59" s="526"/>
      <c r="KNQ59" s="526"/>
      <c r="KNR59" s="526"/>
      <c r="KNS59" s="526"/>
      <c r="KNT59" s="526"/>
      <c r="KNU59" s="526"/>
      <c r="KNV59" s="526"/>
      <c r="KNW59" s="526"/>
      <c r="KNX59" s="526"/>
      <c r="KNY59" s="526"/>
      <c r="KNZ59" s="526"/>
      <c r="KOA59" s="526"/>
      <c r="KOB59" s="526"/>
      <c r="KOC59" s="526"/>
      <c r="KOD59" s="526"/>
      <c r="KOE59" s="526"/>
      <c r="KOF59" s="526"/>
      <c r="KOG59" s="526"/>
      <c r="KOH59" s="526"/>
      <c r="KOI59" s="526"/>
      <c r="KOJ59" s="526"/>
      <c r="KOK59" s="526"/>
      <c r="KOL59" s="526"/>
      <c r="KOM59" s="526"/>
      <c r="KON59" s="526"/>
      <c r="KOO59" s="526"/>
      <c r="KOP59" s="526"/>
      <c r="KOQ59" s="526"/>
      <c r="KOR59" s="526"/>
      <c r="KOS59" s="526"/>
      <c r="KOT59" s="526"/>
      <c r="KOU59" s="526"/>
      <c r="KOV59" s="526"/>
      <c r="KOW59" s="526"/>
      <c r="KOX59" s="526"/>
      <c r="KOY59" s="526"/>
      <c r="KOZ59" s="526"/>
      <c r="KPA59" s="526"/>
      <c r="KPB59" s="526"/>
      <c r="KPC59" s="526"/>
      <c r="KPD59" s="526"/>
      <c r="KPE59" s="526"/>
      <c r="KPF59" s="526"/>
      <c r="KPG59" s="526"/>
      <c r="KPH59" s="526"/>
      <c r="KPI59" s="526"/>
      <c r="KPJ59" s="526"/>
      <c r="KPK59" s="526"/>
      <c r="KPL59" s="526"/>
      <c r="KPM59" s="526"/>
      <c r="KPN59" s="526"/>
      <c r="KPO59" s="526"/>
      <c r="KPP59" s="526"/>
      <c r="KPQ59" s="526"/>
      <c r="KPR59" s="526"/>
      <c r="KPS59" s="526"/>
      <c r="KPT59" s="526"/>
      <c r="KPU59" s="526"/>
      <c r="KPV59" s="526"/>
      <c r="KPW59" s="526"/>
      <c r="KPX59" s="526"/>
      <c r="KPY59" s="526"/>
      <c r="KPZ59" s="526"/>
      <c r="KQA59" s="526"/>
      <c r="KQB59" s="526"/>
      <c r="KQC59" s="526"/>
      <c r="KQD59" s="526"/>
      <c r="KQE59" s="526"/>
      <c r="KQF59" s="526"/>
      <c r="KQG59" s="526"/>
      <c r="KQH59" s="526"/>
      <c r="KQI59" s="526"/>
      <c r="KQJ59" s="526"/>
      <c r="KQK59" s="526"/>
      <c r="KQL59" s="526"/>
      <c r="KQM59" s="526"/>
      <c r="KQN59" s="526"/>
      <c r="KQO59" s="526"/>
      <c r="KQP59" s="526"/>
      <c r="KQQ59" s="526"/>
      <c r="KQR59" s="526"/>
      <c r="KQS59" s="526"/>
      <c r="KQT59" s="526"/>
      <c r="KQU59" s="526"/>
      <c r="KQV59" s="526"/>
      <c r="KQW59" s="526"/>
      <c r="KQX59" s="526"/>
      <c r="KQY59" s="526"/>
      <c r="KQZ59" s="526"/>
      <c r="KRA59" s="526"/>
      <c r="KRB59" s="526"/>
      <c r="KRC59" s="526"/>
      <c r="KRD59" s="526"/>
      <c r="KRE59" s="526"/>
      <c r="KRF59" s="526"/>
      <c r="KRG59" s="526"/>
      <c r="KRH59" s="526"/>
      <c r="KRI59" s="526"/>
      <c r="KRJ59" s="526"/>
      <c r="KRK59" s="526"/>
      <c r="KRL59" s="526"/>
      <c r="KRM59" s="526"/>
      <c r="KRN59" s="526"/>
      <c r="KRO59" s="526"/>
      <c r="KRP59" s="526"/>
      <c r="KRQ59" s="526"/>
      <c r="KRR59" s="526"/>
      <c r="KRS59" s="526"/>
      <c r="KRT59" s="526"/>
      <c r="KRU59" s="526"/>
      <c r="KRV59" s="526"/>
      <c r="KRW59" s="526"/>
      <c r="KRX59" s="526"/>
      <c r="KRY59" s="526"/>
      <c r="KRZ59" s="526"/>
      <c r="KSA59" s="526"/>
      <c r="KSB59" s="526"/>
      <c r="KSC59" s="526"/>
      <c r="KSD59" s="526"/>
      <c r="KSE59" s="526"/>
      <c r="KSF59" s="526"/>
      <c r="KSG59" s="526"/>
      <c r="KSH59" s="526"/>
      <c r="KSI59" s="526"/>
      <c r="KSJ59" s="526"/>
      <c r="KSK59" s="526"/>
      <c r="KSL59" s="526"/>
      <c r="KSM59" s="526"/>
      <c r="KSN59" s="526"/>
      <c r="KSO59" s="526"/>
      <c r="KSP59" s="526"/>
      <c r="KSQ59" s="526"/>
      <c r="KSR59" s="526"/>
      <c r="KSS59" s="526"/>
      <c r="KST59" s="526"/>
      <c r="KSU59" s="526"/>
      <c r="KSV59" s="526"/>
      <c r="KSW59" s="526"/>
      <c r="KSX59" s="526"/>
      <c r="KSY59" s="526"/>
      <c r="KSZ59" s="526"/>
      <c r="KTA59" s="526"/>
      <c r="KTB59" s="526"/>
      <c r="KTC59" s="526"/>
      <c r="KTD59" s="526"/>
      <c r="KTE59" s="526"/>
      <c r="KTF59" s="526"/>
      <c r="KTG59" s="526"/>
      <c r="KTH59" s="526"/>
      <c r="KTI59" s="526"/>
      <c r="KTJ59" s="526"/>
      <c r="KTK59" s="526"/>
      <c r="KTL59" s="526"/>
      <c r="KTM59" s="526"/>
      <c r="KTN59" s="526"/>
      <c r="KTO59" s="526"/>
      <c r="KTP59" s="526"/>
      <c r="KTQ59" s="526"/>
      <c r="KTR59" s="526"/>
      <c r="KTS59" s="526"/>
      <c r="KTT59" s="526"/>
      <c r="KTU59" s="526"/>
      <c r="KTV59" s="526"/>
      <c r="KTW59" s="526"/>
      <c r="KTX59" s="526"/>
      <c r="KTY59" s="526"/>
      <c r="KTZ59" s="526"/>
      <c r="KUA59" s="526"/>
      <c r="KUB59" s="526"/>
      <c r="KUC59" s="526"/>
      <c r="KUD59" s="526"/>
      <c r="KUE59" s="526"/>
      <c r="KUF59" s="526"/>
      <c r="KUG59" s="526"/>
      <c r="KUH59" s="526"/>
      <c r="KUI59" s="526"/>
      <c r="KUJ59" s="526"/>
      <c r="KUK59" s="526"/>
      <c r="KUL59" s="526"/>
      <c r="KUM59" s="526"/>
      <c r="KUN59" s="526"/>
      <c r="KUO59" s="526"/>
      <c r="KUP59" s="526"/>
      <c r="KUQ59" s="526"/>
      <c r="KUR59" s="526"/>
      <c r="KUS59" s="526"/>
      <c r="KUT59" s="526"/>
      <c r="KUU59" s="526"/>
      <c r="KUV59" s="526"/>
      <c r="KUW59" s="526"/>
      <c r="KUX59" s="526"/>
      <c r="KUY59" s="526"/>
      <c r="KUZ59" s="526"/>
      <c r="KVA59" s="526"/>
      <c r="KVB59" s="526"/>
      <c r="KVC59" s="526"/>
      <c r="KVD59" s="526"/>
      <c r="KVE59" s="526"/>
      <c r="KVF59" s="526"/>
      <c r="KVG59" s="526"/>
      <c r="KVH59" s="526"/>
      <c r="KVI59" s="526"/>
      <c r="KVJ59" s="526"/>
      <c r="KVK59" s="526"/>
      <c r="KVL59" s="526"/>
      <c r="KVM59" s="526"/>
      <c r="KVN59" s="526"/>
      <c r="KVO59" s="526"/>
      <c r="KVP59" s="526"/>
      <c r="KVQ59" s="526"/>
      <c r="KVR59" s="526"/>
      <c r="KVS59" s="526"/>
      <c r="KVT59" s="526"/>
      <c r="KVU59" s="526"/>
      <c r="KVV59" s="526"/>
      <c r="KVW59" s="526"/>
      <c r="KVX59" s="526"/>
      <c r="KVY59" s="526"/>
      <c r="KVZ59" s="526"/>
      <c r="KWA59" s="526"/>
      <c r="KWB59" s="526"/>
      <c r="KWC59" s="526"/>
      <c r="KWD59" s="526"/>
      <c r="KWE59" s="526"/>
      <c r="KWF59" s="526"/>
      <c r="KWG59" s="526"/>
      <c r="KWH59" s="526"/>
      <c r="KWI59" s="526"/>
      <c r="KWJ59" s="526"/>
      <c r="KWK59" s="526"/>
      <c r="KWL59" s="526"/>
      <c r="KWM59" s="526"/>
      <c r="KWN59" s="526"/>
      <c r="KWO59" s="526"/>
      <c r="KWP59" s="526"/>
      <c r="KWQ59" s="526"/>
      <c r="KWR59" s="526"/>
      <c r="KWS59" s="526"/>
      <c r="KWT59" s="526"/>
      <c r="KWU59" s="526"/>
      <c r="KWV59" s="526"/>
      <c r="KWW59" s="526"/>
      <c r="KWX59" s="526"/>
      <c r="KWY59" s="526"/>
      <c r="KWZ59" s="526"/>
      <c r="KXA59" s="526"/>
      <c r="KXB59" s="526"/>
      <c r="KXC59" s="526"/>
      <c r="KXD59" s="526"/>
      <c r="KXE59" s="526"/>
      <c r="KXF59" s="526"/>
      <c r="KXG59" s="526"/>
      <c r="KXH59" s="526"/>
      <c r="KXI59" s="526"/>
      <c r="KXJ59" s="526"/>
      <c r="KXK59" s="526"/>
      <c r="KXL59" s="526"/>
      <c r="KXM59" s="526"/>
      <c r="KXN59" s="526"/>
      <c r="KXO59" s="526"/>
      <c r="KXP59" s="526"/>
      <c r="KXQ59" s="526"/>
      <c r="KXR59" s="526"/>
      <c r="KXS59" s="526"/>
      <c r="KXT59" s="526"/>
      <c r="KXU59" s="526"/>
      <c r="KXV59" s="526"/>
      <c r="KXW59" s="526"/>
      <c r="KXX59" s="526"/>
      <c r="KXY59" s="526"/>
      <c r="KXZ59" s="526"/>
      <c r="KYA59" s="526"/>
      <c r="KYB59" s="526"/>
      <c r="KYC59" s="526"/>
      <c r="KYD59" s="526"/>
      <c r="KYE59" s="526"/>
      <c r="KYF59" s="526"/>
      <c r="KYG59" s="526"/>
      <c r="KYH59" s="526"/>
      <c r="KYI59" s="526"/>
      <c r="KYJ59" s="526"/>
      <c r="KYK59" s="526"/>
      <c r="KYL59" s="526"/>
      <c r="KYM59" s="526"/>
      <c r="KYN59" s="526"/>
      <c r="KYO59" s="526"/>
      <c r="KYP59" s="526"/>
      <c r="KYQ59" s="526"/>
      <c r="KYR59" s="526"/>
      <c r="KYS59" s="526"/>
      <c r="KYT59" s="526"/>
      <c r="KYU59" s="526"/>
      <c r="KYV59" s="526"/>
      <c r="KYW59" s="526"/>
      <c r="KYX59" s="526"/>
      <c r="KYY59" s="526"/>
      <c r="KYZ59" s="526"/>
      <c r="KZA59" s="526"/>
      <c r="KZB59" s="526"/>
      <c r="KZC59" s="526"/>
      <c r="KZD59" s="526"/>
      <c r="KZE59" s="526"/>
      <c r="KZF59" s="526"/>
      <c r="KZG59" s="526"/>
      <c r="KZH59" s="526"/>
      <c r="KZI59" s="526"/>
      <c r="KZJ59" s="526"/>
      <c r="KZK59" s="526"/>
      <c r="KZL59" s="526"/>
      <c r="KZM59" s="526"/>
      <c r="KZN59" s="526"/>
      <c r="KZO59" s="526"/>
      <c r="KZP59" s="526"/>
      <c r="KZQ59" s="526"/>
      <c r="KZR59" s="526"/>
      <c r="KZS59" s="526"/>
      <c r="KZT59" s="526"/>
      <c r="KZU59" s="526"/>
      <c r="KZV59" s="526"/>
      <c r="KZW59" s="526"/>
      <c r="KZX59" s="526"/>
      <c r="KZY59" s="526"/>
      <c r="KZZ59" s="526"/>
      <c r="LAA59" s="526"/>
      <c r="LAB59" s="526"/>
      <c r="LAC59" s="526"/>
      <c r="LAD59" s="526"/>
      <c r="LAE59" s="526"/>
      <c r="LAF59" s="526"/>
      <c r="LAG59" s="526"/>
      <c r="LAH59" s="526"/>
      <c r="LAI59" s="526"/>
      <c r="LAJ59" s="526"/>
      <c r="LAK59" s="526"/>
      <c r="LAL59" s="526"/>
      <c r="LAM59" s="526"/>
      <c r="LAN59" s="526"/>
      <c r="LAO59" s="526"/>
      <c r="LAP59" s="526"/>
      <c r="LAQ59" s="526"/>
      <c r="LAR59" s="526"/>
      <c r="LAS59" s="526"/>
      <c r="LAT59" s="526"/>
      <c r="LAU59" s="526"/>
      <c r="LAV59" s="526"/>
      <c r="LAW59" s="526"/>
      <c r="LAX59" s="526"/>
      <c r="LAY59" s="526"/>
      <c r="LAZ59" s="526"/>
      <c r="LBA59" s="526"/>
      <c r="LBB59" s="526"/>
      <c r="LBC59" s="526"/>
      <c r="LBD59" s="526"/>
      <c r="LBE59" s="526"/>
      <c r="LBF59" s="526"/>
      <c r="LBG59" s="526"/>
      <c r="LBH59" s="526"/>
      <c r="LBI59" s="526"/>
      <c r="LBJ59" s="526"/>
      <c r="LBK59" s="526"/>
      <c r="LBL59" s="526"/>
      <c r="LBM59" s="526"/>
      <c r="LBN59" s="526"/>
      <c r="LBO59" s="526"/>
      <c r="LBP59" s="526"/>
      <c r="LBQ59" s="526"/>
      <c r="LBR59" s="526"/>
      <c r="LBS59" s="526"/>
      <c r="LBT59" s="526"/>
      <c r="LBU59" s="526"/>
      <c r="LBV59" s="526"/>
      <c r="LBW59" s="526"/>
      <c r="LBX59" s="526"/>
      <c r="LBY59" s="526"/>
      <c r="LBZ59" s="526"/>
      <c r="LCA59" s="526"/>
      <c r="LCB59" s="526"/>
      <c r="LCC59" s="526"/>
      <c r="LCD59" s="526"/>
      <c r="LCE59" s="526"/>
      <c r="LCF59" s="526"/>
      <c r="LCG59" s="526"/>
      <c r="LCH59" s="526"/>
      <c r="LCI59" s="526"/>
      <c r="LCJ59" s="526"/>
      <c r="LCK59" s="526"/>
      <c r="LCL59" s="526"/>
      <c r="LCM59" s="526"/>
      <c r="LCN59" s="526"/>
      <c r="LCO59" s="526"/>
      <c r="LCP59" s="526"/>
      <c r="LCQ59" s="526"/>
      <c r="LCR59" s="526"/>
      <c r="LCS59" s="526"/>
      <c r="LCT59" s="526"/>
      <c r="LCU59" s="526"/>
      <c r="LCV59" s="526"/>
      <c r="LCW59" s="526"/>
      <c r="LCX59" s="526"/>
      <c r="LCY59" s="526"/>
      <c r="LCZ59" s="526"/>
      <c r="LDA59" s="526"/>
      <c r="LDB59" s="526"/>
      <c r="LDC59" s="526"/>
      <c r="LDD59" s="526"/>
      <c r="LDE59" s="526"/>
      <c r="LDF59" s="526"/>
      <c r="LDG59" s="526"/>
      <c r="LDH59" s="526"/>
      <c r="LDI59" s="526"/>
      <c r="LDJ59" s="526"/>
      <c r="LDK59" s="526"/>
      <c r="LDL59" s="526"/>
      <c r="LDM59" s="526"/>
      <c r="LDN59" s="526"/>
      <c r="LDO59" s="526"/>
      <c r="LDP59" s="526"/>
      <c r="LDQ59" s="526"/>
      <c r="LDR59" s="526"/>
      <c r="LDS59" s="526"/>
      <c r="LDT59" s="526"/>
      <c r="LDU59" s="526"/>
      <c r="LDV59" s="526"/>
      <c r="LDW59" s="526"/>
      <c r="LDX59" s="526"/>
      <c r="LDY59" s="526"/>
      <c r="LDZ59" s="526"/>
      <c r="LEA59" s="526"/>
      <c r="LEB59" s="526"/>
      <c r="LEC59" s="526"/>
      <c r="LED59" s="526"/>
      <c r="LEE59" s="526"/>
      <c r="LEF59" s="526"/>
      <c r="LEG59" s="526"/>
      <c r="LEH59" s="526"/>
      <c r="LEI59" s="526"/>
      <c r="LEJ59" s="526"/>
      <c r="LEK59" s="526"/>
      <c r="LEL59" s="526"/>
      <c r="LEM59" s="526"/>
      <c r="LEN59" s="526"/>
      <c r="LEO59" s="526"/>
      <c r="LEP59" s="526"/>
      <c r="LEQ59" s="526"/>
      <c r="LER59" s="526"/>
      <c r="LES59" s="526"/>
      <c r="LET59" s="526"/>
      <c r="LEU59" s="526"/>
      <c r="LEV59" s="526"/>
      <c r="LEW59" s="526"/>
      <c r="LEX59" s="526"/>
      <c r="LEY59" s="526"/>
      <c r="LEZ59" s="526"/>
      <c r="LFA59" s="526"/>
      <c r="LFB59" s="526"/>
      <c r="LFC59" s="526"/>
      <c r="LFD59" s="526"/>
      <c r="LFE59" s="526"/>
      <c r="LFF59" s="526"/>
      <c r="LFG59" s="526"/>
      <c r="LFH59" s="526"/>
      <c r="LFI59" s="526"/>
      <c r="LFJ59" s="526"/>
      <c r="LFK59" s="526"/>
      <c r="LFL59" s="526"/>
      <c r="LFM59" s="526"/>
      <c r="LFN59" s="526"/>
      <c r="LFO59" s="526"/>
      <c r="LFP59" s="526"/>
      <c r="LFQ59" s="526"/>
      <c r="LFR59" s="526"/>
      <c r="LFS59" s="526"/>
      <c r="LFT59" s="526"/>
      <c r="LFU59" s="526"/>
      <c r="LFV59" s="526"/>
      <c r="LFW59" s="526"/>
      <c r="LFX59" s="526"/>
      <c r="LFY59" s="526"/>
      <c r="LFZ59" s="526"/>
      <c r="LGA59" s="526"/>
      <c r="LGB59" s="526"/>
      <c r="LGC59" s="526"/>
      <c r="LGD59" s="526"/>
      <c r="LGE59" s="526"/>
      <c r="LGF59" s="526"/>
      <c r="LGG59" s="526"/>
      <c r="LGH59" s="526"/>
      <c r="LGI59" s="526"/>
      <c r="LGJ59" s="526"/>
      <c r="LGK59" s="526"/>
      <c r="LGL59" s="526"/>
      <c r="LGM59" s="526"/>
      <c r="LGN59" s="526"/>
      <c r="LGO59" s="526"/>
      <c r="LGP59" s="526"/>
      <c r="LGQ59" s="526"/>
      <c r="LGR59" s="526"/>
      <c r="LGS59" s="526"/>
      <c r="LGT59" s="526"/>
      <c r="LGU59" s="526"/>
      <c r="LGV59" s="526"/>
      <c r="LGW59" s="526"/>
      <c r="LGX59" s="526"/>
      <c r="LGY59" s="526"/>
      <c r="LGZ59" s="526"/>
      <c r="LHA59" s="526"/>
      <c r="LHB59" s="526"/>
      <c r="LHC59" s="526"/>
      <c r="LHD59" s="526"/>
      <c r="LHE59" s="526"/>
      <c r="LHF59" s="526"/>
      <c r="LHG59" s="526"/>
      <c r="LHH59" s="526"/>
      <c r="LHI59" s="526"/>
      <c r="LHJ59" s="526"/>
      <c r="LHK59" s="526"/>
      <c r="LHL59" s="526"/>
      <c r="LHM59" s="526"/>
      <c r="LHN59" s="526"/>
      <c r="LHO59" s="526"/>
      <c r="LHP59" s="526"/>
      <c r="LHQ59" s="526"/>
      <c r="LHR59" s="526"/>
      <c r="LHS59" s="526"/>
      <c r="LHT59" s="526"/>
      <c r="LHU59" s="526"/>
      <c r="LHV59" s="526"/>
      <c r="LHW59" s="526"/>
      <c r="LHX59" s="526"/>
      <c r="LHY59" s="526"/>
      <c r="LHZ59" s="526"/>
      <c r="LIA59" s="526"/>
      <c r="LIB59" s="526"/>
      <c r="LIC59" s="526"/>
      <c r="LID59" s="526"/>
      <c r="LIE59" s="526"/>
      <c r="LIF59" s="526"/>
      <c r="LIG59" s="526"/>
      <c r="LIH59" s="526"/>
      <c r="LII59" s="526"/>
      <c r="LIJ59" s="526"/>
      <c r="LIK59" s="526"/>
      <c r="LIL59" s="526"/>
      <c r="LIM59" s="526"/>
      <c r="LIN59" s="526"/>
      <c r="LIO59" s="526"/>
      <c r="LIP59" s="526"/>
      <c r="LIQ59" s="526"/>
      <c r="LIR59" s="526"/>
      <c r="LIS59" s="526"/>
      <c r="LIT59" s="526"/>
      <c r="LIU59" s="526"/>
      <c r="LIV59" s="526"/>
      <c r="LIW59" s="526"/>
      <c r="LIX59" s="526"/>
      <c r="LIY59" s="526"/>
      <c r="LIZ59" s="526"/>
      <c r="LJA59" s="526"/>
      <c r="LJB59" s="526"/>
      <c r="LJC59" s="526"/>
      <c r="LJD59" s="526"/>
      <c r="LJE59" s="526"/>
      <c r="LJF59" s="526"/>
      <c r="LJG59" s="526"/>
      <c r="LJH59" s="526"/>
      <c r="LJI59" s="526"/>
      <c r="LJJ59" s="526"/>
      <c r="LJK59" s="526"/>
      <c r="LJL59" s="526"/>
      <c r="LJM59" s="526"/>
      <c r="LJN59" s="526"/>
      <c r="LJO59" s="526"/>
      <c r="LJP59" s="526"/>
      <c r="LJQ59" s="526"/>
      <c r="LJR59" s="526"/>
      <c r="LJS59" s="526"/>
      <c r="LJT59" s="526"/>
      <c r="LJU59" s="526"/>
      <c r="LJV59" s="526"/>
      <c r="LJW59" s="526"/>
      <c r="LJX59" s="526"/>
      <c r="LJY59" s="526"/>
      <c r="LJZ59" s="526"/>
      <c r="LKA59" s="526"/>
      <c r="LKB59" s="526"/>
      <c r="LKC59" s="526"/>
      <c r="LKD59" s="526"/>
      <c r="LKE59" s="526"/>
      <c r="LKF59" s="526"/>
      <c r="LKG59" s="526"/>
      <c r="LKH59" s="526"/>
      <c r="LKI59" s="526"/>
      <c r="LKJ59" s="526"/>
      <c r="LKK59" s="526"/>
      <c r="LKL59" s="526"/>
      <c r="LKM59" s="526"/>
      <c r="LKN59" s="526"/>
      <c r="LKO59" s="526"/>
      <c r="LKP59" s="526"/>
      <c r="LKQ59" s="526"/>
      <c r="LKR59" s="526"/>
      <c r="LKS59" s="526"/>
      <c r="LKT59" s="526"/>
      <c r="LKU59" s="526"/>
      <c r="LKV59" s="526"/>
      <c r="LKW59" s="526"/>
      <c r="LKX59" s="526"/>
      <c r="LKY59" s="526"/>
      <c r="LKZ59" s="526"/>
      <c r="LLA59" s="526"/>
      <c r="LLB59" s="526"/>
      <c r="LLC59" s="526"/>
      <c r="LLD59" s="526"/>
      <c r="LLE59" s="526"/>
      <c r="LLF59" s="526"/>
      <c r="LLG59" s="526"/>
      <c r="LLH59" s="526"/>
      <c r="LLI59" s="526"/>
      <c r="LLJ59" s="526"/>
      <c r="LLK59" s="526"/>
      <c r="LLL59" s="526"/>
      <c r="LLM59" s="526"/>
      <c r="LLN59" s="526"/>
      <c r="LLO59" s="526"/>
      <c r="LLP59" s="526"/>
      <c r="LLQ59" s="526"/>
      <c r="LLR59" s="526"/>
      <c r="LLS59" s="526"/>
      <c r="LLT59" s="526"/>
      <c r="LLU59" s="526"/>
      <c r="LLV59" s="526"/>
      <c r="LLW59" s="526"/>
      <c r="LLX59" s="526"/>
      <c r="LLY59" s="526"/>
      <c r="LLZ59" s="526"/>
      <c r="LMA59" s="526"/>
      <c r="LMB59" s="526"/>
      <c r="LMC59" s="526"/>
      <c r="LMD59" s="526"/>
      <c r="LME59" s="526"/>
      <c r="LMF59" s="526"/>
      <c r="LMG59" s="526"/>
      <c r="LMH59" s="526"/>
      <c r="LMI59" s="526"/>
      <c r="LMJ59" s="526"/>
      <c r="LMK59" s="526"/>
      <c r="LML59" s="526"/>
      <c r="LMM59" s="526"/>
      <c r="LMN59" s="526"/>
      <c r="LMO59" s="526"/>
      <c r="LMP59" s="526"/>
      <c r="LMQ59" s="526"/>
      <c r="LMR59" s="526"/>
      <c r="LMS59" s="526"/>
      <c r="LMT59" s="526"/>
      <c r="LMU59" s="526"/>
      <c r="LMV59" s="526"/>
      <c r="LMW59" s="526"/>
      <c r="LMX59" s="526"/>
      <c r="LMY59" s="526"/>
      <c r="LMZ59" s="526"/>
      <c r="LNA59" s="526"/>
      <c r="LNB59" s="526"/>
      <c r="LNC59" s="526"/>
      <c r="LND59" s="526"/>
      <c r="LNE59" s="526"/>
      <c r="LNF59" s="526"/>
      <c r="LNG59" s="526"/>
      <c r="LNH59" s="526"/>
      <c r="LNI59" s="526"/>
      <c r="LNJ59" s="526"/>
      <c r="LNK59" s="526"/>
      <c r="LNL59" s="526"/>
      <c r="LNM59" s="526"/>
      <c r="LNN59" s="526"/>
      <c r="LNO59" s="526"/>
      <c r="LNP59" s="526"/>
      <c r="LNQ59" s="526"/>
      <c r="LNR59" s="526"/>
      <c r="LNS59" s="526"/>
      <c r="LNT59" s="526"/>
      <c r="LNU59" s="526"/>
      <c r="LNV59" s="526"/>
      <c r="LNW59" s="526"/>
      <c r="LNX59" s="526"/>
      <c r="LNY59" s="526"/>
      <c r="LNZ59" s="526"/>
      <c r="LOA59" s="526"/>
      <c r="LOB59" s="526"/>
      <c r="LOC59" s="526"/>
      <c r="LOD59" s="526"/>
      <c r="LOE59" s="526"/>
      <c r="LOF59" s="526"/>
      <c r="LOG59" s="526"/>
      <c r="LOH59" s="526"/>
      <c r="LOI59" s="526"/>
      <c r="LOJ59" s="526"/>
      <c r="LOK59" s="526"/>
      <c r="LOL59" s="526"/>
      <c r="LOM59" s="526"/>
      <c r="LON59" s="526"/>
      <c r="LOO59" s="526"/>
      <c r="LOP59" s="526"/>
      <c r="LOQ59" s="526"/>
      <c r="LOR59" s="526"/>
      <c r="LOS59" s="526"/>
      <c r="LOT59" s="526"/>
      <c r="LOU59" s="526"/>
      <c r="LOV59" s="526"/>
      <c r="LOW59" s="526"/>
      <c r="LOX59" s="526"/>
      <c r="LOY59" s="526"/>
      <c r="LOZ59" s="526"/>
      <c r="LPA59" s="526"/>
      <c r="LPB59" s="526"/>
      <c r="LPC59" s="526"/>
      <c r="LPD59" s="526"/>
      <c r="LPE59" s="526"/>
      <c r="LPF59" s="526"/>
      <c r="LPG59" s="526"/>
      <c r="LPH59" s="526"/>
      <c r="LPI59" s="526"/>
      <c r="LPJ59" s="526"/>
      <c r="LPK59" s="526"/>
      <c r="LPL59" s="526"/>
      <c r="LPM59" s="526"/>
      <c r="LPN59" s="526"/>
      <c r="LPO59" s="526"/>
      <c r="LPP59" s="526"/>
      <c r="LPQ59" s="526"/>
      <c r="LPR59" s="526"/>
      <c r="LPS59" s="526"/>
      <c r="LPT59" s="526"/>
      <c r="LPU59" s="526"/>
      <c r="LPV59" s="526"/>
      <c r="LPW59" s="526"/>
      <c r="LPX59" s="526"/>
      <c r="LPY59" s="526"/>
      <c r="LPZ59" s="526"/>
      <c r="LQA59" s="526"/>
      <c r="LQB59" s="526"/>
      <c r="LQC59" s="526"/>
      <c r="LQD59" s="526"/>
      <c r="LQE59" s="526"/>
      <c r="LQF59" s="526"/>
      <c r="LQG59" s="526"/>
      <c r="LQH59" s="526"/>
      <c r="LQI59" s="526"/>
      <c r="LQJ59" s="526"/>
      <c r="LQK59" s="526"/>
      <c r="LQL59" s="526"/>
      <c r="LQM59" s="526"/>
      <c r="LQN59" s="526"/>
      <c r="LQO59" s="526"/>
      <c r="LQP59" s="526"/>
      <c r="LQQ59" s="526"/>
      <c r="LQR59" s="526"/>
      <c r="LQS59" s="526"/>
      <c r="LQT59" s="526"/>
      <c r="LQU59" s="526"/>
      <c r="LQV59" s="526"/>
      <c r="LQW59" s="526"/>
      <c r="LQX59" s="526"/>
      <c r="LQY59" s="526"/>
      <c r="LQZ59" s="526"/>
      <c r="LRA59" s="526"/>
      <c r="LRB59" s="526"/>
      <c r="LRC59" s="526"/>
      <c r="LRD59" s="526"/>
      <c r="LRE59" s="526"/>
      <c r="LRF59" s="526"/>
      <c r="LRG59" s="526"/>
      <c r="LRH59" s="526"/>
      <c r="LRI59" s="526"/>
      <c r="LRJ59" s="526"/>
      <c r="LRK59" s="526"/>
      <c r="LRL59" s="526"/>
      <c r="LRM59" s="526"/>
      <c r="LRN59" s="526"/>
      <c r="LRO59" s="526"/>
      <c r="LRP59" s="526"/>
      <c r="LRQ59" s="526"/>
      <c r="LRR59" s="526"/>
      <c r="LRS59" s="526"/>
      <c r="LRT59" s="526"/>
      <c r="LRU59" s="526"/>
      <c r="LRV59" s="526"/>
      <c r="LRW59" s="526"/>
      <c r="LRX59" s="526"/>
      <c r="LRY59" s="526"/>
      <c r="LRZ59" s="526"/>
      <c r="LSA59" s="526"/>
      <c r="LSB59" s="526"/>
      <c r="LSC59" s="526"/>
      <c r="LSD59" s="526"/>
      <c r="LSE59" s="526"/>
      <c r="LSF59" s="526"/>
      <c r="LSG59" s="526"/>
      <c r="LSH59" s="526"/>
      <c r="LSI59" s="526"/>
      <c r="LSJ59" s="526"/>
      <c r="LSK59" s="526"/>
      <c r="LSL59" s="526"/>
      <c r="LSM59" s="526"/>
      <c r="LSN59" s="526"/>
      <c r="LSO59" s="526"/>
      <c r="LSP59" s="526"/>
      <c r="LSQ59" s="526"/>
      <c r="LSR59" s="526"/>
      <c r="LSS59" s="526"/>
      <c r="LST59" s="526"/>
      <c r="LSU59" s="526"/>
      <c r="LSV59" s="526"/>
      <c r="LSW59" s="526"/>
      <c r="LSX59" s="526"/>
      <c r="LSY59" s="526"/>
      <c r="LSZ59" s="526"/>
      <c r="LTA59" s="526"/>
      <c r="LTB59" s="526"/>
      <c r="LTC59" s="526"/>
      <c r="LTD59" s="526"/>
      <c r="LTE59" s="526"/>
      <c r="LTF59" s="526"/>
      <c r="LTG59" s="526"/>
      <c r="LTH59" s="526"/>
      <c r="LTI59" s="526"/>
      <c r="LTJ59" s="526"/>
      <c r="LTK59" s="526"/>
      <c r="LTL59" s="526"/>
      <c r="LTM59" s="526"/>
      <c r="LTN59" s="526"/>
      <c r="LTO59" s="526"/>
      <c r="LTP59" s="526"/>
      <c r="LTQ59" s="526"/>
      <c r="LTR59" s="526"/>
      <c r="LTS59" s="526"/>
      <c r="LTT59" s="526"/>
      <c r="LTU59" s="526"/>
      <c r="LTV59" s="526"/>
      <c r="LTW59" s="526"/>
      <c r="LTX59" s="526"/>
      <c r="LTY59" s="526"/>
      <c r="LTZ59" s="526"/>
      <c r="LUA59" s="526"/>
      <c r="LUB59" s="526"/>
      <c r="LUC59" s="526"/>
      <c r="LUD59" s="526"/>
      <c r="LUE59" s="526"/>
      <c r="LUF59" s="526"/>
      <c r="LUG59" s="526"/>
      <c r="LUH59" s="526"/>
      <c r="LUI59" s="526"/>
      <c r="LUJ59" s="526"/>
      <c r="LUK59" s="526"/>
      <c r="LUL59" s="526"/>
      <c r="LUM59" s="526"/>
      <c r="LUN59" s="526"/>
      <c r="LUO59" s="526"/>
      <c r="LUP59" s="526"/>
      <c r="LUQ59" s="526"/>
      <c r="LUR59" s="526"/>
      <c r="LUS59" s="526"/>
      <c r="LUT59" s="526"/>
      <c r="LUU59" s="526"/>
      <c r="LUV59" s="526"/>
      <c r="LUW59" s="526"/>
      <c r="LUX59" s="526"/>
      <c r="LUY59" s="526"/>
      <c r="LUZ59" s="526"/>
      <c r="LVA59" s="526"/>
      <c r="LVB59" s="526"/>
      <c r="LVC59" s="526"/>
      <c r="LVD59" s="526"/>
      <c r="LVE59" s="526"/>
      <c r="LVF59" s="526"/>
      <c r="LVG59" s="526"/>
      <c r="LVH59" s="526"/>
      <c r="LVI59" s="526"/>
      <c r="LVJ59" s="526"/>
      <c r="LVK59" s="526"/>
      <c r="LVL59" s="526"/>
      <c r="LVM59" s="526"/>
      <c r="LVN59" s="526"/>
      <c r="LVO59" s="526"/>
      <c r="LVP59" s="526"/>
      <c r="LVQ59" s="526"/>
      <c r="LVR59" s="526"/>
      <c r="LVS59" s="526"/>
      <c r="LVT59" s="526"/>
      <c r="LVU59" s="526"/>
      <c r="LVV59" s="526"/>
      <c r="LVW59" s="526"/>
      <c r="LVX59" s="526"/>
      <c r="LVY59" s="526"/>
      <c r="LVZ59" s="526"/>
      <c r="LWA59" s="526"/>
      <c r="LWB59" s="526"/>
      <c r="LWC59" s="526"/>
      <c r="LWD59" s="526"/>
      <c r="LWE59" s="526"/>
      <c r="LWF59" s="526"/>
      <c r="LWG59" s="526"/>
      <c r="LWH59" s="526"/>
      <c r="LWI59" s="526"/>
      <c r="LWJ59" s="526"/>
      <c r="LWK59" s="526"/>
      <c r="LWL59" s="526"/>
      <c r="LWM59" s="526"/>
      <c r="LWN59" s="526"/>
      <c r="LWO59" s="526"/>
      <c r="LWP59" s="526"/>
      <c r="LWQ59" s="526"/>
      <c r="LWR59" s="526"/>
      <c r="LWS59" s="526"/>
      <c r="LWT59" s="526"/>
      <c r="LWU59" s="526"/>
      <c r="LWV59" s="526"/>
      <c r="LWW59" s="526"/>
      <c r="LWX59" s="526"/>
      <c r="LWY59" s="526"/>
      <c r="LWZ59" s="526"/>
      <c r="LXA59" s="526"/>
      <c r="LXB59" s="526"/>
      <c r="LXC59" s="526"/>
      <c r="LXD59" s="526"/>
      <c r="LXE59" s="526"/>
      <c r="LXF59" s="526"/>
      <c r="LXG59" s="526"/>
      <c r="LXH59" s="526"/>
      <c r="LXI59" s="526"/>
      <c r="LXJ59" s="526"/>
      <c r="LXK59" s="526"/>
      <c r="LXL59" s="526"/>
      <c r="LXM59" s="526"/>
      <c r="LXN59" s="526"/>
      <c r="LXO59" s="526"/>
      <c r="LXP59" s="526"/>
      <c r="LXQ59" s="526"/>
      <c r="LXR59" s="526"/>
      <c r="LXS59" s="526"/>
      <c r="LXT59" s="526"/>
      <c r="LXU59" s="526"/>
      <c r="LXV59" s="526"/>
      <c r="LXW59" s="526"/>
      <c r="LXX59" s="526"/>
      <c r="LXY59" s="526"/>
      <c r="LXZ59" s="526"/>
      <c r="LYA59" s="526"/>
      <c r="LYB59" s="526"/>
      <c r="LYC59" s="526"/>
      <c r="LYD59" s="526"/>
      <c r="LYE59" s="526"/>
      <c r="LYF59" s="526"/>
      <c r="LYG59" s="526"/>
      <c r="LYH59" s="526"/>
      <c r="LYI59" s="526"/>
      <c r="LYJ59" s="526"/>
      <c r="LYK59" s="526"/>
      <c r="LYL59" s="526"/>
      <c r="LYM59" s="526"/>
      <c r="LYN59" s="526"/>
      <c r="LYO59" s="526"/>
      <c r="LYP59" s="526"/>
      <c r="LYQ59" s="526"/>
      <c r="LYR59" s="526"/>
      <c r="LYS59" s="526"/>
      <c r="LYT59" s="526"/>
      <c r="LYU59" s="526"/>
      <c r="LYV59" s="526"/>
      <c r="LYW59" s="526"/>
      <c r="LYX59" s="526"/>
      <c r="LYY59" s="526"/>
      <c r="LYZ59" s="526"/>
      <c r="LZA59" s="526"/>
      <c r="LZB59" s="526"/>
      <c r="LZC59" s="526"/>
      <c r="LZD59" s="526"/>
      <c r="LZE59" s="526"/>
      <c r="LZF59" s="526"/>
      <c r="LZG59" s="526"/>
      <c r="LZH59" s="526"/>
      <c r="LZI59" s="526"/>
      <c r="LZJ59" s="526"/>
      <c r="LZK59" s="526"/>
      <c r="LZL59" s="526"/>
      <c r="LZM59" s="526"/>
      <c r="LZN59" s="526"/>
      <c r="LZO59" s="526"/>
      <c r="LZP59" s="526"/>
      <c r="LZQ59" s="526"/>
      <c r="LZR59" s="526"/>
      <c r="LZS59" s="526"/>
      <c r="LZT59" s="526"/>
      <c r="LZU59" s="526"/>
      <c r="LZV59" s="526"/>
      <c r="LZW59" s="526"/>
      <c r="LZX59" s="526"/>
      <c r="LZY59" s="526"/>
      <c r="LZZ59" s="526"/>
      <c r="MAA59" s="526"/>
      <c r="MAB59" s="526"/>
      <c r="MAC59" s="526"/>
      <c r="MAD59" s="526"/>
      <c r="MAE59" s="526"/>
      <c r="MAF59" s="526"/>
      <c r="MAG59" s="526"/>
      <c r="MAH59" s="526"/>
      <c r="MAI59" s="526"/>
      <c r="MAJ59" s="526"/>
      <c r="MAK59" s="526"/>
      <c r="MAL59" s="526"/>
      <c r="MAM59" s="526"/>
      <c r="MAN59" s="526"/>
      <c r="MAO59" s="526"/>
      <c r="MAP59" s="526"/>
      <c r="MAQ59" s="526"/>
      <c r="MAR59" s="526"/>
      <c r="MAS59" s="526"/>
      <c r="MAT59" s="526"/>
      <c r="MAU59" s="526"/>
      <c r="MAV59" s="526"/>
      <c r="MAW59" s="526"/>
      <c r="MAX59" s="526"/>
      <c r="MAY59" s="526"/>
      <c r="MAZ59" s="526"/>
      <c r="MBA59" s="526"/>
      <c r="MBB59" s="526"/>
      <c r="MBC59" s="526"/>
      <c r="MBD59" s="526"/>
      <c r="MBE59" s="526"/>
      <c r="MBF59" s="526"/>
      <c r="MBG59" s="526"/>
      <c r="MBH59" s="526"/>
      <c r="MBI59" s="526"/>
      <c r="MBJ59" s="526"/>
      <c r="MBK59" s="526"/>
      <c r="MBL59" s="526"/>
      <c r="MBM59" s="526"/>
      <c r="MBN59" s="526"/>
      <c r="MBO59" s="526"/>
      <c r="MBP59" s="526"/>
      <c r="MBQ59" s="526"/>
      <c r="MBR59" s="526"/>
      <c r="MBS59" s="526"/>
      <c r="MBT59" s="526"/>
      <c r="MBU59" s="526"/>
      <c r="MBV59" s="526"/>
      <c r="MBW59" s="526"/>
      <c r="MBX59" s="526"/>
      <c r="MBY59" s="526"/>
      <c r="MBZ59" s="526"/>
      <c r="MCA59" s="526"/>
      <c r="MCB59" s="526"/>
      <c r="MCC59" s="526"/>
      <c r="MCD59" s="526"/>
      <c r="MCE59" s="526"/>
      <c r="MCF59" s="526"/>
      <c r="MCG59" s="526"/>
      <c r="MCH59" s="526"/>
      <c r="MCI59" s="526"/>
      <c r="MCJ59" s="526"/>
      <c r="MCK59" s="526"/>
      <c r="MCL59" s="526"/>
      <c r="MCM59" s="526"/>
      <c r="MCN59" s="526"/>
      <c r="MCO59" s="526"/>
      <c r="MCP59" s="526"/>
      <c r="MCQ59" s="526"/>
      <c r="MCR59" s="526"/>
      <c r="MCS59" s="526"/>
      <c r="MCT59" s="526"/>
      <c r="MCU59" s="526"/>
      <c r="MCV59" s="526"/>
      <c r="MCW59" s="526"/>
      <c r="MCX59" s="526"/>
      <c r="MCY59" s="526"/>
      <c r="MCZ59" s="526"/>
      <c r="MDA59" s="526"/>
      <c r="MDB59" s="526"/>
      <c r="MDC59" s="526"/>
      <c r="MDD59" s="526"/>
      <c r="MDE59" s="526"/>
      <c r="MDF59" s="526"/>
      <c r="MDG59" s="526"/>
      <c r="MDH59" s="526"/>
      <c r="MDI59" s="526"/>
      <c r="MDJ59" s="526"/>
      <c r="MDK59" s="526"/>
      <c r="MDL59" s="526"/>
      <c r="MDM59" s="526"/>
      <c r="MDN59" s="526"/>
      <c r="MDO59" s="526"/>
      <c r="MDP59" s="526"/>
      <c r="MDQ59" s="526"/>
      <c r="MDR59" s="526"/>
      <c r="MDS59" s="526"/>
      <c r="MDT59" s="526"/>
      <c r="MDU59" s="526"/>
      <c r="MDV59" s="526"/>
      <c r="MDW59" s="526"/>
      <c r="MDX59" s="526"/>
      <c r="MDY59" s="526"/>
      <c r="MDZ59" s="526"/>
      <c r="MEA59" s="526"/>
      <c r="MEB59" s="526"/>
      <c r="MEC59" s="526"/>
      <c r="MED59" s="526"/>
      <c r="MEE59" s="526"/>
      <c r="MEF59" s="526"/>
      <c r="MEG59" s="526"/>
      <c r="MEH59" s="526"/>
      <c r="MEI59" s="526"/>
      <c r="MEJ59" s="526"/>
      <c r="MEK59" s="526"/>
      <c r="MEL59" s="526"/>
      <c r="MEM59" s="526"/>
      <c r="MEN59" s="526"/>
      <c r="MEO59" s="526"/>
      <c r="MEP59" s="526"/>
      <c r="MEQ59" s="526"/>
      <c r="MER59" s="526"/>
      <c r="MES59" s="526"/>
      <c r="MET59" s="526"/>
      <c r="MEU59" s="526"/>
      <c r="MEV59" s="526"/>
      <c r="MEW59" s="526"/>
      <c r="MEX59" s="526"/>
      <c r="MEY59" s="526"/>
      <c r="MEZ59" s="526"/>
      <c r="MFA59" s="526"/>
      <c r="MFB59" s="526"/>
      <c r="MFC59" s="526"/>
      <c r="MFD59" s="526"/>
      <c r="MFE59" s="526"/>
      <c r="MFF59" s="526"/>
      <c r="MFG59" s="526"/>
      <c r="MFH59" s="526"/>
      <c r="MFI59" s="526"/>
      <c r="MFJ59" s="526"/>
      <c r="MFK59" s="526"/>
      <c r="MFL59" s="526"/>
      <c r="MFM59" s="526"/>
      <c r="MFN59" s="526"/>
      <c r="MFO59" s="526"/>
      <c r="MFP59" s="526"/>
      <c r="MFQ59" s="526"/>
      <c r="MFR59" s="526"/>
      <c r="MFS59" s="526"/>
      <c r="MFT59" s="526"/>
      <c r="MFU59" s="526"/>
      <c r="MFV59" s="526"/>
      <c r="MFW59" s="526"/>
      <c r="MFX59" s="526"/>
      <c r="MFY59" s="526"/>
      <c r="MFZ59" s="526"/>
      <c r="MGA59" s="526"/>
      <c r="MGB59" s="526"/>
      <c r="MGC59" s="526"/>
      <c r="MGD59" s="526"/>
      <c r="MGE59" s="526"/>
      <c r="MGF59" s="526"/>
      <c r="MGG59" s="526"/>
      <c r="MGH59" s="526"/>
      <c r="MGI59" s="526"/>
      <c r="MGJ59" s="526"/>
      <c r="MGK59" s="526"/>
      <c r="MGL59" s="526"/>
      <c r="MGM59" s="526"/>
      <c r="MGN59" s="526"/>
      <c r="MGO59" s="526"/>
      <c r="MGP59" s="526"/>
      <c r="MGQ59" s="526"/>
      <c r="MGR59" s="526"/>
      <c r="MGS59" s="526"/>
      <c r="MGT59" s="526"/>
      <c r="MGU59" s="526"/>
      <c r="MGV59" s="526"/>
      <c r="MGW59" s="526"/>
      <c r="MGX59" s="526"/>
      <c r="MGY59" s="526"/>
      <c r="MGZ59" s="526"/>
      <c r="MHA59" s="526"/>
      <c r="MHB59" s="526"/>
      <c r="MHC59" s="526"/>
      <c r="MHD59" s="526"/>
      <c r="MHE59" s="526"/>
      <c r="MHF59" s="526"/>
      <c r="MHG59" s="526"/>
      <c r="MHH59" s="526"/>
      <c r="MHI59" s="526"/>
      <c r="MHJ59" s="526"/>
      <c r="MHK59" s="526"/>
      <c r="MHL59" s="526"/>
      <c r="MHM59" s="526"/>
      <c r="MHN59" s="526"/>
      <c r="MHO59" s="526"/>
      <c r="MHP59" s="526"/>
      <c r="MHQ59" s="526"/>
      <c r="MHR59" s="526"/>
      <c r="MHS59" s="526"/>
      <c r="MHT59" s="526"/>
      <c r="MHU59" s="526"/>
      <c r="MHV59" s="526"/>
      <c r="MHW59" s="526"/>
      <c r="MHX59" s="526"/>
      <c r="MHY59" s="526"/>
      <c r="MHZ59" s="526"/>
      <c r="MIA59" s="526"/>
      <c r="MIB59" s="526"/>
      <c r="MIC59" s="526"/>
      <c r="MID59" s="526"/>
      <c r="MIE59" s="526"/>
      <c r="MIF59" s="526"/>
      <c r="MIG59" s="526"/>
      <c r="MIH59" s="526"/>
      <c r="MII59" s="526"/>
      <c r="MIJ59" s="526"/>
      <c r="MIK59" s="526"/>
      <c r="MIL59" s="526"/>
      <c r="MIM59" s="526"/>
      <c r="MIN59" s="526"/>
      <c r="MIO59" s="526"/>
      <c r="MIP59" s="526"/>
      <c r="MIQ59" s="526"/>
      <c r="MIR59" s="526"/>
      <c r="MIS59" s="526"/>
      <c r="MIT59" s="526"/>
      <c r="MIU59" s="526"/>
      <c r="MIV59" s="526"/>
      <c r="MIW59" s="526"/>
      <c r="MIX59" s="526"/>
      <c r="MIY59" s="526"/>
      <c r="MIZ59" s="526"/>
      <c r="MJA59" s="526"/>
      <c r="MJB59" s="526"/>
      <c r="MJC59" s="526"/>
      <c r="MJD59" s="526"/>
      <c r="MJE59" s="526"/>
      <c r="MJF59" s="526"/>
      <c r="MJG59" s="526"/>
      <c r="MJH59" s="526"/>
      <c r="MJI59" s="526"/>
      <c r="MJJ59" s="526"/>
      <c r="MJK59" s="526"/>
      <c r="MJL59" s="526"/>
      <c r="MJM59" s="526"/>
      <c r="MJN59" s="526"/>
      <c r="MJO59" s="526"/>
      <c r="MJP59" s="526"/>
      <c r="MJQ59" s="526"/>
      <c r="MJR59" s="526"/>
      <c r="MJS59" s="526"/>
      <c r="MJT59" s="526"/>
      <c r="MJU59" s="526"/>
      <c r="MJV59" s="526"/>
      <c r="MJW59" s="526"/>
      <c r="MJX59" s="526"/>
      <c r="MJY59" s="526"/>
      <c r="MJZ59" s="526"/>
      <c r="MKA59" s="526"/>
      <c r="MKB59" s="526"/>
      <c r="MKC59" s="526"/>
      <c r="MKD59" s="526"/>
      <c r="MKE59" s="526"/>
      <c r="MKF59" s="526"/>
      <c r="MKG59" s="526"/>
      <c r="MKH59" s="526"/>
      <c r="MKI59" s="526"/>
      <c r="MKJ59" s="526"/>
      <c r="MKK59" s="526"/>
      <c r="MKL59" s="526"/>
      <c r="MKM59" s="526"/>
      <c r="MKN59" s="526"/>
      <c r="MKO59" s="526"/>
      <c r="MKP59" s="526"/>
      <c r="MKQ59" s="526"/>
      <c r="MKR59" s="526"/>
      <c r="MKS59" s="526"/>
      <c r="MKT59" s="526"/>
      <c r="MKU59" s="526"/>
      <c r="MKV59" s="526"/>
      <c r="MKW59" s="526"/>
      <c r="MKX59" s="526"/>
      <c r="MKY59" s="526"/>
      <c r="MKZ59" s="526"/>
      <c r="MLA59" s="526"/>
      <c r="MLB59" s="526"/>
      <c r="MLC59" s="526"/>
      <c r="MLD59" s="526"/>
      <c r="MLE59" s="526"/>
      <c r="MLF59" s="526"/>
      <c r="MLG59" s="526"/>
      <c r="MLH59" s="526"/>
      <c r="MLI59" s="526"/>
      <c r="MLJ59" s="526"/>
      <c r="MLK59" s="526"/>
      <c r="MLL59" s="526"/>
      <c r="MLM59" s="526"/>
      <c r="MLN59" s="526"/>
      <c r="MLO59" s="526"/>
      <c r="MLP59" s="526"/>
      <c r="MLQ59" s="526"/>
      <c r="MLR59" s="526"/>
      <c r="MLS59" s="526"/>
      <c r="MLT59" s="526"/>
      <c r="MLU59" s="526"/>
      <c r="MLV59" s="526"/>
      <c r="MLW59" s="526"/>
      <c r="MLX59" s="526"/>
      <c r="MLY59" s="526"/>
      <c r="MLZ59" s="526"/>
      <c r="MMA59" s="526"/>
      <c r="MMB59" s="526"/>
      <c r="MMC59" s="526"/>
      <c r="MMD59" s="526"/>
      <c r="MME59" s="526"/>
      <c r="MMF59" s="526"/>
      <c r="MMG59" s="526"/>
      <c r="MMH59" s="526"/>
      <c r="MMI59" s="526"/>
      <c r="MMJ59" s="526"/>
      <c r="MMK59" s="526"/>
      <c r="MML59" s="526"/>
      <c r="MMM59" s="526"/>
      <c r="MMN59" s="526"/>
      <c r="MMO59" s="526"/>
      <c r="MMP59" s="526"/>
      <c r="MMQ59" s="526"/>
      <c r="MMR59" s="526"/>
      <c r="MMS59" s="526"/>
      <c r="MMT59" s="526"/>
      <c r="MMU59" s="526"/>
      <c r="MMV59" s="526"/>
      <c r="MMW59" s="526"/>
      <c r="MMX59" s="526"/>
      <c r="MMY59" s="526"/>
      <c r="MMZ59" s="526"/>
      <c r="MNA59" s="526"/>
      <c r="MNB59" s="526"/>
      <c r="MNC59" s="526"/>
      <c r="MND59" s="526"/>
      <c r="MNE59" s="526"/>
      <c r="MNF59" s="526"/>
      <c r="MNG59" s="526"/>
      <c r="MNH59" s="526"/>
      <c r="MNI59" s="526"/>
      <c r="MNJ59" s="526"/>
      <c r="MNK59" s="526"/>
      <c r="MNL59" s="526"/>
      <c r="MNM59" s="526"/>
      <c r="MNN59" s="526"/>
      <c r="MNO59" s="526"/>
      <c r="MNP59" s="526"/>
      <c r="MNQ59" s="526"/>
      <c r="MNR59" s="526"/>
      <c r="MNS59" s="526"/>
      <c r="MNT59" s="526"/>
      <c r="MNU59" s="526"/>
      <c r="MNV59" s="526"/>
      <c r="MNW59" s="526"/>
      <c r="MNX59" s="526"/>
      <c r="MNY59" s="526"/>
      <c r="MNZ59" s="526"/>
      <c r="MOA59" s="526"/>
      <c r="MOB59" s="526"/>
      <c r="MOC59" s="526"/>
      <c r="MOD59" s="526"/>
      <c r="MOE59" s="526"/>
      <c r="MOF59" s="526"/>
      <c r="MOG59" s="526"/>
      <c r="MOH59" s="526"/>
      <c r="MOI59" s="526"/>
      <c r="MOJ59" s="526"/>
      <c r="MOK59" s="526"/>
      <c r="MOL59" s="526"/>
      <c r="MOM59" s="526"/>
      <c r="MON59" s="526"/>
      <c r="MOO59" s="526"/>
      <c r="MOP59" s="526"/>
      <c r="MOQ59" s="526"/>
      <c r="MOR59" s="526"/>
      <c r="MOS59" s="526"/>
      <c r="MOT59" s="526"/>
      <c r="MOU59" s="526"/>
      <c r="MOV59" s="526"/>
      <c r="MOW59" s="526"/>
      <c r="MOX59" s="526"/>
      <c r="MOY59" s="526"/>
      <c r="MOZ59" s="526"/>
      <c r="MPA59" s="526"/>
      <c r="MPB59" s="526"/>
      <c r="MPC59" s="526"/>
      <c r="MPD59" s="526"/>
      <c r="MPE59" s="526"/>
      <c r="MPF59" s="526"/>
      <c r="MPG59" s="526"/>
      <c r="MPH59" s="526"/>
      <c r="MPI59" s="526"/>
      <c r="MPJ59" s="526"/>
      <c r="MPK59" s="526"/>
      <c r="MPL59" s="526"/>
      <c r="MPM59" s="526"/>
      <c r="MPN59" s="526"/>
      <c r="MPO59" s="526"/>
      <c r="MPP59" s="526"/>
      <c r="MPQ59" s="526"/>
      <c r="MPR59" s="526"/>
      <c r="MPS59" s="526"/>
      <c r="MPT59" s="526"/>
      <c r="MPU59" s="526"/>
      <c r="MPV59" s="526"/>
      <c r="MPW59" s="526"/>
      <c r="MPX59" s="526"/>
      <c r="MPY59" s="526"/>
      <c r="MPZ59" s="526"/>
      <c r="MQA59" s="526"/>
      <c r="MQB59" s="526"/>
      <c r="MQC59" s="526"/>
      <c r="MQD59" s="526"/>
      <c r="MQE59" s="526"/>
      <c r="MQF59" s="526"/>
      <c r="MQG59" s="526"/>
      <c r="MQH59" s="526"/>
      <c r="MQI59" s="526"/>
      <c r="MQJ59" s="526"/>
      <c r="MQK59" s="526"/>
      <c r="MQL59" s="526"/>
      <c r="MQM59" s="526"/>
      <c r="MQN59" s="526"/>
      <c r="MQO59" s="526"/>
      <c r="MQP59" s="526"/>
      <c r="MQQ59" s="526"/>
      <c r="MQR59" s="526"/>
      <c r="MQS59" s="526"/>
      <c r="MQT59" s="526"/>
      <c r="MQU59" s="526"/>
      <c r="MQV59" s="526"/>
      <c r="MQW59" s="526"/>
      <c r="MQX59" s="526"/>
      <c r="MQY59" s="526"/>
      <c r="MQZ59" s="526"/>
      <c r="MRA59" s="526"/>
      <c r="MRB59" s="526"/>
      <c r="MRC59" s="526"/>
      <c r="MRD59" s="526"/>
      <c r="MRE59" s="526"/>
      <c r="MRF59" s="526"/>
      <c r="MRG59" s="526"/>
      <c r="MRH59" s="526"/>
      <c r="MRI59" s="526"/>
      <c r="MRJ59" s="526"/>
      <c r="MRK59" s="526"/>
      <c r="MRL59" s="526"/>
      <c r="MRM59" s="526"/>
      <c r="MRN59" s="526"/>
      <c r="MRO59" s="526"/>
      <c r="MRP59" s="526"/>
      <c r="MRQ59" s="526"/>
      <c r="MRR59" s="526"/>
      <c r="MRS59" s="526"/>
      <c r="MRT59" s="526"/>
      <c r="MRU59" s="526"/>
      <c r="MRV59" s="526"/>
      <c r="MRW59" s="526"/>
      <c r="MRX59" s="526"/>
      <c r="MRY59" s="526"/>
      <c r="MRZ59" s="526"/>
      <c r="MSA59" s="526"/>
      <c r="MSB59" s="526"/>
      <c r="MSC59" s="526"/>
      <c r="MSD59" s="526"/>
      <c r="MSE59" s="526"/>
      <c r="MSF59" s="526"/>
      <c r="MSG59" s="526"/>
      <c r="MSH59" s="526"/>
      <c r="MSI59" s="526"/>
      <c r="MSJ59" s="526"/>
      <c r="MSK59" s="526"/>
      <c r="MSL59" s="526"/>
      <c r="MSM59" s="526"/>
      <c r="MSN59" s="526"/>
      <c r="MSO59" s="526"/>
      <c r="MSP59" s="526"/>
      <c r="MSQ59" s="526"/>
      <c r="MSR59" s="526"/>
      <c r="MSS59" s="526"/>
      <c r="MST59" s="526"/>
      <c r="MSU59" s="526"/>
      <c r="MSV59" s="526"/>
      <c r="MSW59" s="526"/>
      <c r="MSX59" s="526"/>
      <c r="MSY59" s="526"/>
      <c r="MSZ59" s="526"/>
      <c r="MTA59" s="526"/>
      <c r="MTB59" s="526"/>
      <c r="MTC59" s="526"/>
      <c r="MTD59" s="526"/>
      <c r="MTE59" s="526"/>
      <c r="MTF59" s="526"/>
      <c r="MTG59" s="526"/>
      <c r="MTH59" s="526"/>
      <c r="MTI59" s="526"/>
      <c r="MTJ59" s="526"/>
      <c r="MTK59" s="526"/>
      <c r="MTL59" s="526"/>
      <c r="MTM59" s="526"/>
      <c r="MTN59" s="526"/>
      <c r="MTO59" s="526"/>
      <c r="MTP59" s="526"/>
      <c r="MTQ59" s="526"/>
      <c r="MTR59" s="526"/>
      <c r="MTS59" s="526"/>
      <c r="MTT59" s="526"/>
      <c r="MTU59" s="526"/>
      <c r="MTV59" s="526"/>
      <c r="MTW59" s="526"/>
      <c r="MTX59" s="526"/>
      <c r="MTY59" s="526"/>
      <c r="MTZ59" s="526"/>
      <c r="MUA59" s="526"/>
      <c r="MUB59" s="526"/>
      <c r="MUC59" s="526"/>
      <c r="MUD59" s="526"/>
      <c r="MUE59" s="526"/>
      <c r="MUF59" s="526"/>
      <c r="MUG59" s="526"/>
      <c r="MUH59" s="526"/>
      <c r="MUI59" s="526"/>
      <c r="MUJ59" s="526"/>
      <c r="MUK59" s="526"/>
      <c r="MUL59" s="526"/>
      <c r="MUM59" s="526"/>
      <c r="MUN59" s="526"/>
      <c r="MUO59" s="526"/>
      <c r="MUP59" s="526"/>
      <c r="MUQ59" s="526"/>
      <c r="MUR59" s="526"/>
      <c r="MUS59" s="526"/>
      <c r="MUT59" s="526"/>
      <c r="MUU59" s="526"/>
      <c r="MUV59" s="526"/>
      <c r="MUW59" s="526"/>
      <c r="MUX59" s="526"/>
      <c r="MUY59" s="526"/>
      <c r="MUZ59" s="526"/>
      <c r="MVA59" s="526"/>
      <c r="MVB59" s="526"/>
      <c r="MVC59" s="526"/>
      <c r="MVD59" s="526"/>
      <c r="MVE59" s="526"/>
      <c r="MVF59" s="526"/>
      <c r="MVG59" s="526"/>
      <c r="MVH59" s="526"/>
      <c r="MVI59" s="526"/>
      <c r="MVJ59" s="526"/>
      <c r="MVK59" s="526"/>
      <c r="MVL59" s="526"/>
      <c r="MVM59" s="526"/>
      <c r="MVN59" s="526"/>
      <c r="MVO59" s="526"/>
      <c r="MVP59" s="526"/>
      <c r="MVQ59" s="526"/>
      <c r="MVR59" s="526"/>
      <c r="MVS59" s="526"/>
      <c r="MVT59" s="526"/>
      <c r="MVU59" s="526"/>
      <c r="MVV59" s="526"/>
      <c r="MVW59" s="526"/>
      <c r="MVX59" s="526"/>
      <c r="MVY59" s="526"/>
      <c r="MVZ59" s="526"/>
      <c r="MWA59" s="526"/>
      <c r="MWB59" s="526"/>
      <c r="MWC59" s="526"/>
      <c r="MWD59" s="526"/>
      <c r="MWE59" s="526"/>
      <c r="MWF59" s="526"/>
      <c r="MWG59" s="526"/>
      <c r="MWH59" s="526"/>
      <c r="MWI59" s="526"/>
      <c r="MWJ59" s="526"/>
      <c r="MWK59" s="526"/>
      <c r="MWL59" s="526"/>
      <c r="MWM59" s="526"/>
      <c r="MWN59" s="526"/>
      <c r="MWO59" s="526"/>
      <c r="MWP59" s="526"/>
      <c r="MWQ59" s="526"/>
      <c r="MWR59" s="526"/>
      <c r="MWS59" s="526"/>
      <c r="MWT59" s="526"/>
      <c r="MWU59" s="526"/>
      <c r="MWV59" s="526"/>
      <c r="MWW59" s="526"/>
      <c r="MWX59" s="526"/>
      <c r="MWY59" s="526"/>
      <c r="MWZ59" s="526"/>
      <c r="MXA59" s="526"/>
      <c r="MXB59" s="526"/>
      <c r="MXC59" s="526"/>
      <c r="MXD59" s="526"/>
      <c r="MXE59" s="526"/>
      <c r="MXF59" s="526"/>
      <c r="MXG59" s="526"/>
      <c r="MXH59" s="526"/>
      <c r="MXI59" s="526"/>
      <c r="MXJ59" s="526"/>
      <c r="MXK59" s="526"/>
      <c r="MXL59" s="526"/>
      <c r="MXM59" s="526"/>
      <c r="MXN59" s="526"/>
      <c r="MXO59" s="526"/>
      <c r="MXP59" s="526"/>
      <c r="MXQ59" s="526"/>
      <c r="MXR59" s="526"/>
      <c r="MXS59" s="526"/>
      <c r="MXT59" s="526"/>
      <c r="MXU59" s="526"/>
      <c r="MXV59" s="526"/>
      <c r="MXW59" s="526"/>
      <c r="MXX59" s="526"/>
      <c r="MXY59" s="526"/>
      <c r="MXZ59" s="526"/>
      <c r="MYA59" s="526"/>
      <c r="MYB59" s="526"/>
      <c r="MYC59" s="526"/>
      <c r="MYD59" s="526"/>
      <c r="MYE59" s="526"/>
      <c r="MYF59" s="526"/>
      <c r="MYG59" s="526"/>
      <c r="MYH59" s="526"/>
      <c r="MYI59" s="526"/>
      <c r="MYJ59" s="526"/>
      <c r="MYK59" s="526"/>
      <c r="MYL59" s="526"/>
      <c r="MYM59" s="526"/>
      <c r="MYN59" s="526"/>
      <c r="MYO59" s="526"/>
      <c r="MYP59" s="526"/>
      <c r="MYQ59" s="526"/>
      <c r="MYR59" s="526"/>
      <c r="MYS59" s="526"/>
      <c r="MYT59" s="526"/>
      <c r="MYU59" s="526"/>
      <c r="MYV59" s="526"/>
      <c r="MYW59" s="526"/>
      <c r="MYX59" s="526"/>
      <c r="MYY59" s="526"/>
      <c r="MYZ59" s="526"/>
      <c r="MZA59" s="526"/>
      <c r="MZB59" s="526"/>
      <c r="MZC59" s="526"/>
      <c r="MZD59" s="526"/>
      <c r="MZE59" s="526"/>
      <c r="MZF59" s="526"/>
      <c r="MZG59" s="526"/>
      <c r="MZH59" s="526"/>
      <c r="MZI59" s="526"/>
      <c r="MZJ59" s="526"/>
      <c r="MZK59" s="526"/>
      <c r="MZL59" s="526"/>
      <c r="MZM59" s="526"/>
      <c r="MZN59" s="526"/>
      <c r="MZO59" s="526"/>
      <c r="MZP59" s="526"/>
      <c r="MZQ59" s="526"/>
      <c r="MZR59" s="526"/>
      <c r="MZS59" s="526"/>
      <c r="MZT59" s="526"/>
      <c r="MZU59" s="526"/>
      <c r="MZV59" s="526"/>
      <c r="MZW59" s="526"/>
      <c r="MZX59" s="526"/>
      <c r="MZY59" s="526"/>
      <c r="MZZ59" s="526"/>
      <c r="NAA59" s="526"/>
      <c r="NAB59" s="526"/>
      <c r="NAC59" s="526"/>
      <c r="NAD59" s="526"/>
      <c r="NAE59" s="526"/>
      <c r="NAF59" s="526"/>
      <c r="NAG59" s="526"/>
      <c r="NAH59" s="526"/>
      <c r="NAI59" s="526"/>
      <c r="NAJ59" s="526"/>
      <c r="NAK59" s="526"/>
      <c r="NAL59" s="526"/>
      <c r="NAM59" s="526"/>
      <c r="NAN59" s="526"/>
      <c r="NAO59" s="526"/>
      <c r="NAP59" s="526"/>
      <c r="NAQ59" s="526"/>
      <c r="NAR59" s="526"/>
      <c r="NAS59" s="526"/>
      <c r="NAT59" s="526"/>
      <c r="NAU59" s="526"/>
      <c r="NAV59" s="526"/>
      <c r="NAW59" s="526"/>
      <c r="NAX59" s="526"/>
      <c r="NAY59" s="526"/>
      <c r="NAZ59" s="526"/>
      <c r="NBA59" s="526"/>
      <c r="NBB59" s="526"/>
      <c r="NBC59" s="526"/>
      <c r="NBD59" s="526"/>
      <c r="NBE59" s="526"/>
      <c r="NBF59" s="526"/>
      <c r="NBG59" s="526"/>
      <c r="NBH59" s="526"/>
      <c r="NBI59" s="526"/>
      <c r="NBJ59" s="526"/>
      <c r="NBK59" s="526"/>
      <c r="NBL59" s="526"/>
      <c r="NBM59" s="526"/>
      <c r="NBN59" s="526"/>
      <c r="NBO59" s="526"/>
      <c r="NBP59" s="526"/>
      <c r="NBQ59" s="526"/>
      <c r="NBR59" s="526"/>
      <c r="NBS59" s="526"/>
      <c r="NBT59" s="526"/>
      <c r="NBU59" s="526"/>
      <c r="NBV59" s="526"/>
      <c r="NBW59" s="526"/>
      <c r="NBX59" s="526"/>
      <c r="NBY59" s="526"/>
      <c r="NBZ59" s="526"/>
      <c r="NCA59" s="526"/>
      <c r="NCB59" s="526"/>
      <c r="NCC59" s="526"/>
      <c r="NCD59" s="526"/>
      <c r="NCE59" s="526"/>
      <c r="NCF59" s="526"/>
      <c r="NCG59" s="526"/>
      <c r="NCH59" s="526"/>
      <c r="NCI59" s="526"/>
      <c r="NCJ59" s="526"/>
      <c r="NCK59" s="526"/>
      <c r="NCL59" s="526"/>
      <c r="NCM59" s="526"/>
      <c r="NCN59" s="526"/>
      <c r="NCO59" s="526"/>
      <c r="NCP59" s="526"/>
      <c r="NCQ59" s="526"/>
      <c r="NCR59" s="526"/>
      <c r="NCS59" s="526"/>
      <c r="NCT59" s="526"/>
      <c r="NCU59" s="526"/>
      <c r="NCV59" s="526"/>
      <c r="NCW59" s="526"/>
      <c r="NCX59" s="526"/>
      <c r="NCY59" s="526"/>
      <c r="NCZ59" s="526"/>
      <c r="NDA59" s="526"/>
      <c r="NDB59" s="526"/>
      <c r="NDC59" s="526"/>
      <c r="NDD59" s="526"/>
      <c r="NDE59" s="526"/>
      <c r="NDF59" s="526"/>
      <c r="NDG59" s="526"/>
      <c r="NDH59" s="526"/>
      <c r="NDI59" s="526"/>
      <c r="NDJ59" s="526"/>
      <c r="NDK59" s="526"/>
      <c r="NDL59" s="526"/>
      <c r="NDM59" s="526"/>
      <c r="NDN59" s="526"/>
      <c r="NDO59" s="526"/>
      <c r="NDP59" s="526"/>
      <c r="NDQ59" s="526"/>
      <c r="NDR59" s="526"/>
      <c r="NDS59" s="526"/>
      <c r="NDT59" s="526"/>
      <c r="NDU59" s="526"/>
      <c r="NDV59" s="526"/>
      <c r="NDW59" s="526"/>
      <c r="NDX59" s="526"/>
      <c r="NDY59" s="526"/>
      <c r="NDZ59" s="526"/>
      <c r="NEA59" s="526"/>
      <c r="NEB59" s="526"/>
      <c r="NEC59" s="526"/>
      <c r="NED59" s="526"/>
      <c r="NEE59" s="526"/>
      <c r="NEF59" s="526"/>
      <c r="NEG59" s="526"/>
      <c r="NEH59" s="526"/>
      <c r="NEI59" s="526"/>
      <c r="NEJ59" s="526"/>
      <c r="NEK59" s="526"/>
      <c r="NEL59" s="526"/>
      <c r="NEM59" s="526"/>
      <c r="NEN59" s="526"/>
      <c r="NEO59" s="526"/>
      <c r="NEP59" s="526"/>
      <c r="NEQ59" s="526"/>
      <c r="NER59" s="526"/>
      <c r="NES59" s="526"/>
      <c r="NET59" s="526"/>
      <c r="NEU59" s="526"/>
      <c r="NEV59" s="526"/>
      <c r="NEW59" s="526"/>
      <c r="NEX59" s="526"/>
      <c r="NEY59" s="526"/>
      <c r="NEZ59" s="526"/>
      <c r="NFA59" s="526"/>
      <c r="NFB59" s="526"/>
      <c r="NFC59" s="526"/>
      <c r="NFD59" s="526"/>
      <c r="NFE59" s="526"/>
      <c r="NFF59" s="526"/>
      <c r="NFG59" s="526"/>
      <c r="NFH59" s="526"/>
      <c r="NFI59" s="526"/>
      <c r="NFJ59" s="526"/>
      <c r="NFK59" s="526"/>
      <c r="NFL59" s="526"/>
      <c r="NFM59" s="526"/>
      <c r="NFN59" s="526"/>
      <c r="NFO59" s="526"/>
      <c r="NFP59" s="526"/>
      <c r="NFQ59" s="526"/>
      <c r="NFR59" s="526"/>
      <c r="NFS59" s="526"/>
      <c r="NFT59" s="526"/>
      <c r="NFU59" s="526"/>
      <c r="NFV59" s="526"/>
      <c r="NFW59" s="526"/>
      <c r="NFX59" s="526"/>
      <c r="NFY59" s="526"/>
      <c r="NFZ59" s="526"/>
      <c r="NGA59" s="526"/>
      <c r="NGB59" s="526"/>
      <c r="NGC59" s="526"/>
      <c r="NGD59" s="526"/>
      <c r="NGE59" s="526"/>
      <c r="NGF59" s="526"/>
      <c r="NGG59" s="526"/>
      <c r="NGH59" s="526"/>
      <c r="NGI59" s="526"/>
      <c r="NGJ59" s="526"/>
      <c r="NGK59" s="526"/>
      <c r="NGL59" s="526"/>
      <c r="NGM59" s="526"/>
      <c r="NGN59" s="526"/>
      <c r="NGO59" s="526"/>
      <c r="NGP59" s="526"/>
      <c r="NGQ59" s="526"/>
      <c r="NGR59" s="526"/>
      <c r="NGS59" s="526"/>
      <c r="NGT59" s="526"/>
      <c r="NGU59" s="526"/>
      <c r="NGV59" s="526"/>
      <c r="NGW59" s="526"/>
      <c r="NGX59" s="526"/>
      <c r="NGY59" s="526"/>
      <c r="NGZ59" s="526"/>
      <c r="NHA59" s="526"/>
      <c r="NHB59" s="526"/>
      <c r="NHC59" s="526"/>
      <c r="NHD59" s="526"/>
      <c r="NHE59" s="526"/>
      <c r="NHF59" s="526"/>
      <c r="NHG59" s="526"/>
      <c r="NHH59" s="526"/>
      <c r="NHI59" s="526"/>
      <c r="NHJ59" s="526"/>
      <c r="NHK59" s="526"/>
      <c r="NHL59" s="526"/>
      <c r="NHM59" s="526"/>
      <c r="NHN59" s="526"/>
      <c r="NHO59" s="526"/>
      <c r="NHP59" s="526"/>
      <c r="NHQ59" s="526"/>
      <c r="NHR59" s="526"/>
      <c r="NHS59" s="526"/>
      <c r="NHT59" s="526"/>
      <c r="NHU59" s="526"/>
      <c r="NHV59" s="526"/>
      <c r="NHW59" s="526"/>
      <c r="NHX59" s="526"/>
      <c r="NHY59" s="526"/>
      <c r="NHZ59" s="526"/>
      <c r="NIA59" s="526"/>
      <c r="NIB59" s="526"/>
      <c r="NIC59" s="526"/>
      <c r="NID59" s="526"/>
      <c r="NIE59" s="526"/>
      <c r="NIF59" s="526"/>
      <c r="NIG59" s="526"/>
      <c r="NIH59" s="526"/>
      <c r="NII59" s="526"/>
      <c r="NIJ59" s="526"/>
      <c r="NIK59" s="526"/>
      <c r="NIL59" s="526"/>
      <c r="NIM59" s="526"/>
      <c r="NIN59" s="526"/>
      <c r="NIO59" s="526"/>
      <c r="NIP59" s="526"/>
      <c r="NIQ59" s="526"/>
      <c r="NIR59" s="526"/>
      <c r="NIS59" s="526"/>
      <c r="NIT59" s="526"/>
      <c r="NIU59" s="526"/>
      <c r="NIV59" s="526"/>
      <c r="NIW59" s="526"/>
      <c r="NIX59" s="526"/>
      <c r="NIY59" s="526"/>
      <c r="NIZ59" s="526"/>
      <c r="NJA59" s="526"/>
      <c r="NJB59" s="526"/>
      <c r="NJC59" s="526"/>
      <c r="NJD59" s="526"/>
      <c r="NJE59" s="526"/>
      <c r="NJF59" s="526"/>
      <c r="NJG59" s="526"/>
      <c r="NJH59" s="526"/>
      <c r="NJI59" s="526"/>
      <c r="NJJ59" s="526"/>
      <c r="NJK59" s="526"/>
      <c r="NJL59" s="526"/>
      <c r="NJM59" s="526"/>
      <c r="NJN59" s="526"/>
      <c r="NJO59" s="526"/>
      <c r="NJP59" s="526"/>
      <c r="NJQ59" s="526"/>
      <c r="NJR59" s="526"/>
      <c r="NJS59" s="526"/>
      <c r="NJT59" s="526"/>
      <c r="NJU59" s="526"/>
      <c r="NJV59" s="526"/>
      <c r="NJW59" s="526"/>
      <c r="NJX59" s="526"/>
      <c r="NJY59" s="526"/>
      <c r="NJZ59" s="526"/>
      <c r="NKA59" s="526"/>
      <c r="NKB59" s="526"/>
      <c r="NKC59" s="526"/>
      <c r="NKD59" s="526"/>
      <c r="NKE59" s="526"/>
      <c r="NKF59" s="526"/>
      <c r="NKG59" s="526"/>
      <c r="NKH59" s="526"/>
      <c r="NKI59" s="526"/>
      <c r="NKJ59" s="526"/>
      <c r="NKK59" s="526"/>
      <c r="NKL59" s="526"/>
      <c r="NKM59" s="526"/>
      <c r="NKN59" s="526"/>
      <c r="NKO59" s="526"/>
      <c r="NKP59" s="526"/>
      <c r="NKQ59" s="526"/>
      <c r="NKR59" s="526"/>
      <c r="NKS59" s="526"/>
      <c r="NKT59" s="526"/>
      <c r="NKU59" s="526"/>
      <c r="NKV59" s="526"/>
      <c r="NKW59" s="526"/>
      <c r="NKX59" s="526"/>
      <c r="NKY59" s="526"/>
      <c r="NKZ59" s="526"/>
      <c r="NLA59" s="526"/>
      <c r="NLB59" s="526"/>
      <c r="NLC59" s="526"/>
      <c r="NLD59" s="526"/>
      <c r="NLE59" s="526"/>
      <c r="NLF59" s="526"/>
      <c r="NLG59" s="526"/>
      <c r="NLH59" s="526"/>
      <c r="NLI59" s="526"/>
      <c r="NLJ59" s="526"/>
      <c r="NLK59" s="526"/>
      <c r="NLL59" s="526"/>
      <c r="NLM59" s="526"/>
      <c r="NLN59" s="526"/>
      <c r="NLO59" s="526"/>
      <c r="NLP59" s="526"/>
      <c r="NLQ59" s="526"/>
      <c r="NLR59" s="526"/>
      <c r="NLS59" s="526"/>
      <c r="NLT59" s="526"/>
      <c r="NLU59" s="526"/>
      <c r="NLV59" s="526"/>
      <c r="NLW59" s="526"/>
      <c r="NLX59" s="526"/>
      <c r="NLY59" s="526"/>
      <c r="NLZ59" s="526"/>
      <c r="NMA59" s="526"/>
      <c r="NMB59" s="526"/>
      <c r="NMC59" s="526"/>
      <c r="NMD59" s="526"/>
      <c r="NME59" s="526"/>
      <c r="NMF59" s="526"/>
      <c r="NMG59" s="526"/>
      <c r="NMH59" s="526"/>
      <c r="NMI59" s="526"/>
      <c r="NMJ59" s="526"/>
      <c r="NMK59" s="526"/>
      <c r="NML59" s="526"/>
      <c r="NMM59" s="526"/>
      <c r="NMN59" s="526"/>
      <c r="NMO59" s="526"/>
      <c r="NMP59" s="526"/>
      <c r="NMQ59" s="526"/>
      <c r="NMR59" s="526"/>
      <c r="NMS59" s="526"/>
      <c r="NMT59" s="526"/>
      <c r="NMU59" s="526"/>
      <c r="NMV59" s="526"/>
      <c r="NMW59" s="526"/>
      <c r="NMX59" s="526"/>
      <c r="NMY59" s="526"/>
      <c r="NMZ59" s="526"/>
      <c r="NNA59" s="526"/>
      <c r="NNB59" s="526"/>
      <c r="NNC59" s="526"/>
      <c r="NND59" s="526"/>
      <c r="NNE59" s="526"/>
      <c r="NNF59" s="526"/>
      <c r="NNG59" s="526"/>
      <c r="NNH59" s="526"/>
      <c r="NNI59" s="526"/>
      <c r="NNJ59" s="526"/>
      <c r="NNK59" s="526"/>
      <c r="NNL59" s="526"/>
      <c r="NNM59" s="526"/>
      <c r="NNN59" s="526"/>
      <c r="NNO59" s="526"/>
      <c r="NNP59" s="526"/>
      <c r="NNQ59" s="526"/>
      <c r="NNR59" s="526"/>
      <c r="NNS59" s="526"/>
      <c r="NNT59" s="526"/>
      <c r="NNU59" s="526"/>
      <c r="NNV59" s="526"/>
      <c r="NNW59" s="526"/>
      <c r="NNX59" s="526"/>
      <c r="NNY59" s="526"/>
      <c r="NNZ59" s="526"/>
      <c r="NOA59" s="526"/>
      <c r="NOB59" s="526"/>
      <c r="NOC59" s="526"/>
      <c r="NOD59" s="526"/>
      <c r="NOE59" s="526"/>
      <c r="NOF59" s="526"/>
      <c r="NOG59" s="526"/>
      <c r="NOH59" s="526"/>
      <c r="NOI59" s="526"/>
      <c r="NOJ59" s="526"/>
      <c r="NOK59" s="526"/>
      <c r="NOL59" s="526"/>
      <c r="NOM59" s="526"/>
      <c r="NON59" s="526"/>
      <c r="NOO59" s="526"/>
      <c r="NOP59" s="526"/>
      <c r="NOQ59" s="526"/>
      <c r="NOR59" s="526"/>
      <c r="NOS59" s="526"/>
      <c r="NOT59" s="526"/>
      <c r="NOU59" s="526"/>
      <c r="NOV59" s="526"/>
      <c r="NOW59" s="526"/>
      <c r="NOX59" s="526"/>
      <c r="NOY59" s="526"/>
      <c r="NOZ59" s="526"/>
      <c r="NPA59" s="526"/>
      <c r="NPB59" s="526"/>
      <c r="NPC59" s="526"/>
      <c r="NPD59" s="526"/>
      <c r="NPE59" s="526"/>
      <c r="NPF59" s="526"/>
      <c r="NPG59" s="526"/>
      <c r="NPH59" s="526"/>
      <c r="NPI59" s="526"/>
      <c r="NPJ59" s="526"/>
      <c r="NPK59" s="526"/>
      <c r="NPL59" s="526"/>
      <c r="NPM59" s="526"/>
      <c r="NPN59" s="526"/>
      <c r="NPO59" s="526"/>
      <c r="NPP59" s="526"/>
      <c r="NPQ59" s="526"/>
      <c r="NPR59" s="526"/>
      <c r="NPS59" s="526"/>
      <c r="NPT59" s="526"/>
      <c r="NPU59" s="526"/>
      <c r="NPV59" s="526"/>
      <c r="NPW59" s="526"/>
      <c r="NPX59" s="526"/>
      <c r="NPY59" s="526"/>
      <c r="NPZ59" s="526"/>
      <c r="NQA59" s="526"/>
      <c r="NQB59" s="526"/>
      <c r="NQC59" s="526"/>
      <c r="NQD59" s="526"/>
      <c r="NQE59" s="526"/>
      <c r="NQF59" s="526"/>
      <c r="NQG59" s="526"/>
      <c r="NQH59" s="526"/>
      <c r="NQI59" s="526"/>
      <c r="NQJ59" s="526"/>
      <c r="NQK59" s="526"/>
      <c r="NQL59" s="526"/>
      <c r="NQM59" s="526"/>
      <c r="NQN59" s="526"/>
      <c r="NQO59" s="526"/>
      <c r="NQP59" s="526"/>
      <c r="NQQ59" s="526"/>
      <c r="NQR59" s="526"/>
      <c r="NQS59" s="526"/>
      <c r="NQT59" s="526"/>
      <c r="NQU59" s="526"/>
      <c r="NQV59" s="526"/>
      <c r="NQW59" s="526"/>
      <c r="NQX59" s="526"/>
      <c r="NQY59" s="526"/>
      <c r="NQZ59" s="526"/>
      <c r="NRA59" s="526"/>
      <c r="NRB59" s="526"/>
      <c r="NRC59" s="526"/>
      <c r="NRD59" s="526"/>
      <c r="NRE59" s="526"/>
      <c r="NRF59" s="526"/>
      <c r="NRG59" s="526"/>
      <c r="NRH59" s="526"/>
      <c r="NRI59" s="526"/>
      <c r="NRJ59" s="526"/>
      <c r="NRK59" s="526"/>
      <c r="NRL59" s="526"/>
      <c r="NRM59" s="526"/>
      <c r="NRN59" s="526"/>
      <c r="NRO59" s="526"/>
      <c r="NRP59" s="526"/>
      <c r="NRQ59" s="526"/>
      <c r="NRR59" s="526"/>
      <c r="NRS59" s="526"/>
      <c r="NRT59" s="526"/>
      <c r="NRU59" s="526"/>
      <c r="NRV59" s="526"/>
      <c r="NRW59" s="526"/>
      <c r="NRX59" s="526"/>
      <c r="NRY59" s="526"/>
      <c r="NRZ59" s="526"/>
      <c r="NSA59" s="526"/>
      <c r="NSB59" s="526"/>
      <c r="NSC59" s="526"/>
      <c r="NSD59" s="526"/>
      <c r="NSE59" s="526"/>
      <c r="NSF59" s="526"/>
      <c r="NSG59" s="526"/>
      <c r="NSH59" s="526"/>
      <c r="NSI59" s="526"/>
      <c r="NSJ59" s="526"/>
      <c r="NSK59" s="526"/>
      <c r="NSL59" s="526"/>
      <c r="NSM59" s="526"/>
      <c r="NSN59" s="526"/>
      <c r="NSO59" s="526"/>
      <c r="NSP59" s="526"/>
      <c r="NSQ59" s="526"/>
      <c r="NSR59" s="526"/>
      <c r="NSS59" s="526"/>
      <c r="NST59" s="526"/>
      <c r="NSU59" s="526"/>
      <c r="NSV59" s="526"/>
      <c r="NSW59" s="526"/>
      <c r="NSX59" s="526"/>
      <c r="NSY59" s="526"/>
      <c r="NSZ59" s="526"/>
      <c r="NTA59" s="526"/>
      <c r="NTB59" s="526"/>
      <c r="NTC59" s="526"/>
      <c r="NTD59" s="526"/>
      <c r="NTE59" s="526"/>
      <c r="NTF59" s="526"/>
      <c r="NTG59" s="526"/>
      <c r="NTH59" s="526"/>
      <c r="NTI59" s="526"/>
      <c r="NTJ59" s="526"/>
      <c r="NTK59" s="526"/>
      <c r="NTL59" s="526"/>
      <c r="NTM59" s="526"/>
      <c r="NTN59" s="526"/>
      <c r="NTO59" s="526"/>
      <c r="NTP59" s="526"/>
      <c r="NTQ59" s="526"/>
      <c r="NTR59" s="526"/>
      <c r="NTS59" s="526"/>
      <c r="NTT59" s="526"/>
      <c r="NTU59" s="526"/>
      <c r="NTV59" s="526"/>
      <c r="NTW59" s="526"/>
      <c r="NTX59" s="526"/>
      <c r="NTY59" s="526"/>
      <c r="NTZ59" s="526"/>
      <c r="NUA59" s="526"/>
      <c r="NUB59" s="526"/>
      <c r="NUC59" s="526"/>
      <c r="NUD59" s="526"/>
      <c r="NUE59" s="526"/>
      <c r="NUF59" s="526"/>
      <c r="NUG59" s="526"/>
      <c r="NUH59" s="526"/>
      <c r="NUI59" s="526"/>
      <c r="NUJ59" s="526"/>
      <c r="NUK59" s="526"/>
      <c r="NUL59" s="526"/>
      <c r="NUM59" s="526"/>
      <c r="NUN59" s="526"/>
      <c r="NUO59" s="526"/>
      <c r="NUP59" s="526"/>
      <c r="NUQ59" s="526"/>
      <c r="NUR59" s="526"/>
      <c r="NUS59" s="526"/>
      <c r="NUT59" s="526"/>
      <c r="NUU59" s="526"/>
      <c r="NUV59" s="526"/>
      <c r="NUW59" s="526"/>
      <c r="NUX59" s="526"/>
      <c r="NUY59" s="526"/>
      <c r="NUZ59" s="526"/>
      <c r="NVA59" s="526"/>
      <c r="NVB59" s="526"/>
      <c r="NVC59" s="526"/>
      <c r="NVD59" s="526"/>
      <c r="NVE59" s="526"/>
      <c r="NVF59" s="526"/>
      <c r="NVG59" s="526"/>
      <c r="NVH59" s="526"/>
      <c r="NVI59" s="526"/>
      <c r="NVJ59" s="526"/>
      <c r="NVK59" s="526"/>
      <c r="NVL59" s="526"/>
      <c r="NVM59" s="526"/>
      <c r="NVN59" s="526"/>
      <c r="NVO59" s="526"/>
      <c r="NVP59" s="526"/>
      <c r="NVQ59" s="526"/>
      <c r="NVR59" s="526"/>
      <c r="NVS59" s="526"/>
      <c r="NVT59" s="526"/>
      <c r="NVU59" s="526"/>
      <c r="NVV59" s="526"/>
      <c r="NVW59" s="526"/>
      <c r="NVX59" s="526"/>
      <c r="NVY59" s="526"/>
      <c r="NVZ59" s="526"/>
      <c r="NWA59" s="526"/>
      <c r="NWB59" s="526"/>
      <c r="NWC59" s="526"/>
      <c r="NWD59" s="526"/>
      <c r="NWE59" s="526"/>
      <c r="NWF59" s="526"/>
      <c r="NWG59" s="526"/>
      <c r="NWH59" s="526"/>
      <c r="NWI59" s="526"/>
      <c r="NWJ59" s="526"/>
      <c r="NWK59" s="526"/>
      <c r="NWL59" s="526"/>
      <c r="NWM59" s="526"/>
      <c r="NWN59" s="526"/>
      <c r="NWO59" s="526"/>
      <c r="NWP59" s="526"/>
      <c r="NWQ59" s="526"/>
      <c r="NWR59" s="526"/>
      <c r="NWS59" s="526"/>
      <c r="NWT59" s="526"/>
      <c r="NWU59" s="526"/>
      <c r="NWV59" s="526"/>
      <c r="NWW59" s="526"/>
      <c r="NWX59" s="526"/>
      <c r="NWY59" s="526"/>
      <c r="NWZ59" s="526"/>
      <c r="NXA59" s="526"/>
      <c r="NXB59" s="526"/>
      <c r="NXC59" s="526"/>
      <c r="NXD59" s="526"/>
      <c r="NXE59" s="526"/>
      <c r="NXF59" s="526"/>
      <c r="NXG59" s="526"/>
      <c r="NXH59" s="526"/>
      <c r="NXI59" s="526"/>
      <c r="NXJ59" s="526"/>
      <c r="NXK59" s="526"/>
      <c r="NXL59" s="526"/>
      <c r="NXM59" s="526"/>
      <c r="NXN59" s="526"/>
      <c r="NXO59" s="526"/>
      <c r="NXP59" s="526"/>
      <c r="NXQ59" s="526"/>
      <c r="NXR59" s="526"/>
      <c r="NXS59" s="526"/>
      <c r="NXT59" s="526"/>
      <c r="NXU59" s="526"/>
      <c r="NXV59" s="526"/>
      <c r="NXW59" s="526"/>
      <c r="NXX59" s="526"/>
      <c r="NXY59" s="526"/>
      <c r="NXZ59" s="526"/>
      <c r="NYA59" s="526"/>
      <c r="NYB59" s="526"/>
      <c r="NYC59" s="526"/>
      <c r="NYD59" s="526"/>
      <c r="NYE59" s="526"/>
      <c r="NYF59" s="526"/>
      <c r="NYG59" s="526"/>
      <c r="NYH59" s="526"/>
      <c r="NYI59" s="526"/>
      <c r="NYJ59" s="526"/>
      <c r="NYK59" s="526"/>
      <c r="NYL59" s="526"/>
      <c r="NYM59" s="526"/>
      <c r="NYN59" s="526"/>
      <c r="NYO59" s="526"/>
      <c r="NYP59" s="526"/>
      <c r="NYQ59" s="526"/>
      <c r="NYR59" s="526"/>
      <c r="NYS59" s="526"/>
      <c r="NYT59" s="526"/>
      <c r="NYU59" s="526"/>
      <c r="NYV59" s="526"/>
      <c r="NYW59" s="526"/>
      <c r="NYX59" s="526"/>
      <c r="NYY59" s="526"/>
      <c r="NYZ59" s="526"/>
      <c r="NZA59" s="526"/>
      <c r="NZB59" s="526"/>
      <c r="NZC59" s="526"/>
      <c r="NZD59" s="526"/>
      <c r="NZE59" s="526"/>
      <c r="NZF59" s="526"/>
      <c r="NZG59" s="526"/>
      <c r="NZH59" s="526"/>
      <c r="NZI59" s="526"/>
      <c r="NZJ59" s="526"/>
      <c r="NZK59" s="526"/>
      <c r="NZL59" s="526"/>
      <c r="NZM59" s="526"/>
      <c r="NZN59" s="526"/>
      <c r="NZO59" s="526"/>
      <c r="NZP59" s="526"/>
      <c r="NZQ59" s="526"/>
      <c r="NZR59" s="526"/>
      <c r="NZS59" s="526"/>
      <c r="NZT59" s="526"/>
      <c r="NZU59" s="526"/>
      <c r="NZV59" s="526"/>
      <c r="NZW59" s="526"/>
      <c r="NZX59" s="526"/>
      <c r="NZY59" s="526"/>
      <c r="NZZ59" s="526"/>
      <c r="OAA59" s="526"/>
      <c r="OAB59" s="526"/>
      <c r="OAC59" s="526"/>
      <c r="OAD59" s="526"/>
      <c r="OAE59" s="526"/>
      <c r="OAF59" s="526"/>
      <c r="OAG59" s="526"/>
      <c r="OAH59" s="526"/>
      <c r="OAI59" s="526"/>
      <c r="OAJ59" s="526"/>
      <c r="OAK59" s="526"/>
      <c r="OAL59" s="526"/>
      <c r="OAM59" s="526"/>
      <c r="OAN59" s="526"/>
      <c r="OAO59" s="526"/>
      <c r="OAP59" s="526"/>
      <c r="OAQ59" s="526"/>
      <c r="OAR59" s="526"/>
      <c r="OAS59" s="526"/>
      <c r="OAT59" s="526"/>
      <c r="OAU59" s="526"/>
      <c r="OAV59" s="526"/>
      <c r="OAW59" s="526"/>
      <c r="OAX59" s="526"/>
      <c r="OAY59" s="526"/>
      <c r="OAZ59" s="526"/>
      <c r="OBA59" s="526"/>
      <c r="OBB59" s="526"/>
      <c r="OBC59" s="526"/>
      <c r="OBD59" s="526"/>
      <c r="OBE59" s="526"/>
      <c r="OBF59" s="526"/>
      <c r="OBG59" s="526"/>
      <c r="OBH59" s="526"/>
      <c r="OBI59" s="526"/>
      <c r="OBJ59" s="526"/>
      <c r="OBK59" s="526"/>
      <c r="OBL59" s="526"/>
      <c r="OBM59" s="526"/>
      <c r="OBN59" s="526"/>
      <c r="OBO59" s="526"/>
      <c r="OBP59" s="526"/>
      <c r="OBQ59" s="526"/>
      <c r="OBR59" s="526"/>
      <c r="OBS59" s="526"/>
      <c r="OBT59" s="526"/>
      <c r="OBU59" s="526"/>
      <c r="OBV59" s="526"/>
      <c r="OBW59" s="526"/>
      <c r="OBX59" s="526"/>
      <c r="OBY59" s="526"/>
      <c r="OBZ59" s="526"/>
      <c r="OCA59" s="526"/>
      <c r="OCB59" s="526"/>
      <c r="OCC59" s="526"/>
      <c r="OCD59" s="526"/>
      <c r="OCE59" s="526"/>
      <c r="OCF59" s="526"/>
      <c r="OCG59" s="526"/>
      <c r="OCH59" s="526"/>
      <c r="OCI59" s="526"/>
      <c r="OCJ59" s="526"/>
      <c r="OCK59" s="526"/>
      <c r="OCL59" s="526"/>
      <c r="OCM59" s="526"/>
      <c r="OCN59" s="526"/>
      <c r="OCO59" s="526"/>
      <c r="OCP59" s="526"/>
      <c r="OCQ59" s="526"/>
      <c r="OCR59" s="526"/>
      <c r="OCS59" s="526"/>
      <c r="OCT59" s="526"/>
      <c r="OCU59" s="526"/>
      <c r="OCV59" s="526"/>
      <c r="OCW59" s="526"/>
      <c r="OCX59" s="526"/>
      <c r="OCY59" s="526"/>
      <c r="OCZ59" s="526"/>
      <c r="ODA59" s="526"/>
      <c r="ODB59" s="526"/>
      <c r="ODC59" s="526"/>
      <c r="ODD59" s="526"/>
      <c r="ODE59" s="526"/>
      <c r="ODF59" s="526"/>
      <c r="ODG59" s="526"/>
      <c r="ODH59" s="526"/>
      <c r="ODI59" s="526"/>
      <c r="ODJ59" s="526"/>
      <c r="ODK59" s="526"/>
      <c r="ODL59" s="526"/>
      <c r="ODM59" s="526"/>
      <c r="ODN59" s="526"/>
      <c r="ODO59" s="526"/>
      <c r="ODP59" s="526"/>
      <c r="ODQ59" s="526"/>
      <c r="ODR59" s="526"/>
      <c r="ODS59" s="526"/>
      <c r="ODT59" s="526"/>
      <c r="ODU59" s="526"/>
      <c r="ODV59" s="526"/>
      <c r="ODW59" s="526"/>
      <c r="ODX59" s="526"/>
      <c r="ODY59" s="526"/>
      <c r="ODZ59" s="526"/>
      <c r="OEA59" s="526"/>
      <c r="OEB59" s="526"/>
      <c r="OEC59" s="526"/>
      <c r="OED59" s="526"/>
      <c r="OEE59" s="526"/>
      <c r="OEF59" s="526"/>
      <c r="OEG59" s="526"/>
      <c r="OEH59" s="526"/>
      <c r="OEI59" s="526"/>
      <c r="OEJ59" s="526"/>
      <c r="OEK59" s="526"/>
      <c r="OEL59" s="526"/>
      <c r="OEM59" s="526"/>
      <c r="OEN59" s="526"/>
      <c r="OEO59" s="526"/>
      <c r="OEP59" s="526"/>
      <c r="OEQ59" s="526"/>
      <c r="OER59" s="526"/>
      <c r="OES59" s="526"/>
      <c r="OET59" s="526"/>
      <c r="OEU59" s="526"/>
      <c r="OEV59" s="526"/>
      <c r="OEW59" s="526"/>
      <c r="OEX59" s="526"/>
      <c r="OEY59" s="526"/>
      <c r="OEZ59" s="526"/>
      <c r="OFA59" s="526"/>
      <c r="OFB59" s="526"/>
      <c r="OFC59" s="526"/>
      <c r="OFD59" s="526"/>
      <c r="OFE59" s="526"/>
      <c r="OFF59" s="526"/>
      <c r="OFG59" s="526"/>
      <c r="OFH59" s="526"/>
      <c r="OFI59" s="526"/>
      <c r="OFJ59" s="526"/>
      <c r="OFK59" s="526"/>
      <c r="OFL59" s="526"/>
      <c r="OFM59" s="526"/>
      <c r="OFN59" s="526"/>
      <c r="OFO59" s="526"/>
      <c r="OFP59" s="526"/>
      <c r="OFQ59" s="526"/>
      <c r="OFR59" s="526"/>
      <c r="OFS59" s="526"/>
      <c r="OFT59" s="526"/>
      <c r="OFU59" s="526"/>
      <c r="OFV59" s="526"/>
      <c r="OFW59" s="526"/>
      <c r="OFX59" s="526"/>
      <c r="OFY59" s="526"/>
      <c r="OFZ59" s="526"/>
      <c r="OGA59" s="526"/>
      <c r="OGB59" s="526"/>
      <c r="OGC59" s="526"/>
      <c r="OGD59" s="526"/>
      <c r="OGE59" s="526"/>
      <c r="OGF59" s="526"/>
      <c r="OGG59" s="526"/>
      <c r="OGH59" s="526"/>
      <c r="OGI59" s="526"/>
      <c r="OGJ59" s="526"/>
      <c r="OGK59" s="526"/>
      <c r="OGL59" s="526"/>
      <c r="OGM59" s="526"/>
      <c r="OGN59" s="526"/>
      <c r="OGO59" s="526"/>
      <c r="OGP59" s="526"/>
      <c r="OGQ59" s="526"/>
      <c r="OGR59" s="526"/>
      <c r="OGS59" s="526"/>
      <c r="OGT59" s="526"/>
      <c r="OGU59" s="526"/>
      <c r="OGV59" s="526"/>
      <c r="OGW59" s="526"/>
      <c r="OGX59" s="526"/>
      <c r="OGY59" s="526"/>
      <c r="OGZ59" s="526"/>
      <c r="OHA59" s="526"/>
      <c r="OHB59" s="526"/>
      <c r="OHC59" s="526"/>
      <c r="OHD59" s="526"/>
      <c r="OHE59" s="526"/>
      <c r="OHF59" s="526"/>
      <c r="OHG59" s="526"/>
      <c r="OHH59" s="526"/>
      <c r="OHI59" s="526"/>
      <c r="OHJ59" s="526"/>
      <c r="OHK59" s="526"/>
      <c r="OHL59" s="526"/>
      <c r="OHM59" s="526"/>
      <c r="OHN59" s="526"/>
      <c r="OHO59" s="526"/>
      <c r="OHP59" s="526"/>
      <c r="OHQ59" s="526"/>
      <c r="OHR59" s="526"/>
      <c r="OHS59" s="526"/>
      <c r="OHT59" s="526"/>
      <c r="OHU59" s="526"/>
      <c r="OHV59" s="526"/>
      <c r="OHW59" s="526"/>
      <c r="OHX59" s="526"/>
      <c r="OHY59" s="526"/>
      <c r="OHZ59" s="526"/>
      <c r="OIA59" s="526"/>
      <c r="OIB59" s="526"/>
      <c r="OIC59" s="526"/>
      <c r="OID59" s="526"/>
      <c r="OIE59" s="526"/>
      <c r="OIF59" s="526"/>
      <c r="OIG59" s="526"/>
      <c r="OIH59" s="526"/>
      <c r="OII59" s="526"/>
      <c r="OIJ59" s="526"/>
      <c r="OIK59" s="526"/>
      <c r="OIL59" s="526"/>
      <c r="OIM59" s="526"/>
      <c r="OIN59" s="526"/>
      <c r="OIO59" s="526"/>
      <c r="OIP59" s="526"/>
      <c r="OIQ59" s="526"/>
      <c r="OIR59" s="526"/>
      <c r="OIS59" s="526"/>
      <c r="OIT59" s="526"/>
      <c r="OIU59" s="526"/>
      <c r="OIV59" s="526"/>
      <c r="OIW59" s="526"/>
      <c r="OIX59" s="526"/>
      <c r="OIY59" s="526"/>
      <c r="OIZ59" s="526"/>
      <c r="OJA59" s="526"/>
      <c r="OJB59" s="526"/>
      <c r="OJC59" s="526"/>
      <c r="OJD59" s="526"/>
      <c r="OJE59" s="526"/>
      <c r="OJF59" s="526"/>
      <c r="OJG59" s="526"/>
      <c r="OJH59" s="526"/>
      <c r="OJI59" s="526"/>
      <c r="OJJ59" s="526"/>
      <c r="OJK59" s="526"/>
      <c r="OJL59" s="526"/>
      <c r="OJM59" s="526"/>
      <c r="OJN59" s="526"/>
      <c r="OJO59" s="526"/>
      <c r="OJP59" s="526"/>
      <c r="OJQ59" s="526"/>
      <c r="OJR59" s="526"/>
      <c r="OJS59" s="526"/>
      <c r="OJT59" s="526"/>
      <c r="OJU59" s="526"/>
      <c r="OJV59" s="526"/>
      <c r="OJW59" s="526"/>
      <c r="OJX59" s="526"/>
      <c r="OJY59" s="526"/>
      <c r="OJZ59" s="526"/>
      <c r="OKA59" s="526"/>
      <c r="OKB59" s="526"/>
      <c r="OKC59" s="526"/>
      <c r="OKD59" s="526"/>
      <c r="OKE59" s="526"/>
      <c r="OKF59" s="526"/>
      <c r="OKG59" s="526"/>
      <c r="OKH59" s="526"/>
      <c r="OKI59" s="526"/>
      <c r="OKJ59" s="526"/>
      <c r="OKK59" s="526"/>
      <c r="OKL59" s="526"/>
      <c r="OKM59" s="526"/>
      <c r="OKN59" s="526"/>
      <c r="OKO59" s="526"/>
      <c r="OKP59" s="526"/>
      <c r="OKQ59" s="526"/>
      <c r="OKR59" s="526"/>
      <c r="OKS59" s="526"/>
      <c r="OKT59" s="526"/>
      <c r="OKU59" s="526"/>
      <c r="OKV59" s="526"/>
      <c r="OKW59" s="526"/>
      <c r="OKX59" s="526"/>
      <c r="OKY59" s="526"/>
      <c r="OKZ59" s="526"/>
      <c r="OLA59" s="526"/>
      <c r="OLB59" s="526"/>
      <c r="OLC59" s="526"/>
      <c r="OLD59" s="526"/>
      <c r="OLE59" s="526"/>
      <c r="OLF59" s="526"/>
      <c r="OLG59" s="526"/>
      <c r="OLH59" s="526"/>
      <c r="OLI59" s="526"/>
      <c r="OLJ59" s="526"/>
      <c r="OLK59" s="526"/>
      <c r="OLL59" s="526"/>
      <c r="OLM59" s="526"/>
      <c r="OLN59" s="526"/>
      <c r="OLO59" s="526"/>
      <c r="OLP59" s="526"/>
      <c r="OLQ59" s="526"/>
      <c r="OLR59" s="526"/>
      <c r="OLS59" s="526"/>
      <c r="OLT59" s="526"/>
      <c r="OLU59" s="526"/>
      <c r="OLV59" s="526"/>
      <c r="OLW59" s="526"/>
      <c r="OLX59" s="526"/>
      <c r="OLY59" s="526"/>
      <c r="OLZ59" s="526"/>
      <c r="OMA59" s="526"/>
      <c r="OMB59" s="526"/>
      <c r="OMC59" s="526"/>
      <c r="OMD59" s="526"/>
      <c r="OME59" s="526"/>
      <c r="OMF59" s="526"/>
      <c r="OMG59" s="526"/>
      <c r="OMH59" s="526"/>
      <c r="OMI59" s="526"/>
      <c r="OMJ59" s="526"/>
      <c r="OMK59" s="526"/>
      <c r="OML59" s="526"/>
      <c r="OMM59" s="526"/>
      <c r="OMN59" s="526"/>
      <c r="OMO59" s="526"/>
      <c r="OMP59" s="526"/>
      <c r="OMQ59" s="526"/>
      <c r="OMR59" s="526"/>
      <c r="OMS59" s="526"/>
      <c r="OMT59" s="526"/>
      <c r="OMU59" s="526"/>
      <c r="OMV59" s="526"/>
      <c r="OMW59" s="526"/>
      <c r="OMX59" s="526"/>
      <c r="OMY59" s="526"/>
      <c r="OMZ59" s="526"/>
      <c r="ONA59" s="526"/>
      <c r="ONB59" s="526"/>
      <c r="ONC59" s="526"/>
      <c r="OND59" s="526"/>
      <c r="ONE59" s="526"/>
      <c r="ONF59" s="526"/>
      <c r="ONG59" s="526"/>
      <c r="ONH59" s="526"/>
      <c r="ONI59" s="526"/>
      <c r="ONJ59" s="526"/>
      <c r="ONK59" s="526"/>
      <c r="ONL59" s="526"/>
      <c r="ONM59" s="526"/>
      <c r="ONN59" s="526"/>
      <c r="ONO59" s="526"/>
      <c r="ONP59" s="526"/>
      <c r="ONQ59" s="526"/>
      <c r="ONR59" s="526"/>
      <c r="ONS59" s="526"/>
      <c r="ONT59" s="526"/>
      <c r="ONU59" s="526"/>
      <c r="ONV59" s="526"/>
      <c r="ONW59" s="526"/>
      <c r="ONX59" s="526"/>
      <c r="ONY59" s="526"/>
      <c r="ONZ59" s="526"/>
      <c r="OOA59" s="526"/>
      <c r="OOB59" s="526"/>
      <c r="OOC59" s="526"/>
      <c r="OOD59" s="526"/>
      <c r="OOE59" s="526"/>
      <c r="OOF59" s="526"/>
      <c r="OOG59" s="526"/>
      <c r="OOH59" s="526"/>
      <c r="OOI59" s="526"/>
      <c r="OOJ59" s="526"/>
      <c r="OOK59" s="526"/>
      <c r="OOL59" s="526"/>
      <c r="OOM59" s="526"/>
      <c r="OON59" s="526"/>
      <c r="OOO59" s="526"/>
      <c r="OOP59" s="526"/>
      <c r="OOQ59" s="526"/>
      <c r="OOR59" s="526"/>
      <c r="OOS59" s="526"/>
      <c r="OOT59" s="526"/>
      <c r="OOU59" s="526"/>
      <c r="OOV59" s="526"/>
      <c r="OOW59" s="526"/>
      <c r="OOX59" s="526"/>
      <c r="OOY59" s="526"/>
      <c r="OOZ59" s="526"/>
      <c r="OPA59" s="526"/>
      <c r="OPB59" s="526"/>
      <c r="OPC59" s="526"/>
      <c r="OPD59" s="526"/>
      <c r="OPE59" s="526"/>
      <c r="OPF59" s="526"/>
      <c r="OPG59" s="526"/>
      <c r="OPH59" s="526"/>
      <c r="OPI59" s="526"/>
      <c r="OPJ59" s="526"/>
      <c r="OPK59" s="526"/>
      <c r="OPL59" s="526"/>
      <c r="OPM59" s="526"/>
      <c r="OPN59" s="526"/>
      <c r="OPO59" s="526"/>
      <c r="OPP59" s="526"/>
      <c r="OPQ59" s="526"/>
      <c r="OPR59" s="526"/>
      <c r="OPS59" s="526"/>
      <c r="OPT59" s="526"/>
      <c r="OPU59" s="526"/>
      <c r="OPV59" s="526"/>
      <c r="OPW59" s="526"/>
      <c r="OPX59" s="526"/>
      <c r="OPY59" s="526"/>
      <c r="OPZ59" s="526"/>
      <c r="OQA59" s="526"/>
      <c r="OQB59" s="526"/>
      <c r="OQC59" s="526"/>
      <c r="OQD59" s="526"/>
      <c r="OQE59" s="526"/>
      <c r="OQF59" s="526"/>
      <c r="OQG59" s="526"/>
      <c r="OQH59" s="526"/>
      <c r="OQI59" s="526"/>
      <c r="OQJ59" s="526"/>
      <c r="OQK59" s="526"/>
      <c r="OQL59" s="526"/>
      <c r="OQM59" s="526"/>
      <c r="OQN59" s="526"/>
      <c r="OQO59" s="526"/>
      <c r="OQP59" s="526"/>
      <c r="OQQ59" s="526"/>
      <c r="OQR59" s="526"/>
      <c r="OQS59" s="526"/>
      <c r="OQT59" s="526"/>
      <c r="OQU59" s="526"/>
      <c r="OQV59" s="526"/>
      <c r="OQW59" s="526"/>
      <c r="OQX59" s="526"/>
      <c r="OQY59" s="526"/>
      <c r="OQZ59" s="526"/>
      <c r="ORA59" s="526"/>
      <c r="ORB59" s="526"/>
      <c r="ORC59" s="526"/>
      <c r="ORD59" s="526"/>
      <c r="ORE59" s="526"/>
      <c r="ORF59" s="526"/>
      <c r="ORG59" s="526"/>
      <c r="ORH59" s="526"/>
      <c r="ORI59" s="526"/>
      <c r="ORJ59" s="526"/>
      <c r="ORK59" s="526"/>
      <c r="ORL59" s="526"/>
      <c r="ORM59" s="526"/>
      <c r="ORN59" s="526"/>
      <c r="ORO59" s="526"/>
      <c r="ORP59" s="526"/>
      <c r="ORQ59" s="526"/>
      <c r="ORR59" s="526"/>
      <c r="ORS59" s="526"/>
      <c r="ORT59" s="526"/>
      <c r="ORU59" s="526"/>
      <c r="ORV59" s="526"/>
      <c r="ORW59" s="526"/>
      <c r="ORX59" s="526"/>
      <c r="ORY59" s="526"/>
      <c r="ORZ59" s="526"/>
      <c r="OSA59" s="526"/>
      <c r="OSB59" s="526"/>
      <c r="OSC59" s="526"/>
      <c r="OSD59" s="526"/>
      <c r="OSE59" s="526"/>
      <c r="OSF59" s="526"/>
      <c r="OSG59" s="526"/>
      <c r="OSH59" s="526"/>
      <c r="OSI59" s="526"/>
      <c r="OSJ59" s="526"/>
      <c r="OSK59" s="526"/>
      <c r="OSL59" s="526"/>
      <c r="OSM59" s="526"/>
      <c r="OSN59" s="526"/>
      <c r="OSO59" s="526"/>
      <c r="OSP59" s="526"/>
      <c r="OSQ59" s="526"/>
      <c r="OSR59" s="526"/>
      <c r="OSS59" s="526"/>
      <c r="OST59" s="526"/>
      <c r="OSU59" s="526"/>
      <c r="OSV59" s="526"/>
      <c r="OSW59" s="526"/>
      <c r="OSX59" s="526"/>
      <c r="OSY59" s="526"/>
      <c r="OSZ59" s="526"/>
      <c r="OTA59" s="526"/>
      <c r="OTB59" s="526"/>
      <c r="OTC59" s="526"/>
      <c r="OTD59" s="526"/>
      <c r="OTE59" s="526"/>
      <c r="OTF59" s="526"/>
      <c r="OTG59" s="526"/>
      <c r="OTH59" s="526"/>
      <c r="OTI59" s="526"/>
      <c r="OTJ59" s="526"/>
      <c r="OTK59" s="526"/>
      <c r="OTL59" s="526"/>
      <c r="OTM59" s="526"/>
      <c r="OTN59" s="526"/>
      <c r="OTO59" s="526"/>
      <c r="OTP59" s="526"/>
      <c r="OTQ59" s="526"/>
      <c r="OTR59" s="526"/>
      <c r="OTS59" s="526"/>
      <c r="OTT59" s="526"/>
      <c r="OTU59" s="526"/>
      <c r="OTV59" s="526"/>
      <c r="OTW59" s="526"/>
      <c r="OTX59" s="526"/>
      <c r="OTY59" s="526"/>
      <c r="OTZ59" s="526"/>
      <c r="OUA59" s="526"/>
      <c r="OUB59" s="526"/>
      <c r="OUC59" s="526"/>
      <c r="OUD59" s="526"/>
      <c r="OUE59" s="526"/>
      <c r="OUF59" s="526"/>
      <c r="OUG59" s="526"/>
      <c r="OUH59" s="526"/>
      <c r="OUI59" s="526"/>
      <c r="OUJ59" s="526"/>
      <c r="OUK59" s="526"/>
      <c r="OUL59" s="526"/>
      <c r="OUM59" s="526"/>
      <c r="OUN59" s="526"/>
      <c r="OUO59" s="526"/>
      <c r="OUP59" s="526"/>
      <c r="OUQ59" s="526"/>
      <c r="OUR59" s="526"/>
      <c r="OUS59" s="526"/>
      <c r="OUT59" s="526"/>
      <c r="OUU59" s="526"/>
      <c r="OUV59" s="526"/>
      <c r="OUW59" s="526"/>
      <c r="OUX59" s="526"/>
      <c r="OUY59" s="526"/>
      <c r="OUZ59" s="526"/>
      <c r="OVA59" s="526"/>
      <c r="OVB59" s="526"/>
      <c r="OVC59" s="526"/>
      <c r="OVD59" s="526"/>
      <c r="OVE59" s="526"/>
      <c r="OVF59" s="526"/>
      <c r="OVG59" s="526"/>
      <c r="OVH59" s="526"/>
      <c r="OVI59" s="526"/>
      <c r="OVJ59" s="526"/>
      <c r="OVK59" s="526"/>
      <c r="OVL59" s="526"/>
      <c r="OVM59" s="526"/>
      <c r="OVN59" s="526"/>
      <c r="OVO59" s="526"/>
      <c r="OVP59" s="526"/>
      <c r="OVQ59" s="526"/>
      <c r="OVR59" s="526"/>
      <c r="OVS59" s="526"/>
      <c r="OVT59" s="526"/>
      <c r="OVU59" s="526"/>
      <c r="OVV59" s="526"/>
      <c r="OVW59" s="526"/>
      <c r="OVX59" s="526"/>
      <c r="OVY59" s="526"/>
      <c r="OVZ59" s="526"/>
      <c r="OWA59" s="526"/>
      <c r="OWB59" s="526"/>
      <c r="OWC59" s="526"/>
      <c r="OWD59" s="526"/>
      <c r="OWE59" s="526"/>
      <c r="OWF59" s="526"/>
      <c r="OWG59" s="526"/>
      <c r="OWH59" s="526"/>
      <c r="OWI59" s="526"/>
      <c r="OWJ59" s="526"/>
      <c r="OWK59" s="526"/>
      <c r="OWL59" s="526"/>
      <c r="OWM59" s="526"/>
      <c r="OWN59" s="526"/>
      <c r="OWO59" s="526"/>
      <c r="OWP59" s="526"/>
      <c r="OWQ59" s="526"/>
      <c r="OWR59" s="526"/>
      <c r="OWS59" s="526"/>
      <c r="OWT59" s="526"/>
      <c r="OWU59" s="526"/>
      <c r="OWV59" s="526"/>
      <c r="OWW59" s="526"/>
      <c r="OWX59" s="526"/>
      <c r="OWY59" s="526"/>
      <c r="OWZ59" s="526"/>
      <c r="OXA59" s="526"/>
      <c r="OXB59" s="526"/>
      <c r="OXC59" s="526"/>
      <c r="OXD59" s="526"/>
      <c r="OXE59" s="526"/>
      <c r="OXF59" s="526"/>
      <c r="OXG59" s="526"/>
      <c r="OXH59" s="526"/>
      <c r="OXI59" s="526"/>
      <c r="OXJ59" s="526"/>
      <c r="OXK59" s="526"/>
      <c r="OXL59" s="526"/>
      <c r="OXM59" s="526"/>
      <c r="OXN59" s="526"/>
      <c r="OXO59" s="526"/>
      <c r="OXP59" s="526"/>
      <c r="OXQ59" s="526"/>
      <c r="OXR59" s="526"/>
      <c r="OXS59" s="526"/>
      <c r="OXT59" s="526"/>
      <c r="OXU59" s="526"/>
      <c r="OXV59" s="526"/>
      <c r="OXW59" s="526"/>
      <c r="OXX59" s="526"/>
      <c r="OXY59" s="526"/>
      <c r="OXZ59" s="526"/>
      <c r="OYA59" s="526"/>
      <c r="OYB59" s="526"/>
      <c r="OYC59" s="526"/>
      <c r="OYD59" s="526"/>
      <c r="OYE59" s="526"/>
      <c r="OYF59" s="526"/>
      <c r="OYG59" s="526"/>
      <c r="OYH59" s="526"/>
      <c r="OYI59" s="526"/>
      <c r="OYJ59" s="526"/>
      <c r="OYK59" s="526"/>
      <c r="OYL59" s="526"/>
      <c r="OYM59" s="526"/>
      <c r="OYN59" s="526"/>
      <c r="OYO59" s="526"/>
      <c r="OYP59" s="526"/>
      <c r="OYQ59" s="526"/>
      <c r="OYR59" s="526"/>
      <c r="OYS59" s="526"/>
      <c r="OYT59" s="526"/>
      <c r="OYU59" s="526"/>
      <c r="OYV59" s="526"/>
      <c r="OYW59" s="526"/>
      <c r="OYX59" s="526"/>
      <c r="OYY59" s="526"/>
      <c r="OYZ59" s="526"/>
      <c r="OZA59" s="526"/>
      <c r="OZB59" s="526"/>
      <c r="OZC59" s="526"/>
      <c r="OZD59" s="526"/>
      <c r="OZE59" s="526"/>
      <c r="OZF59" s="526"/>
      <c r="OZG59" s="526"/>
      <c r="OZH59" s="526"/>
      <c r="OZI59" s="526"/>
      <c r="OZJ59" s="526"/>
      <c r="OZK59" s="526"/>
      <c r="OZL59" s="526"/>
      <c r="OZM59" s="526"/>
      <c r="OZN59" s="526"/>
      <c r="OZO59" s="526"/>
      <c r="OZP59" s="526"/>
      <c r="OZQ59" s="526"/>
      <c r="OZR59" s="526"/>
      <c r="OZS59" s="526"/>
      <c r="OZT59" s="526"/>
      <c r="OZU59" s="526"/>
      <c r="OZV59" s="526"/>
      <c r="OZW59" s="526"/>
      <c r="OZX59" s="526"/>
      <c r="OZY59" s="526"/>
      <c r="OZZ59" s="526"/>
      <c r="PAA59" s="526"/>
      <c r="PAB59" s="526"/>
      <c r="PAC59" s="526"/>
      <c r="PAD59" s="526"/>
      <c r="PAE59" s="526"/>
      <c r="PAF59" s="526"/>
      <c r="PAG59" s="526"/>
      <c r="PAH59" s="526"/>
      <c r="PAI59" s="526"/>
      <c r="PAJ59" s="526"/>
      <c r="PAK59" s="526"/>
      <c r="PAL59" s="526"/>
      <c r="PAM59" s="526"/>
      <c r="PAN59" s="526"/>
      <c r="PAO59" s="526"/>
      <c r="PAP59" s="526"/>
      <c r="PAQ59" s="526"/>
      <c r="PAR59" s="526"/>
      <c r="PAS59" s="526"/>
      <c r="PAT59" s="526"/>
      <c r="PAU59" s="526"/>
      <c r="PAV59" s="526"/>
      <c r="PAW59" s="526"/>
      <c r="PAX59" s="526"/>
      <c r="PAY59" s="526"/>
      <c r="PAZ59" s="526"/>
      <c r="PBA59" s="526"/>
      <c r="PBB59" s="526"/>
      <c r="PBC59" s="526"/>
      <c r="PBD59" s="526"/>
      <c r="PBE59" s="526"/>
      <c r="PBF59" s="526"/>
      <c r="PBG59" s="526"/>
      <c r="PBH59" s="526"/>
      <c r="PBI59" s="526"/>
      <c r="PBJ59" s="526"/>
      <c r="PBK59" s="526"/>
      <c r="PBL59" s="526"/>
      <c r="PBM59" s="526"/>
      <c r="PBN59" s="526"/>
      <c r="PBO59" s="526"/>
      <c r="PBP59" s="526"/>
      <c r="PBQ59" s="526"/>
      <c r="PBR59" s="526"/>
      <c r="PBS59" s="526"/>
      <c r="PBT59" s="526"/>
      <c r="PBU59" s="526"/>
      <c r="PBV59" s="526"/>
      <c r="PBW59" s="526"/>
      <c r="PBX59" s="526"/>
      <c r="PBY59" s="526"/>
      <c r="PBZ59" s="526"/>
      <c r="PCA59" s="526"/>
      <c r="PCB59" s="526"/>
      <c r="PCC59" s="526"/>
      <c r="PCD59" s="526"/>
      <c r="PCE59" s="526"/>
      <c r="PCF59" s="526"/>
      <c r="PCG59" s="526"/>
      <c r="PCH59" s="526"/>
      <c r="PCI59" s="526"/>
      <c r="PCJ59" s="526"/>
      <c r="PCK59" s="526"/>
      <c r="PCL59" s="526"/>
      <c r="PCM59" s="526"/>
      <c r="PCN59" s="526"/>
      <c r="PCO59" s="526"/>
      <c r="PCP59" s="526"/>
      <c r="PCQ59" s="526"/>
      <c r="PCR59" s="526"/>
      <c r="PCS59" s="526"/>
      <c r="PCT59" s="526"/>
      <c r="PCU59" s="526"/>
      <c r="PCV59" s="526"/>
      <c r="PCW59" s="526"/>
      <c r="PCX59" s="526"/>
      <c r="PCY59" s="526"/>
      <c r="PCZ59" s="526"/>
      <c r="PDA59" s="526"/>
      <c r="PDB59" s="526"/>
      <c r="PDC59" s="526"/>
      <c r="PDD59" s="526"/>
      <c r="PDE59" s="526"/>
      <c r="PDF59" s="526"/>
      <c r="PDG59" s="526"/>
      <c r="PDH59" s="526"/>
      <c r="PDI59" s="526"/>
      <c r="PDJ59" s="526"/>
      <c r="PDK59" s="526"/>
      <c r="PDL59" s="526"/>
      <c r="PDM59" s="526"/>
      <c r="PDN59" s="526"/>
      <c r="PDO59" s="526"/>
      <c r="PDP59" s="526"/>
      <c r="PDQ59" s="526"/>
      <c r="PDR59" s="526"/>
      <c r="PDS59" s="526"/>
      <c r="PDT59" s="526"/>
      <c r="PDU59" s="526"/>
      <c r="PDV59" s="526"/>
      <c r="PDW59" s="526"/>
      <c r="PDX59" s="526"/>
      <c r="PDY59" s="526"/>
      <c r="PDZ59" s="526"/>
      <c r="PEA59" s="526"/>
      <c r="PEB59" s="526"/>
      <c r="PEC59" s="526"/>
      <c r="PED59" s="526"/>
      <c r="PEE59" s="526"/>
      <c r="PEF59" s="526"/>
      <c r="PEG59" s="526"/>
      <c r="PEH59" s="526"/>
      <c r="PEI59" s="526"/>
      <c r="PEJ59" s="526"/>
      <c r="PEK59" s="526"/>
      <c r="PEL59" s="526"/>
      <c r="PEM59" s="526"/>
      <c r="PEN59" s="526"/>
      <c r="PEO59" s="526"/>
      <c r="PEP59" s="526"/>
      <c r="PEQ59" s="526"/>
      <c r="PER59" s="526"/>
      <c r="PES59" s="526"/>
      <c r="PET59" s="526"/>
      <c r="PEU59" s="526"/>
      <c r="PEV59" s="526"/>
      <c r="PEW59" s="526"/>
      <c r="PEX59" s="526"/>
      <c r="PEY59" s="526"/>
      <c r="PEZ59" s="526"/>
      <c r="PFA59" s="526"/>
      <c r="PFB59" s="526"/>
      <c r="PFC59" s="526"/>
      <c r="PFD59" s="526"/>
      <c r="PFE59" s="526"/>
      <c r="PFF59" s="526"/>
      <c r="PFG59" s="526"/>
      <c r="PFH59" s="526"/>
      <c r="PFI59" s="526"/>
      <c r="PFJ59" s="526"/>
      <c r="PFK59" s="526"/>
      <c r="PFL59" s="526"/>
      <c r="PFM59" s="526"/>
      <c r="PFN59" s="526"/>
      <c r="PFO59" s="526"/>
      <c r="PFP59" s="526"/>
      <c r="PFQ59" s="526"/>
      <c r="PFR59" s="526"/>
      <c r="PFS59" s="526"/>
      <c r="PFT59" s="526"/>
      <c r="PFU59" s="526"/>
      <c r="PFV59" s="526"/>
      <c r="PFW59" s="526"/>
      <c r="PFX59" s="526"/>
      <c r="PFY59" s="526"/>
      <c r="PFZ59" s="526"/>
      <c r="PGA59" s="526"/>
      <c r="PGB59" s="526"/>
      <c r="PGC59" s="526"/>
      <c r="PGD59" s="526"/>
      <c r="PGE59" s="526"/>
      <c r="PGF59" s="526"/>
      <c r="PGG59" s="526"/>
      <c r="PGH59" s="526"/>
      <c r="PGI59" s="526"/>
      <c r="PGJ59" s="526"/>
      <c r="PGK59" s="526"/>
      <c r="PGL59" s="526"/>
      <c r="PGM59" s="526"/>
      <c r="PGN59" s="526"/>
      <c r="PGO59" s="526"/>
      <c r="PGP59" s="526"/>
      <c r="PGQ59" s="526"/>
      <c r="PGR59" s="526"/>
      <c r="PGS59" s="526"/>
      <c r="PGT59" s="526"/>
      <c r="PGU59" s="526"/>
      <c r="PGV59" s="526"/>
      <c r="PGW59" s="526"/>
      <c r="PGX59" s="526"/>
      <c r="PGY59" s="526"/>
      <c r="PGZ59" s="526"/>
      <c r="PHA59" s="526"/>
      <c r="PHB59" s="526"/>
      <c r="PHC59" s="526"/>
      <c r="PHD59" s="526"/>
      <c r="PHE59" s="526"/>
      <c r="PHF59" s="526"/>
      <c r="PHG59" s="526"/>
      <c r="PHH59" s="526"/>
      <c r="PHI59" s="526"/>
      <c r="PHJ59" s="526"/>
      <c r="PHK59" s="526"/>
      <c r="PHL59" s="526"/>
      <c r="PHM59" s="526"/>
      <c r="PHN59" s="526"/>
      <c r="PHO59" s="526"/>
      <c r="PHP59" s="526"/>
      <c r="PHQ59" s="526"/>
      <c r="PHR59" s="526"/>
      <c r="PHS59" s="526"/>
      <c r="PHT59" s="526"/>
      <c r="PHU59" s="526"/>
      <c r="PHV59" s="526"/>
      <c r="PHW59" s="526"/>
      <c r="PHX59" s="526"/>
      <c r="PHY59" s="526"/>
      <c r="PHZ59" s="526"/>
      <c r="PIA59" s="526"/>
      <c r="PIB59" s="526"/>
      <c r="PIC59" s="526"/>
      <c r="PID59" s="526"/>
      <c r="PIE59" s="526"/>
      <c r="PIF59" s="526"/>
      <c r="PIG59" s="526"/>
      <c r="PIH59" s="526"/>
      <c r="PII59" s="526"/>
      <c r="PIJ59" s="526"/>
      <c r="PIK59" s="526"/>
      <c r="PIL59" s="526"/>
      <c r="PIM59" s="526"/>
      <c r="PIN59" s="526"/>
      <c r="PIO59" s="526"/>
      <c r="PIP59" s="526"/>
      <c r="PIQ59" s="526"/>
      <c r="PIR59" s="526"/>
      <c r="PIS59" s="526"/>
      <c r="PIT59" s="526"/>
      <c r="PIU59" s="526"/>
      <c r="PIV59" s="526"/>
      <c r="PIW59" s="526"/>
      <c r="PIX59" s="526"/>
      <c r="PIY59" s="526"/>
      <c r="PIZ59" s="526"/>
      <c r="PJA59" s="526"/>
      <c r="PJB59" s="526"/>
      <c r="PJC59" s="526"/>
      <c r="PJD59" s="526"/>
      <c r="PJE59" s="526"/>
      <c r="PJF59" s="526"/>
      <c r="PJG59" s="526"/>
      <c r="PJH59" s="526"/>
      <c r="PJI59" s="526"/>
      <c r="PJJ59" s="526"/>
      <c r="PJK59" s="526"/>
      <c r="PJL59" s="526"/>
      <c r="PJM59" s="526"/>
      <c r="PJN59" s="526"/>
      <c r="PJO59" s="526"/>
      <c r="PJP59" s="526"/>
      <c r="PJQ59" s="526"/>
      <c r="PJR59" s="526"/>
      <c r="PJS59" s="526"/>
      <c r="PJT59" s="526"/>
      <c r="PJU59" s="526"/>
      <c r="PJV59" s="526"/>
      <c r="PJW59" s="526"/>
      <c r="PJX59" s="526"/>
      <c r="PJY59" s="526"/>
      <c r="PJZ59" s="526"/>
      <c r="PKA59" s="526"/>
      <c r="PKB59" s="526"/>
      <c r="PKC59" s="526"/>
      <c r="PKD59" s="526"/>
      <c r="PKE59" s="526"/>
      <c r="PKF59" s="526"/>
      <c r="PKG59" s="526"/>
      <c r="PKH59" s="526"/>
      <c r="PKI59" s="526"/>
      <c r="PKJ59" s="526"/>
      <c r="PKK59" s="526"/>
      <c r="PKL59" s="526"/>
      <c r="PKM59" s="526"/>
      <c r="PKN59" s="526"/>
      <c r="PKO59" s="526"/>
      <c r="PKP59" s="526"/>
      <c r="PKQ59" s="526"/>
      <c r="PKR59" s="526"/>
      <c r="PKS59" s="526"/>
      <c r="PKT59" s="526"/>
      <c r="PKU59" s="526"/>
      <c r="PKV59" s="526"/>
      <c r="PKW59" s="526"/>
      <c r="PKX59" s="526"/>
      <c r="PKY59" s="526"/>
      <c r="PKZ59" s="526"/>
      <c r="PLA59" s="526"/>
      <c r="PLB59" s="526"/>
      <c r="PLC59" s="526"/>
      <c r="PLD59" s="526"/>
      <c r="PLE59" s="526"/>
      <c r="PLF59" s="526"/>
      <c r="PLG59" s="526"/>
      <c r="PLH59" s="526"/>
      <c r="PLI59" s="526"/>
      <c r="PLJ59" s="526"/>
      <c r="PLK59" s="526"/>
      <c r="PLL59" s="526"/>
      <c r="PLM59" s="526"/>
      <c r="PLN59" s="526"/>
      <c r="PLO59" s="526"/>
      <c r="PLP59" s="526"/>
      <c r="PLQ59" s="526"/>
      <c r="PLR59" s="526"/>
      <c r="PLS59" s="526"/>
      <c r="PLT59" s="526"/>
      <c r="PLU59" s="526"/>
      <c r="PLV59" s="526"/>
      <c r="PLW59" s="526"/>
      <c r="PLX59" s="526"/>
      <c r="PLY59" s="526"/>
      <c r="PLZ59" s="526"/>
      <c r="PMA59" s="526"/>
      <c r="PMB59" s="526"/>
      <c r="PMC59" s="526"/>
      <c r="PMD59" s="526"/>
      <c r="PME59" s="526"/>
      <c r="PMF59" s="526"/>
      <c r="PMG59" s="526"/>
      <c r="PMH59" s="526"/>
      <c r="PMI59" s="526"/>
      <c r="PMJ59" s="526"/>
      <c r="PMK59" s="526"/>
      <c r="PML59" s="526"/>
      <c r="PMM59" s="526"/>
      <c r="PMN59" s="526"/>
      <c r="PMO59" s="526"/>
      <c r="PMP59" s="526"/>
      <c r="PMQ59" s="526"/>
      <c r="PMR59" s="526"/>
      <c r="PMS59" s="526"/>
      <c r="PMT59" s="526"/>
      <c r="PMU59" s="526"/>
      <c r="PMV59" s="526"/>
      <c r="PMW59" s="526"/>
      <c r="PMX59" s="526"/>
      <c r="PMY59" s="526"/>
      <c r="PMZ59" s="526"/>
      <c r="PNA59" s="526"/>
      <c r="PNB59" s="526"/>
      <c r="PNC59" s="526"/>
      <c r="PND59" s="526"/>
      <c r="PNE59" s="526"/>
      <c r="PNF59" s="526"/>
      <c r="PNG59" s="526"/>
      <c r="PNH59" s="526"/>
      <c r="PNI59" s="526"/>
      <c r="PNJ59" s="526"/>
      <c r="PNK59" s="526"/>
      <c r="PNL59" s="526"/>
      <c r="PNM59" s="526"/>
      <c r="PNN59" s="526"/>
      <c r="PNO59" s="526"/>
      <c r="PNP59" s="526"/>
      <c r="PNQ59" s="526"/>
      <c r="PNR59" s="526"/>
      <c r="PNS59" s="526"/>
      <c r="PNT59" s="526"/>
      <c r="PNU59" s="526"/>
      <c r="PNV59" s="526"/>
      <c r="PNW59" s="526"/>
      <c r="PNX59" s="526"/>
      <c r="PNY59" s="526"/>
      <c r="PNZ59" s="526"/>
      <c r="POA59" s="526"/>
      <c r="POB59" s="526"/>
      <c r="POC59" s="526"/>
      <c r="POD59" s="526"/>
      <c r="POE59" s="526"/>
      <c r="POF59" s="526"/>
      <c r="POG59" s="526"/>
      <c r="POH59" s="526"/>
      <c r="POI59" s="526"/>
      <c r="POJ59" s="526"/>
      <c r="POK59" s="526"/>
      <c r="POL59" s="526"/>
      <c r="POM59" s="526"/>
      <c r="PON59" s="526"/>
      <c r="POO59" s="526"/>
      <c r="POP59" s="526"/>
      <c r="POQ59" s="526"/>
      <c r="POR59" s="526"/>
      <c r="POS59" s="526"/>
      <c r="POT59" s="526"/>
      <c r="POU59" s="526"/>
      <c r="POV59" s="526"/>
      <c r="POW59" s="526"/>
      <c r="POX59" s="526"/>
      <c r="POY59" s="526"/>
      <c r="POZ59" s="526"/>
      <c r="PPA59" s="526"/>
      <c r="PPB59" s="526"/>
      <c r="PPC59" s="526"/>
      <c r="PPD59" s="526"/>
      <c r="PPE59" s="526"/>
      <c r="PPF59" s="526"/>
      <c r="PPG59" s="526"/>
      <c r="PPH59" s="526"/>
      <c r="PPI59" s="526"/>
      <c r="PPJ59" s="526"/>
      <c r="PPK59" s="526"/>
      <c r="PPL59" s="526"/>
      <c r="PPM59" s="526"/>
      <c r="PPN59" s="526"/>
      <c r="PPO59" s="526"/>
      <c r="PPP59" s="526"/>
      <c r="PPQ59" s="526"/>
      <c r="PPR59" s="526"/>
      <c r="PPS59" s="526"/>
      <c r="PPT59" s="526"/>
      <c r="PPU59" s="526"/>
      <c r="PPV59" s="526"/>
      <c r="PPW59" s="526"/>
      <c r="PPX59" s="526"/>
      <c r="PPY59" s="526"/>
      <c r="PPZ59" s="526"/>
      <c r="PQA59" s="526"/>
      <c r="PQB59" s="526"/>
      <c r="PQC59" s="526"/>
      <c r="PQD59" s="526"/>
      <c r="PQE59" s="526"/>
      <c r="PQF59" s="526"/>
      <c r="PQG59" s="526"/>
      <c r="PQH59" s="526"/>
      <c r="PQI59" s="526"/>
      <c r="PQJ59" s="526"/>
      <c r="PQK59" s="526"/>
      <c r="PQL59" s="526"/>
      <c r="PQM59" s="526"/>
      <c r="PQN59" s="526"/>
      <c r="PQO59" s="526"/>
      <c r="PQP59" s="526"/>
      <c r="PQQ59" s="526"/>
      <c r="PQR59" s="526"/>
      <c r="PQS59" s="526"/>
      <c r="PQT59" s="526"/>
      <c r="PQU59" s="526"/>
      <c r="PQV59" s="526"/>
      <c r="PQW59" s="526"/>
      <c r="PQX59" s="526"/>
      <c r="PQY59" s="526"/>
      <c r="PQZ59" s="526"/>
      <c r="PRA59" s="526"/>
      <c r="PRB59" s="526"/>
      <c r="PRC59" s="526"/>
      <c r="PRD59" s="526"/>
      <c r="PRE59" s="526"/>
      <c r="PRF59" s="526"/>
      <c r="PRG59" s="526"/>
      <c r="PRH59" s="526"/>
      <c r="PRI59" s="526"/>
      <c r="PRJ59" s="526"/>
      <c r="PRK59" s="526"/>
      <c r="PRL59" s="526"/>
      <c r="PRM59" s="526"/>
      <c r="PRN59" s="526"/>
      <c r="PRO59" s="526"/>
      <c r="PRP59" s="526"/>
      <c r="PRQ59" s="526"/>
      <c r="PRR59" s="526"/>
      <c r="PRS59" s="526"/>
      <c r="PRT59" s="526"/>
      <c r="PRU59" s="526"/>
      <c r="PRV59" s="526"/>
      <c r="PRW59" s="526"/>
      <c r="PRX59" s="526"/>
      <c r="PRY59" s="526"/>
      <c r="PRZ59" s="526"/>
      <c r="PSA59" s="526"/>
      <c r="PSB59" s="526"/>
      <c r="PSC59" s="526"/>
      <c r="PSD59" s="526"/>
      <c r="PSE59" s="526"/>
      <c r="PSF59" s="526"/>
      <c r="PSG59" s="526"/>
      <c r="PSH59" s="526"/>
      <c r="PSI59" s="526"/>
      <c r="PSJ59" s="526"/>
      <c r="PSK59" s="526"/>
      <c r="PSL59" s="526"/>
      <c r="PSM59" s="526"/>
      <c r="PSN59" s="526"/>
      <c r="PSO59" s="526"/>
      <c r="PSP59" s="526"/>
      <c r="PSQ59" s="526"/>
      <c r="PSR59" s="526"/>
      <c r="PSS59" s="526"/>
      <c r="PST59" s="526"/>
      <c r="PSU59" s="526"/>
      <c r="PSV59" s="526"/>
      <c r="PSW59" s="526"/>
      <c r="PSX59" s="526"/>
      <c r="PSY59" s="526"/>
      <c r="PSZ59" s="526"/>
      <c r="PTA59" s="526"/>
      <c r="PTB59" s="526"/>
      <c r="PTC59" s="526"/>
      <c r="PTD59" s="526"/>
      <c r="PTE59" s="526"/>
      <c r="PTF59" s="526"/>
      <c r="PTG59" s="526"/>
      <c r="PTH59" s="526"/>
      <c r="PTI59" s="526"/>
      <c r="PTJ59" s="526"/>
      <c r="PTK59" s="526"/>
      <c r="PTL59" s="526"/>
      <c r="PTM59" s="526"/>
      <c r="PTN59" s="526"/>
      <c r="PTO59" s="526"/>
      <c r="PTP59" s="526"/>
      <c r="PTQ59" s="526"/>
      <c r="PTR59" s="526"/>
      <c r="PTS59" s="526"/>
      <c r="PTT59" s="526"/>
      <c r="PTU59" s="526"/>
      <c r="PTV59" s="526"/>
      <c r="PTW59" s="526"/>
      <c r="PTX59" s="526"/>
      <c r="PTY59" s="526"/>
      <c r="PTZ59" s="526"/>
      <c r="PUA59" s="526"/>
      <c r="PUB59" s="526"/>
      <c r="PUC59" s="526"/>
      <c r="PUD59" s="526"/>
      <c r="PUE59" s="526"/>
      <c r="PUF59" s="526"/>
      <c r="PUG59" s="526"/>
      <c r="PUH59" s="526"/>
      <c r="PUI59" s="526"/>
      <c r="PUJ59" s="526"/>
      <c r="PUK59" s="526"/>
      <c r="PUL59" s="526"/>
      <c r="PUM59" s="526"/>
      <c r="PUN59" s="526"/>
      <c r="PUO59" s="526"/>
      <c r="PUP59" s="526"/>
      <c r="PUQ59" s="526"/>
      <c r="PUR59" s="526"/>
      <c r="PUS59" s="526"/>
      <c r="PUT59" s="526"/>
      <c r="PUU59" s="526"/>
      <c r="PUV59" s="526"/>
      <c r="PUW59" s="526"/>
      <c r="PUX59" s="526"/>
      <c r="PUY59" s="526"/>
      <c r="PUZ59" s="526"/>
      <c r="PVA59" s="526"/>
      <c r="PVB59" s="526"/>
      <c r="PVC59" s="526"/>
      <c r="PVD59" s="526"/>
      <c r="PVE59" s="526"/>
      <c r="PVF59" s="526"/>
      <c r="PVG59" s="526"/>
      <c r="PVH59" s="526"/>
      <c r="PVI59" s="526"/>
      <c r="PVJ59" s="526"/>
      <c r="PVK59" s="526"/>
      <c r="PVL59" s="526"/>
      <c r="PVM59" s="526"/>
      <c r="PVN59" s="526"/>
      <c r="PVO59" s="526"/>
      <c r="PVP59" s="526"/>
      <c r="PVQ59" s="526"/>
      <c r="PVR59" s="526"/>
      <c r="PVS59" s="526"/>
      <c r="PVT59" s="526"/>
      <c r="PVU59" s="526"/>
      <c r="PVV59" s="526"/>
      <c r="PVW59" s="526"/>
      <c r="PVX59" s="526"/>
      <c r="PVY59" s="526"/>
      <c r="PVZ59" s="526"/>
      <c r="PWA59" s="526"/>
      <c r="PWB59" s="526"/>
      <c r="PWC59" s="526"/>
      <c r="PWD59" s="526"/>
      <c r="PWE59" s="526"/>
      <c r="PWF59" s="526"/>
      <c r="PWG59" s="526"/>
      <c r="PWH59" s="526"/>
      <c r="PWI59" s="526"/>
      <c r="PWJ59" s="526"/>
      <c r="PWK59" s="526"/>
      <c r="PWL59" s="526"/>
      <c r="PWM59" s="526"/>
      <c r="PWN59" s="526"/>
      <c r="PWO59" s="526"/>
      <c r="PWP59" s="526"/>
      <c r="PWQ59" s="526"/>
      <c r="PWR59" s="526"/>
      <c r="PWS59" s="526"/>
      <c r="PWT59" s="526"/>
      <c r="PWU59" s="526"/>
      <c r="PWV59" s="526"/>
      <c r="PWW59" s="526"/>
      <c r="PWX59" s="526"/>
      <c r="PWY59" s="526"/>
      <c r="PWZ59" s="526"/>
      <c r="PXA59" s="526"/>
      <c r="PXB59" s="526"/>
      <c r="PXC59" s="526"/>
      <c r="PXD59" s="526"/>
      <c r="PXE59" s="526"/>
      <c r="PXF59" s="526"/>
      <c r="PXG59" s="526"/>
      <c r="PXH59" s="526"/>
      <c r="PXI59" s="526"/>
      <c r="PXJ59" s="526"/>
      <c r="PXK59" s="526"/>
      <c r="PXL59" s="526"/>
      <c r="PXM59" s="526"/>
      <c r="PXN59" s="526"/>
      <c r="PXO59" s="526"/>
      <c r="PXP59" s="526"/>
      <c r="PXQ59" s="526"/>
      <c r="PXR59" s="526"/>
      <c r="PXS59" s="526"/>
      <c r="PXT59" s="526"/>
      <c r="PXU59" s="526"/>
      <c r="PXV59" s="526"/>
      <c r="PXW59" s="526"/>
      <c r="PXX59" s="526"/>
      <c r="PXY59" s="526"/>
      <c r="PXZ59" s="526"/>
      <c r="PYA59" s="526"/>
      <c r="PYB59" s="526"/>
      <c r="PYC59" s="526"/>
      <c r="PYD59" s="526"/>
      <c r="PYE59" s="526"/>
      <c r="PYF59" s="526"/>
      <c r="PYG59" s="526"/>
      <c r="PYH59" s="526"/>
      <c r="PYI59" s="526"/>
      <c r="PYJ59" s="526"/>
      <c r="PYK59" s="526"/>
      <c r="PYL59" s="526"/>
      <c r="PYM59" s="526"/>
      <c r="PYN59" s="526"/>
      <c r="PYO59" s="526"/>
      <c r="PYP59" s="526"/>
      <c r="PYQ59" s="526"/>
      <c r="PYR59" s="526"/>
      <c r="PYS59" s="526"/>
      <c r="PYT59" s="526"/>
      <c r="PYU59" s="526"/>
      <c r="PYV59" s="526"/>
      <c r="PYW59" s="526"/>
      <c r="PYX59" s="526"/>
      <c r="PYY59" s="526"/>
      <c r="PYZ59" s="526"/>
      <c r="PZA59" s="526"/>
      <c r="PZB59" s="526"/>
      <c r="PZC59" s="526"/>
      <c r="PZD59" s="526"/>
      <c r="PZE59" s="526"/>
      <c r="PZF59" s="526"/>
      <c r="PZG59" s="526"/>
      <c r="PZH59" s="526"/>
      <c r="PZI59" s="526"/>
      <c r="PZJ59" s="526"/>
      <c r="PZK59" s="526"/>
      <c r="PZL59" s="526"/>
      <c r="PZM59" s="526"/>
      <c r="PZN59" s="526"/>
      <c r="PZO59" s="526"/>
      <c r="PZP59" s="526"/>
      <c r="PZQ59" s="526"/>
      <c r="PZR59" s="526"/>
      <c r="PZS59" s="526"/>
      <c r="PZT59" s="526"/>
      <c r="PZU59" s="526"/>
      <c r="PZV59" s="526"/>
      <c r="PZW59" s="526"/>
      <c r="PZX59" s="526"/>
      <c r="PZY59" s="526"/>
      <c r="PZZ59" s="526"/>
      <c r="QAA59" s="526"/>
      <c r="QAB59" s="526"/>
      <c r="QAC59" s="526"/>
      <c r="QAD59" s="526"/>
      <c r="QAE59" s="526"/>
      <c r="QAF59" s="526"/>
      <c r="QAG59" s="526"/>
      <c r="QAH59" s="526"/>
      <c r="QAI59" s="526"/>
      <c r="QAJ59" s="526"/>
      <c r="QAK59" s="526"/>
      <c r="QAL59" s="526"/>
      <c r="QAM59" s="526"/>
      <c r="QAN59" s="526"/>
      <c r="QAO59" s="526"/>
      <c r="QAP59" s="526"/>
      <c r="QAQ59" s="526"/>
      <c r="QAR59" s="526"/>
      <c r="QAS59" s="526"/>
      <c r="QAT59" s="526"/>
      <c r="QAU59" s="526"/>
      <c r="QAV59" s="526"/>
      <c r="QAW59" s="526"/>
      <c r="QAX59" s="526"/>
      <c r="QAY59" s="526"/>
      <c r="QAZ59" s="526"/>
      <c r="QBA59" s="526"/>
      <c r="QBB59" s="526"/>
      <c r="QBC59" s="526"/>
      <c r="QBD59" s="526"/>
      <c r="QBE59" s="526"/>
      <c r="QBF59" s="526"/>
      <c r="QBG59" s="526"/>
      <c r="QBH59" s="526"/>
      <c r="QBI59" s="526"/>
      <c r="QBJ59" s="526"/>
      <c r="QBK59" s="526"/>
      <c r="QBL59" s="526"/>
      <c r="QBM59" s="526"/>
      <c r="QBN59" s="526"/>
      <c r="QBO59" s="526"/>
      <c r="QBP59" s="526"/>
      <c r="QBQ59" s="526"/>
      <c r="QBR59" s="526"/>
      <c r="QBS59" s="526"/>
      <c r="QBT59" s="526"/>
      <c r="QBU59" s="526"/>
      <c r="QBV59" s="526"/>
      <c r="QBW59" s="526"/>
      <c r="QBX59" s="526"/>
      <c r="QBY59" s="526"/>
      <c r="QBZ59" s="526"/>
      <c r="QCA59" s="526"/>
      <c r="QCB59" s="526"/>
      <c r="QCC59" s="526"/>
      <c r="QCD59" s="526"/>
      <c r="QCE59" s="526"/>
      <c r="QCF59" s="526"/>
      <c r="QCG59" s="526"/>
      <c r="QCH59" s="526"/>
      <c r="QCI59" s="526"/>
      <c r="QCJ59" s="526"/>
      <c r="QCK59" s="526"/>
      <c r="QCL59" s="526"/>
      <c r="QCM59" s="526"/>
      <c r="QCN59" s="526"/>
      <c r="QCO59" s="526"/>
      <c r="QCP59" s="526"/>
      <c r="QCQ59" s="526"/>
      <c r="QCR59" s="526"/>
      <c r="QCS59" s="526"/>
      <c r="QCT59" s="526"/>
      <c r="QCU59" s="526"/>
      <c r="QCV59" s="526"/>
      <c r="QCW59" s="526"/>
      <c r="QCX59" s="526"/>
      <c r="QCY59" s="526"/>
      <c r="QCZ59" s="526"/>
      <c r="QDA59" s="526"/>
      <c r="QDB59" s="526"/>
      <c r="QDC59" s="526"/>
      <c r="QDD59" s="526"/>
      <c r="QDE59" s="526"/>
      <c r="QDF59" s="526"/>
      <c r="QDG59" s="526"/>
      <c r="QDH59" s="526"/>
      <c r="QDI59" s="526"/>
      <c r="QDJ59" s="526"/>
      <c r="QDK59" s="526"/>
      <c r="QDL59" s="526"/>
      <c r="QDM59" s="526"/>
      <c r="QDN59" s="526"/>
      <c r="QDO59" s="526"/>
      <c r="QDP59" s="526"/>
      <c r="QDQ59" s="526"/>
      <c r="QDR59" s="526"/>
      <c r="QDS59" s="526"/>
      <c r="QDT59" s="526"/>
      <c r="QDU59" s="526"/>
      <c r="QDV59" s="526"/>
      <c r="QDW59" s="526"/>
      <c r="QDX59" s="526"/>
      <c r="QDY59" s="526"/>
      <c r="QDZ59" s="526"/>
      <c r="QEA59" s="526"/>
      <c r="QEB59" s="526"/>
      <c r="QEC59" s="526"/>
      <c r="QED59" s="526"/>
      <c r="QEE59" s="526"/>
      <c r="QEF59" s="526"/>
      <c r="QEG59" s="526"/>
      <c r="QEH59" s="526"/>
      <c r="QEI59" s="526"/>
      <c r="QEJ59" s="526"/>
      <c r="QEK59" s="526"/>
      <c r="QEL59" s="526"/>
      <c r="QEM59" s="526"/>
      <c r="QEN59" s="526"/>
      <c r="QEO59" s="526"/>
      <c r="QEP59" s="526"/>
      <c r="QEQ59" s="526"/>
      <c r="QER59" s="526"/>
      <c r="QES59" s="526"/>
      <c r="QET59" s="526"/>
      <c r="QEU59" s="526"/>
      <c r="QEV59" s="526"/>
      <c r="QEW59" s="526"/>
      <c r="QEX59" s="526"/>
      <c r="QEY59" s="526"/>
      <c r="QEZ59" s="526"/>
      <c r="QFA59" s="526"/>
      <c r="QFB59" s="526"/>
      <c r="QFC59" s="526"/>
      <c r="QFD59" s="526"/>
      <c r="QFE59" s="526"/>
      <c r="QFF59" s="526"/>
      <c r="QFG59" s="526"/>
      <c r="QFH59" s="526"/>
      <c r="QFI59" s="526"/>
      <c r="QFJ59" s="526"/>
      <c r="QFK59" s="526"/>
      <c r="QFL59" s="526"/>
      <c r="QFM59" s="526"/>
      <c r="QFN59" s="526"/>
      <c r="QFO59" s="526"/>
      <c r="QFP59" s="526"/>
      <c r="QFQ59" s="526"/>
      <c r="QFR59" s="526"/>
      <c r="QFS59" s="526"/>
      <c r="QFT59" s="526"/>
      <c r="QFU59" s="526"/>
      <c r="QFV59" s="526"/>
      <c r="QFW59" s="526"/>
      <c r="QFX59" s="526"/>
      <c r="QFY59" s="526"/>
      <c r="QFZ59" s="526"/>
      <c r="QGA59" s="526"/>
      <c r="QGB59" s="526"/>
      <c r="QGC59" s="526"/>
      <c r="QGD59" s="526"/>
      <c r="QGE59" s="526"/>
      <c r="QGF59" s="526"/>
      <c r="QGG59" s="526"/>
      <c r="QGH59" s="526"/>
      <c r="QGI59" s="526"/>
      <c r="QGJ59" s="526"/>
      <c r="QGK59" s="526"/>
      <c r="QGL59" s="526"/>
      <c r="QGM59" s="526"/>
      <c r="QGN59" s="526"/>
      <c r="QGO59" s="526"/>
      <c r="QGP59" s="526"/>
      <c r="QGQ59" s="526"/>
      <c r="QGR59" s="526"/>
      <c r="QGS59" s="526"/>
      <c r="QGT59" s="526"/>
      <c r="QGU59" s="526"/>
      <c r="QGV59" s="526"/>
      <c r="QGW59" s="526"/>
      <c r="QGX59" s="526"/>
      <c r="QGY59" s="526"/>
      <c r="QGZ59" s="526"/>
      <c r="QHA59" s="526"/>
      <c r="QHB59" s="526"/>
      <c r="QHC59" s="526"/>
      <c r="QHD59" s="526"/>
      <c r="QHE59" s="526"/>
      <c r="QHF59" s="526"/>
      <c r="QHG59" s="526"/>
      <c r="QHH59" s="526"/>
      <c r="QHI59" s="526"/>
      <c r="QHJ59" s="526"/>
      <c r="QHK59" s="526"/>
      <c r="QHL59" s="526"/>
      <c r="QHM59" s="526"/>
      <c r="QHN59" s="526"/>
      <c r="QHO59" s="526"/>
      <c r="QHP59" s="526"/>
      <c r="QHQ59" s="526"/>
      <c r="QHR59" s="526"/>
      <c r="QHS59" s="526"/>
      <c r="QHT59" s="526"/>
      <c r="QHU59" s="526"/>
      <c r="QHV59" s="526"/>
      <c r="QHW59" s="526"/>
      <c r="QHX59" s="526"/>
      <c r="QHY59" s="526"/>
      <c r="QHZ59" s="526"/>
      <c r="QIA59" s="526"/>
      <c r="QIB59" s="526"/>
      <c r="QIC59" s="526"/>
      <c r="QID59" s="526"/>
      <c r="QIE59" s="526"/>
      <c r="QIF59" s="526"/>
      <c r="QIG59" s="526"/>
      <c r="QIH59" s="526"/>
      <c r="QII59" s="526"/>
      <c r="QIJ59" s="526"/>
      <c r="QIK59" s="526"/>
      <c r="QIL59" s="526"/>
      <c r="QIM59" s="526"/>
      <c r="QIN59" s="526"/>
      <c r="QIO59" s="526"/>
      <c r="QIP59" s="526"/>
      <c r="QIQ59" s="526"/>
      <c r="QIR59" s="526"/>
      <c r="QIS59" s="526"/>
      <c r="QIT59" s="526"/>
      <c r="QIU59" s="526"/>
      <c r="QIV59" s="526"/>
      <c r="QIW59" s="526"/>
      <c r="QIX59" s="526"/>
      <c r="QIY59" s="526"/>
      <c r="QIZ59" s="526"/>
      <c r="QJA59" s="526"/>
      <c r="QJB59" s="526"/>
      <c r="QJC59" s="526"/>
      <c r="QJD59" s="526"/>
      <c r="QJE59" s="526"/>
      <c r="QJF59" s="526"/>
      <c r="QJG59" s="526"/>
      <c r="QJH59" s="526"/>
      <c r="QJI59" s="526"/>
      <c r="QJJ59" s="526"/>
      <c r="QJK59" s="526"/>
      <c r="QJL59" s="526"/>
      <c r="QJM59" s="526"/>
      <c r="QJN59" s="526"/>
      <c r="QJO59" s="526"/>
      <c r="QJP59" s="526"/>
      <c r="QJQ59" s="526"/>
      <c r="QJR59" s="526"/>
      <c r="QJS59" s="526"/>
      <c r="QJT59" s="526"/>
      <c r="QJU59" s="526"/>
      <c r="QJV59" s="526"/>
      <c r="QJW59" s="526"/>
      <c r="QJX59" s="526"/>
      <c r="QJY59" s="526"/>
      <c r="QJZ59" s="526"/>
      <c r="QKA59" s="526"/>
      <c r="QKB59" s="526"/>
      <c r="QKC59" s="526"/>
      <c r="QKD59" s="526"/>
      <c r="QKE59" s="526"/>
      <c r="QKF59" s="526"/>
      <c r="QKG59" s="526"/>
      <c r="QKH59" s="526"/>
      <c r="QKI59" s="526"/>
      <c r="QKJ59" s="526"/>
      <c r="QKK59" s="526"/>
      <c r="QKL59" s="526"/>
      <c r="QKM59" s="526"/>
      <c r="QKN59" s="526"/>
      <c r="QKO59" s="526"/>
      <c r="QKP59" s="526"/>
      <c r="QKQ59" s="526"/>
      <c r="QKR59" s="526"/>
      <c r="QKS59" s="526"/>
      <c r="QKT59" s="526"/>
      <c r="QKU59" s="526"/>
      <c r="QKV59" s="526"/>
      <c r="QKW59" s="526"/>
      <c r="QKX59" s="526"/>
      <c r="QKY59" s="526"/>
      <c r="QKZ59" s="526"/>
      <c r="QLA59" s="526"/>
      <c r="QLB59" s="526"/>
      <c r="QLC59" s="526"/>
      <c r="QLD59" s="526"/>
      <c r="QLE59" s="526"/>
      <c r="QLF59" s="526"/>
      <c r="QLG59" s="526"/>
      <c r="QLH59" s="526"/>
      <c r="QLI59" s="526"/>
      <c r="QLJ59" s="526"/>
      <c r="QLK59" s="526"/>
      <c r="QLL59" s="526"/>
      <c r="QLM59" s="526"/>
      <c r="QLN59" s="526"/>
      <c r="QLO59" s="526"/>
      <c r="QLP59" s="526"/>
      <c r="QLQ59" s="526"/>
      <c r="QLR59" s="526"/>
      <c r="QLS59" s="526"/>
      <c r="QLT59" s="526"/>
      <c r="QLU59" s="526"/>
      <c r="QLV59" s="526"/>
      <c r="QLW59" s="526"/>
      <c r="QLX59" s="526"/>
      <c r="QLY59" s="526"/>
      <c r="QLZ59" s="526"/>
      <c r="QMA59" s="526"/>
      <c r="QMB59" s="526"/>
      <c r="QMC59" s="526"/>
      <c r="QMD59" s="526"/>
      <c r="QME59" s="526"/>
      <c r="QMF59" s="526"/>
      <c r="QMG59" s="526"/>
      <c r="QMH59" s="526"/>
      <c r="QMI59" s="526"/>
      <c r="QMJ59" s="526"/>
      <c r="QMK59" s="526"/>
      <c r="QML59" s="526"/>
      <c r="QMM59" s="526"/>
      <c r="QMN59" s="526"/>
      <c r="QMO59" s="526"/>
      <c r="QMP59" s="526"/>
      <c r="QMQ59" s="526"/>
      <c r="QMR59" s="526"/>
      <c r="QMS59" s="526"/>
      <c r="QMT59" s="526"/>
      <c r="QMU59" s="526"/>
      <c r="QMV59" s="526"/>
      <c r="QMW59" s="526"/>
      <c r="QMX59" s="526"/>
      <c r="QMY59" s="526"/>
      <c r="QMZ59" s="526"/>
      <c r="QNA59" s="526"/>
      <c r="QNB59" s="526"/>
      <c r="QNC59" s="526"/>
      <c r="QND59" s="526"/>
      <c r="QNE59" s="526"/>
      <c r="QNF59" s="526"/>
      <c r="QNG59" s="526"/>
      <c r="QNH59" s="526"/>
      <c r="QNI59" s="526"/>
      <c r="QNJ59" s="526"/>
      <c r="QNK59" s="526"/>
      <c r="QNL59" s="526"/>
      <c r="QNM59" s="526"/>
      <c r="QNN59" s="526"/>
      <c r="QNO59" s="526"/>
      <c r="QNP59" s="526"/>
      <c r="QNQ59" s="526"/>
      <c r="QNR59" s="526"/>
      <c r="QNS59" s="526"/>
      <c r="QNT59" s="526"/>
      <c r="QNU59" s="526"/>
      <c r="QNV59" s="526"/>
      <c r="QNW59" s="526"/>
      <c r="QNX59" s="526"/>
      <c r="QNY59" s="526"/>
      <c r="QNZ59" s="526"/>
      <c r="QOA59" s="526"/>
      <c r="QOB59" s="526"/>
      <c r="QOC59" s="526"/>
      <c r="QOD59" s="526"/>
      <c r="QOE59" s="526"/>
      <c r="QOF59" s="526"/>
      <c r="QOG59" s="526"/>
      <c r="QOH59" s="526"/>
      <c r="QOI59" s="526"/>
      <c r="QOJ59" s="526"/>
      <c r="QOK59" s="526"/>
      <c r="QOL59" s="526"/>
      <c r="QOM59" s="526"/>
      <c r="QON59" s="526"/>
      <c r="QOO59" s="526"/>
      <c r="QOP59" s="526"/>
      <c r="QOQ59" s="526"/>
      <c r="QOR59" s="526"/>
      <c r="QOS59" s="526"/>
      <c r="QOT59" s="526"/>
      <c r="QOU59" s="526"/>
      <c r="QOV59" s="526"/>
      <c r="QOW59" s="526"/>
      <c r="QOX59" s="526"/>
      <c r="QOY59" s="526"/>
      <c r="QOZ59" s="526"/>
      <c r="QPA59" s="526"/>
      <c r="QPB59" s="526"/>
      <c r="QPC59" s="526"/>
      <c r="QPD59" s="526"/>
      <c r="QPE59" s="526"/>
      <c r="QPF59" s="526"/>
      <c r="QPG59" s="526"/>
      <c r="QPH59" s="526"/>
      <c r="QPI59" s="526"/>
      <c r="QPJ59" s="526"/>
      <c r="QPK59" s="526"/>
      <c r="QPL59" s="526"/>
      <c r="QPM59" s="526"/>
      <c r="QPN59" s="526"/>
      <c r="QPO59" s="526"/>
      <c r="QPP59" s="526"/>
      <c r="QPQ59" s="526"/>
      <c r="QPR59" s="526"/>
      <c r="QPS59" s="526"/>
      <c r="QPT59" s="526"/>
      <c r="QPU59" s="526"/>
      <c r="QPV59" s="526"/>
      <c r="QPW59" s="526"/>
      <c r="QPX59" s="526"/>
      <c r="QPY59" s="526"/>
      <c r="QPZ59" s="526"/>
      <c r="QQA59" s="526"/>
      <c r="QQB59" s="526"/>
      <c r="QQC59" s="526"/>
      <c r="QQD59" s="526"/>
      <c r="QQE59" s="526"/>
      <c r="QQF59" s="526"/>
      <c r="QQG59" s="526"/>
      <c r="QQH59" s="526"/>
      <c r="QQI59" s="526"/>
      <c r="QQJ59" s="526"/>
      <c r="QQK59" s="526"/>
      <c r="QQL59" s="526"/>
      <c r="QQM59" s="526"/>
      <c r="QQN59" s="526"/>
      <c r="QQO59" s="526"/>
      <c r="QQP59" s="526"/>
      <c r="QQQ59" s="526"/>
      <c r="QQR59" s="526"/>
      <c r="QQS59" s="526"/>
      <c r="QQT59" s="526"/>
      <c r="QQU59" s="526"/>
      <c r="QQV59" s="526"/>
      <c r="QQW59" s="526"/>
      <c r="QQX59" s="526"/>
      <c r="QQY59" s="526"/>
      <c r="QQZ59" s="526"/>
      <c r="QRA59" s="526"/>
      <c r="QRB59" s="526"/>
      <c r="QRC59" s="526"/>
      <c r="QRD59" s="526"/>
      <c r="QRE59" s="526"/>
      <c r="QRF59" s="526"/>
      <c r="QRG59" s="526"/>
      <c r="QRH59" s="526"/>
      <c r="QRI59" s="526"/>
      <c r="QRJ59" s="526"/>
      <c r="QRK59" s="526"/>
      <c r="QRL59" s="526"/>
      <c r="QRM59" s="526"/>
      <c r="QRN59" s="526"/>
      <c r="QRO59" s="526"/>
      <c r="QRP59" s="526"/>
      <c r="QRQ59" s="526"/>
      <c r="QRR59" s="526"/>
      <c r="QRS59" s="526"/>
      <c r="QRT59" s="526"/>
      <c r="QRU59" s="526"/>
      <c r="QRV59" s="526"/>
      <c r="QRW59" s="526"/>
      <c r="QRX59" s="526"/>
      <c r="QRY59" s="526"/>
      <c r="QRZ59" s="526"/>
      <c r="QSA59" s="526"/>
      <c r="QSB59" s="526"/>
      <c r="QSC59" s="526"/>
      <c r="QSD59" s="526"/>
      <c r="QSE59" s="526"/>
      <c r="QSF59" s="526"/>
      <c r="QSG59" s="526"/>
      <c r="QSH59" s="526"/>
      <c r="QSI59" s="526"/>
      <c r="QSJ59" s="526"/>
      <c r="QSK59" s="526"/>
      <c r="QSL59" s="526"/>
      <c r="QSM59" s="526"/>
      <c r="QSN59" s="526"/>
      <c r="QSO59" s="526"/>
      <c r="QSP59" s="526"/>
      <c r="QSQ59" s="526"/>
      <c r="QSR59" s="526"/>
      <c r="QSS59" s="526"/>
      <c r="QST59" s="526"/>
      <c r="QSU59" s="526"/>
      <c r="QSV59" s="526"/>
      <c r="QSW59" s="526"/>
      <c r="QSX59" s="526"/>
      <c r="QSY59" s="526"/>
      <c r="QSZ59" s="526"/>
      <c r="QTA59" s="526"/>
      <c r="QTB59" s="526"/>
      <c r="QTC59" s="526"/>
      <c r="QTD59" s="526"/>
      <c r="QTE59" s="526"/>
      <c r="QTF59" s="526"/>
      <c r="QTG59" s="526"/>
      <c r="QTH59" s="526"/>
      <c r="QTI59" s="526"/>
      <c r="QTJ59" s="526"/>
      <c r="QTK59" s="526"/>
      <c r="QTL59" s="526"/>
      <c r="QTM59" s="526"/>
      <c r="QTN59" s="526"/>
      <c r="QTO59" s="526"/>
      <c r="QTP59" s="526"/>
      <c r="QTQ59" s="526"/>
      <c r="QTR59" s="526"/>
      <c r="QTS59" s="526"/>
      <c r="QTT59" s="526"/>
      <c r="QTU59" s="526"/>
      <c r="QTV59" s="526"/>
      <c r="QTW59" s="526"/>
      <c r="QTX59" s="526"/>
      <c r="QTY59" s="526"/>
      <c r="QTZ59" s="526"/>
      <c r="QUA59" s="526"/>
      <c r="QUB59" s="526"/>
      <c r="QUC59" s="526"/>
      <c r="QUD59" s="526"/>
      <c r="QUE59" s="526"/>
      <c r="QUF59" s="526"/>
      <c r="QUG59" s="526"/>
      <c r="QUH59" s="526"/>
      <c r="QUI59" s="526"/>
      <c r="QUJ59" s="526"/>
      <c r="QUK59" s="526"/>
      <c r="QUL59" s="526"/>
      <c r="QUM59" s="526"/>
      <c r="QUN59" s="526"/>
      <c r="QUO59" s="526"/>
      <c r="QUP59" s="526"/>
      <c r="QUQ59" s="526"/>
      <c r="QUR59" s="526"/>
      <c r="QUS59" s="526"/>
      <c r="QUT59" s="526"/>
      <c r="QUU59" s="526"/>
      <c r="QUV59" s="526"/>
      <c r="QUW59" s="526"/>
      <c r="QUX59" s="526"/>
      <c r="QUY59" s="526"/>
      <c r="QUZ59" s="526"/>
      <c r="QVA59" s="526"/>
      <c r="QVB59" s="526"/>
      <c r="QVC59" s="526"/>
      <c r="QVD59" s="526"/>
      <c r="QVE59" s="526"/>
      <c r="QVF59" s="526"/>
      <c r="QVG59" s="526"/>
      <c r="QVH59" s="526"/>
      <c r="QVI59" s="526"/>
      <c r="QVJ59" s="526"/>
      <c r="QVK59" s="526"/>
      <c r="QVL59" s="526"/>
      <c r="QVM59" s="526"/>
      <c r="QVN59" s="526"/>
      <c r="QVO59" s="526"/>
      <c r="QVP59" s="526"/>
      <c r="QVQ59" s="526"/>
      <c r="QVR59" s="526"/>
      <c r="QVS59" s="526"/>
      <c r="QVT59" s="526"/>
      <c r="QVU59" s="526"/>
      <c r="QVV59" s="526"/>
      <c r="QVW59" s="526"/>
      <c r="QVX59" s="526"/>
      <c r="QVY59" s="526"/>
      <c r="QVZ59" s="526"/>
      <c r="QWA59" s="526"/>
      <c r="QWB59" s="526"/>
      <c r="QWC59" s="526"/>
      <c r="QWD59" s="526"/>
      <c r="QWE59" s="526"/>
      <c r="QWF59" s="526"/>
      <c r="QWG59" s="526"/>
      <c r="QWH59" s="526"/>
      <c r="QWI59" s="526"/>
      <c r="QWJ59" s="526"/>
      <c r="QWK59" s="526"/>
      <c r="QWL59" s="526"/>
      <c r="QWM59" s="526"/>
      <c r="QWN59" s="526"/>
      <c r="QWO59" s="526"/>
      <c r="QWP59" s="526"/>
      <c r="QWQ59" s="526"/>
      <c r="QWR59" s="526"/>
      <c r="QWS59" s="526"/>
      <c r="QWT59" s="526"/>
      <c r="QWU59" s="526"/>
      <c r="QWV59" s="526"/>
      <c r="QWW59" s="526"/>
      <c r="QWX59" s="526"/>
      <c r="QWY59" s="526"/>
      <c r="QWZ59" s="526"/>
      <c r="QXA59" s="526"/>
      <c r="QXB59" s="526"/>
      <c r="QXC59" s="526"/>
      <c r="QXD59" s="526"/>
      <c r="QXE59" s="526"/>
      <c r="QXF59" s="526"/>
      <c r="QXG59" s="526"/>
      <c r="QXH59" s="526"/>
      <c r="QXI59" s="526"/>
      <c r="QXJ59" s="526"/>
      <c r="QXK59" s="526"/>
      <c r="QXL59" s="526"/>
      <c r="QXM59" s="526"/>
      <c r="QXN59" s="526"/>
      <c r="QXO59" s="526"/>
      <c r="QXP59" s="526"/>
      <c r="QXQ59" s="526"/>
      <c r="QXR59" s="526"/>
      <c r="QXS59" s="526"/>
      <c r="QXT59" s="526"/>
      <c r="QXU59" s="526"/>
      <c r="QXV59" s="526"/>
      <c r="QXW59" s="526"/>
      <c r="QXX59" s="526"/>
      <c r="QXY59" s="526"/>
      <c r="QXZ59" s="526"/>
      <c r="QYA59" s="526"/>
      <c r="QYB59" s="526"/>
      <c r="QYC59" s="526"/>
      <c r="QYD59" s="526"/>
      <c r="QYE59" s="526"/>
      <c r="QYF59" s="526"/>
      <c r="QYG59" s="526"/>
      <c r="QYH59" s="526"/>
      <c r="QYI59" s="526"/>
      <c r="QYJ59" s="526"/>
      <c r="QYK59" s="526"/>
      <c r="QYL59" s="526"/>
      <c r="QYM59" s="526"/>
      <c r="QYN59" s="526"/>
      <c r="QYO59" s="526"/>
      <c r="QYP59" s="526"/>
      <c r="QYQ59" s="526"/>
      <c r="QYR59" s="526"/>
      <c r="QYS59" s="526"/>
      <c r="QYT59" s="526"/>
      <c r="QYU59" s="526"/>
      <c r="QYV59" s="526"/>
      <c r="QYW59" s="526"/>
      <c r="QYX59" s="526"/>
      <c r="QYY59" s="526"/>
      <c r="QYZ59" s="526"/>
      <c r="QZA59" s="526"/>
      <c r="QZB59" s="526"/>
      <c r="QZC59" s="526"/>
      <c r="QZD59" s="526"/>
      <c r="QZE59" s="526"/>
      <c r="QZF59" s="526"/>
      <c r="QZG59" s="526"/>
      <c r="QZH59" s="526"/>
      <c r="QZI59" s="526"/>
      <c r="QZJ59" s="526"/>
      <c r="QZK59" s="526"/>
      <c r="QZL59" s="526"/>
      <c r="QZM59" s="526"/>
      <c r="QZN59" s="526"/>
      <c r="QZO59" s="526"/>
      <c r="QZP59" s="526"/>
      <c r="QZQ59" s="526"/>
      <c r="QZR59" s="526"/>
      <c r="QZS59" s="526"/>
      <c r="QZT59" s="526"/>
      <c r="QZU59" s="526"/>
      <c r="QZV59" s="526"/>
      <c r="QZW59" s="526"/>
      <c r="QZX59" s="526"/>
      <c r="QZY59" s="526"/>
      <c r="QZZ59" s="526"/>
      <c r="RAA59" s="526"/>
      <c r="RAB59" s="526"/>
      <c r="RAC59" s="526"/>
      <c r="RAD59" s="526"/>
      <c r="RAE59" s="526"/>
      <c r="RAF59" s="526"/>
      <c r="RAG59" s="526"/>
      <c r="RAH59" s="526"/>
      <c r="RAI59" s="526"/>
      <c r="RAJ59" s="526"/>
      <c r="RAK59" s="526"/>
      <c r="RAL59" s="526"/>
      <c r="RAM59" s="526"/>
      <c r="RAN59" s="526"/>
      <c r="RAO59" s="526"/>
      <c r="RAP59" s="526"/>
      <c r="RAQ59" s="526"/>
      <c r="RAR59" s="526"/>
      <c r="RAS59" s="526"/>
      <c r="RAT59" s="526"/>
      <c r="RAU59" s="526"/>
      <c r="RAV59" s="526"/>
      <c r="RAW59" s="526"/>
      <c r="RAX59" s="526"/>
      <c r="RAY59" s="526"/>
      <c r="RAZ59" s="526"/>
      <c r="RBA59" s="526"/>
      <c r="RBB59" s="526"/>
      <c r="RBC59" s="526"/>
      <c r="RBD59" s="526"/>
      <c r="RBE59" s="526"/>
      <c r="RBF59" s="526"/>
      <c r="RBG59" s="526"/>
      <c r="RBH59" s="526"/>
      <c r="RBI59" s="526"/>
      <c r="RBJ59" s="526"/>
      <c r="RBK59" s="526"/>
      <c r="RBL59" s="526"/>
      <c r="RBM59" s="526"/>
      <c r="RBN59" s="526"/>
      <c r="RBO59" s="526"/>
      <c r="RBP59" s="526"/>
      <c r="RBQ59" s="526"/>
      <c r="RBR59" s="526"/>
      <c r="RBS59" s="526"/>
      <c r="RBT59" s="526"/>
      <c r="RBU59" s="526"/>
      <c r="RBV59" s="526"/>
      <c r="RBW59" s="526"/>
      <c r="RBX59" s="526"/>
      <c r="RBY59" s="526"/>
      <c r="RBZ59" s="526"/>
      <c r="RCA59" s="526"/>
      <c r="RCB59" s="526"/>
      <c r="RCC59" s="526"/>
      <c r="RCD59" s="526"/>
      <c r="RCE59" s="526"/>
      <c r="RCF59" s="526"/>
      <c r="RCG59" s="526"/>
      <c r="RCH59" s="526"/>
      <c r="RCI59" s="526"/>
      <c r="RCJ59" s="526"/>
      <c r="RCK59" s="526"/>
      <c r="RCL59" s="526"/>
      <c r="RCM59" s="526"/>
      <c r="RCN59" s="526"/>
      <c r="RCO59" s="526"/>
      <c r="RCP59" s="526"/>
      <c r="RCQ59" s="526"/>
      <c r="RCR59" s="526"/>
      <c r="RCS59" s="526"/>
      <c r="RCT59" s="526"/>
      <c r="RCU59" s="526"/>
      <c r="RCV59" s="526"/>
      <c r="RCW59" s="526"/>
      <c r="RCX59" s="526"/>
      <c r="RCY59" s="526"/>
      <c r="RCZ59" s="526"/>
      <c r="RDA59" s="526"/>
      <c r="RDB59" s="526"/>
      <c r="RDC59" s="526"/>
      <c r="RDD59" s="526"/>
      <c r="RDE59" s="526"/>
      <c r="RDF59" s="526"/>
      <c r="RDG59" s="526"/>
      <c r="RDH59" s="526"/>
      <c r="RDI59" s="526"/>
      <c r="RDJ59" s="526"/>
      <c r="RDK59" s="526"/>
      <c r="RDL59" s="526"/>
      <c r="RDM59" s="526"/>
      <c r="RDN59" s="526"/>
      <c r="RDO59" s="526"/>
      <c r="RDP59" s="526"/>
      <c r="RDQ59" s="526"/>
      <c r="RDR59" s="526"/>
      <c r="RDS59" s="526"/>
      <c r="RDT59" s="526"/>
      <c r="RDU59" s="526"/>
      <c r="RDV59" s="526"/>
      <c r="RDW59" s="526"/>
      <c r="RDX59" s="526"/>
      <c r="RDY59" s="526"/>
      <c r="RDZ59" s="526"/>
      <c r="REA59" s="526"/>
      <c r="REB59" s="526"/>
      <c r="REC59" s="526"/>
      <c r="RED59" s="526"/>
      <c r="REE59" s="526"/>
      <c r="REF59" s="526"/>
      <c r="REG59" s="526"/>
      <c r="REH59" s="526"/>
      <c r="REI59" s="526"/>
      <c r="REJ59" s="526"/>
      <c r="REK59" s="526"/>
      <c r="REL59" s="526"/>
      <c r="REM59" s="526"/>
      <c r="REN59" s="526"/>
      <c r="REO59" s="526"/>
      <c r="REP59" s="526"/>
      <c r="REQ59" s="526"/>
      <c r="RER59" s="526"/>
      <c r="RES59" s="526"/>
      <c r="RET59" s="526"/>
      <c r="REU59" s="526"/>
      <c r="REV59" s="526"/>
      <c r="REW59" s="526"/>
      <c r="REX59" s="526"/>
      <c r="REY59" s="526"/>
      <c r="REZ59" s="526"/>
      <c r="RFA59" s="526"/>
      <c r="RFB59" s="526"/>
      <c r="RFC59" s="526"/>
      <c r="RFD59" s="526"/>
      <c r="RFE59" s="526"/>
      <c r="RFF59" s="526"/>
      <c r="RFG59" s="526"/>
      <c r="RFH59" s="526"/>
      <c r="RFI59" s="526"/>
      <c r="RFJ59" s="526"/>
      <c r="RFK59" s="526"/>
      <c r="RFL59" s="526"/>
      <c r="RFM59" s="526"/>
      <c r="RFN59" s="526"/>
      <c r="RFO59" s="526"/>
      <c r="RFP59" s="526"/>
      <c r="RFQ59" s="526"/>
      <c r="RFR59" s="526"/>
      <c r="RFS59" s="526"/>
      <c r="RFT59" s="526"/>
      <c r="RFU59" s="526"/>
      <c r="RFV59" s="526"/>
      <c r="RFW59" s="526"/>
      <c r="RFX59" s="526"/>
      <c r="RFY59" s="526"/>
      <c r="RFZ59" s="526"/>
      <c r="RGA59" s="526"/>
      <c r="RGB59" s="526"/>
      <c r="RGC59" s="526"/>
      <c r="RGD59" s="526"/>
      <c r="RGE59" s="526"/>
      <c r="RGF59" s="526"/>
      <c r="RGG59" s="526"/>
      <c r="RGH59" s="526"/>
      <c r="RGI59" s="526"/>
      <c r="RGJ59" s="526"/>
      <c r="RGK59" s="526"/>
      <c r="RGL59" s="526"/>
      <c r="RGM59" s="526"/>
      <c r="RGN59" s="526"/>
      <c r="RGO59" s="526"/>
      <c r="RGP59" s="526"/>
      <c r="RGQ59" s="526"/>
      <c r="RGR59" s="526"/>
      <c r="RGS59" s="526"/>
      <c r="RGT59" s="526"/>
      <c r="RGU59" s="526"/>
      <c r="RGV59" s="526"/>
      <c r="RGW59" s="526"/>
      <c r="RGX59" s="526"/>
      <c r="RGY59" s="526"/>
      <c r="RGZ59" s="526"/>
      <c r="RHA59" s="526"/>
      <c r="RHB59" s="526"/>
      <c r="RHC59" s="526"/>
      <c r="RHD59" s="526"/>
      <c r="RHE59" s="526"/>
      <c r="RHF59" s="526"/>
      <c r="RHG59" s="526"/>
      <c r="RHH59" s="526"/>
      <c r="RHI59" s="526"/>
      <c r="RHJ59" s="526"/>
      <c r="RHK59" s="526"/>
      <c r="RHL59" s="526"/>
      <c r="RHM59" s="526"/>
      <c r="RHN59" s="526"/>
      <c r="RHO59" s="526"/>
      <c r="RHP59" s="526"/>
      <c r="RHQ59" s="526"/>
      <c r="RHR59" s="526"/>
      <c r="RHS59" s="526"/>
      <c r="RHT59" s="526"/>
      <c r="RHU59" s="526"/>
      <c r="RHV59" s="526"/>
      <c r="RHW59" s="526"/>
      <c r="RHX59" s="526"/>
      <c r="RHY59" s="526"/>
      <c r="RHZ59" s="526"/>
      <c r="RIA59" s="526"/>
      <c r="RIB59" s="526"/>
      <c r="RIC59" s="526"/>
      <c r="RID59" s="526"/>
      <c r="RIE59" s="526"/>
      <c r="RIF59" s="526"/>
      <c r="RIG59" s="526"/>
      <c r="RIH59" s="526"/>
      <c r="RII59" s="526"/>
      <c r="RIJ59" s="526"/>
      <c r="RIK59" s="526"/>
      <c r="RIL59" s="526"/>
      <c r="RIM59" s="526"/>
      <c r="RIN59" s="526"/>
      <c r="RIO59" s="526"/>
      <c r="RIP59" s="526"/>
      <c r="RIQ59" s="526"/>
      <c r="RIR59" s="526"/>
      <c r="RIS59" s="526"/>
      <c r="RIT59" s="526"/>
      <c r="RIU59" s="526"/>
      <c r="RIV59" s="526"/>
      <c r="RIW59" s="526"/>
      <c r="RIX59" s="526"/>
      <c r="RIY59" s="526"/>
      <c r="RIZ59" s="526"/>
      <c r="RJA59" s="526"/>
      <c r="RJB59" s="526"/>
      <c r="RJC59" s="526"/>
      <c r="RJD59" s="526"/>
      <c r="RJE59" s="526"/>
      <c r="RJF59" s="526"/>
      <c r="RJG59" s="526"/>
      <c r="RJH59" s="526"/>
      <c r="RJI59" s="526"/>
      <c r="RJJ59" s="526"/>
      <c r="RJK59" s="526"/>
      <c r="RJL59" s="526"/>
      <c r="RJM59" s="526"/>
      <c r="RJN59" s="526"/>
      <c r="RJO59" s="526"/>
      <c r="RJP59" s="526"/>
      <c r="RJQ59" s="526"/>
      <c r="RJR59" s="526"/>
      <c r="RJS59" s="526"/>
      <c r="RJT59" s="526"/>
      <c r="RJU59" s="526"/>
      <c r="RJV59" s="526"/>
      <c r="RJW59" s="526"/>
      <c r="RJX59" s="526"/>
      <c r="RJY59" s="526"/>
      <c r="RJZ59" s="526"/>
      <c r="RKA59" s="526"/>
      <c r="RKB59" s="526"/>
      <c r="RKC59" s="526"/>
      <c r="RKD59" s="526"/>
      <c r="RKE59" s="526"/>
      <c r="RKF59" s="526"/>
      <c r="RKG59" s="526"/>
      <c r="RKH59" s="526"/>
      <c r="RKI59" s="526"/>
      <c r="RKJ59" s="526"/>
      <c r="RKK59" s="526"/>
      <c r="RKL59" s="526"/>
      <c r="RKM59" s="526"/>
      <c r="RKN59" s="526"/>
      <c r="RKO59" s="526"/>
      <c r="RKP59" s="526"/>
      <c r="RKQ59" s="526"/>
      <c r="RKR59" s="526"/>
      <c r="RKS59" s="526"/>
      <c r="RKT59" s="526"/>
      <c r="RKU59" s="526"/>
      <c r="RKV59" s="526"/>
      <c r="RKW59" s="526"/>
      <c r="RKX59" s="526"/>
      <c r="RKY59" s="526"/>
      <c r="RKZ59" s="526"/>
      <c r="RLA59" s="526"/>
      <c r="RLB59" s="526"/>
      <c r="RLC59" s="526"/>
      <c r="RLD59" s="526"/>
      <c r="RLE59" s="526"/>
      <c r="RLF59" s="526"/>
      <c r="RLG59" s="526"/>
      <c r="RLH59" s="526"/>
      <c r="RLI59" s="526"/>
      <c r="RLJ59" s="526"/>
      <c r="RLK59" s="526"/>
      <c r="RLL59" s="526"/>
      <c r="RLM59" s="526"/>
      <c r="RLN59" s="526"/>
      <c r="RLO59" s="526"/>
      <c r="RLP59" s="526"/>
      <c r="RLQ59" s="526"/>
      <c r="RLR59" s="526"/>
      <c r="RLS59" s="526"/>
      <c r="RLT59" s="526"/>
      <c r="RLU59" s="526"/>
      <c r="RLV59" s="526"/>
      <c r="RLW59" s="526"/>
      <c r="RLX59" s="526"/>
      <c r="RLY59" s="526"/>
      <c r="RLZ59" s="526"/>
      <c r="RMA59" s="526"/>
      <c r="RMB59" s="526"/>
      <c r="RMC59" s="526"/>
      <c r="RMD59" s="526"/>
      <c r="RME59" s="526"/>
      <c r="RMF59" s="526"/>
      <c r="RMG59" s="526"/>
      <c r="RMH59" s="526"/>
      <c r="RMI59" s="526"/>
      <c r="RMJ59" s="526"/>
      <c r="RMK59" s="526"/>
      <c r="RML59" s="526"/>
      <c r="RMM59" s="526"/>
      <c r="RMN59" s="526"/>
      <c r="RMO59" s="526"/>
      <c r="RMP59" s="526"/>
      <c r="RMQ59" s="526"/>
      <c r="RMR59" s="526"/>
      <c r="RMS59" s="526"/>
      <c r="RMT59" s="526"/>
      <c r="RMU59" s="526"/>
      <c r="RMV59" s="526"/>
      <c r="RMW59" s="526"/>
      <c r="RMX59" s="526"/>
      <c r="RMY59" s="526"/>
      <c r="RMZ59" s="526"/>
      <c r="RNA59" s="526"/>
      <c r="RNB59" s="526"/>
      <c r="RNC59" s="526"/>
      <c r="RND59" s="526"/>
      <c r="RNE59" s="526"/>
      <c r="RNF59" s="526"/>
      <c r="RNG59" s="526"/>
      <c r="RNH59" s="526"/>
      <c r="RNI59" s="526"/>
      <c r="RNJ59" s="526"/>
      <c r="RNK59" s="526"/>
      <c r="RNL59" s="526"/>
      <c r="RNM59" s="526"/>
      <c r="RNN59" s="526"/>
      <c r="RNO59" s="526"/>
      <c r="RNP59" s="526"/>
      <c r="RNQ59" s="526"/>
      <c r="RNR59" s="526"/>
      <c r="RNS59" s="526"/>
      <c r="RNT59" s="526"/>
      <c r="RNU59" s="526"/>
      <c r="RNV59" s="526"/>
      <c r="RNW59" s="526"/>
      <c r="RNX59" s="526"/>
      <c r="RNY59" s="526"/>
      <c r="RNZ59" s="526"/>
      <c r="ROA59" s="526"/>
      <c r="ROB59" s="526"/>
      <c r="ROC59" s="526"/>
      <c r="ROD59" s="526"/>
      <c r="ROE59" s="526"/>
      <c r="ROF59" s="526"/>
      <c r="ROG59" s="526"/>
      <c r="ROH59" s="526"/>
      <c r="ROI59" s="526"/>
      <c r="ROJ59" s="526"/>
      <c r="ROK59" s="526"/>
      <c r="ROL59" s="526"/>
      <c r="ROM59" s="526"/>
      <c r="RON59" s="526"/>
      <c r="ROO59" s="526"/>
      <c r="ROP59" s="526"/>
      <c r="ROQ59" s="526"/>
      <c r="ROR59" s="526"/>
      <c r="ROS59" s="526"/>
      <c r="ROT59" s="526"/>
      <c r="ROU59" s="526"/>
      <c r="ROV59" s="526"/>
      <c r="ROW59" s="526"/>
      <c r="ROX59" s="526"/>
      <c r="ROY59" s="526"/>
      <c r="ROZ59" s="526"/>
      <c r="RPA59" s="526"/>
      <c r="RPB59" s="526"/>
      <c r="RPC59" s="526"/>
      <c r="RPD59" s="526"/>
      <c r="RPE59" s="526"/>
      <c r="RPF59" s="526"/>
      <c r="RPG59" s="526"/>
      <c r="RPH59" s="526"/>
      <c r="RPI59" s="526"/>
      <c r="RPJ59" s="526"/>
      <c r="RPK59" s="526"/>
      <c r="RPL59" s="526"/>
      <c r="RPM59" s="526"/>
      <c r="RPN59" s="526"/>
      <c r="RPO59" s="526"/>
      <c r="RPP59" s="526"/>
      <c r="RPQ59" s="526"/>
      <c r="RPR59" s="526"/>
      <c r="RPS59" s="526"/>
      <c r="RPT59" s="526"/>
      <c r="RPU59" s="526"/>
      <c r="RPV59" s="526"/>
      <c r="RPW59" s="526"/>
      <c r="RPX59" s="526"/>
      <c r="RPY59" s="526"/>
      <c r="RPZ59" s="526"/>
      <c r="RQA59" s="526"/>
      <c r="RQB59" s="526"/>
      <c r="RQC59" s="526"/>
      <c r="RQD59" s="526"/>
      <c r="RQE59" s="526"/>
      <c r="RQF59" s="526"/>
      <c r="RQG59" s="526"/>
      <c r="RQH59" s="526"/>
      <c r="RQI59" s="526"/>
      <c r="RQJ59" s="526"/>
      <c r="RQK59" s="526"/>
      <c r="RQL59" s="526"/>
      <c r="RQM59" s="526"/>
      <c r="RQN59" s="526"/>
      <c r="RQO59" s="526"/>
      <c r="RQP59" s="526"/>
      <c r="RQQ59" s="526"/>
      <c r="RQR59" s="526"/>
      <c r="RQS59" s="526"/>
      <c r="RQT59" s="526"/>
      <c r="RQU59" s="526"/>
      <c r="RQV59" s="526"/>
      <c r="RQW59" s="526"/>
      <c r="RQX59" s="526"/>
      <c r="RQY59" s="526"/>
      <c r="RQZ59" s="526"/>
      <c r="RRA59" s="526"/>
      <c r="RRB59" s="526"/>
      <c r="RRC59" s="526"/>
      <c r="RRD59" s="526"/>
      <c r="RRE59" s="526"/>
      <c r="RRF59" s="526"/>
      <c r="RRG59" s="526"/>
      <c r="RRH59" s="526"/>
      <c r="RRI59" s="526"/>
      <c r="RRJ59" s="526"/>
      <c r="RRK59" s="526"/>
      <c r="RRL59" s="526"/>
      <c r="RRM59" s="526"/>
      <c r="RRN59" s="526"/>
      <c r="RRO59" s="526"/>
      <c r="RRP59" s="526"/>
      <c r="RRQ59" s="526"/>
      <c r="RRR59" s="526"/>
      <c r="RRS59" s="526"/>
      <c r="RRT59" s="526"/>
      <c r="RRU59" s="526"/>
      <c r="RRV59" s="526"/>
      <c r="RRW59" s="526"/>
      <c r="RRX59" s="526"/>
      <c r="RRY59" s="526"/>
      <c r="RRZ59" s="526"/>
      <c r="RSA59" s="526"/>
      <c r="RSB59" s="526"/>
      <c r="RSC59" s="526"/>
      <c r="RSD59" s="526"/>
      <c r="RSE59" s="526"/>
      <c r="RSF59" s="526"/>
      <c r="RSG59" s="526"/>
      <c r="RSH59" s="526"/>
      <c r="RSI59" s="526"/>
      <c r="RSJ59" s="526"/>
      <c r="RSK59" s="526"/>
      <c r="RSL59" s="526"/>
      <c r="RSM59" s="526"/>
      <c r="RSN59" s="526"/>
      <c r="RSO59" s="526"/>
      <c r="RSP59" s="526"/>
      <c r="RSQ59" s="526"/>
      <c r="RSR59" s="526"/>
      <c r="RSS59" s="526"/>
      <c r="RST59" s="526"/>
      <c r="RSU59" s="526"/>
      <c r="RSV59" s="526"/>
      <c r="RSW59" s="526"/>
      <c r="RSX59" s="526"/>
      <c r="RSY59" s="526"/>
      <c r="RSZ59" s="526"/>
      <c r="RTA59" s="526"/>
      <c r="RTB59" s="526"/>
      <c r="RTC59" s="526"/>
      <c r="RTD59" s="526"/>
      <c r="RTE59" s="526"/>
      <c r="RTF59" s="526"/>
      <c r="RTG59" s="526"/>
      <c r="RTH59" s="526"/>
      <c r="RTI59" s="526"/>
      <c r="RTJ59" s="526"/>
      <c r="RTK59" s="526"/>
      <c r="RTL59" s="526"/>
      <c r="RTM59" s="526"/>
      <c r="RTN59" s="526"/>
      <c r="RTO59" s="526"/>
      <c r="RTP59" s="526"/>
      <c r="RTQ59" s="526"/>
      <c r="RTR59" s="526"/>
      <c r="RTS59" s="526"/>
      <c r="RTT59" s="526"/>
      <c r="RTU59" s="526"/>
      <c r="RTV59" s="526"/>
      <c r="RTW59" s="526"/>
      <c r="RTX59" s="526"/>
      <c r="RTY59" s="526"/>
      <c r="RTZ59" s="526"/>
      <c r="RUA59" s="526"/>
      <c r="RUB59" s="526"/>
      <c r="RUC59" s="526"/>
      <c r="RUD59" s="526"/>
      <c r="RUE59" s="526"/>
      <c r="RUF59" s="526"/>
      <c r="RUG59" s="526"/>
      <c r="RUH59" s="526"/>
      <c r="RUI59" s="526"/>
      <c r="RUJ59" s="526"/>
      <c r="RUK59" s="526"/>
      <c r="RUL59" s="526"/>
      <c r="RUM59" s="526"/>
      <c r="RUN59" s="526"/>
      <c r="RUO59" s="526"/>
      <c r="RUP59" s="526"/>
      <c r="RUQ59" s="526"/>
      <c r="RUR59" s="526"/>
      <c r="RUS59" s="526"/>
      <c r="RUT59" s="526"/>
      <c r="RUU59" s="526"/>
      <c r="RUV59" s="526"/>
      <c r="RUW59" s="526"/>
      <c r="RUX59" s="526"/>
      <c r="RUY59" s="526"/>
      <c r="RUZ59" s="526"/>
      <c r="RVA59" s="526"/>
      <c r="RVB59" s="526"/>
      <c r="RVC59" s="526"/>
      <c r="RVD59" s="526"/>
      <c r="RVE59" s="526"/>
      <c r="RVF59" s="526"/>
      <c r="RVG59" s="526"/>
      <c r="RVH59" s="526"/>
      <c r="RVI59" s="526"/>
      <c r="RVJ59" s="526"/>
      <c r="RVK59" s="526"/>
      <c r="RVL59" s="526"/>
      <c r="RVM59" s="526"/>
      <c r="RVN59" s="526"/>
      <c r="RVO59" s="526"/>
      <c r="RVP59" s="526"/>
      <c r="RVQ59" s="526"/>
      <c r="RVR59" s="526"/>
      <c r="RVS59" s="526"/>
      <c r="RVT59" s="526"/>
      <c r="RVU59" s="526"/>
      <c r="RVV59" s="526"/>
      <c r="RVW59" s="526"/>
      <c r="RVX59" s="526"/>
      <c r="RVY59" s="526"/>
      <c r="RVZ59" s="526"/>
      <c r="RWA59" s="526"/>
      <c r="RWB59" s="526"/>
      <c r="RWC59" s="526"/>
      <c r="RWD59" s="526"/>
      <c r="RWE59" s="526"/>
      <c r="RWF59" s="526"/>
      <c r="RWG59" s="526"/>
      <c r="RWH59" s="526"/>
      <c r="RWI59" s="526"/>
      <c r="RWJ59" s="526"/>
      <c r="RWK59" s="526"/>
      <c r="RWL59" s="526"/>
      <c r="RWM59" s="526"/>
      <c r="RWN59" s="526"/>
      <c r="RWO59" s="526"/>
      <c r="RWP59" s="526"/>
      <c r="RWQ59" s="526"/>
      <c r="RWR59" s="526"/>
      <c r="RWS59" s="526"/>
      <c r="RWT59" s="526"/>
      <c r="RWU59" s="526"/>
      <c r="RWV59" s="526"/>
      <c r="RWW59" s="526"/>
      <c r="RWX59" s="526"/>
      <c r="RWY59" s="526"/>
      <c r="RWZ59" s="526"/>
      <c r="RXA59" s="526"/>
      <c r="RXB59" s="526"/>
      <c r="RXC59" s="526"/>
      <c r="RXD59" s="526"/>
      <c r="RXE59" s="526"/>
      <c r="RXF59" s="526"/>
      <c r="RXG59" s="526"/>
      <c r="RXH59" s="526"/>
      <c r="RXI59" s="526"/>
      <c r="RXJ59" s="526"/>
      <c r="RXK59" s="526"/>
      <c r="RXL59" s="526"/>
      <c r="RXM59" s="526"/>
      <c r="RXN59" s="526"/>
      <c r="RXO59" s="526"/>
      <c r="RXP59" s="526"/>
      <c r="RXQ59" s="526"/>
      <c r="RXR59" s="526"/>
      <c r="RXS59" s="526"/>
      <c r="RXT59" s="526"/>
      <c r="RXU59" s="526"/>
      <c r="RXV59" s="526"/>
      <c r="RXW59" s="526"/>
      <c r="RXX59" s="526"/>
      <c r="RXY59" s="526"/>
      <c r="RXZ59" s="526"/>
      <c r="RYA59" s="526"/>
      <c r="RYB59" s="526"/>
      <c r="RYC59" s="526"/>
      <c r="RYD59" s="526"/>
      <c r="RYE59" s="526"/>
      <c r="RYF59" s="526"/>
      <c r="RYG59" s="526"/>
      <c r="RYH59" s="526"/>
      <c r="RYI59" s="526"/>
      <c r="RYJ59" s="526"/>
      <c r="RYK59" s="526"/>
      <c r="RYL59" s="526"/>
      <c r="RYM59" s="526"/>
      <c r="RYN59" s="526"/>
      <c r="RYO59" s="526"/>
      <c r="RYP59" s="526"/>
      <c r="RYQ59" s="526"/>
      <c r="RYR59" s="526"/>
      <c r="RYS59" s="526"/>
      <c r="RYT59" s="526"/>
      <c r="RYU59" s="526"/>
      <c r="RYV59" s="526"/>
      <c r="RYW59" s="526"/>
      <c r="RYX59" s="526"/>
      <c r="RYY59" s="526"/>
      <c r="RYZ59" s="526"/>
      <c r="RZA59" s="526"/>
      <c r="RZB59" s="526"/>
      <c r="RZC59" s="526"/>
      <c r="RZD59" s="526"/>
      <c r="RZE59" s="526"/>
      <c r="RZF59" s="526"/>
      <c r="RZG59" s="526"/>
      <c r="RZH59" s="526"/>
      <c r="RZI59" s="526"/>
      <c r="RZJ59" s="526"/>
      <c r="RZK59" s="526"/>
      <c r="RZL59" s="526"/>
      <c r="RZM59" s="526"/>
      <c r="RZN59" s="526"/>
      <c r="RZO59" s="526"/>
      <c r="RZP59" s="526"/>
      <c r="RZQ59" s="526"/>
      <c r="RZR59" s="526"/>
      <c r="RZS59" s="526"/>
      <c r="RZT59" s="526"/>
      <c r="RZU59" s="526"/>
      <c r="RZV59" s="526"/>
      <c r="RZW59" s="526"/>
      <c r="RZX59" s="526"/>
      <c r="RZY59" s="526"/>
      <c r="RZZ59" s="526"/>
      <c r="SAA59" s="526"/>
      <c r="SAB59" s="526"/>
      <c r="SAC59" s="526"/>
      <c r="SAD59" s="526"/>
      <c r="SAE59" s="526"/>
      <c r="SAF59" s="526"/>
      <c r="SAG59" s="526"/>
      <c r="SAH59" s="526"/>
      <c r="SAI59" s="526"/>
      <c r="SAJ59" s="526"/>
      <c r="SAK59" s="526"/>
      <c r="SAL59" s="526"/>
      <c r="SAM59" s="526"/>
      <c r="SAN59" s="526"/>
      <c r="SAO59" s="526"/>
      <c r="SAP59" s="526"/>
      <c r="SAQ59" s="526"/>
      <c r="SAR59" s="526"/>
      <c r="SAS59" s="526"/>
      <c r="SAT59" s="526"/>
      <c r="SAU59" s="526"/>
      <c r="SAV59" s="526"/>
      <c r="SAW59" s="526"/>
      <c r="SAX59" s="526"/>
      <c r="SAY59" s="526"/>
      <c r="SAZ59" s="526"/>
      <c r="SBA59" s="526"/>
      <c r="SBB59" s="526"/>
      <c r="SBC59" s="526"/>
      <c r="SBD59" s="526"/>
      <c r="SBE59" s="526"/>
      <c r="SBF59" s="526"/>
      <c r="SBG59" s="526"/>
      <c r="SBH59" s="526"/>
      <c r="SBI59" s="526"/>
      <c r="SBJ59" s="526"/>
      <c r="SBK59" s="526"/>
      <c r="SBL59" s="526"/>
      <c r="SBM59" s="526"/>
      <c r="SBN59" s="526"/>
      <c r="SBO59" s="526"/>
      <c r="SBP59" s="526"/>
      <c r="SBQ59" s="526"/>
      <c r="SBR59" s="526"/>
      <c r="SBS59" s="526"/>
      <c r="SBT59" s="526"/>
      <c r="SBU59" s="526"/>
      <c r="SBV59" s="526"/>
      <c r="SBW59" s="526"/>
      <c r="SBX59" s="526"/>
      <c r="SBY59" s="526"/>
      <c r="SBZ59" s="526"/>
      <c r="SCA59" s="526"/>
      <c r="SCB59" s="526"/>
      <c r="SCC59" s="526"/>
      <c r="SCD59" s="526"/>
      <c r="SCE59" s="526"/>
      <c r="SCF59" s="526"/>
      <c r="SCG59" s="526"/>
      <c r="SCH59" s="526"/>
      <c r="SCI59" s="526"/>
      <c r="SCJ59" s="526"/>
      <c r="SCK59" s="526"/>
      <c r="SCL59" s="526"/>
      <c r="SCM59" s="526"/>
      <c r="SCN59" s="526"/>
      <c r="SCO59" s="526"/>
      <c r="SCP59" s="526"/>
      <c r="SCQ59" s="526"/>
      <c r="SCR59" s="526"/>
      <c r="SCS59" s="526"/>
      <c r="SCT59" s="526"/>
      <c r="SCU59" s="526"/>
      <c r="SCV59" s="526"/>
      <c r="SCW59" s="526"/>
      <c r="SCX59" s="526"/>
      <c r="SCY59" s="526"/>
      <c r="SCZ59" s="526"/>
      <c r="SDA59" s="526"/>
      <c r="SDB59" s="526"/>
      <c r="SDC59" s="526"/>
      <c r="SDD59" s="526"/>
      <c r="SDE59" s="526"/>
      <c r="SDF59" s="526"/>
      <c r="SDG59" s="526"/>
      <c r="SDH59" s="526"/>
      <c r="SDI59" s="526"/>
      <c r="SDJ59" s="526"/>
      <c r="SDK59" s="526"/>
      <c r="SDL59" s="526"/>
      <c r="SDM59" s="526"/>
      <c r="SDN59" s="526"/>
      <c r="SDO59" s="526"/>
      <c r="SDP59" s="526"/>
      <c r="SDQ59" s="526"/>
      <c r="SDR59" s="526"/>
      <c r="SDS59" s="526"/>
      <c r="SDT59" s="526"/>
      <c r="SDU59" s="526"/>
      <c r="SDV59" s="526"/>
      <c r="SDW59" s="526"/>
      <c r="SDX59" s="526"/>
      <c r="SDY59" s="526"/>
      <c r="SDZ59" s="526"/>
      <c r="SEA59" s="526"/>
      <c r="SEB59" s="526"/>
      <c r="SEC59" s="526"/>
      <c r="SED59" s="526"/>
      <c r="SEE59" s="526"/>
      <c r="SEF59" s="526"/>
      <c r="SEG59" s="526"/>
      <c r="SEH59" s="526"/>
      <c r="SEI59" s="526"/>
      <c r="SEJ59" s="526"/>
      <c r="SEK59" s="526"/>
      <c r="SEL59" s="526"/>
      <c r="SEM59" s="526"/>
      <c r="SEN59" s="526"/>
      <c r="SEO59" s="526"/>
      <c r="SEP59" s="526"/>
      <c r="SEQ59" s="526"/>
      <c r="SER59" s="526"/>
      <c r="SES59" s="526"/>
      <c r="SET59" s="526"/>
      <c r="SEU59" s="526"/>
      <c r="SEV59" s="526"/>
      <c r="SEW59" s="526"/>
      <c r="SEX59" s="526"/>
      <c r="SEY59" s="526"/>
      <c r="SEZ59" s="526"/>
      <c r="SFA59" s="526"/>
      <c r="SFB59" s="526"/>
      <c r="SFC59" s="526"/>
      <c r="SFD59" s="526"/>
      <c r="SFE59" s="526"/>
      <c r="SFF59" s="526"/>
      <c r="SFG59" s="526"/>
      <c r="SFH59" s="526"/>
      <c r="SFI59" s="526"/>
      <c r="SFJ59" s="526"/>
      <c r="SFK59" s="526"/>
      <c r="SFL59" s="526"/>
      <c r="SFM59" s="526"/>
      <c r="SFN59" s="526"/>
      <c r="SFO59" s="526"/>
      <c r="SFP59" s="526"/>
      <c r="SFQ59" s="526"/>
      <c r="SFR59" s="526"/>
      <c r="SFS59" s="526"/>
      <c r="SFT59" s="526"/>
      <c r="SFU59" s="526"/>
      <c r="SFV59" s="526"/>
      <c r="SFW59" s="526"/>
      <c r="SFX59" s="526"/>
      <c r="SFY59" s="526"/>
      <c r="SFZ59" s="526"/>
      <c r="SGA59" s="526"/>
      <c r="SGB59" s="526"/>
      <c r="SGC59" s="526"/>
      <c r="SGD59" s="526"/>
      <c r="SGE59" s="526"/>
      <c r="SGF59" s="526"/>
      <c r="SGG59" s="526"/>
      <c r="SGH59" s="526"/>
      <c r="SGI59" s="526"/>
      <c r="SGJ59" s="526"/>
      <c r="SGK59" s="526"/>
      <c r="SGL59" s="526"/>
      <c r="SGM59" s="526"/>
      <c r="SGN59" s="526"/>
      <c r="SGO59" s="526"/>
      <c r="SGP59" s="526"/>
      <c r="SGQ59" s="526"/>
      <c r="SGR59" s="526"/>
      <c r="SGS59" s="526"/>
      <c r="SGT59" s="526"/>
      <c r="SGU59" s="526"/>
      <c r="SGV59" s="526"/>
      <c r="SGW59" s="526"/>
      <c r="SGX59" s="526"/>
      <c r="SGY59" s="526"/>
      <c r="SGZ59" s="526"/>
      <c r="SHA59" s="526"/>
      <c r="SHB59" s="526"/>
      <c r="SHC59" s="526"/>
      <c r="SHD59" s="526"/>
      <c r="SHE59" s="526"/>
      <c r="SHF59" s="526"/>
      <c r="SHG59" s="526"/>
      <c r="SHH59" s="526"/>
      <c r="SHI59" s="526"/>
      <c r="SHJ59" s="526"/>
      <c r="SHK59" s="526"/>
      <c r="SHL59" s="526"/>
      <c r="SHM59" s="526"/>
      <c r="SHN59" s="526"/>
      <c r="SHO59" s="526"/>
      <c r="SHP59" s="526"/>
      <c r="SHQ59" s="526"/>
      <c r="SHR59" s="526"/>
      <c r="SHS59" s="526"/>
      <c r="SHT59" s="526"/>
      <c r="SHU59" s="526"/>
      <c r="SHV59" s="526"/>
      <c r="SHW59" s="526"/>
      <c r="SHX59" s="526"/>
      <c r="SHY59" s="526"/>
      <c r="SHZ59" s="526"/>
      <c r="SIA59" s="526"/>
      <c r="SIB59" s="526"/>
      <c r="SIC59" s="526"/>
      <c r="SID59" s="526"/>
      <c r="SIE59" s="526"/>
      <c r="SIF59" s="526"/>
      <c r="SIG59" s="526"/>
      <c r="SIH59" s="526"/>
      <c r="SII59" s="526"/>
      <c r="SIJ59" s="526"/>
      <c r="SIK59" s="526"/>
      <c r="SIL59" s="526"/>
      <c r="SIM59" s="526"/>
      <c r="SIN59" s="526"/>
      <c r="SIO59" s="526"/>
      <c r="SIP59" s="526"/>
      <c r="SIQ59" s="526"/>
      <c r="SIR59" s="526"/>
      <c r="SIS59" s="526"/>
      <c r="SIT59" s="526"/>
      <c r="SIU59" s="526"/>
      <c r="SIV59" s="526"/>
      <c r="SIW59" s="526"/>
      <c r="SIX59" s="526"/>
      <c r="SIY59" s="526"/>
      <c r="SIZ59" s="526"/>
      <c r="SJA59" s="526"/>
      <c r="SJB59" s="526"/>
      <c r="SJC59" s="526"/>
      <c r="SJD59" s="526"/>
      <c r="SJE59" s="526"/>
      <c r="SJF59" s="526"/>
      <c r="SJG59" s="526"/>
      <c r="SJH59" s="526"/>
      <c r="SJI59" s="526"/>
      <c r="SJJ59" s="526"/>
      <c r="SJK59" s="526"/>
      <c r="SJL59" s="526"/>
      <c r="SJM59" s="526"/>
      <c r="SJN59" s="526"/>
      <c r="SJO59" s="526"/>
      <c r="SJP59" s="526"/>
      <c r="SJQ59" s="526"/>
      <c r="SJR59" s="526"/>
      <c r="SJS59" s="526"/>
      <c r="SJT59" s="526"/>
      <c r="SJU59" s="526"/>
      <c r="SJV59" s="526"/>
      <c r="SJW59" s="526"/>
      <c r="SJX59" s="526"/>
      <c r="SJY59" s="526"/>
      <c r="SJZ59" s="526"/>
      <c r="SKA59" s="526"/>
      <c r="SKB59" s="526"/>
      <c r="SKC59" s="526"/>
      <c r="SKD59" s="526"/>
      <c r="SKE59" s="526"/>
      <c r="SKF59" s="526"/>
      <c r="SKG59" s="526"/>
      <c r="SKH59" s="526"/>
      <c r="SKI59" s="526"/>
      <c r="SKJ59" s="526"/>
      <c r="SKK59" s="526"/>
      <c r="SKL59" s="526"/>
      <c r="SKM59" s="526"/>
      <c r="SKN59" s="526"/>
      <c r="SKO59" s="526"/>
      <c r="SKP59" s="526"/>
      <c r="SKQ59" s="526"/>
      <c r="SKR59" s="526"/>
      <c r="SKS59" s="526"/>
      <c r="SKT59" s="526"/>
      <c r="SKU59" s="526"/>
      <c r="SKV59" s="526"/>
      <c r="SKW59" s="526"/>
      <c r="SKX59" s="526"/>
      <c r="SKY59" s="526"/>
      <c r="SKZ59" s="526"/>
      <c r="SLA59" s="526"/>
      <c r="SLB59" s="526"/>
      <c r="SLC59" s="526"/>
      <c r="SLD59" s="526"/>
      <c r="SLE59" s="526"/>
      <c r="SLF59" s="526"/>
      <c r="SLG59" s="526"/>
      <c r="SLH59" s="526"/>
      <c r="SLI59" s="526"/>
      <c r="SLJ59" s="526"/>
      <c r="SLK59" s="526"/>
      <c r="SLL59" s="526"/>
      <c r="SLM59" s="526"/>
      <c r="SLN59" s="526"/>
      <c r="SLO59" s="526"/>
      <c r="SLP59" s="526"/>
      <c r="SLQ59" s="526"/>
      <c r="SLR59" s="526"/>
      <c r="SLS59" s="526"/>
      <c r="SLT59" s="526"/>
      <c r="SLU59" s="526"/>
      <c r="SLV59" s="526"/>
      <c r="SLW59" s="526"/>
      <c r="SLX59" s="526"/>
      <c r="SLY59" s="526"/>
      <c r="SLZ59" s="526"/>
      <c r="SMA59" s="526"/>
      <c r="SMB59" s="526"/>
      <c r="SMC59" s="526"/>
      <c r="SMD59" s="526"/>
      <c r="SME59" s="526"/>
      <c r="SMF59" s="526"/>
      <c r="SMG59" s="526"/>
      <c r="SMH59" s="526"/>
      <c r="SMI59" s="526"/>
      <c r="SMJ59" s="526"/>
      <c r="SMK59" s="526"/>
      <c r="SML59" s="526"/>
      <c r="SMM59" s="526"/>
      <c r="SMN59" s="526"/>
      <c r="SMO59" s="526"/>
      <c r="SMP59" s="526"/>
      <c r="SMQ59" s="526"/>
      <c r="SMR59" s="526"/>
      <c r="SMS59" s="526"/>
      <c r="SMT59" s="526"/>
      <c r="SMU59" s="526"/>
      <c r="SMV59" s="526"/>
      <c r="SMW59" s="526"/>
      <c r="SMX59" s="526"/>
      <c r="SMY59" s="526"/>
      <c r="SMZ59" s="526"/>
      <c r="SNA59" s="526"/>
      <c r="SNB59" s="526"/>
      <c r="SNC59" s="526"/>
      <c r="SND59" s="526"/>
      <c r="SNE59" s="526"/>
      <c r="SNF59" s="526"/>
      <c r="SNG59" s="526"/>
      <c r="SNH59" s="526"/>
      <c r="SNI59" s="526"/>
      <c r="SNJ59" s="526"/>
      <c r="SNK59" s="526"/>
      <c r="SNL59" s="526"/>
      <c r="SNM59" s="526"/>
      <c r="SNN59" s="526"/>
      <c r="SNO59" s="526"/>
      <c r="SNP59" s="526"/>
      <c r="SNQ59" s="526"/>
      <c r="SNR59" s="526"/>
      <c r="SNS59" s="526"/>
      <c r="SNT59" s="526"/>
      <c r="SNU59" s="526"/>
      <c r="SNV59" s="526"/>
      <c r="SNW59" s="526"/>
      <c r="SNX59" s="526"/>
      <c r="SNY59" s="526"/>
      <c r="SNZ59" s="526"/>
      <c r="SOA59" s="526"/>
      <c r="SOB59" s="526"/>
      <c r="SOC59" s="526"/>
      <c r="SOD59" s="526"/>
      <c r="SOE59" s="526"/>
      <c r="SOF59" s="526"/>
      <c r="SOG59" s="526"/>
      <c r="SOH59" s="526"/>
      <c r="SOI59" s="526"/>
      <c r="SOJ59" s="526"/>
      <c r="SOK59" s="526"/>
      <c r="SOL59" s="526"/>
      <c r="SOM59" s="526"/>
      <c r="SON59" s="526"/>
      <c r="SOO59" s="526"/>
      <c r="SOP59" s="526"/>
      <c r="SOQ59" s="526"/>
      <c r="SOR59" s="526"/>
      <c r="SOS59" s="526"/>
      <c r="SOT59" s="526"/>
      <c r="SOU59" s="526"/>
      <c r="SOV59" s="526"/>
      <c r="SOW59" s="526"/>
      <c r="SOX59" s="526"/>
      <c r="SOY59" s="526"/>
      <c r="SOZ59" s="526"/>
      <c r="SPA59" s="526"/>
      <c r="SPB59" s="526"/>
      <c r="SPC59" s="526"/>
      <c r="SPD59" s="526"/>
      <c r="SPE59" s="526"/>
      <c r="SPF59" s="526"/>
      <c r="SPG59" s="526"/>
      <c r="SPH59" s="526"/>
      <c r="SPI59" s="526"/>
      <c r="SPJ59" s="526"/>
      <c r="SPK59" s="526"/>
      <c r="SPL59" s="526"/>
      <c r="SPM59" s="526"/>
      <c r="SPN59" s="526"/>
      <c r="SPO59" s="526"/>
      <c r="SPP59" s="526"/>
      <c r="SPQ59" s="526"/>
      <c r="SPR59" s="526"/>
      <c r="SPS59" s="526"/>
      <c r="SPT59" s="526"/>
      <c r="SPU59" s="526"/>
      <c r="SPV59" s="526"/>
      <c r="SPW59" s="526"/>
      <c r="SPX59" s="526"/>
      <c r="SPY59" s="526"/>
      <c r="SPZ59" s="526"/>
      <c r="SQA59" s="526"/>
      <c r="SQB59" s="526"/>
      <c r="SQC59" s="526"/>
      <c r="SQD59" s="526"/>
      <c r="SQE59" s="526"/>
      <c r="SQF59" s="526"/>
      <c r="SQG59" s="526"/>
      <c r="SQH59" s="526"/>
      <c r="SQI59" s="526"/>
      <c r="SQJ59" s="526"/>
      <c r="SQK59" s="526"/>
      <c r="SQL59" s="526"/>
      <c r="SQM59" s="526"/>
      <c r="SQN59" s="526"/>
      <c r="SQO59" s="526"/>
      <c r="SQP59" s="526"/>
      <c r="SQQ59" s="526"/>
      <c r="SQR59" s="526"/>
      <c r="SQS59" s="526"/>
      <c r="SQT59" s="526"/>
      <c r="SQU59" s="526"/>
      <c r="SQV59" s="526"/>
      <c r="SQW59" s="526"/>
      <c r="SQX59" s="526"/>
      <c r="SQY59" s="526"/>
      <c r="SQZ59" s="526"/>
      <c r="SRA59" s="526"/>
      <c r="SRB59" s="526"/>
      <c r="SRC59" s="526"/>
      <c r="SRD59" s="526"/>
      <c r="SRE59" s="526"/>
      <c r="SRF59" s="526"/>
      <c r="SRG59" s="526"/>
      <c r="SRH59" s="526"/>
      <c r="SRI59" s="526"/>
      <c r="SRJ59" s="526"/>
      <c r="SRK59" s="526"/>
      <c r="SRL59" s="526"/>
      <c r="SRM59" s="526"/>
      <c r="SRN59" s="526"/>
      <c r="SRO59" s="526"/>
      <c r="SRP59" s="526"/>
      <c r="SRQ59" s="526"/>
      <c r="SRR59" s="526"/>
      <c r="SRS59" s="526"/>
      <c r="SRT59" s="526"/>
      <c r="SRU59" s="526"/>
      <c r="SRV59" s="526"/>
      <c r="SRW59" s="526"/>
      <c r="SRX59" s="526"/>
      <c r="SRY59" s="526"/>
      <c r="SRZ59" s="526"/>
      <c r="SSA59" s="526"/>
      <c r="SSB59" s="526"/>
      <c r="SSC59" s="526"/>
      <c r="SSD59" s="526"/>
      <c r="SSE59" s="526"/>
      <c r="SSF59" s="526"/>
      <c r="SSG59" s="526"/>
      <c r="SSH59" s="526"/>
      <c r="SSI59" s="526"/>
      <c r="SSJ59" s="526"/>
      <c r="SSK59" s="526"/>
      <c r="SSL59" s="526"/>
      <c r="SSM59" s="526"/>
      <c r="SSN59" s="526"/>
      <c r="SSO59" s="526"/>
      <c r="SSP59" s="526"/>
      <c r="SSQ59" s="526"/>
      <c r="SSR59" s="526"/>
      <c r="SSS59" s="526"/>
      <c r="SST59" s="526"/>
      <c r="SSU59" s="526"/>
      <c r="SSV59" s="526"/>
      <c r="SSW59" s="526"/>
      <c r="SSX59" s="526"/>
      <c r="SSY59" s="526"/>
      <c r="SSZ59" s="526"/>
      <c r="STA59" s="526"/>
      <c r="STB59" s="526"/>
      <c r="STC59" s="526"/>
      <c r="STD59" s="526"/>
      <c r="STE59" s="526"/>
      <c r="STF59" s="526"/>
      <c r="STG59" s="526"/>
      <c r="STH59" s="526"/>
      <c r="STI59" s="526"/>
      <c r="STJ59" s="526"/>
      <c r="STK59" s="526"/>
      <c r="STL59" s="526"/>
      <c r="STM59" s="526"/>
      <c r="STN59" s="526"/>
      <c r="STO59" s="526"/>
      <c r="STP59" s="526"/>
      <c r="STQ59" s="526"/>
      <c r="STR59" s="526"/>
      <c r="STS59" s="526"/>
      <c r="STT59" s="526"/>
      <c r="STU59" s="526"/>
      <c r="STV59" s="526"/>
      <c r="STW59" s="526"/>
      <c r="STX59" s="526"/>
      <c r="STY59" s="526"/>
      <c r="STZ59" s="526"/>
      <c r="SUA59" s="526"/>
      <c r="SUB59" s="526"/>
      <c r="SUC59" s="526"/>
      <c r="SUD59" s="526"/>
      <c r="SUE59" s="526"/>
      <c r="SUF59" s="526"/>
      <c r="SUG59" s="526"/>
      <c r="SUH59" s="526"/>
      <c r="SUI59" s="526"/>
      <c r="SUJ59" s="526"/>
      <c r="SUK59" s="526"/>
      <c r="SUL59" s="526"/>
      <c r="SUM59" s="526"/>
      <c r="SUN59" s="526"/>
      <c r="SUO59" s="526"/>
      <c r="SUP59" s="526"/>
      <c r="SUQ59" s="526"/>
      <c r="SUR59" s="526"/>
      <c r="SUS59" s="526"/>
      <c r="SUT59" s="526"/>
      <c r="SUU59" s="526"/>
      <c r="SUV59" s="526"/>
      <c r="SUW59" s="526"/>
      <c r="SUX59" s="526"/>
      <c r="SUY59" s="526"/>
      <c r="SUZ59" s="526"/>
      <c r="SVA59" s="526"/>
      <c r="SVB59" s="526"/>
      <c r="SVC59" s="526"/>
      <c r="SVD59" s="526"/>
      <c r="SVE59" s="526"/>
      <c r="SVF59" s="526"/>
      <c r="SVG59" s="526"/>
      <c r="SVH59" s="526"/>
      <c r="SVI59" s="526"/>
      <c r="SVJ59" s="526"/>
      <c r="SVK59" s="526"/>
      <c r="SVL59" s="526"/>
      <c r="SVM59" s="526"/>
      <c r="SVN59" s="526"/>
      <c r="SVO59" s="526"/>
      <c r="SVP59" s="526"/>
      <c r="SVQ59" s="526"/>
      <c r="SVR59" s="526"/>
      <c r="SVS59" s="526"/>
      <c r="SVT59" s="526"/>
      <c r="SVU59" s="526"/>
      <c r="SVV59" s="526"/>
      <c r="SVW59" s="526"/>
      <c r="SVX59" s="526"/>
      <c r="SVY59" s="526"/>
      <c r="SVZ59" s="526"/>
      <c r="SWA59" s="526"/>
      <c r="SWB59" s="526"/>
      <c r="SWC59" s="526"/>
      <c r="SWD59" s="526"/>
      <c r="SWE59" s="526"/>
      <c r="SWF59" s="526"/>
      <c r="SWG59" s="526"/>
      <c r="SWH59" s="526"/>
      <c r="SWI59" s="526"/>
      <c r="SWJ59" s="526"/>
      <c r="SWK59" s="526"/>
      <c r="SWL59" s="526"/>
      <c r="SWM59" s="526"/>
      <c r="SWN59" s="526"/>
      <c r="SWO59" s="526"/>
      <c r="SWP59" s="526"/>
      <c r="SWQ59" s="526"/>
      <c r="SWR59" s="526"/>
      <c r="SWS59" s="526"/>
      <c r="SWT59" s="526"/>
      <c r="SWU59" s="526"/>
      <c r="SWV59" s="526"/>
      <c r="SWW59" s="526"/>
      <c r="SWX59" s="526"/>
      <c r="SWY59" s="526"/>
      <c r="SWZ59" s="526"/>
      <c r="SXA59" s="526"/>
      <c r="SXB59" s="526"/>
      <c r="SXC59" s="526"/>
      <c r="SXD59" s="526"/>
      <c r="SXE59" s="526"/>
      <c r="SXF59" s="526"/>
      <c r="SXG59" s="526"/>
      <c r="SXH59" s="526"/>
      <c r="SXI59" s="526"/>
      <c r="SXJ59" s="526"/>
      <c r="SXK59" s="526"/>
      <c r="SXL59" s="526"/>
      <c r="SXM59" s="526"/>
      <c r="SXN59" s="526"/>
      <c r="SXO59" s="526"/>
      <c r="SXP59" s="526"/>
      <c r="SXQ59" s="526"/>
      <c r="SXR59" s="526"/>
      <c r="SXS59" s="526"/>
      <c r="SXT59" s="526"/>
      <c r="SXU59" s="526"/>
      <c r="SXV59" s="526"/>
      <c r="SXW59" s="526"/>
      <c r="SXX59" s="526"/>
      <c r="SXY59" s="526"/>
      <c r="SXZ59" s="526"/>
      <c r="SYA59" s="526"/>
      <c r="SYB59" s="526"/>
      <c r="SYC59" s="526"/>
      <c r="SYD59" s="526"/>
      <c r="SYE59" s="526"/>
      <c r="SYF59" s="526"/>
      <c r="SYG59" s="526"/>
      <c r="SYH59" s="526"/>
      <c r="SYI59" s="526"/>
      <c r="SYJ59" s="526"/>
      <c r="SYK59" s="526"/>
      <c r="SYL59" s="526"/>
      <c r="SYM59" s="526"/>
      <c r="SYN59" s="526"/>
      <c r="SYO59" s="526"/>
      <c r="SYP59" s="526"/>
      <c r="SYQ59" s="526"/>
      <c r="SYR59" s="526"/>
      <c r="SYS59" s="526"/>
      <c r="SYT59" s="526"/>
      <c r="SYU59" s="526"/>
      <c r="SYV59" s="526"/>
      <c r="SYW59" s="526"/>
      <c r="SYX59" s="526"/>
      <c r="SYY59" s="526"/>
      <c r="SYZ59" s="526"/>
      <c r="SZA59" s="526"/>
      <c r="SZB59" s="526"/>
      <c r="SZC59" s="526"/>
      <c r="SZD59" s="526"/>
      <c r="SZE59" s="526"/>
      <c r="SZF59" s="526"/>
      <c r="SZG59" s="526"/>
      <c r="SZH59" s="526"/>
      <c r="SZI59" s="526"/>
      <c r="SZJ59" s="526"/>
      <c r="SZK59" s="526"/>
      <c r="SZL59" s="526"/>
      <c r="SZM59" s="526"/>
      <c r="SZN59" s="526"/>
      <c r="SZO59" s="526"/>
      <c r="SZP59" s="526"/>
      <c r="SZQ59" s="526"/>
      <c r="SZR59" s="526"/>
      <c r="SZS59" s="526"/>
      <c r="SZT59" s="526"/>
      <c r="SZU59" s="526"/>
      <c r="SZV59" s="526"/>
      <c r="SZW59" s="526"/>
      <c r="SZX59" s="526"/>
      <c r="SZY59" s="526"/>
      <c r="SZZ59" s="526"/>
      <c r="TAA59" s="526"/>
      <c r="TAB59" s="526"/>
      <c r="TAC59" s="526"/>
      <c r="TAD59" s="526"/>
      <c r="TAE59" s="526"/>
      <c r="TAF59" s="526"/>
      <c r="TAG59" s="526"/>
      <c r="TAH59" s="526"/>
      <c r="TAI59" s="526"/>
      <c r="TAJ59" s="526"/>
      <c r="TAK59" s="526"/>
      <c r="TAL59" s="526"/>
      <c r="TAM59" s="526"/>
      <c r="TAN59" s="526"/>
      <c r="TAO59" s="526"/>
      <c r="TAP59" s="526"/>
      <c r="TAQ59" s="526"/>
      <c r="TAR59" s="526"/>
      <c r="TAS59" s="526"/>
      <c r="TAT59" s="526"/>
      <c r="TAU59" s="526"/>
      <c r="TAV59" s="526"/>
      <c r="TAW59" s="526"/>
      <c r="TAX59" s="526"/>
      <c r="TAY59" s="526"/>
      <c r="TAZ59" s="526"/>
      <c r="TBA59" s="526"/>
      <c r="TBB59" s="526"/>
      <c r="TBC59" s="526"/>
      <c r="TBD59" s="526"/>
      <c r="TBE59" s="526"/>
      <c r="TBF59" s="526"/>
      <c r="TBG59" s="526"/>
      <c r="TBH59" s="526"/>
      <c r="TBI59" s="526"/>
      <c r="TBJ59" s="526"/>
      <c r="TBK59" s="526"/>
      <c r="TBL59" s="526"/>
      <c r="TBM59" s="526"/>
      <c r="TBN59" s="526"/>
      <c r="TBO59" s="526"/>
      <c r="TBP59" s="526"/>
      <c r="TBQ59" s="526"/>
      <c r="TBR59" s="526"/>
      <c r="TBS59" s="526"/>
      <c r="TBT59" s="526"/>
      <c r="TBU59" s="526"/>
      <c r="TBV59" s="526"/>
      <c r="TBW59" s="526"/>
      <c r="TBX59" s="526"/>
      <c r="TBY59" s="526"/>
      <c r="TBZ59" s="526"/>
      <c r="TCA59" s="526"/>
      <c r="TCB59" s="526"/>
      <c r="TCC59" s="526"/>
      <c r="TCD59" s="526"/>
      <c r="TCE59" s="526"/>
      <c r="TCF59" s="526"/>
      <c r="TCG59" s="526"/>
      <c r="TCH59" s="526"/>
      <c r="TCI59" s="526"/>
      <c r="TCJ59" s="526"/>
      <c r="TCK59" s="526"/>
      <c r="TCL59" s="526"/>
      <c r="TCM59" s="526"/>
      <c r="TCN59" s="526"/>
      <c r="TCO59" s="526"/>
      <c r="TCP59" s="526"/>
      <c r="TCQ59" s="526"/>
      <c r="TCR59" s="526"/>
      <c r="TCS59" s="526"/>
      <c r="TCT59" s="526"/>
      <c r="TCU59" s="526"/>
      <c r="TCV59" s="526"/>
      <c r="TCW59" s="526"/>
      <c r="TCX59" s="526"/>
      <c r="TCY59" s="526"/>
      <c r="TCZ59" s="526"/>
      <c r="TDA59" s="526"/>
      <c r="TDB59" s="526"/>
      <c r="TDC59" s="526"/>
      <c r="TDD59" s="526"/>
      <c r="TDE59" s="526"/>
      <c r="TDF59" s="526"/>
      <c r="TDG59" s="526"/>
      <c r="TDH59" s="526"/>
      <c r="TDI59" s="526"/>
      <c r="TDJ59" s="526"/>
      <c r="TDK59" s="526"/>
      <c r="TDL59" s="526"/>
      <c r="TDM59" s="526"/>
      <c r="TDN59" s="526"/>
      <c r="TDO59" s="526"/>
      <c r="TDP59" s="526"/>
      <c r="TDQ59" s="526"/>
      <c r="TDR59" s="526"/>
      <c r="TDS59" s="526"/>
      <c r="TDT59" s="526"/>
      <c r="TDU59" s="526"/>
      <c r="TDV59" s="526"/>
      <c r="TDW59" s="526"/>
      <c r="TDX59" s="526"/>
      <c r="TDY59" s="526"/>
      <c r="TDZ59" s="526"/>
      <c r="TEA59" s="526"/>
      <c r="TEB59" s="526"/>
      <c r="TEC59" s="526"/>
      <c r="TED59" s="526"/>
      <c r="TEE59" s="526"/>
      <c r="TEF59" s="526"/>
      <c r="TEG59" s="526"/>
      <c r="TEH59" s="526"/>
      <c r="TEI59" s="526"/>
      <c r="TEJ59" s="526"/>
      <c r="TEK59" s="526"/>
      <c r="TEL59" s="526"/>
      <c r="TEM59" s="526"/>
      <c r="TEN59" s="526"/>
      <c r="TEO59" s="526"/>
      <c r="TEP59" s="526"/>
      <c r="TEQ59" s="526"/>
      <c r="TER59" s="526"/>
      <c r="TES59" s="526"/>
      <c r="TET59" s="526"/>
      <c r="TEU59" s="526"/>
      <c r="TEV59" s="526"/>
      <c r="TEW59" s="526"/>
      <c r="TEX59" s="526"/>
      <c r="TEY59" s="526"/>
      <c r="TEZ59" s="526"/>
      <c r="TFA59" s="526"/>
      <c r="TFB59" s="526"/>
      <c r="TFC59" s="526"/>
      <c r="TFD59" s="526"/>
      <c r="TFE59" s="526"/>
      <c r="TFF59" s="526"/>
      <c r="TFG59" s="526"/>
      <c r="TFH59" s="526"/>
      <c r="TFI59" s="526"/>
      <c r="TFJ59" s="526"/>
      <c r="TFK59" s="526"/>
      <c r="TFL59" s="526"/>
      <c r="TFM59" s="526"/>
      <c r="TFN59" s="526"/>
      <c r="TFO59" s="526"/>
      <c r="TFP59" s="526"/>
      <c r="TFQ59" s="526"/>
      <c r="TFR59" s="526"/>
      <c r="TFS59" s="526"/>
      <c r="TFT59" s="526"/>
      <c r="TFU59" s="526"/>
      <c r="TFV59" s="526"/>
      <c r="TFW59" s="526"/>
      <c r="TFX59" s="526"/>
      <c r="TFY59" s="526"/>
      <c r="TFZ59" s="526"/>
      <c r="TGA59" s="526"/>
      <c r="TGB59" s="526"/>
      <c r="TGC59" s="526"/>
      <c r="TGD59" s="526"/>
      <c r="TGE59" s="526"/>
      <c r="TGF59" s="526"/>
      <c r="TGG59" s="526"/>
      <c r="TGH59" s="526"/>
      <c r="TGI59" s="526"/>
      <c r="TGJ59" s="526"/>
      <c r="TGK59" s="526"/>
      <c r="TGL59" s="526"/>
      <c r="TGM59" s="526"/>
      <c r="TGN59" s="526"/>
      <c r="TGO59" s="526"/>
      <c r="TGP59" s="526"/>
      <c r="TGQ59" s="526"/>
      <c r="TGR59" s="526"/>
      <c r="TGS59" s="526"/>
      <c r="TGT59" s="526"/>
      <c r="TGU59" s="526"/>
      <c r="TGV59" s="526"/>
      <c r="TGW59" s="526"/>
      <c r="TGX59" s="526"/>
      <c r="TGY59" s="526"/>
      <c r="TGZ59" s="526"/>
      <c r="THA59" s="526"/>
      <c r="THB59" s="526"/>
      <c r="THC59" s="526"/>
      <c r="THD59" s="526"/>
      <c r="THE59" s="526"/>
      <c r="THF59" s="526"/>
      <c r="THG59" s="526"/>
      <c r="THH59" s="526"/>
      <c r="THI59" s="526"/>
      <c r="THJ59" s="526"/>
      <c r="THK59" s="526"/>
      <c r="THL59" s="526"/>
      <c r="THM59" s="526"/>
      <c r="THN59" s="526"/>
      <c r="THO59" s="526"/>
      <c r="THP59" s="526"/>
      <c r="THQ59" s="526"/>
      <c r="THR59" s="526"/>
      <c r="THS59" s="526"/>
      <c r="THT59" s="526"/>
      <c r="THU59" s="526"/>
      <c r="THV59" s="526"/>
      <c r="THW59" s="526"/>
      <c r="THX59" s="526"/>
      <c r="THY59" s="526"/>
      <c r="THZ59" s="526"/>
      <c r="TIA59" s="526"/>
      <c r="TIB59" s="526"/>
      <c r="TIC59" s="526"/>
      <c r="TID59" s="526"/>
      <c r="TIE59" s="526"/>
      <c r="TIF59" s="526"/>
      <c r="TIG59" s="526"/>
      <c r="TIH59" s="526"/>
      <c r="TII59" s="526"/>
      <c r="TIJ59" s="526"/>
      <c r="TIK59" s="526"/>
      <c r="TIL59" s="526"/>
      <c r="TIM59" s="526"/>
      <c r="TIN59" s="526"/>
      <c r="TIO59" s="526"/>
      <c r="TIP59" s="526"/>
      <c r="TIQ59" s="526"/>
      <c r="TIR59" s="526"/>
      <c r="TIS59" s="526"/>
      <c r="TIT59" s="526"/>
      <c r="TIU59" s="526"/>
      <c r="TIV59" s="526"/>
      <c r="TIW59" s="526"/>
      <c r="TIX59" s="526"/>
      <c r="TIY59" s="526"/>
      <c r="TIZ59" s="526"/>
      <c r="TJA59" s="526"/>
      <c r="TJB59" s="526"/>
      <c r="TJC59" s="526"/>
      <c r="TJD59" s="526"/>
      <c r="TJE59" s="526"/>
      <c r="TJF59" s="526"/>
      <c r="TJG59" s="526"/>
      <c r="TJH59" s="526"/>
      <c r="TJI59" s="526"/>
      <c r="TJJ59" s="526"/>
      <c r="TJK59" s="526"/>
      <c r="TJL59" s="526"/>
      <c r="TJM59" s="526"/>
      <c r="TJN59" s="526"/>
      <c r="TJO59" s="526"/>
      <c r="TJP59" s="526"/>
      <c r="TJQ59" s="526"/>
      <c r="TJR59" s="526"/>
      <c r="TJS59" s="526"/>
      <c r="TJT59" s="526"/>
      <c r="TJU59" s="526"/>
      <c r="TJV59" s="526"/>
      <c r="TJW59" s="526"/>
      <c r="TJX59" s="526"/>
      <c r="TJY59" s="526"/>
      <c r="TJZ59" s="526"/>
      <c r="TKA59" s="526"/>
      <c r="TKB59" s="526"/>
      <c r="TKC59" s="526"/>
      <c r="TKD59" s="526"/>
      <c r="TKE59" s="526"/>
      <c r="TKF59" s="526"/>
      <c r="TKG59" s="526"/>
      <c r="TKH59" s="526"/>
      <c r="TKI59" s="526"/>
      <c r="TKJ59" s="526"/>
      <c r="TKK59" s="526"/>
      <c r="TKL59" s="526"/>
      <c r="TKM59" s="526"/>
      <c r="TKN59" s="526"/>
      <c r="TKO59" s="526"/>
      <c r="TKP59" s="526"/>
      <c r="TKQ59" s="526"/>
      <c r="TKR59" s="526"/>
      <c r="TKS59" s="526"/>
      <c r="TKT59" s="526"/>
      <c r="TKU59" s="526"/>
      <c r="TKV59" s="526"/>
      <c r="TKW59" s="526"/>
      <c r="TKX59" s="526"/>
      <c r="TKY59" s="526"/>
      <c r="TKZ59" s="526"/>
      <c r="TLA59" s="526"/>
      <c r="TLB59" s="526"/>
      <c r="TLC59" s="526"/>
      <c r="TLD59" s="526"/>
      <c r="TLE59" s="526"/>
      <c r="TLF59" s="526"/>
      <c r="TLG59" s="526"/>
      <c r="TLH59" s="526"/>
      <c r="TLI59" s="526"/>
      <c r="TLJ59" s="526"/>
      <c r="TLK59" s="526"/>
      <c r="TLL59" s="526"/>
      <c r="TLM59" s="526"/>
      <c r="TLN59" s="526"/>
      <c r="TLO59" s="526"/>
      <c r="TLP59" s="526"/>
      <c r="TLQ59" s="526"/>
      <c r="TLR59" s="526"/>
      <c r="TLS59" s="526"/>
      <c r="TLT59" s="526"/>
      <c r="TLU59" s="526"/>
      <c r="TLV59" s="526"/>
      <c r="TLW59" s="526"/>
      <c r="TLX59" s="526"/>
      <c r="TLY59" s="526"/>
      <c r="TLZ59" s="526"/>
      <c r="TMA59" s="526"/>
      <c r="TMB59" s="526"/>
      <c r="TMC59" s="526"/>
      <c r="TMD59" s="526"/>
      <c r="TME59" s="526"/>
      <c r="TMF59" s="526"/>
      <c r="TMG59" s="526"/>
      <c r="TMH59" s="526"/>
      <c r="TMI59" s="526"/>
      <c r="TMJ59" s="526"/>
      <c r="TMK59" s="526"/>
      <c r="TML59" s="526"/>
      <c r="TMM59" s="526"/>
      <c r="TMN59" s="526"/>
      <c r="TMO59" s="526"/>
      <c r="TMP59" s="526"/>
      <c r="TMQ59" s="526"/>
      <c r="TMR59" s="526"/>
      <c r="TMS59" s="526"/>
      <c r="TMT59" s="526"/>
      <c r="TMU59" s="526"/>
      <c r="TMV59" s="526"/>
      <c r="TMW59" s="526"/>
      <c r="TMX59" s="526"/>
      <c r="TMY59" s="526"/>
      <c r="TMZ59" s="526"/>
      <c r="TNA59" s="526"/>
      <c r="TNB59" s="526"/>
      <c r="TNC59" s="526"/>
      <c r="TND59" s="526"/>
      <c r="TNE59" s="526"/>
      <c r="TNF59" s="526"/>
      <c r="TNG59" s="526"/>
      <c r="TNH59" s="526"/>
      <c r="TNI59" s="526"/>
      <c r="TNJ59" s="526"/>
      <c r="TNK59" s="526"/>
      <c r="TNL59" s="526"/>
      <c r="TNM59" s="526"/>
      <c r="TNN59" s="526"/>
      <c r="TNO59" s="526"/>
      <c r="TNP59" s="526"/>
      <c r="TNQ59" s="526"/>
      <c r="TNR59" s="526"/>
      <c r="TNS59" s="526"/>
      <c r="TNT59" s="526"/>
      <c r="TNU59" s="526"/>
      <c r="TNV59" s="526"/>
      <c r="TNW59" s="526"/>
      <c r="TNX59" s="526"/>
      <c r="TNY59" s="526"/>
      <c r="TNZ59" s="526"/>
      <c r="TOA59" s="526"/>
      <c r="TOB59" s="526"/>
      <c r="TOC59" s="526"/>
      <c r="TOD59" s="526"/>
      <c r="TOE59" s="526"/>
      <c r="TOF59" s="526"/>
      <c r="TOG59" s="526"/>
      <c r="TOH59" s="526"/>
      <c r="TOI59" s="526"/>
      <c r="TOJ59" s="526"/>
      <c r="TOK59" s="526"/>
      <c r="TOL59" s="526"/>
      <c r="TOM59" s="526"/>
      <c r="TON59" s="526"/>
      <c r="TOO59" s="526"/>
      <c r="TOP59" s="526"/>
      <c r="TOQ59" s="526"/>
      <c r="TOR59" s="526"/>
      <c r="TOS59" s="526"/>
      <c r="TOT59" s="526"/>
      <c r="TOU59" s="526"/>
      <c r="TOV59" s="526"/>
      <c r="TOW59" s="526"/>
      <c r="TOX59" s="526"/>
      <c r="TOY59" s="526"/>
      <c r="TOZ59" s="526"/>
      <c r="TPA59" s="526"/>
      <c r="TPB59" s="526"/>
      <c r="TPC59" s="526"/>
      <c r="TPD59" s="526"/>
      <c r="TPE59" s="526"/>
      <c r="TPF59" s="526"/>
      <c r="TPG59" s="526"/>
      <c r="TPH59" s="526"/>
      <c r="TPI59" s="526"/>
      <c r="TPJ59" s="526"/>
      <c r="TPK59" s="526"/>
      <c r="TPL59" s="526"/>
      <c r="TPM59" s="526"/>
      <c r="TPN59" s="526"/>
      <c r="TPO59" s="526"/>
      <c r="TPP59" s="526"/>
      <c r="TPQ59" s="526"/>
      <c r="TPR59" s="526"/>
      <c r="TPS59" s="526"/>
      <c r="TPT59" s="526"/>
      <c r="TPU59" s="526"/>
      <c r="TPV59" s="526"/>
      <c r="TPW59" s="526"/>
      <c r="TPX59" s="526"/>
      <c r="TPY59" s="526"/>
      <c r="TPZ59" s="526"/>
      <c r="TQA59" s="526"/>
      <c r="TQB59" s="526"/>
      <c r="TQC59" s="526"/>
      <c r="TQD59" s="526"/>
      <c r="TQE59" s="526"/>
      <c r="TQF59" s="526"/>
      <c r="TQG59" s="526"/>
      <c r="TQH59" s="526"/>
      <c r="TQI59" s="526"/>
      <c r="TQJ59" s="526"/>
      <c r="TQK59" s="526"/>
      <c r="TQL59" s="526"/>
      <c r="TQM59" s="526"/>
      <c r="TQN59" s="526"/>
      <c r="TQO59" s="526"/>
      <c r="TQP59" s="526"/>
      <c r="TQQ59" s="526"/>
      <c r="TQR59" s="526"/>
      <c r="TQS59" s="526"/>
      <c r="TQT59" s="526"/>
      <c r="TQU59" s="526"/>
      <c r="TQV59" s="526"/>
      <c r="TQW59" s="526"/>
      <c r="TQX59" s="526"/>
      <c r="TQY59" s="526"/>
      <c r="TQZ59" s="526"/>
      <c r="TRA59" s="526"/>
      <c r="TRB59" s="526"/>
      <c r="TRC59" s="526"/>
      <c r="TRD59" s="526"/>
      <c r="TRE59" s="526"/>
      <c r="TRF59" s="526"/>
      <c r="TRG59" s="526"/>
      <c r="TRH59" s="526"/>
      <c r="TRI59" s="526"/>
      <c r="TRJ59" s="526"/>
      <c r="TRK59" s="526"/>
      <c r="TRL59" s="526"/>
      <c r="TRM59" s="526"/>
      <c r="TRN59" s="526"/>
      <c r="TRO59" s="526"/>
      <c r="TRP59" s="526"/>
      <c r="TRQ59" s="526"/>
      <c r="TRR59" s="526"/>
      <c r="TRS59" s="526"/>
      <c r="TRT59" s="526"/>
      <c r="TRU59" s="526"/>
      <c r="TRV59" s="526"/>
      <c r="TRW59" s="526"/>
      <c r="TRX59" s="526"/>
      <c r="TRY59" s="526"/>
      <c r="TRZ59" s="526"/>
      <c r="TSA59" s="526"/>
      <c r="TSB59" s="526"/>
      <c r="TSC59" s="526"/>
      <c r="TSD59" s="526"/>
      <c r="TSE59" s="526"/>
      <c r="TSF59" s="526"/>
      <c r="TSG59" s="526"/>
      <c r="TSH59" s="526"/>
      <c r="TSI59" s="526"/>
      <c r="TSJ59" s="526"/>
      <c r="TSK59" s="526"/>
      <c r="TSL59" s="526"/>
      <c r="TSM59" s="526"/>
      <c r="TSN59" s="526"/>
      <c r="TSO59" s="526"/>
      <c r="TSP59" s="526"/>
      <c r="TSQ59" s="526"/>
      <c r="TSR59" s="526"/>
      <c r="TSS59" s="526"/>
      <c r="TST59" s="526"/>
      <c r="TSU59" s="526"/>
      <c r="TSV59" s="526"/>
      <c r="TSW59" s="526"/>
      <c r="TSX59" s="526"/>
      <c r="TSY59" s="526"/>
      <c r="TSZ59" s="526"/>
      <c r="TTA59" s="526"/>
      <c r="TTB59" s="526"/>
      <c r="TTC59" s="526"/>
      <c r="TTD59" s="526"/>
      <c r="TTE59" s="526"/>
      <c r="TTF59" s="526"/>
      <c r="TTG59" s="526"/>
      <c r="TTH59" s="526"/>
      <c r="TTI59" s="526"/>
      <c r="TTJ59" s="526"/>
      <c r="TTK59" s="526"/>
      <c r="TTL59" s="526"/>
      <c r="TTM59" s="526"/>
      <c r="TTN59" s="526"/>
      <c r="TTO59" s="526"/>
      <c r="TTP59" s="526"/>
      <c r="TTQ59" s="526"/>
      <c r="TTR59" s="526"/>
      <c r="TTS59" s="526"/>
      <c r="TTT59" s="526"/>
      <c r="TTU59" s="526"/>
      <c r="TTV59" s="526"/>
      <c r="TTW59" s="526"/>
      <c r="TTX59" s="526"/>
      <c r="TTY59" s="526"/>
      <c r="TTZ59" s="526"/>
      <c r="TUA59" s="526"/>
      <c r="TUB59" s="526"/>
      <c r="TUC59" s="526"/>
      <c r="TUD59" s="526"/>
      <c r="TUE59" s="526"/>
      <c r="TUF59" s="526"/>
      <c r="TUG59" s="526"/>
      <c r="TUH59" s="526"/>
      <c r="TUI59" s="526"/>
      <c r="TUJ59" s="526"/>
      <c r="TUK59" s="526"/>
      <c r="TUL59" s="526"/>
      <c r="TUM59" s="526"/>
      <c r="TUN59" s="526"/>
      <c r="TUO59" s="526"/>
      <c r="TUP59" s="526"/>
      <c r="TUQ59" s="526"/>
      <c r="TUR59" s="526"/>
      <c r="TUS59" s="526"/>
      <c r="TUT59" s="526"/>
      <c r="TUU59" s="526"/>
      <c r="TUV59" s="526"/>
      <c r="TUW59" s="526"/>
      <c r="TUX59" s="526"/>
      <c r="TUY59" s="526"/>
      <c r="TUZ59" s="526"/>
      <c r="TVA59" s="526"/>
      <c r="TVB59" s="526"/>
      <c r="TVC59" s="526"/>
      <c r="TVD59" s="526"/>
      <c r="TVE59" s="526"/>
      <c r="TVF59" s="526"/>
      <c r="TVG59" s="526"/>
      <c r="TVH59" s="526"/>
      <c r="TVI59" s="526"/>
      <c r="TVJ59" s="526"/>
      <c r="TVK59" s="526"/>
      <c r="TVL59" s="526"/>
      <c r="TVM59" s="526"/>
      <c r="TVN59" s="526"/>
      <c r="TVO59" s="526"/>
      <c r="TVP59" s="526"/>
      <c r="TVQ59" s="526"/>
      <c r="TVR59" s="526"/>
      <c r="TVS59" s="526"/>
      <c r="TVT59" s="526"/>
      <c r="TVU59" s="526"/>
      <c r="TVV59" s="526"/>
      <c r="TVW59" s="526"/>
      <c r="TVX59" s="526"/>
      <c r="TVY59" s="526"/>
      <c r="TVZ59" s="526"/>
      <c r="TWA59" s="526"/>
      <c r="TWB59" s="526"/>
      <c r="TWC59" s="526"/>
      <c r="TWD59" s="526"/>
      <c r="TWE59" s="526"/>
      <c r="TWF59" s="526"/>
      <c r="TWG59" s="526"/>
      <c r="TWH59" s="526"/>
      <c r="TWI59" s="526"/>
      <c r="TWJ59" s="526"/>
      <c r="TWK59" s="526"/>
      <c r="TWL59" s="526"/>
      <c r="TWM59" s="526"/>
      <c r="TWN59" s="526"/>
      <c r="TWO59" s="526"/>
      <c r="TWP59" s="526"/>
      <c r="TWQ59" s="526"/>
      <c r="TWR59" s="526"/>
      <c r="TWS59" s="526"/>
      <c r="TWT59" s="526"/>
      <c r="TWU59" s="526"/>
      <c r="TWV59" s="526"/>
      <c r="TWW59" s="526"/>
      <c r="TWX59" s="526"/>
      <c r="TWY59" s="526"/>
      <c r="TWZ59" s="526"/>
      <c r="TXA59" s="526"/>
      <c r="TXB59" s="526"/>
      <c r="TXC59" s="526"/>
      <c r="TXD59" s="526"/>
      <c r="TXE59" s="526"/>
      <c r="TXF59" s="526"/>
      <c r="TXG59" s="526"/>
      <c r="TXH59" s="526"/>
      <c r="TXI59" s="526"/>
      <c r="TXJ59" s="526"/>
      <c r="TXK59" s="526"/>
      <c r="TXL59" s="526"/>
      <c r="TXM59" s="526"/>
      <c r="TXN59" s="526"/>
      <c r="TXO59" s="526"/>
      <c r="TXP59" s="526"/>
      <c r="TXQ59" s="526"/>
      <c r="TXR59" s="526"/>
      <c r="TXS59" s="526"/>
      <c r="TXT59" s="526"/>
      <c r="TXU59" s="526"/>
      <c r="TXV59" s="526"/>
      <c r="TXW59" s="526"/>
      <c r="TXX59" s="526"/>
      <c r="TXY59" s="526"/>
      <c r="TXZ59" s="526"/>
      <c r="TYA59" s="526"/>
      <c r="TYB59" s="526"/>
      <c r="TYC59" s="526"/>
      <c r="TYD59" s="526"/>
      <c r="TYE59" s="526"/>
      <c r="TYF59" s="526"/>
      <c r="TYG59" s="526"/>
      <c r="TYH59" s="526"/>
      <c r="TYI59" s="526"/>
      <c r="TYJ59" s="526"/>
      <c r="TYK59" s="526"/>
      <c r="TYL59" s="526"/>
      <c r="TYM59" s="526"/>
      <c r="TYN59" s="526"/>
      <c r="TYO59" s="526"/>
      <c r="TYP59" s="526"/>
      <c r="TYQ59" s="526"/>
      <c r="TYR59" s="526"/>
      <c r="TYS59" s="526"/>
      <c r="TYT59" s="526"/>
      <c r="TYU59" s="526"/>
      <c r="TYV59" s="526"/>
      <c r="TYW59" s="526"/>
      <c r="TYX59" s="526"/>
      <c r="TYY59" s="526"/>
      <c r="TYZ59" s="526"/>
      <c r="TZA59" s="526"/>
      <c r="TZB59" s="526"/>
      <c r="TZC59" s="526"/>
      <c r="TZD59" s="526"/>
      <c r="TZE59" s="526"/>
      <c r="TZF59" s="526"/>
      <c r="TZG59" s="526"/>
      <c r="TZH59" s="526"/>
      <c r="TZI59" s="526"/>
      <c r="TZJ59" s="526"/>
      <c r="TZK59" s="526"/>
      <c r="TZL59" s="526"/>
      <c r="TZM59" s="526"/>
      <c r="TZN59" s="526"/>
      <c r="TZO59" s="526"/>
      <c r="TZP59" s="526"/>
      <c r="TZQ59" s="526"/>
      <c r="TZR59" s="526"/>
      <c r="TZS59" s="526"/>
      <c r="TZT59" s="526"/>
      <c r="TZU59" s="526"/>
      <c r="TZV59" s="526"/>
      <c r="TZW59" s="526"/>
      <c r="TZX59" s="526"/>
      <c r="TZY59" s="526"/>
      <c r="TZZ59" s="526"/>
      <c r="UAA59" s="526"/>
      <c r="UAB59" s="526"/>
      <c r="UAC59" s="526"/>
      <c r="UAD59" s="526"/>
      <c r="UAE59" s="526"/>
      <c r="UAF59" s="526"/>
      <c r="UAG59" s="526"/>
      <c r="UAH59" s="526"/>
      <c r="UAI59" s="526"/>
      <c r="UAJ59" s="526"/>
      <c r="UAK59" s="526"/>
      <c r="UAL59" s="526"/>
      <c r="UAM59" s="526"/>
      <c r="UAN59" s="526"/>
      <c r="UAO59" s="526"/>
      <c r="UAP59" s="526"/>
      <c r="UAQ59" s="526"/>
      <c r="UAR59" s="526"/>
      <c r="UAS59" s="526"/>
      <c r="UAT59" s="526"/>
      <c r="UAU59" s="526"/>
      <c r="UAV59" s="526"/>
      <c r="UAW59" s="526"/>
      <c r="UAX59" s="526"/>
      <c r="UAY59" s="526"/>
      <c r="UAZ59" s="526"/>
      <c r="UBA59" s="526"/>
      <c r="UBB59" s="526"/>
      <c r="UBC59" s="526"/>
      <c r="UBD59" s="526"/>
      <c r="UBE59" s="526"/>
      <c r="UBF59" s="526"/>
      <c r="UBG59" s="526"/>
      <c r="UBH59" s="526"/>
      <c r="UBI59" s="526"/>
      <c r="UBJ59" s="526"/>
      <c r="UBK59" s="526"/>
      <c r="UBL59" s="526"/>
      <c r="UBM59" s="526"/>
      <c r="UBN59" s="526"/>
      <c r="UBO59" s="526"/>
      <c r="UBP59" s="526"/>
      <c r="UBQ59" s="526"/>
      <c r="UBR59" s="526"/>
      <c r="UBS59" s="526"/>
      <c r="UBT59" s="526"/>
      <c r="UBU59" s="526"/>
      <c r="UBV59" s="526"/>
      <c r="UBW59" s="526"/>
      <c r="UBX59" s="526"/>
      <c r="UBY59" s="526"/>
      <c r="UBZ59" s="526"/>
      <c r="UCA59" s="526"/>
      <c r="UCB59" s="526"/>
      <c r="UCC59" s="526"/>
      <c r="UCD59" s="526"/>
      <c r="UCE59" s="526"/>
      <c r="UCF59" s="526"/>
      <c r="UCG59" s="526"/>
      <c r="UCH59" s="526"/>
      <c r="UCI59" s="526"/>
      <c r="UCJ59" s="526"/>
      <c r="UCK59" s="526"/>
      <c r="UCL59" s="526"/>
      <c r="UCM59" s="526"/>
      <c r="UCN59" s="526"/>
      <c r="UCO59" s="526"/>
      <c r="UCP59" s="526"/>
      <c r="UCQ59" s="526"/>
      <c r="UCR59" s="526"/>
      <c r="UCS59" s="526"/>
      <c r="UCT59" s="526"/>
      <c r="UCU59" s="526"/>
      <c r="UCV59" s="526"/>
      <c r="UCW59" s="526"/>
      <c r="UCX59" s="526"/>
      <c r="UCY59" s="526"/>
      <c r="UCZ59" s="526"/>
      <c r="UDA59" s="526"/>
      <c r="UDB59" s="526"/>
      <c r="UDC59" s="526"/>
      <c r="UDD59" s="526"/>
      <c r="UDE59" s="526"/>
      <c r="UDF59" s="526"/>
      <c r="UDG59" s="526"/>
      <c r="UDH59" s="526"/>
      <c r="UDI59" s="526"/>
      <c r="UDJ59" s="526"/>
      <c r="UDK59" s="526"/>
      <c r="UDL59" s="526"/>
      <c r="UDM59" s="526"/>
      <c r="UDN59" s="526"/>
      <c r="UDO59" s="526"/>
      <c r="UDP59" s="526"/>
      <c r="UDQ59" s="526"/>
      <c r="UDR59" s="526"/>
      <c r="UDS59" s="526"/>
      <c r="UDT59" s="526"/>
      <c r="UDU59" s="526"/>
      <c r="UDV59" s="526"/>
      <c r="UDW59" s="526"/>
      <c r="UDX59" s="526"/>
      <c r="UDY59" s="526"/>
      <c r="UDZ59" s="526"/>
      <c r="UEA59" s="526"/>
      <c r="UEB59" s="526"/>
      <c r="UEC59" s="526"/>
      <c r="UED59" s="526"/>
      <c r="UEE59" s="526"/>
      <c r="UEF59" s="526"/>
      <c r="UEG59" s="526"/>
      <c r="UEH59" s="526"/>
      <c r="UEI59" s="526"/>
      <c r="UEJ59" s="526"/>
      <c r="UEK59" s="526"/>
      <c r="UEL59" s="526"/>
      <c r="UEM59" s="526"/>
      <c r="UEN59" s="526"/>
      <c r="UEO59" s="526"/>
      <c r="UEP59" s="526"/>
      <c r="UEQ59" s="526"/>
      <c r="UER59" s="526"/>
      <c r="UES59" s="526"/>
      <c r="UET59" s="526"/>
      <c r="UEU59" s="526"/>
      <c r="UEV59" s="526"/>
      <c r="UEW59" s="526"/>
      <c r="UEX59" s="526"/>
      <c r="UEY59" s="526"/>
      <c r="UEZ59" s="526"/>
      <c r="UFA59" s="526"/>
      <c r="UFB59" s="526"/>
      <c r="UFC59" s="526"/>
      <c r="UFD59" s="526"/>
      <c r="UFE59" s="526"/>
      <c r="UFF59" s="526"/>
      <c r="UFG59" s="526"/>
      <c r="UFH59" s="526"/>
      <c r="UFI59" s="526"/>
      <c r="UFJ59" s="526"/>
      <c r="UFK59" s="526"/>
      <c r="UFL59" s="526"/>
      <c r="UFM59" s="526"/>
      <c r="UFN59" s="526"/>
      <c r="UFO59" s="526"/>
      <c r="UFP59" s="526"/>
      <c r="UFQ59" s="526"/>
      <c r="UFR59" s="526"/>
      <c r="UFS59" s="526"/>
      <c r="UFT59" s="526"/>
      <c r="UFU59" s="526"/>
      <c r="UFV59" s="526"/>
      <c r="UFW59" s="526"/>
      <c r="UFX59" s="526"/>
      <c r="UFY59" s="526"/>
      <c r="UFZ59" s="526"/>
      <c r="UGA59" s="526"/>
      <c r="UGB59" s="526"/>
      <c r="UGC59" s="526"/>
      <c r="UGD59" s="526"/>
      <c r="UGE59" s="526"/>
      <c r="UGF59" s="526"/>
      <c r="UGG59" s="526"/>
      <c r="UGH59" s="526"/>
      <c r="UGI59" s="526"/>
      <c r="UGJ59" s="526"/>
      <c r="UGK59" s="526"/>
      <c r="UGL59" s="526"/>
      <c r="UGM59" s="526"/>
      <c r="UGN59" s="526"/>
      <c r="UGO59" s="526"/>
      <c r="UGP59" s="526"/>
      <c r="UGQ59" s="526"/>
      <c r="UGR59" s="526"/>
      <c r="UGS59" s="526"/>
      <c r="UGT59" s="526"/>
      <c r="UGU59" s="526"/>
      <c r="UGV59" s="526"/>
      <c r="UGW59" s="526"/>
      <c r="UGX59" s="526"/>
      <c r="UGY59" s="526"/>
      <c r="UGZ59" s="526"/>
      <c r="UHA59" s="526"/>
      <c r="UHB59" s="526"/>
      <c r="UHC59" s="526"/>
      <c r="UHD59" s="526"/>
      <c r="UHE59" s="526"/>
      <c r="UHF59" s="526"/>
      <c r="UHG59" s="526"/>
      <c r="UHH59" s="526"/>
      <c r="UHI59" s="526"/>
      <c r="UHJ59" s="526"/>
      <c r="UHK59" s="526"/>
      <c r="UHL59" s="526"/>
      <c r="UHM59" s="526"/>
      <c r="UHN59" s="526"/>
      <c r="UHO59" s="526"/>
      <c r="UHP59" s="526"/>
      <c r="UHQ59" s="526"/>
      <c r="UHR59" s="526"/>
      <c r="UHS59" s="526"/>
      <c r="UHT59" s="526"/>
      <c r="UHU59" s="526"/>
      <c r="UHV59" s="526"/>
      <c r="UHW59" s="526"/>
      <c r="UHX59" s="526"/>
      <c r="UHY59" s="526"/>
      <c r="UHZ59" s="526"/>
      <c r="UIA59" s="526"/>
      <c r="UIB59" s="526"/>
      <c r="UIC59" s="526"/>
      <c r="UID59" s="526"/>
      <c r="UIE59" s="526"/>
      <c r="UIF59" s="526"/>
      <c r="UIG59" s="526"/>
      <c r="UIH59" s="526"/>
      <c r="UII59" s="526"/>
      <c r="UIJ59" s="526"/>
      <c r="UIK59" s="526"/>
      <c r="UIL59" s="526"/>
      <c r="UIM59" s="526"/>
      <c r="UIN59" s="526"/>
      <c r="UIO59" s="526"/>
      <c r="UIP59" s="526"/>
      <c r="UIQ59" s="526"/>
      <c r="UIR59" s="526"/>
      <c r="UIS59" s="526"/>
      <c r="UIT59" s="526"/>
      <c r="UIU59" s="526"/>
      <c r="UIV59" s="526"/>
      <c r="UIW59" s="526"/>
      <c r="UIX59" s="526"/>
      <c r="UIY59" s="526"/>
      <c r="UIZ59" s="526"/>
      <c r="UJA59" s="526"/>
      <c r="UJB59" s="526"/>
      <c r="UJC59" s="526"/>
      <c r="UJD59" s="526"/>
      <c r="UJE59" s="526"/>
      <c r="UJF59" s="526"/>
      <c r="UJG59" s="526"/>
      <c r="UJH59" s="526"/>
      <c r="UJI59" s="526"/>
      <c r="UJJ59" s="526"/>
      <c r="UJK59" s="526"/>
      <c r="UJL59" s="526"/>
      <c r="UJM59" s="526"/>
      <c r="UJN59" s="526"/>
      <c r="UJO59" s="526"/>
      <c r="UJP59" s="526"/>
      <c r="UJQ59" s="526"/>
      <c r="UJR59" s="526"/>
      <c r="UJS59" s="526"/>
      <c r="UJT59" s="526"/>
      <c r="UJU59" s="526"/>
      <c r="UJV59" s="526"/>
      <c r="UJW59" s="526"/>
      <c r="UJX59" s="526"/>
      <c r="UJY59" s="526"/>
      <c r="UJZ59" s="526"/>
      <c r="UKA59" s="526"/>
      <c r="UKB59" s="526"/>
      <c r="UKC59" s="526"/>
      <c r="UKD59" s="526"/>
      <c r="UKE59" s="526"/>
      <c r="UKF59" s="526"/>
      <c r="UKG59" s="526"/>
      <c r="UKH59" s="526"/>
      <c r="UKI59" s="526"/>
      <c r="UKJ59" s="526"/>
      <c r="UKK59" s="526"/>
      <c r="UKL59" s="526"/>
      <c r="UKM59" s="526"/>
      <c r="UKN59" s="526"/>
      <c r="UKO59" s="526"/>
      <c r="UKP59" s="526"/>
      <c r="UKQ59" s="526"/>
      <c r="UKR59" s="526"/>
      <c r="UKS59" s="526"/>
      <c r="UKT59" s="526"/>
      <c r="UKU59" s="526"/>
      <c r="UKV59" s="526"/>
      <c r="UKW59" s="526"/>
      <c r="UKX59" s="526"/>
      <c r="UKY59" s="526"/>
      <c r="UKZ59" s="526"/>
      <c r="ULA59" s="526"/>
      <c r="ULB59" s="526"/>
      <c r="ULC59" s="526"/>
      <c r="ULD59" s="526"/>
      <c r="ULE59" s="526"/>
      <c r="ULF59" s="526"/>
      <c r="ULG59" s="526"/>
      <c r="ULH59" s="526"/>
      <c r="ULI59" s="526"/>
      <c r="ULJ59" s="526"/>
      <c r="ULK59" s="526"/>
      <c r="ULL59" s="526"/>
      <c r="ULM59" s="526"/>
      <c r="ULN59" s="526"/>
      <c r="ULO59" s="526"/>
      <c r="ULP59" s="526"/>
      <c r="ULQ59" s="526"/>
      <c r="ULR59" s="526"/>
      <c r="ULS59" s="526"/>
      <c r="ULT59" s="526"/>
      <c r="ULU59" s="526"/>
      <c r="ULV59" s="526"/>
      <c r="ULW59" s="526"/>
      <c r="ULX59" s="526"/>
      <c r="ULY59" s="526"/>
      <c r="ULZ59" s="526"/>
      <c r="UMA59" s="526"/>
      <c r="UMB59" s="526"/>
      <c r="UMC59" s="526"/>
      <c r="UMD59" s="526"/>
      <c r="UME59" s="526"/>
      <c r="UMF59" s="526"/>
      <c r="UMG59" s="526"/>
      <c r="UMH59" s="526"/>
      <c r="UMI59" s="526"/>
      <c r="UMJ59" s="526"/>
      <c r="UMK59" s="526"/>
      <c r="UML59" s="526"/>
      <c r="UMM59" s="526"/>
      <c r="UMN59" s="526"/>
      <c r="UMO59" s="526"/>
      <c r="UMP59" s="526"/>
      <c r="UMQ59" s="526"/>
      <c r="UMR59" s="526"/>
      <c r="UMS59" s="526"/>
      <c r="UMT59" s="526"/>
      <c r="UMU59" s="526"/>
      <c r="UMV59" s="526"/>
      <c r="UMW59" s="526"/>
      <c r="UMX59" s="526"/>
      <c r="UMY59" s="526"/>
      <c r="UMZ59" s="526"/>
      <c r="UNA59" s="526"/>
      <c r="UNB59" s="526"/>
      <c r="UNC59" s="526"/>
      <c r="UND59" s="526"/>
      <c r="UNE59" s="526"/>
      <c r="UNF59" s="526"/>
      <c r="UNG59" s="526"/>
      <c r="UNH59" s="526"/>
      <c r="UNI59" s="526"/>
      <c r="UNJ59" s="526"/>
      <c r="UNK59" s="526"/>
      <c r="UNL59" s="526"/>
      <c r="UNM59" s="526"/>
      <c r="UNN59" s="526"/>
      <c r="UNO59" s="526"/>
      <c r="UNP59" s="526"/>
      <c r="UNQ59" s="526"/>
      <c r="UNR59" s="526"/>
      <c r="UNS59" s="526"/>
      <c r="UNT59" s="526"/>
      <c r="UNU59" s="526"/>
      <c r="UNV59" s="526"/>
      <c r="UNW59" s="526"/>
      <c r="UNX59" s="526"/>
      <c r="UNY59" s="526"/>
      <c r="UNZ59" s="526"/>
      <c r="UOA59" s="526"/>
      <c r="UOB59" s="526"/>
      <c r="UOC59" s="526"/>
      <c r="UOD59" s="526"/>
      <c r="UOE59" s="526"/>
      <c r="UOF59" s="526"/>
      <c r="UOG59" s="526"/>
      <c r="UOH59" s="526"/>
      <c r="UOI59" s="526"/>
      <c r="UOJ59" s="526"/>
      <c r="UOK59" s="526"/>
      <c r="UOL59" s="526"/>
      <c r="UOM59" s="526"/>
      <c r="UON59" s="526"/>
      <c r="UOO59" s="526"/>
      <c r="UOP59" s="526"/>
      <c r="UOQ59" s="526"/>
      <c r="UOR59" s="526"/>
      <c r="UOS59" s="526"/>
      <c r="UOT59" s="526"/>
      <c r="UOU59" s="526"/>
      <c r="UOV59" s="526"/>
      <c r="UOW59" s="526"/>
      <c r="UOX59" s="526"/>
      <c r="UOY59" s="526"/>
      <c r="UOZ59" s="526"/>
      <c r="UPA59" s="526"/>
      <c r="UPB59" s="526"/>
      <c r="UPC59" s="526"/>
      <c r="UPD59" s="526"/>
      <c r="UPE59" s="526"/>
      <c r="UPF59" s="526"/>
      <c r="UPG59" s="526"/>
      <c r="UPH59" s="526"/>
      <c r="UPI59" s="526"/>
      <c r="UPJ59" s="526"/>
      <c r="UPK59" s="526"/>
      <c r="UPL59" s="526"/>
      <c r="UPM59" s="526"/>
      <c r="UPN59" s="526"/>
      <c r="UPO59" s="526"/>
      <c r="UPP59" s="526"/>
      <c r="UPQ59" s="526"/>
      <c r="UPR59" s="526"/>
      <c r="UPS59" s="526"/>
      <c r="UPT59" s="526"/>
      <c r="UPU59" s="526"/>
      <c r="UPV59" s="526"/>
      <c r="UPW59" s="526"/>
      <c r="UPX59" s="526"/>
      <c r="UPY59" s="526"/>
      <c r="UPZ59" s="526"/>
      <c r="UQA59" s="526"/>
      <c r="UQB59" s="526"/>
      <c r="UQC59" s="526"/>
      <c r="UQD59" s="526"/>
      <c r="UQE59" s="526"/>
      <c r="UQF59" s="526"/>
      <c r="UQG59" s="526"/>
      <c r="UQH59" s="526"/>
      <c r="UQI59" s="526"/>
      <c r="UQJ59" s="526"/>
      <c r="UQK59" s="526"/>
      <c r="UQL59" s="526"/>
      <c r="UQM59" s="526"/>
      <c r="UQN59" s="526"/>
      <c r="UQO59" s="526"/>
      <c r="UQP59" s="526"/>
      <c r="UQQ59" s="526"/>
      <c r="UQR59" s="526"/>
      <c r="UQS59" s="526"/>
      <c r="UQT59" s="526"/>
      <c r="UQU59" s="526"/>
      <c r="UQV59" s="526"/>
      <c r="UQW59" s="526"/>
      <c r="UQX59" s="526"/>
      <c r="UQY59" s="526"/>
      <c r="UQZ59" s="526"/>
      <c r="URA59" s="526"/>
      <c r="URB59" s="526"/>
      <c r="URC59" s="526"/>
      <c r="URD59" s="526"/>
      <c r="URE59" s="526"/>
      <c r="URF59" s="526"/>
      <c r="URG59" s="526"/>
      <c r="URH59" s="526"/>
      <c r="URI59" s="526"/>
      <c r="URJ59" s="526"/>
      <c r="URK59" s="526"/>
      <c r="URL59" s="526"/>
      <c r="URM59" s="526"/>
      <c r="URN59" s="526"/>
      <c r="URO59" s="526"/>
      <c r="URP59" s="526"/>
      <c r="URQ59" s="526"/>
      <c r="URR59" s="526"/>
      <c r="URS59" s="526"/>
      <c r="URT59" s="526"/>
      <c r="URU59" s="526"/>
      <c r="URV59" s="526"/>
      <c r="URW59" s="526"/>
      <c r="URX59" s="526"/>
      <c r="URY59" s="526"/>
      <c r="URZ59" s="526"/>
      <c r="USA59" s="526"/>
      <c r="USB59" s="526"/>
      <c r="USC59" s="526"/>
      <c r="USD59" s="526"/>
      <c r="USE59" s="526"/>
      <c r="USF59" s="526"/>
      <c r="USG59" s="526"/>
      <c r="USH59" s="526"/>
      <c r="USI59" s="526"/>
      <c r="USJ59" s="526"/>
      <c r="USK59" s="526"/>
      <c r="USL59" s="526"/>
      <c r="USM59" s="526"/>
      <c r="USN59" s="526"/>
      <c r="USO59" s="526"/>
      <c r="USP59" s="526"/>
      <c r="USQ59" s="526"/>
      <c r="USR59" s="526"/>
      <c r="USS59" s="526"/>
      <c r="UST59" s="526"/>
      <c r="USU59" s="526"/>
      <c r="USV59" s="526"/>
      <c r="USW59" s="526"/>
      <c r="USX59" s="526"/>
      <c r="USY59" s="526"/>
      <c r="USZ59" s="526"/>
      <c r="UTA59" s="526"/>
      <c r="UTB59" s="526"/>
      <c r="UTC59" s="526"/>
      <c r="UTD59" s="526"/>
      <c r="UTE59" s="526"/>
      <c r="UTF59" s="526"/>
      <c r="UTG59" s="526"/>
      <c r="UTH59" s="526"/>
      <c r="UTI59" s="526"/>
      <c r="UTJ59" s="526"/>
      <c r="UTK59" s="526"/>
      <c r="UTL59" s="526"/>
      <c r="UTM59" s="526"/>
      <c r="UTN59" s="526"/>
      <c r="UTO59" s="526"/>
      <c r="UTP59" s="526"/>
      <c r="UTQ59" s="526"/>
      <c r="UTR59" s="526"/>
      <c r="UTS59" s="526"/>
      <c r="UTT59" s="526"/>
      <c r="UTU59" s="526"/>
      <c r="UTV59" s="526"/>
      <c r="UTW59" s="526"/>
      <c r="UTX59" s="526"/>
      <c r="UTY59" s="526"/>
      <c r="UTZ59" s="526"/>
      <c r="UUA59" s="526"/>
      <c r="UUB59" s="526"/>
      <c r="UUC59" s="526"/>
      <c r="UUD59" s="526"/>
      <c r="UUE59" s="526"/>
      <c r="UUF59" s="526"/>
      <c r="UUG59" s="526"/>
      <c r="UUH59" s="526"/>
      <c r="UUI59" s="526"/>
      <c r="UUJ59" s="526"/>
      <c r="UUK59" s="526"/>
      <c r="UUL59" s="526"/>
      <c r="UUM59" s="526"/>
      <c r="UUN59" s="526"/>
      <c r="UUO59" s="526"/>
      <c r="UUP59" s="526"/>
      <c r="UUQ59" s="526"/>
      <c r="UUR59" s="526"/>
      <c r="UUS59" s="526"/>
      <c r="UUT59" s="526"/>
      <c r="UUU59" s="526"/>
      <c r="UUV59" s="526"/>
      <c r="UUW59" s="526"/>
      <c r="UUX59" s="526"/>
      <c r="UUY59" s="526"/>
      <c r="UUZ59" s="526"/>
      <c r="UVA59" s="526"/>
      <c r="UVB59" s="526"/>
      <c r="UVC59" s="526"/>
      <c r="UVD59" s="526"/>
      <c r="UVE59" s="526"/>
      <c r="UVF59" s="526"/>
      <c r="UVG59" s="526"/>
      <c r="UVH59" s="526"/>
      <c r="UVI59" s="526"/>
      <c r="UVJ59" s="526"/>
      <c r="UVK59" s="526"/>
      <c r="UVL59" s="526"/>
      <c r="UVM59" s="526"/>
      <c r="UVN59" s="526"/>
      <c r="UVO59" s="526"/>
      <c r="UVP59" s="526"/>
      <c r="UVQ59" s="526"/>
      <c r="UVR59" s="526"/>
      <c r="UVS59" s="526"/>
      <c r="UVT59" s="526"/>
      <c r="UVU59" s="526"/>
      <c r="UVV59" s="526"/>
      <c r="UVW59" s="526"/>
      <c r="UVX59" s="526"/>
      <c r="UVY59" s="526"/>
      <c r="UVZ59" s="526"/>
      <c r="UWA59" s="526"/>
      <c r="UWB59" s="526"/>
      <c r="UWC59" s="526"/>
      <c r="UWD59" s="526"/>
      <c r="UWE59" s="526"/>
      <c r="UWF59" s="526"/>
      <c r="UWG59" s="526"/>
      <c r="UWH59" s="526"/>
      <c r="UWI59" s="526"/>
      <c r="UWJ59" s="526"/>
      <c r="UWK59" s="526"/>
      <c r="UWL59" s="526"/>
      <c r="UWM59" s="526"/>
      <c r="UWN59" s="526"/>
      <c r="UWO59" s="526"/>
      <c r="UWP59" s="526"/>
      <c r="UWQ59" s="526"/>
      <c r="UWR59" s="526"/>
      <c r="UWS59" s="526"/>
      <c r="UWT59" s="526"/>
      <c r="UWU59" s="526"/>
      <c r="UWV59" s="526"/>
      <c r="UWW59" s="526"/>
      <c r="UWX59" s="526"/>
      <c r="UWY59" s="526"/>
      <c r="UWZ59" s="526"/>
      <c r="UXA59" s="526"/>
      <c r="UXB59" s="526"/>
      <c r="UXC59" s="526"/>
      <c r="UXD59" s="526"/>
      <c r="UXE59" s="526"/>
      <c r="UXF59" s="526"/>
      <c r="UXG59" s="526"/>
      <c r="UXH59" s="526"/>
      <c r="UXI59" s="526"/>
      <c r="UXJ59" s="526"/>
      <c r="UXK59" s="526"/>
      <c r="UXL59" s="526"/>
      <c r="UXM59" s="526"/>
      <c r="UXN59" s="526"/>
      <c r="UXO59" s="526"/>
      <c r="UXP59" s="526"/>
      <c r="UXQ59" s="526"/>
      <c r="UXR59" s="526"/>
      <c r="UXS59" s="526"/>
      <c r="UXT59" s="526"/>
      <c r="UXU59" s="526"/>
      <c r="UXV59" s="526"/>
      <c r="UXW59" s="526"/>
      <c r="UXX59" s="526"/>
      <c r="UXY59" s="526"/>
      <c r="UXZ59" s="526"/>
      <c r="UYA59" s="526"/>
      <c r="UYB59" s="526"/>
      <c r="UYC59" s="526"/>
      <c r="UYD59" s="526"/>
      <c r="UYE59" s="526"/>
      <c r="UYF59" s="526"/>
      <c r="UYG59" s="526"/>
      <c r="UYH59" s="526"/>
      <c r="UYI59" s="526"/>
      <c r="UYJ59" s="526"/>
      <c r="UYK59" s="526"/>
      <c r="UYL59" s="526"/>
      <c r="UYM59" s="526"/>
      <c r="UYN59" s="526"/>
      <c r="UYO59" s="526"/>
      <c r="UYP59" s="526"/>
      <c r="UYQ59" s="526"/>
      <c r="UYR59" s="526"/>
      <c r="UYS59" s="526"/>
      <c r="UYT59" s="526"/>
      <c r="UYU59" s="526"/>
      <c r="UYV59" s="526"/>
      <c r="UYW59" s="526"/>
      <c r="UYX59" s="526"/>
      <c r="UYY59" s="526"/>
      <c r="UYZ59" s="526"/>
      <c r="UZA59" s="526"/>
      <c r="UZB59" s="526"/>
      <c r="UZC59" s="526"/>
      <c r="UZD59" s="526"/>
      <c r="UZE59" s="526"/>
      <c r="UZF59" s="526"/>
      <c r="UZG59" s="526"/>
      <c r="UZH59" s="526"/>
      <c r="UZI59" s="526"/>
      <c r="UZJ59" s="526"/>
      <c r="UZK59" s="526"/>
      <c r="UZL59" s="526"/>
      <c r="UZM59" s="526"/>
      <c r="UZN59" s="526"/>
      <c r="UZO59" s="526"/>
      <c r="UZP59" s="526"/>
      <c r="UZQ59" s="526"/>
      <c r="UZR59" s="526"/>
      <c r="UZS59" s="526"/>
      <c r="UZT59" s="526"/>
      <c r="UZU59" s="526"/>
      <c r="UZV59" s="526"/>
      <c r="UZW59" s="526"/>
      <c r="UZX59" s="526"/>
      <c r="UZY59" s="526"/>
      <c r="UZZ59" s="526"/>
      <c r="VAA59" s="526"/>
      <c r="VAB59" s="526"/>
      <c r="VAC59" s="526"/>
      <c r="VAD59" s="526"/>
      <c r="VAE59" s="526"/>
      <c r="VAF59" s="526"/>
      <c r="VAG59" s="526"/>
      <c r="VAH59" s="526"/>
      <c r="VAI59" s="526"/>
      <c r="VAJ59" s="526"/>
      <c r="VAK59" s="526"/>
      <c r="VAL59" s="526"/>
      <c r="VAM59" s="526"/>
      <c r="VAN59" s="526"/>
      <c r="VAO59" s="526"/>
      <c r="VAP59" s="526"/>
      <c r="VAQ59" s="526"/>
      <c r="VAR59" s="526"/>
      <c r="VAS59" s="526"/>
      <c r="VAT59" s="526"/>
      <c r="VAU59" s="526"/>
      <c r="VAV59" s="526"/>
      <c r="VAW59" s="526"/>
      <c r="VAX59" s="526"/>
      <c r="VAY59" s="526"/>
      <c r="VAZ59" s="526"/>
      <c r="VBA59" s="526"/>
      <c r="VBB59" s="526"/>
      <c r="VBC59" s="526"/>
      <c r="VBD59" s="526"/>
      <c r="VBE59" s="526"/>
      <c r="VBF59" s="526"/>
      <c r="VBG59" s="526"/>
      <c r="VBH59" s="526"/>
      <c r="VBI59" s="526"/>
      <c r="VBJ59" s="526"/>
      <c r="VBK59" s="526"/>
      <c r="VBL59" s="526"/>
      <c r="VBM59" s="526"/>
      <c r="VBN59" s="526"/>
      <c r="VBO59" s="526"/>
      <c r="VBP59" s="526"/>
      <c r="VBQ59" s="526"/>
      <c r="VBR59" s="526"/>
      <c r="VBS59" s="526"/>
      <c r="VBT59" s="526"/>
      <c r="VBU59" s="526"/>
      <c r="VBV59" s="526"/>
      <c r="VBW59" s="526"/>
      <c r="VBX59" s="526"/>
      <c r="VBY59" s="526"/>
      <c r="VBZ59" s="526"/>
      <c r="VCA59" s="526"/>
      <c r="VCB59" s="526"/>
      <c r="VCC59" s="526"/>
      <c r="VCD59" s="526"/>
      <c r="VCE59" s="526"/>
      <c r="VCF59" s="526"/>
      <c r="VCG59" s="526"/>
      <c r="VCH59" s="526"/>
      <c r="VCI59" s="526"/>
      <c r="VCJ59" s="526"/>
      <c r="VCK59" s="526"/>
      <c r="VCL59" s="526"/>
      <c r="VCM59" s="526"/>
      <c r="VCN59" s="526"/>
      <c r="VCO59" s="526"/>
      <c r="VCP59" s="526"/>
      <c r="VCQ59" s="526"/>
      <c r="VCR59" s="526"/>
      <c r="VCS59" s="526"/>
      <c r="VCT59" s="526"/>
      <c r="VCU59" s="526"/>
      <c r="VCV59" s="526"/>
      <c r="VCW59" s="526"/>
      <c r="VCX59" s="526"/>
      <c r="VCY59" s="526"/>
      <c r="VCZ59" s="526"/>
      <c r="VDA59" s="526"/>
      <c r="VDB59" s="526"/>
      <c r="VDC59" s="526"/>
      <c r="VDD59" s="526"/>
      <c r="VDE59" s="526"/>
      <c r="VDF59" s="526"/>
      <c r="VDG59" s="526"/>
      <c r="VDH59" s="526"/>
      <c r="VDI59" s="526"/>
      <c r="VDJ59" s="526"/>
      <c r="VDK59" s="526"/>
      <c r="VDL59" s="526"/>
      <c r="VDM59" s="526"/>
      <c r="VDN59" s="526"/>
      <c r="VDO59" s="526"/>
      <c r="VDP59" s="526"/>
      <c r="VDQ59" s="526"/>
      <c r="VDR59" s="526"/>
      <c r="VDS59" s="526"/>
      <c r="VDT59" s="526"/>
      <c r="VDU59" s="526"/>
      <c r="VDV59" s="526"/>
      <c r="VDW59" s="526"/>
      <c r="VDX59" s="526"/>
      <c r="VDY59" s="526"/>
      <c r="VDZ59" s="526"/>
      <c r="VEA59" s="526"/>
      <c r="VEB59" s="526"/>
      <c r="VEC59" s="526"/>
      <c r="VED59" s="526"/>
      <c r="VEE59" s="526"/>
      <c r="VEF59" s="526"/>
      <c r="VEG59" s="526"/>
      <c r="VEH59" s="526"/>
      <c r="VEI59" s="526"/>
      <c r="VEJ59" s="526"/>
      <c r="VEK59" s="526"/>
      <c r="VEL59" s="526"/>
      <c r="VEM59" s="526"/>
      <c r="VEN59" s="526"/>
      <c r="VEO59" s="526"/>
      <c r="VEP59" s="526"/>
      <c r="VEQ59" s="526"/>
      <c r="VER59" s="526"/>
      <c r="VES59" s="526"/>
      <c r="VET59" s="526"/>
      <c r="VEU59" s="526"/>
      <c r="VEV59" s="526"/>
      <c r="VEW59" s="526"/>
      <c r="VEX59" s="526"/>
      <c r="VEY59" s="526"/>
      <c r="VEZ59" s="526"/>
      <c r="VFA59" s="526"/>
      <c r="VFB59" s="526"/>
      <c r="VFC59" s="526"/>
      <c r="VFD59" s="526"/>
      <c r="VFE59" s="526"/>
      <c r="VFF59" s="526"/>
      <c r="VFG59" s="526"/>
      <c r="VFH59" s="526"/>
      <c r="VFI59" s="526"/>
      <c r="VFJ59" s="526"/>
      <c r="VFK59" s="526"/>
      <c r="VFL59" s="526"/>
      <c r="VFM59" s="526"/>
      <c r="VFN59" s="526"/>
      <c r="VFO59" s="526"/>
      <c r="VFP59" s="526"/>
      <c r="VFQ59" s="526"/>
      <c r="VFR59" s="526"/>
      <c r="VFS59" s="526"/>
      <c r="VFT59" s="526"/>
      <c r="VFU59" s="526"/>
      <c r="VFV59" s="526"/>
      <c r="VFW59" s="526"/>
      <c r="VFX59" s="526"/>
      <c r="VFY59" s="526"/>
      <c r="VFZ59" s="526"/>
      <c r="VGA59" s="526"/>
      <c r="VGB59" s="526"/>
      <c r="VGC59" s="526"/>
      <c r="VGD59" s="526"/>
      <c r="VGE59" s="526"/>
      <c r="VGF59" s="526"/>
      <c r="VGG59" s="526"/>
      <c r="VGH59" s="526"/>
      <c r="VGI59" s="526"/>
      <c r="VGJ59" s="526"/>
      <c r="VGK59" s="526"/>
      <c r="VGL59" s="526"/>
      <c r="VGM59" s="526"/>
      <c r="VGN59" s="526"/>
      <c r="VGO59" s="526"/>
      <c r="VGP59" s="526"/>
      <c r="VGQ59" s="526"/>
      <c r="VGR59" s="526"/>
      <c r="VGS59" s="526"/>
      <c r="VGT59" s="526"/>
      <c r="VGU59" s="526"/>
      <c r="VGV59" s="526"/>
      <c r="VGW59" s="526"/>
      <c r="VGX59" s="526"/>
      <c r="VGY59" s="526"/>
      <c r="VGZ59" s="526"/>
      <c r="VHA59" s="526"/>
      <c r="VHB59" s="526"/>
      <c r="VHC59" s="526"/>
      <c r="VHD59" s="526"/>
      <c r="VHE59" s="526"/>
      <c r="VHF59" s="526"/>
      <c r="VHG59" s="526"/>
      <c r="VHH59" s="526"/>
      <c r="VHI59" s="526"/>
      <c r="VHJ59" s="526"/>
      <c r="VHK59" s="526"/>
      <c r="VHL59" s="526"/>
      <c r="VHM59" s="526"/>
      <c r="VHN59" s="526"/>
      <c r="VHO59" s="526"/>
      <c r="VHP59" s="526"/>
      <c r="VHQ59" s="526"/>
      <c r="VHR59" s="526"/>
      <c r="VHS59" s="526"/>
      <c r="VHT59" s="526"/>
      <c r="VHU59" s="526"/>
      <c r="VHV59" s="526"/>
      <c r="VHW59" s="526"/>
      <c r="VHX59" s="526"/>
      <c r="VHY59" s="526"/>
      <c r="VHZ59" s="526"/>
      <c r="VIA59" s="526"/>
      <c r="VIB59" s="526"/>
      <c r="VIC59" s="526"/>
      <c r="VID59" s="526"/>
      <c r="VIE59" s="526"/>
      <c r="VIF59" s="526"/>
      <c r="VIG59" s="526"/>
      <c r="VIH59" s="526"/>
      <c r="VII59" s="526"/>
      <c r="VIJ59" s="526"/>
      <c r="VIK59" s="526"/>
      <c r="VIL59" s="526"/>
      <c r="VIM59" s="526"/>
      <c r="VIN59" s="526"/>
      <c r="VIO59" s="526"/>
      <c r="VIP59" s="526"/>
      <c r="VIQ59" s="526"/>
      <c r="VIR59" s="526"/>
      <c r="VIS59" s="526"/>
      <c r="VIT59" s="526"/>
      <c r="VIU59" s="526"/>
      <c r="VIV59" s="526"/>
      <c r="VIW59" s="526"/>
      <c r="VIX59" s="526"/>
      <c r="VIY59" s="526"/>
      <c r="VIZ59" s="526"/>
      <c r="VJA59" s="526"/>
      <c r="VJB59" s="526"/>
      <c r="VJC59" s="526"/>
      <c r="VJD59" s="526"/>
      <c r="VJE59" s="526"/>
      <c r="VJF59" s="526"/>
      <c r="VJG59" s="526"/>
      <c r="VJH59" s="526"/>
      <c r="VJI59" s="526"/>
      <c r="VJJ59" s="526"/>
      <c r="VJK59" s="526"/>
      <c r="VJL59" s="526"/>
      <c r="VJM59" s="526"/>
      <c r="VJN59" s="526"/>
      <c r="VJO59" s="526"/>
      <c r="VJP59" s="526"/>
      <c r="VJQ59" s="526"/>
      <c r="VJR59" s="526"/>
      <c r="VJS59" s="526"/>
      <c r="VJT59" s="526"/>
      <c r="VJU59" s="526"/>
      <c r="VJV59" s="526"/>
      <c r="VJW59" s="526"/>
      <c r="VJX59" s="526"/>
      <c r="VJY59" s="526"/>
      <c r="VJZ59" s="526"/>
      <c r="VKA59" s="526"/>
      <c r="VKB59" s="526"/>
      <c r="VKC59" s="526"/>
      <c r="VKD59" s="526"/>
      <c r="VKE59" s="526"/>
      <c r="VKF59" s="526"/>
      <c r="VKG59" s="526"/>
      <c r="VKH59" s="526"/>
      <c r="VKI59" s="526"/>
      <c r="VKJ59" s="526"/>
      <c r="VKK59" s="526"/>
      <c r="VKL59" s="526"/>
      <c r="VKM59" s="526"/>
      <c r="VKN59" s="526"/>
      <c r="VKO59" s="526"/>
      <c r="VKP59" s="526"/>
      <c r="VKQ59" s="526"/>
      <c r="VKR59" s="526"/>
      <c r="VKS59" s="526"/>
      <c r="VKT59" s="526"/>
      <c r="VKU59" s="526"/>
      <c r="VKV59" s="526"/>
      <c r="VKW59" s="526"/>
      <c r="VKX59" s="526"/>
      <c r="VKY59" s="526"/>
      <c r="VKZ59" s="526"/>
      <c r="VLA59" s="526"/>
      <c r="VLB59" s="526"/>
      <c r="VLC59" s="526"/>
      <c r="VLD59" s="526"/>
      <c r="VLE59" s="526"/>
      <c r="VLF59" s="526"/>
      <c r="VLG59" s="526"/>
      <c r="VLH59" s="526"/>
      <c r="VLI59" s="526"/>
      <c r="VLJ59" s="526"/>
      <c r="VLK59" s="526"/>
      <c r="VLL59" s="526"/>
      <c r="VLM59" s="526"/>
      <c r="VLN59" s="526"/>
      <c r="VLO59" s="526"/>
      <c r="VLP59" s="526"/>
      <c r="VLQ59" s="526"/>
      <c r="VLR59" s="526"/>
      <c r="VLS59" s="526"/>
      <c r="VLT59" s="526"/>
      <c r="VLU59" s="526"/>
      <c r="VLV59" s="526"/>
      <c r="VLW59" s="526"/>
      <c r="VLX59" s="526"/>
      <c r="VLY59" s="526"/>
      <c r="VLZ59" s="526"/>
      <c r="VMA59" s="526"/>
      <c r="VMB59" s="526"/>
      <c r="VMC59" s="526"/>
      <c r="VMD59" s="526"/>
      <c r="VME59" s="526"/>
      <c r="VMF59" s="526"/>
      <c r="VMG59" s="526"/>
      <c r="VMH59" s="526"/>
      <c r="VMI59" s="526"/>
      <c r="VMJ59" s="526"/>
      <c r="VMK59" s="526"/>
      <c r="VML59" s="526"/>
      <c r="VMM59" s="526"/>
      <c r="VMN59" s="526"/>
      <c r="VMO59" s="526"/>
      <c r="VMP59" s="526"/>
      <c r="VMQ59" s="526"/>
      <c r="VMR59" s="526"/>
      <c r="VMS59" s="526"/>
      <c r="VMT59" s="526"/>
      <c r="VMU59" s="526"/>
      <c r="VMV59" s="526"/>
      <c r="VMW59" s="526"/>
      <c r="VMX59" s="526"/>
      <c r="VMY59" s="526"/>
      <c r="VMZ59" s="526"/>
      <c r="VNA59" s="526"/>
      <c r="VNB59" s="526"/>
      <c r="VNC59" s="526"/>
      <c r="VND59" s="526"/>
      <c r="VNE59" s="526"/>
      <c r="VNF59" s="526"/>
      <c r="VNG59" s="526"/>
      <c r="VNH59" s="526"/>
      <c r="VNI59" s="526"/>
      <c r="VNJ59" s="526"/>
      <c r="VNK59" s="526"/>
      <c r="VNL59" s="526"/>
      <c r="VNM59" s="526"/>
      <c r="VNN59" s="526"/>
      <c r="VNO59" s="526"/>
      <c r="VNP59" s="526"/>
      <c r="VNQ59" s="526"/>
      <c r="VNR59" s="526"/>
      <c r="VNS59" s="526"/>
      <c r="VNT59" s="526"/>
      <c r="VNU59" s="526"/>
      <c r="VNV59" s="526"/>
      <c r="VNW59" s="526"/>
      <c r="VNX59" s="526"/>
      <c r="VNY59" s="526"/>
      <c r="VNZ59" s="526"/>
      <c r="VOA59" s="526"/>
      <c r="VOB59" s="526"/>
      <c r="VOC59" s="526"/>
      <c r="VOD59" s="526"/>
      <c r="VOE59" s="526"/>
      <c r="VOF59" s="526"/>
      <c r="VOG59" s="526"/>
      <c r="VOH59" s="526"/>
      <c r="VOI59" s="526"/>
      <c r="VOJ59" s="526"/>
      <c r="VOK59" s="526"/>
      <c r="VOL59" s="526"/>
      <c r="VOM59" s="526"/>
      <c r="VON59" s="526"/>
      <c r="VOO59" s="526"/>
      <c r="VOP59" s="526"/>
      <c r="VOQ59" s="526"/>
      <c r="VOR59" s="526"/>
      <c r="VOS59" s="526"/>
      <c r="VOT59" s="526"/>
      <c r="VOU59" s="526"/>
      <c r="VOV59" s="526"/>
      <c r="VOW59" s="526"/>
      <c r="VOX59" s="526"/>
      <c r="VOY59" s="526"/>
      <c r="VOZ59" s="526"/>
      <c r="VPA59" s="526"/>
      <c r="VPB59" s="526"/>
      <c r="VPC59" s="526"/>
      <c r="VPD59" s="526"/>
      <c r="VPE59" s="526"/>
      <c r="VPF59" s="526"/>
      <c r="VPG59" s="526"/>
      <c r="VPH59" s="526"/>
      <c r="VPI59" s="526"/>
      <c r="VPJ59" s="526"/>
      <c r="VPK59" s="526"/>
      <c r="VPL59" s="526"/>
      <c r="VPM59" s="526"/>
      <c r="VPN59" s="526"/>
      <c r="VPO59" s="526"/>
      <c r="VPP59" s="526"/>
      <c r="VPQ59" s="526"/>
      <c r="VPR59" s="526"/>
      <c r="VPS59" s="526"/>
      <c r="VPT59" s="526"/>
      <c r="VPU59" s="526"/>
      <c r="VPV59" s="526"/>
      <c r="VPW59" s="526"/>
      <c r="VPX59" s="526"/>
      <c r="VPY59" s="526"/>
      <c r="VPZ59" s="526"/>
      <c r="VQA59" s="526"/>
      <c r="VQB59" s="526"/>
      <c r="VQC59" s="526"/>
      <c r="VQD59" s="526"/>
      <c r="VQE59" s="526"/>
      <c r="VQF59" s="526"/>
      <c r="VQG59" s="526"/>
      <c r="VQH59" s="526"/>
      <c r="VQI59" s="526"/>
      <c r="VQJ59" s="526"/>
      <c r="VQK59" s="526"/>
      <c r="VQL59" s="526"/>
      <c r="VQM59" s="526"/>
      <c r="VQN59" s="526"/>
      <c r="VQO59" s="526"/>
      <c r="VQP59" s="526"/>
      <c r="VQQ59" s="526"/>
      <c r="VQR59" s="526"/>
      <c r="VQS59" s="526"/>
      <c r="VQT59" s="526"/>
      <c r="VQU59" s="526"/>
      <c r="VQV59" s="526"/>
      <c r="VQW59" s="526"/>
      <c r="VQX59" s="526"/>
      <c r="VQY59" s="526"/>
      <c r="VQZ59" s="526"/>
      <c r="VRA59" s="526"/>
      <c r="VRB59" s="526"/>
      <c r="VRC59" s="526"/>
      <c r="VRD59" s="526"/>
      <c r="VRE59" s="526"/>
      <c r="VRF59" s="526"/>
      <c r="VRG59" s="526"/>
      <c r="VRH59" s="526"/>
      <c r="VRI59" s="526"/>
      <c r="VRJ59" s="526"/>
      <c r="VRK59" s="526"/>
      <c r="VRL59" s="526"/>
      <c r="VRM59" s="526"/>
      <c r="VRN59" s="526"/>
      <c r="VRO59" s="526"/>
      <c r="VRP59" s="526"/>
      <c r="VRQ59" s="526"/>
      <c r="VRR59" s="526"/>
      <c r="VRS59" s="526"/>
      <c r="VRT59" s="526"/>
      <c r="VRU59" s="526"/>
      <c r="VRV59" s="526"/>
      <c r="VRW59" s="526"/>
      <c r="VRX59" s="526"/>
      <c r="VRY59" s="526"/>
      <c r="VRZ59" s="526"/>
      <c r="VSA59" s="526"/>
      <c r="VSB59" s="526"/>
      <c r="VSC59" s="526"/>
      <c r="VSD59" s="526"/>
      <c r="VSE59" s="526"/>
      <c r="VSF59" s="526"/>
      <c r="VSG59" s="526"/>
      <c r="VSH59" s="526"/>
      <c r="VSI59" s="526"/>
      <c r="VSJ59" s="526"/>
      <c r="VSK59" s="526"/>
      <c r="VSL59" s="526"/>
      <c r="VSM59" s="526"/>
      <c r="VSN59" s="526"/>
      <c r="VSO59" s="526"/>
      <c r="VSP59" s="526"/>
      <c r="VSQ59" s="526"/>
      <c r="VSR59" s="526"/>
      <c r="VSS59" s="526"/>
      <c r="VST59" s="526"/>
      <c r="VSU59" s="526"/>
      <c r="VSV59" s="526"/>
      <c r="VSW59" s="526"/>
      <c r="VSX59" s="526"/>
      <c r="VSY59" s="526"/>
      <c r="VSZ59" s="526"/>
      <c r="VTA59" s="526"/>
      <c r="VTB59" s="526"/>
      <c r="VTC59" s="526"/>
      <c r="VTD59" s="526"/>
      <c r="VTE59" s="526"/>
      <c r="VTF59" s="526"/>
      <c r="VTG59" s="526"/>
      <c r="VTH59" s="526"/>
      <c r="VTI59" s="526"/>
      <c r="VTJ59" s="526"/>
      <c r="VTK59" s="526"/>
      <c r="VTL59" s="526"/>
      <c r="VTM59" s="526"/>
      <c r="VTN59" s="526"/>
      <c r="VTO59" s="526"/>
      <c r="VTP59" s="526"/>
      <c r="VTQ59" s="526"/>
      <c r="VTR59" s="526"/>
      <c r="VTS59" s="526"/>
      <c r="VTT59" s="526"/>
      <c r="VTU59" s="526"/>
      <c r="VTV59" s="526"/>
      <c r="VTW59" s="526"/>
      <c r="VTX59" s="526"/>
      <c r="VTY59" s="526"/>
      <c r="VTZ59" s="526"/>
      <c r="VUA59" s="526"/>
      <c r="VUB59" s="526"/>
      <c r="VUC59" s="526"/>
      <c r="VUD59" s="526"/>
      <c r="VUE59" s="526"/>
      <c r="VUF59" s="526"/>
      <c r="VUG59" s="526"/>
      <c r="VUH59" s="526"/>
      <c r="VUI59" s="526"/>
      <c r="VUJ59" s="526"/>
      <c r="VUK59" s="526"/>
      <c r="VUL59" s="526"/>
      <c r="VUM59" s="526"/>
      <c r="VUN59" s="526"/>
      <c r="VUO59" s="526"/>
      <c r="VUP59" s="526"/>
      <c r="VUQ59" s="526"/>
      <c r="VUR59" s="526"/>
      <c r="VUS59" s="526"/>
      <c r="VUT59" s="526"/>
      <c r="VUU59" s="526"/>
      <c r="VUV59" s="526"/>
      <c r="VUW59" s="526"/>
      <c r="VUX59" s="526"/>
      <c r="VUY59" s="526"/>
      <c r="VUZ59" s="526"/>
      <c r="VVA59" s="526"/>
      <c r="VVB59" s="526"/>
      <c r="VVC59" s="526"/>
      <c r="VVD59" s="526"/>
      <c r="VVE59" s="526"/>
      <c r="VVF59" s="526"/>
      <c r="VVG59" s="526"/>
      <c r="VVH59" s="526"/>
      <c r="VVI59" s="526"/>
      <c r="VVJ59" s="526"/>
      <c r="VVK59" s="526"/>
      <c r="VVL59" s="526"/>
      <c r="VVM59" s="526"/>
      <c r="VVN59" s="526"/>
      <c r="VVO59" s="526"/>
      <c r="VVP59" s="526"/>
      <c r="VVQ59" s="526"/>
      <c r="VVR59" s="526"/>
      <c r="VVS59" s="526"/>
      <c r="VVT59" s="526"/>
      <c r="VVU59" s="526"/>
      <c r="VVV59" s="526"/>
      <c r="VVW59" s="526"/>
      <c r="VVX59" s="526"/>
      <c r="VVY59" s="526"/>
      <c r="VVZ59" s="526"/>
      <c r="VWA59" s="526"/>
      <c r="VWB59" s="526"/>
      <c r="VWC59" s="526"/>
      <c r="VWD59" s="526"/>
      <c r="VWE59" s="526"/>
      <c r="VWF59" s="526"/>
      <c r="VWG59" s="526"/>
      <c r="VWH59" s="526"/>
      <c r="VWI59" s="526"/>
      <c r="VWJ59" s="526"/>
      <c r="VWK59" s="526"/>
      <c r="VWL59" s="526"/>
      <c r="VWM59" s="526"/>
      <c r="VWN59" s="526"/>
      <c r="VWO59" s="526"/>
      <c r="VWP59" s="526"/>
      <c r="VWQ59" s="526"/>
      <c r="VWR59" s="526"/>
      <c r="VWS59" s="526"/>
      <c r="VWT59" s="526"/>
      <c r="VWU59" s="526"/>
      <c r="VWV59" s="526"/>
      <c r="VWW59" s="526"/>
      <c r="VWX59" s="526"/>
      <c r="VWY59" s="526"/>
      <c r="VWZ59" s="526"/>
      <c r="VXA59" s="526"/>
      <c r="VXB59" s="526"/>
      <c r="VXC59" s="526"/>
      <c r="VXD59" s="526"/>
      <c r="VXE59" s="526"/>
      <c r="VXF59" s="526"/>
      <c r="VXG59" s="526"/>
      <c r="VXH59" s="526"/>
      <c r="VXI59" s="526"/>
      <c r="VXJ59" s="526"/>
      <c r="VXK59" s="526"/>
      <c r="VXL59" s="526"/>
      <c r="VXM59" s="526"/>
      <c r="VXN59" s="526"/>
      <c r="VXO59" s="526"/>
      <c r="VXP59" s="526"/>
      <c r="VXQ59" s="526"/>
      <c r="VXR59" s="526"/>
      <c r="VXS59" s="526"/>
      <c r="VXT59" s="526"/>
      <c r="VXU59" s="526"/>
      <c r="VXV59" s="526"/>
      <c r="VXW59" s="526"/>
      <c r="VXX59" s="526"/>
      <c r="VXY59" s="526"/>
      <c r="VXZ59" s="526"/>
      <c r="VYA59" s="526"/>
      <c r="VYB59" s="526"/>
      <c r="VYC59" s="526"/>
      <c r="VYD59" s="526"/>
      <c r="VYE59" s="526"/>
      <c r="VYF59" s="526"/>
      <c r="VYG59" s="526"/>
      <c r="VYH59" s="526"/>
      <c r="VYI59" s="526"/>
      <c r="VYJ59" s="526"/>
      <c r="VYK59" s="526"/>
      <c r="VYL59" s="526"/>
      <c r="VYM59" s="526"/>
      <c r="VYN59" s="526"/>
      <c r="VYO59" s="526"/>
      <c r="VYP59" s="526"/>
      <c r="VYQ59" s="526"/>
      <c r="VYR59" s="526"/>
      <c r="VYS59" s="526"/>
      <c r="VYT59" s="526"/>
      <c r="VYU59" s="526"/>
      <c r="VYV59" s="526"/>
      <c r="VYW59" s="526"/>
      <c r="VYX59" s="526"/>
      <c r="VYY59" s="526"/>
      <c r="VYZ59" s="526"/>
      <c r="VZA59" s="526"/>
      <c r="VZB59" s="526"/>
      <c r="VZC59" s="526"/>
      <c r="VZD59" s="526"/>
      <c r="VZE59" s="526"/>
      <c r="VZF59" s="526"/>
      <c r="VZG59" s="526"/>
      <c r="VZH59" s="526"/>
      <c r="VZI59" s="526"/>
      <c r="VZJ59" s="526"/>
      <c r="VZK59" s="526"/>
      <c r="VZL59" s="526"/>
      <c r="VZM59" s="526"/>
      <c r="VZN59" s="526"/>
      <c r="VZO59" s="526"/>
      <c r="VZP59" s="526"/>
      <c r="VZQ59" s="526"/>
      <c r="VZR59" s="526"/>
      <c r="VZS59" s="526"/>
      <c r="VZT59" s="526"/>
      <c r="VZU59" s="526"/>
      <c r="VZV59" s="526"/>
      <c r="VZW59" s="526"/>
      <c r="VZX59" s="526"/>
      <c r="VZY59" s="526"/>
      <c r="VZZ59" s="526"/>
      <c r="WAA59" s="526"/>
      <c r="WAB59" s="526"/>
      <c r="WAC59" s="526"/>
      <c r="WAD59" s="526"/>
      <c r="WAE59" s="526"/>
      <c r="WAF59" s="526"/>
      <c r="WAG59" s="526"/>
      <c r="WAH59" s="526"/>
      <c r="WAI59" s="526"/>
      <c r="WAJ59" s="526"/>
      <c r="WAK59" s="526"/>
      <c r="WAL59" s="526"/>
      <c r="WAM59" s="526"/>
      <c r="WAN59" s="526"/>
      <c r="WAO59" s="526"/>
      <c r="WAP59" s="526"/>
      <c r="WAQ59" s="526"/>
      <c r="WAR59" s="526"/>
      <c r="WAS59" s="526"/>
      <c r="WAT59" s="526"/>
      <c r="WAU59" s="526"/>
      <c r="WAV59" s="526"/>
      <c r="WAW59" s="526"/>
      <c r="WAX59" s="526"/>
      <c r="WAY59" s="526"/>
      <c r="WAZ59" s="526"/>
      <c r="WBA59" s="526"/>
      <c r="WBB59" s="526"/>
      <c r="WBC59" s="526"/>
      <c r="WBD59" s="526"/>
      <c r="WBE59" s="526"/>
      <c r="WBF59" s="526"/>
      <c r="WBG59" s="526"/>
      <c r="WBH59" s="526"/>
      <c r="WBI59" s="526"/>
      <c r="WBJ59" s="526"/>
      <c r="WBK59" s="526"/>
      <c r="WBL59" s="526"/>
      <c r="WBM59" s="526"/>
      <c r="WBN59" s="526"/>
      <c r="WBO59" s="526"/>
      <c r="WBP59" s="526"/>
      <c r="WBQ59" s="526"/>
      <c r="WBR59" s="526"/>
      <c r="WBS59" s="526"/>
      <c r="WBT59" s="526"/>
      <c r="WBU59" s="526"/>
      <c r="WBV59" s="526"/>
      <c r="WBW59" s="526"/>
      <c r="WBX59" s="526"/>
      <c r="WBY59" s="526"/>
      <c r="WBZ59" s="526"/>
      <c r="WCA59" s="526"/>
      <c r="WCB59" s="526"/>
      <c r="WCC59" s="526"/>
      <c r="WCD59" s="526"/>
      <c r="WCE59" s="526"/>
      <c r="WCF59" s="526"/>
      <c r="WCG59" s="526"/>
      <c r="WCH59" s="526"/>
      <c r="WCI59" s="526"/>
      <c r="WCJ59" s="526"/>
      <c r="WCK59" s="526"/>
      <c r="WCL59" s="526"/>
      <c r="WCM59" s="526"/>
      <c r="WCN59" s="526"/>
      <c r="WCO59" s="526"/>
      <c r="WCP59" s="526"/>
      <c r="WCQ59" s="526"/>
      <c r="WCR59" s="526"/>
      <c r="WCS59" s="526"/>
      <c r="WCT59" s="526"/>
      <c r="WCU59" s="526"/>
      <c r="WCV59" s="526"/>
      <c r="WCW59" s="526"/>
      <c r="WCX59" s="526"/>
      <c r="WCY59" s="526"/>
      <c r="WCZ59" s="526"/>
      <c r="WDA59" s="526"/>
      <c r="WDB59" s="526"/>
      <c r="WDC59" s="526"/>
      <c r="WDD59" s="526"/>
      <c r="WDE59" s="526"/>
      <c r="WDF59" s="526"/>
      <c r="WDG59" s="526"/>
      <c r="WDH59" s="526"/>
      <c r="WDI59" s="526"/>
      <c r="WDJ59" s="526"/>
      <c r="WDK59" s="526"/>
      <c r="WDL59" s="526"/>
      <c r="WDM59" s="526"/>
      <c r="WDN59" s="526"/>
      <c r="WDO59" s="526"/>
      <c r="WDP59" s="526"/>
      <c r="WDQ59" s="526"/>
      <c r="WDR59" s="526"/>
      <c r="WDS59" s="526"/>
      <c r="WDT59" s="526"/>
      <c r="WDU59" s="526"/>
      <c r="WDV59" s="526"/>
      <c r="WDW59" s="526"/>
      <c r="WDX59" s="526"/>
      <c r="WDY59" s="526"/>
      <c r="WDZ59" s="526"/>
      <c r="WEA59" s="526"/>
      <c r="WEB59" s="526"/>
      <c r="WEC59" s="526"/>
      <c r="WED59" s="526"/>
      <c r="WEE59" s="526"/>
      <c r="WEF59" s="526"/>
      <c r="WEG59" s="526"/>
      <c r="WEH59" s="526"/>
      <c r="WEI59" s="526"/>
      <c r="WEJ59" s="526"/>
      <c r="WEK59" s="526"/>
      <c r="WEL59" s="526"/>
      <c r="WEM59" s="526"/>
      <c r="WEN59" s="526"/>
      <c r="WEO59" s="526"/>
      <c r="WEP59" s="526"/>
      <c r="WEQ59" s="526"/>
      <c r="WER59" s="526"/>
      <c r="WES59" s="526"/>
      <c r="WET59" s="526"/>
      <c r="WEU59" s="526"/>
      <c r="WEV59" s="526"/>
      <c r="WEW59" s="526"/>
      <c r="WEX59" s="526"/>
      <c r="WEY59" s="526"/>
      <c r="WEZ59" s="526"/>
      <c r="WFA59" s="526"/>
      <c r="WFB59" s="526"/>
      <c r="WFC59" s="526"/>
      <c r="WFD59" s="526"/>
      <c r="WFE59" s="526"/>
      <c r="WFF59" s="526"/>
      <c r="WFG59" s="526"/>
      <c r="WFH59" s="526"/>
      <c r="WFI59" s="526"/>
      <c r="WFJ59" s="526"/>
      <c r="WFK59" s="526"/>
      <c r="WFL59" s="526"/>
      <c r="WFM59" s="526"/>
      <c r="WFN59" s="526"/>
      <c r="WFO59" s="526"/>
      <c r="WFP59" s="526"/>
      <c r="WFQ59" s="526"/>
      <c r="WFR59" s="526"/>
      <c r="WFS59" s="526"/>
      <c r="WFT59" s="526"/>
      <c r="WFU59" s="526"/>
      <c r="WFV59" s="526"/>
      <c r="WFW59" s="526"/>
      <c r="WFX59" s="526"/>
      <c r="WFY59" s="526"/>
      <c r="WFZ59" s="526"/>
      <c r="WGA59" s="526"/>
      <c r="WGB59" s="526"/>
      <c r="WGC59" s="526"/>
      <c r="WGD59" s="526"/>
      <c r="WGE59" s="526"/>
      <c r="WGF59" s="526"/>
      <c r="WGG59" s="526"/>
      <c r="WGH59" s="526"/>
      <c r="WGI59" s="526"/>
      <c r="WGJ59" s="526"/>
      <c r="WGK59" s="526"/>
      <c r="WGL59" s="526"/>
      <c r="WGM59" s="526"/>
      <c r="WGN59" s="526"/>
      <c r="WGO59" s="526"/>
      <c r="WGP59" s="526"/>
      <c r="WGQ59" s="526"/>
      <c r="WGR59" s="526"/>
      <c r="WGS59" s="526"/>
      <c r="WGT59" s="526"/>
      <c r="WGU59" s="526"/>
      <c r="WGV59" s="526"/>
      <c r="WGW59" s="526"/>
      <c r="WGX59" s="526"/>
      <c r="WGY59" s="526"/>
      <c r="WGZ59" s="526"/>
      <c r="WHA59" s="526"/>
      <c r="WHB59" s="526"/>
      <c r="WHC59" s="526"/>
      <c r="WHD59" s="526"/>
      <c r="WHE59" s="526"/>
      <c r="WHF59" s="526"/>
      <c r="WHG59" s="526"/>
      <c r="WHH59" s="526"/>
      <c r="WHI59" s="526"/>
      <c r="WHJ59" s="526"/>
      <c r="WHK59" s="526"/>
      <c r="WHL59" s="526"/>
      <c r="WHM59" s="526"/>
      <c r="WHN59" s="526"/>
      <c r="WHO59" s="526"/>
      <c r="WHP59" s="526"/>
      <c r="WHQ59" s="526"/>
      <c r="WHR59" s="526"/>
      <c r="WHS59" s="526"/>
      <c r="WHT59" s="526"/>
      <c r="WHU59" s="526"/>
      <c r="WHV59" s="526"/>
      <c r="WHW59" s="526"/>
      <c r="WHX59" s="526"/>
      <c r="WHY59" s="526"/>
      <c r="WHZ59" s="526"/>
      <c r="WIA59" s="526"/>
      <c r="WIB59" s="526"/>
      <c r="WIC59" s="526"/>
      <c r="WID59" s="526"/>
      <c r="WIE59" s="526"/>
      <c r="WIF59" s="526"/>
      <c r="WIG59" s="526"/>
      <c r="WIH59" s="526"/>
      <c r="WII59" s="526"/>
      <c r="WIJ59" s="526"/>
      <c r="WIK59" s="526"/>
      <c r="WIL59" s="526"/>
      <c r="WIM59" s="526"/>
      <c r="WIN59" s="526"/>
      <c r="WIO59" s="526"/>
      <c r="WIP59" s="526"/>
      <c r="WIQ59" s="526"/>
      <c r="WIR59" s="526"/>
      <c r="WIS59" s="526"/>
      <c r="WIT59" s="526"/>
      <c r="WIU59" s="526"/>
      <c r="WIV59" s="526"/>
      <c r="WIW59" s="526"/>
      <c r="WIX59" s="526"/>
      <c r="WIY59" s="526"/>
      <c r="WIZ59" s="526"/>
      <c r="WJA59" s="526"/>
      <c r="WJB59" s="526"/>
      <c r="WJC59" s="526"/>
      <c r="WJD59" s="526"/>
      <c r="WJE59" s="526"/>
      <c r="WJF59" s="526"/>
      <c r="WJG59" s="526"/>
      <c r="WJH59" s="526"/>
      <c r="WJI59" s="526"/>
      <c r="WJJ59" s="526"/>
      <c r="WJK59" s="526"/>
      <c r="WJL59" s="526"/>
      <c r="WJM59" s="526"/>
      <c r="WJN59" s="526"/>
      <c r="WJO59" s="526"/>
      <c r="WJP59" s="526"/>
      <c r="WJQ59" s="526"/>
      <c r="WJR59" s="526"/>
      <c r="WJS59" s="526"/>
      <c r="WJT59" s="526"/>
      <c r="WJU59" s="526"/>
      <c r="WJV59" s="526"/>
      <c r="WJW59" s="526"/>
      <c r="WJX59" s="526"/>
      <c r="WJY59" s="526"/>
      <c r="WJZ59" s="526"/>
      <c r="WKA59" s="526"/>
      <c r="WKB59" s="526"/>
      <c r="WKC59" s="526"/>
      <c r="WKD59" s="526"/>
      <c r="WKE59" s="526"/>
      <c r="WKF59" s="526"/>
      <c r="WKG59" s="526"/>
      <c r="WKH59" s="526"/>
      <c r="WKI59" s="526"/>
      <c r="WKJ59" s="526"/>
      <c r="WKK59" s="526"/>
      <c r="WKL59" s="526"/>
      <c r="WKM59" s="526"/>
      <c r="WKN59" s="526"/>
      <c r="WKO59" s="526"/>
      <c r="WKP59" s="526"/>
      <c r="WKQ59" s="526"/>
      <c r="WKR59" s="526"/>
      <c r="WKS59" s="526"/>
      <c r="WKT59" s="526"/>
      <c r="WKU59" s="526"/>
      <c r="WKV59" s="526"/>
      <c r="WKW59" s="526"/>
      <c r="WKX59" s="526"/>
      <c r="WKY59" s="526"/>
      <c r="WKZ59" s="526"/>
      <c r="WLA59" s="526"/>
      <c r="WLB59" s="526"/>
      <c r="WLC59" s="526"/>
      <c r="WLD59" s="526"/>
      <c r="WLE59" s="526"/>
      <c r="WLF59" s="526"/>
      <c r="WLG59" s="526"/>
      <c r="WLH59" s="526"/>
      <c r="WLI59" s="526"/>
      <c r="WLJ59" s="526"/>
      <c r="WLK59" s="526"/>
      <c r="WLL59" s="526"/>
      <c r="WLM59" s="526"/>
      <c r="WLN59" s="526"/>
      <c r="WLO59" s="526"/>
      <c r="WLP59" s="526"/>
      <c r="WLQ59" s="526"/>
      <c r="WLR59" s="526"/>
      <c r="WLS59" s="526"/>
      <c r="WLT59" s="526"/>
      <c r="WLU59" s="526"/>
      <c r="WLV59" s="526"/>
      <c r="WLW59" s="526"/>
      <c r="WLX59" s="526"/>
      <c r="WLY59" s="526"/>
      <c r="WLZ59" s="526"/>
      <c r="WMA59" s="526"/>
      <c r="WMB59" s="526"/>
      <c r="WMC59" s="526"/>
      <c r="WMD59" s="526"/>
      <c r="WME59" s="526"/>
      <c r="WMF59" s="526"/>
      <c r="WMG59" s="526"/>
      <c r="WMH59" s="526"/>
      <c r="WMI59" s="526"/>
      <c r="WMJ59" s="526"/>
      <c r="WMK59" s="526"/>
      <c r="WML59" s="526"/>
      <c r="WMM59" s="526"/>
      <c r="WMN59" s="526"/>
      <c r="WMO59" s="526"/>
      <c r="WMP59" s="526"/>
      <c r="WMQ59" s="526"/>
      <c r="WMR59" s="526"/>
      <c r="WMS59" s="526"/>
      <c r="WMT59" s="526"/>
      <c r="WMU59" s="526"/>
      <c r="WMV59" s="526"/>
      <c r="WMW59" s="526"/>
      <c r="WMX59" s="526"/>
      <c r="WMY59" s="526"/>
      <c r="WMZ59" s="526"/>
      <c r="WNA59" s="526"/>
      <c r="WNB59" s="526"/>
      <c r="WNC59" s="526"/>
      <c r="WND59" s="526"/>
      <c r="WNE59" s="526"/>
      <c r="WNF59" s="526"/>
      <c r="WNG59" s="526"/>
      <c r="WNH59" s="526"/>
      <c r="WNI59" s="526"/>
      <c r="WNJ59" s="526"/>
      <c r="WNK59" s="526"/>
      <c r="WNL59" s="526"/>
      <c r="WNM59" s="526"/>
      <c r="WNN59" s="526"/>
      <c r="WNO59" s="526"/>
      <c r="WNP59" s="526"/>
      <c r="WNQ59" s="526"/>
      <c r="WNR59" s="526"/>
      <c r="WNS59" s="526"/>
      <c r="WNT59" s="526"/>
      <c r="WNU59" s="526"/>
      <c r="WNV59" s="526"/>
      <c r="WNW59" s="526"/>
      <c r="WNX59" s="526"/>
      <c r="WNY59" s="526"/>
      <c r="WNZ59" s="526"/>
      <c r="WOA59" s="526"/>
      <c r="WOB59" s="526"/>
      <c r="WOC59" s="526"/>
      <c r="WOD59" s="526"/>
      <c r="WOE59" s="526"/>
      <c r="WOF59" s="526"/>
      <c r="WOG59" s="526"/>
      <c r="WOH59" s="526"/>
      <c r="WOI59" s="526"/>
      <c r="WOJ59" s="526"/>
      <c r="WOK59" s="526"/>
      <c r="WOL59" s="526"/>
      <c r="WOM59" s="526"/>
      <c r="WON59" s="526"/>
      <c r="WOO59" s="526"/>
      <c r="WOP59" s="526"/>
      <c r="WOQ59" s="526"/>
      <c r="WOR59" s="526"/>
      <c r="WOS59" s="526"/>
      <c r="WOT59" s="526"/>
      <c r="WOU59" s="526"/>
      <c r="WOV59" s="526"/>
      <c r="WOW59" s="526"/>
      <c r="WOX59" s="526"/>
      <c r="WOY59" s="526"/>
      <c r="WOZ59" s="526"/>
      <c r="WPA59" s="526"/>
      <c r="WPB59" s="526"/>
      <c r="WPC59" s="526"/>
      <c r="WPD59" s="526"/>
      <c r="WPE59" s="526"/>
      <c r="WPF59" s="526"/>
      <c r="WPG59" s="526"/>
      <c r="WPH59" s="526"/>
      <c r="WPI59" s="526"/>
      <c r="WPJ59" s="526"/>
      <c r="WPK59" s="526"/>
      <c r="WPL59" s="526"/>
      <c r="WPM59" s="526"/>
      <c r="WPN59" s="526"/>
      <c r="WPO59" s="526"/>
      <c r="WPP59" s="526"/>
      <c r="WPQ59" s="526"/>
      <c r="WPR59" s="526"/>
      <c r="WPS59" s="526"/>
      <c r="WPT59" s="526"/>
      <c r="WPU59" s="526"/>
      <c r="WPV59" s="526"/>
      <c r="WPW59" s="526"/>
      <c r="WPX59" s="526"/>
      <c r="WPY59" s="526"/>
      <c r="WPZ59" s="526"/>
      <c r="WQA59" s="526"/>
      <c r="WQB59" s="526"/>
      <c r="WQC59" s="526"/>
      <c r="WQD59" s="526"/>
      <c r="WQE59" s="526"/>
      <c r="WQF59" s="526"/>
      <c r="WQG59" s="526"/>
      <c r="WQH59" s="526"/>
      <c r="WQI59" s="526"/>
      <c r="WQJ59" s="526"/>
      <c r="WQK59" s="526"/>
      <c r="WQL59" s="526"/>
      <c r="WQM59" s="526"/>
      <c r="WQN59" s="526"/>
      <c r="WQO59" s="526"/>
      <c r="WQP59" s="526"/>
      <c r="WQQ59" s="526"/>
      <c r="WQR59" s="526"/>
      <c r="WQS59" s="526"/>
      <c r="WQT59" s="526"/>
      <c r="WQU59" s="526"/>
      <c r="WQV59" s="526"/>
      <c r="WQW59" s="526"/>
      <c r="WQX59" s="526"/>
      <c r="WQY59" s="526"/>
      <c r="WQZ59" s="526"/>
      <c r="WRA59" s="526"/>
      <c r="WRB59" s="526"/>
      <c r="WRC59" s="526"/>
      <c r="WRD59" s="526"/>
      <c r="WRE59" s="526"/>
      <c r="WRF59" s="526"/>
      <c r="WRG59" s="526"/>
      <c r="WRH59" s="526"/>
      <c r="WRI59" s="526"/>
      <c r="WRJ59" s="526"/>
      <c r="WRK59" s="526"/>
      <c r="WRL59" s="526"/>
      <c r="WRM59" s="526"/>
      <c r="WRN59" s="526"/>
      <c r="WRO59" s="526"/>
      <c r="WRP59" s="526"/>
      <c r="WRQ59" s="526"/>
      <c r="WRR59" s="526"/>
      <c r="WRS59" s="526"/>
      <c r="WRT59" s="526"/>
      <c r="WRU59" s="526"/>
      <c r="WRV59" s="526"/>
      <c r="WRW59" s="526"/>
      <c r="WRX59" s="526"/>
      <c r="WRY59" s="526"/>
      <c r="WRZ59" s="526"/>
      <c r="WSA59" s="526"/>
      <c r="WSB59" s="526"/>
      <c r="WSC59" s="526"/>
      <c r="WSD59" s="526"/>
      <c r="WSE59" s="526"/>
      <c r="WSF59" s="526"/>
      <c r="WSG59" s="526"/>
      <c r="WSH59" s="526"/>
      <c r="WSI59" s="526"/>
      <c r="WSJ59" s="526"/>
      <c r="WSK59" s="526"/>
      <c r="WSL59" s="526"/>
      <c r="WSM59" s="526"/>
      <c r="WSN59" s="526"/>
      <c r="WSO59" s="526"/>
      <c r="WSP59" s="526"/>
      <c r="WSQ59" s="526"/>
      <c r="WSR59" s="526"/>
      <c r="WSS59" s="526"/>
      <c r="WST59" s="526"/>
      <c r="WSU59" s="526"/>
      <c r="WSV59" s="526"/>
      <c r="WSW59" s="526"/>
      <c r="WSX59" s="526"/>
      <c r="WSY59" s="526"/>
      <c r="WSZ59" s="526"/>
      <c r="WTA59" s="526"/>
      <c r="WTB59" s="526"/>
      <c r="WTC59" s="526"/>
      <c r="WTD59" s="526"/>
      <c r="WTE59" s="526"/>
      <c r="WTF59" s="526"/>
      <c r="WTG59" s="526"/>
      <c r="WTH59" s="526"/>
      <c r="WTI59" s="526"/>
      <c r="WTJ59" s="526"/>
      <c r="WTK59" s="526"/>
      <c r="WTL59" s="526"/>
      <c r="WTM59" s="526"/>
      <c r="WTN59" s="526"/>
      <c r="WTO59" s="526"/>
      <c r="WTP59" s="526"/>
      <c r="WTQ59" s="526"/>
      <c r="WTR59" s="526"/>
      <c r="WTS59" s="526"/>
      <c r="WTT59" s="526"/>
      <c r="WTU59" s="526"/>
      <c r="WTV59" s="526"/>
      <c r="WTW59" s="526"/>
      <c r="WTX59" s="526"/>
      <c r="WTY59" s="526"/>
      <c r="WTZ59" s="526"/>
      <c r="WUA59" s="526"/>
      <c r="WUB59" s="526"/>
      <c r="WUC59" s="526"/>
      <c r="WUD59" s="526"/>
      <c r="WUE59" s="526"/>
      <c r="WUF59" s="526"/>
      <c r="WUG59" s="526"/>
      <c r="WUH59" s="526"/>
      <c r="WUI59" s="526"/>
      <c r="WUJ59" s="526"/>
      <c r="WUK59" s="526"/>
      <c r="WUL59" s="526"/>
      <c r="WUM59" s="526"/>
      <c r="WUN59" s="526"/>
      <c r="WUO59" s="526"/>
      <c r="WUP59" s="526"/>
      <c r="WUQ59" s="526"/>
      <c r="WUR59" s="526"/>
      <c r="WUS59" s="526"/>
      <c r="WUT59" s="526"/>
      <c r="WUU59" s="526"/>
      <c r="WUV59" s="526"/>
      <c r="WUW59" s="526"/>
      <c r="WUX59" s="526"/>
      <c r="WUY59" s="526"/>
      <c r="WUZ59" s="526"/>
      <c r="WVA59" s="526"/>
      <c r="WVB59" s="526"/>
      <c r="WVC59" s="526"/>
      <c r="WVD59" s="526"/>
      <c r="WVE59" s="526"/>
      <c r="WVF59" s="526"/>
      <c r="WVG59" s="526"/>
      <c r="WVH59" s="526"/>
      <c r="WVI59" s="526"/>
      <c r="WVJ59" s="526"/>
      <c r="WVK59" s="526"/>
      <c r="WVL59" s="526"/>
      <c r="WVM59" s="526"/>
      <c r="WVN59" s="526"/>
      <c r="WVO59" s="526"/>
      <c r="WVP59" s="526"/>
      <c r="WVQ59" s="526"/>
      <c r="WVR59" s="526"/>
      <c r="WVS59" s="526"/>
      <c r="WVT59" s="526"/>
      <c r="WVU59" s="526"/>
      <c r="WVV59" s="526"/>
      <c r="WVW59" s="526"/>
      <c r="WVX59" s="526"/>
      <c r="WVY59" s="526"/>
      <c r="WVZ59" s="526"/>
      <c r="WWA59" s="526"/>
      <c r="WWB59" s="526"/>
      <c r="WWC59" s="526"/>
      <c r="WWD59" s="526"/>
      <c r="WWE59" s="526"/>
      <c r="WWF59" s="526"/>
      <c r="WWG59" s="526"/>
      <c r="WWH59" s="526"/>
      <c r="WWI59" s="526"/>
      <c r="WWJ59" s="526"/>
      <c r="WWK59" s="526"/>
      <c r="WWL59" s="526"/>
      <c r="WWM59" s="526"/>
      <c r="WWN59" s="526"/>
      <c r="WWO59" s="526"/>
      <c r="WWP59" s="526"/>
      <c r="WWQ59" s="526"/>
      <c r="WWR59" s="526"/>
      <c r="WWS59" s="526"/>
      <c r="WWT59" s="526"/>
      <c r="WWU59" s="526"/>
      <c r="WWV59" s="526"/>
      <c r="WWW59" s="526"/>
      <c r="WWX59" s="526"/>
      <c r="WWY59" s="526"/>
      <c r="WWZ59" s="526"/>
      <c r="WXA59" s="526"/>
      <c r="WXB59" s="526"/>
      <c r="WXC59" s="526"/>
      <c r="WXD59" s="526"/>
      <c r="WXE59" s="526"/>
      <c r="WXF59" s="526"/>
      <c r="WXG59" s="526"/>
      <c r="WXH59" s="526"/>
      <c r="WXI59" s="526"/>
      <c r="WXJ59" s="526"/>
      <c r="WXK59" s="526"/>
      <c r="WXL59" s="526"/>
      <c r="WXM59" s="526"/>
      <c r="WXN59" s="526"/>
      <c r="WXO59" s="526"/>
      <c r="WXP59" s="526"/>
      <c r="WXQ59" s="526"/>
      <c r="WXR59" s="526"/>
      <c r="WXS59" s="526"/>
      <c r="WXT59" s="526"/>
      <c r="WXU59" s="526"/>
      <c r="WXV59" s="526"/>
      <c r="WXW59" s="526"/>
      <c r="WXX59" s="526"/>
      <c r="WXY59" s="526"/>
      <c r="WXZ59" s="526"/>
      <c r="WYA59" s="526"/>
      <c r="WYB59" s="526"/>
      <c r="WYC59" s="526"/>
      <c r="WYD59" s="526"/>
      <c r="WYE59" s="526"/>
      <c r="WYF59" s="526"/>
      <c r="WYG59" s="526"/>
      <c r="WYH59" s="526"/>
      <c r="WYI59" s="526"/>
      <c r="WYJ59" s="526"/>
      <c r="WYK59" s="526"/>
      <c r="WYL59" s="526"/>
      <c r="WYM59" s="526"/>
      <c r="WYN59" s="526"/>
      <c r="WYO59" s="526"/>
      <c r="WYP59" s="526"/>
      <c r="WYQ59" s="526"/>
      <c r="WYR59" s="526"/>
      <c r="WYS59" s="526"/>
      <c r="WYT59" s="526"/>
      <c r="WYU59" s="526"/>
      <c r="WYV59" s="526"/>
      <c r="WYW59" s="526"/>
      <c r="WYX59" s="526"/>
      <c r="WYY59" s="526"/>
      <c r="WYZ59" s="526"/>
      <c r="WZA59" s="526"/>
      <c r="WZB59" s="526"/>
      <c r="WZC59" s="526"/>
      <c r="WZD59" s="526"/>
      <c r="WZE59" s="526"/>
      <c r="WZF59" s="526"/>
      <c r="WZG59" s="526"/>
      <c r="WZH59" s="526"/>
      <c r="WZI59" s="526"/>
      <c r="WZJ59" s="526"/>
      <c r="WZK59" s="526"/>
      <c r="WZL59" s="526"/>
      <c r="WZM59" s="526"/>
      <c r="WZN59" s="526"/>
      <c r="WZO59" s="526"/>
      <c r="WZP59" s="526"/>
      <c r="WZQ59" s="526"/>
      <c r="WZR59" s="526"/>
      <c r="WZS59" s="526"/>
      <c r="WZT59" s="526"/>
      <c r="WZU59" s="526"/>
      <c r="WZV59" s="526"/>
      <c r="WZW59" s="526"/>
      <c r="WZX59" s="526"/>
      <c r="WZY59" s="526"/>
      <c r="WZZ59" s="526"/>
      <c r="XAA59" s="526"/>
      <c r="XAB59" s="526"/>
      <c r="XAC59" s="526"/>
      <c r="XAD59" s="526"/>
      <c r="XAE59" s="526"/>
      <c r="XAF59" s="526"/>
      <c r="XAG59" s="526"/>
      <c r="XAH59" s="526"/>
      <c r="XAI59" s="526"/>
      <c r="XAJ59" s="526"/>
      <c r="XAK59" s="526"/>
      <c r="XAL59" s="526"/>
      <c r="XAM59" s="526"/>
      <c r="XAN59" s="526"/>
      <c r="XAO59" s="526"/>
      <c r="XAP59" s="526"/>
      <c r="XAQ59" s="526"/>
      <c r="XAR59" s="526"/>
      <c r="XAS59" s="526"/>
      <c r="XAT59" s="526"/>
      <c r="XAU59" s="526"/>
      <c r="XAV59" s="526"/>
      <c r="XAW59" s="526"/>
      <c r="XAX59" s="526"/>
      <c r="XAY59" s="526"/>
      <c r="XAZ59" s="526"/>
      <c r="XBA59" s="526"/>
      <c r="XBB59" s="526"/>
      <c r="XBC59" s="526"/>
      <c r="XBD59" s="526"/>
      <c r="XBE59" s="526"/>
      <c r="XBF59" s="526"/>
      <c r="XBG59" s="526"/>
      <c r="XBH59" s="526"/>
      <c r="XBI59" s="526"/>
      <c r="XBJ59" s="526"/>
      <c r="XBK59" s="526"/>
      <c r="XBL59" s="526"/>
      <c r="XBM59" s="526"/>
      <c r="XBN59" s="526"/>
      <c r="XBO59" s="526"/>
      <c r="XBP59" s="526"/>
      <c r="XBQ59" s="526"/>
      <c r="XBR59" s="526"/>
      <c r="XBS59" s="526"/>
      <c r="XBT59" s="526"/>
      <c r="XBU59" s="526"/>
      <c r="XBV59" s="526"/>
      <c r="XBW59" s="526"/>
      <c r="XBX59" s="526"/>
      <c r="XBY59" s="526"/>
      <c r="XBZ59" s="526"/>
      <c r="XCA59" s="526"/>
      <c r="XCB59" s="526"/>
      <c r="XCC59" s="526"/>
      <c r="XCD59" s="526"/>
      <c r="XCE59" s="526"/>
      <c r="XCF59" s="526"/>
      <c r="XCG59" s="526"/>
      <c r="XCH59" s="526"/>
      <c r="XCI59" s="526"/>
      <c r="XCJ59" s="526"/>
      <c r="XCK59" s="526"/>
      <c r="XCL59" s="526"/>
      <c r="XCM59" s="526"/>
      <c r="XCN59" s="526"/>
      <c r="XCO59" s="526"/>
      <c r="XCP59" s="526"/>
      <c r="XCQ59" s="526"/>
      <c r="XCR59" s="526"/>
      <c r="XCS59" s="526"/>
      <c r="XCT59" s="526"/>
      <c r="XCU59" s="526"/>
      <c r="XCV59" s="526"/>
      <c r="XCW59" s="526"/>
      <c r="XCX59" s="526"/>
      <c r="XCY59" s="526"/>
      <c r="XCZ59" s="526"/>
      <c r="XDA59" s="526"/>
      <c r="XDB59" s="526"/>
      <c r="XDC59" s="526"/>
      <c r="XDD59" s="526"/>
      <c r="XDE59" s="526"/>
      <c r="XDF59" s="526"/>
      <c r="XDG59" s="526"/>
      <c r="XDH59" s="526"/>
      <c r="XDI59" s="526"/>
      <c r="XDJ59" s="526"/>
      <c r="XDK59" s="526"/>
      <c r="XDL59" s="526"/>
      <c r="XDM59" s="526"/>
      <c r="XDN59" s="526"/>
      <c r="XDO59" s="526"/>
      <c r="XDP59" s="526"/>
      <c r="XDQ59" s="526"/>
      <c r="XDR59" s="526"/>
      <c r="XDS59" s="526"/>
      <c r="XDT59" s="526"/>
      <c r="XDU59" s="526"/>
      <c r="XDV59" s="526"/>
      <c r="XDW59" s="526"/>
      <c r="XDX59" s="526"/>
      <c r="XDY59" s="526"/>
      <c r="XDZ59" s="526"/>
      <c r="XEA59" s="526"/>
      <c r="XEB59" s="526"/>
      <c r="XEC59" s="526"/>
      <c r="XED59" s="526"/>
      <c r="XEE59" s="526"/>
      <c r="XEF59" s="526"/>
      <c r="XEG59" s="526"/>
      <c r="XEH59" s="526"/>
      <c r="XEI59" s="526"/>
      <c r="XEJ59" s="526"/>
      <c r="XEK59" s="526"/>
      <c r="XEL59" s="526"/>
      <c r="XEM59" s="526"/>
      <c r="XEN59" s="526"/>
      <c r="XEO59" s="526"/>
      <c r="XEP59" s="526"/>
      <c r="XEQ59" s="526"/>
      <c r="XER59" s="526"/>
      <c r="XES59" s="526"/>
      <c r="XET59" s="526"/>
      <c r="XEU59" s="526"/>
      <c r="XEV59" s="526"/>
      <c r="XEW59" s="526"/>
      <c r="XEX59" s="526"/>
      <c r="XEY59" s="526"/>
      <c r="XEZ59" s="526"/>
      <c r="XFA59" s="526"/>
      <c r="XFB59" s="526"/>
    </row>
    <row r="60" spans="1:16382" customFormat="1" ht="18.95" customHeight="1">
      <c r="A60" s="756"/>
      <c r="B60" s="755" t="s">
        <v>2841</v>
      </c>
      <c r="C60" s="756"/>
      <c r="D60" s="756"/>
      <c r="E60" s="529"/>
      <c r="F60" s="529"/>
      <c r="G60" s="757"/>
      <c r="H60" s="757"/>
      <c r="I60" s="529"/>
      <c r="J60" s="529"/>
      <c r="K60" s="529"/>
      <c r="L60" s="529"/>
      <c r="M60" s="529"/>
      <c r="N60" s="529"/>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6"/>
      <c r="DC60" s="526"/>
      <c r="DD60" s="526"/>
      <c r="DE60" s="526"/>
      <c r="DF60" s="526"/>
      <c r="DG60" s="526"/>
      <c r="DH60" s="526"/>
      <c r="DI60" s="526"/>
      <c r="DJ60" s="526"/>
      <c r="DK60" s="526"/>
      <c r="DL60" s="526"/>
      <c r="DM60" s="526"/>
      <c r="DN60" s="526"/>
      <c r="DO60" s="526"/>
      <c r="DP60" s="526"/>
      <c r="DQ60" s="526"/>
      <c r="DR60" s="526"/>
      <c r="DS60" s="526"/>
      <c r="DT60" s="526"/>
      <c r="DU60" s="526"/>
      <c r="DV60" s="526"/>
      <c r="DW60" s="526"/>
      <c r="DX60" s="526"/>
      <c r="DY60" s="526"/>
      <c r="DZ60" s="526"/>
      <c r="EA60" s="526"/>
      <c r="EB60" s="526"/>
      <c r="EC60" s="526"/>
      <c r="ED60" s="526"/>
      <c r="EE60" s="526"/>
      <c r="EF60" s="526"/>
      <c r="EG60" s="526"/>
      <c r="EH60" s="526"/>
      <c r="EI60" s="526"/>
      <c r="EJ60" s="526"/>
      <c r="EK60" s="526"/>
      <c r="EL60" s="526"/>
      <c r="EM60" s="526"/>
      <c r="EN60" s="526"/>
      <c r="EO60" s="526"/>
      <c r="EP60" s="526"/>
      <c r="EQ60" s="526"/>
      <c r="ER60" s="526"/>
      <c r="ES60" s="526"/>
      <c r="ET60" s="526"/>
      <c r="EU60" s="526"/>
      <c r="EV60" s="526"/>
      <c r="EW60" s="526"/>
      <c r="EX60" s="526"/>
      <c r="EY60" s="526"/>
      <c r="EZ60" s="526"/>
      <c r="FA60" s="526"/>
      <c r="FB60" s="526"/>
      <c r="FC60" s="526"/>
      <c r="FD60" s="526"/>
      <c r="FE60" s="526"/>
      <c r="FF60" s="526"/>
      <c r="FG60" s="526"/>
      <c r="FH60" s="526"/>
      <c r="FI60" s="526"/>
      <c r="FJ60" s="526"/>
      <c r="FK60" s="526"/>
      <c r="FL60" s="526"/>
      <c r="FM60" s="526"/>
      <c r="FN60" s="526"/>
      <c r="FO60" s="526"/>
      <c r="FP60" s="526"/>
      <c r="FQ60" s="526"/>
      <c r="FR60" s="526"/>
      <c r="FS60" s="526"/>
      <c r="FT60" s="526"/>
      <c r="FU60" s="526"/>
      <c r="FV60" s="526"/>
      <c r="FW60" s="526"/>
      <c r="FX60" s="526"/>
      <c r="FY60" s="526"/>
      <c r="FZ60" s="526"/>
      <c r="GA60" s="526"/>
      <c r="GB60" s="526"/>
      <c r="GC60" s="526"/>
      <c r="GD60" s="526"/>
      <c r="GE60" s="526"/>
      <c r="GF60" s="526"/>
      <c r="GG60" s="526"/>
      <c r="GH60" s="526"/>
      <c r="GI60" s="526"/>
      <c r="GJ60" s="526"/>
      <c r="GK60" s="526"/>
      <c r="GL60" s="526"/>
      <c r="GM60" s="526"/>
      <c r="GN60" s="526"/>
      <c r="GO60" s="526"/>
      <c r="GP60" s="526"/>
      <c r="GQ60" s="526"/>
      <c r="GR60" s="526"/>
      <c r="GS60" s="526"/>
      <c r="GT60" s="526"/>
      <c r="GU60" s="526"/>
      <c r="GV60" s="526"/>
      <c r="GW60" s="526"/>
      <c r="GX60" s="526"/>
      <c r="GY60" s="526"/>
      <c r="GZ60" s="526"/>
      <c r="HA60" s="526"/>
      <c r="HB60" s="526"/>
      <c r="HC60" s="526"/>
      <c r="HD60" s="526"/>
      <c r="HE60" s="526"/>
      <c r="HF60" s="526"/>
      <c r="HG60" s="526"/>
      <c r="HH60" s="526"/>
      <c r="HI60" s="526"/>
      <c r="HJ60" s="526"/>
      <c r="HK60" s="526"/>
      <c r="HL60" s="526"/>
      <c r="HM60" s="526"/>
      <c r="HN60" s="526"/>
      <c r="HO60" s="526"/>
      <c r="HP60" s="526"/>
      <c r="HQ60" s="526"/>
      <c r="HR60" s="526"/>
      <c r="HS60" s="526"/>
      <c r="HT60" s="526"/>
      <c r="HU60" s="526"/>
      <c r="HV60" s="526"/>
      <c r="HW60" s="526"/>
      <c r="HX60" s="526"/>
      <c r="HY60" s="526"/>
      <c r="HZ60" s="526"/>
      <c r="IA60" s="526"/>
      <c r="IB60" s="526"/>
      <c r="IC60" s="526"/>
      <c r="ID60" s="526"/>
      <c r="IE60" s="526"/>
      <c r="IF60" s="526"/>
      <c r="IG60" s="526"/>
      <c r="IH60" s="526"/>
      <c r="II60" s="526"/>
      <c r="IJ60" s="526"/>
      <c r="IK60" s="526"/>
      <c r="IL60" s="526"/>
      <c r="IM60" s="526"/>
      <c r="IN60" s="526"/>
      <c r="IO60" s="526"/>
      <c r="IP60" s="526"/>
      <c r="IQ60" s="526"/>
      <c r="IR60" s="526"/>
      <c r="IS60" s="526"/>
      <c r="IT60" s="526"/>
      <c r="IU60" s="526"/>
      <c r="IV60" s="526"/>
      <c r="IW60" s="526"/>
      <c r="IX60" s="526"/>
      <c r="IY60" s="526"/>
      <c r="IZ60" s="526"/>
      <c r="JA60" s="526"/>
      <c r="JB60" s="526"/>
      <c r="JC60" s="526"/>
      <c r="JD60" s="526"/>
      <c r="JE60" s="526"/>
      <c r="JF60" s="526"/>
      <c r="JG60" s="526"/>
      <c r="JH60" s="526"/>
      <c r="JI60" s="526"/>
      <c r="JJ60" s="526"/>
      <c r="JK60" s="526"/>
      <c r="JL60" s="526"/>
      <c r="JM60" s="526"/>
      <c r="JN60" s="526"/>
      <c r="JO60" s="526"/>
      <c r="JP60" s="526"/>
      <c r="JQ60" s="526"/>
      <c r="JR60" s="526"/>
      <c r="JS60" s="526"/>
      <c r="JT60" s="526"/>
      <c r="JU60" s="526"/>
      <c r="JV60" s="526"/>
      <c r="JW60" s="526"/>
      <c r="JX60" s="526"/>
      <c r="JY60" s="526"/>
      <c r="JZ60" s="526"/>
      <c r="KA60" s="526"/>
      <c r="KB60" s="526"/>
      <c r="KC60" s="526"/>
      <c r="KD60" s="526"/>
      <c r="KE60" s="526"/>
      <c r="KF60" s="526"/>
      <c r="KG60" s="526"/>
      <c r="KH60" s="526"/>
      <c r="KI60" s="526"/>
      <c r="KJ60" s="526"/>
      <c r="KK60" s="526"/>
      <c r="KL60" s="526"/>
      <c r="KM60" s="526"/>
      <c r="KN60" s="526"/>
      <c r="KO60" s="526"/>
      <c r="KP60" s="526"/>
      <c r="KQ60" s="526"/>
      <c r="KR60" s="526"/>
      <c r="KS60" s="526"/>
      <c r="KT60" s="526"/>
      <c r="KU60" s="526"/>
      <c r="KV60" s="526"/>
      <c r="KW60" s="526"/>
      <c r="KX60" s="526"/>
      <c r="KY60" s="526"/>
      <c r="KZ60" s="526"/>
      <c r="LA60" s="526"/>
      <c r="LB60" s="526"/>
      <c r="LC60" s="526"/>
      <c r="LD60" s="526"/>
      <c r="LE60" s="526"/>
      <c r="LF60" s="526"/>
      <c r="LG60" s="526"/>
      <c r="LH60" s="526"/>
      <c r="LI60" s="526"/>
      <c r="LJ60" s="526"/>
      <c r="LK60" s="526"/>
      <c r="LL60" s="526"/>
      <c r="LM60" s="526"/>
      <c r="LN60" s="526"/>
      <c r="LO60" s="526"/>
      <c r="LP60" s="526"/>
      <c r="LQ60" s="526"/>
      <c r="LR60" s="526"/>
      <c r="LS60" s="526"/>
      <c r="LT60" s="526"/>
      <c r="LU60" s="526"/>
      <c r="LV60" s="526"/>
      <c r="LW60" s="526"/>
      <c r="LX60" s="526"/>
      <c r="LY60" s="526"/>
      <c r="LZ60" s="526"/>
      <c r="MA60" s="526"/>
      <c r="MB60" s="526"/>
      <c r="MC60" s="526"/>
      <c r="MD60" s="526"/>
      <c r="ME60" s="526"/>
      <c r="MF60" s="526"/>
      <c r="MG60" s="526"/>
      <c r="MH60" s="526"/>
      <c r="MI60" s="526"/>
      <c r="MJ60" s="526"/>
      <c r="MK60" s="526"/>
      <c r="ML60" s="526"/>
      <c r="MM60" s="526"/>
      <c r="MN60" s="526"/>
      <c r="MO60" s="526"/>
      <c r="MP60" s="526"/>
      <c r="MQ60" s="526"/>
      <c r="MR60" s="526"/>
      <c r="MS60" s="526"/>
      <c r="MT60" s="526"/>
      <c r="MU60" s="526"/>
      <c r="MV60" s="526"/>
      <c r="MW60" s="526"/>
      <c r="MX60" s="526"/>
      <c r="MY60" s="526"/>
      <c r="MZ60" s="526"/>
      <c r="NA60" s="526"/>
      <c r="NB60" s="526"/>
      <c r="NC60" s="526"/>
      <c r="ND60" s="526"/>
      <c r="NE60" s="526"/>
      <c r="NF60" s="526"/>
      <c r="NG60" s="526"/>
      <c r="NH60" s="526"/>
      <c r="NI60" s="526"/>
      <c r="NJ60" s="526"/>
      <c r="NK60" s="526"/>
      <c r="NL60" s="526"/>
      <c r="NM60" s="526"/>
      <c r="NN60" s="526"/>
      <c r="NO60" s="526"/>
      <c r="NP60" s="526"/>
      <c r="NQ60" s="526"/>
      <c r="NR60" s="526"/>
      <c r="NS60" s="526"/>
      <c r="NT60" s="526"/>
      <c r="NU60" s="526"/>
      <c r="NV60" s="526"/>
      <c r="NW60" s="526"/>
      <c r="NX60" s="526"/>
      <c r="NY60" s="526"/>
      <c r="NZ60" s="526"/>
      <c r="OA60" s="526"/>
      <c r="OB60" s="526"/>
      <c r="OC60" s="526"/>
      <c r="OD60" s="526"/>
      <c r="OE60" s="526"/>
      <c r="OF60" s="526"/>
      <c r="OG60" s="526"/>
      <c r="OH60" s="526"/>
      <c r="OI60" s="526"/>
      <c r="OJ60" s="526"/>
      <c r="OK60" s="526"/>
      <c r="OL60" s="526"/>
      <c r="OM60" s="526"/>
      <c r="ON60" s="526"/>
      <c r="OO60" s="526"/>
      <c r="OP60" s="526"/>
      <c r="OQ60" s="526"/>
      <c r="OR60" s="526"/>
      <c r="OS60" s="526"/>
      <c r="OT60" s="526"/>
      <c r="OU60" s="526"/>
      <c r="OV60" s="526"/>
      <c r="OW60" s="526"/>
      <c r="OX60" s="526"/>
      <c r="OY60" s="526"/>
      <c r="OZ60" s="526"/>
      <c r="PA60" s="526"/>
      <c r="PB60" s="526"/>
      <c r="PC60" s="526"/>
      <c r="PD60" s="526"/>
      <c r="PE60" s="526"/>
      <c r="PF60" s="526"/>
      <c r="PG60" s="526"/>
      <c r="PH60" s="526"/>
      <c r="PI60" s="526"/>
      <c r="PJ60" s="526"/>
      <c r="PK60" s="526"/>
      <c r="PL60" s="526"/>
      <c r="PM60" s="526"/>
      <c r="PN60" s="526"/>
      <c r="PO60" s="526"/>
      <c r="PP60" s="526"/>
      <c r="PQ60" s="526"/>
      <c r="PR60" s="526"/>
      <c r="PS60" s="526"/>
      <c r="PT60" s="526"/>
      <c r="PU60" s="526"/>
      <c r="PV60" s="526"/>
      <c r="PW60" s="526"/>
      <c r="PX60" s="526"/>
      <c r="PY60" s="526"/>
      <c r="PZ60" s="526"/>
      <c r="QA60" s="526"/>
      <c r="QB60" s="526"/>
      <c r="QC60" s="526"/>
      <c r="QD60" s="526"/>
      <c r="QE60" s="526"/>
      <c r="QF60" s="526"/>
      <c r="QG60" s="526"/>
      <c r="QH60" s="526"/>
      <c r="QI60" s="526"/>
      <c r="QJ60" s="526"/>
      <c r="QK60" s="526"/>
      <c r="QL60" s="526"/>
      <c r="QM60" s="526"/>
      <c r="QN60" s="526"/>
      <c r="QO60" s="526"/>
      <c r="QP60" s="526"/>
      <c r="QQ60" s="526"/>
      <c r="QR60" s="526"/>
      <c r="QS60" s="526"/>
      <c r="QT60" s="526"/>
      <c r="QU60" s="526"/>
      <c r="QV60" s="526"/>
      <c r="QW60" s="526"/>
      <c r="QX60" s="526"/>
      <c r="QY60" s="526"/>
      <c r="QZ60" s="526"/>
      <c r="RA60" s="526"/>
      <c r="RB60" s="526"/>
      <c r="RC60" s="526"/>
      <c r="RD60" s="526"/>
      <c r="RE60" s="526"/>
      <c r="RF60" s="526"/>
      <c r="RG60" s="526"/>
      <c r="RH60" s="526"/>
      <c r="RI60" s="526"/>
      <c r="RJ60" s="526"/>
      <c r="RK60" s="526"/>
      <c r="RL60" s="526"/>
      <c r="RM60" s="526"/>
      <c r="RN60" s="526"/>
      <c r="RO60" s="526"/>
      <c r="RP60" s="526"/>
      <c r="RQ60" s="526"/>
      <c r="RR60" s="526"/>
      <c r="RS60" s="526"/>
      <c r="RT60" s="526"/>
      <c r="RU60" s="526"/>
      <c r="RV60" s="526"/>
      <c r="RW60" s="526"/>
      <c r="RX60" s="526"/>
      <c r="RY60" s="526"/>
      <c r="RZ60" s="526"/>
      <c r="SA60" s="526"/>
      <c r="SB60" s="526"/>
      <c r="SC60" s="526"/>
      <c r="SD60" s="526"/>
      <c r="SE60" s="526"/>
      <c r="SF60" s="526"/>
      <c r="SG60" s="526"/>
      <c r="SH60" s="526"/>
      <c r="SI60" s="526"/>
      <c r="SJ60" s="526"/>
      <c r="SK60" s="526"/>
      <c r="SL60" s="526"/>
      <c r="SM60" s="526"/>
      <c r="SN60" s="526"/>
      <c r="SO60" s="526"/>
      <c r="SP60" s="526"/>
      <c r="SQ60" s="526"/>
      <c r="SR60" s="526"/>
      <c r="SS60" s="526"/>
      <c r="ST60" s="526"/>
      <c r="SU60" s="526"/>
      <c r="SV60" s="526"/>
      <c r="SW60" s="526"/>
      <c r="SX60" s="526"/>
      <c r="SY60" s="526"/>
      <c r="SZ60" s="526"/>
      <c r="TA60" s="526"/>
      <c r="TB60" s="526"/>
      <c r="TC60" s="526"/>
      <c r="TD60" s="526"/>
      <c r="TE60" s="526"/>
      <c r="TF60" s="526"/>
      <c r="TG60" s="526"/>
      <c r="TH60" s="526"/>
      <c r="TI60" s="526"/>
      <c r="TJ60" s="526"/>
      <c r="TK60" s="526"/>
      <c r="TL60" s="526"/>
      <c r="TM60" s="526"/>
      <c r="TN60" s="526"/>
      <c r="TO60" s="526"/>
      <c r="TP60" s="526"/>
      <c r="TQ60" s="526"/>
      <c r="TR60" s="526"/>
      <c r="TS60" s="526"/>
      <c r="TT60" s="526"/>
      <c r="TU60" s="526"/>
      <c r="TV60" s="526"/>
      <c r="TW60" s="526"/>
      <c r="TX60" s="526"/>
      <c r="TY60" s="526"/>
      <c r="TZ60" s="526"/>
      <c r="UA60" s="526"/>
      <c r="UB60" s="526"/>
      <c r="UC60" s="526"/>
      <c r="UD60" s="526"/>
      <c r="UE60" s="526"/>
      <c r="UF60" s="526"/>
      <c r="UG60" s="526"/>
      <c r="UH60" s="526"/>
      <c r="UI60" s="526"/>
      <c r="UJ60" s="526"/>
      <c r="UK60" s="526"/>
      <c r="UL60" s="526"/>
      <c r="UM60" s="526"/>
      <c r="UN60" s="526"/>
      <c r="UO60" s="526"/>
      <c r="UP60" s="526"/>
      <c r="UQ60" s="526"/>
      <c r="UR60" s="526"/>
      <c r="US60" s="526"/>
      <c r="UT60" s="526"/>
      <c r="UU60" s="526"/>
      <c r="UV60" s="526"/>
      <c r="UW60" s="526"/>
      <c r="UX60" s="526"/>
      <c r="UY60" s="526"/>
      <c r="UZ60" s="526"/>
      <c r="VA60" s="526"/>
      <c r="VB60" s="526"/>
      <c r="VC60" s="526"/>
      <c r="VD60" s="526"/>
      <c r="VE60" s="526"/>
      <c r="VF60" s="526"/>
      <c r="VG60" s="526"/>
      <c r="VH60" s="526"/>
      <c r="VI60" s="526"/>
      <c r="VJ60" s="526"/>
      <c r="VK60" s="526"/>
      <c r="VL60" s="526"/>
      <c r="VM60" s="526"/>
      <c r="VN60" s="526"/>
      <c r="VO60" s="526"/>
      <c r="VP60" s="526"/>
      <c r="VQ60" s="526"/>
      <c r="VR60" s="526"/>
      <c r="VS60" s="526"/>
      <c r="VT60" s="526"/>
      <c r="VU60" s="526"/>
      <c r="VV60" s="526"/>
      <c r="VW60" s="526"/>
      <c r="VX60" s="526"/>
      <c r="VY60" s="526"/>
      <c r="VZ60" s="526"/>
      <c r="WA60" s="526"/>
      <c r="WB60" s="526"/>
      <c r="WC60" s="526"/>
      <c r="WD60" s="526"/>
      <c r="WE60" s="526"/>
      <c r="WF60" s="526"/>
      <c r="WG60" s="526"/>
      <c r="WH60" s="526"/>
      <c r="WI60" s="526"/>
      <c r="WJ60" s="526"/>
      <c r="WK60" s="526"/>
      <c r="WL60" s="526"/>
      <c r="WM60" s="526"/>
      <c r="WN60" s="526"/>
      <c r="WO60" s="526"/>
      <c r="WP60" s="526"/>
      <c r="WQ60" s="526"/>
      <c r="WR60" s="526"/>
      <c r="WS60" s="526"/>
      <c r="WT60" s="526"/>
      <c r="WU60" s="526"/>
      <c r="WV60" s="526"/>
      <c r="WW60" s="526"/>
      <c r="WX60" s="526"/>
      <c r="WY60" s="526"/>
      <c r="WZ60" s="526"/>
      <c r="XA60" s="526"/>
      <c r="XB60" s="526"/>
      <c r="XC60" s="526"/>
      <c r="XD60" s="526"/>
      <c r="XE60" s="526"/>
      <c r="XF60" s="526"/>
      <c r="XG60" s="526"/>
      <c r="XH60" s="526"/>
      <c r="XI60" s="526"/>
      <c r="XJ60" s="526"/>
      <c r="XK60" s="526"/>
      <c r="XL60" s="526"/>
      <c r="XM60" s="526"/>
      <c r="XN60" s="526"/>
      <c r="XO60" s="526"/>
      <c r="XP60" s="526"/>
      <c r="XQ60" s="526"/>
      <c r="XR60" s="526"/>
      <c r="XS60" s="526"/>
      <c r="XT60" s="526"/>
      <c r="XU60" s="526"/>
      <c r="XV60" s="526"/>
      <c r="XW60" s="526"/>
      <c r="XX60" s="526"/>
      <c r="XY60" s="526"/>
      <c r="XZ60" s="526"/>
      <c r="YA60" s="526"/>
      <c r="YB60" s="526"/>
      <c r="YC60" s="526"/>
      <c r="YD60" s="526"/>
      <c r="YE60" s="526"/>
      <c r="YF60" s="526"/>
      <c r="YG60" s="526"/>
      <c r="YH60" s="526"/>
      <c r="YI60" s="526"/>
      <c r="YJ60" s="526"/>
      <c r="YK60" s="526"/>
      <c r="YL60" s="526"/>
      <c r="YM60" s="526"/>
      <c r="YN60" s="526"/>
      <c r="YO60" s="526"/>
      <c r="YP60" s="526"/>
      <c r="YQ60" s="526"/>
      <c r="YR60" s="526"/>
      <c r="YS60" s="526"/>
      <c r="YT60" s="526"/>
      <c r="YU60" s="526"/>
      <c r="YV60" s="526"/>
      <c r="YW60" s="526"/>
      <c r="YX60" s="526"/>
      <c r="YY60" s="526"/>
      <c r="YZ60" s="526"/>
      <c r="ZA60" s="526"/>
      <c r="ZB60" s="526"/>
      <c r="ZC60" s="526"/>
      <c r="ZD60" s="526"/>
      <c r="ZE60" s="526"/>
      <c r="ZF60" s="526"/>
      <c r="ZG60" s="526"/>
      <c r="ZH60" s="526"/>
      <c r="ZI60" s="526"/>
      <c r="ZJ60" s="526"/>
      <c r="ZK60" s="526"/>
      <c r="ZL60" s="526"/>
      <c r="ZM60" s="526"/>
      <c r="ZN60" s="526"/>
      <c r="ZO60" s="526"/>
      <c r="ZP60" s="526"/>
      <c r="ZQ60" s="526"/>
      <c r="ZR60" s="526"/>
      <c r="ZS60" s="526"/>
      <c r="ZT60" s="526"/>
      <c r="ZU60" s="526"/>
      <c r="ZV60" s="526"/>
      <c r="ZW60" s="526"/>
      <c r="ZX60" s="526"/>
      <c r="ZY60" s="526"/>
      <c r="ZZ60" s="526"/>
      <c r="AAA60" s="526"/>
      <c r="AAB60" s="526"/>
      <c r="AAC60" s="526"/>
      <c r="AAD60" s="526"/>
      <c r="AAE60" s="526"/>
      <c r="AAF60" s="526"/>
      <c r="AAG60" s="526"/>
      <c r="AAH60" s="526"/>
      <c r="AAI60" s="526"/>
      <c r="AAJ60" s="526"/>
      <c r="AAK60" s="526"/>
      <c r="AAL60" s="526"/>
      <c r="AAM60" s="526"/>
      <c r="AAN60" s="526"/>
      <c r="AAO60" s="526"/>
      <c r="AAP60" s="526"/>
      <c r="AAQ60" s="526"/>
      <c r="AAR60" s="526"/>
      <c r="AAS60" s="526"/>
      <c r="AAT60" s="526"/>
      <c r="AAU60" s="526"/>
      <c r="AAV60" s="526"/>
      <c r="AAW60" s="526"/>
      <c r="AAX60" s="526"/>
      <c r="AAY60" s="526"/>
      <c r="AAZ60" s="526"/>
      <c r="ABA60" s="526"/>
      <c r="ABB60" s="526"/>
      <c r="ABC60" s="526"/>
      <c r="ABD60" s="526"/>
      <c r="ABE60" s="526"/>
      <c r="ABF60" s="526"/>
      <c r="ABG60" s="526"/>
      <c r="ABH60" s="526"/>
      <c r="ABI60" s="526"/>
      <c r="ABJ60" s="526"/>
      <c r="ABK60" s="526"/>
      <c r="ABL60" s="526"/>
      <c r="ABM60" s="526"/>
      <c r="ABN60" s="526"/>
      <c r="ABO60" s="526"/>
      <c r="ABP60" s="526"/>
      <c r="ABQ60" s="526"/>
      <c r="ABR60" s="526"/>
      <c r="ABS60" s="526"/>
      <c r="ABT60" s="526"/>
      <c r="ABU60" s="526"/>
      <c r="ABV60" s="526"/>
      <c r="ABW60" s="526"/>
      <c r="ABX60" s="526"/>
      <c r="ABY60" s="526"/>
      <c r="ABZ60" s="526"/>
      <c r="ACA60" s="526"/>
      <c r="ACB60" s="526"/>
      <c r="ACC60" s="526"/>
      <c r="ACD60" s="526"/>
      <c r="ACE60" s="526"/>
      <c r="ACF60" s="526"/>
      <c r="ACG60" s="526"/>
      <c r="ACH60" s="526"/>
      <c r="ACI60" s="526"/>
      <c r="ACJ60" s="526"/>
      <c r="ACK60" s="526"/>
      <c r="ACL60" s="526"/>
      <c r="ACM60" s="526"/>
      <c r="ACN60" s="526"/>
      <c r="ACO60" s="526"/>
      <c r="ACP60" s="526"/>
      <c r="ACQ60" s="526"/>
      <c r="ACR60" s="526"/>
      <c r="ACS60" s="526"/>
      <c r="ACT60" s="526"/>
      <c r="ACU60" s="526"/>
      <c r="ACV60" s="526"/>
      <c r="ACW60" s="526"/>
      <c r="ACX60" s="526"/>
      <c r="ACY60" s="526"/>
      <c r="ACZ60" s="526"/>
      <c r="ADA60" s="526"/>
      <c r="ADB60" s="526"/>
      <c r="ADC60" s="526"/>
      <c r="ADD60" s="526"/>
      <c r="ADE60" s="526"/>
      <c r="ADF60" s="526"/>
      <c r="ADG60" s="526"/>
      <c r="ADH60" s="526"/>
      <c r="ADI60" s="526"/>
      <c r="ADJ60" s="526"/>
      <c r="ADK60" s="526"/>
      <c r="ADL60" s="526"/>
      <c r="ADM60" s="526"/>
      <c r="ADN60" s="526"/>
      <c r="ADO60" s="526"/>
      <c r="ADP60" s="526"/>
      <c r="ADQ60" s="526"/>
      <c r="ADR60" s="526"/>
      <c r="ADS60" s="526"/>
      <c r="ADT60" s="526"/>
      <c r="ADU60" s="526"/>
      <c r="ADV60" s="526"/>
      <c r="ADW60" s="526"/>
      <c r="ADX60" s="526"/>
      <c r="ADY60" s="526"/>
      <c r="ADZ60" s="526"/>
      <c r="AEA60" s="526"/>
      <c r="AEB60" s="526"/>
      <c r="AEC60" s="526"/>
      <c r="AED60" s="526"/>
      <c r="AEE60" s="526"/>
      <c r="AEF60" s="526"/>
      <c r="AEG60" s="526"/>
      <c r="AEH60" s="526"/>
      <c r="AEI60" s="526"/>
      <c r="AEJ60" s="526"/>
      <c r="AEK60" s="526"/>
      <c r="AEL60" s="526"/>
      <c r="AEM60" s="526"/>
      <c r="AEN60" s="526"/>
      <c r="AEO60" s="526"/>
      <c r="AEP60" s="526"/>
      <c r="AEQ60" s="526"/>
      <c r="AER60" s="526"/>
      <c r="AES60" s="526"/>
      <c r="AET60" s="526"/>
      <c r="AEU60" s="526"/>
      <c r="AEV60" s="526"/>
      <c r="AEW60" s="526"/>
      <c r="AEX60" s="526"/>
      <c r="AEY60" s="526"/>
      <c r="AEZ60" s="526"/>
      <c r="AFA60" s="526"/>
      <c r="AFB60" s="526"/>
      <c r="AFC60" s="526"/>
      <c r="AFD60" s="526"/>
      <c r="AFE60" s="526"/>
      <c r="AFF60" s="526"/>
      <c r="AFG60" s="526"/>
      <c r="AFH60" s="526"/>
      <c r="AFI60" s="526"/>
      <c r="AFJ60" s="526"/>
      <c r="AFK60" s="526"/>
      <c r="AFL60" s="526"/>
      <c r="AFM60" s="526"/>
      <c r="AFN60" s="526"/>
      <c r="AFO60" s="526"/>
      <c r="AFP60" s="526"/>
      <c r="AFQ60" s="526"/>
      <c r="AFR60" s="526"/>
      <c r="AFS60" s="526"/>
      <c r="AFT60" s="526"/>
      <c r="AFU60" s="526"/>
      <c r="AFV60" s="526"/>
      <c r="AFW60" s="526"/>
      <c r="AFX60" s="526"/>
      <c r="AFY60" s="526"/>
      <c r="AFZ60" s="526"/>
      <c r="AGA60" s="526"/>
      <c r="AGB60" s="526"/>
      <c r="AGC60" s="526"/>
      <c r="AGD60" s="526"/>
      <c r="AGE60" s="526"/>
      <c r="AGF60" s="526"/>
      <c r="AGG60" s="526"/>
      <c r="AGH60" s="526"/>
      <c r="AGI60" s="526"/>
      <c r="AGJ60" s="526"/>
      <c r="AGK60" s="526"/>
      <c r="AGL60" s="526"/>
      <c r="AGM60" s="526"/>
      <c r="AGN60" s="526"/>
      <c r="AGO60" s="526"/>
      <c r="AGP60" s="526"/>
      <c r="AGQ60" s="526"/>
      <c r="AGR60" s="526"/>
      <c r="AGS60" s="526"/>
      <c r="AGT60" s="526"/>
      <c r="AGU60" s="526"/>
      <c r="AGV60" s="526"/>
      <c r="AGW60" s="526"/>
      <c r="AGX60" s="526"/>
      <c r="AGY60" s="526"/>
      <c r="AGZ60" s="526"/>
      <c r="AHA60" s="526"/>
      <c r="AHB60" s="526"/>
      <c r="AHC60" s="526"/>
      <c r="AHD60" s="526"/>
      <c r="AHE60" s="526"/>
      <c r="AHF60" s="526"/>
      <c r="AHG60" s="526"/>
      <c r="AHH60" s="526"/>
      <c r="AHI60" s="526"/>
      <c r="AHJ60" s="526"/>
      <c r="AHK60" s="526"/>
      <c r="AHL60" s="526"/>
      <c r="AHM60" s="526"/>
      <c r="AHN60" s="526"/>
      <c r="AHO60" s="526"/>
      <c r="AHP60" s="526"/>
      <c r="AHQ60" s="526"/>
      <c r="AHR60" s="526"/>
      <c r="AHS60" s="526"/>
      <c r="AHT60" s="526"/>
      <c r="AHU60" s="526"/>
      <c r="AHV60" s="526"/>
      <c r="AHW60" s="526"/>
      <c r="AHX60" s="526"/>
      <c r="AHY60" s="526"/>
      <c r="AHZ60" s="526"/>
      <c r="AIA60" s="526"/>
      <c r="AIB60" s="526"/>
      <c r="AIC60" s="526"/>
      <c r="AID60" s="526"/>
      <c r="AIE60" s="526"/>
      <c r="AIF60" s="526"/>
      <c r="AIG60" s="526"/>
      <c r="AIH60" s="526"/>
      <c r="AII60" s="526"/>
      <c r="AIJ60" s="526"/>
      <c r="AIK60" s="526"/>
      <c r="AIL60" s="526"/>
      <c r="AIM60" s="526"/>
      <c r="AIN60" s="526"/>
      <c r="AIO60" s="526"/>
      <c r="AIP60" s="526"/>
      <c r="AIQ60" s="526"/>
      <c r="AIR60" s="526"/>
      <c r="AIS60" s="526"/>
      <c r="AIT60" s="526"/>
      <c r="AIU60" s="526"/>
      <c r="AIV60" s="526"/>
      <c r="AIW60" s="526"/>
      <c r="AIX60" s="526"/>
      <c r="AIY60" s="526"/>
      <c r="AIZ60" s="526"/>
      <c r="AJA60" s="526"/>
      <c r="AJB60" s="526"/>
      <c r="AJC60" s="526"/>
      <c r="AJD60" s="526"/>
      <c r="AJE60" s="526"/>
      <c r="AJF60" s="526"/>
      <c r="AJG60" s="526"/>
      <c r="AJH60" s="526"/>
      <c r="AJI60" s="526"/>
      <c r="AJJ60" s="526"/>
      <c r="AJK60" s="526"/>
      <c r="AJL60" s="526"/>
      <c r="AJM60" s="526"/>
      <c r="AJN60" s="526"/>
      <c r="AJO60" s="526"/>
      <c r="AJP60" s="526"/>
      <c r="AJQ60" s="526"/>
      <c r="AJR60" s="526"/>
      <c r="AJS60" s="526"/>
      <c r="AJT60" s="526"/>
      <c r="AJU60" s="526"/>
      <c r="AJV60" s="526"/>
      <c r="AJW60" s="526"/>
      <c r="AJX60" s="526"/>
      <c r="AJY60" s="526"/>
      <c r="AJZ60" s="526"/>
      <c r="AKA60" s="526"/>
      <c r="AKB60" s="526"/>
      <c r="AKC60" s="526"/>
      <c r="AKD60" s="526"/>
      <c r="AKE60" s="526"/>
      <c r="AKF60" s="526"/>
      <c r="AKG60" s="526"/>
      <c r="AKH60" s="526"/>
      <c r="AKI60" s="526"/>
      <c r="AKJ60" s="526"/>
      <c r="AKK60" s="526"/>
      <c r="AKL60" s="526"/>
      <c r="AKM60" s="526"/>
      <c r="AKN60" s="526"/>
      <c r="AKO60" s="526"/>
      <c r="AKP60" s="526"/>
      <c r="AKQ60" s="526"/>
      <c r="AKR60" s="526"/>
      <c r="AKS60" s="526"/>
      <c r="AKT60" s="526"/>
      <c r="AKU60" s="526"/>
      <c r="AKV60" s="526"/>
      <c r="AKW60" s="526"/>
      <c r="AKX60" s="526"/>
      <c r="AKY60" s="526"/>
      <c r="AKZ60" s="526"/>
      <c r="ALA60" s="526"/>
      <c r="ALB60" s="526"/>
      <c r="ALC60" s="526"/>
      <c r="ALD60" s="526"/>
      <c r="ALE60" s="526"/>
      <c r="ALF60" s="526"/>
      <c r="ALG60" s="526"/>
      <c r="ALH60" s="526"/>
      <c r="ALI60" s="526"/>
      <c r="ALJ60" s="526"/>
      <c r="ALK60" s="526"/>
      <c r="ALL60" s="526"/>
      <c r="ALM60" s="526"/>
      <c r="ALN60" s="526"/>
      <c r="ALO60" s="526"/>
      <c r="ALP60" s="526"/>
      <c r="ALQ60" s="526"/>
      <c r="ALR60" s="526"/>
      <c r="ALS60" s="526"/>
      <c r="ALT60" s="526"/>
      <c r="ALU60" s="526"/>
      <c r="ALV60" s="526"/>
      <c r="ALW60" s="526"/>
      <c r="ALX60" s="526"/>
      <c r="ALY60" s="526"/>
      <c r="ALZ60" s="526"/>
      <c r="AMA60" s="526"/>
      <c r="AMB60" s="526"/>
      <c r="AMC60" s="526"/>
      <c r="AMD60" s="526"/>
      <c r="AME60" s="526"/>
      <c r="AMF60" s="526"/>
      <c r="AMG60" s="526"/>
      <c r="AMH60" s="526"/>
      <c r="AMI60" s="526"/>
      <c r="AMJ60" s="526"/>
      <c r="AMK60" s="526"/>
      <c r="AML60" s="526"/>
      <c r="AMM60" s="526"/>
      <c r="AMN60" s="526"/>
      <c r="AMO60" s="526"/>
      <c r="AMP60" s="526"/>
      <c r="AMQ60" s="526"/>
      <c r="AMR60" s="526"/>
      <c r="AMS60" s="526"/>
      <c r="AMT60" s="526"/>
      <c r="AMU60" s="526"/>
      <c r="AMV60" s="526"/>
      <c r="AMW60" s="526"/>
      <c r="AMX60" s="526"/>
      <c r="AMY60" s="526"/>
      <c r="AMZ60" s="526"/>
      <c r="ANA60" s="526"/>
      <c r="ANB60" s="526"/>
      <c r="ANC60" s="526"/>
      <c r="AND60" s="526"/>
      <c r="ANE60" s="526"/>
      <c r="ANF60" s="526"/>
      <c r="ANG60" s="526"/>
      <c r="ANH60" s="526"/>
      <c r="ANI60" s="526"/>
      <c r="ANJ60" s="526"/>
      <c r="ANK60" s="526"/>
      <c r="ANL60" s="526"/>
      <c r="ANM60" s="526"/>
      <c r="ANN60" s="526"/>
      <c r="ANO60" s="526"/>
      <c r="ANP60" s="526"/>
      <c r="ANQ60" s="526"/>
      <c r="ANR60" s="526"/>
      <c r="ANS60" s="526"/>
      <c r="ANT60" s="526"/>
      <c r="ANU60" s="526"/>
      <c r="ANV60" s="526"/>
      <c r="ANW60" s="526"/>
      <c r="ANX60" s="526"/>
      <c r="ANY60" s="526"/>
      <c r="ANZ60" s="526"/>
      <c r="AOA60" s="526"/>
      <c r="AOB60" s="526"/>
      <c r="AOC60" s="526"/>
      <c r="AOD60" s="526"/>
      <c r="AOE60" s="526"/>
      <c r="AOF60" s="526"/>
      <c r="AOG60" s="526"/>
      <c r="AOH60" s="526"/>
      <c r="AOI60" s="526"/>
      <c r="AOJ60" s="526"/>
      <c r="AOK60" s="526"/>
      <c r="AOL60" s="526"/>
      <c r="AOM60" s="526"/>
      <c r="AON60" s="526"/>
      <c r="AOO60" s="526"/>
      <c r="AOP60" s="526"/>
      <c r="AOQ60" s="526"/>
      <c r="AOR60" s="526"/>
      <c r="AOS60" s="526"/>
      <c r="AOT60" s="526"/>
      <c r="AOU60" s="526"/>
      <c r="AOV60" s="526"/>
      <c r="AOW60" s="526"/>
      <c r="AOX60" s="526"/>
      <c r="AOY60" s="526"/>
      <c r="AOZ60" s="526"/>
      <c r="APA60" s="526"/>
      <c r="APB60" s="526"/>
      <c r="APC60" s="526"/>
      <c r="APD60" s="526"/>
      <c r="APE60" s="526"/>
      <c r="APF60" s="526"/>
      <c r="APG60" s="526"/>
      <c r="APH60" s="526"/>
      <c r="API60" s="526"/>
      <c r="APJ60" s="526"/>
      <c r="APK60" s="526"/>
      <c r="APL60" s="526"/>
      <c r="APM60" s="526"/>
      <c r="APN60" s="526"/>
      <c r="APO60" s="526"/>
      <c r="APP60" s="526"/>
      <c r="APQ60" s="526"/>
      <c r="APR60" s="526"/>
      <c r="APS60" s="526"/>
      <c r="APT60" s="526"/>
      <c r="APU60" s="526"/>
      <c r="APV60" s="526"/>
      <c r="APW60" s="526"/>
      <c r="APX60" s="526"/>
      <c r="APY60" s="526"/>
      <c r="APZ60" s="526"/>
      <c r="AQA60" s="526"/>
      <c r="AQB60" s="526"/>
      <c r="AQC60" s="526"/>
      <c r="AQD60" s="526"/>
      <c r="AQE60" s="526"/>
      <c r="AQF60" s="526"/>
      <c r="AQG60" s="526"/>
      <c r="AQH60" s="526"/>
      <c r="AQI60" s="526"/>
      <c r="AQJ60" s="526"/>
      <c r="AQK60" s="526"/>
      <c r="AQL60" s="526"/>
      <c r="AQM60" s="526"/>
      <c r="AQN60" s="526"/>
      <c r="AQO60" s="526"/>
      <c r="AQP60" s="526"/>
      <c r="AQQ60" s="526"/>
      <c r="AQR60" s="526"/>
      <c r="AQS60" s="526"/>
      <c r="AQT60" s="526"/>
      <c r="AQU60" s="526"/>
      <c r="AQV60" s="526"/>
      <c r="AQW60" s="526"/>
      <c r="AQX60" s="526"/>
      <c r="AQY60" s="526"/>
      <c r="AQZ60" s="526"/>
      <c r="ARA60" s="526"/>
      <c r="ARB60" s="526"/>
      <c r="ARC60" s="526"/>
      <c r="ARD60" s="526"/>
      <c r="ARE60" s="526"/>
      <c r="ARF60" s="526"/>
      <c r="ARG60" s="526"/>
      <c r="ARH60" s="526"/>
      <c r="ARI60" s="526"/>
      <c r="ARJ60" s="526"/>
      <c r="ARK60" s="526"/>
      <c r="ARL60" s="526"/>
      <c r="ARM60" s="526"/>
      <c r="ARN60" s="526"/>
      <c r="ARO60" s="526"/>
      <c r="ARP60" s="526"/>
      <c r="ARQ60" s="526"/>
      <c r="ARR60" s="526"/>
      <c r="ARS60" s="526"/>
      <c r="ART60" s="526"/>
      <c r="ARU60" s="526"/>
      <c r="ARV60" s="526"/>
      <c r="ARW60" s="526"/>
      <c r="ARX60" s="526"/>
      <c r="ARY60" s="526"/>
      <c r="ARZ60" s="526"/>
      <c r="ASA60" s="526"/>
      <c r="ASB60" s="526"/>
      <c r="ASC60" s="526"/>
      <c r="ASD60" s="526"/>
      <c r="ASE60" s="526"/>
      <c r="ASF60" s="526"/>
      <c r="ASG60" s="526"/>
      <c r="ASH60" s="526"/>
      <c r="ASI60" s="526"/>
      <c r="ASJ60" s="526"/>
      <c r="ASK60" s="526"/>
      <c r="ASL60" s="526"/>
      <c r="ASM60" s="526"/>
      <c r="ASN60" s="526"/>
      <c r="ASO60" s="526"/>
      <c r="ASP60" s="526"/>
      <c r="ASQ60" s="526"/>
      <c r="ASR60" s="526"/>
      <c r="ASS60" s="526"/>
      <c r="AST60" s="526"/>
      <c r="ASU60" s="526"/>
      <c r="ASV60" s="526"/>
      <c r="ASW60" s="526"/>
      <c r="ASX60" s="526"/>
      <c r="ASY60" s="526"/>
      <c r="ASZ60" s="526"/>
      <c r="ATA60" s="526"/>
      <c r="ATB60" s="526"/>
      <c r="ATC60" s="526"/>
      <c r="ATD60" s="526"/>
      <c r="ATE60" s="526"/>
      <c r="ATF60" s="526"/>
      <c r="ATG60" s="526"/>
      <c r="ATH60" s="526"/>
      <c r="ATI60" s="526"/>
      <c r="ATJ60" s="526"/>
      <c r="ATK60" s="526"/>
      <c r="ATL60" s="526"/>
      <c r="ATM60" s="526"/>
      <c r="ATN60" s="526"/>
      <c r="ATO60" s="526"/>
      <c r="ATP60" s="526"/>
      <c r="ATQ60" s="526"/>
      <c r="ATR60" s="526"/>
      <c r="ATS60" s="526"/>
      <c r="ATT60" s="526"/>
      <c r="ATU60" s="526"/>
      <c r="ATV60" s="526"/>
      <c r="ATW60" s="526"/>
      <c r="ATX60" s="526"/>
      <c r="ATY60" s="526"/>
      <c r="ATZ60" s="526"/>
      <c r="AUA60" s="526"/>
      <c r="AUB60" s="526"/>
      <c r="AUC60" s="526"/>
      <c r="AUD60" s="526"/>
      <c r="AUE60" s="526"/>
      <c r="AUF60" s="526"/>
      <c r="AUG60" s="526"/>
      <c r="AUH60" s="526"/>
      <c r="AUI60" s="526"/>
      <c r="AUJ60" s="526"/>
      <c r="AUK60" s="526"/>
      <c r="AUL60" s="526"/>
      <c r="AUM60" s="526"/>
      <c r="AUN60" s="526"/>
      <c r="AUO60" s="526"/>
      <c r="AUP60" s="526"/>
      <c r="AUQ60" s="526"/>
      <c r="AUR60" s="526"/>
      <c r="AUS60" s="526"/>
      <c r="AUT60" s="526"/>
      <c r="AUU60" s="526"/>
      <c r="AUV60" s="526"/>
      <c r="AUW60" s="526"/>
      <c r="AUX60" s="526"/>
      <c r="AUY60" s="526"/>
      <c r="AUZ60" s="526"/>
      <c r="AVA60" s="526"/>
      <c r="AVB60" s="526"/>
      <c r="AVC60" s="526"/>
      <c r="AVD60" s="526"/>
      <c r="AVE60" s="526"/>
      <c r="AVF60" s="526"/>
      <c r="AVG60" s="526"/>
      <c r="AVH60" s="526"/>
      <c r="AVI60" s="526"/>
      <c r="AVJ60" s="526"/>
      <c r="AVK60" s="526"/>
      <c r="AVL60" s="526"/>
      <c r="AVM60" s="526"/>
      <c r="AVN60" s="526"/>
      <c r="AVO60" s="526"/>
      <c r="AVP60" s="526"/>
      <c r="AVQ60" s="526"/>
      <c r="AVR60" s="526"/>
      <c r="AVS60" s="526"/>
      <c r="AVT60" s="526"/>
      <c r="AVU60" s="526"/>
      <c r="AVV60" s="526"/>
      <c r="AVW60" s="526"/>
      <c r="AVX60" s="526"/>
      <c r="AVY60" s="526"/>
      <c r="AVZ60" s="526"/>
      <c r="AWA60" s="526"/>
      <c r="AWB60" s="526"/>
      <c r="AWC60" s="526"/>
      <c r="AWD60" s="526"/>
      <c r="AWE60" s="526"/>
      <c r="AWF60" s="526"/>
      <c r="AWG60" s="526"/>
      <c r="AWH60" s="526"/>
      <c r="AWI60" s="526"/>
      <c r="AWJ60" s="526"/>
      <c r="AWK60" s="526"/>
      <c r="AWL60" s="526"/>
      <c r="AWM60" s="526"/>
      <c r="AWN60" s="526"/>
      <c r="AWO60" s="526"/>
      <c r="AWP60" s="526"/>
      <c r="AWQ60" s="526"/>
      <c r="AWR60" s="526"/>
      <c r="AWS60" s="526"/>
      <c r="AWT60" s="526"/>
      <c r="AWU60" s="526"/>
      <c r="AWV60" s="526"/>
      <c r="AWW60" s="526"/>
      <c r="AWX60" s="526"/>
      <c r="AWY60" s="526"/>
      <c r="AWZ60" s="526"/>
      <c r="AXA60" s="526"/>
      <c r="AXB60" s="526"/>
      <c r="AXC60" s="526"/>
      <c r="AXD60" s="526"/>
      <c r="AXE60" s="526"/>
      <c r="AXF60" s="526"/>
      <c r="AXG60" s="526"/>
      <c r="AXH60" s="526"/>
      <c r="AXI60" s="526"/>
      <c r="AXJ60" s="526"/>
      <c r="AXK60" s="526"/>
      <c r="AXL60" s="526"/>
      <c r="AXM60" s="526"/>
      <c r="AXN60" s="526"/>
      <c r="AXO60" s="526"/>
      <c r="AXP60" s="526"/>
      <c r="AXQ60" s="526"/>
      <c r="AXR60" s="526"/>
      <c r="AXS60" s="526"/>
      <c r="AXT60" s="526"/>
      <c r="AXU60" s="526"/>
      <c r="AXV60" s="526"/>
      <c r="AXW60" s="526"/>
      <c r="AXX60" s="526"/>
      <c r="AXY60" s="526"/>
      <c r="AXZ60" s="526"/>
      <c r="AYA60" s="526"/>
      <c r="AYB60" s="526"/>
      <c r="AYC60" s="526"/>
      <c r="AYD60" s="526"/>
      <c r="AYE60" s="526"/>
      <c r="AYF60" s="526"/>
      <c r="AYG60" s="526"/>
      <c r="AYH60" s="526"/>
      <c r="AYI60" s="526"/>
      <c r="AYJ60" s="526"/>
      <c r="AYK60" s="526"/>
      <c r="AYL60" s="526"/>
      <c r="AYM60" s="526"/>
      <c r="AYN60" s="526"/>
      <c r="AYO60" s="526"/>
      <c r="AYP60" s="526"/>
      <c r="AYQ60" s="526"/>
      <c r="AYR60" s="526"/>
      <c r="AYS60" s="526"/>
      <c r="AYT60" s="526"/>
      <c r="AYU60" s="526"/>
      <c r="AYV60" s="526"/>
      <c r="AYW60" s="526"/>
      <c r="AYX60" s="526"/>
      <c r="AYY60" s="526"/>
      <c r="AYZ60" s="526"/>
      <c r="AZA60" s="526"/>
      <c r="AZB60" s="526"/>
      <c r="AZC60" s="526"/>
      <c r="AZD60" s="526"/>
      <c r="AZE60" s="526"/>
      <c r="AZF60" s="526"/>
      <c r="AZG60" s="526"/>
      <c r="AZH60" s="526"/>
      <c r="AZI60" s="526"/>
      <c r="AZJ60" s="526"/>
      <c r="AZK60" s="526"/>
      <c r="AZL60" s="526"/>
      <c r="AZM60" s="526"/>
      <c r="AZN60" s="526"/>
      <c r="AZO60" s="526"/>
      <c r="AZP60" s="526"/>
      <c r="AZQ60" s="526"/>
      <c r="AZR60" s="526"/>
      <c r="AZS60" s="526"/>
      <c r="AZT60" s="526"/>
      <c r="AZU60" s="526"/>
      <c r="AZV60" s="526"/>
      <c r="AZW60" s="526"/>
      <c r="AZX60" s="526"/>
      <c r="AZY60" s="526"/>
      <c r="AZZ60" s="526"/>
      <c r="BAA60" s="526"/>
      <c r="BAB60" s="526"/>
      <c r="BAC60" s="526"/>
      <c r="BAD60" s="526"/>
      <c r="BAE60" s="526"/>
      <c r="BAF60" s="526"/>
      <c r="BAG60" s="526"/>
      <c r="BAH60" s="526"/>
      <c r="BAI60" s="526"/>
      <c r="BAJ60" s="526"/>
      <c r="BAK60" s="526"/>
      <c r="BAL60" s="526"/>
      <c r="BAM60" s="526"/>
      <c r="BAN60" s="526"/>
      <c r="BAO60" s="526"/>
      <c r="BAP60" s="526"/>
      <c r="BAQ60" s="526"/>
      <c r="BAR60" s="526"/>
      <c r="BAS60" s="526"/>
      <c r="BAT60" s="526"/>
      <c r="BAU60" s="526"/>
      <c r="BAV60" s="526"/>
      <c r="BAW60" s="526"/>
      <c r="BAX60" s="526"/>
      <c r="BAY60" s="526"/>
      <c r="BAZ60" s="526"/>
      <c r="BBA60" s="526"/>
      <c r="BBB60" s="526"/>
      <c r="BBC60" s="526"/>
      <c r="BBD60" s="526"/>
      <c r="BBE60" s="526"/>
      <c r="BBF60" s="526"/>
      <c r="BBG60" s="526"/>
      <c r="BBH60" s="526"/>
      <c r="BBI60" s="526"/>
      <c r="BBJ60" s="526"/>
      <c r="BBK60" s="526"/>
      <c r="BBL60" s="526"/>
      <c r="BBM60" s="526"/>
      <c r="BBN60" s="526"/>
      <c r="BBO60" s="526"/>
      <c r="BBP60" s="526"/>
      <c r="BBQ60" s="526"/>
      <c r="BBR60" s="526"/>
      <c r="BBS60" s="526"/>
      <c r="BBT60" s="526"/>
      <c r="BBU60" s="526"/>
      <c r="BBV60" s="526"/>
      <c r="BBW60" s="526"/>
      <c r="BBX60" s="526"/>
      <c r="BBY60" s="526"/>
      <c r="BBZ60" s="526"/>
      <c r="BCA60" s="526"/>
      <c r="BCB60" s="526"/>
      <c r="BCC60" s="526"/>
      <c r="BCD60" s="526"/>
      <c r="BCE60" s="526"/>
      <c r="BCF60" s="526"/>
      <c r="BCG60" s="526"/>
      <c r="BCH60" s="526"/>
      <c r="BCI60" s="526"/>
      <c r="BCJ60" s="526"/>
      <c r="BCK60" s="526"/>
      <c r="BCL60" s="526"/>
      <c r="BCM60" s="526"/>
      <c r="BCN60" s="526"/>
      <c r="BCO60" s="526"/>
      <c r="BCP60" s="526"/>
      <c r="BCQ60" s="526"/>
      <c r="BCR60" s="526"/>
      <c r="BCS60" s="526"/>
      <c r="BCT60" s="526"/>
      <c r="BCU60" s="526"/>
      <c r="BCV60" s="526"/>
      <c r="BCW60" s="526"/>
      <c r="BCX60" s="526"/>
      <c r="BCY60" s="526"/>
      <c r="BCZ60" s="526"/>
      <c r="BDA60" s="526"/>
      <c r="BDB60" s="526"/>
      <c r="BDC60" s="526"/>
      <c r="BDD60" s="526"/>
      <c r="BDE60" s="526"/>
      <c r="BDF60" s="526"/>
      <c r="BDG60" s="526"/>
      <c r="BDH60" s="526"/>
      <c r="BDI60" s="526"/>
      <c r="BDJ60" s="526"/>
      <c r="BDK60" s="526"/>
      <c r="BDL60" s="526"/>
      <c r="BDM60" s="526"/>
      <c r="BDN60" s="526"/>
      <c r="BDO60" s="526"/>
      <c r="BDP60" s="526"/>
      <c r="BDQ60" s="526"/>
      <c r="BDR60" s="526"/>
      <c r="BDS60" s="526"/>
      <c r="BDT60" s="526"/>
      <c r="BDU60" s="526"/>
      <c r="BDV60" s="526"/>
      <c r="BDW60" s="526"/>
      <c r="BDX60" s="526"/>
      <c r="BDY60" s="526"/>
      <c r="BDZ60" s="526"/>
      <c r="BEA60" s="526"/>
      <c r="BEB60" s="526"/>
      <c r="BEC60" s="526"/>
      <c r="BED60" s="526"/>
      <c r="BEE60" s="526"/>
      <c r="BEF60" s="526"/>
      <c r="BEG60" s="526"/>
      <c r="BEH60" s="526"/>
      <c r="BEI60" s="526"/>
      <c r="BEJ60" s="526"/>
      <c r="BEK60" s="526"/>
      <c r="BEL60" s="526"/>
      <c r="BEM60" s="526"/>
      <c r="BEN60" s="526"/>
      <c r="BEO60" s="526"/>
      <c r="BEP60" s="526"/>
      <c r="BEQ60" s="526"/>
      <c r="BER60" s="526"/>
      <c r="BES60" s="526"/>
      <c r="BET60" s="526"/>
      <c r="BEU60" s="526"/>
      <c r="BEV60" s="526"/>
      <c r="BEW60" s="526"/>
      <c r="BEX60" s="526"/>
      <c r="BEY60" s="526"/>
      <c r="BEZ60" s="526"/>
      <c r="BFA60" s="526"/>
      <c r="BFB60" s="526"/>
      <c r="BFC60" s="526"/>
      <c r="BFD60" s="526"/>
      <c r="BFE60" s="526"/>
      <c r="BFF60" s="526"/>
      <c r="BFG60" s="526"/>
      <c r="BFH60" s="526"/>
      <c r="BFI60" s="526"/>
      <c r="BFJ60" s="526"/>
      <c r="BFK60" s="526"/>
      <c r="BFL60" s="526"/>
      <c r="BFM60" s="526"/>
      <c r="BFN60" s="526"/>
      <c r="BFO60" s="526"/>
      <c r="BFP60" s="526"/>
      <c r="BFQ60" s="526"/>
      <c r="BFR60" s="526"/>
      <c r="BFS60" s="526"/>
      <c r="BFT60" s="526"/>
      <c r="BFU60" s="526"/>
      <c r="BFV60" s="526"/>
      <c r="BFW60" s="526"/>
      <c r="BFX60" s="526"/>
      <c r="BFY60" s="526"/>
      <c r="BFZ60" s="526"/>
      <c r="BGA60" s="526"/>
      <c r="BGB60" s="526"/>
      <c r="BGC60" s="526"/>
      <c r="BGD60" s="526"/>
      <c r="BGE60" s="526"/>
      <c r="BGF60" s="526"/>
      <c r="BGG60" s="526"/>
      <c r="BGH60" s="526"/>
      <c r="BGI60" s="526"/>
      <c r="BGJ60" s="526"/>
      <c r="BGK60" s="526"/>
      <c r="BGL60" s="526"/>
      <c r="BGM60" s="526"/>
      <c r="BGN60" s="526"/>
      <c r="BGO60" s="526"/>
      <c r="BGP60" s="526"/>
      <c r="BGQ60" s="526"/>
      <c r="BGR60" s="526"/>
      <c r="BGS60" s="526"/>
      <c r="BGT60" s="526"/>
      <c r="BGU60" s="526"/>
      <c r="BGV60" s="526"/>
      <c r="BGW60" s="526"/>
      <c r="BGX60" s="526"/>
      <c r="BGY60" s="526"/>
      <c r="BGZ60" s="526"/>
      <c r="BHA60" s="526"/>
      <c r="BHB60" s="526"/>
      <c r="BHC60" s="526"/>
      <c r="BHD60" s="526"/>
      <c r="BHE60" s="526"/>
      <c r="BHF60" s="526"/>
      <c r="BHG60" s="526"/>
      <c r="BHH60" s="526"/>
      <c r="BHI60" s="526"/>
      <c r="BHJ60" s="526"/>
      <c r="BHK60" s="526"/>
      <c r="BHL60" s="526"/>
      <c r="BHM60" s="526"/>
      <c r="BHN60" s="526"/>
      <c r="BHO60" s="526"/>
      <c r="BHP60" s="526"/>
      <c r="BHQ60" s="526"/>
      <c r="BHR60" s="526"/>
      <c r="BHS60" s="526"/>
      <c r="BHT60" s="526"/>
      <c r="BHU60" s="526"/>
      <c r="BHV60" s="526"/>
      <c r="BHW60" s="526"/>
      <c r="BHX60" s="526"/>
      <c r="BHY60" s="526"/>
      <c r="BHZ60" s="526"/>
      <c r="BIA60" s="526"/>
      <c r="BIB60" s="526"/>
      <c r="BIC60" s="526"/>
      <c r="BID60" s="526"/>
      <c r="BIE60" s="526"/>
      <c r="BIF60" s="526"/>
      <c r="BIG60" s="526"/>
      <c r="BIH60" s="526"/>
      <c r="BII60" s="526"/>
      <c r="BIJ60" s="526"/>
      <c r="BIK60" s="526"/>
      <c r="BIL60" s="526"/>
      <c r="BIM60" s="526"/>
      <c r="BIN60" s="526"/>
      <c r="BIO60" s="526"/>
      <c r="BIP60" s="526"/>
      <c r="BIQ60" s="526"/>
      <c r="BIR60" s="526"/>
      <c r="BIS60" s="526"/>
      <c r="BIT60" s="526"/>
      <c r="BIU60" s="526"/>
      <c r="BIV60" s="526"/>
      <c r="BIW60" s="526"/>
      <c r="BIX60" s="526"/>
      <c r="BIY60" s="526"/>
      <c r="BIZ60" s="526"/>
      <c r="BJA60" s="526"/>
      <c r="BJB60" s="526"/>
      <c r="BJC60" s="526"/>
      <c r="BJD60" s="526"/>
      <c r="BJE60" s="526"/>
      <c r="BJF60" s="526"/>
      <c r="BJG60" s="526"/>
      <c r="BJH60" s="526"/>
      <c r="BJI60" s="526"/>
      <c r="BJJ60" s="526"/>
      <c r="BJK60" s="526"/>
      <c r="BJL60" s="526"/>
      <c r="BJM60" s="526"/>
      <c r="BJN60" s="526"/>
      <c r="BJO60" s="526"/>
      <c r="BJP60" s="526"/>
      <c r="BJQ60" s="526"/>
      <c r="BJR60" s="526"/>
      <c r="BJS60" s="526"/>
      <c r="BJT60" s="526"/>
      <c r="BJU60" s="526"/>
      <c r="BJV60" s="526"/>
      <c r="BJW60" s="526"/>
      <c r="BJX60" s="526"/>
      <c r="BJY60" s="526"/>
      <c r="BJZ60" s="526"/>
      <c r="BKA60" s="526"/>
      <c r="BKB60" s="526"/>
      <c r="BKC60" s="526"/>
      <c r="BKD60" s="526"/>
      <c r="BKE60" s="526"/>
      <c r="BKF60" s="526"/>
      <c r="BKG60" s="526"/>
      <c r="BKH60" s="526"/>
      <c r="BKI60" s="526"/>
      <c r="BKJ60" s="526"/>
      <c r="BKK60" s="526"/>
      <c r="BKL60" s="526"/>
      <c r="BKM60" s="526"/>
      <c r="BKN60" s="526"/>
      <c r="BKO60" s="526"/>
      <c r="BKP60" s="526"/>
      <c r="BKQ60" s="526"/>
      <c r="BKR60" s="526"/>
      <c r="BKS60" s="526"/>
      <c r="BKT60" s="526"/>
      <c r="BKU60" s="526"/>
      <c r="BKV60" s="526"/>
      <c r="BKW60" s="526"/>
      <c r="BKX60" s="526"/>
      <c r="BKY60" s="526"/>
      <c r="BKZ60" s="526"/>
      <c r="BLA60" s="526"/>
      <c r="BLB60" s="526"/>
      <c r="BLC60" s="526"/>
      <c r="BLD60" s="526"/>
      <c r="BLE60" s="526"/>
      <c r="BLF60" s="526"/>
      <c r="BLG60" s="526"/>
      <c r="BLH60" s="526"/>
      <c r="BLI60" s="526"/>
      <c r="BLJ60" s="526"/>
      <c r="BLK60" s="526"/>
      <c r="BLL60" s="526"/>
      <c r="BLM60" s="526"/>
      <c r="BLN60" s="526"/>
      <c r="BLO60" s="526"/>
      <c r="BLP60" s="526"/>
      <c r="BLQ60" s="526"/>
      <c r="BLR60" s="526"/>
      <c r="BLS60" s="526"/>
      <c r="BLT60" s="526"/>
      <c r="BLU60" s="526"/>
      <c r="BLV60" s="526"/>
      <c r="BLW60" s="526"/>
      <c r="BLX60" s="526"/>
      <c r="BLY60" s="526"/>
      <c r="BLZ60" s="526"/>
      <c r="BMA60" s="526"/>
      <c r="BMB60" s="526"/>
      <c r="BMC60" s="526"/>
      <c r="BMD60" s="526"/>
      <c r="BME60" s="526"/>
      <c r="BMF60" s="526"/>
      <c r="BMG60" s="526"/>
      <c r="BMH60" s="526"/>
      <c r="BMI60" s="526"/>
      <c r="BMJ60" s="526"/>
      <c r="BMK60" s="526"/>
      <c r="BML60" s="526"/>
      <c r="BMM60" s="526"/>
      <c r="BMN60" s="526"/>
      <c r="BMO60" s="526"/>
      <c r="BMP60" s="526"/>
      <c r="BMQ60" s="526"/>
      <c r="BMR60" s="526"/>
      <c r="BMS60" s="526"/>
      <c r="BMT60" s="526"/>
      <c r="BMU60" s="526"/>
      <c r="BMV60" s="526"/>
      <c r="BMW60" s="526"/>
      <c r="BMX60" s="526"/>
      <c r="BMY60" s="526"/>
      <c r="BMZ60" s="526"/>
      <c r="BNA60" s="526"/>
      <c r="BNB60" s="526"/>
      <c r="BNC60" s="526"/>
      <c r="BND60" s="526"/>
      <c r="BNE60" s="526"/>
      <c r="BNF60" s="526"/>
      <c r="BNG60" s="526"/>
      <c r="BNH60" s="526"/>
      <c r="BNI60" s="526"/>
      <c r="BNJ60" s="526"/>
      <c r="BNK60" s="526"/>
      <c r="BNL60" s="526"/>
      <c r="BNM60" s="526"/>
      <c r="BNN60" s="526"/>
      <c r="BNO60" s="526"/>
      <c r="BNP60" s="526"/>
      <c r="BNQ60" s="526"/>
      <c r="BNR60" s="526"/>
      <c r="BNS60" s="526"/>
      <c r="BNT60" s="526"/>
      <c r="BNU60" s="526"/>
      <c r="BNV60" s="526"/>
      <c r="BNW60" s="526"/>
      <c r="BNX60" s="526"/>
      <c r="BNY60" s="526"/>
      <c r="BNZ60" s="526"/>
      <c r="BOA60" s="526"/>
      <c r="BOB60" s="526"/>
      <c r="BOC60" s="526"/>
      <c r="BOD60" s="526"/>
      <c r="BOE60" s="526"/>
      <c r="BOF60" s="526"/>
      <c r="BOG60" s="526"/>
      <c r="BOH60" s="526"/>
      <c r="BOI60" s="526"/>
      <c r="BOJ60" s="526"/>
      <c r="BOK60" s="526"/>
      <c r="BOL60" s="526"/>
      <c r="BOM60" s="526"/>
      <c r="BON60" s="526"/>
      <c r="BOO60" s="526"/>
      <c r="BOP60" s="526"/>
      <c r="BOQ60" s="526"/>
      <c r="BOR60" s="526"/>
      <c r="BOS60" s="526"/>
      <c r="BOT60" s="526"/>
      <c r="BOU60" s="526"/>
      <c r="BOV60" s="526"/>
      <c r="BOW60" s="526"/>
      <c r="BOX60" s="526"/>
      <c r="BOY60" s="526"/>
      <c r="BOZ60" s="526"/>
      <c r="BPA60" s="526"/>
      <c r="BPB60" s="526"/>
      <c r="BPC60" s="526"/>
      <c r="BPD60" s="526"/>
      <c r="BPE60" s="526"/>
      <c r="BPF60" s="526"/>
      <c r="BPG60" s="526"/>
      <c r="BPH60" s="526"/>
      <c r="BPI60" s="526"/>
      <c r="BPJ60" s="526"/>
      <c r="BPK60" s="526"/>
      <c r="BPL60" s="526"/>
      <c r="BPM60" s="526"/>
      <c r="BPN60" s="526"/>
      <c r="BPO60" s="526"/>
      <c r="BPP60" s="526"/>
      <c r="BPQ60" s="526"/>
      <c r="BPR60" s="526"/>
      <c r="BPS60" s="526"/>
      <c r="BPT60" s="526"/>
      <c r="BPU60" s="526"/>
      <c r="BPV60" s="526"/>
      <c r="BPW60" s="526"/>
      <c r="BPX60" s="526"/>
      <c r="BPY60" s="526"/>
      <c r="BPZ60" s="526"/>
      <c r="BQA60" s="526"/>
      <c r="BQB60" s="526"/>
      <c r="BQC60" s="526"/>
      <c r="BQD60" s="526"/>
      <c r="BQE60" s="526"/>
      <c r="BQF60" s="526"/>
      <c r="BQG60" s="526"/>
      <c r="BQH60" s="526"/>
      <c r="BQI60" s="526"/>
      <c r="BQJ60" s="526"/>
      <c r="BQK60" s="526"/>
      <c r="BQL60" s="526"/>
      <c r="BQM60" s="526"/>
      <c r="BQN60" s="526"/>
      <c r="BQO60" s="526"/>
      <c r="BQP60" s="526"/>
      <c r="BQQ60" s="526"/>
      <c r="BQR60" s="526"/>
      <c r="BQS60" s="526"/>
      <c r="BQT60" s="526"/>
      <c r="BQU60" s="526"/>
      <c r="BQV60" s="526"/>
      <c r="BQW60" s="526"/>
      <c r="BQX60" s="526"/>
      <c r="BQY60" s="526"/>
      <c r="BQZ60" s="526"/>
      <c r="BRA60" s="526"/>
      <c r="BRB60" s="526"/>
      <c r="BRC60" s="526"/>
      <c r="BRD60" s="526"/>
      <c r="BRE60" s="526"/>
      <c r="BRF60" s="526"/>
      <c r="BRG60" s="526"/>
      <c r="BRH60" s="526"/>
      <c r="BRI60" s="526"/>
      <c r="BRJ60" s="526"/>
      <c r="BRK60" s="526"/>
      <c r="BRL60" s="526"/>
      <c r="BRM60" s="526"/>
      <c r="BRN60" s="526"/>
      <c r="BRO60" s="526"/>
      <c r="BRP60" s="526"/>
      <c r="BRQ60" s="526"/>
      <c r="BRR60" s="526"/>
      <c r="BRS60" s="526"/>
      <c r="BRT60" s="526"/>
      <c r="BRU60" s="526"/>
      <c r="BRV60" s="526"/>
      <c r="BRW60" s="526"/>
      <c r="BRX60" s="526"/>
      <c r="BRY60" s="526"/>
      <c r="BRZ60" s="526"/>
      <c r="BSA60" s="526"/>
      <c r="BSB60" s="526"/>
      <c r="BSC60" s="526"/>
      <c r="BSD60" s="526"/>
      <c r="BSE60" s="526"/>
      <c r="BSF60" s="526"/>
      <c r="BSG60" s="526"/>
      <c r="BSH60" s="526"/>
      <c r="BSI60" s="526"/>
      <c r="BSJ60" s="526"/>
      <c r="BSK60" s="526"/>
      <c r="BSL60" s="526"/>
      <c r="BSM60" s="526"/>
      <c r="BSN60" s="526"/>
      <c r="BSO60" s="526"/>
      <c r="BSP60" s="526"/>
      <c r="BSQ60" s="526"/>
      <c r="BSR60" s="526"/>
      <c r="BSS60" s="526"/>
      <c r="BST60" s="526"/>
      <c r="BSU60" s="526"/>
      <c r="BSV60" s="526"/>
      <c r="BSW60" s="526"/>
      <c r="BSX60" s="526"/>
      <c r="BSY60" s="526"/>
      <c r="BSZ60" s="526"/>
      <c r="BTA60" s="526"/>
      <c r="BTB60" s="526"/>
      <c r="BTC60" s="526"/>
      <c r="BTD60" s="526"/>
      <c r="BTE60" s="526"/>
      <c r="BTF60" s="526"/>
      <c r="BTG60" s="526"/>
      <c r="BTH60" s="526"/>
      <c r="BTI60" s="526"/>
      <c r="BTJ60" s="526"/>
      <c r="BTK60" s="526"/>
      <c r="BTL60" s="526"/>
      <c r="BTM60" s="526"/>
      <c r="BTN60" s="526"/>
      <c r="BTO60" s="526"/>
      <c r="BTP60" s="526"/>
      <c r="BTQ60" s="526"/>
      <c r="BTR60" s="526"/>
      <c r="BTS60" s="526"/>
      <c r="BTT60" s="526"/>
      <c r="BTU60" s="526"/>
      <c r="BTV60" s="526"/>
      <c r="BTW60" s="526"/>
      <c r="BTX60" s="526"/>
      <c r="BTY60" s="526"/>
      <c r="BTZ60" s="526"/>
      <c r="BUA60" s="526"/>
      <c r="BUB60" s="526"/>
      <c r="BUC60" s="526"/>
      <c r="BUD60" s="526"/>
      <c r="BUE60" s="526"/>
      <c r="BUF60" s="526"/>
      <c r="BUG60" s="526"/>
      <c r="BUH60" s="526"/>
      <c r="BUI60" s="526"/>
      <c r="BUJ60" s="526"/>
      <c r="BUK60" s="526"/>
      <c r="BUL60" s="526"/>
      <c r="BUM60" s="526"/>
      <c r="BUN60" s="526"/>
      <c r="BUO60" s="526"/>
      <c r="BUP60" s="526"/>
      <c r="BUQ60" s="526"/>
      <c r="BUR60" s="526"/>
      <c r="BUS60" s="526"/>
      <c r="BUT60" s="526"/>
      <c r="BUU60" s="526"/>
      <c r="BUV60" s="526"/>
      <c r="BUW60" s="526"/>
      <c r="BUX60" s="526"/>
      <c r="BUY60" s="526"/>
      <c r="BUZ60" s="526"/>
      <c r="BVA60" s="526"/>
      <c r="BVB60" s="526"/>
      <c r="BVC60" s="526"/>
      <c r="BVD60" s="526"/>
      <c r="BVE60" s="526"/>
      <c r="BVF60" s="526"/>
      <c r="BVG60" s="526"/>
      <c r="BVH60" s="526"/>
      <c r="BVI60" s="526"/>
      <c r="BVJ60" s="526"/>
      <c r="BVK60" s="526"/>
      <c r="BVL60" s="526"/>
      <c r="BVM60" s="526"/>
      <c r="BVN60" s="526"/>
      <c r="BVO60" s="526"/>
      <c r="BVP60" s="526"/>
      <c r="BVQ60" s="526"/>
      <c r="BVR60" s="526"/>
      <c r="BVS60" s="526"/>
      <c r="BVT60" s="526"/>
      <c r="BVU60" s="526"/>
      <c r="BVV60" s="526"/>
      <c r="BVW60" s="526"/>
      <c r="BVX60" s="526"/>
      <c r="BVY60" s="526"/>
      <c r="BVZ60" s="526"/>
      <c r="BWA60" s="526"/>
      <c r="BWB60" s="526"/>
      <c r="BWC60" s="526"/>
      <c r="BWD60" s="526"/>
      <c r="BWE60" s="526"/>
      <c r="BWF60" s="526"/>
      <c r="BWG60" s="526"/>
      <c r="BWH60" s="526"/>
      <c r="BWI60" s="526"/>
      <c r="BWJ60" s="526"/>
      <c r="BWK60" s="526"/>
      <c r="BWL60" s="526"/>
      <c r="BWM60" s="526"/>
      <c r="BWN60" s="526"/>
      <c r="BWO60" s="526"/>
      <c r="BWP60" s="526"/>
      <c r="BWQ60" s="526"/>
      <c r="BWR60" s="526"/>
      <c r="BWS60" s="526"/>
      <c r="BWT60" s="526"/>
      <c r="BWU60" s="526"/>
      <c r="BWV60" s="526"/>
      <c r="BWW60" s="526"/>
      <c r="BWX60" s="526"/>
      <c r="BWY60" s="526"/>
      <c r="BWZ60" s="526"/>
      <c r="BXA60" s="526"/>
      <c r="BXB60" s="526"/>
      <c r="BXC60" s="526"/>
      <c r="BXD60" s="526"/>
      <c r="BXE60" s="526"/>
      <c r="BXF60" s="526"/>
      <c r="BXG60" s="526"/>
      <c r="BXH60" s="526"/>
      <c r="BXI60" s="526"/>
      <c r="BXJ60" s="526"/>
      <c r="BXK60" s="526"/>
      <c r="BXL60" s="526"/>
      <c r="BXM60" s="526"/>
      <c r="BXN60" s="526"/>
      <c r="BXO60" s="526"/>
      <c r="BXP60" s="526"/>
      <c r="BXQ60" s="526"/>
      <c r="BXR60" s="526"/>
      <c r="BXS60" s="526"/>
      <c r="BXT60" s="526"/>
      <c r="BXU60" s="526"/>
      <c r="BXV60" s="526"/>
      <c r="BXW60" s="526"/>
      <c r="BXX60" s="526"/>
      <c r="BXY60" s="526"/>
      <c r="BXZ60" s="526"/>
      <c r="BYA60" s="526"/>
      <c r="BYB60" s="526"/>
      <c r="BYC60" s="526"/>
      <c r="BYD60" s="526"/>
      <c r="BYE60" s="526"/>
      <c r="BYF60" s="526"/>
      <c r="BYG60" s="526"/>
      <c r="BYH60" s="526"/>
      <c r="BYI60" s="526"/>
      <c r="BYJ60" s="526"/>
      <c r="BYK60" s="526"/>
      <c r="BYL60" s="526"/>
      <c r="BYM60" s="526"/>
      <c r="BYN60" s="526"/>
      <c r="BYO60" s="526"/>
      <c r="BYP60" s="526"/>
      <c r="BYQ60" s="526"/>
      <c r="BYR60" s="526"/>
      <c r="BYS60" s="526"/>
      <c r="BYT60" s="526"/>
      <c r="BYU60" s="526"/>
      <c r="BYV60" s="526"/>
      <c r="BYW60" s="526"/>
      <c r="BYX60" s="526"/>
      <c r="BYY60" s="526"/>
      <c r="BYZ60" s="526"/>
      <c r="BZA60" s="526"/>
      <c r="BZB60" s="526"/>
      <c r="BZC60" s="526"/>
      <c r="BZD60" s="526"/>
      <c r="BZE60" s="526"/>
      <c r="BZF60" s="526"/>
      <c r="BZG60" s="526"/>
      <c r="BZH60" s="526"/>
      <c r="BZI60" s="526"/>
      <c r="BZJ60" s="526"/>
      <c r="BZK60" s="526"/>
      <c r="BZL60" s="526"/>
      <c r="BZM60" s="526"/>
      <c r="BZN60" s="526"/>
      <c r="BZO60" s="526"/>
      <c r="BZP60" s="526"/>
      <c r="BZQ60" s="526"/>
      <c r="BZR60" s="526"/>
      <c r="BZS60" s="526"/>
      <c r="BZT60" s="526"/>
      <c r="BZU60" s="526"/>
      <c r="BZV60" s="526"/>
      <c r="BZW60" s="526"/>
      <c r="BZX60" s="526"/>
      <c r="BZY60" s="526"/>
      <c r="BZZ60" s="526"/>
      <c r="CAA60" s="526"/>
      <c r="CAB60" s="526"/>
      <c r="CAC60" s="526"/>
      <c r="CAD60" s="526"/>
      <c r="CAE60" s="526"/>
      <c r="CAF60" s="526"/>
      <c r="CAG60" s="526"/>
      <c r="CAH60" s="526"/>
      <c r="CAI60" s="526"/>
      <c r="CAJ60" s="526"/>
      <c r="CAK60" s="526"/>
      <c r="CAL60" s="526"/>
      <c r="CAM60" s="526"/>
      <c r="CAN60" s="526"/>
      <c r="CAO60" s="526"/>
      <c r="CAP60" s="526"/>
      <c r="CAQ60" s="526"/>
      <c r="CAR60" s="526"/>
      <c r="CAS60" s="526"/>
      <c r="CAT60" s="526"/>
      <c r="CAU60" s="526"/>
      <c r="CAV60" s="526"/>
      <c r="CAW60" s="526"/>
      <c r="CAX60" s="526"/>
      <c r="CAY60" s="526"/>
      <c r="CAZ60" s="526"/>
      <c r="CBA60" s="526"/>
      <c r="CBB60" s="526"/>
      <c r="CBC60" s="526"/>
      <c r="CBD60" s="526"/>
      <c r="CBE60" s="526"/>
      <c r="CBF60" s="526"/>
      <c r="CBG60" s="526"/>
      <c r="CBH60" s="526"/>
      <c r="CBI60" s="526"/>
      <c r="CBJ60" s="526"/>
      <c r="CBK60" s="526"/>
      <c r="CBL60" s="526"/>
      <c r="CBM60" s="526"/>
      <c r="CBN60" s="526"/>
      <c r="CBO60" s="526"/>
      <c r="CBP60" s="526"/>
      <c r="CBQ60" s="526"/>
      <c r="CBR60" s="526"/>
      <c r="CBS60" s="526"/>
      <c r="CBT60" s="526"/>
      <c r="CBU60" s="526"/>
      <c r="CBV60" s="526"/>
      <c r="CBW60" s="526"/>
      <c r="CBX60" s="526"/>
      <c r="CBY60" s="526"/>
      <c r="CBZ60" s="526"/>
      <c r="CCA60" s="526"/>
      <c r="CCB60" s="526"/>
      <c r="CCC60" s="526"/>
      <c r="CCD60" s="526"/>
      <c r="CCE60" s="526"/>
      <c r="CCF60" s="526"/>
      <c r="CCG60" s="526"/>
      <c r="CCH60" s="526"/>
      <c r="CCI60" s="526"/>
      <c r="CCJ60" s="526"/>
      <c r="CCK60" s="526"/>
      <c r="CCL60" s="526"/>
      <c r="CCM60" s="526"/>
      <c r="CCN60" s="526"/>
      <c r="CCO60" s="526"/>
      <c r="CCP60" s="526"/>
      <c r="CCQ60" s="526"/>
      <c r="CCR60" s="526"/>
      <c r="CCS60" s="526"/>
      <c r="CCT60" s="526"/>
      <c r="CCU60" s="526"/>
      <c r="CCV60" s="526"/>
      <c r="CCW60" s="526"/>
      <c r="CCX60" s="526"/>
      <c r="CCY60" s="526"/>
      <c r="CCZ60" s="526"/>
      <c r="CDA60" s="526"/>
      <c r="CDB60" s="526"/>
      <c r="CDC60" s="526"/>
      <c r="CDD60" s="526"/>
      <c r="CDE60" s="526"/>
      <c r="CDF60" s="526"/>
      <c r="CDG60" s="526"/>
      <c r="CDH60" s="526"/>
      <c r="CDI60" s="526"/>
      <c r="CDJ60" s="526"/>
      <c r="CDK60" s="526"/>
      <c r="CDL60" s="526"/>
      <c r="CDM60" s="526"/>
      <c r="CDN60" s="526"/>
      <c r="CDO60" s="526"/>
      <c r="CDP60" s="526"/>
      <c r="CDQ60" s="526"/>
      <c r="CDR60" s="526"/>
      <c r="CDS60" s="526"/>
      <c r="CDT60" s="526"/>
      <c r="CDU60" s="526"/>
      <c r="CDV60" s="526"/>
      <c r="CDW60" s="526"/>
      <c r="CDX60" s="526"/>
      <c r="CDY60" s="526"/>
      <c r="CDZ60" s="526"/>
      <c r="CEA60" s="526"/>
      <c r="CEB60" s="526"/>
      <c r="CEC60" s="526"/>
      <c r="CED60" s="526"/>
      <c r="CEE60" s="526"/>
      <c r="CEF60" s="526"/>
      <c r="CEG60" s="526"/>
      <c r="CEH60" s="526"/>
      <c r="CEI60" s="526"/>
      <c r="CEJ60" s="526"/>
      <c r="CEK60" s="526"/>
      <c r="CEL60" s="526"/>
      <c r="CEM60" s="526"/>
      <c r="CEN60" s="526"/>
      <c r="CEO60" s="526"/>
      <c r="CEP60" s="526"/>
      <c r="CEQ60" s="526"/>
      <c r="CER60" s="526"/>
      <c r="CES60" s="526"/>
      <c r="CET60" s="526"/>
      <c r="CEU60" s="526"/>
      <c r="CEV60" s="526"/>
      <c r="CEW60" s="526"/>
      <c r="CEX60" s="526"/>
      <c r="CEY60" s="526"/>
      <c r="CEZ60" s="526"/>
      <c r="CFA60" s="526"/>
      <c r="CFB60" s="526"/>
      <c r="CFC60" s="526"/>
      <c r="CFD60" s="526"/>
      <c r="CFE60" s="526"/>
      <c r="CFF60" s="526"/>
      <c r="CFG60" s="526"/>
      <c r="CFH60" s="526"/>
      <c r="CFI60" s="526"/>
      <c r="CFJ60" s="526"/>
      <c r="CFK60" s="526"/>
      <c r="CFL60" s="526"/>
      <c r="CFM60" s="526"/>
      <c r="CFN60" s="526"/>
      <c r="CFO60" s="526"/>
      <c r="CFP60" s="526"/>
      <c r="CFQ60" s="526"/>
      <c r="CFR60" s="526"/>
      <c r="CFS60" s="526"/>
      <c r="CFT60" s="526"/>
      <c r="CFU60" s="526"/>
      <c r="CFV60" s="526"/>
      <c r="CFW60" s="526"/>
      <c r="CFX60" s="526"/>
      <c r="CFY60" s="526"/>
      <c r="CFZ60" s="526"/>
      <c r="CGA60" s="526"/>
      <c r="CGB60" s="526"/>
      <c r="CGC60" s="526"/>
      <c r="CGD60" s="526"/>
      <c r="CGE60" s="526"/>
      <c r="CGF60" s="526"/>
      <c r="CGG60" s="526"/>
      <c r="CGH60" s="526"/>
      <c r="CGI60" s="526"/>
      <c r="CGJ60" s="526"/>
      <c r="CGK60" s="526"/>
      <c r="CGL60" s="526"/>
      <c r="CGM60" s="526"/>
      <c r="CGN60" s="526"/>
      <c r="CGO60" s="526"/>
      <c r="CGP60" s="526"/>
      <c r="CGQ60" s="526"/>
      <c r="CGR60" s="526"/>
      <c r="CGS60" s="526"/>
      <c r="CGT60" s="526"/>
      <c r="CGU60" s="526"/>
      <c r="CGV60" s="526"/>
      <c r="CGW60" s="526"/>
      <c r="CGX60" s="526"/>
      <c r="CGY60" s="526"/>
      <c r="CGZ60" s="526"/>
      <c r="CHA60" s="526"/>
      <c r="CHB60" s="526"/>
      <c r="CHC60" s="526"/>
      <c r="CHD60" s="526"/>
      <c r="CHE60" s="526"/>
      <c r="CHF60" s="526"/>
      <c r="CHG60" s="526"/>
      <c r="CHH60" s="526"/>
      <c r="CHI60" s="526"/>
      <c r="CHJ60" s="526"/>
      <c r="CHK60" s="526"/>
      <c r="CHL60" s="526"/>
      <c r="CHM60" s="526"/>
      <c r="CHN60" s="526"/>
      <c r="CHO60" s="526"/>
      <c r="CHP60" s="526"/>
      <c r="CHQ60" s="526"/>
      <c r="CHR60" s="526"/>
      <c r="CHS60" s="526"/>
      <c r="CHT60" s="526"/>
      <c r="CHU60" s="526"/>
      <c r="CHV60" s="526"/>
      <c r="CHW60" s="526"/>
      <c r="CHX60" s="526"/>
      <c r="CHY60" s="526"/>
      <c r="CHZ60" s="526"/>
      <c r="CIA60" s="526"/>
      <c r="CIB60" s="526"/>
      <c r="CIC60" s="526"/>
      <c r="CID60" s="526"/>
      <c r="CIE60" s="526"/>
      <c r="CIF60" s="526"/>
      <c r="CIG60" s="526"/>
      <c r="CIH60" s="526"/>
      <c r="CII60" s="526"/>
      <c r="CIJ60" s="526"/>
      <c r="CIK60" s="526"/>
      <c r="CIL60" s="526"/>
      <c r="CIM60" s="526"/>
      <c r="CIN60" s="526"/>
      <c r="CIO60" s="526"/>
      <c r="CIP60" s="526"/>
      <c r="CIQ60" s="526"/>
      <c r="CIR60" s="526"/>
      <c r="CIS60" s="526"/>
      <c r="CIT60" s="526"/>
      <c r="CIU60" s="526"/>
      <c r="CIV60" s="526"/>
      <c r="CIW60" s="526"/>
      <c r="CIX60" s="526"/>
      <c r="CIY60" s="526"/>
      <c r="CIZ60" s="526"/>
      <c r="CJA60" s="526"/>
      <c r="CJB60" s="526"/>
      <c r="CJC60" s="526"/>
      <c r="CJD60" s="526"/>
      <c r="CJE60" s="526"/>
      <c r="CJF60" s="526"/>
      <c r="CJG60" s="526"/>
      <c r="CJH60" s="526"/>
      <c r="CJI60" s="526"/>
      <c r="CJJ60" s="526"/>
      <c r="CJK60" s="526"/>
      <c r="CJL60" s="526"/>
      <c r="CJM60" s="526"/>
      <c r="CJN60" s="526"/>
      <c r="CJO60" s="526"/>
      <c r="CJP60" s="526"/>
      <c r="CJQ60" s="526"/>
      <c r="CJR60" s="526"/>
      <c r="CJS60" s="526"/>
      <c r="CJT60" s="526"/>
      <c r="CJU60" s="526"/>
      <c r="CJV60" s="526"/>
      <c r="CJW60" s="526"/>
      <c r="CJX60" s="526"/>
      <c r="CJY60" s="526"/>
      <c r="CJZ60" s="526"/>
      <c r="CKA60" s="526"/>
      <c r="CKB60" s="526"/>
      <c r="CKC60" s="526"/>
      <c r="CKD60" s="526"/>
      <c r="CKE60" s="526"/>
      <c r="CKF60" s="526"/>
      <c r="CKG60" s="526"/>
      <c r="CKH60" s="526"/>
      <c r="CKI60" s="526"/>
      <c r="CKJ60" s="526"/>
      <c r="CKK60" s="526"/>
      <c r="CKL60" s="526"/>
      <c r="CKM60" s="526"/>
      <c r="CKN60" s="526"/>
      <c r="CKO60" s="526"/>
      <c r="CKP60" s="526"/>
      <c r="CKQ60" s="526"/>
      <c r="CKR60" s="526"/>
      <c r="CKS60" s="526"/>
      <c r="CKT60" s="526"/>
      <c r="CKU60" s="526"/>
      <c r="CKV60" s="526"/>
      <c r="CKW60" s="526"/>
      <c r="CKX60" s="526"/>
      <c r="CKY60" s="526"/>
      <c r="CKZ60" s="526"/>
      <c r="CLA60" s="526"/>
      <c r="CLB60" s="526"/>
      <c r="CLC60" s="526"/>
      <c r="CLD60" s="526"/>
      <c r="CLE60" s="526"/>
      <c r="CLF60" s="526"/>
      <c r="CLG60" s="526"/>
      <c r="CLH60" s="526"/>
      <c r="CLI60" s="526"/>
      <c r="CLJ60" s="526"/>
      <c r="CLK60" s="526"/>
      <c r="CLL60" s="526"/>
      <c r="CLM60" s="526"/>
      <c r="CLN60" s="526"/>
      <c r="CLO60" s="526"/>
      <c r="CLP60" s="526"/>
      <c r="CLQ60" s="526"/>
      <c r="CLR60" s="526"/>
      <c r="CLS60" s="526"/>
      <c r="CLT60" s="526"/>
      <c r="CLU60" s="526"/>
      <c r="CLV60" s="526"/>
      <c r="CLW60" s="526"/>
      <c r="CLX60" s="526"/>
      <c r="CLY60" s="526"/>
      <c r="CLZ60" s="526"/>
      <c r="CMA60" s="526"/>
      <c r="CMB60" s="526"/>
      <c r="CMC60" s="526"/>
      <c r="CMD60" s="526"/>
      <c r="CME60" s="526"/>
      <c r="CMF60" s="526"/>
      <c r="CMG60" s="526"/>
      <c r="CMH60" s="526"/>
      <c r="CMI60" s="526"/>
      <c r="CMJ60" s="526"/>
      <c r="CMK60" s="526"/>
      <c r="CML60" s="526"/>
      <c r="CMM60" s="526"/>
      <c r="CMN60" s="526"/>
      <c r="CMO60" s="526"/>
      <c r="CMP60" s="526"/>
      <c r="CMQ60" s="526"/>
      <c r="CMR60" s="526"/>
      <c r="CMS60" s="526"/>
      <c r="CMT60" s="526"/>
      <c r="CMU60" s="526"/>
      <c r="CMV60" s="526"/>
      <c r="CMW60" s="526"/>
      <c r="CMX60" s="526"/>
      <c r="CMY60" s="526"/>
      <c r="CMZ60" s="526"/>
      <c r="CNA60" s="526"/>
      <c r="CNB60" s="526"/>
      <c r="CNC60" s="526"/>
      <c r="CND60" s="526"/>
      <c r="CNE60" s="526"/>
      <c r="CNF60" s="526"/>
      <c r="CNG60" s="526"/>
      <c r="CNH60" s="526"/>
      <c r="CNI60" s="526"/>
      <c r="CNJ60" s="526"/>
      <c r="CNK60" s="526"/>
      <c r="CNL60" s="526"/>
      <c r="CNM60" s="526"/>
      <c r="CNN60" s="526"/>
      <c r="CNO60" s="526"/>
      <c r="CNP60" s="526"/>
      <c r="CNQ60" s="526"/>
      <c r="CNR60" s="526"/>
      <c r="CNS60" s="526"/>
      <c r="CNT60" s="526"/>
      <c r="CNU60" s="526"/>
      <c r="CNV60" s="526"/>
      <c r="CNW60" s="526"/>
      <c r="CNX60" s="526"/>
      <c r="CNY60" s="526"/>
      <c r="CNZ60" s="526"/>
      <c r="COA60" s="526"/>
      <c r="COB60" s="526"/>
      <c r="COC60" s="526"/>
      <c r="COD60" s="526"/>
      <c r="COE60" s="526"/>
      <c r="COF60" s="526"/>
      <c r="COG60" s="526"/>
      <c r="COH60" s="526"/>
      <c r="COI60" s="526"/>
      <c r="COJ60" s="526"/>
      <c r="COK60" s="526"/>
      <c r="COL60" s="526"/>
      <c r="COM60" s="526"/>
      <c r="CON60" s="526"/>
      <c r="COO60" s="526"/>
      <c r="COP60" s="526"/>
      <c r="COQ60" s="526"/>
      <c r="COR60" s="526"/>
      <c r="COS60" s="526"/>
      <c r="COT60" s="526"/>
      <c r="COU60" s="526"/>
      <c r="COV60" s="526"/>
      <c r="COW60" s="526"/>
      <c r="COX60" s="526"/>
      <c r="COY60" s="526"/>
      <c r="COZ60" s="526"/>
      <c r="CPA60" s="526"/>
      <c r="CPB60" s="526"/>
      <c r="CPC60" s="526"/>
      <c r="CPD60" s="526"/>
      <c r="CPE60" s="526"/>
      <c r="CPF60" s="526"/>
      <c r="CPG60" s="526"/>
      <c r="CPH60" s="526"/>
      <c r="CPI60" s="526"/>
      <c r="CPJ60" s="526"/>
      <c r="CPK60" s="526"/>
      <c r="CPL60" s="526"/>
      <c r="CPM60" s="526"/>
      <c r="CPN60" s="526"/>
      <c r="CPO60" s="526"/>
      <c r="CPP60" s="526"/>
      <c r="CPQ60" s="526"/>
      <c r="CPR60" s="526"/>
      <c r="CPS60" s="526"/>
      <c r="CPT60" s="526"/>
      <c r="CPU60" s="526"/>
      <c r="CPV60" s="526"/>
      <c r="CPW60" s="526"/>
      <c r="CPX60" s="526"/>
      <c r="CPY60" s="526"/>
      <c r="CPZ60" s="526"/>
      <c r="CQA60" s="526"/>
      <c r="CQB60" s="526"/>
      <c r="CQC60" s="526"/>
      <c r="CQD60" s="526"/>
      <c r="CQE60" s="526"/>
      <c r="CQF60" s="526"/>
      <c r="CQG60" s="526"/>
      <c r="CQH60" s="526"/>
      <c r="CQI60" s="526"/>
      <c r="CQJ60" s="526"/>
      <c r="CQK60" s="526"/>
      <c r="CQL60" s="526"/>
      <c r="CQM60" s="526"/>
      <c r="CQN60" s="526"/>
      <c r="CQO60" s="526"/>
      <c r="CQP60" s="526"/>
      <c r="CQQ60" s="526"/>
      <c r="CQR60" s="526"/>
      <c r="CQS60" s="526"/>
      <c r="CQT60" s="526"/>
      <c r="CQU60" s="526"/>
      <c r="CQV60" s="526"/>
      <c r="CQW60" s="526"/>
      <c r="CQX60" s="526"/>
      <c r="CQY60" s="526"/>
      <c r="CQZ60" s="526"/>
      <c r="CRA60" s="526"/>
      <c r="CRB60" s="526"/>
      <c r="CRC60" s="526"/>
      <c r="CRD60" s="526"/>
      <c r="CRE60" s="526"/>
      <c r="CRF60" s="526"/>
      <c r="CRG60" s="526"/>
      <c r="CRH60" s="526"/>
      <c r="CRI60" s="526"/>
      <c r="CRJ60" s="526"/>
      <c r="CRK60" s="526"/>
      <c r="CRL60" s="526"/>
      <c r="CRM60" s="526"/>
      <c r="CRN60" s="526"/>
      <c r="CRO60" s="526"/>
      <c r="CRP60" s="526"/>
      <c r="CRQ60" s="526"/>
      <c r="CRR60" s="526"/>
      <c r="CRS60" s="526"/>
      <c r="CRT60" s="526"/>
      <c r="CRU60" s="526"/>
      <c r="CRV60" s="526"/>
      <c r="CRW60" s="526"/>
      <c r="CRX60" s="526"/>
      <c r="CRY60" s="526"/>
      <c r="CRZ60" s="526"/>
      <c r="CSA60" s="526"/>
      <c r="CSB60" s="526"/>
      <c r="CSC60" s="526"/>
      <c r="CSD60" s="526"/>
      <c r="CSE60" s="526"/>
      <c r="CSF60" s="526"/>
      <c r="CSG60" s="526"/>
      <c r="CSH60" s="526"/>
      <c r="CSI60" s="526"/>
      <c r="CSJ60" s="526"/>
      <c r="CSK60" s="526"/>
      <c r="CSL60" s="526"/>
      <c r="CSM60" s="526"/>
      <c r="CSN60" s="526"/>
      <c r="CSO60" s="526"/>
      <c r="CSP60" s="526"/>
      <c r="CSQ60" s="526"/>
      <c r="CSR60" s="526"/>
      <c r="CSS60" s="526"/>
      <c r="CST60" s="526"/>
      <c r="CSU60" s="526"/>
      <c r="CSV60" s="526"/>
      <c r="CSW60" s="526"/>
      <c r="CSX60" s="526"/>
      <c r="CSY60" s="526"/>
      <c r="CSZ60" s="526"/>
      <c r="CTA60" s="526"/>
      <c r="CTB60" s="526"/>
      <c r="CTC60" s="526"/>
      <c r="CTD60" s="526"/>
      <c r="CTE60" s="526"/>
      <c r="CTF60" s="526"/>
      <c r="CTG60" s="526"/>
      <c r="CTH60" s="526"/>
      <c r="CTI60" s="526"/>
      <c r="CTJ60" s="526"/>
      <c r="CTK60" s="526"/>
      <c r="CTL60" s="526"/>
      <c r="CTM60" s="526"/>
      <c r="CTN60" s="526"/>
      <c r="CTO60" s="526"/>
      <c r="CTP60" s="526"/>
      <c r="CTQ60" s="526"/>
      <c r="CTR60" s="526"/>
      <c r="CTS60" s="526"/>
      <c r="CTT60" s="526"/>
      <c r="CTU60" s="526"/>
      <c r="CTV60" s="526"/>
      <c r="CTW60" s="526"/>
      <c r="CTX60" s="526"/>
      <c r="CTY60" s="526"/>
      <c r="CTZ60" s="526"/>
      <c r="CUA60" s="526"/>
      <c r="CUB60" s="526"/>
      <c r="CUC60" s="526"/>
      <c r="CUD60" s="526"/>
      <c r="CUE60" s="526"/>
      <c r="CUF60" s="526"/>
      <c r="CUG60" s="526"/>
      <c r="CUH60" s="526"/>
      <c r="CUI60" s="526"/>
      <c r="CUJ60" s="526"/>
      <c r="CUK60" s="526"/>
      <c r="CUL60" s="526"/>
      <c r="CUM60" s="526"/>
      <c r="CUN60" s="526"/>
      <c r="CUO60" s="526"/>
      <c r="CUP60" s="526"/>
      <c r="CUQ60" s="526"/>
      <c r="CUR60" s="526"/>
      <c r="CUS60" s="526"/>
      <c r="CUT60" s="526"/>
      <c r="CUU60" s="526"/>
      <c r="CUV60" s="526"/>
      <c r="CUW60" s="526"/>
      <c r="CUX60" s="526"/>
      <c r="CUY60" s="526"/>
      <c r="CUZ60" s="526"/>
      <c r="CVA60" s="526"/>
      <c r="CVB60" s="526"/>
      <c r="CVC60" s="526"/>
      <c r="CVD60" s="526"/>
      <c r="CVE60" s="526"/>
      <c r="CVF60" s="526"/>
      <c r="CVG60" s="526"/>
      <c r="CVH60" s="526"/>
      <c r="CVI60" s="526"/>
      <c r="CVJ60" s="526"/>
      <c r="CVK60" s="526"/>
      <c r="CVL60" s="526"/>
      <c r="CVM60" s="526"/>
      <c r="CVN60" s="526"/>
      <c r="CVO60" s="526"/>
      <c r="CVP60" s="526"/>
      <c r="CVQ60" s="526"/>
      <c r="CVR60" s="526"/>
      <c r="CVS60" s="526"/>
      <c r="CVT60" s="526"/>
      <c r="CVU60" s="526"/>
      <c r="CVV60" s="526"/>
      <c r="CVW60" s="526"/>
      <c r="CVX60" s="526"/>
      <c r="CVY60" s="526"/>
      <c r="CVZ60" s="526"/>
      <c r="CWA60" s="526"/>
      <c r="CWB60" s="526"/>
      <c r="CWC60" s="526"/>
      <c r="CWD60" s="526"/>
      <c r="CWE60" s="526"/>
      <c r="CWF60" s="526"/>
      <c r="CWG60" s="526"/>
      <c r="CWH60" s="526"/>
      <c r="CWI60" s="526"/>
      <c r="CWJ60" s="526"/>
      <c r="CWK60" s="526"/>
      <c r="CWL60" s="526"/>
      <c r="CWM60" s="526"/>
      <c r="CWN60" s="526"/>
      <c r="CWO60" s="526"/>
      <c r="CWP60" s="526"/>
      <c r="CWQ60" s="526"/>
      <c r="CWR60" s="526"/>
      <c r="CWS60" s="526"/>
      <c r="CWT60" s="526"/>
      <c r="CWU60" s="526"/>
      <c r="CWV60" s="526"/>
      <c r="CWW60" s="526"/>
      <c r="CWX60" s="526"/>
      <c r="CWY60" s="526"/>
      <c r="CWZ60" s="526"/>
      <c r="CXA60" s="526"/>
      <c r="CXB60" s="526"/>
      <c r="CXC60" s="526"/>
      <c r="CXD60" s="526"/>
      <c r="CXE60" s="526"/>
      <c r="CXF60" s="526"/>
      <c r="CXG60" s="526"/>
      <c r="CXH60" s="526"/>
      <c r="CXI60" s="526"/>
      <c r="CXJ60" s="526"/>
      <c r="CXK60" s="526"/>
      <c r="CXL60" s="526"/>
      <c r="CXM60" s="526"/>
      <c r="CXN60" s="526"/>
      <c r="CXO60" s="526"/>
      <c r="CXP60" s="526"/>
      <c r="CXQ60" s="526"/>
      <c r="CXR60" s="526"/>
      <c r="CXS60" s="526"/>
      <c r="CXT60" s="526"/>
      <c r="CXU60" s="526"/>
      <c r="CXV60" s="526"/>
      <c r="CXW60" s="526"/>
      <c r="CXX60" s="526"/>
      <c r="CXY60" s="526"/>
      <c r="CXZ60" s="526"/>
      <c r="CYA60" s="526"/>
      <c r="CYB60" s="526"/>
      <c r="CYC60" s="526"/>
      <c r="CYD60" s="526"/>
      <c r="CYE60" s="526"/>
      <c r="CYF60" s="526"/>
      <c r="CYG60" s="526"/>
      <c r="CYH60" s="526"/>
      <c r="CYI60" s="526"/>
      <c r="CYJ60" s="526"/>
      <c r="CYK60" s="526"/>
      <c r="CYL60" s="526"/>
      <c r="CYM60" s="526"/>
      <c r="CYN60" s="526"/>
      <c r="CYO60" s="526"/>
      <c r="CYP60" s="526"/>
      <c r="CYQ60" s="526"/>
      <c r="CYR60" s="526"/>
      <c r="CYS60" s="526"/>
      <c r="CYT60" s="526"/>
      <c r="CYU60" s="526"/>
      <c r="CYV60" s="526"/>
      <c r="CYW60" s="526"/>
      <c r="CYX60" s="526"/>
      <c r="CYY60" s="526"/>
      <c r="CYZ60" s="526"/>
      <c r="CZA60" s="526"/>
      <c r="CZB60" s="526"/>
      <c r="CZC60" s="526"/>
      <c r="CZD60" s="526"/>
      <c r="CZE60" s="526"/>
      <c r="CZF60" s="526"/>
      <c r="CZG60" s="526"/>
      <c r="CZH60" s="526"/>
      <c r="CZI60" s="526"/>
      <c r="CZJ60" s="526"/>
      <c r="CZK60" s="526"/>
      <c r="CZL60" s="526"/>
      <c r="CZM60" s="526"/>
      <c r="CZN60" s="526"/>
      <c r="CZO60" s="526"/>
      <c r="CZP60" s="526"/>
      <c r="CZQ60" s="526"/>
      <c r="CZR60" s="526"/>
      <c r="CZS60" s="526"/>
      <c r="CZT60" s="526"/>
      <c r="CZU60" s="526"/>
      <c r="CZV60" s="526"/>
      <c r="CZW60" s="526"/>
      <c r="CZX60" s="526"/>
      <c r="CZY60" s="526"/>
      <c r="CZZ60" s="526"/>
      <c r="DAA60" s="526"/>
      <c r="DAB60" s="526"/>
      <c r="DAC60" s="526"/>
      <c r="DAD60" s="526"/>
      <c r="DAE60" s="526"/>
      <c r="DAF60" s="526"/>
      <c r="DAG60" s="526"/>
      <c r="DAH60" s="526"/>
      <c r="DAI60" s="526"/>
      <c r="DAJ60" s="526"/>
      <c r="DAK60" s="526"/>
      <c r="DAL60" s="526"/>
      <c r="DAM60" s="526"/>
      <c r="DAN60" s="526"/>
      <c r="DAO60" s="526"/>
      <c r="DAP60" s="526"/>
      <c r="DAQ60" s="526"/>
      <c r="DAR60" s="526"/>
      <c r="DAS60" s="526"/>
      <c r="DAT60" s="526"/>
      <c r="DAU60" s="526"/>
      <c r="DAV60" s="526"/>
      <c r="DAW60" s="526"/>
      <c r="DAX60" s="526"/>
      <c r="DAY60" s="526"/>
      <c r="DAZ60" s="526"/>
      <c r="DBA60" s="526"/>
      <c r="DBB60" s="526"/>
      <c r="DBC60" s="526"/>
      <c r="DBD60" s="526"/>
      <c r="DBE60" s="526"/>
      <c r="DBF60" s="526"/>
      <c r="DBG60" s="526"/>
      <c r="DBH60" s="526"/>
      <c r="DBI60" s="526"/>
      <c r="DBJ60" s="526"/>
      <c r="DBK60" s="526"/>
      <c r="DBL60" s="526"/>
      <c r="DBM60" s="526"/>
      <c r="DBN60" s="526"/>
      <c r="DBO60" s="526"/>
      <c r="DBP60" s="526"/>
      <c r="DBQ60" s="526"/>
      <c r="DBR60" s="526"/>
      <c r="DBS60" s="526"/>
      <c r="DBT60" s="526"/>
      <c r="DBU60" s="526"/>
      <c r="DBV60" s="526"/>
      <c r="DBW60" s="526"/>
      <c r="DBX60" s="526"/>
      <c r="DBY60" s="526"/>
      <c r="DBZ60" s="526"/>
      <c r="DCA60" s="526"/>
      <c r="DCB60" s="526"/>
      <c r="DCC60" s="526"/>
      <c r="DCD60" s="526"/>
      <c r="DCE60" s="526"/>
      <c r="DCF60" s="526"/>
      <c r="DCG60" s="526"/>
      <c r="DCH60" s="526"/>
      <c r="DCI60" s="526"/>
      <c r="DCJ60" s="526"/>
      <c r="DCK60" s="526"/>
      <c r="DCL60" s="526"/>
      <c r="DCM60" s="526"/>
      <c r="DCN60" s="526"/>
      <c r="DCO60" s="526"/>
      <c r="DCP60" s="526"/>
      <c r="DCQ60" s="526"/>
      <c r="DCR60" s="526"/>
      <c r="DCS60" s="526"/>
      <c r="DCT60" s="526"/>
      <c r="DCU60" s="526"/>
      <c r="DCV60" s="526"/>
      <c r="DCW60" s="526"/>
      <c r="DCX60" s="526"/>
      <c r="DCY60" s="526"/>
      <c r="DCZ60" s="526"/>
      <c r="DDA60" s="526"/>
      <c r="DDB60" s="526"/>
      <c r="DDC60" s="526"/>
      <c r="DDD60" s="526"/>
      <c r="DDE60" s="526"/>
      <c r="DDF60" s="526"/>
      <c r="DDG60" s="526"/>
      <c r="DDH60" s="526"/>
      <c r="DDI60" s="526"/>
      <c r="DDJ60" s="526"/>
      <c r="DDK60" s="526"/>
      <c r="DDL60" s="526"/>
      <c r="DDM60" s="526"/>
      <c r="DDN60" s="526"/>
      <c r="DDO60" s="526"/>
      <c r="DDP60" s="526"/>
      <c r="DDQ60" s="526"/>
      <c r="DDR60" s="526"/>
      <c r="DDS60" s="526"/>
      <c r="DDT60" s="526"/>
      <c r="DDU60" s="526"/>
      <c r="DDV60" s="526"/>
      <c r="DDW60" s="526"/>
      <c r="DDX60" s="526"/>
      <c r="DDY60" s="526"/>
      <c r="DDZ60" s="526"/>
      <c r="DEA60" s="526"/>
      <c r="DEB60" s="526"/>
      <c r="DEC60" s="526"/>
      <c r="DED60" s="526"/>
      <c r="DEE60" s="526"/>
      <c r="DEF60" s="526"/>
      <c r="DEG60" s="526"/>
      <c r="DEH60" s="526"/>
      <c r="DEI60" s="526"/>
      <c r="DEJ60" s="526"/>
      <c r="DEK60" s="526"/>
      <c r="DEL60" s="526"/>
      <c r="DEM60" s="526"/>
      <c r="DEN60" s="526"/>
      <c r="DEO60" s="526"/>
      <c r="DEP60" s="526"/>
      <c r="DEQ60" s="526"/>
      <c r="DER60" s="526"/>
      <c r="DES60" s="526"/>
      <c r="DET60" s="526"/>
      <c r="DEU60" s="526"/>
      <c r="DEV60" s="526"/>
      <c r="DEW60" s="526"/>
      <c r="DEX60" s="526"/>
      <c r="DEY60" s="526"/>
      <c r="DEZ60" s="526"/>
      <c r="DFA60" s="526"/>
      <c r="DFB60" s="526"/>
      <c r="DFC60" s="526"/>
      <c r="DFD60" s="526"/>
      <c r="DFE60" s="526"/>
      <c r="DFF60" s="526"/>
      <c r="DFG60" s="526"/>
      <c r="DFH60" s="526"/>
      <c r="DFI60" s="526"/>
      <c r="DFJ60" s="526"/>
      <c r="DFK60" s="526"/>
      <c r="DFL60" s="526"/>
      <c r="DFM60" s="526"/>
      <c r="DFN60" s="526"/>
      <c r="DFO60" s="526"/>
      <c r="DFP60" s="526"/>
      <c r="DFQ60" s="526"/>
      <c r="DFR60" s="526"/>
      <c r="DFS60" s="526"/>
      <c r="DFT60" s="526"/>
      <c r="DFU60" s="526"/>
      <c r="DFV60" s="526"/>
      <c r="DFW60" s="526"/>
      <c r="DFX60" s="526"/>
      <c r="DFY60" s="526"/>
      <c r="DFZ60" s="526"/>
      <c r="DGA60" s="526"/>
      <c r="DGB60" s="526"/>
      <c r="DGC60" s="526"/>
      <c r="DGD60" s="526"/>
      <c r="DGE60" s="526"/>
      <c r="DGF60" s="526"/>
      <c r="DGG60" s="526"/>
      <c r="DGH60" s="526"/>
      <c r="DGI60" s="526"/>
      <c r="DGJ60" s="526"/>
      <c r="DGK60" s="526"/>
      <c r="DGL60" s="526"/>
      <c r="DGM60" s="526"/>
      <c r="DGN60" s="526"/>
      <c r="DGO60" s="526"/>
      <c r="DGP60" s="526"/>
      <c r="DGQ60" s="526"/>
      <c r="DGR60" s="526"/>
      <c r="DGS60" s="526"/>
      <c r="DGT60" s="526"/>
      <c r="DGU60" s="526"/>
      <c r="DGV60" s="526"/>
      <c r="DGW60" s="526"/>
      <c r="DGX60" s="526"/>
      <c r="DGY60" s="526"/>
      <c r="DGZ60" s="526"/>
      <c r="DHA60" s="526"/>
      <c r="DHB60" s="526"/>
      <c r="DHC60" s="526"/>
      <c r="DHD60" s="526"/>
      <c r="DHE60" s="526"/>
      <c r="DHF60" s="526"/>
      <c r="DHG60" s="526"/>
      <c r="DHH60" s="526"/>
      <c r="DHI60" s="526"/>
      <c r="DHJ60" s="526"/>
      <c r="DHK60" s="526"/>
      <c r="DHL60" s="526"/>
      <c r="DHM60" s="526"/>
      <c r="DHN60" s="526"/>
      <c r="DHO60" s="526"/>
      <c r="DHP60" s="526"/>
      <c r="DHQ60" s="526"/>
      <c r="DHR60" s="526"/>
      <c r="DHS60" s="526"/>
      <c r="DHT60" s="526"/>
      <c r="DHU60" s="526"/>
      <c r="DHV60" s="526"/>
      <c r="DHW60" s="526"/>
      <c r="DHX60" s="526"/>
      <c r="DHY60" s="526"/>
      <c r="DHZ60" s="526"/>
      <c r="DIA60" s="526"/>
      <c r="DIB60" s="526"/>
      <c r="DIC60" s="526"/>
      <c r="DID60" s="526"/>
      <c r="DIE60" s="526"/>
      <c r="DIF60" s="526"/>
      <c r="DIG60" s="526"/>
      <c r="DIH60" s="526"/>
      <c r="DII60" s="526"/>
      <c r="DIJ60" s="526"/>
      <c r="DIK60" s="526"/>
      <c r="DIL60" s="526"/>
      <c r="DIM60" s="526"/>
      <c r="DIN60" s="526"/>
      <c r="DIO60" s="526"/>
      <c r="DIP60" s="526"/>
      <c r="DIQ60" s="526"/>
      <c r="DIR60" s="526"/>
      <c r="DIS60" s="526"/>
      <c r="DIT60" s="526"/>
      <c r="DIU60" s="526"/>
      <c r="DIV60" s="526"/>
      <c r="DIW60" s="526"/>
      <c r="DIX60" s="526"/>
      <c r="DIY60" s="526"/>
      <c r="DIZ60" s="526"/>
      <c r="DJA60" s="526"/>
      <c r="DJB60" s="526"/>
      <c r="DJC60" s="526"/>
      <c r="DJD60" s="526"/>
      <c r="DJE60" s="526"/>
      <c r="DJF60" s="526"/>
      <c r="DJG60" s="526"/>
      <c r="DJH60" s="526"/>
      <c r="DJI60" s="526"/>
      <c r="DJJ60" s="526"/>
      <c r="DJK60" s="526"/>
      <c r="DJL60" s="526"/>
      <c r="DJM60" s="526"/>
      <c r="DJN60" s="526"/>
      <c r="DJO60" s="526"/>
      <c r="DJP60" s="526"/>
      <c r="DJQ60" s="526"/>
      <c r="DJR60" s="526"/>
      <c r="DJS60" s="526"/>
      <c r="DJT60" s="526"/>
      <c r="DJU60" s="526"/>
      <c r="DJV60" s="526"/>
      <c r="DJW60" s="526"/>
      <c r="DJX60" s="526"/>
      <c r="DJY60" s="526"/>
      <c r="DJZ60" s="526"/>
      <c r="DKA60" s="526"/>
      <c r="DKB60" s="526"/>
      <c r="DKC60" s="526"/>
      <c r="DKD60" s="526"/>
      <c r="DKE60" s="526"/>
      <c r="DKF60" s="526"/>
      <c r="DKG60" s="526"/>
      <c r="DKH60" s="526"/>
      <c r="DKI60" s="526"/>
      <c r="DKJ60" s="526"/>
      <c r="DKK60" s="526"/>
      <c r="DKL60" s="526"/>
      <c r="DKM60" s="526"/>
      <c r="DKN60" s="526"/>
      <c r="DKO60" s="526"/>
      <c r="DKP60" s="526"/>
      <c r="DKQ60" s="526"/>
      <c r="DKR60" s="526"/>
      <c r="DKS60" s="526"/>
      <c r="DKT60" s="526"/>
      <c r="DKU60" s="526"/>
      <c r="DKV60" s="526"/>
      <c r="DKW60" s="526"/>
      <c r="DKX60" s="526"/>
      <c r="DKY60" s="526"/>
      <c r="DKZ60" s="526"/>
      <c r="DLA60" s="526"/>
      <c r="DLB60" s="526"/>
      <c r="DLC60" s="526"/>
      <c r="DLD60" s="526"/>
      <c r="DLE60" s="526"/>
      <c r="DLF60" s="526"/>
      <c r="DLG60" s="526"/>
      <c r="DLH60" s="526"/>
      <c r="DLI60" s="526"/>
      <c r="DLJ60" s="526"/>
      <c r="DLK60" s="526"/>
      <c r="DLL60" s="526"/>
      <c r="DLM60" s="526"/>
      <c r="DLN60" s="526"/>
      <c r="DLO60" s="526"/>
      <c r="DLP60" s="526"/>
      <c r="DLQ60" s="526"/>
      <c r="DLR60" s="526"/>
      <c r="DLS60" s="526"/>
      <c r="DLT60" s="526"/>
      <c r="DLU60" s="526"/>
      <c r="DLV60" s="526"/>
      <c r="DLW60" s="526"/>
      <c r="DLX60" s="526"/>
      <c r="DLY60" s="526"/>
      <c r="DLZ60" s="526"/>
      <c r="DMA60" s="526"/>
      <c r="DMB60" s="526"/>
      <c r="DMC60" s="526"/>
      <c r="DMD60" s="526"/>
      <c r="DME60" s="526"/>
      <c r="DMF60" s="526"/>
      <c r="DMG60" s="526"/>
      <c r="DMH60" s="526"/>
      <c r="DMI60" s="526"/>
      <c r="DMJ60" s="526"/>
      <c r="DMK60" s="526"/>
      <c r="DML60" s="526"/>
      <c r="DMM60" s="526"/>
      <c r="DMN60" s="526"/>
      <c r="DMO60" s="526"/>
      <c r="DMP60" s="526"/>
      <c r="DMQ60" s="526"/>
      <c r="DMR60" s="526"/>
      <c r="DMS60" s="526"/>
      <c r="DMT60" s="526"/>
      <c r="DMU60" s="526"/>
      <c r="DMV60" s="526"/>
      <c r="DMW60" s="526"/>
      <c r="DMX60" s="526"/>
      <c r="DMY60" s="526"/>
      <c r="DMZ60" s="526"/>
      <c r="DNA60" s="526"/>
      <c r="DNB60" s="526"/>
      <c r="DNC60" s="526"/>
      <c r="DND60" s="526"/>
      <c r="DNE60" s="526"/>
      <c r="DNF60" s="526"/>
      <c r="DNG60" s="526"/>
      <c r="DNH60" s="526"/>
      <c r="DNI60" s="526"/>
      <c r="DNJ60" s="526"/>
      <c r="DNK60" s="526"/>
      <c r="DNL60" s="526"/>
      <c r="DNM60" s="526"/>
      <c r="DNN60" s="526"/>
      <c r="DNO60" s="526"/>
      <c r="DNP60" s="526"/>
      <c r="DNQ60" s="526"/>
      <c r="DNR60" s="526"/>
      <c r="DNS60" s="526"/>
      <c r="DNT60" s="526"/>
      <c r="DNU60" s="526"/>
      <c r="DNV60" s="526"/>
      <c r="DNW60" s="526"/>
      <c r="DNX60" s="526"/>
      <c r="DNY60" s="526"/>
      <c r="DNZ60" s="526"/>
      <c r="DOA60" s="526"/>
      <c r="DOB60" s="526"/>
      <c r="DOC60" s="526"/>
      <c r="DOD60" s="526"/>
      <c r="DOE60" s="526"/>
      <c r="DOF60" s="526"/>
      <c r="DOG60" s="526"/>
      <c r="DOH60" s="526"/>
      <c r="DOI60" s="526"/>
      <c r="DOJ60" s="526"/>
      <c r="DOK60" s="526"/>
      <c r="DOL60" s="526"/>
      <c r="DOM60" s="526"/>
      <c r="DON60" s="526"/>
      <c r="DOO60" s="526"/>
      <c r="DOP60" s="526"/>
      <c r="DOQ60" s="526"/>
      <c r="DOR60" s="526"/>
      <c r="DOS60" s="526"/>
      <c r="DOT60" s="526"/>
      <c r="DOU60" s="526"/>
      <c r="DOV60" s="526"/>
      <c r="DOW60" s="526"/>
      <c r="DOX60" s="526"/>
      <c r="DOY60" s="526"/>
      <c r="DOZ60" s="526"/>
      <c r="DPA60" s="526"/>
      <c r="DPB60" s="526"/>
      <c r="DPC60" s="526"/>
      <c r="DPD60" s="526"/>
      <c r="DPE60" s="526"/>
      <c r="DPF60" s="526"/>
      <c r="DPG60" s="526"/>
      <c r="DPH60" s="526"/>
      <c r="DPI60" s="526"/>
      <c r="DPJ60" s="526"/>
      <c r="DPK60" s="526"/>
      <c r="DPL60" s="526"/>
      <c r="DPM60" s="526"/>
      <c r="DPN60" s="526"/>
      <c r="DPO60" s="526"/>
      <c r="DPP60" s="526"/>
      <c r="DPQ60" s="526"/>
      <c r="DPR60" s="526"/>
      <c r="DPS60" s="526"/>
      <c r="DPT60" s="526"/>
      <c r="DPU60" s="526"/>
      <c r="DPV60" s="526"/>
      <c r="DPW60" s="526"/>
      <c r="DPX60" s="526"/>
      <c r="DPY60" s="526"/>
      <c r="DPZ60" s="526"/>
      <c r="DQA60" s="526"/>
      <c r="DQB60" s="526"/>
      <c r="DQC60" s="526"/>
      <c r="DQD60" s="526"/>
      <c r="DQE60" s="526"/>
      <c r="DQF60" s="526"/>
      <c r="DQG60" s="526"/>
      <c r="DQH60" s="526"/>
      <c r="DQI60" s="526"/>
      <c r="DQJ60" s="526"/>
      <c r="DQK60" s="526"/>
      <c r="DQL60" s="526"/>
      <c r="DQM60" s="526"/>
      <c r="DQN60" s="526"/>
      <c r="DQO60" s="526"/>
      <c r="DQP60" s="526"/>
      <c r="DQQ60" s="526"/>
      <c r="DQR60" s="526"/>
      <c r="DQS60" s="526"/>
      <c r="DQT60" s="526"/>
      <c r="DQU60" s="526"/>
      <c r="DQV60" s="526"/>
      <c r="DQW60" s="526"/>
      <c r="DQX60" s="526"/>
      <c r="DQY60" s="526"/>
      <c r="DQZ60" s="526"/>
      <c r="DRA60" s="526"/>
      <c r="DRB60" s="526"/>
      <c r="DRC60" s="526"/>
      <c r="DRD60" s="526"/>
      <c r="DRE60" s="526"/>
      <c r="DRF60" s="526"/>
      <c r="DRG60" s="526"/>
      <c r="DRH60" s="526"/>
      <c r="DRI60" s="526"/>
      <c r="DRJ60" s="526"/>
      <c r="DRK60" s="526"/>
      <c r="DRL60" s="526"/>
      <c r="DRM60" s="526"/>
      <c r="DRN60" s="526"/>
      <c r="DRO60" s="526"/>
      <c r="DRP60" s="526"/>
      <c r="DRQ60" s="526"/>
      <c r="DRR60" s="526"/>
      <c r="DRS60" s="526"/>
      <c r="DRT60" s="526"/>
      <c r="DRU60" s="526"/>
      <c r="DRV60" s="526"/>
      <c r="DRW60" s="526"/>
      <c r="DRX60" s="526"/>
      <c r="DRY60" s="526"/>
      <c r="DRZ60" s="526"/>
      <c r="DSA60" s="526"/>
      <c r="DSB60" s="526"/>
      <c r="DSC60" s="526"/>
      <c r="DSD60" s="526"/>
      <c r="DSE60" s="526"/>
      <c r="DSF60" s="526"/>
      <c r="DSG60" s="526"/>
      <c r="DSH60" s="526"/>
      <c r="DSI60" s="526"/>
      <c r="DSJ60" s="526"/>
      <c r="DSK60" s="526"/>
      <c r="DSL60" s="526"/>
      <c r="DSM60" s="526"/>
      <c r="DSN60" s="526"/>
      <c r="DSO60" s="526"/>
      <c r="DSP60" s="526"/>
      <c r="DSQ60" s="526"/>
      <c r="DSR60" s="526"/>
      <c r="DSS60" s="526"/>
      <c r="DST60" s="526"/>
      <c r="DSU60" s="526"/>
      <c r="DSV60" s="526"/>
      <c r="DSW60" s="526"/>
      <c r="DSX60" s="526"/>
      <c r="DSY60" s="526"/>
      <c r="DSZ60" s="526"/>
      <c r="DTA60" s="526"/>
      <c r="DTB60" s="526"/>
      <c r="DTC60" s="526"/>
      <c r="DTD60" s="526"/>
      <c r="DTE60" s="526"/>
      <c r="DTF60" s="526"/>
      <c r="DTG60" s="526"/>
      <c r="DTH60" s="526"/>
      <c r="DTI60" s="526"/>
      <c r="DTJ60" s="526"/>
      <c r="DTK60" s="526"/>
      <c r="DTL60" s="526"/>
      <c r="DTM60" s="526"/>
      <c r="DTN60" s="526"/>
      <c r="DTO60" s="526"/>
      <c r="DTP60" s="526"/>
      <c r="DTQ60" s="526"/>
      <c r="DTR60" s="526"/>
      <c r="DTS60" s="526"/>
      <c r="DTT60" s="526"/>
      <c r="DTU60" s="526"/>
      <c r="DTV60" s="526"/>
      <c r="DTW60" s="526"/>
      <c r="DTX60" s="526"/>
      <c r="DTY60" s="526"/>
      <c r="DTZ60" s="526"/>
      <c r="DUA60" s="526"/>
      <c r="DUB60" s="526"/>
      <c r="DUC60" s="526"/>
      <c r="DUD60" s="526"/>
      <c r="DUE60" s="526"/>
      <c r="DUF60" s="526"/>
      <c r="DUG60" s="526"/>
      <c r="DUH60" s="526"/>
      <c r="DUI60" s="526"/>
      <c r="DUJ60" s="526"/>
      <c r="DUK60" s="526"/>
      <c r="DUL60" s="526"/>
      <c r="DUM60" s="526"/>
      <c r="DUN60" s="526"/>
      <c r="DUO60" s="526"/>
      <c r="DUP60" s="526"/>
      <c r="DUQ60" s="526"/>
      <c r="DUR60" s="526"/>
      <c r="DUS60" s="526"/>
      <c r="DUT60" s="526"/>
      <c r="DUU60" s="526"/>
      <c r="DUV60" s="526"/>
      <c r="DUW60" s="526"/>
      <c r="DUX60" s="526"/>
      <c r="DUY60" s="526"/>
      <c r="DUZ60" s="526"/>
      <c r="DVA60" s="526"/>
      <c r="DVB60" s="526"/>
      <c r="DVC60" s="526"/>
      <c r="DVD60" s="526"/>
      <c r="DVE60" s="526"/>
      <c r="DVF60" s="526"/>
      <c r="DVG60" s="526"/>
      <c r="DVH60" s="526"/>
      <c r="DVI60" s="526"/>
      <c r="DVJ60" s="526"/>
      <c r="DVK60" s="526"/>
      <c r="DVL60" s="526"/>
      <c r="DVM60" s="526"/>
      <c r="DVN60" s="526"/>
      <c r="DVO60" s="526"/>
      <c r="DVP60" s="526"/>
      <c r="DVQ60" s="526"/>
      <c r="DVR60" s="526"/>
      <c r="DVS60" s="526"/>
      <c r="DVT60" s="526"/>
      <c r="DVU60" s="526"/>
      <c r="DVV60" s="526"/>
      <c r="DVW60" s="526"/>
      <c r="DVX60" s="526"/>
      <c r="DVY60" s="526"/>
      <c r="DVZ60" s="526"/>
      <c r="DWA60" s="526"/>
      <c r="DWB60" s="526"/>
      <c r="DWC60" s="526"/>
      <c r="DWD60" s="526"/>
      <c r="DWE60" s="526"/>
      <c r="DWF60" s="526"/>
      <c r="DWG60" s="526"/>
      <c r="DWH60" s="526"/>
      <c r="DWI60" s="526"/>
      <c r="DWJ60" s="526"/>
      <c r="DWK60" s="526"/>
      <c r="DWL60" s="526"/>
      <c r="DWM60" s="526"/>
      <c r="DWN60" s="526"/>
      <c r="DWO60" s="526"/>
      <c r="DWP60" s="526"/>
      <c r="DWQ60" s="526"/>
      <c r="DWR60" s="526"/>
      <c r="DWS60" s="526"/>
      <c r="DWT60" s="526"/>
      <c r="DWU60" s="526"/>
      <c r="DWV60" s="526"/>
      <c r="DWW60" s="526"/>
      <c r="DWX60" s="526"/>
      <c r="DWY60" s="526"/>
      <c r="DWZ60" s="526"/>
      <c r="DXA60" s="526"/>
      <c r="DXB60" s="526"/>
      <c r="DXC60" s="526"/>
      <c r="DXD60" s="526"/>
      <c r="DXE60" s="526"/>
      <c r="DXF60" s="526"/>
      <c r="DXG60" s="526"/>
      <c r="DXH60" s="526"/>
      <c r="DXI60" s="526"/>
      <c r="DXJ60" s="526"/>
      <c r="DXK60" s="526"/>
      <c r="DXL60" s="526"/>
      <c r="DXM60" s="526"/>
      <c r="DXN60" s="526"/>
      <c r="DXO60" s="526"/>
      <c r="DXP60" s="526"/>
      <c r="DXQ60" s="526"/>
      <c r="DXR60" s="526"/>
      <c r="DXS60" s="526"/>
      <c r="DXT60" s="526"/>
      <c r="DXU60" s="526"/>
      <c r="DXV60" s="526"/>
      <c r="DXW60" s="526"/>
      <c r="DXX60" s="526"/>
      <c r="DXY60" s="526"/>
      <c r="DXZ60" s="526"/>
      <c r="DYA60" s="526"/>
      <c r="DYB60" s="526"/>
      <c r="DYC60" s="526"/>
      <c r="DYD60" s="526"/>
      <c r="DYE60" s="526"/>
      <c r="DYF60" s="526"/>
      <c r="DYG60" s="526"/>
      <c r="DYH60" s="526"/>
      <c r="DYI60" s="526"/>
      <c r="DYJ60" s="526"/>
      <c r="DYK60" s="526"/>
      <c r="DYL60" s="526"/>
      <c r="DYM60" s="526"/>
      <c r="DYN60" s="526"/>
      <c r="DYO60" s="526"/>
      <c r="DYP60" s="526"/>
      <c r="DYQ60" s="526"/>
      <c r="DYR60" s="526"/>
      <c r="DYS60" s="526"/>
      <c r="DYT60" s="526"/>
      <c r="DYU60" s="526"/>
      <c r="DYV60" s="526"/>
      <c r="DYW60" s="526"/>
      <c r="DYX60" s="526"/>
      <c r="DYY60" s="526"/>
      <c r="DYZ60" s="526"/>
      <c r="DZA60" s="526"/>
      <c r="DZB60" s="526"/>
      <c r="DZC60" s="526"/>
      <c r="DZD60" s="526"/>
      <c r="DZE60" s="526"/>
      <c r="DZF60" s="526"/>
      <c r="DZG60" s="526"/>
      <c r="DZH60" s="526"/>
      <c r="DZI60" s="526"/>
      <c r="DZJ60" s="526"/>
      <c r="DZK60" s="526"/>
      <c r="DZL60" s="526"/>
      <c r="DZM60" s="526"/>
      <c r="DZN60" s="526"/>
      <c r="DZO60" s="526"/>
      <c r="DZP60" s="526"/>
      <c r="DZQ60" s="526"/>
      <c r="DZR60" s="526"/>
      <c r="DZS60" s="526"/>
      <c r="DZT60" s="526"/>
      <c r="DZU60" s="526"/>
      <c r="DZV60" s="526"/>
      <c r="DZW60" s="526"/>
      <c r="DZX60" s="526"/>
      <c r="DZY60" s="526"/>
      <c r="DZZ60" s="526"/>
      <c r="EAA60" s="526"/>
      <c r="EAB60" s="526"/>
      <c r="EAC60" s="526"/>
      <c r="EAD60" s="526"/>
      <c r="EAE60" s="526"/>
      <c r="EAF60" s="526"/>
      <c r="EAG60" s="526"/>
      <c r="EAH60" s="526"/>
      <c r="EAI60" s="526"/>
      <c r="EAJ60" s="526"/>
      <c r="EAK60" s="526"/>
      <c r="EAL60" s="526"/>
      <c r="EAM60" s="526"/>
      <c r="EAN60" s="526"/>
      <c r="EAO60" s="526"/>
      <c r="EAP60" s="526"/>
      <c r="EAQ60" s="526"/>
      <c r="EAR60" s="526"/>
      <c r="EAS60" s="526"/>
      <c r="EAT60" s="526"/>
      <c r="EAU60" s="526"/>
      <c r="EAV60" s="526"/>
      <c r="EAW60" s="526"/>
      <c r="EAX60" s="526"/>
      <c r="EAY60" s="526"/>
      <c r="EAZ60" s="526"/>
      <c r="EBA60" s="526"/>
      <c r="EBB60" s="526"/>
      <c r="EBC60" s="526"/>
      <c r="EBD60" s="526"/>
      <c r="EBE60" s="526"/>
      <c r="EBF60" s="526"/>
      <c r="EBG60" s="526"/>
      <c r="EBH60" s="526"/>
      <c r="EBI60" s="526"/>
      <c r="EBJ60" s="526"/>
      <c r="EBK60" s="526"/>
      <c r="EBL60" s="526"/>
      <c r="EBM60" s="526"/>
      <c r="EBN60" s="526"/>
      <c r="EBO60" s="526"/>
      <c r="EBP60" s="526"/>
      <c r="EBQ60" s="526"/>
      <c r="EBR60" s="526"/>
      <c r="EBS60" s="526"/>
      <c r="EBT60" s="526"/>
      <c r="EBU60" s="526"/>
      <c r="EBV60" s="526"/>
      <c r="EBW60" s="526"/>
      <c r="EBX60" s="526"/>
      <c r="EBY60" s="526"/>
      <c r="EBZ60" s="526"/>
      <c r="ECA60" s="526"/>
      <c r="ECB60" s="526"/>
      <c r="ECC60" s="526"/>
      <c r="ECD60" s="526"/>
      <c r="ECE60" s="526"/>
      <c r="ECF60" s="526"/>
      <c r="ECG60" s="526"/>
      <c r="ECH60" s="526"/>
      <c r="ECI60" s="526"/>
      <c r="ECJ60" s="526"/>
      <c r="ECK60" s="526"/>
      <c r="ECL60" s="526"/>
      <c r="ECM60" s="526"/>
      <c r="ECN60" s="526"/>
      <c r="ECO60" s="526"/>
      <c r="ECP60" s="526"/>
      <c r="ECQ60" s="526"/>
      <c r="ECR60" s="526"/>
      <c r="ECS60" s="526"/>
      <c r="ECT60" s="526"/>
      <c r="ECU60" s="526"/>
      <c r="ECV60" s="526"/>
      <c r="ECW60" s="526"/>
      <c r="ECX60" s="526"/>
      <c r="ECY60" s="526"/>
      <c r="ECZ60" s="526"/>
      <c r="EDA60" s="526"/>
      <c r="EDB60" s="526"/>
      <c r="EDC60" s="526"/>
      <c r="EDD60" s="526"/>
      <c r="EDE60" s="526"/>
      <c r="EDF60" s="526"/>
      <c r="EDG60" s="526"/>
      <c r="EDH60" s="526"/>
      <c r="EDI60" s="526"/>
      <c r="EDJ60" s="526"/>
      <c r="EDK60" s="526"/>
      <c r="EDL60" s="526"/>
      <c r="EDM60" s="526"/>
      <c r="EDN60" s="526"/>
      <c r="EDO60" s="526"/>
      <c r="EDP60" s="526"/>
      <c r="EDQ60" s="526"/>
      <c r="EDR60" s="526"/>
      <c r="EDS60" s="526"/>
      <c r="EDT60" s="526"/>
      <c r="EDU60" s="526"/>
      <c r="EDV60" s="526"/>
      <c r="EDW60" s="526"/>
      <c r="EDX60" s="526"/>
      <c r="EDY60" s="526"/>
      <c r="EDZ60" s="526"/>
      <c r="EEA60" s="526"/>
      <c r="EEB60" s="526"/>
      <c r="EEC60" s="526"/>
      <c r="EED60" s="526"/>
      <c r="EEE60" s="526"/>
      <c r="EEF60" s="526"/>
      <c r="EEG60" s="526"/>
      <c r="EEH60" s="526"/>
      <c r="EEI60" s="526"/>
      <c r="EEJ60" s="526"/>
      <c r="EEK60" s="526"/>
      <c r="EEL60" s="526"/>
      <c r="EEM60" s="526"/>
      <c r="EEN60" s="526"/>
      <c r="EEO60" s="526"/>
      <c r="EEP60" s="526"/>
      <c r="EEQ60" s="526"/>
      <c r="EER60" s="526"/>
      <c r="EES60" s="526"/>
      <c r="EET60" s="526"/>
      <c r="EEU60" s="526"/>
      <c r="EEV60" s="526"/>
      <c r="EEW60" s="526"/>
      <c r="EEX60" s="526"/>
      <c r="EEY60" s="526"/>
      <c r="EEZ60" s="526"/>
      <c r="EFA60" s="526"/>
      <c r="EFB60" s="526"/>
      <c r="EFC60" s="526"/>
      <c r="EFD60" s="526"/>
      <c r="EFE60" s="526"/>
      <c r="EFF60" s="526"/>
      <c r="EFG60" s="526"/>
      <c r="EFH60" s="526"/>
      <c r="EFI60" s="526"/>
      <c r="EFJ60" s="526"/>
      <c r="EFK60" s="526"/>
      <c r="EFL60" s="526"/>
      <c r="EFM60" s="526"/>
      <c r="EFN60" s="526"/>
      <c r="EFO60" s="526"/>
      <c r="EFP60" s="526"/>
      <c r="EFQ60" s="526"/>
      <c r="EFR60" s="526"/>
      <c r="EFS60" s="526"/>
      <c r="EFT60" s="526"/>
      <c r="EFU60" s="526"/>
      <c r="EFV60" s="526"/>
      <c r="EFW60" s="526"/>
      <c r="EFX60" s="526"/>
      <c r="EFY60" s="526"/>
      <c r="EFZ60" s="526"/>
      <c r="EGA60" s="526"/>
      <c r="EGB60" s="526"/>
      <c r="EGC60" s="526"/>
      <c r="EGD60" s="526"/>
      <c r="EGE60" s="526"/>
      <c r="EGF60" s="526"/>
      <c r="EGG60" s="526"/>
      <c r="EGH60" s="526"/>
      <c r="EGI60" s="526"/>
      <c r="EGJ60" s="526"/>
      <c r="EGK60" s="526"/>
      <c r="EGL60" s="526"/>
      <c r="EGM60" s="526"/>
      <c r="EGN60" s="526"/>
      <c r="EGO60" s="526"/>
      <c r="EGP60" s="526"/>
      <c r="EGQ60" s="526"/>
      <c r="EGR60" s="526"/>
      <c r="EGS60" s="526"/>
      <c r="EGT60" s="526"/>
      <c r="EGU60" s="526"/>
      <c r="EGV60" s="526"/>
      <c r="EGW60" s="526"/>
      <c r="EGX60" s="526"/>
      <c r="EGY60" s="526"/>
      <c r="EGZ60" s="526"/>
      <c r="EHA60" s="526"/>
      <c r="EHB60" s="526"/>
      <c r="EHC60" s="526"/>
      <c r="EHD60" s="526"/>
      <c r="EHE60" s="526"/>
      <c r="EHF60" s="526"/>
      <c r="EHG60" s="526"/>
      <c r="EHH60" s="526"/>
      <c r="EHI60" s="526"/>
      <c r="EHJ60" s="526"/>
      <c r="EHK60" s="526"/>
      <c r="EHL60" s="526"/>
      <c r="EHM60" s="526"/>
      <c r="EHN60" s="526"/>
      <c r="EHO60" s="526"/>
      <c r="EHP60" s="526"/>
      <c r="EHQ60" s="526"/>
      <c r="EHR60" s="526"/>
      <c r="EHS60" s="526"/>
      <c r="EHT60" s="526"/>
      <c r="EHU60" s="526"/>
      <c r="EHV60" s="526"/>
      <c r="EHW60" s="526"/>
      <c r="EHX60" s="526"/>
      <c r="EHY60" s="526"/>
      <c r="EHZ60" s="526"/>
      <c r="EIA60" s="526"/>
      <c r="EIB60" s="526"/>
      <c r="EIC60" s="526"/>
      <c r="EID60" s="526"/>
      <c r="EIE60" s="526"/>
      <c r="EIF60" s="526"/>
      <c r="EIG60" s="526"/>
      <c r="EIH60" s="526"/>
      <c r="EII60" s="526"/>
      <c r="EIJ60" s="526"/>
      <c r="EIK60" s="526"/>
      <c r="EIL60" s="526"/>
      <c r="EIM60" s="526"/>
      <c r="EIN60" s="526"/>
      <c r="EIO60" s="526"/>
      <c r="EIP60" s="526"/>
      <c r="EIQ60" s="526"/>
      <c r="EIR60" s="526"/>
      <c r="EIS60" s="526"/>
      <c r="EIT60" s="526"/>
      <c r="EIU60" s="526"/>
      <c r="EIV60" s="526"/>
      <c r="EIW60" s="526"/>
      <c r="EIX60" s="526"/>
      <c r="EIY60" s="526"/>
      <c r="EIZ60" s="526"/>
      <c r="EJA60" s="526"/>
      <c r="EJB60" s="526"/>
      <c r="EJC60" s="526"/>
      <c r="EJD60" s="526"/>
      <c r="EJE60" s="526"/>
      <c r="EJF60" s="526"/>
      <c r="EJG60" s="526"/>
      <c r="EJH60" s="526"/>
      <c r="EJI60" s="526"/>
      <c r="EJJ60" s="526"/>
      <c r="EJK60" s="526"/>
      <c r="EJL60" s="526"/>
      <c r="EJM60" s="526"/>
      <c r="EJN60" s="526"/>
      <c r="EJO60" s="526"/>
      <c r="EJP60" s="526"/>
      <c r="EJQ60" s="526"/>
      <c r="EJR60" s="526"/>
      <c r="EJS60" s="526"/>
      <c r="EJT60" s="526"/>
      <c r="EJU60" s="526"/>
      <c r="EJV60" s="526"/>
      <c r="EJW60" s="526"/>
      <c r="EJX60" s="526"/>
      <c r="EJY60" s="526"/>
      <c r="EJZ60" s="526"/>
      <c r="EKA60" s="526"/>
      <c r="EKB60" s="526"/>
      <c r="EKC60" s="526"/>
      <c r="EKD60" s="526"/>
      <c r="EKE60" s="526"/>
      <c r="EKF60" s="526"/>
      <c r="EKG60" s="526"/>
      <c r="EKH60" s="526"/>
      <c r="EKI60" s="526"/>
      <c r="EKJ60" s="526"/>
      <c r="EKK60" s="526"/>
      <c r="EKL60" s="526"/>
      <c r="EKM60" s="526"/>
      <c r="EKN60" s="526"/>
      <c r="EKO60" s="526"/>
      <c r="EKP60" s="526"/>
      <c r="EKQ60" s="526"/>
      <c r="EKR60" s="526"/>
      <c r="EKS60" s="526"/>
      <c r="EKT60" s="526"/>
      <c r="EKU60" s="526"/>
      <c r="EKV60" s="526"/>
      <c r="EKW60" s="526"/>
      <c r="EKX60" s="526"/>
      <c r="EKY60" s="526"/>
      <c r="EKZ60" s="526"/>
      <c r="ELA60" s="526"/>
      <c r="ELB60" s="526"/>
      <c r="ELC60" s="526"/>
      <c r="ELD60" s="526"/>
      <c r="ELE60" s="526"/>
      <c r="ELF60" s="526"/>
      <c r="ELG60" s="526"/>
      <c r="ELH60" s="526"/>
      <c r="ELI60" s="526"/>
      <c r="ELJ60" s="526"/>
      <c r="ELK60" s="526"/>
      <c r="ELL60" s="526"/>
      <c r="ELM60" s="526"/>
      <c r="ELN60" s="526"/>
      <c r="ELO60" s="526"/>
      <c r="ELP60" s="526"/>
      <c r="ELQ60" s="526"/>
      <c r="ELR60" s="526"/>
      <c r="ELS60" s="526"/>
      <c r="ELT60" s="526"/>
      <c r="ELU60" s="526"/>
      <c r="ELV60" s="526"/>
      <c r="ELW60" s="526"/>
      <c r="ELX60" s="526"/>
      <c r="ELY60" s="526"/>
      <c r="ELZ60" s="526"/>
      <c r="EMA60" s="526"/>
      <c r="EMB60" s="526"/>
      <c r="EMC60" s="526"/>
      <c r="EMD60" s="526"/>
      <c r="EME60" s="526"/>
      <c r="EMF60" s="526"/>
      <c r="EMG60" s="526"/>
      <c r="EMH60" s="526"/>
      <c r="EMI60" s="526"/>
      <c r="EMJ60" s="526"/>
      <c r="EMK60" s="526"/>
      <c r="EML60" s="526"/>
      <c r="EMM60" s="526"/>
      <c r="EMN60" s="526"/>
      <c r="EMO60" s="526"/>
      <c r="EMP60" s="526"/>
      <c r="EMQ60" s="526"/>
      <c r="EMR60" s="526"/>
      <c r="EMS60" s="526"/>
      <c r="EMT60" s="526"/>
      <c r="EMU60" s="526"/>
      <c r="EMV60" s="526"/>
      <c r="EMW60" s="526"/>
      <c r="EMX60" s="526"/>
      <c r="EMY60" s="526"/>
      <c r="EMZ60" s="526"/>
      <c r="ENA60" s="526"/>
      <c r="ENB60" s="526"/>
      <c r="ENC60" s="526"/>
      <c r="END60" s="526"/>
      <c r="ENE60" s="526"/>
      <c r="ENF60" s="526"/>
      <c r="ENG60" s="526"/>
      <c r="ENH60" s="526"/>
      <c r="ENI60" s="526"/>
      <c r="ENJ60" s="526"/>
      <c r="ENK60" s="526"/>
      <c r="ENL60" s="526"/>
      <c r="ENM60" s="526"/>
      <c r="ENN60" s="526"/>
      <c r="ENO60" s="526"/>
      <c r="ENP60" s="526"/>
      <c r="ENQ60" s="526"/>
      <c r="ENR60" s="526"/>
      <c r="ENS60" s="526"/>
      <c r="ENT60" s="526"/>
      <c r="ENU60" s="526"/>
      <c r="ENV60" s="526"/>
      <c r="ENW60" s="526"/>
      <c r="ENX60" s="526"/>
      <c r="ENY60" s="526"/>
      <c r="ENZ60" s="526"/>
      <c r="EOA60" s="526"/>
      <c r="EOB60" s="526"/>
      <c r="EOC60" s="526"/>
      <c r="EOD60" s="526"/>
      <c r="EOE60" s="526"/>
      <c r="EOF60" s="526"/>
      <c r="EOG60" s="526"/>
      <c r="EOH60" s="526"/>
      <c r="EOI60" s="526"/>
      <c r="EOJ60" s="526"/>
      <c r="EOK60" s="526"/>
      <c r="EOL60" s="526"/>
      <c r="EOM60" s="526"/>
      <c r="EON60" s="526"/>
      <c r="EOO60" s="526"/>
      <c r="EOP60" s="526"/>
      <c r="EOQ60" s="526"/>
      <c r="EOR60" s="526"/>
      <c r="EOS60" s="526"/>
      <c r="EOT60" s="526"/>
      <c r="EOU60" s="526"/>
      <c r="EOV60" s="526"/>
      <c r="EOW60" s="526"/>
      <c r="EOX60" s="526"/>
      <c r="EOY60" s="526"/>
      <c r="EOZ60" s="526"/>
      <c r="EPA60" s="526"/>
      <c r="EPB60" s="526"/>
      <c r="EPC60" s="526"/>
      <c r="EPD60" s="526"/>
      <c r="EPE60" s="526"/>
      <c r="EPF60" s="526"/>
      <c r="EPG60" s="526"/>
      <c r="EPH60" s="526"/>
      <c r="EPI60" s="526"/>
      <c r="EPJ60" s="526"/>
      <c r="EPK60" s="526"/>
      <c r="EPL60" s="526"/>
      <c r="EPM60" s="526"/>
      <c r="EPN60" s="526"/>
      <c r="EPO60" s="526"/>
      <c r="EPP60" s="526"/>
      <c r="EPQ60" s="526"/>
      <c r="EPR60" s="526"/>
      <c r="EPS60" s="526"/>
      <c r="EPT60" s="526"/>
      <c r="EPU60" s="526"/>
      <c r="EPV60" s="526"/>
      <c r="EPW60" s="526"/>
      <c r="EPX60" s="526"/>
      <c r="EPY60" s="526"/>
      <c r="EPZ60" s="526"/>
      <c r="EQA60" s="526"/>
      <c r="EQB60" s="526"/>
      <c r="EQC60" s="526"/>
      <c r="EQD60" s="526"/>
      <c r="EQE60" s="526"/>
      <c r="EQF60" s="526"/>
      <c r="EQG60" s="526"/>
      <c r="EQH60" s="526"/>
      <c r="EQI60" s="526"/>
      <c r="EQJ60" s="526"/>
      <c r="EQK60" s="526"/>
      <c r="EQL60" s="526"/>
      <c r="EQM60" s="526"/>
      <c r="EQN60" s="526"/>
      <c r="EQO60" s="526"/>
      <c r="EQP60" s="526"/>
      <c r="EQQ60" s="526"/>
      <c r="EQR60" s="526"/>
      <c r="EQS60" s="526"/>
      <c r="EQT60" s="526"/>
      <c r="EQU60" s="526"/>
      <c r="EQV60" s="526"/>
      <c r="EQW60" s="526"/>
      <c r="EQX60" s="526"/>
      <c r="EQY60" s="526"/>
      <c r="EQZ60" s="526"/>
      <c r="ERA60" s="526"/>
      <c r="ERB60" s="526"/>
      <c r="ERC60" s="526"/>
      <c r="ERD60" s="526"/>
      <c r="ERE60" s="526"/>
      <c r="ERF60" s="526"/>
      <c r="ERG60" s="526"/>
      <c r="ERH60" s="526"/>
      <c r="ERI60" s="526"/>
      <c r="ERJ60" s="526"/>
      <c r="ERK60" s="526"/>
      <c r="ERL60" s="526"/>
      <c r="ERM60" s="526"/>
      <c r="ERN60" s="526"/>
      <c r="ERO60" s="526"/>
      <c r="ERP60" s="526"/>
      <c r="ERQ60" s="526"/>
      <c r="ERR60" s="526"/>
      <c r="ERS60" s="526"/>
      <c r="ERT60" s="526"/>
      <c r="ERU60" s="526"/>
      <c r="ERV60" s="526"/>
      <c r="ERW60" s="526"/>
      <c r="ERX60" s="526"/>
      <c r="ERY60" s="526"/>
      <c r="ERZ60" s="526"/>
      <c r="ESA60" s="526"/>
      <c r="ESB60" s="526"/>
      <c r="ESC60" s="526"/>
      <c r="ESD60" s="526"/>
      <c r="ESE60" s="526"/>
      <c r="ESF60" s="526"/>
      <c r="ESG60" s="526"/>
      <c r="ESH60" s="526"/>
      <c r="ESI60" s="526"/>
      <c r="ESJ60" s="526"/>
      <c r="ESK60" s="526"/>
      <c r="ESL60" s="526"/>
      <c r="ESM60" s="526"/>
      <c r="ESN60" s="526"/>
      <c r="ESO60" s="526"/>
      <c r="ESP60" s="526"/>
      <c r="ESQ60" s="526"/>
      <c r="ESR60" s="526"/>
      <c r="ESS60" s="526"/>
      <c r="EST60" s="526"/>
      <c r="ESU60" s="526"/>
      <c r="ESV60" s="526"/>
      <c r="ESW60" s="526"/>
      <c r="ESX60" s="526"/>
      <c r="ESY60" s="526"/>
      <c r="ESZ60" s="526"/>
      <c r="ETA60" s="526"/>
      <c r="ETB60" s="526"/>
      <c r="ETC60" s="526"/>
      <c r="ETD60" s="526"/>
      <c r="ETE60" s="526"/>
      <c r="ETF60" s="526"/>
      <c r="ETG60" s="526"/>
      <c r="ETH60" s="526"/>
      <c r="ETI60" s="526"/>
      <c r="ETJ60" s="526"/>
      <c r="ETK60" s="526"/>
      <c r="ETL60" s="526"/>
      <c r="ETM60" s="526"/>
      <c r="ETN60" s="526"/>
      <c r="ETO60" s="526"/>
      <c r="ETP60" s="526"/>
      <c r="ETQ60" s="526"/>
      <c r="ETR60" s="526"/>
      <c r="ETS60" s="526"/>
      <c r="ETT60" s="526"/>
      <c r="ETU60" s="526"/>
      <c r="ETV60" s="526"/>
      <c r="ETW60" s="526"/>
      <c r="ETX60" s="526"/>
      <c r="ETY60" s="526"/>
      <c r="ETZ60" s="526"/>
      <c r="EUA60" s="526"/>
      <c r="EUB60" s="526"/>
      <c r="EUC60" s="526"/>
      <c r="EUD60" s="526"/>
      <c r="EUE60" s="526"/>
      <c r="EUF60" s="526"/>
      <c r="EUG60" s="526"/>
      <c r="EUH60" s="526"/>
      <c r="EUI60" s="526"/>
      <c r="EUJ60" s="526"/>
      <c r="EUK60" s="526"/>
      <c r="EUL60" s="526"/>
      <c r="EUM60" s="526"/>
      <c r="EUN60" s="526"/>
      <c r="EUO60" s="526"/>
      <c r="EUP60" s="526"/>
      <c r="EUQ60" s="526"/>
      <c r="EUR60" s="526"/>
      <c r="EUS60" s="526"/>
      <c r="EUT60" s="526"/>
      <c r="EUU60" s="526"/>
      <c r="EUV60" s="526"/>
      <c r="EUW60" s="526"/>
      <c r="EUX60" s="526"/>
      <c r="EUY60" s="526"/>
      <c r="EUZ60" s="526"/>
      <c r="EVA60" s="526"/>
      <c r="EVB60" s="526"/>
      <c r="EVC60" s="526"/>
      <c r="EVD60" s="526"/>
      <c r="EVE60" s="526"/>
      <c r="EVF60" s="526"/>
      <c r="EVG60" s="526"/>
      <c r="EVH60" s="526"/>
      <c r="EVI60" s="526"/>
      <c r="EVJ60" s="526"/>
      <c r="EVK60" s="526"/>
      <c r="EVL60" s="526"/>
      <c r="EVM60" s="526"/>
      <c r="EVN60" s="526"/>
      <c r="EVO60" s="526"/>
      <c r="EVP60" s="526"/>
      <c r="EVQ60" s="526"/>
      <c r="EVR60" s="526"/>
      <c r="EVS60" s="526"/>
      <c r="EVT60" s="526"/>
      <c r="EVU60" s="526"/>
      <c r="EVV60" s="526"/>
      <c r="EVW60" s="526"/>
      <c r="EVX60" s="526"/>
      <c r="EVY60" s="526"/>
      <c r="EVZ60" s="526"/>
      <c r="EWA60" s="526"/>
      <c r="EWB60" s="526"/>
      <c r="EWC60" s="526"/>
      <c r="EWD60" s="526"/>
      <c r="EWE60" s="526"/>
      <c r="EWF60" s="526"/>
      <c r="EWG60" s="526"/>
      <c r="EWH60" s="526"/>
      <c r="EWI60" s="526"/>
      <c r="EWJ60" s="526"/>
      <c r="EWK60" s="526"/>
      <c r="EWL60" s="526"/>
      <c r="EWM60" s="526"/>
      <c r="EWN60" s="526"/>
      <c r="EWO60" s="526"/>
      <c r="EWP60" s="526"/>
      <c r="EWQ60" s="526"/>
      <c r="EWR60" s="526"/>
      <c r="EWS60" s="526"/>
      <c r="EWT60" s="526"/>
      <c r="EWU60" s="526"/>
      <c r="EWV60" s="526"/>
      <c r="EWW60" s="526"/>
      <c r="EWX60" s="526"/>
      <c r="EWY60" s="526"/>
      <c r="EWZ60" s="526"/>
      <c r="EXA60" s="526"/>
      <c r="EXB60" s="526"/>
      <c r="EXC60" s="526"/>
      <c r="EXD60" s="526"/>
      <c r="EXE60" s="526"/>
      <c r="EXF60" s="526"/>
      <c r="EXG60" s="526"/>
      <c r="EXH60" s="526"/>
      <c r="EXI60" s="526"/>
      <c r="EXJ60" s="526"/>
      <c r="EXK60" s="526"/>
      <c r="EXL60" s="526"/>
      <c r="EXM60" s="526"/>
      <c r="EXN60" s="526"/>
      <c r="EXO60" s="526"/>
      <c r="EXP60" s="526"/>
      <c r="EXQ60" s="526"/>
      <c r="EXR60" s="526"/>
      <c r="EXS60" s="526"/>
      <c r="EXT60" s="526"/>
      <c r="EXU60" s="526"/>
      <c r="EXV60" s="526"/>
      <c r="EXW60" s="526"/>
      <c r="EXX60" s="526"/>
      <c r="EXY60" s="526"/>
      <c r="EXZ60" s="526"/>
      <c r="EYA60" s="526"/>
      <c r="EYB60" s="526"/>
      <c r="EYC60" s="526"/>
      <c r="EYD60" s="526"/>
      <c r="EYE60" s="526"/>
      <c r="EYF60" s="526"/>
      <c r="EYG60" s="526"/>
      <c r="EYH60" s="526"/>
      <c r="EYI60" s="526"/>
      <c r="EYJ60" s="526"/>
      <c r="EYK60" s="526"/>
      <c r="EYL60" s="526"/>
      <c r="EYM60" s="526"/>
      <c r="EYN60" s="526"/>
      <c r="EYO60" s="526"/>
      <c r="EYP60" s="526"/>
      <c r="EYQ60" s="526"/>
      <c r="EYR60" s="526"/>
      <c r="EYS60" s="526"/>
      <c r="EYT60" s="526"/>
      <c r="EYU60" s="526"/>
      <c r="EYV60" s="526"/>
      <c r="EYW60" s="526"/>
      <c r="EYX60" s="526"/>
      <c r="EYY60" s="526"/>
      <c r="EYZ60" s="526"/>
      <c r="EZA60" s="526"/>
      <c r="EZB60" s="526"/>
      <c r="EZC60" s="526"/>
      <c r="EZD60" s="526"/>
      <c r="EZE60" s="526"/>
      <c r="EZF60" s="526"/>
      <c r="EZG60" s="526"/>
      <c r="EZH60" s="526"/>
      <c r="EZI60" s="526"/>
      <c r="EZJ60" s="526"/>
      <c r="EZK60" s="526"/>
      <c r="EZL60" s="526"/>
      <c r="EZM60" s="526"/>
      <c r="EZN60" s="526"/>
      <c r="EZO60" s="526"/>
      <c r="EZP60" s="526"/>
      <c r="EZQ60" s="526"/>
      <c r="EZR60" s="526"/>
      <c r="EZS60" s="526"/>
      <c r="EZT60" s="526"/>
      <c r="EZU60" s="526"/>
      <c r="EZV60" s="526"/>
      <c r="EZW60" s="526"/>
      <c r="EZX60" s="526"/>
      <c r="EZY60" s="526"/>
      <c r="EZZ60" s="526"/>
      <c r="FAA60" s="526"/>
      <c r="FAB60" s="526"/>
      <c r="FAC60" s="526"/>
      <c r="FAD60" s="526"/>
      <c r="FAE60" s="526"/>
      <c r="FAF60" s="526"/>
      <c r="FAG60" s="526"/>
      <c r="FAH60" s="526"/>
      <c r="FAI60" s="526"/>
      <c r="FAJ60" s="526"/>
      <c r="FAK60" s="526"/>
      <c r="FAL60" s="526"/>
      <c r="FAM60" s="526"/>
      <c r="FAN60" s="526"/>
      <c r="FAO60" s="526"/>
      <c r="FAP60" s="526"/>
      <c r="FAQ60" s="526"/>
      <c r="FAR60" s="526"/>
      <c r="FAS60" s="526"/>
      <c r="FAT60" s="526"/>
      <c r="FAU60" s="526"/>
      <c r="FAV60" s="526"/>
      <c r="FAW60" s="526"/>
      <c r="FAX60" s="526"/>
      <c r="FAY60" s="526"/>
      <c r="FAZ60" s="526"/>
      <c r="FBA60" s="526"/>
      <c r="FBB60" s="526"/>
      <c r="FBC60" s="526"/>
      <c r="FBD60" s="526"/>
      <c r="FBE60" s="526"/>
      <c r="FBF60" s="526"/>
      <c r="FBG60" s="526"/>
      <c r="FBH60" s="526"/>
      <c r="FBI60" s="526"/>
      <c r="FBJ60" s="526"/>
      <c r="FBK60" s="526"/>
      <c r="FBL60" s="526"/>
      <c r="FBM60" s="526"/>
      <c r="FBN60" s="526"/>
      <c r="FBO60" s="526"/>
      <c r="FBP60" s="526"/>
      <c r="FBQ60" s="526"/>
      <c r="FBR60" s="526"/>
      <c r="FBS60" s="526"/>
      <c r="FBT60" s="526"/>
      <c r="FBU60" s="526"/>
      <c r="FBV60" s="526"/>
      <c r="FBW60" s="526"/>
      <c r="FBX60" s="526"/>
      <c r="FBY60" s="526"/>
      <c r="FBZ60" s="526"/>
      <c r="FCA60" s="526"/>
      <c r="FCB60" s="526"/>
      <c r="FCC60" s="526"/>
      <c r="FCD60" s="526"/>
      <c r="FCE60" s="526"/>
      <c r="FCF60" s="526"/>
      <c r="FCG60" s="526"/>
      <c r="FCH60" s="526"/>
      <c r="FCI60" s="526"/>
      <c r="FCJ60" s="526"/>
      <c r="FCK60" s="526"/>
      <c r="FCL60" s="526"/>
      <c r="FCM60" s="526"/>
      <c r="FCN60" s="526"/>
      <c r="FCO60" s="526"/>
      <c r="FCP60" s="526"/>
      <c r="FCQ60" s="526"/>
      <c r="FCR60" s="526"/>
      <c r="FCS60" s="526"/>
      <c r="FCT60" s="526"/>
      <c r="FCU60" s="526"/>
      <c r="FCV60" s="526"/>
      <c r="FCW60" s="526"/>
      <c r="FCX60" s="526"/>
      <c r="FCY60" s="526"/>
      <c r="FCZ60" s="526"/>
      <c r="FDA60" s="526"/>
      <c r="FDB60" s="526"/>
      <c r="FDC60" s="526"/>
      <c r="FDD60" s="526"/>
      <c r="FDE60" s="526"/>
      <c r="FDF60" s="526"/>
      <c r="FDG60" s="526"/>
      <c r="FDH60" s="526"/>
      <c r="FDI60" s="526"/>
      <c r="FDJ60" s="526"/>
      <c r="FDK60" s="526"/>
      <c r="FDL60" s="526"/>
      <c r="FDM60" s="526"/>
      <c r="FDN60" s="526"/>
      <c r="FDO60" s="526"/>
      <c r="FDP60" s="526"/>
      <c r="FDQ60" s="526"/>
      <c r="FDR60" s="526"/>
      <c r="FDS60" s="526"/>
      <c r="FDT60" s="526"/>
      <c r="FDU60" s="526"/>
      <c r="FDV60" s="526"/>
      <c r="FDW60" s="526"/>
      <c r="FDX60" s="526"/>
      <c r="FDY60" s="526"/>
      <c r="FDZ60" s="526"/>
      <c r="FEA60" s="526"/>
      <c r="FEB60" s="526"/>
      <c r="FEC60" s="526"/>
      <c r="FED60" s="526"/>
      <c r="FEE60" s="526"/>
      <c r="FEF60" s="526"/>
      <c r="FEG60" s="526"/>
      <c r="FEH60" s="526"/>
      <c r="FEI60" s="526"/>
      <c r="FEJ60" s="526"/>
      <c r="FEK60" s="526"/>
      <c r="FEL60" s="526"/>
      <c r="FEM60" s="526"/>
      <c r="FEN60" s="526"/>
      <c r="FEO60" s="526"/>
      <c r="FEP60" s="526"/>
      <c r="FEQ60" s="526"/>
      <c r="FER60" s="526"/>
      <c r="FES60" s="526"/>
      <c r="FET60" s="526"/>
      <c r="FEU60" s="526"/>
      <c r="FEV60" s="526"/>
      <c r="FEW60" s="526"/>
      <c r="FEX60" s="526"/>
      <c r="FEY60" s="526"/>
      <c r="FEZ60" s="526"/>
      <c r="FFA60" s="526"/>
      <c r="FFB60" s="526"/>
      <c r="FFC60" s="526"/>
      <c r="FFD60" s="526"/>
      <c r="FFE60" s="526"/>
      <c r="FFF60" s="526"/>
      <c r="FFG60" s="526"/>
      <c r="FFH60" s="526"/>
      <c r="FFI60" s="526"/>
      <c r="FFJ60" s="526"/>
      <c r="FFK60" s="526"/>
      <c r="FFL60" s="526"/>
      <c r="FFM60" s="526"/>
      <c r="FFN60" s="526"/>
      <c r="FFO60" s="526"/>
      <c r="FFP60" s="526"/>
      <c r="FFQ60" s="526"/>
      <c r="FFR60" s="526"/>
      <c r="FFS60" s="526"/>
      <c r="FFT60" s="526"/>
      <c r="FFU60" s="526"/>
      <c r="FFV60" s="526"/>
      <c r="FFW60" s="526"/>
      <c r="FFX60" s="526"/>
      <c r="FFY60" s="526"/>
      <c r="FFZ60" s="526"/>
      <c r="FGA60" s="526"/>
      <c r="FGB60" s="526"/>
      <c r="FGC60" s="526"/>
      <c r="FGD60" s="526"/>
      <c r="FGE60" s="526"/>
      <c r="FGF60" s="526"/>
      <c r="FGG60" s="526"/>
      <c r="FGH60" s="526"/>
      <c r="FGI60" s="526"/>
      <c r="FGJ60" s="526"/>
      <c r="FGK60" s="526"/>
      <c r="FGL60" s="526"/>
      <c r="FGM60" s="526"/>
      <c r="FGN60" s="526"/>
      <c r="FGO60" s="526"/>
      <c r="FGP60" s="526"/>
      <c r="FGQ60" s="526"/>
      <c r="FGR60" s="526"/>
      <c r="FGS60" s="526"/>
      <c r="FGT60" s="526"/>
      <c r="FGU60" s="526"/>
      <c r="FGV60" s="526"/>
      <c r="FGW60" s="526"/>
      <c r="FGX60" s="526"/>
      <c r="FGY60" s="526"/>
      <c r="FGZ60" s="526"/>
      <c r="FHA60" s="526"/>
      <c r="FHB60" s="526"/>
      <c r="FHC60" s="526"/>
      <c r="FHD60" s="526"/>
      <c r="FHE60" s="526"/>
      <c r="FHF60" s="526"/>
      <c r="FHG60" s="526"/>
      <c r="FHH60" s="526"/>
      <c r="FHI60" s="526"/>
      <c r="FHJ60" s="526"/>
      <c r="FHK60" s="526"/>
      <c r="FHL60" s="526"/>
      <c r="FHM60" s="526"/>
      <c r="FHN60" s="526"/>
      <c r="FHO60" s="526"/>
      <c r="FHP60" s="526"/>
      <c r="FHQ60" s="526"/>
      <c r="FHR60" s="526"/>
      <c r="FHS60" s="526"/>
      <c r="FHT60" s="526"/>
      <c r="FHU60" s="526"/>
      <c r="FHV60" s="526"/>
      <c r="FHW60" s="526"/>
      <c r="FHX60" s="526"/>
      <c r="FHY60" s="526"/>
      <c r="FHZ60" s="526"/>
      <c r="FIA60" s="526"/>
      <c r="FIB60" s="526"/>
      <c r="FIC60" s="526"/>
      <c r="FID60" s="526"/>
      <c r="FIE60" s="526"/>
      <c r="FIF60" s="526"/>
      <c r="FIG60" s="526"/>
      <c r="FIH60" s="526"/>
      <c r="FII60" s="526"/>
      <c r="FIJ60" s="526"/>
      <c r="FIK60" s="526"/>
      <c r="FIL60" s="526"/>
      <c r="FIM60" s="526"/>
      <c r="FIN60" s="526"/>
      <c r="FIO60" s="526"/>
      <c r="FIP60" s="526"/>
      <c r="FIQ60" s="526"/>
      <c r="FIR60" s="526"/>
      <c r="FIS60" s="526"/>
      <c r="FIT60" s="526"/>
      <c r="FIU60" s="526"/>
      <c r="FIV60" s="526"/>
      <c r="FIW60" s="526"/>
      <c r="FIX60" s="526"/>
      <c r="FIY60" s="526"/>
      <c r="FIZ60" s="526"/>
      <c r="FJA60" s="526"/>
      <c r="FJB60" s="526"/>
      <c r="FJC60" s="526"/>
      <c r="FJD60" s="526"/>
      <c r="FJE60" s="526"/>
      <c r="FJF60" s="526"/>
      <c r="FJG60" s="526"/>
      <c r="FJH60" s="526"/>
      <c r="FJI60" s="526"/>
      <c r="FJJ60" s="526"/>
      <c r="FJK60" s="526"/>
      <c r="FJL60" s="526"/>
      <c r="FJM60" s="526"/>
      <c r="FJN60" s="526"/>
      <c r="FJO60" s="526"/>
      <c r="FJP60" s="526"/>
      <c r="FJQ60" s="526"/>
      <c r="FJR60" s="526"/>
      <c r="FJS60" s="526"/>
      <c r="FJT60" s="526"/>
      <c r="FJU60" s="526"/>
      <c r="FJV60" s="526"/>
      <c r="FJW60" s="526"/>
      <c r="FJX60" s="526"/>
      <c r="FJY60" s="526"/>
      <c r="FJZ60" s="526"/>
      <c r="FKA60" s="526"/>
      <c r="FKB60" s="526"/>
      <c r="FKC60" s="526"/>
      <c r="FKD60" s="526"/>
      <c r="FKE60" s="526"/>
      <c r="FKF60" s="526"/>
      <c r="FKG60" s="526"/>
      <c r="FKH60" s="526"/>
      <c r="FKI60" s="526"/>
      <c r="FKJ60" s="526"/>
      <c r="FKK60" s="526"/>
      <c r="FKL60" s="526"/>
      <c r="FKM60" s="526"/>
      <c r="FKN60" s="526"/>
      <c r="FKO60" s="526"/>
      <c r="FKP60" s="526"/>
      <c r="FKQ60" s="526"/>
      <c r="FKR60" s="526"/>
      <c r="FKS60" s="526"/>
      <c r="FKT60" s="526"/>
      <c r="FKU60" s="526"/>
      <c r="FKV60" s="526"/>
      <c r="FKW60" s="526"/>
      <c r="FKX60" s="526"/>
      <c r="FKY60" s="526"/>
      <c r="FKZ60" s="526"/>
      <c r="FLA60" s="526"/>
      <c r="FLB60" s="526"/>
      <c r="FLC60" s="526"/>
      <c r="FLD60" s="526"/>
      <c r="FLE60" s="526"/>
      <c r="FLF60" s="526"/>
      <c r="FLG60" s="526"/>
      <c r="FLH60" s="526"/>
      <c r="FLI60" s="526"/>
      <c r="FLJ60" s="526"/>
      <c r="FLK60" s="526"/>
      <c r="FLL60" s="526"/>
      <c r="FLM60" s="526"/>
      <c r="FLN60" s="526"/>
      <c r="FLO60" s="526"/>
      <c r="FLP60" s="526"/>
      <c r="FLQ60" s="526"/>
      <c r="FLR60" s="526"/>
      <c r="FLS60" s="526"/>
      <c r="FLT60" s="526"/>
      <c r="FLU60" s="526"/>
      <c r="FLV60" s="526"/>
      <c r="FLW60" s="526"/>
      <c r="FLX60" s="526"/>
      <c r="FLY60" s="526"/>
      <c r="FLZ60" s="526"/>
      <c r="FMA60" s="526"/>
      <c r="FMB60" s="526"/>
      <c r="FMC60" s="526"/>
      <c r="FMD60" s="526"/>
      <c r="FME60" s="526"/>
      <c r="FMF60" s="526"/>
      <c r="FMG60" s="526"/>
      <c r="FMH60" s="526"/>
      <c r="FMI60" s="526"/>
      <c r="FMJ60" s="526"/>
      <c r="FMK60" s="526"/>
      <c r="FML60" s="526"/>
      <c r="FMM60" s="526"/>
      <c r="FMN60" s="526"/>
      <c r="FMO60" s="526"/>
      <c r="FMP60" s="526"/>
      <c r="FMQ60" s="526"/>
      <c r="FMR60" s="526"/>
      <c r="FMS60" s="526"/>
      <c r="FMT60" s="526"/>
      <c r="FMU60" s="526"/>
      <c r="FMV60" s="526"/>
      <c r="FMW60" s="526"/>
      <c r="FMX60" s="526"/>
      <c r="FMY60" s="526"/>
      <c r="FMZ60" s="526"/>
      <c r="FNA60" s="526"/>
      <c r="FNB60" s="526"/>
      <c r="FNC60" s="526"/>
      <c r="FND60" s="526"/>
      <c r="FNE60" s="526"/>
      <c r="FNF60" s="526"/>
      <c r="FNG60" s="526"/>
      <c r="FNH60" s="526"/>
      <c r="FNI60" s="526"/>
      <c r="FNJ60" s="526"/>
      <c r="FNK60" s="526"/>
      <c r="FNL60" s="526"/>
      <c r="FNM60" s="526"/>
      <c r="FNN60" s="526"/>
      <c r="FNO60" s="526"/>
      <c r="FNP60" s="526"/>
      <c r="FNQ60" s="526"/>
      <c r="FNR60" s="526"/>
      <c r="FNS60" s="526"/>
      <c r="FNT60" s="526"/>
      <c r="FNU60" s="526"/>
      <c r="FNV60" s="526"/>
      <c r="FNW60" s="526"/>
      <c r="FNX60" s="526"/>
      <c r="FNY60" s="526"/>
      <c r="FNZ60" s="526"/>
      <c r="FOA60" s="526"/>
      <c r="FOB60" s="526"/>
      <c r="FOC60" s="526"/>
      <c r="FOD60" s="526"/>
      <c r="FOE60" s="526"/>
      <c r="FOF60" s="526"/>
      <c r="FOG60" s="526"/>
      <c r="FOH60" s="526"/>
      <c r="FOI60" s="526"/>
      <c r="FOJ60" s="526"/>
      <c r="FOK60" s="526"/>
      <c r="FOL60" s="526"/>
      <c r="FOM60" s="526"/>
      <c r="FON60" s="526"/>
      <c r="FOO60" s="526"/>
      <c r="FOP60" s="526"/>
      <c r="FOQ60" s="526"/>
      <c r="FOR60" s="526"/>
      <c r="FOS60" s="526"/>
      <c r="FOT60" s="526"/>
      <c r="FOU60" s="526"/>
      <c r="FOV60" s="526"/>
      <c r="FOW60" s="526"/>
      <c r="FOX60" s="526"/>
      <c r="FOY60" s="526"/>
      <c r="FOZ60" s="526"/>
      <c r="FPA60" s="526"/>
      <c r="FPB60" s="526"/>
      <c r="FPC60" s="526"/>
      <c r="FPD60" s="526"/>
      <c r="FPE60" s="526"/>
      <c r="FPF60" s="526"/>
      <c r="FPG60" s="526"/>
      <c r="FPH60" s="526"/>
      <c r="FPI60" s="526"/>
      <c r="FPJ60" s="526"/>
      <c r="FPK60" s="526"/>
      <c r="FPL60" s="526"/>
      <c r="FPM60" s="526"/>
      <c r="FPN60" s="526"/>
      <c r="FPO60" s="526"/>
      <c r="FPP60" s="526"/>
      <c r="FPQ60" s="526"/>
      <c r="FPR60" s="526"/>
      <c r="FPS60" s="526"/>
      <c r="FPT60" s="526"/>
      <c r="FPU60" s="526"/>
      <c r="FPV60" s="526"/>
      <c r="FPW60" s="526"/>
      <c r="FPX60" s="526"/>
      <c r="FPY60" s="526"/>
      <c r="FPZ60" s="526"/>
      <c r="FQA60" s="526"/>
      <c r="FQB60" s="526"/>
      <c r="FQC60" s="526"/>
      <c r="FQD60" s="526"/>
      <c r="FQE60" s="526"/>
      <c r="FQF60" s="526"/>
      <c r="FQG60" s="526"/>
      <c r="FQH60" s="526"/>
      <c r="FQI60" s="526"/>
      <c r="FQJ60" s="526"/>
      <c r="FQK60" s="526"/>
      <c r="FQL60" s="526"/>
      <c r="FQM60" s="526"/>
      <c r="FQN60" s="526"/>
      <c r="FQO60" s="526"/>
      <c r="FQP60" s="526"/>
      <c r="FQQ60" s="526"/>
      <c r="FQR60" s="526"/>
      <c r="FQS60" s="526"/>
      <c r="FQT60" s="526"/>
      <c r="FQU60" s="526"/>
      <c r="FQV60" s="526"/>
      <c r="FQW60" s="526"/>
      <c r="FQX60" s="526"/>
      <c r="FQY60" s="526"/>
      <c r="FQZ60" s="526"/>
      <c r="FRA60" s="526"/>
      <c r="FRB60" s="526"/>
      <c r="FRC60" s="526"/>
      <c r="FRD60" s="526"/>
      <c r="FRE60" s="526"/>
      <c r="FRF60" s="526"/>
      <c r="FRG60" s="526"/>
      <c r="FRH60" s="526"/>
      <c r="FRI60" s="526"/>
      <c r="FRJ60" s="526"/>
      <c r="FRK60" s="526"/>
      <c r="FRL60" s="526"/>
      <c r="FRM60" s="526"/>
      <c r="FRN60" s="526"/>
      <c r="FRO60" s="526"/>
      <c r="FRP60" s="526"/>
      <c r="FRQ60" s="526"/>
      <c r="FRR60" s="526"/>
      <c r="FRS60" s="526"/>
      <c r="FRT60" s="526"/>
      <c r="FRU60" s="526"/>
      <c r="FRV60" s="526"/>
      <c r="FRW60" s="526"/>
      <c r="FRX60" s="526"/>
      <c r="FRY60" s="526"/>
      <c r="FRZ60" s="526"/>
      <c r="FSA60" s="526"/>
      <c r="FSB60" s="526"/>
      <c r="FSC60" s="526"/>
      <c r="FSD60" s="526"/>
      <c r="FSE60" s="526"/>
      <c r="FSF60" s="526"/>
      <c r="FSG60" s="526"/>
      <c r="FSH60" s="526"/>
      <c r="FSI60" s="526"/>
      <c r="FSJ60" s="526"/>
      <c r="FSK60" s="526"/>
      <c r="FSL60" s="526"/>
      <c r="FSM60" s="526"/>
      <c r="FSN60" s="526"/>
      <c r="FSO60" s="526"/>
      <c r="FSP60" s="526"/>
      <c r="FSQ60" s="526"/>
      <c r="FSR60" s="526"/>
      <c r="FSS60" s="526"/>
      <c r="FST60" s="526"/>
      <c r="FSU60" s="526"/>
      <c r="FSV60" s="526"/>
      <c r="FSW60" s="526"/>
      <c r="FSX60" s="526"/>
      <c r="FSY60" s="526"/>
      <c r="FSZ60" s="526"/>
      <c r="FTA60" s="526"/>
      <c r="FTB60" s="526"/>
      <c r="FTC60" s="526"/>
      <c r="FTD60" s="526"/>
      <c r="FTE60" s="526"/>
      <c r="FTF60" s="526"/>
      <c r="FTG60" s="526"/>
      <c r="FTH60" s="526"/>
      <c r="FTI60" s="526"/>
      <c r="FTJ60" s="526"/>
      <c r="FTK60" s="526"/>
      <c r="FTL60" s="526"/>
      <c r="FTM60" s="526"/>
      <c r="FTN60" s="526"/>
      <c r="FTO60" s="526"/>
      <c r="FTP60" s="526"/>
      <c r="FTQ60" s="526"/>
      <c r="FTR60" s="526"/>
      <c r="FTS60" s="526"/>
      <c r="FTT60" s="526"/>
      <c r="FTU60" s="526"/>
      <c r="FTV60" s="526"/>
      <c r="FTW60" s="526"/>
      <c r="FTX60" s="526"/>
      <c r="FTY60" s="526"/>
      <c r="FTZ60" s="526"/>
      <c r="FUA60" s="526"/>
      <c r="FUB60" s="526"/>
      <c r="FUC60" s="526"/>
      <c r="FUD60" s="526"/>
      <c r="FUE60" s="526"/>
      <c r="FUF60" s="526"/>
      <c r="FUG60" s="526"/>
      <c r="FUH60" s="526"/>
      <c r="FUI60" s="526"/>
      <c r="FUJ60" s="526"/>
      <c r="FUK60" s="526"/>
      <c r="FUL60" s="526"/>
      <c r="FUM60" s="526"/>
      <c r="FUN60" s="526"/>
      <c r="FUO60" s="526"/>
      <c r="FUP60" s="526"/>
      <c r="FUQ60" s="526"/>
      <c r="FUR60" s="526"/>
      <c r="FUS60" s="526"/>
      <c r="FUT60" s="526"/>
      <c r="FUU60" s="526"/>
      <c r="FUV60" s="526"/>
      <c r="FUW60" s="526"/>
      <c r="FUX60" s="526"/>
      <c r="FUY60" s="526"/>
      <c r="FUZ60" s="526"/>
      <c r="FVA60" s="526"/>
      <c r="FVB60" s="526"/>
      <c r="FVC60" s="526"/>
      <c r="FVD60" s="526"/>
      <c r="FVE60" s="526"/>
      <c r="FVF60" s="526"/>
      <c r="FVG60" s="526"/>
      <c r="FVH60" s="526"/>
      <c r="FVI60" s="526"/>
      <c r="FVJ60" s="526"/>
      <c r="FVK60" s="526"/>
      <c r="FVL60" s="526"/>
      <c r="FVM60" s="526"/>
      <c r="FVN60" s="526"/>
      <c r="FVO60" s="526"/>
      <c r="FVP60" s="526"/>
      <c r="FVQ60" s="526"/>
      <c r="FVR60" s="526"/>
      <c r="FVS60" s="526"/>
      <c r="FVT60" s="526"/>
      <c r="FVU60" s="526"/>
      <c r="FVV60" s="526"/>
      <c r="FVW60" s="526"/>
      <c r="FVX60" s="526"/>
      <c r="FVY60" s="526"/>
      <c r="FVZ60" s="526"/>
      <c r="FWA60" s="526"/>
      <c r="FWB60" s="526"/>
      <c r="FWC60" s="526"/>
      <c r="FWD60" s="526"/>
      <c r="FWE60" s="526"/>
      <c r="FWF60" s="526"/>
      <c r="FWG60" s="526"/>
      <c r="FWH60" s="526"/>
      <c r="FWI60" s="526"/>
      <c r="FWJ60" s="526"/>
      <c r="FWK60" s="526"/>
      <c r="FWL60" s="526"/>
      <c r="FWM60" s="526"/>
      <c r="FWN60" s="526"/>
      <c r="FWO60" s="526"/>
      <c r="FWP60" s="526"/>
      <c r="FWQ60" s="526"/>
      <c r="FWR60" s="526"/>
      <c r="FWS60" s="526"/>
      <c r="FWT60" s="526"/>
      <c r="FWU60" s="526"/>
      <c r="FWV60" s="526"/>
      <c r="FWW60" s="526"/>
      <c r="FWX60" s="526"/>
      <c r="FWY60" s="526"/>
      <c r="FWZ60" s="526"/>
      <c r="FXA60" s="526"/>
      <c r="FXB60" s="526"/>
      <c r="FXC60" s="526"/>
      <c r="FXD60" s="526"/>
      <c r="FXE60" s="526"/>
      <c r="FXF60" s="526"/>
      <c r="FXG60" s="526"/>
      <c r="FXH60" s="526"/>
      <c r="FXI60" s="526"/>
      <c r="FXJ60" s="526"/>
      <c r="FXK60" s="526"/>
      <c r="FXL60" s="526"/>
      <c r="FXM60" s="526"/>
      <c r="FXN60" s="526"/>
      <c r="FXO60" s="526"/>
      <c r="FXP60" s="526"/>
      <c r="FXQ60" s="526"/>
      <c r="FXR60" s="526"/>
      <c r="FXS60" s="526"/>
      <c r="FXT60" s="526"/>
      <c r="FXU60" s="526"/>
      <c r="FXV60" s="526"/>
      <c r="FXW60" s="526"/>
      <c r="FXX60" s="526"/>
      <c r="FXY60" s="526"/>
      <c r="FXZ60" s="526"/>
      <c r="FYA60" s="526"/>
      <c r="FYB60" s="526"/>
      <c r="FYC60" s="526"/>
      <c r="FYD60" s="526"/>
      <c r="FYE60" s="526"/>
      <c r="FYF60" s="526"/>
      <c r="FYG60" s="526"/>
      <c r="FYH60" s="526"/>
      <c r="FYI60" s="526"/>
      <c r="FYJ60" s="526"/>
      <c r="FYK60" s="526"/>
      <c r="FYL60" s="526"/>
      <c r="FYM60" s="526"/>
      <c r="FYN60" s="526"/>
      <c r="FYO60" s="526"/>
      <c r="FYP60" s="526"/>
      <c r="FYQ60" s="526"/>
      <c r="FYR60" s="526"/>
      <c r="FYS60" s="526"/>
      <c r="FYT60" s="526"/>
      <c r="FYU60" s="526"/>
      <c r="FYV60" s="526"/>
      <c r="FYW60" s="526"/>
      <c r="FYX60" s="526"/>
      <c r="FYY60" s="526"/>
      <c r="FYZ60" s="526"/>
      <c r="FZA60" s="526"/>
      <c r="FZB60" s="526"/>
      <c r="FZC60" s="526"/>
      <c r="FZD60" s="526"/>
      <c r="FZE60" s="526"/>
      <c r="FZF60" s="526"/>
      <c r="FZG60" s="526"/>
      <c r="FZH60" s="526"/>
      <c r="FZI60" s="526"/>
      <c r="FZJ60" s="526"/>
      <c r="FZK60" s="526"/>
      <c r="FZL60" s="526"/>
      <c r="FZM60" s="526"/>
      <c r="FZN60" s="526"/>
      <c r="FZO60" s="526"/>
      <c r="FZP60" s="526"/>
      <c r="FZQ60" s="526"/>
      <c r="FZR60" s="526"/>
      <c r="FZS60" s="526"/>
      <c r="FZT60" s="526"/>
      <c r="FZU60" s="526"/>
      <c r="FZV60" s="526"/>
      <c r="FZW60" s="526"/>
      <c r="FZX60" s="526"/>
      <c r="FZY60" s="526"/>
      <c r="FZZ60" s="526"/>
      <c r="GAA60" s="526"/>
      <c r="GAB60" s="526"/>
      <c r="GAC60" s="526"/>
      <c r="GAD60" s="526"/>
      <c r="GAE60" s="526"/>
      <c r="GAF60" s="526"/>
      <c r="GAG60" s="526"/>
      <c r="GAH60" s="526"/>
      <c r="GAI60" s="526"/>
      <c r="GAJ60" s="526"/>
      <c r="GAK60" s="526"/>
      <c r="GAL60" s="526"/>
      <c r="GAM60" s="526"/>
      <c r="GAN60" s="526"/>
      <c r="GAO60" s="526"/>
      <c r="GAP60" s="526"/>
      <c r="GAQ60" s="526"/>
      <c r="GAR60" s="526"/>
      <c r="GAS60" s="526"/>
      <c r="GAT60" s="526"/>
      <c r="GAU60" s="526"/>
      <c r="GAV60" s="526"/>
      <c r="GAW60" s="526"/>
      <c r="GAX60" s="526"/>
      <c r="GAY60" s="526"/>
      <c r="GAZ60" s="526"/>
      <c r="GBA60" s="526"/>
      <c r="GBB60" s="526"/>
      <c r="GBC60" s="526"/>
      <c r="GBD60" s="526"/>
      <c r="GBE60" s="526"/>
      <c r="GBF60" s="526"/>
      <c r="GBG60" s="526"/>
      <c r="GBH60" s="526"/>
      <c r="GBI60" s="526"/>
      <c r="GBJ60" s="526"/>
      <c r="GBK60" s="526"/>
      <c r="GBL60" s="526"/>
      <c r="GBM60" s="526"/>
      <c r="GBN60" s="526"/>
      <c r="GBO60" s="526"/>
      <c r="GBP60" s="526"/>
      <c r="GBQ60" s="526"/>
      <c r="GBR60" s="526"/>
      <c r="GBS60" s="526"/>
      <c r="GBT60" s="526"/>
      <c r="GBU60" s="526"/>
      <c r="GBV60" s="526"/>
      <c r="GBW60" s="526"/>
      <c r="GBX60" s="526"/>
      <c r="GBY60" s="526"/>
      <c r="GBZ60" s="526"/>
      <c r="GCA60" s="526"/>
      <c r="GCB60" s="526"/>
      <c r="GCC60" s="526"/>
      <c r="GCD60" s="526"/>
      <c r="GCE60" s="526"/>
      <c r="GCF60" s="526"/>
      <c r="GCG60" s="526"/>
      <c r="GCH60" s="526"/>
      <c r="GCI60" s="526"/>
      <c r="GCJ60" s="526"/>
      <c r="GCK60" s="526"/>
      <c r="GCL60" s="526"/>
      <c r="GCM60" s="526"/>
      <c r="GCN60" s="526"/>
      <c r="GCO60" s="526"/>
      <c r="GCP60" s="526"/>
      <c r="GCQ60" s="526"/>
      <c r="GCR60" s="526"/>
      <c r="GCS60" s="526"/>
      <c r="GCT60" s="526"/>
      <c r="GCU60" s="526"/>
      <c r="GCV60" s="526"/>
      <c r="GCW60" s="526"/>
      <c r="GCX60" s="526"/>
      <c r="GCY60" s="526"/>
      <c r="GCZ60" s="526"/>
      <c r="GDA60" s="526"/>
      <c r="GDB60" s="526"/>
      <c r="GDC60" s="526"/>
      <c r="GDD60" s="526"/>
      <c r="GDE60" s="526"/>
      <c r="GDF60" s="526"/>
      <c r="GDG60" s="526"/>
      <c r="GDH60" s="526"/>
      <c r="GDI60" s="526"/>
      <c r="GDJ60" s="526"/>
      <c r="GDK60" s="526"/>
      <c r="GDL60" s="526"/>
      <c r="GDM60" s="526"/>
      <c r="GDN60" s="526"/>
      <c r="GDO60" s="526"/>
      <c r="GDP60" s="526"/>
      <c r="GDQ60" s="526"/>
      <c r="GDR60" s="526"/>
      <c r="GDS60" s="526"/>
      <c r="GDT60" s="526"/>
      <c r="GDU60" s="526"/>
      <c r="GDV60" s="526"/>
      <c r="GDW60" s="526"/>
      <c r="GDX60" s="526"/>
      <c r="GDY60" s="526"/>
      <c r="GDZ60" s="526"/>
      <c r="GEA60" s="526"/>
      <c r="GEB60" s="526"/>
      <c r="GEC60" s="526"/>
      <c r="GED60" s="526"/>
      <c r="GEE60" s="526"/>
      <c r="GEF60" s="526"/>
      <c r="GEG60" s="526"/>
      <c r="GEH60" s="526"/>
      <c r="GEI60" s="526"/>
      <c r="GEJ60" s="526"/>
      <c r="GEK60" s="526"/>
      <c r="GEL60" s="526"/>
      <c r="GEM60" s="526"/>
      <c r="GEN60" s="526"/>
      <c r="GEO60" s="526"/>
      <c r="GEP60" s="526"/>
      <c r="GEQ60" s="526"/>
      <c r="GER60" s="526"/>
      <c r="GES60" s="526"/>
      <c r="GET60" s="526"/>
      <c r="GEU60" s="526"/>
      <c r="GEV60" s="526"/>
      <c r="GEW60" s="526"/>
      <c r="GEX60" s="526"/>
      <c r="GEY60" s="526"/>
      <c r="GEZ60" s="526"/>
      <c r="GFA60" s="526"/>
      <c r="GFB60" s="526"/>
      <c r="GFC60" s="526"/>
      <c r="GFD60" s="526"/>
      <c r="GFE60" s="526"/>
      <c r="GFF60" s="526"/>
      <c r="GFG60" s="526"/>
      <c r="GFH60" s="526"/>
      <c r="GFI60" s="526"/>
      <c r="GFJ60" s="526"/>
      <c r="GFK60" s="526"/>
      <c r="GFL60" s="526"/>
      <c r="GFM60" s="526"/>
      <c r="GFN60" s="526"/>
      <c r="GFO60" s="526"/>
      <c r="GFP60" s="526"/>
      <c r="GFQ60" s="526"/>
      <c r="GFR60" s="526"/>
      <c r="GFS60" s="526"/>
      <c r="GFT60" s="526"/>
      <c r="GFU60" s="526"/>
      <c r="GFV60" s="526"/>
      <c r="GFW60" s="526"/>
      <c r="GFX60" s="526"/>
      <c r="GFY60" s="526"/>
      <c r="GFZ60" s="526"/>
      <c r="GGA60" s="526"/>
      <c r="GGB60" s="526"/>
      <c r="GGC60" s="526"/>
      <c r="GGD60" s="526"/>
      <c r="GGE60" s="526"/>
      <c r="GGF60" s="526"/>
      <c r="GGG60" s="526"/>
      <c r="GGH60" s="526"/>
      <c r="GGI60" s="526"/>
      <c r="GGJ60" s="526"/>
      <c r="GGK60" s="526"/>
      <c r="GGL60" s="526"/>
      <c r="GGM60" s="526"/>
      <c r="GGN60" s="526"/>
      <c r="GGO60" s="526"/>
      <c r="GGP60" s="526"/>
      <c r="GGQ60" s="526"/>
      <c r="GGR60" s="526"/>
      <c r="GGS60" s="526"/>
      <c r="GGT60" s="526"/>
      <c r="GGU60" s="526"/>
      <c r="GGV60" s="526"/>
      <c r="GGW60" s="526"/>
      <c r="GGX60" s="526"/>
      <c r="GGY60" s="526"/>
      <c r="GGZ60" s="526"/>
      <c r="GHA60" s="526"/>
      <c r="GHB60" s="526"/>
      <c r="GHC60" s="526"/>
      <c r="GHD60" s="526"/>
      <c r="GHE60" s="526"/>
      <c r="GHF60" s="526"/>
      <c r="GHG60" s="526"/>
      <c r="GHH60" s="526"/>
      <c r="GHI60" s="526"/>
      <c r="GHJ60" s="526"/>
      <c r="GHK60" s="526"/>
      <c r="GHL60" s="526"/>
      <c r="GHM60" s="526"/>
      <c r="GHN60" s="526"/>
      <c r="GHO60" s="526"/>
      <c r="GHP60" s="526"/>
      <c r="GHQ60" s="526"/>
      <c r="GHR60" s="526"/>
      <c r="GHS60" s="526"/>
      <c r="GHT60" s="526"/>
      <c r="GHU60" s="526"/>
      <c r="GHV60" s="526"/>
      <c r="GHW60" s="526"/>
      <c r="GHX60" s="526"/>
      <c r="GHY60" s="526"/>
      <c r="GHZ60" s="526"/>
      <c r="GIA60" s="526"/>
      <c r="GIB60" s="526"/>
      <c r="GIC60" s="526"/>
      <c r="GID60" s="526"/>
      <c r="GIE60" s="526"/>
      <c r="GIF60" s="526"/>
      <c r="GIG60" s="526"/>
      <c r="GIH60" s="526"/>
      <c r="GII60" s="526"/>
      <c r="GIJ60" s="526"/>
      <c r="GIK60" s="526"/>
      <c r="GIL60" s="526"/>
      <c r="GIM60" s="526"/>
      <c r="GIN60" s="526"/>
      <c r="GIO60" s="526"/>
      <c r="GIP60" s="526"/>
      <c r="GIQ60" s="526"/>
      <c r="GIR60" s="526"/>
      <c r="GIS60" s="526"/>
      <c r="GIT60" s="526"/>
      <c r="GIU60" s="526"/>
      <c r="GIV60" s="526"/>
      <c r="GIW60" s="526"/>
      <c r="GIX60" s="526"/>
      <c r="GIY60" s="526"/>
      <c r="GIZ60" s="526"/>
      <c r="GJA60" s="526"/>
      <c r="GJB60" s="526"/>
      <c r="GJC60" s="526"/>
      <c r="GJD60" s="526"/>
      <c r="GJE60" s="526"/>
      <c r="GJF60" s="526"/>
      <c r="GJG60" s="526"/>
      <c r="GJH60" s="526"/>
      <c r="GJI60" s="526"/>
      <c r="GJJ60" s="526"/>
      <c r="GJK60" s="526"/>
      <c r="GJL60" s="526"/>
      <c r="GJM60" s="526"/>
      <c r="GJN60" s="526"/>
      <c r="GJO60" s="526"/>
      <c r="GJP60" s="526"/>
      <c r="GJQ60" s="526"/>
      <c r="GJR60" s="526"/>
      <c r="GJS60" s="526"/>
      <c r="GJT60" s="526"/>
      <c r="GJU60" s="526"/>
      <c r="GJV60" s="526"/>
      <c r="GJW60" s="526"/>
      <c r="GJX60" s="526"/>
      <c r="GJY60" s="526"/>
      <c r="GJZ60" s="526"/>
      <c r="GKA60" s="526"/>
      <c r="GKB60" s="526"/>
      <c r="GKC60" s="526"/>
      <c r="GKD60" s="526"/>
      <c r="GKE60" s="526"/>
      <c r="GKF60" s="526"/>
      <c r="GKG60" s="526"/>
      <c r="GKH60" s="526"/>
      <c r="GKI60" s="526"/>
      <c r="GKJ60" s="526"/>
      <c r="GKK60" s="526"/>
      <c r="GKL60" s="526"/>
      <c r="GKM60" s="526"/>
      <c r="GKN60" s="526"/>
      <c r="GKO60" s="526"/>
      <c r="GKP60" s="526"/>
      <c r="GKQ60" s="526"/>
      <c r="GKR60" s="526"/>
      <c r="GKS60" s="526"/>
      <c r="GKT60" s="526"/>
      <c r="GKU60" s="526"/>
      <c r="GKV60" s="526"/>
      <c r="GKW60" s="526"/>
      <c r="GKX60" s="526"/>
      <c r="GKY60" s="526"/>
      <c r="GKZ60" s="526"/>
      <c r="GLA60" s="526"/>
      <c r="GLB60" s="526"/>
      <c r="GLC60" s="526"/>
      <c r="GLD60" s="526"/>
      <c r="GLE60" s="526"/>
      <c r="GLF60" s="526"/>
      <c r="GLG60" s="526"/>
      <c r="GLH60" s="526"/>
      <c r="GLI60" s="526"/>
      <c r="GLJ60" s="526"/>
      <c r="GLK60" s="526"/>
      <c r="GLL60" s="526"/>
      <c r="GLM60" s="526"/>
      <c r="GLN60" s="526"/>
      <c r="GLO60" s="526"/>
      <c r="GLP60" s="526"/>
      <c r="GLQ60" s="526"/>
      <c r="GLR60" s="526"/>
      <c r="GLS60" s="526"/>
      <c r="GLT60" s="526"/>
      <c r="GLU60" s="526"/>
      <c r="GLV60" s="526"/>
      <c r="GLW60" s="526"/>
      <c r="GLX60" s="526"/>
      <c r="GLY60" s="526"/>
      <c r="GLZ60" s="526"/>
      <c r="GMA60" s="526"/>
      <c r="GMB60" s="526"/>
      <c r="GMC60" s="526"/>
      <c r="GMD60" s="526"/>
      <c r="GME60" s="526"/>
      <c r="GMF60" s="526"/>
      <c r="GMG60" s="526"/>
      <c r="GMH60" s="526"/>
      <c r="GMI60" s="526"/>
      <c r="GMJ60" s="526"/>
      <c r="GMK60" s="526"/>
      <c r="GML60" s="526"/>
      <c r="GMM60" s="526"/>
      <c r="GMN60" s="526"/>
      <c r="GMO60" s="526"/>
      <c r="GMP60" s="526"/>
      <c r="GMQ60" s="526"/>
      <c r="GMR60" s="526"/>
      <c r="GMS60" s="526"/>
      <c r="GMT60" s="526"/>
      <c r="GMU60" s="526"/>
      <c r="GMV60" s="526"/>
      <c r="GMW60" s="526"/>
      <c r="GMX60" s="526"/>
      <c r="GMY60" s="526"/>
      <c r="GMZ60" s="526"/>
      <c r="GNA60" s="526"/>
      <c r="GNB60" s="526"/>
      <c r="GNC60" s="526"/>
      <c r="GND60" s="526"/>
      <c r="GNE60" s="526"/>
      <c r="GNF60" s="526"/>
      <c r="GNG60" s="526"/>
      <c r="GNH60" s="526"/>
      <c r="GNI60" s="526"/>
      <c r="GNJ60" s="526"/>
      <c r="GNK60" s="526"/>
      <c r="GNL60" s="526"/>
      <c r="GNM60" s="526"/>
      <c r="GNN60" s="526"/>
      <c r="GNO60" s="526"/>
      <c r="GNP60" s="526"/>
      <c r="GNQ60" s="526"/>
      <c r="GNR60" s="526"/>
      <c r="GNS60" s="526"/>
      <c r="GNT60" s="526"/>
      <c r="GNU60" s="526"/>
      <c r="GNV60" s="526"/>
      <c r="GNW60" s="526"/>
      <c r="GNX60" s="526"/>
      <c r="GNY60" s="526"/>
      <c r="GNZ60" s="526"/>
      <c r="GOA60" s="526"/>
      <c r="GOB60" s="526"/>
      <c r="GOC60" s="526"/>
      <c r="GOD60" s="526"/>
      <c r="GOE60" s="526"/>
      <c r="GOF60" s="526"/>
      <c r="GOG60" s="526"/>
      <c r="GOH60" s="526"/>
      <c r="GOI60" s="526"/>
      <c r="GOJ60" s="526"/>
      <c r="GOK60" s="526"/>
      <c r="GOL60" s="526"/>
      <c r="GOM60" s="526"/>
      <c r="GON60" s="526"/>
      <c r="GOO60" s="526"/>
      <c r="GOP60" s="526"/>
      <c r="GOQ60" s="526"/>
      <c r="GOR60" s="526"/>
      <c r="GOS60" s="526"/>
      <c r="GOT60" s="526"/>
      <c r="GOU60" s="526"/>
      <c r="GOV60" s="526"/>
      <c r="GOW60" s="526"/>
      <c r="GOX60" s="526"/>
      <c r="GOY60" s="526"/>
      <c r="GOZ60" s="526"/>
      <c r="GPA60" s="526"/>
      <c r="GPB60" s="526"/>
      <c r="GPC60" s="526"/>
      <c r="GPD60" s="526"/>
      <c r="GPE60" s="526"/>
      <c r="GPF60" s="526"/>
      <c r="GPG60" s="526"/>
      <c r="GPH60" s="526"/>
      <c r="GPI60" s="526"/>
      <c r="GPJ60" s="526"/>
      <c r="GPK60" s="526"/>
      <c r="GPL60" s="526"/>
      <c r="GPM60" s="526"/>
      <c r="GPN60" s="526"/>
      <c r="GPO60" s="526"/>
      <c r="GPP60" s="526"/>
      <c r="GPQ60" s="526"/>
      <c r="GPR60" s="526"/>
      <c r="GPS60" s="526"/>
      <c r="GPT60" s="526"/>
      <c r="GPU60" s="526"/>
      <c r="GPV60" s="526"/>
      <c r="GPW60" s="526"/>
      <c r="GPX60" s="526"/>
      <c r="GPY60" s="526"/>
      <c r="GPZ60" s="526"/>
      <c r="GQA60" s="526"/>
      <c r="GQB60" s="526"/>
      <c r="GQC60" s="526"/>
      <c r="GQD60" s="526"/>
      <c r="GQE60" s="526"/>
      <c r="GQF60" s="526"/>
      <c r="GQG60" s="526"/>
      <c r="GQH60" s="526"/>
      <c r="GQI60" s="526"/>
      <c r="GQJ60" s="526"/>
      <c r="GQK60" s="526"/>
      <c r="GQL60" s="526"/>
      <c r="GQM60" s="526"/>
      <c r="GQN60" s="526"/>
      <c r="GQO60" s="526"/>
      <c r="GQP60" s="526"/>
      <c r="GQQ60" s="526"/>
      <c r="GQR60" s="526"/>
      <c r="GQS60" s="526"/>
      <c r="GQT60" s="526"/>
      <c r="GQU60" s="526"/>
      <c r="GQV60" s="526"/>
      <c r="GQW60" s="526"/>
      <c r="GQX60" s="526"/>
      <c r="GQY60" s="526"/>
      <c r="GQZ60" s="526"/>
      <c r="GRA60" s="526"/>
      <c r="GRB60" s="526"/>
      <c r="GRC60" s="526"/>
      <c r="GRD60" s="526"/>
      <c r="GRE60" s="526"/>
      <c r="GRF60" s="526"/>
      <c r="GRG60" s="526"/>
      <c r="GRH60" s="526"/>
      <c r="GRI60" s="526"/>
      <c r="GRJ60" s="526"/>
      <c r="GRK60" s="526"/>
      <c r="GRL60" s="526"/>
      <c r="GRM60" s="526"/>
      <c r="GRN60" s="526"/>
      <c r="GRO60" s="526"/>
      <c r="GRP60" s="526"/>
      <c r="GRQ60" s="526"/>
      <c r="GRR60" s="526"/>
      <c r="GRS60" s="526"/>
      <c r="GRT60" s="526"/>
      <c r="GRU60" s="526"/>
      <c r="GRV60" s="526"/>
      <c r="GRW60" s="526"/>
      <c r="GRX60" s="526"/>
      <c r="GRY60" s="526"/>
      <c r="GRZ60" s="526"/>
      <c r="GSA60" s="526"/>
      <c r="GSB60" s="526"/>
      <c r="GSC60" s="526"/>
      <c r="GSD60" s="526"/>
      <c r="GSE60" s="526"/>
      <c r="GSF60" s="526"/>
      <c r="GSG60" s="526"/>
      <c r="GSH60" s="526"/>
      <c r="GSI60" s="526"/>
      <c r="GSJ60" s="526"/>
      <c r="GSK60" s="526"/>
      <c r="GSL60" s="526"/>
      <c r="GSM60" s="526"/>
      <c r="GSN60" s="526"/>
      <c r="GSO60" s="526"/>
      <c r="GSP60" s="526"/>
      <c r="GSQ60" s="526"/>
      <c r="GSR60" s="526"/>
      <c r="GSS60" s="526"/>
      <c r="GST60" s="526"/>
      <c r="GSU60" s="526"/>
      <c r="GSV60" s="526"/>
      <c r="GSW60" s="526"/>
      <c r="GSX60" s="526"/>
      <c r="GSY60" s="526"/>
      <c r="GSZ60" s="526"/>
      <c r="GTA60" s="526"/>
      <c r="GTB60" s="526"/>
      <c r="GTC60" s="526"/>
      <c r="GTD60" s="526"/>
      <c r="GTE60" s="526"/>
      <c r="GTF60" s="526"/>
      <c r="GTG60" s="526"/>
      <c r="GTH60" s="526"/>
      <c r="GTI60" s="526"/>
      <c r="GTJ60" s="526"/>
      <c r="GTK60" s="526"/>
      <c r="GTL60" s="526"/>
      <c r="GTM60" s="526"/>
      <c r="GTN60" s="526"/>
      <c r="GTO60" s="526"/>
      <c r="GTP60" s="526"/>
      <c r="GTQ60" s="526"/>
      <c r="GTR60" s="526"/>
      <c r="GTS60" s="526"/>
      <c r="GTT60" s="526"/>
      <c r="GTU60" s="526"/>
      <c r="GTV60" s="526"/>
      <c r="GTW60" s="526"/>
      <c r="GTX60" s="526"/>
      <c r="GTY60" s="526"/>
      <c r="GTZ60" s="526"/>
      <c r="GUA60" s="526"/>
      <c r="GUB60" s="526"/>
      <c r="GUC60" s="526"/>
      <c r="GUD60" s="526"/>
      <c r="GUE60" s="526"/>
      <c r="GUF60" s="526"/>
      <c r="GUG60" s="526"/>
      <c r="GUH60" s="526"/>
      <c r="GUI60" s="526"/>
      <c r="GUJ60" s="526"/>
      <c r="GUK60" s="526"/>
      <c r="GUL60" s="526"/>
      <c r="GUM60" s="526"/>
      <c r="GUN60" s="526"/>
      <c r="GUO60" s="526"/>
      <c r="GUP60" s="526"/>
      <c r="GUQ60" s="526"/>
      <c r="GUR60" s="526"/>
      <c r="GUS60" s="526"/>
      <c r="GUT60" s="526"/>
      <c r="GUU60" s="526"/>
      <c r="GUV60" s="526"/>
      <c r="GUW60" s="526"/>
      <c r="GUX60" s="526"/>
      <c r="GUY60" s="526"/>
      <c r="GUZ60" s="526"/>
      <c r="GVA60" s="526"/>
      <c r="GVB60" s="526"/>
      <c r="GVC60" s="526"/>
      <c r="GVD60" s="526"/>
      <c r="GVE60" s="526"/>
      <c r="GVF60" s="526"/>
      <c r="GVG60" s="526"/>
      <c r="GVH60" s="526"/>
      <c r="GVI60" s="526"/>
      <c r="GVJ60" s="526"/>
      <c r="GVK60" s="526"/>
      <c r="GVL60" s="526"/>
      <c r="GVM60" s="526"/>
      <c r="GVN60" s="526"/>
      <c r="GVO60" s="526"/>
      <c r="GVP60" s="526"/>
      <c r="GVQ60" s="526"/>
      <c r="GVR60" s="526"/>
      <c r="GVS60" s="526"/>
      <c r="GVT60" s="526"/>
      <c r="GVU60" s="526"/>
      <c r="GVV60" s="526"/>
      <c r="GVW60" s="526"/>
      <c r="GVX60" s="526"/>
      <c r="GVY60" s="526"/>
      <c r="GVZ60" s="526"/>
      <c r="GWA60" s="526"/>
      <c r="GWB60" s="526"/>
      <c r="GWC60" s="526"/>
      <c r="GWD60" s="526"/>
      <c r="GWE60" s="526"/>
      <c r="GWF60" s="526"/>
      <c r="GWG60" s="526"/>
      <c r="GWH60" s="526"/>
      <c r="GWI60" s="526"/>
      <c r="GWJ60" s="526"/>
      <c r="GWK60" s="526"/>
      <c r="GWL60" s="526"/>
      <c r="GWM60" s="526"/>
      <c r="GWN60" s="526"/>
      <c r="GWO60" s="526"/>
      <c r="GWP60" s="526"/>
      <c r="GWQ60" s="526"/>
      <c r="GWR60" s="526"/>
      <c r="GWS60" s="526"/>
      <c r="GWT60" s="526"/>
      <c r="GWU60" s="526"/>
      <c r="GWV60" s="526"/>
      <c r="GWW60" s="526"/>
      <c r="GWX60" s="526"/>
      <c r="GWY60" s="526"/>
      <c r="GWZ60" s="526"/>
      <c r="GXA60" s="526"/>
      <c r="GXB60" s="526"/>
      <c r="GXC60" s="526"/>
      <c r="GXD60" s="526"/>
      <c r="GXE60" s="526"/>
      <c r="GXF60" s="526"/>
      <c r="GXG60" s="526"/>
      <c r="GXH60" s="526"/>
      <c r="GXI60" s="526"/>
      <c r="GXJ60" s="526"/>
      <c r="GXK60" s="526"/>
      <c r="GXL60" s="526"/>
      <c r="GXM60" s="526"/>
      <c r="GXN60" s="526"/>
      <c r="GXO60" s="526"/>
      <c r="GXP60" s="526"/>
      <c r="GXQ60" s="526"/>
      <c r="GXR60" s="526"/>
      <c r="GXS60" s="526"/>
      <c r="GXT60" s="526"/>
      <c r="GXU60" s="526"/>
      <c r="GXV60" s="526"/>
      <c r="GXW60" s="526"/>
      <c r="GXX60" s="526"/>
      <c r="GXY60" s="526"/>
      <c r="GXZ60" s="526"/>
      <c r="GYA60" s="526"/>
      <c r="GYB60" s="526"/>
      <c r="GYC60" s="526"/>
      <c r="GYD60" s="526"/>
      <c r="GYE60" s="526"/>
      <c r="GYF60" s="526"/>
      <c r="GYG60" s="526"/>
      <c r="GYH60" s="526"/>
      <c r="GYI60" s="526"/>
      <c r="GYJ60" s="526"/>
      <c r="GYK60" s="526"/>
      <c r="GYL60" s="526"/>
      <c r="GYM60" s="526"/>
      <c r="GYN60" s="526"/>
      <c r="GYO60" s="526"/>
      <c r="GYP60" s="526"/>
      <c r="GYQ60" s="526"/>
      <c r="GYR60" s="526"/>
      <c r="GYS60" s="526"/>
      <c r="GYT60" s="526"/>
      <c r="GYU60" s="526"/>
      <c r="GYV60" s="526"/>
      <c r="GYW60" s="526"/>
      <c r="GYX60" s="526"/>
      <c r="GYY60" s="526"/>
      <c r="GYZ60" s="526"/>
      <c r="GZA60" s="526"/>
      <c r="GZB60" s="526"/>
      <c r="GZC60" s="526"/>
      <c r="GZD60" s="526"/>
      <c r="GZE60" s="526"/>
      <c r="GZF60" s="526"/>
      <c r="GZG60" s="526"/>
      <c r="GZH60" s="526"/>
      <c r="GZI60" s="526"/>
      <c r="GZJ60" s="526"/>
      <c r="GZK60" s="526"/>
      <c r="GZL60" s="526"/>
      <c r="GZM60" s="526"/>
      <c r="GZN60" s="526"/>
      <c r="GZO60" s="526"/>
      <c r="GZP60" s="526"/>
      <c r="GZQ60" s="526"/>
      <c r="GZR60" s="526"/>
      <c r="GZS60" s="526"/>
      <c r="GZT60" s="526"/>
      <c r="GZU60" s="526"/>
      <c r="GZV60" s="526"/>
      <c r="GZW60" s="526"/>
      <c r="GZX60" s="526"/>
      <c r="GZY60" s="526"/>
      <c r="GZZ60" s="526"/>
      <c r="HAA60" s="526"/>
      <c r="HAB60" s="526"/>
      <c r="HAC60" s="526"/>
      <c r="HAD60" s="526"/>
      <c r="HAE60" s="526"/>
      <c r="HAF60" s="526"/>
      <c r="HAG60" s="526"/>
      <c r="HAH60" s="526"/>
      <c r="HAI60" s="526"/>
      <c r="HAJ60" s="526"/>
      <c r="HAK60" s="526"/>
      <c r="HAL60" s="526"/>
      <c r="HAM60" s="526"/>
      <c r="HAN60" s="526"/>
      <c r="HAO60" s="526"/>
      <c r="HAP60" s="526"/>
      <c r="HAQ60" s="526"/>
      <c r="HAR60" s="526"/>
      <c r="HAS60" s="526"/>
      <c r="HAT60" s="526"/>
      <c r="HAU60" s="526"/>
      <c r="HAV60" s="526"/>
      <c r="HAW60" s="526"/>
      <c r="HAX60" s="526"/>
      <c r="HAY60" s="526"/>
      <c r="HAZ60" s="526"/>
      <c r="HBA60" s="526"/>
      <c r="HBB60" s="526"/>
      <c r="HBC60" s="526"/>
      <c r="HBD60" s="526"/>
      <c r="HBE60" s="526"/>
      <c r="HBF60" s="526"/>
      <c r="HBG60" s="526"/>
      <c r="HBH60" s="526"/>
      <c r="HBI60" s="526"/>
      <c r="HBJ60" s="526"/>
      <c r="HBK60" s="526"/>
      <c r="HBL60" s="526"/>
      <c r="HBM60" s="526"/>
      <c r="HBN60" s="526"/>
      <c r="HBO60" s="526"/>
      <c r="HBP60" s="526"/>
      <c r="HBQ60" s="526"/>
      <c r="HBR60" s="526"/>
      <c r="HBS60" s="526"/>
      <c r="HBT60" s="526"/>
      <c r="HBU60" s="526"/>
      <c r="HBV60" s="526"/>
      <c r="HBW60" s="526"/>
      <c r="HBX60" s="526"/>
      <c r="HBY60" s="526"/>
      <c r="HBZ60" s="526"/>
      <c r="HCA60" s="526"/>
      <c r="HCB60" s="526"/>
      <c r="HCC60" s="526"/>
      <c r="HCD60" s="526"/>
      <c r="HCE60" s="526"/>
      <c r="HCF60" s="526"/>
      <c r="HCG60" s="526"/>
      <c r="HCH60" s="526"/>
      <c r="HCI60" s="526"/>
      <c r="HCJ60" s="526"/>
      <c r="HCK60" s="526"/>
      <c r="HCL60" s="526"/>
      <c r="HCM60" s="526"/>
      <c r="HCN60" s="526"/>
      <c r="HCO60" s="526"/>
      <c r="HCP60" s="526"/>
      <c r="HCQ60" s="526"/>
      <c r="HCR60" s="526"/>
      <c r="HCS60" s="526"/>
      <c r="HCT60" s="526"/>
      <c r="HCU60" s="526"/>
      <c r="HCV60" s="526"/>
      <c r="HCW60" s="526"/>
      <c r="HCX60" s="526"/>
      <c r="HCY60" s="526"/>
      <c r="HCZ60" s="526"/>
      <c r="HDA60" s="526"/>
      <c r="HDB60" s="526"/>
      <c r="HDC60" s="526"/>
      <c r="HDD60" s="526"/>
      <c r="HDE60" s="526"/>
      <c r="HDF60" s="526"/>
      <c r="HDG60" s="526"/>
      <c r="HDH60" s="526"/>
      <c r="HDI60" s="526"/>
      <c r="HDJ60" s="526"/>
      <c r="HDK60" s="526"/>
      <c r="HDL60" s="526"/>
      <c r="HDM60" s="526"/>
      <c r="HDN60" s="526"/>
      <c r="HDO60" s="526"/>
      <c r="HDP60" s="526"/>
      <c r="HDQ60" s="526"/>
      <c r="HDR60" s="526"/>
      <c r="HDS60" s="526"/>
      <c r="HDT60" s="526"/>
      <c r="HDU60" s="526"/>
      <c r="HDV60" s="526"/>
      <c r="HDW60" s="526"/>
      <c r="HDX60" s="526"/>
      <c r="HDY60" s="526"/>
      <c r="HDZ60" s="526"/>
      <c r="HEA60" s="526"/>
      <c r="HEB60" s="526"/>
      <c r="HEC60" s="526"/>
      <c r="HED60" s="526"/>
      <c r="HEE60" s="526"/>
      <c r="HEF60" s="526"/>
      <c r="HEG60" s="526"/>
      <c r="HEH60" s="526"/>
      <c r="HEI60" s="526"/>
      <c r="HEJ60" s="526"/>
      <c r="HEK60" s="526"/>
      <c r="HEL60" s="526"/>
      <c r="HEM60" s="526"/>
      <c r="HEN60" s="526"/>
      <c r="HEO60" s="526"/>
      <c r="HEP60" s="526"/>
      <c r="HEQ60" s="526"/>
      <c r="HER60" s="526"/>
      <c r="HES60" s="526"/>
      <c r="HET60" s="526"/>
      <c r="HEU60" s="526"/>
      <c r="HEV60" s="526"/>
      <c r="HEW60" s="526"/>
      <c r="HEX60" s="526"/>
      <c r="HEY60" s="526"/>
      <c r="HEZ60" s="526"/>
      <c r="HFA60" s="526"/>
      <c r="HFB60" s="526"/>
      <c r="HFC60" s="526"/>
      <c r="HFD60" s="526"/>
      <c r="HFE60" s="526"/>
      <c r="HFF60" s="526"/>
      <c r="HFG60" s="526"/>
      <c r="HFH60" s="526"/>
      <c r="HFI60" s="526"/>
      <c r="HFJ60" s="526"/>
      <c r="HFK60" s="526"/>
      <c r="HFL60" s="526"/>
      <c r="HFM60" s="526"/>
      <c r="HFN60" s="526"/>
      <c r="HFO60" s="526"/>
      <c r="HFP60" s="526"/>
      <c r="HFQ60" s="526"/>
      <c r="HFR60" s="526"/>
      <c r="HFS60" s="526"/>
      <c r="HFT60" s="526"/>
      <c r="HFU60" s="526"/>
      <c r="HFV60" s="526"/>
      <c r="HFW60" s="526"/>
      <c r="HFX60" s="526"/>
      <c r="HFY60" s="526"/>
      <c r="HFZ60" s="526"/>
      <c r="HGA60" s="526"/>
      <c r="HGB60" s="526"/>
      <c r="HGC60" s="526"/>
      <c r="HGD60" s="526"/>
      <c r="HGE60" s="526"/>
      <c r="HGF60" s="526"/>
      <c r="HGG60" s="526"/>
      <c r="HGH60" s="526"/>
      <c r="HGI60" s="526"/>
      <c r="HGJ60" s="526"/>
      <c r="HGK60" s="526"/>
      <c r="HGL60" s="526"/>
      <c r="HGM60" s="526"/>
      <c r="HGN60" s="526"/>
      <c r="HGO60" s="526"/>
      <c r="HGP60" s="526"/>
      <c r="HGQ60" s="526"/>
      <c r="HGR60" s="526"/>
      <c r="HGS60" s="526"/>
      <c r="HGT60" s="526"/>
      <c r="HGU60" s="526"/>
      <c r="HGV60" s="526"/>
      <c r="HGW60" s="526"/>
      <c r="HGX60" s="526"/>
      <c r="HGY60" s="526"/>
      <c r="HGZ60" s="526"/>
      <c r="HHA60" s="526"/>
      <c r="HHB60" s="526"/>
      <c r="HHC60" s="526"/>
      <c r="HHD60" s="526"/>
      <c r="HHE60" s="526"/>
      <c r="HHF60" s="526"/>
      <c r="HHG60" s="526"/>
      <c r="HHH60" s="526"/>
      <c r="HHI60" s="526"/>
      <c r="HHJ60" s="526"/>
      <c r="HHK60" s="526"/>
      <c r="HHL60" s="526"/>
      <c r="HHM60" s="526"/>
      <c r="HHN60" s="526"/>
      <c r="HHO60" s="526"/>
      <c r="HHP60" s="526"/>
      <c r="HHQ60" s="526"/>
      <c r="HHR60" s="526"/>
      <c r="HHS60" s="526"/>
      <c r="HHT60" s="526"/>
      <c r="HHU60" s="526"/>
      <c r="HHV60" s="526"/>
      <c r="HHW60" s="526"/>
      <c r="HHX60" s="526"/>
      <c r="HHY60" s="526"/>
      <c r="HHZ60" s="526"/>
      <c r="HIA60" s="526"/>
      <c r="HIB60" s="526"/>
      <c r="HIC60" s="526"/>
      <c r="HID60" s="526"/>
      <c r="HIE60" s="526"/>
      <c r="HIF60" s="526"/>
      <c r="HIG60" s="526"/>
      <c r="HIH60" s="526"/>
      <c r="HII60" s="526"/>
      <c r="HIJ60" s="526"/>
      <c r="HIK60" s="526"/>
      <c r="HIL60" s="526"/>
      <c r="HIM60" s="526"/>
      <c r="HIN60" s="526"/>
      <c r="HIO60" s="526"/>
      <c r="HIP60" s="526"/>
      <c r="HIQ60" s="526"/>
      <c r="HIR60" s="526"/>
      <c r="HIS60" s="526"/>
      <c r="HIT60" s="526"/>
      <c r="HIU60" s="526"/>
      <c r="HIV60" s="526"/>
      <c r="HIW60" s="526"/>
      <c r="HIX60" s="526"/>
      <c r="HIY60" s="526"/>
      <c r="HIZ60" s="526"/>
      <c r="HJA60" s="526"/>
      <c r="HJB60" s="526"/>
      <c r="HJC60" s="526"/>
      <c r="HJD60" s="526"/>
      <c r="HJE60" s="526"/>
      <c r="HJF60" s="526"/>
      <c r="HJG60" s="526"/>
      <c r="HJH60" s="526"/>
      <c r="HJI60" s="526"/>
      <c r="HJJ60" s="526"/>
      <c r="HJK60" s="526"/>
      <c r="HJL60" s="526"/>
      <c r="HJM60" s="526"/>
      <c r="HJN60" s="526"/>
      <c r="HJO60" s="526"/>
      <c r="HJP60" s="526"/>
      <c r="HJQ60" s="526"/>
      <c r="HJR60" s="526"/>
      <c r="HJS60" s="526"/>
      <c r="HJT60" s="526"/>
      <c r="HJU60" s="526"/>
      <c r="HJV60" s="526"/>
      <c r="HJW60" s="526"/>
      <c r="HJX60" s="526"/>
      <c r="HJY60" s="526"/>
      <c r="HJZ60" s="526"/>
      <c r="HKA60" s="526"/>
      <c r="HKB60" s="526"/>
      <c r="HKC60" s="526"/>
      <c r="HKD60" s="526"/>
      <c r="HKE60" s="526"/>
      <c r="HKF60" s="526"/>
      <c r="HKG60" s="526"/>
      <c r="HKH60" s="526"/>
      <c r="HKI60" s="526"/>
      <c r="HKJ60" s="526"/>
      <c r="HKK60" s="526"/>
      <c r="HKL60" s="526"/>
      <c r="HKM60" s="526"/>
      <c r="HKN60" s="526"/>
      <c r="HKO60" s="526"/>
      <c r="HKP60" s="526"/>
      <c r="HKQ60" s="526"/>
      <c r="HKR60" s="526"/>
      <c r="HKS60" s="526"/>
      <c r="HKT60" s="526"/>
      <c r="HKU60" s="526"/>
      <c r="HKV60" s="526"/>
      <c r="HKW60" s="526"/>
      <c r="HKX60" s="526"/>
      <c r="HKY60" s="526"/>
      <c r="HKZ60" s="526"/>
      <c r="HLA60" s="526"/>
      <c r="HLB60" s="526"/>
      <c r="HLC60" s="526"/>
      <c r="HLD60" s="526"/>
      <c r="HLE60" s="526"/>
      <c r="HLF60" s="526"/>
      <c r="HLG60" s="526"/>
      <c r="HLH60" s="526"/>
      <c r="HLI60" s="526"/>
      <c r="HLJ60" s="526"/>
      <c r="HLK60" s="526"/>
      <c r="HLL60" s="526"/>
      <c r="HLM60" s="526"/>
      <c r="HLN60" s="526"/>
      <c r="HLO60" s="526"/>
      <c r="HLP60" s="526"/>
      <c r="HLQ60" s="526"/>
      <c r="HLR60" s="526"/>
      <c r="HLS60" s="526"/>
      <c r="HLT60" s="526"/>
      <c r="HLU60" s="526"/>
      <c r="HLV60" s="526"/>
      <c r="HLW60" s="526"/>
      <c r="HLX60" s="526"/>
      <c r="HLY60" s="526"/>
      <c r="HLZ60" s="526"/>
      <c r="HMA60" s="526"/>
      <c r="HMB60" s="526"/>
      <c r="HMC60" s="526"/>
      <c r="HMD60" s="526"/>
      <c r="HME60" s="526"/>
      <c r="HMF60" s="526"/>
      <c r="HMG60" s="526"/>
      <c r="HMH60" s="526"/>
      <c r="HMI60" s="526"/>
      <c r="HMJ60" s="526"/>
      <c r="HMK60" s="526"/>
      <c r="HML60" s="526"/>
      <c r="HMM60" s="526"/>
      <c r="HMN60" s="526"/>
      <c r="HMO60" s="526"/>
      <c r="HMP60" s="526"/>
      <c r="HMQ60" s="526"/>
      <c r="HMR60" s="526"/>
      <c r="HMS60" s="526"/>
      <c r="HMT60" s="526"/>
      <c r="HMU60" s="526"/>
      <c r="HMV60" s="526"/>
      <c r="HMW60" s="526"/>
      <c r="HMX60" s="526"/>
      <c r="HMY60" s="526"/>
      <c r="HMZ60" s="526"/>
      <c r="HNA60" s="526"/>
      <c r="HNB60" s="526"/>
      <c r="HNC60" s="526"/>
      <c r="HND60" s="526"/>
      <c r="HNE60" s="526"/>
      <c r="HNF60" s="526"/>
      <c r="HNG60" s="526"/>
      <c r="HNH60" s="526"/>
      <c r="HNI60" s="526"/>
      <c r="HNJ60" s="526"/>
      <c r="HNK60" s="526"/>
      <c r="HNL60" s="526"/>
      <c r="HNM60" s="526"/>
      <c r="HNN60" s="526"/>
      <c r="HNO60" s="526"/>
      <c r="HNP60" s="526"/>
      <c r="HNQ60" s="526"/>
      <c r="HNR60" s="526"/>
      <c r="HNS60" s="526"/>
      <c r="HNT60" s="526"/>
      <c r="HNU60" s="526"/>
      <c r="HNV60" s="526"/>
      <c r="HNW60" s="526"/>
      <c r="HNX60" s="526"/>
      <c r="HNY60" s="526"/>
      <c r="HNZ60" s="526"/>
      <c r="HOA60" s="526"/>
      <c r="HOB60" s="526"/>
      <c r="HOC60" s="526"/>
      <c r="HOD60" s="526"/>
      <c r="HOE60" s="526"/>
      <c r="HOF60" s="526"/>
      <c r="HOG60" s="526"/>
      <c r="HOH60" s="526"/>
      <c r="HOI60" s="526"/>
      <c r="HOJ60" s="526"/>
      <c r="HOK60" s="526"/>
      <c r="HOL60" s="526"/>
      <c r="HOM60" s="526"/>
      <c r="HON60" s="526"/>
      <c r="HOO60" s="526"/>
      <c r="HOP60" s="526"/>
      <c r="HOQ60" s="526"/>
      <c r="HOR60" s="526"/>
      <c r="HOS60" s="526"/>
      <c r="HOT60" s="526"/>
      <c r="HOU60" s="526"/>
      <c r="HOV60" s="526"/>
      <c r="HOW60" s="526"/>
      <c r="HOX60" s="526"/>
      <c r="HOY60" s="526"/>
      <c r="HOZ60" s="526"/>
      <c r="HPA60" s="526"/>
      <c r="HPB60" s="526"/>
      <c r="HPC60" s="526"/>
      <c r="HPD60" s="526"/>
      <c r="HPE60" s="526"/>
      <c r="HPF60" s="526"/>
      <c r="HPG60" s="526"/>
      <c r="HPH60" s="526"/>
      <c r="HPI60" s="526"/>
      <c r="HPJ60" s="526"/>
      <c r="HPK60" s="526"/>
      <c r="HPL60" s="526"/>
      <c r="HPM60" s="526"/>
      <c r="HPN60" s="526"/>
      <c r="HPO60" s="526"/>
      <c r="HPP60" s="526"/>
      <c r="HPQ60" s="526"/>
      <c r="HPR60" s="526"/>
      <c r="HPS60" s="526"/>
      <c r="HPT60" s="526"/>
      <c r="HPU60" s="526"/>
      <c r="HPV60" s="526"/>
      <c r="HPW60" s="526"/>
      <c r="HPX60" s="526"/>
      <c r="HPY60" s="526"/>
      <c r="HPZ60" s="526"/>
      <c r="HQA60" s="526"/>
      <c r="HQB60" s="526"/>
      <c r="HQC60" s="526"/>
      <c r="HQD60" s="526"/>
      <c r="HQE60" s="526"/>
      <c r="HQF60" s="526"/>
      <c r="HQG60" s="526"/>
      <c r="HQH60" s="526"/>
      <c r="HQI60" s="526"/>
      <c r="HQJ60" s="526"/>
      <c r="HQK60" s="526"/>
      <c r="HQL60" s="526"/>
      <c r="HQM60" s="526"/>
      <c r="HQN60" s="526"/>
      <c r="HQO60" s="526"/>
      <c r="HQP60" s="526"/>
      <c r="HQQ60" s="526"/>
      <c r="HQR60" s="526"/>
      <c r="HQS60" s="526"/>
      <c r="HQT60" s="526"/>
      <c r="HQU60" s="526"/>
      <c r="HQV60" s="526"/>
      <c r="HQW60" s="526"/>
      <c r="HQX60" s="526"/>
      <c r="HQY60" s="526"/>
      <c r="HQZ60" s="526"/>
      <c r="HRA60" s="526"/>
      <c r="HRB60" s="526"/>
      <c r="HRC60" s="526"/>
      <c r="HRD60" s="526"/>
      <c r="HRE60" s="526"/>
      <c r="HRF60" s="526"/>
      <c r="HRG60" s="526"/>
      <c r="HRH60" s="526"/>
      <c r="HRI60" s="526"/>
      <c r="HRJ60" s="526"/>
      <c r="HRK60" s="526"/>
      <c r="HRL60" s="526"/>
      <c r="HRM60" s="526"/>
      <c r="HRN60" s="526"/>
      <c r="HRO60" s="526"/>
      <c r="HRP60" s="526"/>
      <c r="HRQ60" s="526"/>
      <c r="HRR60" s="526"/>
      <c r="HRS60" s="526"/>
      <c r="HRT60" s="526"/>
      <c r="HRU60" s="526"/>
      <c r="HRV60" s="526"/>
      <c r="HRW60" s="526"/>
      <c r="HRX60" s="526"/>
      <c r="HRY60" s="526"/>
      <c r="HRZ60" s="526"/>
      <c r="HSA60" s="526"/>
      <c r="HSB60" s="526"/>
      <c r="HSC60" s="526"/>
      <c r="HSD60" s="526"/>
      <c r="HSE60" s="526"/>
      <c r="HSF60" s="526"/>
      <c r="HSG60" s="526"/>
      <c r="HSH60" s="526"/>
      <c r="HSI60" s="526"/>
      <c r="HSJ60" s="526"/>
      <c r="HSK60" s="526"/>
      <c r="HSL60" s="526"/>
      <c r="HSM60" s="526"/>
      <c r="HSN60" s="526"/>
      <c r="HSO60" s="526"/>
      <c r="HSP60" s="526"/>
      <c r="HSQ60" s="526"/>
      <c r="HSR60" s="526"/>
      <c r="HSS60" s="526"/>
      <c r="HST60" s="526"/>
      <c r="HSU60" s="526"/>
      <c r="HSV60" s="526"/>
      <c r="HSW60" s="526"/>
      <c r="HSX60" s="526"/>
      <c r="HSY60" s="526"/>
      <c r="HSZ60" s="526"/>
      <c r="HTA60" s="526"/>
      <c r="HTB60" s="526"/>
      <c r="HTC60" s="526"/>
      <c r="HTD60" s="526"/>
      <c r="HTE60" s="526"/>
      <c r="HTF60" s="526"/>
      <c r="HTG60" s="526"/>
      <c r="HTH60" s="526"/>
      <c r="HTI60" s="526"/>
      <c r="HTJ60" s="526"/>
      <c r="HTK60" s="526"/>
      <c r="HTL60" s="526"/>
      <c r="HTM60" s="526"/>
      <c r="HTN60" s="526"/>
      <c r="HTO60" s="526"/>
      <c r="HTP60" s="526"/>
      <c r="HTQ60" s="526"/>
      <c r="HTR60" s="526"/>
      <c r="HTS60" s="526"/>
      <c r="HTT60" s="526"/>
      <c r="HTU60" s="526"/>
      <c r="HTV60" s="526"/>
      <c r="HTW60" s="526"/>
      <c r="HTX60" s="526"/>
      <c r="HTY60" s="526"/>
      <c r="HTZ60" s="526"/>
      <c r="HUA60" s="526"/>
      <c r="HUB60" s="526"/>
      <c r="HUC60" s="526"/>
      <c r="HUD60" s="526"/>
      <c r="HUE60" s="526"/>
      <c r="HUF60" s="526"/>
      <c r="HUG60" s="526"/>
      <c r="HUH60" s="526"/>
      <c r="HUI60" s="526"/>
      <c r="HUJ60" s="526"/>
      <c r="HUK60" s="526"/>
      <c r="HUL60" s="526"/>
      <c r="HUM60" s="526"/>
      <c r="HUN60" s="526"/>
      <c r="HUO60" s="526"/>
      <c r="HUP60" s="526"/>
      <c r="HUQ60" s="526"/>
      <c r="HUR60" s="526"/>
      <c r="HUS60" s="526"/>
      <c r="HUT60" s="526"/>
      <c r="HUU60" s="526"/>
      <c r="HUV60" s="526"/>
      <c r="HUW60" s="526"/>
      <c r="HUX60" s="526"/>
      <c r="HUY60" s="526"/>
      <c r="HUZ60" s="526"/>
      <c r="HVA60" s="526"/>
      <c r="HVB60" s="526"/>
      <c r="HVC60" s="526"/>
      <c r="HVD60" s="526"/>
      <c r="HVE60" s="526"/>
      <c r="HVF60" s="526"/>
      <c r="HVG60" s="526"/>
      <c r="HVH60" s="526"/>
      <c r="HVI60" s="526"/>
      <c r="HVJ60" s="526"/>
      <c r="HVK60" s="526"/>
      <c r="HVL60" s="526"/>
      <c r="HVM60" s="526"/>
      <c r="HVN60" s="526"/>
      <c r="HVO60" s="526"/>
      <c r="HVP60" s="526"/>
      <c r="HVQ60" s="526"/>
      <c r="HVR60" s="526"/>
      <c r="HVS60" s="526"/>
      <c r="HVT60" s="526"/>
      <c r="HVU60" s="526"/>
      <c r="HVV60" s="526"/>
      <c r="HVW60" s="526"/>
      <c r="HVX60" s="526"/>
      <c r="HVY60" s="526"/>
      <c r="HVZ60" s="526"/>
      <c r="HWA60" s="526"/>
      <c r="HWB60" s="526"/>
      <c r="HWC60" s="526"/>
      <c r="HWD60" s="526"/>
      <c r="HWE60" s="526"/>
      <c r="HWF60" s="526"/>
      <c r="HWG60" s="526"/>
      <c r="HWH60" s="526"/>
      <c r="HWI60" s="526"/>
      <c r="HWJ60" s="526"/>
      <c r="HWK60" s="526"/>
      <c r="HWL60" s="526"/>
      <c r="HWM60" s="526"/>
      <c r="HWN60" s="526"/>
      <c r="HWO60" s="526"/>
      <c r="HWP60" s="526"/>
      <c r="HWQ60" s="526"/>
      <c r="HWR60" s="526"/>
      <c r="HWS60" s="526"/>
      <c r="HWT60" s="526"/>
      <c r="HWU60" s="526"/>
      <c r="HWV60" s="526"/>
      <c r="HWW60" s="526"/>
      <c r="HWX60" s="526"/>
      <c r="HWY60" s="526"/>
      <c r="HWZ60" s="526"/>
      <c r="HXA60" s="526"/>
      <c r="HXB60" s="526"/>
      <c r="HXC60" s="526"/>
      <c r="HXD60" s="526"/>
      <c r="HXE60" s="526"/>
      <c r="HXF60" s="526"/>
      <c r="HXG60" s="526"/>
      <c r="HXH60" s="526"/>
      <c r="HXI60" s="526"/>
      <c r="HXJ60" s="526"/>
      <c r="HXK60" s="526"/>
      <c r="HXL60" s="526"/>
      <c r="HXM60" s="526"/>
      <c r="HXN60" s="526"/>
      <c r="HXO60" s="526"/>
      <c r="HXP60" s="526"/>
      <c r="HXQ60" s="526"/>
      <c r="HXR60" s="526"/>
      <c r="HXS60" s="526"/>
      <c r="HXT60" s="526"/>
      <c r="HXU60" s="526"/>
      <c r="HXV60" s="526"/>
      <c r="HXW60" s="526"/>
      <c r="HXX60" s="526"/>
      <c r="HXY60" s="526"/>
      <c r="HXZ60" s="526"/>
      <c r="HYA60" s="526"/>
      <c r="HYB60" s="526"/>
      <c r="HYC60" s="526"/>
      <c r="HYD60" s="526"/>
      <c r="HYE60" s="526"/>
      <c r="HYF60" s="526"/>
      <c r="HYG60" s="526"/>
      <c r="HYH60" s="526"/>
      <c r="HYI60" s="526"/>
      <c r="HYJ60" s="526"/>
      <c r="HYK60" s="526"/>
      <c r="HYL60" s="526"/>
      <c r="HYM60" s="526"/>
      <c r="HYN60" s="526"/>
      <c r="HYO60" s="526"/>
      <c r="HYP60" s="526"/>
      <c r="HYQ60" s="526"/>
      <c r="HYR60" s="526"/>
      <c r="HYS60" s="526"/>
      <c r="HYT60" s="526"/>
      <c r="HYU60" s="526"/>
      <c r="HYV60" s="526"/>
      <c r="HYW60" s="526"/>
      <c r="HYX60" s="526"/>
      <c r="HYY60" s="526"/>
      <c r="HYZ60" s="526"/>
      <c r="HZA60" s="526"/>
      <c r="HZB60" s="526"/>
      <c r="HZC60" s="526"/>
      <c r="HZD60" s="526"/>
      <c r="HZE60" s="526"/>
      <c r="HZF60" s="526"/>
      <c r="HZG60" s="526"/>
      <c r="HZH60" s="526"/>
      <c r="HZI60" s="526"/>
      <c r="HZJ60" s="526"/>
      <c r="HZK60" s="526"/>
      <c r="HZL60" s="526"/>
      <c r="HZM60" s="526"/>
      <c r="HZN60" s="526"/>
      <c r="HZO60" s="526"/>
      <c r="HZP60" s="526"/>
      <c r="HZQ60" s="526"/>
      <c r="HZR60" s="526"/>
      <c r="HZS60" s="526"/>
      <c r="HZT60" s="526"/>
      <c r="HZU60" s="526"/>
      <c r="HZV60" s="526"/>
      <c r="HZW60" s="526"/>
      <c r="HZX60" s="526"/>
      <c r="HZY60" s="526"/>
      <c r="HZZ60" s="526"/>
      <c r="IAA60" s="526"/>
      <c r="IAB60" s="526"/>
      <c r="IAC60" s="526"/>
      <c r="IAD60" s="526"/>
      <c r="IAE60" s="526"/>
      <c r="IAF60" s="526"/>
      <c r="IAG60" s="526"/>
      <c r="IAH60" s="526"/>
      <c r="IAI60" s="526"/>
      <c r="IAJ60" s="526"/>
      <c r="IAK60" s="526"/>
      <c r="IAL60" s="526"/>
      <c r="IAM60" s="526"/>
      <c r="IAN60" s="526"/>
      <c r="IAO60" s="526"/>
      <c r="IAP60" s="526"/>
      <c r="IAQ60" s="526"/>
      <c r="IAR60" s="526"/>
      <c r="IAS60" s="526"/>
      <c r="IAT60" s="526"/>
      <c r="IAU60" s="526"/>
      <c r="IAV60" s="526"/>
      <c r="IAW60" s="526"/>
      <c r="IAX60" s="526"/>
      <c r="IAY60" s="526"/>
      <c r="IAZ60" s="526"/>
      <c r="IBA60" s="526"/>
      <c r="IBB60" s="526"/>
      <c r="IBC60" s="526"/>
      <c r="IBD60" s="526"/>
      <c r="IBE60" s="526"/>
      <c r="IBF60" s="526"/>
      <c r="IBG60" s="526"/>
      <c r="IBH60" s="526"/>
      <c r="IBI60" s="526"/>
      <c r="IBJ60" s="526"/>
      <c r="IBK60" s="526"/>
      <c r="IBL60" s="526"/>
      <c r="IBM60" s="526"/>
      <c r="IBN60" s="526"/>
      <c r="IBO60" s="526"/>
      <c r="IBP60" s="526"/>
      <c r="IBQ60" s="526"/>
      <c r="IBR60" s="526"/>
      <c r="IBS60" s="526"/>
      <c r="IBT60" s="526"/>
      <c r="IBU60" s="526"/>
      <c r="IBV60" s="526"/>
      <c r="IBW60" s="526"/>
      <c r="IBX60" s="526"/>
      <c r="IBY60" s="526"/>
      <c r="IBZ60" s="526"/>
      <c r="ICA60" s="526"/>
      <c r="ICB60" s="526"/>
      <c r="ICC60" s="526"/>
      <c r="ICD60" s="526"/>
      <c r="ICE60" s="526"/>
      <c r="ICF60" s="526"/>
      <c r="ICG60" s="526"/>
      <c r="ICH60" s="526"/>
      <c r="ICI60" s="526"/>
      <c r="ICJ60" s="526"/>
      <c r="ICK60" s="526"/>
      <c r="ICL60" s="526"/>
      <c r="ICM60" s="526"/>
      <c r="ICN60" s="526"/>
      <c r="ICO60" s="526"/>
      <c r="ICP60" s="526"/>
      <c r="ICQ60" s="526"/>
      <c r="ICR60" s="526"/>
      <c r="ICS60" s="526"/>
      <c r="ICT60" s="526"/>
      <c r="ICU60" s="526"/>
      <c r="ICV60" s="526"/>
      <c r="ICW60" s="526"/>
      <c r="ICX60" s="526"/>
      <c r="ICY60" s="526"/>
      <c r="ICZ60" s="526"/>
      <c r="IDA60" s="526"/>
      <c r="IDB60" s="526"/>
      <c r="IDC60" s="526"/>
      <c r="IDD60" s="526"/>
      <c r="IDE60" s="526"/>
      <c r="IDF60" s="526"/>
      <c r="IDG60" s="526"/>
      <c r="IDH60" s="526"/>
      <c r="IDI60" s="526"/>
      <c r="IDJ60" s="526"/>
      <c r="IDK60" s="526"/>
      <c r="IDL60" s="526"/>
      <c r="IDM60" s="526"/>
      <c r="IDN60" s="526"/>
      <c r="IDO60" s="526"/>
      <c r="IDP60" s="526"/>
      <c r="IDQ60" s="526"/>
      <c r="IDR60" s="526"/>
      <c r="IDS60" s="526"/>
      <c r="IDT60" s="526"/>
      <c r="IDU60" s="526"/>
      <c r="IDV60" s="526"/>
      <c r="IDW60" s="526"/>
      <c r="IDX60" s="526"/>
      <c r="IDY60" s="526"/>
      <c r="IDZ60" s="526"/>
      <c r="IEA60" s="526"/>
      <c r="IEB60" s="526"/>
      <c r="IEC60" s="526"/>
      <c r="IED60" s="526"/>
      <c r="IEE60" s="526"/>
      <c r="IEF60" s="526"/>
      <c r="IEG60" s="526"/>
      <c r="IEH60" s="526"/>
      <c r="IEI60" s="526"/>
      <c r="IEJ60" s="526"/>
      <c r="IEK60" s="526"/>
      <c r="IEL60" s="526"/>
      <c r="IEM60" s="526"/>
      <c r="IEN60" s="526"/>
      <c r="IEO60" s="526"/>
      <c r="IEP60" s="526"/>
      <c r="IEQ60" s="526"/>
      <c r="IER60" s="526"/>
      <c r="IES60" s="526"/>
      <c r="IET60" s="526"/>
      <c r="IEU60" s="526"/>
      <c r="IEV60" s="526"/>
      <c r="IEW60" s="526"/>
      <c r="IEX60" s="526"/>
      <c r="IEY60" s="526"/>
      <c r="IEZ60" s="526"/>
      <c r="IFA60" s="526"/>
      <c r="IFB60" s="526"/>
      <c r="IFC60" s="526"/>
      <c r="IFD60" s="526"/>
      <c r="IFE60" s="526"/>
      <c r="IFF60" s="526"/>
      <c r="IFG60" s="526"/>
      <c r="IFH60" s="526"/>
      <c r="IFI60" s="526"/>
      <c r="IFJ60" s="526"/>
      <c r="IFK60" s="526"/>
      <c r="IFL60" s="526"/>
      <c r="IFM60" s="526"/>
      <c r="IFN60" s="526"/>
      <c r="IFO60" s="526"/>
      <c r="IFP60" s="526"/>
      <c r="IFQ60" s="526"/>
      <c r="IFR60" s="526"/>
      <c r="IFS60" s="526"/>
      <c r="IFT60" s="526"/>
      <c r="IFU60" s="526"/>
      <c r="IFV60" s="526"/>
      <c r="IFW60" s="526"/>
      <c r="IFX60" s="526"/>
      <c r="IFY60" s="526"/>
      <c r="IFZ60" s="526"/>
      <c r="IGA60" s="526"/>
      <c r="IGB60" s="526"/>
      <c r="IGC60" s="526"/>
      <c r="IGD60" s="526"/>
      <c r="IGE60" s="526"/>
      <c r="IGF60" s="526"/>
      <c r="IGG60" s="526"/>
      <c r="IGH60" s="526"/>
      <c r="IGI60" s="526"/>
      <c r="IGJ60" s="526"/>
      <c r="IGK60" s="526"/>
      <c r="IGL60" s="526"/>
      <c r="IGM60" s="526"/>
      <c r="IGN60" s="526"/>
      <c r="IGO60" s="526"/>
      <c r="IGP60" s="526"/>
      <c r="IGQ60" s="526"/>
      <c r="IGR60" s="526"/>
      <c r="IGS60" s="526"/>
      <c r="IGT60" s="526"/>
      <c r="IGU60" s="526"/>
      <c r="IGV60" s="526"/>
      <c r="IGW60" s="526"/>
      <c r="IGX60" s="526"/>
      <c r="IGY60" s="526"/>
      <c r="IGZ60" s="526"/>
      <c r="IHA60" s="526"/>
      <c r="IHB60" s="526"/>
      <c r="IHC60" s="526"/>
      <c r="IHD60" s="526"/>
      <c r="IHE60" s="526"/>
      <c r="IHF60" s="526"/>
      <c r="IHG60" s="526"/>
      <c r="IHH60" s="526"/>
      <c r="IHI60" s="526"/>
      <c r="IHJ60" s="526"/>
      <c r="IHK60" s="526"/>
      <c r="IHL60" s="526"/>
      <c r="IHM60" s="526"/>
      <c r="IHN60" s="526"/>
      <c r="IHO60" s="526"/>
      <c r="IHP60" s="526"/>
      <c r="IHQ60" s="526"/>
      <c r="IHR60" s="526"/>
      <c r="IHS60" s="526"/>
      <c r="IHT60" s="526"/>
      <c r="IHU60" s="526"/>
      <c r="IHV60" s="526"/>
      <c r="IHW60" s="526"/>
      <c r="IHX60" s="526"/>
      <c r="IHY60" s="526"/>
      <c r="IHZ60" s="526"/>
      <c r="IIA60" s="526"/>
      <c r="IIB60" s="526"/>
      <c r="IIC60" s="526"/>
      <c r="IID60" s="526"/>
      <c r="IIE60" s="526"/>
      <c r="IIF60" s="526"/>
      <c r="IIG60" s="526"/>
      <c r="IIH60" s="526"/>
      <c r="III60" s="526"/>
      <c r="IIJ60" s="526"/>
      <c r="IIK60" s="526"/>
      <c r="IIL60" s="526"/>
      <c r="IIM60" s="526"/>
      <c r="IIN60" s="526"/>
      <c r="IIO60" s="526"/>
      <c r="IIP60" s="526"/>
      <c r="IIQ60" s="526"/>
      <c r="IIR60" s="526"/>
      <c r="IIS60" s="526"/>
      <c r="IIT60" s="526"/>
      <c r="IIU60" s="526"/>
      <c r="IIV60" s="526"/>
      <c r="IIW60" s="526"/>
      <c r="IIX60" s="526"/>
      <c r="IIY60" s="526"/>
      <c r="IIZ60" s="526"/>
      <c r="IJA60" s="526"/>
      <c r="IJB60" s="526"/>
      <c r="IJC60" s="526"/>
      <c r="IJD60" s="526"/>
      <c r="IJE60" s="526"/>
      <c r="IJF60" s="526"/>
      <c r="IJG60" s="526"/>
      <c r="IJH60" s="526"/>
      <c r="IJI60" s="526"/>
      <c r="IJJ60" s="526"/>
      <c r="IJK60" s="526"/>
      <c r="IJL60" s="526"/>
      <c r="IJM60" s="526"/>
      <c r="IJN60" s="526"/>
      <c r="IJO60" s="526"/>
      <c r="IJP60" s="526"/>
      <c r="IJQ60" s="526"/>
      <c r="IJR60" s="526"/>
      <c r="IJS60" s="526"/>
      <c r="IJT60" s="526"/>
      <c r="IJU60" s="526"/>
      <c r="IJV60" s="526"/>
      <c r="IJW60" s="526"/>
      <c r="IJX60" s="526"/>
      <c r="IJY60" s="526"/>
      <c r="IJZ60" s="526"/>
      <c r="IKA60" s="526"/>
      <c r="IKB60" s="526"/>
      <c r="IKC60" s="526"/>
      <c r="IKD60" s="526"/>
      <c r="IKE60" s="526"/>
      <c r="IKF60" s="526"/>
      <c r="IKG60" s="526"/>
      <c r="IKH60" s="526"/>
      <c r="IKI60" s="526"/>
      <c r="IKJ60" s="526"/>
      <c r="IKK60" s="526"/>
      <c r="IKL60" s="526"/>
      <c r="IKM60" s="526"/>
      <c r="IKN60" s="526"/>
      <c r="IKO60" s="526"/>
      <c r="IKP60" s="526"/>
      <c r="IKQ60" s="526"/>
      <c r="IKR60" s="526"/>
      <c r="IKS60" s="526"/>
      <c r="IKT60" s="526"/>
      <c r="IKU60" s="526"/>
      <c r="IKV60" s="526"/>
      <c r="IKW60" s="526"/>
      <c r="IKX60" s="526"/>
      <c r="IKY60" s="526"/>
      <c r="IKZ60" s="526"/>
      <c r="ILA60" s="526"/>
      <c r="ILB60" s="526"/>
      <c r="ILC60" s="526"/>
      <c r="ILD60" s="526"/>
      <c r="ILE60" s="526"/>
      <c r="ILF60" s="526"/>
      <c r="ILG60" s="526"/>
      <c r="ILH60" s="526"/>
      <c r="ILI60" s="526"/>
      <c r="ILJ60" s="526"/>
      <c r="ILK60" s="526"/>
      <c r="ILL60" s="526"/>
      <c r="ILM60" s="526"/>
      <c r="ILN60" s="526"/>
      <c r="ILO60" s="526"/>
      <c r="ILP60" s="526"/>
      <c r="ILQ60" s="526"/>
      <c r="ILR60" s="526"/>
      <c r="ILS60" s="526"/>
      <c r="ILT60" s="526"/>
      <c r="ILU60" s="526"/>
      <c r="ILV60" s="526"/>
      <c r="ILW60" s="526"/>
      <c r="ILX60" s="526"/>
      <c r="ILY60" s="526"/>
      <c r="ILZ60" s="526"/>
      <c r="IMA60" s="526"/>
      <c r="IMB60" s="526"/>
      <c r="IMC60" s="526"/>
      <c r="IMD60" s="526"/>
      <c r="IME60" s="526"/>
      <c r="IMF60" s="526"/>
      <c r="IMG60" s="526"/>
      <c r="IMH60" s="526"/>
      <c r="IMI60" s="526"/>
      <c r="IMJ60" s="526"/>
      <c r="IMK60" s="526"/>
      <c r="IML60" s="526"/>
      <c r="IMM60" s="526"/>
      <c r="IMN60" s="526"/>
      <c r="IMO60" s="526"/>
      <c r="IMP60" s="526"/>
      <c r="IMQ60" s="526"/>
      <c r="IMR60" s="526"/>
      <c r="IMS60" s="526"/>
      <c r="IMT60" s="526"/>
      <c r="IMU60" s="526"/>
      <c r="IMV60" s="526"/>
      <c r="IMW60" s="526"/>
      <c r="IMX60" s="526"/>
      <c r="IMY60" s="526"/>
      <c r="IMZ60" s="526"/>
      <c r="INA60" s="526"/>
      <c r="INB60" s="526"/>
      <c r="INC60" s="526"/>
      <c r="IND60" s="526"/>
      <c r="INE60" s="526"/>
      <c r="INF60" s="526"/>
      <c r="ING60" s="526"/>
      <c r="INH60" s="526"/>
      <c r="INI60" s="526"/>
      <c r="INJ60" s="526"/>
      <c r="INK60" s="526"/>
      <c r="INL60" s="526"/>
      <c r="INM60" s="526"/>
      <c r="INN60" s="526"/>
      <c r="INO60" s="526"/>
      <c r="INP60" s="526"/>
      <c r="INQ60" s="526"/>
      <c r="INR60" s="526"/>
      <c r="INS60" s="526"/>
      <c r="INT60" s="526"/>
      <c r="INU60" s="526"/>
      <c r="INV60" s="526"/>
      <c r="INW60" s="526"/>
      <c r="INX60" s="526"/>
      <c r="INY60" s="526"/>
      <c r="INZ60" s="526"/>
      <c r="IOA60" s="526"/>
      <c r="IOB60" s="526"/>
      <c r="IOC60" s="526"/>
      <c r="IOD60" s="526"/>
      <c r="IOE60" s="526"/>
      <c r="IOF60" s="526"/>
      <c r="IOG60" s="526"/>
      <c r="IOH60" s="526"/>
      <c r="IOI60" s="526"/>
      <c r="IOJ60" s="526"/>
      <c r="IOK60" s="526"/>
      <c r="IOL60" s="526"/>
      <c r="IOM60" s="526"/>
      <c r="ION60" s="526"/>
      <c r="IOO60" s="526"/>
      <c r="IOP60" s="526"/>
      <c r="IOQ60" s="526"/>
      <c r="IOR60" s="526"/>
      <c r="IOS60" s="526"/>
      <c r="IOT60" s="526"/>
      <c r="IOU60" s="526"/>
      <c r="IOV60" s="526"/>
      <c r="IOW60" s="526"/>
      <c r="IOX60" s="526"/>
      <c r="IOY60" s="526"/>
      <c r="IOZ60" s="526"/>
      <c r="IPA60" s="526"/>
      <c r="IPB60" s="526"/>
      <c r="IPC60" s="526"/>
      <c r="IPD60" s="526"/>
      <c r="IPE60" s="526"/>
      <c r="IPF60" s="526"/>
      <c r="IPG60" s="526"/>
      <c r="IPH60" s="526"/>
      <c r="IPI60" s="526"/>
      <c r="IPJ60" s="526"/>
      <c r="IPK60" s="526"/>
      <c r="IPL60" s="526"/>
      <c r="IPM60" s="526"/>
      <c r="IPN60" s="526"/>
      <c r="IPO60" s="526"/>
      <c r="IPP60" s="526"/>
      <c r="IPQ60" s="526"/>
      <c r="IPR60" s="526"/>
      <c r="IPS60" s="526"/>
      <c r="IPT60" s="526"/>
      <c r="IPU60" s="526"/>
      <c r="IPV60" s="526"/>
      <c r="IPW60" s="526"/>
      <c r="IPX60" s="526"/>
      <c r="IPY60" s="526"/>
      <c r="IPZ60" s="526"/>
      <c r="IQA60" s="526"/>
      <c r="IQB60" s="526"/>
      <c r="IQC60" s="526"/>
      <c r="IQD60" s="526"/>
      <c r="IQE60" s="526"/>
      <c r="IQF60" s="526"/>
      <c r="IQG60" s="526"/>
      <c r="IQH60" s="526"/>
      <c r="IQI60" s="526"/>
      <c r="IQJ60" s="526"/>
      <c r="IQK60" s="526"/>
      <c r="IQL60" s="526"/>
      <c r="IQM60" s="526"/>
      <c r="IQN60" s="526"/>
      <c r="IQO60" s="526"/>
      <c r="IQP60" s="526"/>
      <c r="IQQ60" s="526"/>
      <c r="IQR60" s="526"/>
      <c r="IQS60" s="526"/>
      <c r="IQT60" s="526"/>
      <c r="IQU60" s="526"/>
      <c r="IQV60" s="526"/>
      <c r="IQW60" s="526"/>
      <c r="IQX60" s="526"/>
      <c r="IQY60" s="526"/>
      <c r="IQZ60" s="526"/>
      <c r="IRA60" s="526"/>
      <c r="IRB60" s="526"/>
      <c r="IRC60" s="526"/>
      <c r="IRD60" s="526"/>
      <c r="IRE60" s="526"/>
      <c r="IRF60" s="526"/>
      <c r="IRG60" s="526"/>
      <c r="IRH60" s="526"/>
      <c r="IRI60" s="526"/>
      <c r="IRJ60" s="526"/>
      <c r="IRK60" s="526"/>
      <c r="IRL60" s="526"/>
      <c r="IRM60" s="526"/>
      <c r="IRN60" s="526"/>
      <c r="IRO60" s="526"/>
      <c r="IRP60" s="526"/>
      <c r="IRQ60" s="526"/>
      <c r="IRR60" s="526"/>
      <c r="IRS60" s="526"/>
      <c r="IRT60" s="526"/>
      <c r="IRU60" s="526"/>
      <c r="IRV60" s="526"/>
      <c r="IRW60" s="526"/>
      <c r="IRX60" s="526"/>
      <c r="IRY60" s="526"/>
      <c r="IRZ60" s="526"/>
      <c r="ISA60" s="526"/>
      <c r="ISB60" s="526"/>
      <c r="ISC60" s="526"/>
      <c r="ISD60" s="526"/>
      <c r="ISE60" s="526"/>
      <c r="ISF60" s="526"/>
      <c r="ISG60" s="526"/>
      <c r="ISH60" s="526"/>
      <c r="ISI60" s="526"/>
      <c r="ISJ60" s="526"/>
      <c r="ISK60" s="526"/>
      <c r="ISL60" s="526"/>
      <c r="ISM60" s="526"/>
      <c r="ISN60" s="526"/>
      <c r="ISO60" s="526"/>
      <c r="ISP60" s="526"/>
      <c r="ISQ60" s="526"/>
      <c r="ISR60" s="526"/>
      <c r="ISS60" s="526"/>
      <c r="IST60" s="526"/>
      <c r="ISU60" s="526"/>
      <c r="ISV60" s="526"/>
      <c r="ISW60" s="526"/>
      <c r="ISX60" s="526"/>
      <c r="ISY60" s="526"/>
      <c r="ISZ60" s="526"/>
      <c r="ITA60" s="526"/>
      <c r="ITB60" s="526"/>
      <c r="ITC60" s="526"/>
      <c r="ITD60" s="526"/>
      <c r="ITE60" s="526"/>
      <c r="ITF60" s="526"/>
      <c r="ITG60" s="526"/>
      <c r="ITH60" s="526"/>
      <c r="ITI60" s="526"/>
      <c r="ITJ60" s="526"/>
      <c r="ITK60" s="526"/>
      <c r="ITL60" s="526"/>
      <c r="ITM60" s="526"/>
      <c r="ITN60" s="526"/>
      <c r="ITO60" s="526"/>
      <c r="ITP60" s="526"/>
      <c r="ITQ60" s="526"/>
      <c r="ITR60" s="526"/>
      <c r="ITS60" s="526"/>
      <c r="ITT60" s="526"/>
      <c r="ITU60" s="526"/>
      <c r="ITV60" s="526"/>
      <c r="ITW60" s="526"/>
      <c r="ITX60" s="526"/>
      <c r="ITY60" s="526"/>
      <c r="ITZ60" s="526"/>
      <c r="IUA60" s="526"/>
      <c r="IUB60" s="526"/>
      <c r="IUC60" s="526"/>
      <c r="IUD60" s="526"/>
      <c r="IUE60" s="526"/>
      <c r="IUF60" s="526"/>
      <c r="IUG60" s="526"/>
      <c r="IUH60" s="526"/>
      <c r="IUI60" s="526"/>
      <c r="IUJ60" s="526"/>
      <c r="IUK60" s="526"/>
      <c r="IUL60" s="526"/>
      <c r="IUM60" s="526"/>
      <c r="IUN60" s="526"/>
      <c r="IUO60" s="526"/>
      <c r="IUP60" s="526"/>
      <c r="IUQ60" s="526"/>
      <c r="IUR60" s="526"/>
      <c r="IUS60" s="526"/>
      <c r="IUT60" s="526"/>
      <c r="IUU60" s="526"/>
      <c r="IUV60" s="526"/>
      <c r="IUW60" s="526"/>
      <c r="IUX60" s="526"/>
      <c r="IUY60" s="526"/>
      <c r="IUZ60" s="526"/>
      <c r="IVA60" s="526"/>
      <c r="IVB60" s="526"/>
      <c r="IVC60" s="526"/>
      <c r="IVD60" s="526"/>
      <c r="IVE60" s="526"/>
      <c r="IVF60" s="526"/>
      <c r="IVG60" s="526"/>
      <c r="IVH60" s="526"/>
      <c r="IVI60" s="526"/>
      <c r="IVJ60" s="526"/>
      <c r="IVK60" s="526"/>
      <c r="IVL60" s="526"/>
      <c r="IVM60" s="526"/>
      <c r="IVN60" s="526"/>
      <c r="IVO60" s="526"/>
      <c r="IVP60" s="526"/>
      <c r="IVQ60" s="526"/>
      <c r="IVR60" s="526"/>
      <c r="IVS60" s="526"/>
      <c r="IVT60" s="526"/>
      <c r="IVU60" s="526"/>
      <c r="IVV60" s="526"/>
      <c r="IVW60" s="526"/>
      <c r="IVX60" s="526"/>
      <c r="IVY60" s="526"/>
      <c r="IVZ60" s="526"/>
      <c r="IWA60" s="526"/>
      <c r="IWB60" s="526"/>
      <c r="IWC60" s="526"/>
      <c r="IWD60" s="526"/>
      <c r="IWE60" s="526"/>
      <c r="IWF60" s="526"/>
      <c r="IWG60" s="526"/>
      <c r="IWH60" s="526"/>
      <c r="IWI60" s="526"/>
      <c r="IWJ60" s="526"/>
      <c r="IWK60" s="526"/>
      <c r="IWL60" s="526"/>
      <c r="IWM60" s="526"/>
      <c r="IWN60" s="526"/>
      <c r="IWO60" s="526"/>
      <c r="IWP60" s="526"/>
      <c r="IWQ60" s="526"/>
      <c r="IWR60" s="526"/>
      <c r="IWS60" s="526"/>
      <c r="IWT60" s="526"/>
      <c r="IWU60" s="526"/>
      <c r="IWV60" s="526"/>
      <c r="IWW60" s="526"/>
      <c r="IWX60" s="526"/>
      <c r="IWY60" s="526"/>
      <c r="IWZ60" s="526"/>
      <c r="IXA60" s="526"/>
      <c r="IXB60" s="526"/>
      <c r="IXC60" s="526"/>
      <c r="IXD60" s="526"/>
      <c r="IXE60" s="526"/>
      <c r="IXF60" s="526"/>
      <c r="IXG60" s="526"/>
      <c r="IXH60" s="526"/>
      <c r="IXI60" s="526"/>
      <c r="IXJ60" s="526"/>
      <c r="IXK60" s="526"/>
      <c r="IXL60" s="526"/>
      <c r="IXM60" s="526"/>
      <c r="IXN60" s="526"/>
      <c r="IXO60" s="526"/>
      <c r="IXP60" s="526"/>
      <c r="IXQ60" s="526"/>
      <c r="IXR60" s="526"/>
      <c r="IXS60" s="526"/>
      <c r="IXT60" s="526"/>
      <c r="IXU60" s="526"/>
      <c r="IXV60" s="526"/>
      <c r="IXW60" s="526"/>
      <c r="IXX60" s="526"/>
      <c r="IXY60" s="526"/>
      <c r="IXZ60" s="526"/>
      <c r="IYA60" s="526"/>
      <c r="IYB60" s="526"/>
      <c r="IYC60" s="526"/>
      <c r="IYD60" s="526"/>
      <c r="IYE60" s="526"/>
      <c r="IYF60" s="526"/>
      <c r="IYG60" s="526"/>
      <c r="IYH60" s="526"/>
      <c r="IYI60" s="526"/>
      <c r="IYJ60" s="526"/>
      <c r="IYK60" s="526"/>
      <c r="IYL60" s="526"/>
      <c r="IYM60" s="526"/>
      <c r="IYN60" s="526"/>
      <c r="IYO60" s="526"/>
      <c r="IYP60" s="526"/>
      <c r="IYQ60" s="526"/>
      <c r="IYR60" s="526"/>
      <c r="IYS60" s="526"/>
      <c r="IYT60" s="526"/>
      <c r="IYU60" s="526"/>
      <c r="IYV60" s="526"/>
      <c r="IYW60" s="526"/>
      <c r="IYX60" s="526"/>
      <c r="IYY60" s="526"/>
      <c r="IYZ60" s="526"/>
      <c r="IZA60" s="526"/>
      <c r="IZB60" s="526"/>
      <c r="IZC60" s="526"/>
      <c r="IZD60" s="526"/>
      <c r="IZE60" s="526"/>
      <c r="IZF60" s="526"/>
      <c r="IZG60" s="526"/>
      <c r="IZH60" s="526"/>
      <c r="IZI60" s="526"/>
      <c r="IZJ60" s="526"/>
      <c r="IZK60" s="526"/>
      <c r="IZL60" s="526"/>
      <c r="IZM60" s="526"/>
      <c r="IZN60" s="526"/>
      <c r="IZO60" s="526"/>
      <c r="IZP60" s="526"/>
      <c r="IZQ60" s="526"/>
      <c r="IZR60" s="526"/>
      <c r="IZS60" s="526"/>
      <c r="IZT60" s="526"/>
      <c r="IZU60" s="526"/>
      <c r="IZV60" s="526"/>
      <c r="IZW60" s="526"/>
      <c r="IZX60" s="526"/>
      <c r="IZY60" s="526"/>
      <c r="IZZ60" s="526"/>
      <c r="JAA60" s="526"/>
      <c r="JAB60" s="526"/>
      <c r="JAC60" s="526"/>
      <c r="JAD60" s="526"/>
      <c r="JAE60" s="526"/>
      <c r="JAF60" s="526"/>
      <c r="JAG60" s="526"/>
      <c r="JAH60" s="526"/>
      <c r="JAI60" s="526"/>
      <c r="JAJ60" s="526"/>
      <c r="JAK60" s="526"/>
      <c r="JAL60" s="526"/>
      <c r="JAM60" s="526"/>
      <c r="JAN60" s="526"/>
      <c r="JAO60" s="526"/>
      <c r="JAP60" s="526"/>
      <c r="JAQ60" s="526"/>
      <c r="JAR60" s="526"/>
      <c r="JAS60" s="526"/>
      <c r="JAT60" s="526"/>
      <c r="JAU60" s="526"/>
      <c r="JAV60" s="526"/>
      <c r="JAW60" s="526"/>
      <c r="JAX60" s="526"/>
      <c r="JAY60" s="526"/>
      <c r="JAZ60" s="526"/>
      <c r="JBA60" s="526"/>
      <c r="JBB60" s="526"/>
      <c r="JBC60" s="526"/>
      <c r="JBD60" s="526"/>
      <c r="JBE60" s="526"/>
      <c r="JBF60" s="526"/>
      <c r="JBG60" s="526"/>
      <c r="JBH60" s="526"/>
      <c r="JBI60" s="526"/>
      <c r="JBJ60" s="526"/>
      <c r="JBK60" s="526"/>
      <c r="JBL60" s="526"/>
      <c r="JBM60" s="526"/>
      <c r="JBN60" s="526"/>
      <c r="JBO60" s="526"/>
      <c r="JBP60" s="526"/>
      <c r="JBQ60" s="526"/>
      <c r="JBR60" s="526"/>
      <c r="JBS60" s="526"/>
      <c r="JBT60" s="526"/>
      <c r="JBU60" s="526"/>
      <c r="JBV60" s="526"/>
      <c r="JBW60" s="526"/>
      <c r="JBX60" s="526"/>
      <c r="JBY60" s="526"/>
      <c r="JBZ60" s="526"/>
      <c r="JCA60" s="526"/>
      <c r="JCB60" s="526"/>
      <c r="JCC60" s="526"/>
      <c r="JCD60" s="526"/>
      <c r="JCE60" s="526"/>
      <c r="JCF60" s="526"/>
      <c r="JCG60" s="526"/>
      <c r="JCH60" s="526"/>
      <c r="JCI60" s="526"/>
      <c r="JCJ60" s="526"/>
      <c r="JCK60" s="526"/>
      <c r="JCL60" s="526"/>
      <c r="JCM60" s="526"/>
      <c r="JCN60" s="526"/>
      <c r="JCO60" s="526"/>
      <c r="JCP60" s="526"/>
      <c r="JCQ60" s="526"/>
      <c r="JCR60" s="526"/>
      <c r="JCS60" s="526"/>
      <c r="JCT60" s="526"/>
      <c r="JCU60" s="526"/>
      <c r="JCV60" s="526"/>
      <c r="JCW60" s="526"/>
      <c r="JCX60" s="526"/>
      <c r="JCY60" s="526"/>
      <c r="JCZ60" s="526"/>
      <c r="JDA60" s="526"/>
      <c r="JDB60" s="526"/>
      <c r="JDC60" s="526"/>
      <c r="JDD60" s="526"/>
      <c r="JDE60" s="526"/>
      <c r="JDF60" s="526"/>
      <c r="JDG60" s="526"/>
      <c r="JDH60" s="526"/>
      <c r="JDI60" s="526"/>
      <c r="JDJ60" s="526"/>
      <c r="JDK60" s="526"/>
      <c r="JDL60" s="526"/>
      <c r="JDM60" s="526"/>
      <c r="JDN60" s="526"/>
      <c r="JDO60" s="526"/>
      <c r="JDP60" s="526"/>
      <c r="JDQ60" s="526"/>
      <c r="JDR60" s="526"/>
      <c r="JDS60" s="526"/>
      <c r="JDT60" s="526"/>
      <c r="JDU60" s="526"/>
      <c r="JDV60" s="526"/>
      <c r="JDW60" s="526"/>
      <c r="JDX60" s="526"/>
      <c r="JDY60" s="526"/>
      <c r="JDZ60" s="526"/>
      <c r="JEA60" s="526"/>
      <c r="JEB60" s="526"/>
      <c r="JEC60" s="526"/>
      <c r="JED60" s="526"/>
      <c r="JEE60" s="526"/>
      <c r="JEF60" s="526"/>
      <c r="JEG60" s="526"/>
      <c r="JEH60" s="526"/>
      <c r="JEI60" s="526"/>
      <c r="JEJ60" s="526"/>
      <c r="JEK60" s="526"/>
      <c r="JEL60" s="526"/>
      <c r="JEM60" s="526"/>
      <c r="JEN60" s="526"/>
      <c r="JEO60" s="526"/>
      <c r="JEP60" s="526"/>
      <c r="JEQ60" s="526"/>
      <c r="JER60" s="526"/>
      <c r="JES60" s="526"/>
      <c r="JET60" s="526"/>
      <c r="JEU60" s="526"/>
      <c r="JEV60" s="526"/>
      <c r="JEW60" s="526"/>
      <c r="JEX60" s="526"/>
      <c r="JEY60" s="526"/>
      <c r="JEZ60" s="526"/>
      <c r="JFA60" s="526"/>
      <c r="JFB60" s="526"/>
      <c r="JFC60" s="526"/>
      <c r="JFD60" s="526"/>
      <c r="JFE60" s="526"/>
      <c r="JFF60" s="526"/>
      <c r="JFG60" s="526"/>
      <c r="JFH60" s="526"/>
      <c r="JFI60" s="526"/>
      <c r="JFJ60" s="526"/>
      <c r="JFK60" s="526"/>
      <c r="JFL60" s="526"/>
      <c r="JFM60" s="526"/>
      <c r="JFN60" s="526"/>
      <c r="JFO60" s="526"/>
      <c r="JFP60" s="526"/>
      <c r="JFQ60" s="526"/>
      <c r="JFR60" s="526"/>
      <c r="JFS60" s="526"/>
      <c r="JFT60" s="526"/>
      <c r="JFU60" s="526"/>
      <c r="JFV60" s="526"/>
      <c r="JFW60" s="526"/>
      <c r="JFX60" s="526"/>
      <c r="JFY60" s="526"/>
      <c r="JFZ60" s="526"/>
      <c r="JGA60" s="526"/>
      <c r="JGB60" s="526"/>
      <c r="JGC60" s="526"/>
      <c r="JGD60" s="526"/>
      <c r="JGE60" s="526"/>
      <c r="JGF60" s="526"/>
      <c r="JGG60" s="526"/>
      <c r="JGH60" s="526"/>
      <c r="JGI60" s="526"/>
      <c r="JGJ60" s="526"/>
      <c r="JGK60" s="526"/>
      <c r="JGL60" s="526"/>
      <c r="JGM60" s="526"/>
      <c r="JGN60" s="526"/>
      <c r="JGO60" s="526"/>
      <c r="JGP60" s="526"/>
      <c r="JGQ60" s="526"/>
      <c r="JGR60" s="526"/>
      <c r="JGS60" s="526"/>
      <c r="JGT60" s="526"/>
      <c r="JGU60" s="526"/>
      <c r="JGV60" s="526"/>
      <c r="JGW60" s="526"/>
      <c r="JGX60" s="526"/>
      <c r="JGY60" s="526"/>
      <c r="JGZ60" s="526"/>
      <c r="JHA60" s="526"/>
      <c r="JHB60" s="526"/>
      <c r="JHC60" s="526"/>
      <c r="JHD60" s="526"/>
      <c r="JHE60" s="526"/>
      <c r="JHF60" s="526"/>
      <c r="JHG60" s="526"/>
      <c r="JHH60" s="526"/>
      <c r="JHI60" s="526"/>
      <c r="JHJ60" s="526"/>
      <c r="JHK60" s="526"/>
      <c r="JHL60" s="526"/>
      <c r="JHM60" s="526"/>
      <c r="JHN60" s="526"/>
      <c r="JHO60" s="526"/>
      <c r="JHP60" s="526"/>
      <c r="JHQ60" s="526"/>
      <c r="JHR60" s="526"/>
      <c r="JHS60" s="526"/>
      <c r="JHT60" s="526"/>
      <c r="JHU60" s="526"/>
      <c r="JHV60" s="526"/>
      <c r="JHW60" s="526"/>
      <c r="JHX60" s="526"/>
      <c r="JHY60" s="526"/>
      <c r="JHZ60" s="526"/>
      <c r="JIA60" s="526"/>
      <c r="JIB60" s="526"/>
      <c r="JIC60" s="526"/>
      <c r="JID60" s="526"/>
      <c r="JIE60" s="526"/>
      <c r="JIF60" s="526"/>
      <c r="JIG60" s="526"/>
      <c r="JIH60" s="526"/>
      <c r="JII60" s="526"/>
      <c r="JIJ60" s="526"/>
      <c r="JIK60" s="526"/>
      <c r="JIL60" s="526"/>
      <c r="JIM60" s="526"/>
      <c r="JIN60" s="526"/>
      <c r="JIO60" s="526"/>
      <c r="JIP60" s="526"/>
      <c r="JIQ60" s="526"/>
      <c r="JIR60" s="526"/>
      <c r="JIS60" s="526"/>
      <c r="JIT60" s="526"/>
      <c r="JIU60" s="526"/>
      <c r="JIV60" s="526"/>
      <c r="JIW60" s="526"/>
      <c r="JIX60" s="526"/>
      <c r="JIY60" s="526"/>
      <c r="JIZ60" s="526"/>
      <c r="JJA60" s="526"/>
      <c r="JJB60" s="526"/>
      <c r="JJC60" s="526"/>
      <c r="JJD60" s="526"/>
      <c r="JJE60" s="526"/>
      <c r="JJF60" s="526"/>
      <c r="JJG60" s="526"/>
      <c r="JJH60" s="526"/>
      <c r="JJI60" s="526"/>
      <c r="JJJ60" s="526"/>
      <c r="JJK60" s="526"/>
      <c r="JJL60" s="526"/>
      <c r="JJM60" s="526"/>
      <c r="JJN60" s="526"/>
      <c r="JJO60" s="526"/>
      <c r="JJP60" s="526"/>
      <c r="JJQ60" s="526"/>
      <c r="JJR60" s="526"/>
      <c r="JJS60" s="526"/>
      <c r="JJT60" s="526"/>
      <c r="JJU60" s="526"/>
      <c r="JJV60" s="526"/>
      <c r="JJW60" s="526"/>
      <c r="JJX60" s="526"/>
      <c r="JJY60" s="526"/>
      <c r="JJZ60" s="526"/>
      <c r="JKA60" s="526"/>
      <c r="JKB60" s="526"/>
      <c r="JKC60" s="526"/>
      <c r="JKD60" s="526"/>
      <c r="JKE60" s="526"/>
      <c r="JKF60" s="526"/>
      <c r="JKG60" s="526"/>
      <c r="JKH60" s="526"/>
      <c r="JKI60" s="526"/>
      <c r="JKJ60" s="526"/>
      <c r="JKK60" s="526"/>
      <c r="JKL60" s="526"/>
      <c r="JKM60" s="526"/>
      <c r="JKN60" s="526"/>
      <c r="JKO60" s="526"/>
      <c r="JKP60" s="526"/>
      <c r="JKQ60" s="526"/>
      <c r="JKR60" s="526"/>
      <c r="JKS60" s="526"/>
      <c r="JKT60" s="526"/>
      <c r="JKU60" s="526"/>
      <c r="JKV60" s="526"/>
      <c r="JKW60" s="526"/>
      <c r="JKX60" s="526"/>
      <c r="JKY60" s="526"/>
      <c r="JKZ60" s="526"/>
      <c r="JLA60" s="526"/>
      <c r="JLB60" s="526"/>
      <c r="JLC60" s="526"/>
      <c r="JLD60" s="526"/>
      <c r="JLE60" s="526"/>
      <c r="JLF60" s="526"/>
      <c r="JLG60" s="526"/>
      <c r="JLH60" s="526"/>
      <c r="JLI60" s="526"/>
      <c r="JLJ60" s="526"/>
      <c r="JLK60" s="526"/>
      <c r="JLL60" s="526"/>
      <c r="JLM60" s="526"/>
      <c r="JLN60" s="526"/>
      <c r="JLO60" s="526"/>
      <c r="JLP60" s="526"/>
      <c r="JLQ60" s="526"/>
      <c r="JLR60" s="526"/>
      <c r="JLS60" s="526"/>
      <c r="JLT60" s="526"/>
      <c r="JLU60" s="526"/>
      <c r="JLV60" s="526"/>
      <c r="JLW60" s="526"/>
      <c r="JLX60" s="526"/>
      <c r="JLY60" s="526"/>
      <c r="JLZ60" s="526"/>
      <c r="JMA60" s="526"/>
      <c r="JMB60" s="526"/>
      <c r="JMC60" s="526"/>
      <c r="JMD60" s="526"/>
      <c r="JME60" s="526"/>
      <c r="JMF60" s="526"/>
      <c r="JMG60" s="526"/>
      <c r="JMH60" s="526"/>
      <c r="JMI60" s="526"/>
      <c r="JMJ60" s="526"/>
      <c r="JMK60" s="526"/>
      <c r="JML60" s="526"/>
      <c r="JMM60" s="526"/>
      <c r="JMN60" s="526"/>
      <c r="JMO60" s="526"/>
      <c r="JMP60" s="526"/>
      <c r="JMQ60" s="526"/>
      <c r="JMR60" s="526"/>
      <c r="JMS60" s="526"/>
      <c r="JMT60" s="526"/>
      <c r="JMU60" s="526"/>
      <c r="JMV60" s="526"/>
      <c r="JMW60" s="526"/>
      <c r="JMX60" s="526"/>
      <c r="JMY60" s="526"/>
      <c r="JMZ60" s="526"/>
      <c r="JNA60" s="526"/>
      <c r="JNB60" s="526"/>
      <c r="JNC60" s="526"/>
      <c r="JND60" s="526"/>
      <c r="JNE60" s="526"/>
      <c r="JNF60" s="526"/>
      <c r="JNG60" s="526"/>
      <c r="JNH60" s="526"/>
      <c r="JNI60" s="526"/>
      <c r="JNJ60" s="526"/>
      <c r="JNK60" s="526"/>
      <c r="JNL60" s="526"/>
      <c r="JNM60" s="526"/>
      <c r="JNN60" s="526"/>
      <c r="JNO60" s="526"/>
      <c r="JNP60" s="526"/>
      <c r="JNQ60" s="526"/>
      <c r="JNR60" s="526"/>
      <c r="JNS60" s="526"/>
      <c r="JNT60" s="526"/>
      <c r="JNU60" s="526"/>
      <c r="JNV60" s="526"/>
      <c r="JNW60" s="526"/>
      <c r="JNX60" s="526"/>
      <c r="JNY60" s="526"/>
      <c r="JNZ60" s="526"/>
      <c r="JOA60" s="526"/>
      <c r="JOB60" s="526"/>
      <c r="JOC60" s="526"/>
      <c r="JOD60" s="526"/>
      <c r="JOE60" s="526"/>
      <c r="JOF60" s="526"/>
      <c r="JOG60" s="526"/>
      <c r="JOH60" s="526"/>
      <c r="JOI60" s="526"/>
      <c r="JOJ60" s="526"/>
      <c r="JOK60" s="526"/>
      <c r="JOL60" s="526"/>
      <c r="JOM60" s="526"/>
      <c r="JON60" s="526"/>
      <c r="JOO60" s="526"/>
      <c r="JOP60" s="526"/>
      <c r="JOQ60" s="526"/>
      <c r="JOR60" s="526"/>
      <c r="JOS60" s="526"/>
      <c r="JOT60" s="526"/>
      <c r="JOU60" s="526"/>
      <c r="JOV60" s="526"/>
      <c r="JOW60" s="526"/>
      <c r="JOX60" s="526"/>
      <c r="JOY60" s="526"/>
      <c r="JOZ60" s="526"/>
      <c r="JPA60" s="526"/>
      <c r="JPB60" s="526"/>
      <c r="JPC60" s="526"/>
      <c r="JPD60" s="526"/>
      <c r="JPE60" s="526"/>
      <c r="JPF60" s="526"/>
      <c r="JPG60" s="526"/>
      <c r="JPH60" s="526"/>
      <c r="JPI60" s="526"/>
      <c r="JPJ60" s="526"/>
      <c r="JPK60" s="526"/>
      <c r="JPL60" s="526"/>
      <c r="JPM60" s="526"/>
      <c r="JPN60" s="526"/>
      <c r="JPO60" s="526"/>
      <c r="JPP60" s="526"/>
      <c r="JPQ60" s="526"/>
      <c r="JPR60" s="526"/>
      <c r="JPS60" s="526"/>
      <c r="JPT60" s="526"/>
      <c r="JPU60" s="526"/>
      <c r="JPV60" s="526"/>
      <c r="JPW60" s="526"/>
      <c r="JPX60" s="526"/>
      <c r="JPY60" s="526"/>
      <c r="JPZ60" s="526"/>
      <c r="JQA60" s="526"/>
      <c r="JQB60" s="526"/>
      <c r="JQC60" s="526"/>
      <c r="JQD60" s="526"/>
      <c r="JQE60" s="526"/>
      <c r="JQF60" s="526"/>
      <c r="JQG60" s="526"/>
      <c r="JQH60" s="526"/>
      <c r="JQI60" s="526"/>
      <c r="JQJ60" s="526"/>
      <c r="JQK60" s="526"/>
      <c r="JQL60" s="526"/>
      <c r="JQM60" s="526"/>
      <c r="JQN60" s="526"/>
      <c r="JQO60" s="526"/>
      <c r="JQP60" s="526"/>
      <c r="JQQ60" s="526"/>
      <c r="JQR60" s="526"/>
      <c r="JQS60" s="526"/>
      <c r="JQT60" s="526"/>
      <c r="JQU60" s="526"/>
      <c r="JQV60" s="526"/>
      <c r="JQW60" s="526"/>
      <c r="JQX60" s="526"/>
      <c r="JQY60" s="526"/>
      <c r="JQZ60" s="526"/>
      <c r="JRA60" s="526"/>
      <c r="JRB60" s="526"/>
      <c r="JRC60" s="526"/>
      <c r="JRD60" s="526"/>
      <c r="JRE60" s="526"/>
      <c r="JRF60" s="526"/>
      <c r="JRG60" s="526"/>
      <c r="JRH60" s="526"/>
      <c r="JRI60" s="526"/>
      <c r="JRJ60" s="526"/>
      <c r="JRK60" s="526"/>
      <c r="JRL60" s="526"/>
      <c r="JRM60" s="526"/>
      <c r="JRN60" s="526"/>
      <c r="JRO60" s="526"/>
      <c r="JRP60" s="526"/>
      <c r="JRQ60" s="526"/>
      <c r="JRR60" s="526"/>
      <c r="JRS60" s="526"/>
      <c r="JRT60" s="526"/>
      <c r="JRU60" s="526"/>
      <c r="JRV60" s="526"/>
      <c r="JRW60" s="526"/>
      <c r="JRX60" s="526"/>
      <c r="JRY60" s="526"/>
      <c r="JRZ60" s="526"/>
      <c r="JSA60" s="526"/>
      <c r="JSB60" s="526"/>
      <c r="JSC60" s="526"/>
      <c r="JSD60" s="526"/>
      <c r="JSE60" s="526"/>
      <c r="JSF60" s="526"/>
      <c r="JSG60" s="526"/>
      <c r="JSH60" s="526"/>
      <c r="JSI60" s="526"/>
      <c r="JSJ60" s="526"/>
      <c r="JSK60" s="526"/>
      <c r="JSL60" s="526"/>
      <c r="JSM60" s="526"/>
      <c r="JSN60" s="526"/>
      <c r="JSO60" s="526"/>
      <c r="JSP60" s="526"/>
      <c r="JSQ60" s="526"/>
      <c r="JSR60" s="526"/>
      <c r="JSS60" s="526"/>
      <c r="JST60" s="526"/>
      <c r="JSU60" s="526"/>
      <c r="JSV60" s="526"/>
      <c r="JSW60" s="526"/>
      <c r="JSX60" s="526"/>
      <c r="JSY60" s="526"/>
      <c r="JSZ60" s="526"/>
      <c r="JTA60" s="526"/>
      <c r="JTB60" s="526"/>
      <c r="JTC60" s="526"/>
      <c r="JTD60" s="526"/>
      <c r="JTE60" s="526"/>
      <c r="JTF60" s="526"/>
      <c r="JTG60" s="526"/>
      <c r="JTH60" s="526"/>
      <c r="JTI60" s="526"/>
      <c r="JTJ60" s="526"/>
      <c r="JTK60" s="526"/>
      <c r="JTL60" s="526"/>
      <c r="JTM60" s="526"/>
      <c r="JTN60" s="526"/>
      <c r="JTO60" s="526"/>
      <c r="JTP60" s="526"/>
      <c r="JTQ60" s="526"/>
      <c r="JTR60" s="526"/>
      <c r="JTS60" s="526"/>
      <c r="JTT60" s="526"/>
      <c r="JTU60" s="526"/>
      <c r="JTV60" s="526"/>
      <c r="JTW60" s="526"/>
      <c r="JTX60" s="526"/>
      <c r="JTY60" s="526"/>
      <c r="JTZ60" s="526"/>
      <c r="JUA60" s="526"/>
      <c r="JUB60" s="526"/>
      <c r="JUC60" s="526"/>
      <c r="JUD60" s="526"/>
      <c r="JUE60" s="526"/>
      <c r="JUF60" s="526"/>
      <c r="JUG60" s="526"/>
      <c r="JUH60" s="526"/>
      <c r="JUI60" s="526"/>
      <c r="JUJ60" s="526"/>
      <c r="JUK60" s="526"/>
      <c r="JUL60" s="526"/>
      <c r="JUM60" s="526"/>
      <c r="JUN60" s="526"/>
      <c r="JUO60" s="526"/>
      <c r="JUP60" s="526"/>
      <c r="JUQ60" s="526"/>
      <c r="JUR60" s="526"/>
      <c r="JUS60" s="526"/>
      <c r="JUT60" s="526"/>
      <c r="JUU60" s="526"/>
      <c r="JUV60" s="526"/>
      <c r="JUW60" s="526"/>
      <c r="JUX60" s="526"/>
      <c r="JUY60" s="526"/>
      <c r="JUZ60" s="526"/>
      <c r="JVA60" s="526"/>
      <c r="JVB60" s="526"/>
      <c r="JVC60" s="526"/>
      <c r="JVD60" s="526"/>
      <c r="JVE60" s="526"/>
      <c r="JVF60" s="526"/>
      <c r="JVG60" s="526"/>
      <c r="JVH60" s="526"/>
      <c r="JVI60" s="526"/>
      <c r="JVJ60" s="526"/>
      <c r="JVK60" s="526"/>
      <c r="JVL60" s="526"/>
      <c r="JVM60" s="526"/>
      <c r="JVN60" s="526"/>
      <c r="JVO60" s="526"/>
      <c r="JVP60" s="526"/>
      <c r="JVQ60" s="526"/>
      <c r="JVR60" s="526"/>
      <c r="JVS60" s="526"/>
      <c r="JVT60" s="526"/>
      <c r="JVU60" s="526"/>
      <c r="JVV60" s="526"/>
      <c r="JVW60" s="526"/>
      <c r="JVX60" s="526"/>
      <c r="JVY60" s="526"/>
      <c r="JVZ60" s="526"/>
      <c r="JWA60" s="526"/>
      <c r="JWB60" s="526"/>
      <c r="JWC60" s="526"/>
      <c r="JWD60" s="526"/>
      <c r="JWE60" s="526"/>
      <c r="JWF60" s="526"/>
      <c r="JWG60" s="526"/>
      <c r="JWH60" s="526"/>
      <c r="JWI60" s="526"/>
      <c r="JWJ60" s="526"/>
      <c r="JWK60" s="526"/>
      <c r="JWL60" s="526"/>
      <c r="JWM60" s="526"/>
      <c r="JWN60" s="526"/>
      <c r="JWO60" s="526"/>
      <c r="JWP60" s="526"/>
      <c r="JWQ60" s="526"/>
      <c r="JWR60" s="526"/>
      <c r="JWS60" s="526"/>
      <c r="JWT60" s="526"/>
      <c r="JWU60" s="526"/>
      <c r="JWV60" s="526"/>
      <c r="JWW60" s="526"/>
      <c r="JWX60" s="526"/>
      <c r="JWY60" s="526"/>
      <c r="JWZ60" s="526"/>
      <c r="JXA60" s="526"/>
      <c r="JXB60" s="526"/>
      <c r="JXC60" s="526"/>
      <c r="JXD60" s="526"/>
      <c r="JXE60" s="526"/>
      <c r="JXF60" s="526"/>
      <c r="JXG60" s="526"/>
      <c r="JXH60" s="526"/>
      <c r="JXI60" s="526"/>
      <c r="JXJ60" s="526"/>
      <c r="JXK60" s="526"/>
      <c r="JXL60" s="526"/>
      <c r="JXM60" s="526"/>
      <c r="JXN60" s="526"/>
      <c r="JXO60" s="526"/>
      <c r="JXP60" s="526"/>
      <c r="JXQ60" s="526"/>
      <c r="JXR60" s="526"/>
      <c r="JXS60" s="526"/>
      <c r="JXT60" s="526"/>
      <c r="JXU60" s="526"/>
      <c r="JXV60" s="526"/>
      <c r="JXW60" s="526"/>
      <c r="JXX60" s="526"/>
      <c r="JXY60" s="526"/>
      <c r="JXZ60" s="526"/>
      <c r="JYA60" s="526"/>
      <c r="JYB60" s="526"/>
      <c r="JYC60" s="526"/>
      <c r="JYD60" s="526"/>
      <c r="JYE60" s="526"/>
      <c r="JYF60" s="526"/>
      <c r="JYG60" s="526"/>
      <c r="JYH60" s="526"/>
      <c r="JYI60" s="526"/>
      <c r="JYJ60" s="526"/>
      <c r="JYK60" s="526"/>
      <c r="JYL60" s="526"/>
      <c r="JYM60" s="526"/>
      <c r="JYN60" s="526"/>
      <c r="JYO60" s="526"/>
      <c r="JYP60" s="526"/>
      <c r="JYQ60" s="526"/>
      <c r="JYR60" s="526"/>
      <c r="JYS60" s="526"/>
      <c r="JYT60" s="526"/>
      <c r="JYU60" s="526"/>
      <c r="JYV60" s="526"/>
      <c r="JYW60" s="526"/>
      <c r="JYX60" s="526"/>
      <c r="JYY60" s="526"/>
      <c r="JYZ60" s="526"/>
      <c r="JZA60" s="526"/>
      <c r="JZB60" s="526"/>
      <c r="JZC60" s="526"/>
      <c r="JZD60" s="526"/>
      <c r="JZE60" s="526"/>
      <c r="JZF60" s="526"/>
      <c r="JZG60" s="526"/>
      <c r="JZH60" s="526"/>
      <c r="JZI60" s="526"/>
      <c r="JZJ60" s="526"/>
      <c r="JZK60" s="526"/>
      <c r="JZL60" s="526"/>
      <c r="JZM60" s="526"/>
      <c r="JZN60" s="526"/>
      <c r="JZO60" s="526"/>
      <c r="JZP60" s="526"/>
      <c r="JZQ60" s="526"/>
      <c r="JZR60" s="526"/>
      <c r="JZS60" s="526"/>
      <c r="JZT60" s="526"/>
      <c r="JZU60" s="526"/>
      <c r="JZV60" s="526"/>
      <c r="JZW60" s="526"/>
      <c r="JZX60" s="526"/>
      <c r="JZY60" s="526"/>
      <c r="JZZ60" s="526"/>
      <c r="KAA60" s="526"/>
      <c r="KAB60" s="526"/>
      <c r="KAC60" s="526"/>
      <c r="KAD60" s="526"/>
      <c r="KAE60" s="526"/>
      <c r="KAF60" s="526"/>
      <c r="KAG60" s="526"/>
      <c r="KAH60" s="526"/>
      <c r="KAI60" s="526"/>
      <c r="KAJ60" s="526"/>
      <c r="KAK60" s="526"/>
      <c r="KAL60" s="526"/>
      <c r="KAM60" s="526"/>
      <c r="KAN60" s="526"/>
      <c r="KAO60" s="526"/>
      <c r="KAP60" s="526"/>
      <c r="KAQ60" s="526"/>
      <c r="KAR60" s="526"/>
      <c r="KAS60" s="526"/>
      <c r="KAT60" s="526"/>
      <c r="KAU60" s="526"/>
      <c r="KAV60" s="526"/>
      <c r="KAW60" s="526"/>
      <c r="KAX60" s="526"/>
      <c r="KAY60" s="526"/>
      <c r="KAZ60" s="526"/>
      <c r="KBA60" s="526"/>
      <c r="KBB60" s="526"/>
      <c r="KBC60" s="526"/>
      <c r="KBD60" s="526"/>
      <c r="KBE60" s="526"/>
      <c r="KBF60" s="526"/>
      <c r="KBG60" s="526"/>
      <c r="KBH60" s="526"/>
      <c r="KBI60" s="526"/>
      <c r="KBJ60" s="526"/>
      <c r="KBK60" s="526"/>
      <c r="KBL60" s="526"/>
      <c r="KBM60" s="526"/>
      <c r="KBN60" s="526"/>
      <c r="KBO60" s="526"/>
      <c r="KBP60" s="526"/>
      <c r="KBQ60" s="526"/>
      <c r="KBR60" s="526"/>
      <c r="KBS60" s="526"/>
      <c r="KBT60" s="526"/>
      <c r="KBU60" s="526"/>
      <c r="KBV60" s="526"/>
      <c r="KBW60" s="526"/>
      <c r="KBX60" s="526"/>
      <c r="KBY60" s="526"/>
      <c r="KBZ60" s="526"/>
      <c r="KCA60" s="526"/>
      <c r="KCB60" s="526"/>
      <c r="KCC60" s="526"/>
      <c r="KCD60" s="526"/>
      <c r="KCE60" s="526"/>
      <c r="KCF60" s="526"/>
      <c r="KCG60" s="526"/>
      <c r="KCH60" s="526"/>
      <c r="KCI60" s="526"/>
      <c r="KCJ60" s="526"/>
      <c r="KCK60" s="526"/>
      <c r="KCL60" s="526"/>
      <c r="KCM60" s="526"/>
      <c r="KCN60" s="526"/>
      <c r="KCO60" s="526"/>
      <c r="KCP60" s="526"/>
      <c r="KCQ60" s="526"/>
      <c r="KCR60" s="526"/>
      <c r="KCS60" s="526"/>
      <c r="KCT60" s="526"/>
      <c r="KCU60" s="526"/>
      <c r="KCV60" s="526"/>
      <c r="KCW60" s="526"/>
      <c r="KCX60" s="526"/>
      <c r="KCY60" s="526"/>
      <c r="KCZ60" s="526"/>
      <c r="KDA60" s="526"/>
      <c r="KDB60" s="526"/>
      <c r="KDC60" s="526"/>
      <c r="KDD60" s="526"/>
      <c r="KDE60" s="526"/>
      <c r="KDF60" s="526"/>
      <c r="KDG60" s="526"/>
      <c r="KDH60" s="526"/>
      <c r="KDI60" s="526"/>
      <c r="KDJ60" s="526"/>
      <c r="KDK60" s="526"/>
      <c r="KDL60" s="526"/>
      <c r="KDM60" s="526"/>
      <c r="KDN60" s="526"/>
      <c r="KDO60" s="526"/>
      <c r="KDP60" s="526"/>
      <c r="KDQ60" s="526"/>
      <c r="KDR60" s="526"/>
      <c r="KDS60" s="526"/>
      <c r="KDT60" s="526"/>
      <c r="KDU60" s="526"/>
      <c r="KDV60" s="526"/>
      <c r="KDW60" s="526"/>
      <c r="KDX60" s="526"/>
      <c r="KDY60" s="526"/>
      <c r="KDZ60" s="526"/>
      <c r="KEA60" s="526"/>
      <c r="KEB60" s="526"/>
      <c r="KEC60" s="526"/>
      <c r="KED60" s="526"/>
      <c r="KEE60" s="526"/>
      <c r="KEF60" s="526"/>
      <c r="KEG60" s="526"/>
      <c r="KEH60" s="526"/>
      <c r="KEI60" s="526"/>
      <c r="KEJ60" s="526"/>
      <c r="KEK60" s="526"/>
      <c r="KEL60" s="526"/>
      <c r="KEM60" s="526"/>
      <c r="KEN60" s="526"/>
      <c r="KEO60" s="526"/>
      <c r="KEP60" s="526"/>
      <c r="KEQ60" s="526"/>
      <c r="KER60" s="526"/>
      <c r="KES60" s="526"/>
      <c r="KET60" s="526"/>
      <c r="KEU60" s="526"/>
      <c r="KEV60" s="526"/>
      <c r="KEW60" s="526"/>
      <c r="KEX60" s="526"/>
      <c r="KEY60" s="526"/>
      <c r="KEZ60" s="526"/>
      <c r="KFA60" s="526"/>
      <c r="KFB60" s="526"/>
      <c r="KFC60" s="526"/>
      <c r="KFD60" s="526"/>
      <c r="KFE60" s="526"/>
      <c r="KFF60" s="526"/>
      <c r="KFG60" s="526"/>
      <c r="KFH60" s="526"/>
      <c r="KFI60" s="526"/>
      <c r="KFJ60" s="526"/>
      <c r="KFK60" s="526"/>
      <c r="KFL60" s="526"/>
      <c r="KFM60" s="526"/>
      <c r="KFN60" s="526"/>
      <c r="KFO60" s="526"/>
      <c r="KFP60" s="526"/>
      <c r="KFQ60" s="526"/>
      <c r="KFR60" s="526"/>
      <c r="KFS60" s="526"/>
      <c r="KFT60" s="526"/>
      <c r="KFU60" s="526"/>
      <c r="KFV60" s="526"/>
      <c r="KFW60" s="526"/>
      <c r="KFX60" s="526"/>
      <c r="KFY60" s="526"/>
      <c r="KFZ60" s="526"/>
      <c r="KGA60" s="526"/>
      <c r="KGB60" s="526"/>
      <c r="KGC60" s="526"/>
      <c r="KGD60" s="526"/>
      <c r="KGE60" s="526"/>
      <c r="KGF60" s="526"/>
      <c r="KGG60" s="526"/>
      <c r="KGH60" s="526"/>
      <c r="KGI60" s="526"/>
      <c r="KGJ60" s="526"/>
      <c r="KGK60" s="526"/>
      <c r="KGL60" s="526"/>
      <c r="KGM60" s="526"/>
      <c r="KGN60" s="526"/>
      <c r="KGO60" s="526"/>
      <c r="KGP60" s="526"/>
      <c r="KGQ60" s="526"/>
      <c r="KGR60" s="526"/>
      <c r="KGS60" s="526"/>
      <c r="KGT60" s="526"/>
      <c r="KGU60" s="526"/>
      <c r="KGV60" s="526"/>
      <c r="KGW60" s="526"/>
      <c r="KGX60" s="526"/>
      <c r="KGY60" s="526"/>
      <c r="KGZ60" s="526"/>
      <c r="KHA60" s="526"/>
      <c r="KHB60" s="526"/>
      <c r="KHC60" s="526"/>
      <c r="KHD60" s="526"/>
      <c r="KHE60" s="526"/>
      <c r="KHF60" s="526"/>
      <c r="KHG60" s="526"/>
      <c r="KHH60" s="526"/>
      <c r="KHI60" s="526"/>
      <c r="KHJ60" s="526"/>
      <c r="KHK60" s="526"/>
      <c r="KHL60" s="526"/>
      <c r="KHM60" s="526"/>
      <c r="KHN60" s="526"/>
      <c r="KHO60" s="526"/>
      <c r="KHP60" s="526"/>
      <c r="KHQ60" s="526"/>
      <c r="KHR60" s="526"/>
      <c r="KHS60" s="526"/>
      <c r="KHT60" s="526"/>
      <c r="KHU60" s="526"/>
      <c r="KHV60" s="526"/>
      <c r="KHW60" s="526"/>
      <c r="KHX60" s="526"/>
      <c r="KHY60" s="526"/>
      <c r="KHZ60" s="526"/>
      <c r="KIA60" s="526"/>
      <c r="KIB60" s="526"/>
      <c r="KIC60" s="526"/>
      <c r="KID60" s="526"/>
      <c r="KIE60" s="526"/>
      <c r="KIF60" s="526"/>
      <c r="KIG60" s="526"/>
      <c r="KIH60" s="526"/>
      <c r="KII60" s="526"/>
      <c r="KIJ60" s="526"/>
      <c r="KIK60" s="526"/>
      <c r="KIL60" s="526"/>
      <c r="KIM60" s="526"/>
      <c r="KIN60" s="526"/>
      <c r="KIO60" s="526"/>
      <c r="KIP60" s="526"/>
      <c r="KIQ60" s="526"/>
      <c r="KIR60" s="526"/>
      <c r="KIS60" s="526"/>
      <c r="KIT60" s="526"/>
      <c r="KIU60" s="526"/>
      <c r="KIV60" s="526"/>
      <c r="KIW60" s="526"/>
      <c r="KIX60" s="526"/>
      <c r="KIY60" s="526"/>
      <c r="KIZ60" s="526"/>
      <c r="KJA60" s="526"/>
      <c r="KJB60" s="526"/>
      <c r="KJC60" s="526"/>
      <c r="KJD60" s="526"/>
      <c r="KJE60" s="526"/>
      <c r="KJF60" s="526"/>
      <c r="KJG60" s="526"/>
      <c r="KJH60" s="526"/>
      <c r="KJI60" s="526"/>
      <c r="KJJ60" s="526"/>
      <c r="KJK60" s="526"/>
      <c r="KJL60" s="526"/>
      <c r="KJM60" s="526"/>
      <c r="KJN60" s="526"/>
      <c r="KJO60" s="526"/>
      <c r="KJP60" s="526"/>
      <c r="KJQ60" s="526"/>
      <c r="KJR60" s="526"/>
      <c r="KJS60" s="526"/>
      <c r="KJT60" s="526"/>
      <c r="KJU60" s="526"/>
      <c r="KJV60" s="526"/>
      <c r="KJW60" s="526"/>
      <c r="KJX60" s="526"/>
      <c r="KJY60" s="526"/>
      <c r="KJZ60" s="526"/>
      <c r="KKA60" s="526"/>
      <c r="KKB60" s="526"/>
      <c r="KKC60" s="526"/>
      <c r="KKD60" s="526"/>
      <c r="KKE60" s="526"/>
      <c r="KKF60" s="526"/>
      <c r="KKG60" s="526"/>
      <c r="KKH60" s="526"/>
      <c r="KKI60" s="526"/>
      <c r="KKJ60" s="526"/>
      <c r="KKK60" s="526"/>
      <c r="KKL60" s="526"/>
      <c r="KKM60" s="526"/>
      <c r="KKN60" s="526"/>
      <c r="KKO60" s="526"/>
      <c r="KKP60" s="526"/>
      <c r="KKQ60" s="526"/>
      <c r="KKR60" s="526"/>
      <c r="KKS60" s="526"/>
      <c r="KKT60" s="526"/>
      <c r="KKU60" s="526"/>
      <c r="KKV60" s="526"/>
      <c r="KKW60" s="526"/>
      <c r="KKX60" s="526"/>
      <c r="KKY60" s="526"/>
      <c r="KKZ60" s="526"/>
      <c r="KLA60" s="526"/>
      <c r="KLB60" s="526"/>
      <c r="KLC60" s="526"/>
      <c r="KLD60" s="526"/>
      <c r="KLE60" s="526"/>
      <c r="KLF60" s="526"/>
      <c r="KLG60" s="526"/>
      <c r="KLH60" s="526"/>
      <c r="KLI60" s="526"/>
      <c r="KLJ60" s="526"/>
      <c r="KLK60" s="526"/>
      <c r="KLL60" s="526"/>
      <c r="KLM60" s="526"/>
      <c r="KLN60" s="526"/>
      <c r="KLO60" s="526"/>
      <c r="KLP60" s="526"/>
      <c r="KLQ60" s="526"/>
      <c r="KLR60" s="526"/>
      <c r="KLS60" s="526"/>
      <c r="KLT60" s="526"/>
      <c r="KLU60" s="526"/>
      <c r="KLV60" s="526"/>
      <c r="KLW60" s="526"/>
      <c r="KLX60" s="526"/>
      <c r="KLY60" s="526"/>
      <c r="KLZ60" s="526"/>
      <c r="KMA60" s="526"/>
      <c r="KMB60" s="526"/>
      <c r="KMC60" s="526"/>
      <c r="KMD60" s="526"/>
      <c r="KME60" s="526"/>
      <c r="KMF60" s="526"/>
      <c r="KMG60" s="526"/>
      <c r="KMH60" s="526"/>
      <c r="KMI60" s="526"/>
      <c r="KMJ60" s="526"/>
      <c r="KMK60" s="526"/>
      <c r="KML60" s="526"/>
      <c r="KMM60" s="526"/>
      <c r="KMN60" s="526"/>
      <c r="KMO60" s="526"/>
      <c r="KMP60" s="526"/>
      <c r="KMQ60" s="526"/>
      <c r="KMR60" s="526"/>
      <c r="KMS60" s="526"/>
      <c r="KMT60" s="526"/>
      <c r="KMU60" s="526"/>
      <c r="KMV60" s="526"/>
      <c r="KMW60" s="526"/>
      <c r="KMX60" s="526"/>
      <c r="KMY60" s="526"/>
      <c r="KMZ60" s="526"/>
      <c r="KNA60" s="526"/>
      <c r="KNB60" s="526"/>
      <c r="KNC60" s="526"/>
      <c r="KND60" s="526"/>
      <c r="KNE60" s="526"/>
      <c r="KNF60" s="526"/>
      <c r="KNG60" s="526"/>
      <c r="KNH60" s="526"/>
      <c r="KNI60" s="526"/>
      <c r="KNJ60" s="526"/>
      <c r="KNK60" s="526"/>
      <c r="KNL60" s="526"/>
      <c r="KNM60" s="526"/>
      <c r="KNN60" s="526"/>
      <c r="KNO60" s="526"/>
      <c r="KNP60" s="526"/>
      <c r="KNQ60" s="526"/>
      <c r="KNR60" s="526"/>
      <c r="KNS60" s="526"/>
      <c r="KNT60" s="526"/>
      <c r="KNU60" s="526"/>
      <c r="KNV60" s="526"/>
      <c r="KNW60" s="526"/>
      <c r="KNX60" s="526"/>
      <c r="KNY60" s="526"/>
      <c r="KNZ60" s="526"/>
      <c r="KOA60" s="526"/>
      <c r="KOB60" s="526"/>
      <c r="KOC60" s="526"/>
      <c r="KOD60" s="526"/>
      <c r="KOE60" s="526"/>
      <c r="KOF60" s="526"/>
      <c r="KOG60" s="526"/>
      <c r="KOH60" s="526"/>
      <c r="KOI60" s="526"/>
      <c r="KOJ60" s="526"/>
      <c r="KOK60" s="526"/>
      <c r="KOL60" s="526"/>
      <c r="KOM60" s="526"/>
      <c r="KON60" s="526"/>
      <c r="KOO60" s="526"/>
      <c r="KOP60" s="526"/>
      <c r="KOQ60" s="526"/>
      <c r="KOR60" s="526"/>
      <c r="KOS60" s="526"/>
      <c r="KOT60" s="526"/>
      <c r="KOU60" s="526"/>
      <c r="KOV60" s="526"/>
      <c r="KOW60" s="526"/>
      <c r="KOX60" s="526"/>
      <c r="KOY60" s="526"/>
      <c r="KOZ60" s="526"/>
      <c r="KPA60" s="526"/>
      <c r="KPB60" s="526"/>
      <c r="KPC60" s="526"/>
      <c r="KPD60" s="526"/>
      <c r="KPE60" s="526"/>
      <c r="KPF60" s="526"/>
      <c r="KPG60" s="526"/>
      <c r="KPH60" s="526"/>
      <c r="KPI60" s="526"/>
      <c r="KPJ60" s="526"/>
      <c r="KPK60" s="526"/>
      <c r="KPL60" s="526"/>
      <c r="KPM60" s="526"/>
      <c r="KPN60" s="526"/>
      <c r="KPO60" s="526"/>
      <c r="KPP60" s="526"/>
      <c r="KPQ60" s="526"/>
      <c r="KPR60" s="526"/>
      <c r="KPS60" s="526"/>
      <c r="KPT60" s="526"/>
      <c r="KPU60" s="526"/>
      <c r="KPV60" s="526"/>
      <c r="KPW60" s="526"/>
      <c r="KPX60" s="526"/>
      <c r="KPY60" s="526"/>
      <c r="KPZ60" s="526"/>
      <c r="KQA60" s="526"/>
      <c r="KQB60" s="526"/>
      <c r="KQC60" s="526"/>
      <c r="KQD60" s="526"/>
      <c r="KQE60" s="526"/>
      <c r="KQF60" s="526"/>
      <c r="KQG60" s="526"/>
      <c r="KQH60" s="526"/>
      <c r="KQI60" s="526"/>
      <c r="KQJ60" s="526"/>
      <c r="KQK60" s="526"/>
      <c r="KQL60" s="526"/>
      <c r="KQM60" s="526"/>
      <c r="KQN60" s="526"/>
      <c r="KQO60" s="526"/>
      <c r="KQP60" s="526"/>
      <c r="KQQ60" s="526"/>
      <c r="KQR60" s="526"/>
      <c r="KQS60" s="526"/>
      <c r="KQT60" s="526"/>
      <c r="KQU60" s="526"/>
      <c r="KQV60" s="526"/>
      <c r="KQW60" s="526"/>
      <c r="KQX60" s="526"/>
      <c r="KQY60" s="526"/>
      <c r="KQZ60" s="526"/>
      <c r="KRA60" s="526"/>
      <c r="KRB60" s="526"/>
      <c r="KRC60" s="526"/>
      <c r="KRD60" s="526"/>
      <c r="KRE60" s="526"/>
      <c r="KRF60" s="526"/>
      <c r="KRG60" s="526"/>
      <c r="KRH60" s="526"/>
      <c r="KRI60" s="526"/>
      <c r="KRJ60" s="526"/>
      <c r="KRK60" s="526"/>
      <c r="KRL60" s="526"/>
      <c r="KRM60" s="526"/>
      <c r="KRN60" s="526"/>
      <c r="KRO60" s="526"/>
      <c r="KRP60" s="526"/>
      <c r="KRQ60" s="526"/>
      <c r="KRR60" s="526"/>
      <c r="KRS60" s="526"/>
      <c r="KRT60" s="526"/>
      <c r="KRU60" s="526"/>
      <c r="KRV60" s="526"/>
      <c r="KRW60" s="526"/>
      <c r="KRX60" s="526"/>
      <c r="KRY60" s="526"/>
      <c r="KRZ60" s="526"/>
      <c r="KSA60" s="526"/>
      <c r="KSB60" s="526"/>
      <c r="KSC60" s="526"/>
      <c r="KSD60" s="526"/>
      <c r="KSE60" s="526"/>
      <c r="KSF60" s="526"/>
      <c r="KSG60" s="526"/>
      <c r="KSH60" s="526"/>
      <c r="KSI60" s="526"/>
      <c r="KSJ60" s="526"/>
      <c r="KSK60" s="526"/>
      <c r="KSL60" s="526"/>
      <c r="KSM60" s="526"/>
      <c r="KSN60" s="526"/>
      <c r="KSO60" s="526"/>
      <c r="KSP60" s="526"/>
      <c r="KSQ60" s="526"/>
      <c r="KSR60" s="526"/>
      <c r="KSS60" s="526"/>
      <c r="KST60" s="526"/>
      <c r="KSU60" s="526"/>
      <c r="KSV60" s="526"/>
      <c r="KSW60" s="526"/>
      <c r="KSX60" s="526"/>
      <c r="KSY60" s="526"/>
      <c r="KSZ60" s="526"/>
      <c r="KTA60" s="526"/>
      <c r="KTB60" s="526"/>
      <c r="KTC60" s="526"/>
      <c r="KTD60" s="526"/>
      <c r="KTE60" s="526"/>
      <c r="KTF60" s="526"/>
      <c r="KTG60" s="526"/>
      <c r="KTH60" s="526"/>
      <c r="KTI60" s="526"/>
      <c r="KTJ60" s="526"/>
      <c r="KTK60" s="526"/>
      <c r="KTL60" s="526"/>
      <c r="KTM60" s="526"/>
      <c r="KTN60" s="526"/>
      <c r="KTO60" s="526"/>
      <c r="KTP60" s="526"/>
      <c r="KTQ60" s="526"/>
      <c r="KTR60" s="526"/>
      <c r="KTS60" s="526"/>
      <c r="KTT60" s="526"/>
      <c r="KTU60" s="526"/>
      <c r="KTV60" s="526"/>
      <c r="KTW60" s="526"/>
      <c r="KTX60" s="526"/>
      <c r="KTY60" s="526"/>
      <c r="KTZ60" s="526"/>
      <c r="KUA60" s="526"/>
      <c r="KUB60" s="526"/>
      <c r="KUC60" s="526"/>
      <c r="KUD60" s="526"/>
      <c r="KUE60" s="526"/>
      <c r="KUF60" s="526"/>
      <c r="KUG60" s="526"/>
      <c r="KUH60" s="526"/>
      <c r="KUI60" s="526"/>
      <c r="KUJ60" s="526"/>
      <c r="KUK60" s="526"/>
      <c r="KUL60" s="526"/>
      <c r="KUM60" s="526"/>
      <c r="KUN60" s="526"/>
      <c r="KUO60" s="526"/>
      <c r="KUP60" s="526"/>
      <c r="KUQ60" s="526"/>
      <c r="KUR60" s="526"/>
      <c r="KUS60" s="526"/>
      <c r="KUT60" s="526"/>
      <c r="KUU60" s="526"/>
      <c r="KUV60" s="526"/>
      <c r="KUW60" s="526"/>
      <c r="KUX60" s="526"/>
      <c r="KUY60" s="526"/>
      <c r="KUZ60" s="526"/>
      <c r="KVA60" s="526"/>
      <c r="KVB60" s="526"/>
      <c r="KVC60" s="526"/>
      <c r="KVD60" s="526"/>
      <c r="KVE60" s="526"/>
      <c r="KVF60" s="526"/>
      <c r="KVG60" s="526"/>
      <c r="KVH60" s="526"/>
      <c r="KVI60" s="526"/>
      <c r="KVJ60" s="526"/>
      <c r="KVK60" s="526"/>
      <c r="KVL60" s="526"/>
      <c r="KVM60" s="526"/>
      <c r="KVN60" s="526"/>
      <c r="KVO60" s="526"/>
      <c r="KVP60" s="526"/>
      <c r="KVQ60" s="526"/>
      <c r="KVR60" s="526"/>
      <c r="KVS60" s="526"/>
      <c r="KVT60" s="526"/>
      <c r="KVU60" s="526"/>
      <c r="KVV60" s="526"/>
      <c r="KVW60" s="526"/>
      <c r="KVX60" s="526"/>
      <c r="KVY60" s="526"/>
      <c r="KVZ60" s="526"/>
      <c r="KWA60" s="526"/>
      <c r="KWB60" s="526"/>
      <c r="KWC60" s="526"/>
      <c r="KWD60" s="526"/>
      <c r="KWE60" s="526"/>
      <c r="KWF60" s="526"/>
      <c r="KWG60" s="526"/>
      <c r="KWH60" s="526"/>
      <c r="KWI60" s="526"/>
      <c r="KWJ60" s="526"/>
      <c r="KWK60" s="526"/>
      <c r="KWL60" s="526"/>
      <c r="KWM60" s="526"/>
      <c r="KWN60" s="526"/>
      <c r="KWO60" s="526"/>
      <c r="KWP60" s="526"/>
      <c r="KWQ60" s="526"/>
      <c r="KWR60" s="526"/>
      <c r="KWS60" s="526"/>
      <c r="KWT60" s="526"/>
      <c r="KWU60" s="526"/>
      <c r="KWV60" s="526"/>
      <c r="KWW60" s="526"/>
      <c r="KWX60" s="526"/>
      <c r="KWY60" s="526"/>
      <c r="KWZ60" s="526"/>
      <c r="KXA60" s="526"/>
      <c r="KXB60" s="526"/>
      <c r="KXC60" s="526"/>
      <c r="KXD60" s="526"/>
      <c r="KXE60" s="526"/>
      <c r="KXF60" s="526"/>
      <c r="KXG60" s="526"/>
      <c r="KXH60" s="526"/>
      <c r="KXI60" s="526"/>
      <c r="KXJ60" s="526"/>
      <c r="KXK60" s="526"/>
      <c r="KXL60" s="526"/>
      <c r="KXM60" s="526"/>
      <c r="KXN60" s="526"/>
      <c r="KXO60" s="526"/>
      <c r="KXP60" s="526"/>
      <c r="KXQ60" s="526"/>
      <c r="KXR60" s="526"/>
      <c r="KXS60" s="526"/>
      <c r="KXT60" s="526"/>
      <c r="KXU60" s="526"/>
      <c r="KXV60" s="526"/>
      <c r="KXW60" s="526"/>
      <c r="KXX60" s="526"/>
      <c r="KXY60" s="526"/>
      <c r="KXZ60" s="526"/>
      <c r="KYA60" s="526"/>
      <c r="KYB60" s="526"/>
      <c r="KYC60" s="526"/>
      <c r="KYD60" s="526"/>
      <c r="KYE60" s="526"/>
      <c r="KYF60" s="526"/>
      <c r="KYG60" s="526"/>
      <c r="KYH60" s="526"/>
      <c r="KYI60" s="526"/>
      <c r="KYJ60" s="526"/>
      <c r="KYK60" s="526"/>
      <c r="KYL60" s="526"/>
      <c r="KYM60" s="526"/>
      <c r="KYN60" s="526"/>
      <c r="KYO60" s="526"/>
      <c r="KYP60" s="526"/>
      <c r="KYQ60" s="526"/>
      <c r="KYR60" s="526"/>
      <c r="KYS60" s="526"/>
      <c r="KYT60" s="526"/>
      <c r="KYU60" s="526"/>
      <c r="KYV60" s="526"/>
      <c r="KYW60" s="526"/>
      <c r="KYX60" s="526"/>
      <c r="KYY60" s="526"/>
      <c r="KYZ60" s="526"/>
      <c r="KZA60" s="526"/>
      <c r="KZB60" s="526"/>
      <c r="KZC60" s="526"/>
      <c r="KZD60" s="526"/>
      <c r="KZE60" s="526"/>
      <c r="KZF60" s="526"/>
      <c r="KZG60" s="526"/>
      <c r="KZH60" s="526"/>
      <c r="KZI60" s="526"/>
      <c r="KZJ60" s="526"/>
      <c r="KZK60" s="526"/>
      <c r="KZL60" s="526"/>
      <c r="KZM60" s="526"/>
      <c r="KZN60" s="526"/>
      <c r="KZO60" s="526"/>
      <c r="KZP60" s="526"/>
      <c r="KZQ60" s="526"/>
      <c r="KZR60" s="526"/>
      <c r="KZS60" s="526"/>
      <c r="KZT60" s="526"/>
      <c r="KZU60" s="526"/>
      <c r="KZV60" s="526"/>
      <c r="KZW60" s="526"/>
      <c r="KZX60" s="526"/>
      <c r="KZY60" s="526"/>
      <c r="KZZ60" s="526"/>
      <c r="LAA60" s="526"/>
      <c r="LAB60" s="526"/>
      <c r="LAC60" s="526"/>
      <c r="LAD60" s="526"/>
      <c r="LAE60" s="526"/>
      <c r="LAF60" s="526"/>
      <c r="LAG60" s="526"/>
      <c r="LAH60" s="526"/>
      <c r="LAI60" s="526"/>
      <c r="LAJ60" s="526"/>
      <c r="LAK60" s="526"/>
      <c r="LAL60" s="526"/>
      <c r="LAM60" s="526"/>
      <c r="LAN60" s="526"/>
      <c r="LAO60" s="526"/>
      <c r="LAP60" s="526"/>
      <c r="LAQ60" s="526"/>
      <c r="LAR60" s="526"/>
      <c r="LAS60" s="526"/>
      <c r="LAT60" s="526"/>
      <c r="LAU60" s="526"/>
      <c r="LAV60" s="526"/>
      <c r="LAW60" s="526"/>
      <c r="LAX60" s="526"/>
      <c r="LAY60" s="526"/>
      <c r="LAZ60" s="526"/>
      <c r="LBA60" s="526"/>
      <c r="LBB60" s="526"/>
      <c r="LBC60" s="526"/>
      <c r="LBD60" s="526"/>
      <c r="LBE60" s="526"/>
      <c r="LBF60" s="526"/>
      <c r="LBG60" s="526"/>
      <c r="LBH60" s="526"/>
      <c r="LBI60" s="526"/>
      <c r="LBJ60" s="526"/>
      <c r="LBK60" s="526"/>
      <c r="LBL60" s="526"/>
      <c r="LBM60" s="526"/>
      <c r="LBN60" s="526"/>
      <c r="LBO60" s="526"/>
      <c r="LBP60" s="526"/>
      <c r="LBQ60" s="526"/>
      <c r="LBR60" s="526"/>
      <c r="LBS60" s="526"/>
      <c r="LBT60" s="526"/>
      <c r="LBU60" s="526"/>
      <c r="LBV60" s="526"/>
      <c r="LBW60" s="526"/>
      <c r="LBX60" s="526"/>
      <c r="LBY60" s="526"/>
      <c r="LBZ60" s="526"/>
      <c r="LCA60" s="526"/>
      <c r="LCB60" s="526"/>
      <c r="LCC60" s="526"/>
      <c r="LCD60" s="526"/>
      <c r="LCE60" s="526"/>
      <c r="LCF60" s="526"/>
      <c r="LCG60" s="526"/>
      <c r="LCH60" s="526"/>
      <c r="LCI60" s="526"/>
      <c r="LCJ60" s="526"/>
      <c r="LCK60" s="526"/>
      <c r="LCL60" s="526"/>
      <c r="LCM60" s="526"/>
      <c r="LCN60" s="526"/>
      <c r="LCO60" s="526"/>
      <c r="LCP60" s="526"/>
      <c r="LCQ60" s="526"/>
      <c r="LCR60" s="526"/>
      <c r="LCS60" s="526"/>
      <c r="LCT60" s="526"/>
      <c r="LCU60" s="526"/>
      <c r="LCV60" s="526"/>
      <c r="LCW60" s="526"/>
      <c r="LCX60" s="526"/>
      <c r="LCY60" s="526"/>
      <c r="LCZ60" s="526"/>
      <c r="LDA60" s="526"/>
      <c r="LDB60" s="526"/>
      <c r="LDC60" s="526"/>
      <c r="LDD60" s="526"/>
      <c r="LDE60" s="526"/>
      <c r="LDF60" s="526"/>
      <c r="LDG60" s="526"/>
      <c r="LDH60" s="526"/>
      <c r="LDI60" s="526"/>
      <c r="LDJ60" s="526"/>
      <c r="LDK60" s="526"/>
      <c r="LDL60" s="526"/>
      <c r="LDM60" s="526"/>
      <c r="LDN60" s="526"/>
      <c r="LDO60" s="526"/>
      <c r="LDP60" s="526"/>
      <c r="LDQ60" s="526"/>
      <c r="LDR60" s="526"/>
      <c r="LDS60" s="526"/>
      <c r="LDT60" s="526"/>
      <c r="LDU60" s="526"/>
      <c r="LDV60" s="526"/>
      <c r="LDW60" s="526"/>
      <c r="LDX60" s="526"/>
      <c r="LDY60" s="526"/>
      <c r="LDZ60" s="526"/>
      <c r="LEA60" s="526"/>
      <c r="LEB60" s="526"/>
      <c r="LEC60" s="526"/>
      <c r="LED60" s="526"/>
      <c r="LEE60" s="526"/>
      <c r="LEF60" s="526"/>
      <c r="LEG60" s="526"/>
      <c r="LEH60" s="526"/>
      <c r="LEI60" s="526"/>
      <c r="LEJ60" s="526"/>
      <c r="LEK60" s="526"/>
      <c r="LEL60" s="526"/>
      <c r="LEM60" s="526"/>
      <c r="LEN60" s="526"/>
      <c r="LEO60" s="526"/>
      <c r="LEP60" s="526"/>
      <c r="LEQ60" s="526"/>
      <c r="LER60" s="526"/>
      <c r="LES60" s="526"/>
      <c r="LET60" s="526"/>
      <c r="LEU60" s="526"/>
      <c r="LEV60" s="526"/>
      <c r="LEW60" s="526"/>
      <c r="LEX60" s="526"/>
      <c r="LEY60" s="526"/>
      <c r="LEZ60" s="526"/>
      <c r="LFA60" s="526"/>
      <c r="LFB60" s="526"/>
      <c r="LFC60" s="526"/>
      <c r="LFD60" s="526"/>
      <c r="LFE60" s="526"/>
      <c r="LFF60" s="526"/>
      <c r="LFG60" s="526"/>
      <c r="LFH60" s="526"/>
      <c r="LFI60" s="526"/>
      <c r="LFJ60" s="526"/>
      <c r="LFK60" s="526"/>
      <c r="LFL60" s="526"/>
      <c r="LFM60" s="526"/>
      <c r="LFN60" s="526"/>
      <c r="LFO60" s="526"/>
      <c r="LFP60" s="526"/>
      <c r="LFQ60" s="526"/>
      <c r="LFR60" s="526"/>
      <c r="LFS60" s="526"/>
      <c r="LFT60" s="526"/>
      <c r="LFU60" s="526"/>
      <c r="LFV60" s="526"/>
      <c r="LFW60" s="526"/>
      <c r="LFX60" s="526"/>
      <c r="LFY60" s="526"/>
      <c r="LFZ60" s="526"/>
      <c r="LGA60" s="526"/>
      <c r="LGB60" s="526"/>
      <c r="LGC60" s="526"/>
      <c r="LGD60" s="526"/>
      <c r="LGE60" s="526"/>
      <c r="LGF60" s="526"/>
      <c r="LGG60" s="526"/>
      <c r="LGH60" s="526"/>
      <c r="LGI60" s="526"/>
      <c r="LGJ60" s="526"/>
      <c r="LGK60" s="526"/>
      <c r="LGL60" s="526"/>
      <c r="LGM60" s="526"/>
      <c r="LGN60" s="526"/>
      <c r="LGO60" s="526"/>
      <c r="LGP60" s="526"/>
      <c r="LGQ60" s="526"/>
      <c r="LGR60" s="526"/>
      <c r="LGS60" s="526"/>
      <c r="LGT60" s="526"/>
      <c r="LGU60" s="526"/>
      <c r="LGV60" s="526"/>
      <c r="LGW60" s="526"/>
      <c r="LGX60" s="526"/>
      <c r="LGY60" s="526"/>
      <c r="LGZ60" s="526"/>
      <c r="LHA60" s="526"/>
      <c r="LHB60" s="526"/>
      <c r="LHC60" s="526"/>
      <c r="LHD60" s="526"/>
      <c r="LHE60" s="526"/>
      <c r="LHF60" s="526"/>
      <c r="LHG60" s="526"/>
      <c r="LHH60" s="526"/>
      <c r="LHI60" s="526"/>
      <c r="LHJ60" s="526"/>
      <c r="LHK60" s="526"/>
      <c r="LHL60" s="526"/>
      <c r="LHM60" s="526"/>
      <c r="LHN60" s="526"/>
      <c r="LHO60" s="526"/>
      <c r="LHP60" s="526"/>
      <c r="LHQ60" s="526"/>
      <c r="LHR60" s="526"/>
      <c r="LHS60" s="526"/>
      <c r="LHT60" s="526"/>
      <c r="LHU60" s="526"/>
      <c r="LHV60" s="526"/>
      <c r="LHW60" s="526"/>
      <c r="LHX60" s="526"/>
      <c r="LHY60" s="526"/>
      <c r="LHZ60" s="526"/>
      <c r="LIA60" s="526"/>
      <c r="LIB60" s="526"/>
      <c r="LIC60" s="526"/>
      <c r="LID60" s="526"/>
      <c r="LIE60" s="526"/>
      <c r="LIF60" s="526"/>
      <c r="LIG60" s="526"/>
      <c r="LIH60" s="526"/>
      <c r="LII60" s="526"/>
      <c r="LIJ60" s="526"/>
      <c r="LIK60" s="526"/>
      <c r="LIL60" s="526"/>
      <c r="LIM60" s="526"/>
      <c r="LIN60" s="526"/>
      <c r="LIO60" s="526"/>
      <c r="LIP60" s="526"/>
      <c r="LIQ60" s="526"/>
      <c r="LIR60" s="526"/>
      <c r="LIS60" s="526"/>
      <c r="LIT60" s="526"/>
      <c r="LIU60" s="526"/>
      <c r="LIV60" s="526"/>
      <c r="LIW60" s="526"/>
      <c r="LIX60" s="526"/>
      <c r="LIY60" s="526"/>
      <c r="LIZ60" s="526"/>
      <c r="LJA60" s="526"/>
      <c r="LJB60" s="526"/>
      <c r="LJC60" s="526"/>
      <c r="LJD60" s="526"/>
      <c r="LJE60" s="526"/>
      <c r="LJF60" s="526"/>
      <c r="LJG60" s="526"/>
      <c r="LJH60" s="526"/>
      <c r="LJI60" s="526"/>
      <c r="LJJ60" s="526"/>
      <c r="LJK60" s="526"/>
      <c r="LJL60" s="526"/>
      <c r="LJM60" s="526"/>
      <c r="LJN60" s="526"/>
      <c r="LJO60" s="526"/>
      <c r="LJP60" s="526"/>
      <c r="LJQ60" s="526"/>
      <c r="LJR60" s="526"/>
      <c r="LJS60" s="526"/>
      <c r="LJT60" s="526"/>
      <c r="LJU60" s="526"/>
      <c r="LJV60" s="526"/>
      <c r="LJW60" s="526"/>
      <c r="LJX60" s="526"/>
      <c r="LJY60" s="526"/>
      <c r="LJZ60" s="526"/>
      <c r="LKA60" s="526"/>
      <c r="LKB60" s="526"/>
      <c r="LKC60" s="526"/>
      <c r="LKD60" s="526"/>
      <c r="LKE60" s="526"/>
      <c r="LKF60" s="526"/>
      <c r="LKG60" s="526"/>
      <c r="LKH60" s="526"/>
      <c r="LKI60" s="526"/>
      <c r="LKJ60" s="526"/>
      <c r="LKK60" s="526"/>
      <c r="LKL60" s="526"/>
      <c r="LKM60" s="526"/>
      <c r="LKN60" s="526"/>
      <c r="LKO60" s="526"/>
      <c r="LKP60" s="526"/>
      <c r="LKQ60" s="526"/>
      <c r="LKR60" s="526"/>
      <c r="LKS60" s="526"/>
      <c r="LKT60" s="526"/>
      <c r="LKU60" s="526"/>
      <c r="LKV60" s="526"/>
      <c r="LKW60" s="526"/>
      <c r="LKX60" s="526"/>
      <c r="LKY60" s="526"/>
      <c r="LKZ60" s="526"/>
      <c r="LLA60" s="526"/>
      <c r="LLB60" s="526"/>
      <c r="LLC60" s="526"/>
      <c r="LLD60" s="526"/>
      <c r="LLE60" s="526"/>
      <c r="LLF60" s="526"/>
      <c r="LLG60" s="526"/>
      <c r="LLH60" s="526"/>
      <c r="LLI60" s="526"/>
      <c r="LLJ60" s="526"/>
      <c r="LLK60" s="526"/>
      <c r="LLL60" s="526"/>
      <c r="LLM60" s="526"/>
      <c r="LLN60" s="526"/>
      <c r="LLO60" s="526"/>
      <c r="LLP60" s="526"/>
      <c r="LLQ60" s="526"/>
      <c r="LLR60" s="526"/>
      <c r="LLS60" s="526"/>
      <c r="LLT60" s="526"/>
      <c r="LLU60" s="526"/>
      <c r="LLV60" s="526"/>
      <c r="LLW60" s="526"/>
      <c r="LLX60" s="526"/>
      <c r="LLY60" s="526"/>
      <c r="LLZ60" s="526"/>
      <c r="LMA60" s="526"/>
      <c r="LMB60" s="526"/>
      <c r="LMC60" s="526"/>
      <c r="LMD60" s="526"/>
      <c r="LME60" s="526"/>
      <c r="LMF60" s="526"/>
      <c r="LMG60" s="526"/>
      <c r="LMH60" s="526"/>
      <c r="LMI60" s="526"/>
      <c r="LMJ60" s="526"/>
      <c r="LMK60" s="526"/>
      <c r="LML60" s="526"/>
      <c r="LMM60" s="526"/>
      <c r="LMN60" s="526"/>
      <c r="LMO60" s="526"/>
      <c r="LMP60" s="526"/>
      <c r="LMQ60" s="526"/>
      <c r="LMR60" s="526"/>
      <c r="LMS60" s="526"/>
      <c r="LMT60" s="526"/>
      <c r="LMU60" s="526"/>
      <c r="LMV60" s="526"/>
      <c r="LMW60" s="526"/>
      <c r="LMX60" s="526"/>
      <c r="LMY60" s="526"/>
      <c r="LMZ60" s="526"/>
      <c r="LNA60" s="526"/>
      <c r="LNB60" s="526"/>
      <c r="LNC60" s="526"/>
      <c r="LND60" s="526"/>
      <c r="LNE60" s="526"/>
      <c r="LNF60" s="526"/>
      <c r="LNG60" s="526"/>
      <c r="LNH60" s="526"/>
      <c r="LNI60" s="526"/>
      <c r="LNJ60" s="526"/>
      <c r="LNK60" s="526"/>
      <c r="LNL60" s="526"/>
      <c r="LNM60" s="526"/>
      <c r="LNN60" s="526"/>
      <c r="LNO60" s="526"/>
      <c r="LNP60" s="526"/>
      <c r="LNQ60" s="526"/>
      <c r="LNR60" s="526"/>
      <c r="LNS60" s="526"/>
      <c r="LNT60" s="526"/>
      <c r="LNU60" s="526"/>
      <c r="LNV60" s="526"/>
      <c r="LNW60" s="526"/>
      <c r="LNX60" s="526"/>
      <c r="LNY60" s="526"/>
      <c r="LNZ60" s="526"/>
      <c r="LOA60" s="526"/>
      <c r="LOB60" s="526"/>
      <c r="LOC60" s="526"/>
      <c r="LOD60" s="526"/>
      <c r="LOE60" s="526"/>
      <c r="LOF60" s="526"/>
      <c r="LOG60" s="526"/>
      <c r="LOH60" s="526"/>
      <c r="LOI60" s="526"/>
      <c r="LOJ60" s="526"/>
      <c r="LOK60" s="526"/>
      <c r="LOL60" s="526"/>
      <c r="LOM60" s="526"/>
      <c r="LON60" s="526"/>
      <c r="LOO60" s="526"/>
      <c r="LOP60" s="526"/>
      <c r="LOQ60" s="526"/>
      <c r="LOR60" s="526"/>
      <c r="LOS60" s="526"/>
      <c r="LOT60" s="526"/>
      <c r="LOU60" s="526"/>
      <c r="LOV60" s="526"/>
      <c r="LOW60" s="526"/>
      <c r="LOX60" s="526"/>
      <c r="LOY60" s="526"/>
      <c r="LOZ60" s="526"/>
      <c r="LPA60" s="526"/>
      <c r="LPB60" s="526"/>
      <c r="LPC60" s="526"/>
      <c r="LPD60" s="526"/>
      <c r="LPE60" s="526"/>
      <c r="LPF60" s="526"/>
      <c r="LPG60" s="526"/>
      <c r="LPH60" s="526"/>
      <c r="LPI60" s="526"/>
      <c r="LPJ60" s="526"/>
      <c r="LPK60" s="526"/>
      <c r="LPL60" s="526"/>
      <c r="LPM60" s="526"/>
      <c r="LPN60" s="526"/>
      <c r="LPO60" s="526"/>
      <c r="LPP60" s="526"/>
      <c r="LPQ60" s="526"/>
      <c r="LPR60" s="526"/>
      <c r="LPS60" s="526"/>
      <c r="LPT60" s="526"/>
      <c r="LPU60" s="526"/>
      <c r="LPV60" s="526"/>
      <c r="LPW60" s="526"/>
      <c r="LPX60" s="526"/>
      <c r="LPY60" s="526"/>
      <c r="LPZ60" s="526"/>
      <c r="LQA60" s="526"/>
      <c r="LQB60" s="526"/>
      <c r="LQC60" s="526"/>
      <c r="LQD60" s="526"/>
      <c r="LQE60" s="526"/>
      <c r="LQF60" s="526"/>
      <c r="LQG60" s="526"/>
      <c r="LQH60" s="526"/>
      <c r="LQI60" s="526"/>
      <c r="LQJ60" s="526"/>
      <c r="LQK60" s="526"/>
      <c r="LQL60" s="526"/>
      <c r="LQM60" s="526"/>
      <c r="LQN60" s="526"/>
      <c r="LQO60" s="526"/>
      <c r="LQP60" s="526"/>
      <c r="LQQ60" s="526"/>
      <c r="LQR60" s="526"/>
      <c r="LQS60" s="526"/>
      <c r="LQT60" s="526"/>
      <c r="LQU60" s="526"/>
      <c r="LQV60" s="526"/>
      <c r="LQW60" s="526"/>
      <c r="LQX60" s="526"/>
      <c r="LQY60" s="526"/>
      <c r="LQZ60" s="526"/>
      <c r="LRA60" s="526"/>
      <c r="LRB60" s="526"/>
      <c r="LRC60" s="526"/>
      <c r="LRD60" s="526"/>
      <c r="LRE60" s="526"/>
      <c r="LRF60" s="526"/>
      <c r="LRG60" s="526"/>
      <c r="LRH60" s="526"/>
      <c r="LRI60" s="526"/>
      <c r="LRJ60" s="526"/>
      <c r="LRK60" s="526"/>
      <c r="LRL60" s="526"/>
      <c r="LRM60" s="526"/>
      <c r="LRN60" s="526"/>
      <c r="LRO60" s="526"/>
      <c r="LRP60" s="526"/>
      <c r="LRQ60" s="526"/>
      <c r="LRR60" s="526"/>
      <c r="LRS60" s="526"/>
      <c r="LRT60" s="526"/>
      <c r="LRU60" s="526"/>
      <c r="LRV60" s="526"/>
      <c r="LRW60" s="526"/>
      <c r="LRX60" s="526"/>
      <c r="LRY60" s="526"/>
      <c r="LRZ60" s="526"/>
      <c r="LSA60" s="526"/>
      <c r="LSB60" s="526"/>
      <c r="LSC60" s="526"/>
      <c r="LSD60" s="526"/>
      <c r="LSE60" s="526"/>
      <c r="LSF60" s="526"/>
      <c r="LSG60" s="526"/>
      <c r="LSH60" s="526"/>
      <c r="LSI60" s="526"/>
      <c r="LSJ60" s="526"/>
      <c r="LSK60" s="526"/>
      <c r="LSL60" s="526"/>
      <c r="LSM60" s="526"/>
      <c r="LSN60" s="526"/>
      <c r="LSO60" s="526"/>
      <c r="LSP60" s="526"/>
      <c r="LSQ60" s="526"/>
      <c r="LSR60" s="526"/>
      <c r="LSS60" s="526"/>
      <c r="LST60" s="526"/>
      <c r="LSU60" s="526"/>
      <c r="LSV60" s="526"/>
      <c r="LSW60" s="526"/>
      <c r="LSX60" s="526"/>
      <c r="LSY60" s="526"/>
      <c r="LSZ60" s="526"/>
      <c r="LTA60" s="526"/>
      <c r="LTB60" s="526"/>
      <c r="LTC60" s="526"/>
      <c r="LTD60" s="526"/>
      <c r="LTE60" s="526"/>
      <c r="LTF60" s="526"/>
      <c r="LTG60" s="526"/>
      <c r="LTH60" s="526"/>
      <c r="LTI60" s="526"/>
      <c r="LTJ60" s="526"/>
      <c r="LTK60" s="526"/>
      <c r="LTL60" s="526"/>
      <c r="LTM60" s="526"/>
      <c r="LTN60" s="526"/>
      <c r="LTO60" s="526"/>
      <c r="LTP60" s="526"/>
      <c r="LTQ60" s="526"/>
      <c r="LTR60" s="526"/>
      <c r="LTS60" s="526"/>
      <c r="LTT60" s="526"/>
      <c r="LTU60" s="526"/>
      <c r="LTV60" s="526"/>
      <c r="LTW60" s="526"/>
      <c r="LTX60" s="526"/>
      <c r="LTY60" s="526"/>
      <c r="LTZ60" s="526"/>
      <c r="LUA60" s="526"/>
      <c r="LUB60" s="526"/>
      <c r="LUC60" s="526"/>
      <c r="LUD60" s="526"/>
      <c r="LUE60" s="526"/>
      <c r="LUF60" s="526"/>
      <c r="LUG60" s="526"/>
      <c r="LUH60" s="526"/>
      <c r="LUI60" s="526"/>
      <c r="LUJ60" s="526"/>
      <c r="LUK60" s="526"/>
      <c r="LUL60" s="526"/>
      <c r="LUM60" s="526"/>
      <c r="LUN60" s="526"/>
      <c r="LUO60" s="526"/>
      <c r="LUP60" s="526"/>
      <c r="LUQ60" s="526"/>
      <c r="LUR60" s="526"/>
      <c r="LUS60" s="526"/>
      <c r="LUT60" s="526"/>
      <c r="LUU60" s="526"/>
      <c r="LUV60" s="526"/>
      <c r="LUW60" s="526"/>
      <c r="LUX60" s="526"/>
      <c r="LUY60" s="526"/>
      <c r="LUZ60" s="526"/>
      <c r="LVA60" s="526"/>
      <c r="LVB60" s="526"/>
      <c r="LVC60" s="526"/>
      <c r="LVD60" s="526"/>
      <c r="LVE60" s="526"/>
      <c r="LVF60" s="526"/>
      <c r="LVG60" s="526"/>
      <c r="LVH60" s="526"/>
      <c r="LVI60" s="526"/>
      <c r="LVJ60" s="526"/>
      <c r="LVK60" s="526"/>
      <c r="LVL60" s="526"/>
      <c r="LVM60" s="526"/>
      <c r="LVN60" s="526"/>
      <c r="LVO60" s="526"/>
      <c r="LVP60" s="526"/>
      <c r="LVQ60" s="526"/>
      <c r="LVR60" s="526"/>
      <c r="LVS60" s="526"/>
      <c r="LVT60" s="526"/>
      <c r="LVU60" s="526"/>
      <c r="LVV60" s="526"/>
      <c r="LVW60" s="526"/>
      <c r="LVX60" s="526"/>
      <c r="LVY60" s="526"/>
      <c r="LVZ60" s="526"/>
      <c r="LWA60" s="526"/>
      <c r="LWB60" s="526"/>
      <c r="LWC60" s="526"/>
      <c r="LWD60" s="526"/>
      <c r="LWE60" s="526"/>
      <c r="LWF60" s="526"/>
      <c r="LWG60" s="526"/>
      <c r="LWH60" s="526"/>
      <c r="LWI60" s="526"/>
      <c r="LWJ60" s="526"/>
      <c r="LWK60" s="526"/>
      <c r="LWL60" s="526"/>
      <c r="LWM60" s="526"/>
      <c r="LWN60" s="526"/>
      <c r="LWO60" s="526"/>
      <c r="LWP60" s="526"/>
      <c r="LWQ60" s="526"/>
      <c r="LWR60" s="526"/>
      <c r="LWS60" s="526"/>
      <c r="LWT60" s="526"/>
      <c r="LWU60" s="526"/>
      <c r="LWV60" s="526"/>
      <c r="LWW60" s="526"/>
      <c r="LWX60" s="526"/>
      <c r="LWY60" s="526"/>
      <c r="LWZ60" s="526"/>
      <c r="LXA60" s="526"/>
      <c r="LXB60" s="526"/>
      <c r="LXC60" s="526"/>
      <c r="LXD60" s="526"/>
      <c r="LXE60" s="526"/>
      <c r="LXF60" s="526"/>
      <c r="LXG60" s="526"/>
      <c r="LXH60" s="526"/>
      <c r="LXI60" s="526"/>
      <c r="LXJ60" s="526"/>
      <c r="LXK60" s="526"/>
      <c r="LXL60" s="526"/>
      <c r="LXM60" s="526"/>
      <c r="LXN60" s="526"/>
      <c r="LXO60" s="526"/>
      <c r="LXP60" s="526"/>
      <c r="LXQ60" s="526"/>
      <c r="LXR60" s="526"/>
      <c r="LXS60" s="526"/>
      <c r="LXT60" s="526"/>
      <c r="LXU60" s="526"/>
      <c r="LXV60" s="526"/>
      <c r="LXW60" s="526"/>
      <c r="LXX60" s="526"/>
      <c r="LXY60" s="526"/>
      <c r="LXZ60" s="526"/>
      <c r="LYA60" s="526"/>
      <c r="LYB60" s="526"/>
      <c r="LYC60" s="526"/>
      <c r="LYD60" s="526"/>
      <c r="LYE60" s="526"/>
      <c r="LYF60" s="526"/>
      <c r="LYG60" s="526"/>
      <c r="LYH60" s="526"/>
      <c r="LYI60" s="526"/>
      <c r="LYJ60" s="526"/>
      <c r="LYK60" s="526"/>
      <c r="LYL60" s="526"/>
      <c r="LYM60" s="526"/>
      <c r="LYN60" s="526"/>
      <c r="LYO60" s="526"/>
      <c r="LYP60" s="526"/>
      <c r="LYQ60" s="526"/>
      <c r="LYR60" s="526"/>
      <c r="LYS60" s="526"/>
      <c r="LYT60" s="526"/>
      <c r="LYU60" s="526"/>
      <c r="LYV60" s="526"/>
      <c r="LYW60" s="526"/>
      <c r="LYX60" s="526"/>
      <c r="LYY60" s="526"/>
      <c r="LYZ60" s="526"/>
      <c r="LZA60" s="526"/>
      <c r="LZB60" s="526"/>
      <c r="LZC60" s="526"/>
      <c r="LZD60" s="526"/>
      <c r="LZE60" s="526"/>
      <c r="LZF60" s="526"/>
      <c r="LZG60" s="526"/>
      <c r="LZH60" s="526"/>
      <c r="LZI60" s="526"/>
      <c r="LZJ60" s="526"/>
      <c r="LZK60" s="526"/>
      <c r="LZL60" s="526"/>
      <c r="LZM60" s="526"/>
      <c r="LZN60" s="526"/>
      <c r="LZO60" s="526"/>
      <c r="LZP60" s="526"/>
      <c r="LZQ60" s="526"/>
      <c r="LZR60" s="526"/>
      <c r="LZS60" s="526"/>
      <c r="LZT60" s="526"/>
      <c r="LZU60" s="526"/>
      <c r="LZV60" s="526"/>
      <c r="LZW60" s="526"/>
      <c r="LZX60" s="526"/>
      <c r="LZY60" s="526"/>
      <c r="LZZ60" s="526"/>
      <c r="MAA60" s="526"/>
      <c r="MAB60" s="526"/>
      <c r="MAC60" s="526"/>
      <c r="MAD60" s="526"/>
      <c r="MAE60" s="526"/>
      <c r="MAF60" s="526"/>
      <c r="MAG60" s="526"/>
      <c r="MAH60" s="526"/>
      <c r="MAI60" s="526"/>
      <c r="MAJ60" s="526"/>
      <c r="MAK60" s="526"/>
      <c r="MAL60" s="526"/>
      <c r="MAM60" s="526"/>
      <c r="MAN60" s="526"/>
      <c r="MAO60" s="526"/>
      <c r="MAP60" s="526"/>
      <c r="MAQ60" s="526"/>
      <c r="MAR60" s="526"/>
      <c r="MAS60" s="526"/>
      <c r="MAT60" s="526"/>
      <c r="MAU60" s="526"/>
      <c r="MAV60" s="526"/>
      <c r="MAW60" s="526"/>
      <c r="MAX60" s="526"/>
      <c r="MAY60" s="526"/>
      <c r="MAZ60" s="526"/>
      <c r="MBA60" s="526"/>
      <c r="MBB60" s="526"/>
      <c r="MBC60" s="526"/>
      <c r="MBD60" s="526"/>
      <c r="MBE60" s="526"/>
      <c r="MBF60" s="526"/>
      <c r="MBG60" s="526"/>
      <c r="MBH60" s="526"/>
      <c r="MBI60" s="526"/>
      <c r="MBJ60" s="526"/>
      <c r="MBK60" s="526"/>
      <c r="MBL60" s="526"/>
      <c r="MBM60" s="526"/>
      <c r="MBN60" s="526"/>
      <c r="MBO60" s="526"/>
      <c r="MBP60" s="526"/>
      <c r="MBQ60" s="526"/>
      <c r="MBR60" s="526"/>
      <c r="MBS60" s="526"/>
      <c r="MBT60" s="526"/>
      <c r="MBU60" s="526"/>
      <c r="MBV60" s="526"/>
      <c r="MBW60" s="526"/>
      <c r="MBX60" s="526"/>
      <c r="MBY60" s="526"/>
      <c r="MBZ60" s="526"/>
      <c r="MCA60" s="526"/>
      <c r="MCB60" s="526"/>
      <c r="MCC60" s="526"/>
      <c r="MCD60" s="526"/>
      <c r="MCE60" s="526"/>
      <c r="MCF60" s="526"/>
      <c r="MCG60" s="526"/>
      <c r="MCH60" s="526"/>
      <c r="MCI60" s="526"/>
      <c r="MCJ60" s="526"/>
      <c r="MCK60" s="526"/>
      <c r="MCL60" s="526"/>
      <c r="MCM60" s="526"/>
      <c r="MCN60" s="526"/>
      <c r="MCO60" s="526"/>
      <c r="MCP60" s="526"/>
      <c r="MCQ60" s="526"/>
      <c r="MCR60" s="526"/>
      <c r="MCS60" s="526"/>
      <c r="MCT60" s="526"/>
      <c r="MCU60" s="526"/>
      <c r="MCV60" s="526"/>
      <c r="MCW60" s="526"/>
      <c r="MCX60" s="526"/>
      <c r="MCY60" s="526"/>
      <c r="MCZ60" s="526"/>
      <c r="MDA60" s="526"/>
      <c r="MDB60" s="526"/>
      <c r="MDC60" s="526"/>
      <c r="MDD60" s="526"/>
      <c r="MDE60" s="526"/>
      <c r="MDF60" s="526"/>
      <c r="MDG60" s="526"/>
      <c r="MDH60" s="526"/>
      <c r="MDI60" s="526"/>
      <c r="MDJ60" s="526"/>
      <c r="MDK60" s="526"/>
      <c r="MDL60" s="526"/>
      <c r="MDM60" s="526"/>
      <c r="MDN60" s="526"/>
      <c r="MDO60" s="526"/>
      <c r="MDP60" s="526"/>
      <c r="MDQ60" s="526"/>
      <c r="MDR60" s="526"/>
      <c r="MDS60" s="526"/>
      <c r="MDT60" s="526"/>
      <c r="MDU60" s="526"/>
      <c r="MDV60" s="526"/>
      <c r="MDW60" s="526"/>
      <c r="MDX60" s="526"/>
      <c r="MDY60" s="526"/>
      <c r="MDZ60" s="526"/>
      <c r="MEA60" s="526"/>
      <c r="MEB60" s="526"/>
      <c r="MEC60" s="526"/>
      <c r="MED60" s="526"/>
      <c r="MEE60" s="526"/>
      <c r="MEF60" s="526"/>
      <c r="MEG60" s="526"/>
      <c r="MEH60" s="526"/>
      <c r="MEI60" s="526"/>
      <c r="MEJ60" s="526"/>
      <c r="MEK60" s="526"/>
      <c r="MEL60" s="526"/>
      <c r="MEM60" s="526"/>
      <c r="MEN60" s="526"/>
      <c r="MEO60" s="526"/>
      <c r="MEP60" s="526"/>
      <c r="MEQ60" s="526"/>
      <c r="MER60" s="526"/>
      <c r="MES60" s="526"/>
      <c r="MET60" s="526"/>
      <c r="MEU60" s="526"/>
      <c r="MEV60" s="526"/>
      <c r="MEW60" s="526"/>
      <c r="MEX60" s="526"/>
      <c r="MEY60" s="526"/>
      <c r="MEZ60" s="526"/>
      <c r="MFA60" s="526"/>
      <c r="MFB60" s="526"/>
      <c r="MFC60" s="526"/>
      <c r="MFD60" s="526"/>
      <c r="MFE60" s="526"/>
      <c r="MFF60" s="526"/>
      <c r="MFG60" s="526"/>
      <c r="MFH60" s="526"/>
      <c r="MFI60" s="526"/>
      <c r="MFJ60" s="526"/>
      <c r="MFK60" s="526"/>
      <c r="MFL60" s="526"/>
      <c r="MFM60" s="526"/>
      <c r="MFN60" s="526"/>
      <c r="MFO60" s="526"/>
      <c r="MFP60" s="526"/>
      <c r="MFQ60" s="526"/>
      <c r="MFR60" s="526"/>
      <c r="MFS60" s="526"/>
      <c r="MFT60" s="526"/>
      <c r="MFU60" s="526"/>
      <c r="MFV60" s="526"/>
      <c r="MFW60" s="526"/>
      <c r="MFX60" s="526"/>
      <c r="MFY60" s="526"/>
      <c r="MFZ60" s="526"/>
      <c r="MGA60" s="526"/>
      <c r="MGB60" s="526"/>
      <c r="MGC60" s="526"/>
      <c r="MGD60" s="526"/>
      <c r="MGE60" s="526"/>
      <c r="MGF60" s="526"/>
      <c r="MGG60" s="526"/>
      <c r="MGH60" s="526"/>
      <c r="MGI60" s="526"/>
      <c r="MGJ60" s="526"/>
      <c r="MGK60" s="526"/>
      <c r="MGL60" s="526"/>
      <c r="MGM60" s="526"/>
      <c r="MGN60" s="526"/>
      <c r="MGO60" s="526"/>
      <c r="MGP60" s="526"/>
      <c r="MGQ60" s="526"/>
      <c r="MGR60" s="526"/>
      <c r="MGS60" s="526"/>
      <c r="MGT60" s="526"/>
      <c r="MGU60" s="526"/>
      <c r="MGV60" s="526"/>
      <c r="MGW60" s="526"/>
      <c r="MGX60" s="526"/>
      <c r="MGY60" s="526"/>
      <c r="MGZ60" s="526"/>
      <c r="MHA60" s="526"/>
      <c r="MHB60" s="526"/>
      <c r="MHC60" s="526"/>
      <c r="MHD60" s="526"/>
      <c r="MHE60" s="526"/>
      <c r="MHF60" s="526"/>
      <c r="MHG60" s="526"/>
      <c r="MHH60" s="526"/>
      <c r="MHI60" s="526"/>
      <c r="MHJ60" s="526"/>
      <c r="MHK60" s="526"/>
      <c r="MHL60" s="526"/>
      <c r="MHM60" s="526"/>
      <c r="MHN60" s="526"/>
      <c r="MHO60" s="526"/>
      <c r="MHP60" s="526"/>
      <c r="MHQ60" s="526"/>
      <c r="MHR60" s="526"/>
      <c r="MHS60" s="526"/>
      <c r="MHT60" s="526"/>
      <c r="MHU60" s="526"/>
      <c r="MHV60" s="526"/>
      <c r="MHW60" s="526"/>
      <c r="MHX60" s="526"/>
      <c r="MHY60" s="526"/>
      <c r="MHZ60" s="526"/>
      <c r="MIA60" s="526"/>
      <c r="MIB60" s="526"/>
      <c r="MIC60" s="526"/>
      <c r="MID60" s="526"/>
      <c r="MIE60" s="526"/>
      <c r="MIF60" s="526"/>
      <c r="MIG60" s="526"/>
      <c r="MIH60" s="526"/>
      <c r="MII60" s="526"/>
      <c r="MIJ60" s="526"/>
      <c r="MIK60" s="526"/>
      <c r="MIL60" s="526"/>
      <c r="MIM60" s="526"/>
      <c r="MIN60" s="526"/>
      <c r="MIO60" s="526"/>
      <c r="MIP60" s="526"/>
      <c r="MIQ60" s="526"/>
      <c r="MIR60" s="526"/>
      <c r="MIS60" s="526"/>
      <c r="MIT60" s="526"/>
      <c r="MIU60" s="526"/>
      <c r="MIV60" s="526"/>
      <c r="MIW60" s="526"/>
      <c r="MIX60" s="526"/>
      <c r="MIY60" s="526"/>
      <c r="MIZ60" s="526"/>
      <c r="MJA60" s="526"/>
      <c r="MJB60" s="526"/>
      <c r="MJC60" s="526"/>
      <c r="MJD60" s="526"/>
      <c r="MJE60" s="526"/>
      <c r="MJF60" s="526"/>
      <c r="MJG60" s="526"/>
      <c r="MJH60" s="526"/>
      <c r="MJI60" s="526"/>
      <c r="MJJ60" s="526"/>
      <c r="MJK60" s="526"/>
      <c r="MJL60" s="526"/>
      <c r="MJM60" s="526"/>
      <c r="MJN60" s="526"/>
      <c r="MJO60" s="526"/>
      <c r="MJP60" s="526"/>
      <c r="MJQ60" s="526"/>
      <c r="MJR60" s="526"/>
      <c r="MJS60" s="526"/>
      <c r="MJT60" s="526"/>
      <c r="MJU60" s="526"/>
      <c r="MJV60" s="526"/>
      <c r="MJW60" s="526"/>
      <c r="MJX60" s="526"/>
      <c r="MJY60" s="526"/>
      <c r="MJZ60" s="526"/>
      <c r="MKA60" s="526"/>
      <c r="MKB60" s="526"/>
      <c r="MKC60" s="526"/>
      <c r="MKD60" s="526"/>
      <c r="MKE60" s="526"/>
      <c r="MKF60" s="526"/>
      <c r="MKG60" s="526"/>
      <c r="MKH60" s="526"/>
      <c r="MKI60" s="526"/>
      <c r="MKJ60" s="526"/>
      <c r="MKK60" s="526"/>
      <c r="MKL60" s="526"/>
      <c r="MKM60" s="526"/>
      <c r="MKN60" s="526"/>
      <c r="MKO60" s="526"/>
      <c r="MKP60" s="526"/>
      <c r="MKQ60" s="526"/>
      <c r="MKR60" s="526"/>
      <c r="MKS60" s="526"/>
      <c r="MKT60" s="526"/>
      <c r="MKU60" s="526"/>
      <c r="MKV60" s="526"/>
      <c r="MKW60" s="526"/>
      <c r="MKX60" s="526"/>
      <c r="MKY60" s="526"/>
      <c r="MKZ60" s="526"/>
      <c r="MLA60" s="526"/>
      <c r="MLB60" s="526"/>
      <c r="MLC60" s="526"/>
      <c r="MLD60" s="526"/>
      <c r="MLE60" s="526"/>
      <c r="MLF60" s="526"/>
      <c r="MLG60" s="526"/>
      <c r="MLH60" s="526"/>
      <c r="MLI60" s="526"/>
      <c r="MLJ60" s="526"/>
      <c r="MLK60" s="526"/>
      <c r="MLL60" s="526"/>
      <c r="MLM60" s="526"/>
      <c r="MLN60" s="526"/>
      <c r="MLO60" s="526"/>
      <c r="MLP60" s="526"/>
      <c r="MLQ60" s="526"/>
      <c r="MLR60" s="526"/>
      <c r="MLS60" s="526"/>
      <c r="MLT60" s="526"/>
      <c r="MLU60" s="526"/>
      <c r="MLV60" s="526"/>
      <c r="MLW60" s="526"/>
      <c r="MLX60" s="526"/>
      <c r="MLY60" s="526"/>
      <c r="MLZ60" s="526"/>
      <c r="MMA60" s="526"/>
      <c r="MMB60" s="526"/>
      <c r="MMC60" s="526"/>
      <c r="MMD60" s="526"/>
      <c r="MME60" s="526"/>
      <c r="MMF60" s="526"/>
      <c r="MMG60" s="526"/>
      <c r="MMH60" s="526"/>
      <c r="MMI60" s="526"/>
      <c r="MMJ60" s="526"/>
      <c r="MMK60" s="526"/>
      <c r="MML60" s="526"/>
      <c r="MMM60" s="526"/>
      <c r="MMN60" s="526"/>
      <c r="MMO60" s="526"/>
      <c r="MMP60" s="526"/>
      <c r="MMQ60" s="526"/>
      <c r="MMR60" s="526"/>
      <c r="MMS60" s="526"/>
      <c r="MMT60" s="526"/>
      <c r="MMU60" s="526"/>
      <c r="MMV60" s="526"/>
      <c r="MMW60" s="526"/>
      <c r="MMX60" s="526"/>
      <c r="MMY60" s="526"/>
      <c r="MMZ60" s="526"/>
      <c r="MNA60" s="526"/>
      <c r="MNB60" s="526"/>
      <c r="MNC60" s="526"/>
      <c r="MND60" s="526"/>
      <c r="MNE60" s="526"/>
      <c r="MNF60" s="526"/>
      <c r="MNG60" s="526"/>
      <c r="MNH60" s="526"/>
      <c r="MNI60" s="526"/>
      <c r="MNJ60" s="526"/>
      <c r="MNK60" s="526"/>
      <c r="MNL60" s="526"/>
      <c r="MNM60" s="526"/>
      <c r="MNN60" s="526"/>
      <c r="MNO60" s="526"/>
      <c r="MNP60" s="526"/>
      <c r="MNQ60" s="526"/>
      <c r="MNR60" s="526"/>
      <c r="MNS60" s="526"/>
      <c r="MNT60" s="526"/>
      <c r="MNU60" s="526"/>
      <c r="MNV60" s="526"/>
      <c r="MNW60" s="526"/>
      <c r="MNX60" s="526"/>
      <c r="MNY60" s="526"/>
      <c r="MNZ60" s="526"/>
      <c r="MOA60" s="526"/>
      <c r="MOB60" s="526"/>
      <c r="MOC60" s="526"/>
      <c r="MOD60" s="526"/>
      <c r="MOE60" s="526"/>
      <c r="MOF60" s="526"/>
      <c r="MOG60" s="526"/>
      <c r="MOH60" s="526"/>
      <c r="MOI60" s="526"/>
      <c r="MOJ60" s="526"/>
      <c r="MOK60" s="526"/>
      <c r="MOL60" s="526"/>
      <c r="MOM60" s="526"/>
      <c r="MON60" s="526"/>
      <c r="MOO60" s="526"/>
      <c r="MOP60" s="526"/>
      <c r="MOQ60" s="526"/>
      <c r="MOR60" s="526"/>
      <c r="MOS60" s="526"/>
      <c r="MOT60" s="526"/>
      <c r="MOU60" s="526"/>
      <c r="MOV60" s="526"/>
      <c r="MOW60" s="526"/>
      <c r="MOX60" s="526"/>
      <c r="MOY60" s="526"/>
      <c r="MOZ60" s="526"/>
      <c r="MPA60" s="526"/>
      <c r="MPB60" s="526"/>
      <c r="MPC60" s="526"/>
      <c r="MPD60" s="526"/>
      <c r="MPE60" s="526"/>
      <c r="MPF60" s="526"/>
      <c r="MPG60" s="526"/>
      <c r="MPH60" s="526"/>
      <c r="MPI60" s="526"/>
      <c r="MPJ60" s="526"/>
      <c r="MPK60" s="526"/>
      <c r="MPL60" s="526"/>
      <c r="MPM60" s="526"/>
      <c r="MPN60" s="526"/>
      <c r="MPO60" s="526"/>
      <c r="MPP60" s="526"/>
      <c r="MPQ60" s="526"/>
      <c r="MPR60" s="526"/>
      <c r="MPS60" s="526"/>
      <c r="MPT60" s="526"/>
      <c r="MPU60" s="526"/>
      <c r="MPV60" s="526"/>
      <c r="MPW60" s="526"/>
      <c r="MPX60" s="526"/>
      <c r="MPY60" s="526"/>
      <c r="MPZ60" s="526"/>
      <c r="MQA60" s="526"/>
      <c r="MQB60" s="526"/>
      <c r="MQC60" s="526"/>
      <c r="MQD60" s="526"/>
      <c r="MQE60" s="526"/>
      <c r="MQF60" s="526"/>
      <c r="MQG60" s="526"/>
      <c r="MQH60" s="526"/>
      <c r="MQI60" s="526"/>
      <c r="MQJ60" s="526"/>
      <c r="MQK60" s="526"/>
      <c r="MQL60" s="526"/>
      <c r="MQM60" s="526"/>
      <c r="MQN60" s="526"/>
      <c r="MQO60" s="526"/>
      <c r="MQP60" s="526"/>
      <c r="MQQ60" s="526"/>
      <c r="MQR60" s="526"/>
      <c r="MQS60" s="526"/>
      <c r="MQT60" s="526"/>
      <c r="MQU60" s="526"/>
      <c r="MQV60" s="526"/>
      <c r="MQW60" s="526"/>
      <c r="MQX60" s="526"/>
      <c r="MQY60" s="526"/>
      <c r="MQZ60" s="526"/>
      <c r="MRA60" s="526"/>
      <c r="MRB60" s="526"/>
      <c r="MRC60" s="526"/>
      <c r="MRD60" s="526"/>
      <c r="MRE60" s="526"/>
      <c r="MRF60" s="526"/>
      <c r="MRG60" s="526"/>
      <c r="MRH60" s="526"/>
      <c r="MRI60" s="526"/>
      <c r="MRJ60" s="526"/>
      <c r="MRK60" s="526"/>
      <c r="MRL60" s="526"/>
      <c r="MRM60" s="526"/>
      <c r="MRN60" s="526"/>
      <c r="MRO60" s="526"/>
      <c r="MRP60" s="526"/>
      <c r="MRQ60" s="526"/>
      <c r="MRR60" s="526"/>
      <c r="MRS60" s="526"/>
      <c r="MRT60" s="526"/>
      <c r="MRU60" s="526"/>
      <c r="MRV60" s="526"/>
      <c r="MRW60" s="526"/>
      <c r="MRX60" s="526"/>
      <c r="MRY60" s="526"/>
      <c r="MRZ60" s="526"/>
      <c r="MSA60" s="526"/>
      <c r="MSB60" s="526"/>
      <c r="MSC60" s="526"/>
      <c r="MSD60" s="526"/>
      <c r="MSE60" s="526"/>
      <c r="MSF60" s="526"/>
      <c r="MSG60" s="526"/>
      <c r="MSH60" s="526"/>
      <c r="MSI60" s="526"/>
      <c r="MSJ60" s="526"/>
      <c r="MSK60" s="526"/>
      <c r="MSL60" s="526"/>
      <c r="MSM60" s="526"/>
      <c r="MSN60" s="526"/>
      <c r="MSO60" s="526"/>
      <c r="MSP60" s="526"/>
      <c r="MSQ60" s="526"/>
      <c r="MSR60" s="526"/>
      <c r="MSS60" s="526"/>
      <c r="MST60" s="526"/>
      <c r="MSU60" s="526"/>
      <c r="MSV60" s="526"/>
      <c r="MSW60" s="526"/>
      <c r="MSX60" s="526"/>
      <c r="MSY60" s="526"/>
      <c r="MSZ60" s="526"/>
      <c r="MTA60" s="526"/>
      <c r="MTB60" s="526"/>
      <c r="MTC60" s="526"/>
      <c r="MTD60" s="526"/>
      <c r="MTE60" s="526"/>
      <c r="MTF60" s="526"/>
      <c r="MTG60" s="526"/>
      <c r="MTH60" s="526"/>
      <c r="MTI60" s="526"/>
      <c r="MTJ60" s="526"/>
      <c r="MTK60" s="526"/>
      <c r="MTL60" s="526"/>
      <c r="MTM60" s="526"/>
      <c r="MTN60" s="526"/>
      <c r="MTO60" s="526"/>
      <c r="MTP60" s="526"/>
      <c r="MTQ60" s="526"/>
      <c r="MTR60" s="526"/>
      <c r="MTS60" s="526"/>
      <c r="MTT60" s="526"/>
      <c r="MTU60" s="526"/>
      <c r="MTV60" s="526"/>
      <c r="MTW60" s="526"/>
      <c r="MTX60" s="526"/>
      <c r="MTY60" s="526"/>
      <c r="MTZ60" s="526"/>
      <c r="MUA60" s="526"/>
      <c r="MUB60" s="526"/>
      <c r="MUC60" s="526"/>
      <c r="MUD60" s="526"/>
      <c r="MUE60" s="526"/>
      <c r="MUF60" s="526"/>
      <c r="MUG60" s="526"/>
      <c r="MUH60" s="526"/>
      <c r="MUI60" s="526"/>
      <c r="MUJ60" s="526"/>
      <c r="MUK60" s="526"/>
      <c r="MUL60" s="526"/>
      <c r="MUM60" s="526"/>
      <c r="MUN60" s="526"/>
      <c r="MUO60" s="526"/>
      <c r="MUP60" s="526"/>
      <c r="MUQ60" s="526"/>
      <c r="MUR60" s="526"/>
      <c r="MUS60" s="526"/>
      <c r="MUT60" s="526"/>
      <c r="MUU60" s="526"/>
      <c r="MUV60" s="526"/>
      <c r="MUW60" s="526"/>
      <c r="MUX60" s="526"/>
      <c r="MUY60" s="526"/>
      <c r="MUZ60" s="526"/>
      <c r="MVA60" s="526"/>
      <c r="MVB60" s="526"/>
      <c r="MVC60" s="526"/>
      <c r="MVD60" s="526"/>
      <c r="MVE60" s="526"/>
      <c r="MVF60" s="526"/>
      <c r="MVG60" s="526"/>
      <c r="MVH60" s="526"/>
      <c r="MVI60" s="526"/>
      <c r="MVJ60" s="526"/>
      <c r="MVK60" s="526"/>
      <c r="MVL60" s="526"/>
      <c r="MVM60" s="526"/>
      <c r="MVN60" s="526"/>
      <c r="MVO60" s="526"/>
      <c r="MVP60" s="526"/>
      <c r="MVQ60" s="526"/>
      <c r="MVR60" s="526"/>
      <c r="MVS60" s="526"/>
      <c r="MVT60" s="526"/>
      <c r="MVU60" s="526"/>
      <c r="MVV60" s="526"/>
      <c r="MVW60" s="526"/>
      <c r="MVX60" s="526"/>
      <c r="MVY60" s="526"/>
      <c r="MVZ60" s="526"/>
      <c r="MWA60" s="526"/>
      <c r="MWB60" s="526"/>
      <c r="MWC60" s="526"/>
      <c r="MWD60" s="526"/>
      <c r="MWE60" s="526"/>
      <c r="MWF60" s="526"/>
      <c r="MWG60" s="526"/>
      <c r="MWH60" s="526"/>
      <c r="MWI60" s="526"/>
      <c r="MWJ60" s="526"/>
      <c r="MWK60" s="526"/>
      <c r="MWL60" s="526"/>
      <c r="MWM60" s="526"/>
      <c r="MWN60" s="526"/>
      <c r="MWO60" s="526"/>
      <c r="MWP60" s="526"/>
      <c r="MWQ60" s="526"/>
      <c r="MWR60" s="526"/>
      <c r="MWS60" s="526"/>
      <c r="MWT60" s="526"/>
      <c r="MWU60" s="526"/>
      <c r="MWV60" s="526"/>
      <c r="MWW60" s="526"/>
      <c r="MWX60" s="526"/>
      <c r="MWY60" s="526"/>
      <c r="MWZ60" s="526"/>
      <c r="MXA60" s="526"/>
      <c r="MXB60" s="526"/>
      <c r="MXC60" s="526"/>
      <c r="MXD60" s="526"/>
      <c r="MXE60" s="526"/>
      <c r="MXF60" s="526"/>
      <c r="MXG60" s="526"/>
      <c r="MXH60" s="526"/>
      <c r="MXI60" s="526"/>
      <c r="MXJ60" s="526"/>
      <c r="MXK60" s="526"/>
      <c r="MXL60" s="526"/>
      <c r="MXM60" s="526"/>
      <c r="MXN60" s="526"/>
      <c r="MXO60" s="526"/>
      <c r="MXP60" s="526"/>
      <c r="MXQ60" s="526"/>
      <c r="MXR60" s="526"/>
      <c r="MXS60" s="526"/>
      <c r="MXT60" s="526"/>
      <c r="MXU60" s="526"/>
      <c r="MXV60" s="526"/>
      <c r="MXW60" s="526"/>
      <c r="MXX60" s="526"/>
      <c r="MXY60" s="526"/>
      <c r="MXZ60" s="526"/>
      <c r="MYA60" s="526"/>
      <c r="MYB60" s="526"/>
      <c r="MYC60" s="526"/>
      <c r="MYD60" s="526"/>
      <c r="MYE60" s="526"/>
      <c r="MYF60" s="526"/>
      <c r="MYG60" s="526"/>
      <c r="MYH60" s="526"/>
      <c r="MYI60" s="526"/>
      <c r="MYJ60" s="526"/>
      <c r="MYK60" s="526"/>
      <c r="MYL60" s="526"/>
      <c r="MYM60" s="526"/>
      <c r="MYN60" s="526"/>
      <c r="MYO60" s="526"/>
      <c r="MYP60" s="526"/>
      <c r="MYQ60" s="526"/>
      <c r="MYR60" s="526"/>
      <c r="MYS60" s="526"/>
      <c r="MYT60" s="526"/>
      <c r="MYU60" s="526"/>
      <c r="MYV60" s="526"/>
      <c r="MYW60" s="526"/>
      <c r="MYX60" s="526"/>
      <c r="MYY60" s="526"/>
      <c r="MYZ60" s="526"/>
      <c r="MZA60" s="526"/>
      <c r="MZB60" s="526"/>
      <c r="MZC60" s="526"/>
      <c r="MZD60" s="526"/>
      <c r="MZE60" s="526"/>
      <c r="MZF60" s="526"/>
      <c r="MZG60" s="526"/>
      <c r="MZH60" s="526"/>
      <c r="MZI60" s="526"/>
      <c r="MZJ60" s="526"/>
      <c r="MZK60" s="526"/>
      <c r="MZL60" s="526"/>
      <c r="MZM60" s="526"/>
      <c r="MZN60" s="526"/>
      <c r="MZO60" s="526"/>
      <c r="MZP60" s="526"/>
      <c r="MZQ60" s="526"/>
      <c r="MZR60" s="526"/>
      <c r="MZS60" s="526"/>
      <c r="MZT60" s="526"/>
      <c r="MZU60" s="526"/>
      <c r="MZV60" s="526"/>
      <c r="MZW60" s="526"/>
      <c r="MZX60" s="526"/>
      <c r="MZY60" s="526"/>
      <c r="MZZ60" s="526"/>
      <c r="NAA60" s="526"/>
      <c r="NAB60" s="526"/>
      <c r="NAC60" s="526"/>
      <c r="NAD60" s="526"/>
      <c r="NAE60" s="526"/>
      <c r="NAF60" s="526"/>
      <c r="NAG60" s="526"/>
      <c r="NAH60" s="526"/>
      <c r="NAI60" s="526"/>
      <c r="NAJ60" s="526"/>
      <c r="NAK60" s="526"/>
      <c r="NAL60" s="526"/>
      <c r="NAM60" s="526"/>
      <c r="NAN60" s="526"/>
      <c r="NAO60" s="526"/>
      <c r="NAP60" s="526"/>
      <c r="NAQ60" s="526"/>
      <c r="NAR60" s="526"/>
      <c r="NAS60" s="526"/>
      <c r="NAT60" s="526"/>
      <c r="NAU60" s="526"/>
      <c r="NAV60" s="526"/>
      <c r="NAW60" s="526"/>
      <c r="NAX60" s="526"/>
      <c r="NAY60" s="526"/>
      <c r="NAZ60" s="526"/>
      <c r="NBA60" s="526"/>
      <c r="NBB60" s="526"/>
      <c r="NBC60" s="526"/>
      <c r="NBD60" s="526"/>
      <c r="NBE60" s="526"/>
      <c r="NBF60" s="526"/>
      <c r="NBG60" s="526"/>
      <c r="NBH60" s="526"/>
      <c r="NBI60" s="526"/>
      <c r="NBJ60" s="526"/>
      <c r="NBK60" s="526"/>
      <c r="NBL60" s="526"/>
      <c r="NBM60" s="526"/>
      <c r="NBN60" s="526"/>
      <c r="NBO60" s="526"/>
      <c r="NBP60" s="526"/>
      <c r="NBQ60" s="526"/>
      <c r="NBR60" s="526"/>
      <c r="NBS60" s="526"/>
      <c r="NBT60" s="526"/>
      <c r="NBU60" s="526"/>
      <c r="NBV60" s="526"/>
      <c r="NBW60" s="526"/>
      <c r="NBX60" s="526"/>
      <c r="NBY60" s="526"/>
      <c r="NBZ60" s="526"/>
      <c r="NCA60" s="526"/>
      <c r="NCB60" s="526"/>
      <c r="NCC60" s="526"/>
      <c r="NCD60" s="526"/>
      <c r="NCE60" s="526"/>
      <c r="NCF60" s="526"/>
      <c r="NCG60" s="526"/>
      <c r="NCH60" s="526"/>
      <c r="NCI60" s="526"/>
      <c r="NCJ60" s="526"/>
      <c r="NCK60" s="526"/>
      <c r="NCL60" s="526"/>
      <c r="NCM60" s="526"/>
      <c r="NCN60" s="526"/>
      <c r="NCO60" s="526"/>
      <c r="NCP60" s="526"/>
      <c r="NCQ60" s="526"/>
      <c r="NCR60" s="526"/>
      <c r="NCS60" s="526"/>
      <c r="NCT60" s="526"/>
      <c r="NCU60" s="526"/>
      <c r="NCV60" s="526"/>
      <c r="NCW60" s="526"/>
      <c r="NCX60" s="526"/>
      <c r="NCY60" s="526"/>
      <c r="NCZ60" s="526"/>
      <c r="NDA60" s="526"/>
      <c r="NDB60" s="526"/>
      <c r="NDC60" s="526"/>
      <c r="NDD60" s="526"/>
      <c r="NDE60" s="526"/>
      <c r="NDF60" s="526"/>
      <c r="NDG60" s="526"/>
      <c r="NDH60" s="526"/>
      <c r="NDI60" s="526"/>
      <c r="NDJ60" s="526"/>
      <c r="NDK60" s="526"/>
      <c r="NDL60" s="526"/>
      <c r="NDM60" s="526"/>
      <c r="NDN60" s="526"/>
      <c r="NDO60" s="526"/>
      <c r="NDP60" s="526"/>
      <c r="NDQ60" s="526"/>
      <c r="NDR60" s="526"/>
      <c r="NDS60" s="526"/>
      <c r="NDT60" s="526"/>
      <c r="NDU60" s="526"/>
      <c r="NDV60" s="526"/>
      <c r="NDW60" s="526"/>
      <c r="NDX60" s="526"/>
      <c r="NDY60" s="526"/>
      <c r="NDZ60" s="526"/>
      <c r="NEA60" s="526"/>
      <c r="NEB60" s="526"/>
      <c r="NEC60" s="526"/>
      <c r="NED60" s="526"/>
      <c r="NEE60" s="526"/>
      <c r="NEF60" s="526"/>
      <c r="NEG60" s="526"/>
      <c r="NEH60" s="526"/>
      <c r="NEI60" s="526"/>
      <c r="NEJ60" s="526"/>
      <c r="NEK60" s="526"/>
      <c r="NEL60" s="526"/>
      <c r="NEM60" s="526"/>
      <c r="NEN60" s="526"/>
      <c r="NEO60" s="526"/>
      <c r="NEP60" s="526"/>
      <c r="NEQ60" s="526"/>
      <c r="NER60" s="526"/>
      <c r="NES60" s="526"/>
      <c r="NET60" s="526"/>
      <c r="NEU60" s="526"/>
      <c r="NEV60" s="526"/>
      <c r="NEW60" s="526"/>
      <c r="NEX60" s="526"/>
      <c r="NEY60" s="526"/>
      <c r="NEZ60" s="526"/>
      <c r="NFA60" s="526"/>
      <c r="NFB60" s="526"/>
      <c r="NFC60" s="526"/>
      <c r="NFD60" s="526"/>
      <c r="NFE60" s="526"/>
      <c r="NFF60" s="526"/>
      <c r="NFG60" s="526"/>
      <c r="NFH60" s="526"/>
      <c r="NFI60" s="526"/>
      <c r="NFJ60" s="526"/>
      <c r="NFK60" s="526"/>
      <c r="NFL60" s="526"/>
      <c r="NFM60" s="526"/>
      <c r="NFN60" s="526"/>
      <c r="NFO60" s="526"/>
      <c r="NFP60" s="526"/>
      <c r="NFQ60" s="526"/>
      <c r="NFR60" s="526"/>
      <c r="NFS60" s="526"/>
      <c r="NFT60" s="526"/>
      <c r="NFU60" s="526"/>
      <c r="NFV60" s="526"/>
      <c r="NFW60" s="526"/>
      <c r="NFX60" s="526"/>
      <c r="NFY60" s="526"/>
      <c r="NFZ60" s="526"/>
      <c r="NGA60" s="526"/>
      <c r="NGB60" s="526"/>
      <c r="NGC60" s="526"/>
      <c r="NGD60" s="526"/>
      <c r="NGE60" s="526"/>
      <c r="NGF60" s="526"/>
      <c r="NGG60" s="526"/>
      <c r="NGH60" s="526"/>
      <c r="NGI60" s="526"/>
      <c r="NGJ60" s="526"/>
      <c r="NGK60" s="526"/>
      <c r="NGL60" s="526"/>
      <c r="NGM60" s="526"/>
      <c r="NGN60" s="526"/>
      <c r="NGO60" s="526"/>
      <c r="NGP60" s="526"/>
      <c r="NGQ60" s="526"/>
      <c r="NGR60" s="526"/>
      <c r="NGS60" s="526"/>
      <c r="NGT60" s="526"/>
      <c r="NGU60" s="526"/>
      <c r="NGV60" s="526"/>
      <c r="NGW60" s="526"/>
      <c r="NGX60" s="526"/>
      <c r="NGY60" s="526"/>
      <c r="NGZ60" s="526"/>
      <c r="NHA60" s="526"/>
      <c r="NHB60" s="526"/>
      <c r="NHC60" s="526"/>
      <c r="NHD60" s="526"/>
      <c r="NHE60" s="526"/>
      <c r="NHF60" s="526"/>
      <c r="NHG60" s="526"/>
      <c r="NHH60" s="526"/>
      <c r="NHI60" s="526"/>
      <c r="NHJ60" s="526"/>
      <c r="NHK60" s="526"/>
      <c r="NHL60" s="526"/>
      <c r="NHM60" s="526"/>
      <c r="NHN60" s="526"/>
      <c r="NHO60" s="526"/>
      <c r="NHP60" s="526"/>
      <c r="NHQ60" s="526"/>
      <c r="NHR60" s="526"/>
      <c r="NHS60" s="526"/>
      <c r="NHT60" s="526"/>
      <c r="NHU60" s="526"/>
      <c r="NHV60" s="526"/>
      <c r="NHW60" s="526"/>
      <c r="NHX60" s="526"/>
      <c r="NHY60" s="526"/>
      <c r="NHZ60" s="526"/>
      <c r="NIA60" s="526"/>
      <c r="NIB60" s="526"/>
      <c r="NIC60" s="526"/>
      <c r="NID60" s="526"/>
      <c r="NIE60" s="526"/>
      <c r="NIF60" s="526"/>
      <c r="NIG60" s="526"/>
      <c r="NIH60" s="526"/>
      <c r="NII60" s="526"/>
      <c r="NIJ60" s="526"/>
      <c r="NIK60" s="526"/>
      <c r="NIL60" s="526"/>
      <c r="NIM60" s="526"/>
      <c r="NIN60" s="526"/>
      <c r="NIO60" s="526"/>
      <c r="NIP60" s="526"/>
      <c r="NIQ60" s="526"/>
      <c r="NIR60" s="526"/>
      <c r="NIS60" s="526"/>
      <c r="NIT60" s="526"/>
      <c r="NIU60" s="526"/>
      <c r="NIV60" s="526"/>
      <c r="NIW60" s="526"/>
      <c r="NIX60" s="526"/>
      <c r="NIY60" s="526"/>
      <c r="NIZ60" s="526"/>
      <c r="NJA60" s="526"/>
      <c r="NJB60" s="526"/>
      <c r="NJC60" s="526"/>
      <c r="NJD60" s="526"/>
      <c r="NJE60" s="526"/>
      <c r="NJF60" s="526"/>
      <c r="NJG60" s="526"/>
      <c r="NJH60" s="526"/>
      <c r="NJI60" s="526"/>
      <c r="NJJ60" s="526"/>
      <c r="NJK60" s="526"/>
      <c r="NJL60" s="526"/>
      <c r="NJM60" s="526"/>
      <c r="NJN60" s="526"/>
      <c r="NJO60" s="526"/>
      <c r="NJP60" s="526"/>
      <c r="NJQ60" s="526"/>
      <c r="NJR60" s="526"/>
      <c r="NJS60" s="526"/>
      <c r="NJT60" s="526"/>
      <c r="NJU60" s="526"/>
      <c r="NJV60" s="526"/>
      <c r="NJW60" s="526"/>
      <c r="NJX60" s="526"/>
      <c r="NJY60" s="526"/>
      <c r="NJZ60" s="526"/>
      <c r="NKA60" s="526"/>
      <c r="NKB60" s="526"/>
      <c r="NKC60" s="526"/>
      <c r="NKD60" s="526"/>
      <c r="NKE60" s="526"/>
      <c r="NKF60" s="526"/>
      <c r="NKG60" s="526"/>
      <c r="NKH60" s="526"/>
      <c r="NKI60" s="526"/>
      <c r="NKJ60" s="526"/>
      <c r="NKK60" s="526"/>
      <c r="NKL60" s="526"/>
      <c r="NKM60" s="526"/>
      <c r="NKN60" s="526"/>
      <c r="NKO60" s="526"/>
      <c r="NKP60" s="526"/>
      <c r="NKQ60" s="526"/>
      <c r="NKR60" s="526"/>
      <c r="NKS60" s="526"/>
      <c r="NKT60" s="526"/>
      <c r="NKU60" s="526"/>
      <c r="NKV60" s="526"/>
      <c r="NKW60" s="526"/>
      <c r="NKX60" s="526"/>
      <c r="NKY60" s="526"/>
      <c r="NKZ60" s="526"/>
      <c r="NLA60" s="526"/>
      <c r="NLB60" s="526"/>
      <c r="NLC60" s="526"/>
      <c r="NLD60" s="526"/>
      <c r="NLE60" s="526"/>
      <c r="NLF60" s="526"/>
      <c r="NLG60" s="526"/>
      <c r="NLH60" s="526"/>
      <c r="NLI60" s="526"/>
      <c r="NLJ60" s="526"/>
      <c r="NLK60" s="526"/>
      <c r="NLL60" s="526"/>
      <c r="NLM60" s="526"/>
      <c r="NLN60" s="526"/>
      <c r="NLO60" s="526"/>
      <c r="NLP60" s="526"/>
      <c r="NLQ60" s="526"/>
      <c r="NLR60" s="526"/>
      <c r="NLS60" s="526"/>
      <c r="NLT60" s="526"/>
      <c r="NLU60" s="526"/>
      <c r="NLV60" s="526"/>
      <c r="NLW60" s="526"/>
      <c r="NLX60" s="526"/>
      <c r="NLY60" s="526"/>
      <c r="NLZ60" s="526"/>
      <c r="NMA60" s="526"/>
      <c r="NMB60" s="526"/>
      <c r="NMC60" s="526"/>
      <c r="NMD60" s="526"/>
      <c r="NME60" s="526"/>
      <c r="NMF60" s="526"/>
      <c r="NMG60" s="526"/>
      <c r="NMH60" s="526"/>
      <c r="NMI60" s="526"/>
      <c r="NMJ60" s="526"/>
      <c r="NMK60" s="526"/>
      <c r="NML60" s="526"/>
      <c r="NMM60" s="526"/>
      <c r="NMN60" s="526"/>
      <c r="NMO60" s="526"/>
      <c r="NMP60" s="526"/>
      <c r="NMQ60" s="526"/>
      <c r="NMR60" s="526"/>
      <c r="NMS60" s="526"/>
      <c r="NMT60" s="526"/>
      <c r="NMU60" s="526"/>
      <c r="NMV60" s="526"/>
      <c r="NMW60" s="526"/>
      <c r="NMX60" s="526"/>
      <c r="NMY60" s="526"/>
      <c r="NMZ60" s="526"/>
      <c r="NNA60" s="526"/>
      <c r="NNB60" s="526"/>
      <c r="NNC60" s="526"/>
      <c r="NND60" s="526"/>
      <c r="NNE60" s="526"/>
      <c r="NNF60" s="526"/>
      <c r="NNG60" s="526"/>
      <c r="NNH60" s="526"/>
      <c r="NNI60" s="526"/>
      <c r="NNJ60" s="526"/>
      <c r="NNK60" s="526"/>
      <c r="NNL60" s="526"/>
      <c r="NNM60" s="526"/>
      <c r="NNN60" s="526"/>
      <c r="NNO60" s="526"/>
      <c r="NNP60" s="526"/>
      <c r="NNQ60" s="526"/>
      <c r="NNR60" s="526"/>
      <c r="NNS60" s="526"/>
      <c r="NNT60" s="526"/>
      <c r="NNU60" s="526"/>
      <c r="NNV60" s="526"/>
      <c r="NNW60" s="526"/>
      <c r="NNX60" s="526"/>
      <c r="NNY60" s="526"/>
      <c r="NNZ60" s="526"/>
      <c r="NOA60" s="526"/>
      <c r="NOB60" s="526"/>
      <c r="NOC60" s="526"/>
      <c r="NOD60" s="526"/>
      <c r="NOE60" s="526"/>
      <c r="NOF60" s="526"/>
      <c r="NOG60" s="526"/>
      <c r="NOH60" s="526"/>
      <c r="NOI60" s="526"/>
      <c r="NOJ60" s="526"/>
      <c r="NOK60" s="526"/>
      <c r="NOL60" s="526"/>
      <c r="NOM60" s="526"/>
      <c r="NON60" s="526"/>
      <c r="NOO60" s="526"/>
      <c r="NOP60" s="526"/>
      <c r="NOQ60" s="526"/>
      <c r="NOR60" s="526"/>
      <c r="NOS60" s="526"/>
      <c r="NOT60" s="526"/>
      <c r="NOU60" s="526"/>
      <c r="NOV60" s="526"/>
      <c r="NOW60" s="526"/>
      <c r="NOX60" s="526"/>
      <c r="NOY60" s="526"/>
      <c r="NOZ60" s="526"/>
      <c r="NPA60" s="526"/>
      <c r="NPB60" s="526"/>
      <c r="NPC60" s="526"/>
      <c r="NPD60" s="526"/>
      <c r="NPE60" s="526"/>
      <c r="NPF60" s="526"/>
      <c r="NPG60" s="526"/>
      <c r="NPH60" s="526"/>
      <c r="NPI60" s="526"/>
      <c r="NPJ60" s="526"/>
      <c r="NPK60" s="526"/>
      <c r="NPL60" s="526"/>
      <c r="NPM60" s="526"/>
      <c r="NPN60" s="526"/>
      <c r="NPO60" s="526"/>
      <c r="NPP60" s="526"/>
      <c r="NPQ60" s="526"/>
      <c r="NPR60" s="526"/>
      <c r="NPS60" s="526"/>
      <c r="NPT60" s="526"/>
      <c r="NPU60" s="526"/>
      <c r="NPV60" s="526"/>
      <c r="NPW60" s="526"/>
      <c r="NPX60" s="526"/>
      <c r="NPY60" s="526"/>
      <c r="NPZ60" s="526"/>
      <c r="NQA60" s="526"/>
      <c r="NQB60" s="526"/>
      <c r="NQC60" s="526"/>
      <c r="NQD60" s="526"/>
      <c r="NQE60" s="526"/>
      <c r="NQF60" s="526"/>
      <c r="NQG60" s="526"/>
      <c r="NQH60" s="526"/>
      <c r="NQI60" s="526"/>
      <c r="NQJ60" s="526"/>
      <c r="NQK60" s="526"/>
      <c r="NQL60" s="526"/>
      <c r="NQM60" s="526"/>
      <c r="NQN60" s="526"/>
      <c r="NQO60" s="526"/>
      <c r="NQP60" s="526"/>
      <c r="NQQ60" s="526"/>
      <c r="NQR60" s="526"/>
      <c r="NQS60" s="526"/>
      <c r="NQT60" s="526"/>
      <c r="NQU60" s="526"/>
      <c r="NQV60" s="526"/>
      <c r="NQW60" s="526"/>
      <c r="NQX60" s="526"/>
      <c r="NQY60" s="526"/>
      <c r="NQZ60" s="526"/>
      <c r="NRA60" s="526"/>
      <c r="NRB60" s="526"/>
      <c r="NRC60" s="526"/>
      <c r="NRD60" s="526"/>
      <c r="NRE60" s="526"/>
      <c r="NRF60" s="526"/>
      <c r="NRG60" s="526"/>
      <c r="NRH60" s="526"/>
      <c r="NRI60" s="526"/>
      <c r="NRJ60" s="526"/>
      <c r="NRK60" s="526"/>
      <c r="NRL60" s="526"/>
      <c r="NRM60" s="526"/>
      <c r="NRN60" s="526"/>
      <c r="NRO60" s="526"/>
      <c r="NRP60" s="526"/>
      <c r="NRQ60" s="526"/>
      <c r="NRR60" s="526"/>
      <c r="NRS60" s="526"/>
      <c r="NRT60" s="526"/>
      <c r="NRU60" s="526"/>
      <c r="NRV60" s="526"/>
      <c r="NRW60" s="526"/>
      <c r="NRX60" s="526"/>
      <c r="NRY60" s="526"/>
      <c r="NRZ60" s="526"/>
      <c r="NSA60" s="526"/>
      <c r="NSB60" s="526"/>
      <c r="NSC60" s="526"/>
      <c r="NSD60" s="526"/>
      <c r="NSE60" s="526"/>
      <c r="NSF60" s="526"/>
      <c r="NSG60" s="526"/>
      <c r="NSH60" s="526"/>
      <c r="NSI60" s="526"/>
      <c r="NSJ60" s="526"/>
      <c r="NSK60" s="526"/>
      <c r="NSL60" s="526"/>
      <c r="NSM60" s="526"/>
      <c r="NSN60" s="526"/>
      <c r="NSO60" s="526"/>
      <c r="NSP60" s="526"/>
      <c r="NSQ60" s="526"/>
      <c r="NSR60" s="526"/>
      <c r="NSS60" s="526"/>
      <c r="NST60" s="526"/>
      <c r="NSU60" s="526"/>
      <c r="NSV60" s="526"/>
      <c r="NSW60" s="526"/>
      <c r="NSX60" s="526"/>
      <c r="NSY60" s="526"/>
      <c r="NSZ60" s="526"/>
      <c r="NTA60" s="526"/>
      <c r="NTB60" s="526"/>
      <c r="NTC60" s="526"/>
      <c r="NTD60" s="526"/>
      <c r="NTE60" s="526"/>
      <c r="NTF60" s="526"/>
      <c r="NTG60" s="526"/>
      <c r="NTH60" s="526"/>
      <c r="NTI60" s="526"/>
      <c r="NTJ60" s="526"/>
      <c r="NTK60" s="526"/>
      <c r="NTL60" s="526"/>
      <c r="NTM60" s="526"/>
      <c r="NTN60" s="526"/>
      <c r="NTO60" s="526"/>
      <c r="NTP60" s="526"/>
      <c r="NTQ60" s="526"/>
      <c r="NTR60" s="526"/>
      <c r="NTS60" s="526"/>
      <c r="NTT60" s="526"/>
      <c r="NTU60" s="526"/>
      <c r="NTV60" s="526"/>
      <c r="NTW60" s="526"/>
      <c r="NTX60" s="526"/>
      <c r="NTY60" s="526"/>
      <c r="NTZ60" s="526"/>
      <c r="NUA60" s="526"/>
      <c r="NUB60" s="526"/>
      <c r="NUC60" s="526"/>
      <c r="NUD60" s="526"/>
      <c r="NUE60" s="526"/>
      <c r="NUF60" s="526"/>
      <c r="NUG60" s="526"/>
      <c r="NUH60" s="526"/>
      <c r="NUI60" s="526"/>
      <c r="NUJ60" s="526"/>
      <c r="NUK60" s="526"/>
      <c r="NUL60" s="526"/>
      <c r="NUM60" s="526"/>
      <c r="NUN60" s="526"/>
      <c r="NUO60" s="526"/>
      <c r="NUP60" s="526"/>
      <c r="NUQ60" s="526"/>
      <c r="NUR60" s="526"/>
      <c r="NUS60" s="526"/>
      <c r="NUT60" s="526"/>
      <c r="NUU60" s="526"/>
      <c r="NUV60" s="526"/>
      <c r="NUW60" s="526"/>
      <c r="NUX60" s="526"/>
      <c r="NUY60" s="526"/>
      <c r="NUZ60" s="526"/>
      <c r="NVA60" s="526"/>
      <c r="NVB60" s="526"/>
      <c r="NVC60" s="526"/>
      <c r="NVD60" s="526"/>
      <c r="NVE60" s="526"/>
      <c r="NVF60" s="526"/>
      <c r="NVG60" s="526"/>
      <c r="NVH60" s="526"/>
      <c r="NVI60" s="526"/>
      <c r="NVJ60" s="526"/>
      <c r="NVK60" s="526"/>
      <c r="NVL60" s="526"/>
      <c r="NVM60" s="526"/>
      <c r="NVN60" s="526"/>
      <c r="NVO60" s="526"/>
      <c r="NVP60" s="526"/>
      <c r="NVQ60" s="526"/>
      <c r="NVR60" s="526"/>
      <c r="NVS60" s="526"/>
      <c r="NVT60" s="526"/>
      <c r="NVU60" s="526"/>
      <c r="NVV60" s="526"/>
      <c r="NVW60" s="526"/>
      <c r="NVX60" s="526"/>
      <c r="NVY60" s="526"/>
      <c r="NVZ60" s="526"/>
      <c r="NWA60" s="526"/>
      <c r="NWB60" s="526"/>
      <c r="NWC60" s="526"/>
      <c r="NWD60" s="526"/>
      <c r="NWE60" s="526"/>
      <c r="NWF60" s="526"/>
      <c r="NWG60" s="526"/>
      <c r="NWH60" s="526"/>
      <c r="NWI60" s="526"/>
      <c r="NWJ60" s="526"/>
      <c r="NWK60" s="526"/>
      <c r="NWL60" s="526"/>
      <c r="NWM60" s="526"/>
      <c r="NWN60" s="526"/>
      <c r="NWO60" s="526"/>
      <c r="NWP60" s="526"/>
      <c r="NWQ60" s="526"/>
      <c r="NWR60" s="526"/>
      <c r="NWS60" s="526"/>
      <c r="NWT60" s="526"/>
      <c r="NWU60" s="526"/>
      <c r="NWV60" s="526"/>
      <c r="NWW60" s="526"/>
      <c r="NWX60" s="526"/>
      <c r="NWY60" s="526"/>
      <c r="NWZ60" s="526"/>
      <c r="NXA60" s="526"/>
      <c r="NXB60" s="526"/>
      <c r="NXC60" s="526"/>
      <c r="NXD60" s="526"/>
      <c r="NXE60" s="526"/>
      <c r="NXF60" s="526"/>
      <c r="NXG60" s="526"/>
      <c r="NXH60" s="526"/>
      <c r="NXI60" s="526"/>
      <c r="NXJ60" s="526"/>
      <c r="NXK60" s="526"/>
      <c r="NXL60" s="526"/>
      <c r="NXM60" s="526"/>
      <c r="NXN60" s="526"/>
      <c r="NXO60" s="526"/>
      <c r="NXP60" s="526"/>
      <c r="NXQ60" s="526"/>
      <c r="NXR60" s="526"/>
      <c r="NXS60" s="526"/>
      <c r="NXT60" s="526"/>
      <c r="NXU60" s="526"/>
      <c r="NXV60" s="526"/>
      <c r="NXW60" s="526"/>
      <c r="NXX60" s="526"/>
      <c r="NXY60" s="526"/>
      <c r="NXZ60" s="526"/>
      <c r="NYA60" s="526"/>
      <c r="NYB60" s="526"/>
      <c r="NYC60" s="526"/>
      <c r="NYD60" s="526"/>
      <c r="NYE60" s="526"/>
      <c r="NYF60" s="526"/>
      <c r="NYG60" s="526"/>
      <c r="NYH60" s="526"/>
      <c r="NYI60" s="526"/>
      <c r="NYJ60" s="526"/>
      <c r="NYK60" s="526"/>
      <c r="NYL60" s="526"/>
      <c r="NYM60" s="526"/>
      <c r="NYN60" s="526"/>
      <c r="NYO60" s="526"/>
      <c r="NYP60" s="526"/>
      <c r="NYQ60" s="526"/>
      <c r="NYR60" s="526"/>
      <c r="NYS60" s="526"/>
      <c r="NYT60" s="526"/>
      <c r="NYU60" s="526"/>
      <c r="NYV60" s="526"/>
      <c r="NYW60" s="526"/>
      <c r="NYX60" s="526"/>
      <c r="NYY60" s="526"/>
      <c r="NYZ60" s="526"/>
      <c r="NZA60" s="526"/>
      <c r="NZB60" s="526"/>
      <c r="NZC60" s="526"/>
      <c r="NZD60" s="526"/>
      <c r="NZE60" s="526"/>
      <c r="NZF60" s="526"/>
      <c r="NZG60" s="526"/>
      <c r="NZH60" s="526"/>
      <c r="NZI60" s="526"/>
      <c r="NZJ60" s="526"/>
      <c r="NZK60" s="526"/>
      <c r="NZL60" s="526"/>
      <c r="NZM60" s="526"/>
      <c r="NZN60" s="526"/>
      <c r="NZO60" s="526"/>
      <c r="NZP60" s="526"/>
      <c r="NZQ60" s="526"/>
      <c r="NZR60" s="526"/>
      <c r="NZS60" s="526"/>
      <c r="NZT60" s="526"/>
      <c r="NZU60" s="526"/>
      <c r="NZV60" s="526"/>
      <c r="NZW60" s="526"/>
      <c r="NZX60" s="526"/>
      <c r="NZY60" s="526"/>
      <c r="NZZ60" s="526"/>
      <c r="OAA60" s="526"/>
      <c r="OAB60" s="526"/>
      <c r="OAC60" s="526"/>
      <c r="OAD60" s="526"/>
      <c r="OAE60" s="526"/>
      <c r="OAF60" s="526"/>
      <c r="OAG60" s="526"/>
      <c r="OAH60" s="526"/>
      <c r="OAI60" s="526"/>
      <c r="OAJ60" s="526"/>
      <c r="OAK60" s="526"/>
      <c r="OAL60" s="526"/>
      <c r="OAM60" s="526"/>
      <c r="OAN60" s="526"/>
      <c r="OAO60" s="526"/>
      <c r="OAP60" s="526"/>
      <c r="OAQ60" s="526"/>
      <c r="OAR60" s="526"/>
      <c r="OAS60" s="526"/>
      <c r="OAT60" s="526"/>
      <c r="OAU60" s="526"/>
      <c r="OAV60" s="526"/>
      <c r="OAW60" s="526"/>
      <c r="OAX60" s="526"/>
      <c r="OAY60" s="526"/>
      <c r="OAZ60" s="526"/>
      <c r="OBA60" s="526"/>
      <c r="OBB60" s="526"/>
      <c r="OBC60" s="526"/>
      <c r="OBD60" s="526"/>
      <c r="OBE60" s="526"/>
      <c r="OBF60" s="526"/>
      <c r="OBG60" s="526"/>
      <c r="OBH60" s="526"/>
      <c r="OBI60" s="526"/>
      <c r="OBJ60" s="526"/>
      <c r="OBK60" s="526"/>
      <c r="OBL60" s="526"/>
      <c r="OBM60" s="526"/>
      <c r="OBN60" s="526"/>
      <c r="OBO60" s="526"/>
      <c r="OBP60" s="526"/>
      <c r="OBQ60" s="526"/>
      <c r="OBR60" s="526"/>
      <c r="OBS60" s="526"/>
      <c r="OBT60" s="526"/>
      <c r="OBU60" s="526"/>
      <c r="OBV60" s="526"/>
      <c r="OBW60" s="526"/>
      <c r="OBX60" s="526"/>
      <c r="OBY60" s="526"/>
      <c r="OBZ60" s="526"/>
      <c r="OCA60" s="526"/>
      <c r="OCB60" s="526"/>
      <c r="OCC60" s="526"/>
      <c r="OCD60" s="526"/>
      <c r="OCE60" s="526"/>
      <c r="OCF60" s="526"/>
      <c r="OCG60" s="526"/>
      <c r="OCH60" s="526"/>
      <c r="OCI60" s="526"/>
      <c r="OCJ60" s="526"/>
      <c r="OCK60" s="526"/>
      <c r="OCL60" s="526"/>
      <c r="OCM60" s="526"/>
      <c r="OCN60" s="526"/>
      <c r="OCO60" s="526"/>
      <c r="OCP60" s="526"/>
      <c r="OCQ60" s="526"/>
      <c r="OCR60" s="526"/>
      <c r="OCS60" s="526"/>
      <c r="OCT60" s="526"/>
      <c r="OCU60" s="526"/>
      <c r="OCV60" s="526"/>
      <c r="OCW60" s="526"/>
      <c r="OCX60" s="526"/>
      <c r="OCY60" s="526"/>
      <c r="OCZ60" s="526"/>
      <c r="ODA60" s="526"/>
      <c r="ODB60" s="526"/>
      <c r="ODC60" s="526"/>
      <c r="ODD60" s="526"/>
      <c r="ODE60" s="526"/>
      <c r="ODF60" s="526"/>
      <c r="ODG60" s="526"/>
      <c r="ODH60" s="526"/>
      <c r="ODI60" s="526"/>
      <c r="ODJ60" s="526"/>
      <c r="ODK60" s="526"/>
      <c r="ODL60" s="526"/>
      <c r="ODM60" s="526"/>
      <c r="ODN60" s="526"/>
      <c r="ODO60" s="526"/>
      <c r="ODP60" s="526"/>
      <c r="ODQ60" s="526"/>
      <c r="ODR60" s="526"/>
      <c r="ODS60" s="526"/>
      <c r="ODT60" s="526"/>
      <c r="ODU60" s="526"/>
      <c r="ODV60" s="526"/>
      <c r="ODW60" s="526"/>
      <c r="ODX60" s="526"/>
      <c r="ODY60" s="526"/>
      <c r="ODZ60" s="526"/>
      <c r="OEA60" s="526"/>
      <c r="OEB60" s="526"/>
      <c r="OEC60" s="526"/>
      <c r="OED60" s="526"/>
      <c r="OEE60" s="526"/>
      <c r="OEF60" s="526"/>
      <c r="OEG60" s="526"/>
      <c r="OEH60" s="526"/>
      <c r="OEI60" s="526"/>
      <c r="OEJ60" s="526"/>
      <c r="OEK60" s="526"/>
      <c r="OEL60" s="526"/>
      <c r="OEM60" s="526"/>
      <c r="OEN60" s="526"/>
      <c r="OEO60" s="526"/>
      <c r="OEP60" s="526"/>
      <c r="OEQ60" s="526"/>
      <c r="OER60" s="526"/>
      <c r="OES60" s="526"/>
      <c r="OET60" s="526"/>
      <c r="OEU60" s="526"/>
      <c r="OEV60" s="526"/>
      <c r="OEW60" s="526"/>
      <c r="OEX60" s="526"/>
      <c r="OEY60" s="526"/>
      <c r="OEZ60" s="526"/>
      <c r="OFA60" s="526"/>
      <c r="OFB60" s="526"/>
      <c r="OFC60" s="526"/>
      <c r="OFD60" s="526"/>
      <c r="OFE60" s="526"/>
      <c r="OFF60" s="526"/>
      <c r="OFG60" s="526"/>
      <c r="OFH60" s="526"/>
      <c r="OFI60" s="526"/>
      <c r="OFJ60" s="526"/>
      <c r="OFK60" s="526"/>
      <c r="OFL60" s="526"/>
      <c r="OFM60" s="526"/>
      <c r="OFN60" s="526"/>
      <c r="OFO60" s="526"/>
      <c r="OFP60" s="526"/>
      <c r="OFQ60" s="526"/>
      <c r="OFR60" s="526"/>
      <c r="OFS60" s="526"/>
      <c r="OFT60" s="526"/>
      <c r="OFU60" s="526"/>
      <c r="OFV60" s="526"/>
      <c r="OFW60" s="526"/>
      <c r="OFX60" s="526"/>
      <c r="OFY60" s="526"/>
      <c r="OFZ60" s="526"/>
      <c r="OGA60" s="526"/>
      <c r="OGB60" s="526"/>
      <c r="OGC60" s="526"/>
      <c r="OGD60" s="526"/>
      <c r="OGE60" s="526"/>
      <c r="OGF60" s="526"/>
      <c r="OGG60" s="526"/>
      <c r="OGH60" s="526"/>
      <c r="OGI60" s="526"/>
      <c r="OGJ60" s="526"/>
      <c r="OGK60" s="526"/>
      <c r="OGL60" s="526"/>
      <c r="OGM60" s="526"/>
      <c r="OGN60" s="526"/>
      <c r="OGO60" s="526"/>
      <c r="OGP60" s="526"/>
      <c r="OGQ60" s="526"/>
      <c r="OGR60" s="526"/>
      <c r="OGS60" s="526"/>
      <c r="OGT60" s="526"/>
      <c r="OGU60" s="526"/>
      <c r="OGV60" s="526"/>
      <c r="OGW60" s="526"/>
      <c r="OGX60" s="526"/>
      <c r="OGY60" s="526"/>
      <c r="OGZ60" s="526"/>
      <c r="OHA60" s="526"/>
      <c r="OHB60" s="526"/>
      <c r="OHC60" s="526"/>
      <c r="OHD60" s="526"/>
      <c r="OHE60" s="526"/>
      <c r="OHF60" s="526"/>
      <c r="OHG60" s="526"/>
      <c r="OHH60" s="526"/>
      <c r="OHI60" s="526"/>
      <c r="OHJ60" s="526"/>
      <c r="OHK60" s="526"/>
      <c r="OHL60" s="526"/>
      <c r="OHM60" s="526"/>
      <c r="OHN60" s="526"/>
      <c r="OHO60" s="526"/>
      <c r="OHP60" s="526"/>
      <c r="OHQ60" s="526"/>
      <c r="OHR60" s="526"/>
      <c r="OHS60" s="526"/>
      <c r="OHT60" s="526"/>
      <c r="OHU60" s="526"/>
      <c r="OHV60" s="526"/>
      <c r="OHW60" s="526"/>
      <c r="OHX60" s="526"/>
      <c r="OHY60" s="526"/>
      <c r="OHZ60" s="526"/>
      <c r="OIA60" s="526"/>
      <c r="OIB60" s="526"/>
      <c r="OIC60" s="526"/>
      <c r="OID60" s="526"/>
      <c r="OIE60" s="526"/>
      <c r="OIF60" s="526"/>
      <c r="OIG60" s="526"/>
      <c r="OIH60" s="526"/>
      <c r="OII60" s="526"/>
      <c r="OIJ60" s="526"/>
      <c r="OIK60" s="526"/>
      <c r="OIL60" s="526"/>
      <c r="OIM60" s="526"/>
      <c r="OIN60" s="526"/>
      <c r="OIO60" s="526"/>
      <c r="OIP60" s="526"/>
      <c r="OIQ60" s="526"/>
      <c r="OIR60" s="526"/>
      <c r="OIS60" s="526"/>
      <c r="OIT60" s="526"/>
      <c r="OIU60" s="526"/>
      <c r="OIV60" s="526"/>
      <c r="OIW60" s="526"/>
      <c r="OIX60" s="526"/>
      <c r="OIY60" s="526"/>
      <c r="OIZ60" s="526"/>
      <c r="OJA60" s="526"/>
      <c r="OJB60" s="526"/>
      <c r="OJC60" s="526"/>
      <c r="OJD60" s="526"/>
      <c r="OJE60" s="526"/>
      <c r="OJF60" s="526"/>
      <c r="OJG60" s="526"/>
      <c r="OJH60" s="526"/>
      <c r="OJI60" s="526"/>
      <c r="OJJ60" s="526"/>
      <c r="OJK60" s="526"/>
      <c r="OJL60" s="526"/>
      <c r="OJM60" s="526"/>
      <c r="OJN60" s="526"/>
      <c r="OJO60" s="526"/>
      <c r="OJP60" s="526"/>
      <c r="OJQ60" s="526"/>
      <c r="OJR60" s="526"/>
      <c r="OJS60" s="526"/>
      <c r="OJT60" s="526"/>
      <c r="OJU60" s="526"/>
      <c r="OJV60" s="526"/>
      <c r="OJW60" s="526"/>
      <c r="OJX60" s="526"/>
      <c r="OJY60" s="526"/>
      <c r="OJZ60" s="526"/>
      <c r="OKA60" s="526"/>
      <c r="OKB60" s="526"/>
      <c r="OKC60" s="526"/>
      <c r="OKD60" s="526"/>
      <c r="OKE60" s="526"/>
      <c r="OKF60" s="526"/>
      <c r="OKG60" s="526"/>
      <c r="OKH60" s="526"/>
      <c r="OKI60" s="526"/>
      <c r="OKJ60" s="526"/>
      <c r="OKK60" s="526"/>
      <c r="OKL60" s="526"/>
      <c r="OKM60" s="526"/>
      <c r="OKN60" s="526"/>
      <c r="OKO60" s="526"/>
      <c r="OKP60" s="526"/>
      <c r="OKQ60" s="526"/>
      <c r="OKR60" s="526"/>
      <c r="OKS60" s="526"/>
      <c r="OKT60" s="526"/>
      <c r="OKU60" s="526"/>
      <c r="OKV60" s="526"/>
      <c r="OKW60" s="526"/>
      <c r="OKX60" s="526"/>
      <c r="OKY60" s="526"/>
      <c r="OKZ60" s="526"/>
      <c r="OLA60" s="526"/>
      <c r="OLB60" s="526"/>
      <c r="OLC60" s="526"/>
      <c r="OLD60" s="526"/>
      <c r="OLE60" s="526"/>
      <c r="OLF60" s="526"/>
      <c r="OLG60" s="526"/>
      <c r="OLH60" s="526"/>
      <c r="OLI60" s="526"/>
      <c r="OLJ60" s="526"/>
      <c r="OLK60" s="526"/>
      <c r="OLL60" s="526"/>
      <c r="OLM60" s="526"/>
      <c r="OLN60" s="526"/>
      <c r="OLO60" s="526"/>
      <c r="OLP60" s="526"/>
      <c r="OLQ60" s="526"/>
      <c r="OLR60" s="526"/>
      <c r="OLS60" s="526"/>
      <c r="OLT60" s="526"/>
      <c r="OLU60" s="526"/>
      <c r="OLV60" s="526"/>
      <c r="OLW60" s="526"/>
      <c r="OLX60" s="526"/>
      <c r="OLY60" s="526"/>
      <c r="OLZ60" s="526"/>
      <c r="OMA60" s="526"/>
      <c r="OMB60" s="526"/>
      <c r="OMC60" s="526"/>
      <c r="OMD60" s="526"/>
      <c r="OME60" s="526"/>
      <c r="OMF60" s="526"/>
      <c r="OMG60" s="526"/>
      <c r="OMH60" s="526"/>
      <c r="OMI60" s="526"/>
      <c r="OMJ60" s="526"/>
      <c r="OMK60" s="526"/>
      <c r="OML60" s="526"/>
      <c r="OMM60" s="526"/>
      <c r="OMN60" s="526"/>
      <c r="OMO60" s="526"/>
      <c r="OMP60" s="526"/>
      <c r="OMQ60" s="526"/>
      <c r="OMR60" s="526"/>
      <c r="OMS60" s="526"/>
      <c r="OMT60" s="526"/>
      <c r="OMU60" s="526"/>
      <c r="OMV60" s="526"/>
      <c r="OMW60" s="526"/>
      <c r="OMX60" s="526"/>
      <c r="OMY60" s="526"/>
      <c r="OMZ60" s="526"/>
      <c r="ONA60" s="526"/>
      <c r="ONB60" s="526"/>
      <c r="ONC60" s="526"/>
      <c r="OND60" s="526"/>
      <c r="ONE60" s="526"/>
      <c r="ONF60" s="526"/>
      <c r="ONG60" s="526"/>
      <c r="ONH60" s="526"/>
      <c r="ONI60" s="526"/>
      <c r="ONJ60" s="526"/>
      <c r="ONK60" s="526"/>
      <c r="ONL60" s="526"/>
      <c r="ONM60" s="526"/>
      <c r="ONN60" s="526"/>
      <c r="ONO60" s="526"/>
      <c r="ONP60" s="526"/>
      <c r="ONQ60" s="526"/>
      <c r="ONR60" s="526"/>
      <c r="ONS60" s="526"/>
      <c r="ONT60" s="526"/>
      <c r="ONU60" s="526"/>
      <c r="ONV60" s="526"/>
      <c r="ONW60" s="526"/>
      <c r="ONX60" s="526"/>
      <c r="ONY60" s="526"/>
      <c r="ONZ60" s="526"/>
      <c r="OOA60" s="526"/>
      <c r="OOB60" s="526"/>
      <c r="OOC60" s="526"/>
      <c r="OOD60" s="526"/>
      <c r="OOE60" s="526"/>
      <c r="OOF60" s="526"/>
      <c r="OOG60" s="526"/>
      <c r="OOH60" s="526"/>
      <c r="OOI60" s="526"/>
      <c r="OOJ60" s="526"/>
      <c r="OOK60" s="526"/>
      <c r="OOL60" s="526"/>
      <c r="OOM60" s="526"/>
      <c r="OON60" s="526"/>
      <c r="OOO60" s="526"/>
      <c r="OOP60" s="526"/>
      <c r="OOQ60" s="526"/>
      <c r="OOR60" s="526"/>
      <c r="OOS60" s="526"/>
      <c r="OOT60" s="526"/>
      <c r="OOU60" s="526"/>
      <c r="OOV60" s="526"/>
      <c r="OOW60" s="526"/>
      <c r="OOX60" s="526"/>
      <c r="OOY60" s="526"/>
      <c r="OOZ60" s="526"/>
      <c r="OPA60" s="526"/>
      <c r="OPB60" s="526"/>
      <c r="OPC60" s="526"/>
      <c r="OPD60" s="526"/>
      <c r="OPE60" s="526"/>
      <c r="OPF60" s="526"/>
      <c r="OPG60" s="526"/>
      <c r="OPH60" s="526"/>
      <c r="OPI60" s="526"/>
      <c r="OPJ60" s="526"/>
      <c r="OPK60" s="526"/>
      <c r="OPL60" s="526"/>
      <c r="OPM60" s="526"/>
      <c r="OPN60" s="526"/>
      <c r="OPO60" s="526"/>
      <c r="OPP60" s="526"/>
      <c r="OPQ60" s="526"/>
      <c r="OPR60" s="526"/>
      <c r="OPS60" s="526"/>
      <c r="OPT60" s="526"/>
      <c r="OPU60" s="526"/>
      <c r="OPV60" s="526"/>
      <c r="OPW60" s="526"/>
      <c r="OPX60" s="526"/>
      <c r="OPY60" s="526"/>
      <c r="OPZ60" s="526"/>
      <c r="OQA60" s="526"/>
      <c r="OQB60" s="526"/>
      <c r="OQC60" s="526"/>
      <c r="OQD60" s="526"/>
      <c r="OQE60" s="526"/>
      <c r="OQF60" s="526"/>
      <c r="OQG60" s="526"/>
      <c r="OQH60" s="526"/>
      <c r="OQI60" s="526"/>
      <c r="OQJ60" s="526"/>
      <c r="OQK60" s="526"/>
      <c r="OQL60" s="526"/>
      <c r="OQM60" s="526"/>
      <c r="OQN60" s="526"/>
      <c r="OQO60" s="526"/>
      <c r="OQP60" s="526"/>
      <c r="OQQ60" s="526"/>
      <c r="OQR60" s="526"/>
      <c r="OQS60" s="526"/>
      <c r="OQT60" s="526"/>
      <c r="OQU60" s="526"/>
      <c r="OQV60" s="526"/>
      <c r="OQW60" s="526"/>
      <c r="OQX60" s="526"/>
      <c r="OQY60" s="526"/>
      <c r="OQZ60" s="526"/>
      <c r="ORA60" s="526"/>
      <c r="ORB60" s="526"/>
      <c r="ORC60" s="526"/>
      <c r="ORD60" s="526"/>
      <c r="ORE60" s="526"/>
      <c r="ORF60" s="526"/>
      <c r="ORG60" s="526"/>
      <c r="ORH60" s="526"/>
      <c r="ORI60" s="526"/>
      <c r="ORJ60" s="526"/>
      <c r="ORK60" s="526"/>
      <c r="ORL60" s="526"/>
      <c r="ORM60" s="526"/>
      <c r="ORN60" s="526"/>
      <c r="ORO60" s="526"/>
      <c r="ORP60" s="526"/>
      <c r="ORQ60" s="526"/>
      <c r="ORR60" s="526"/>
      <c r="ORS60" s="526"/>
      <c r="ORT60" s="526"/>
      <c r="ORU60" s="526"/>
      <c r="ORV60" s="526"/>
      <c r="ORW60" s="526"/>
      <c r="ORX60" s="526"/>
      <c r="ORY60" s="526"/>
      <c r="ORZ60" s="526"/>
      <c r="OSA60" s="526"/>
      <c r="OSB60" s="526"/>
      <c r="OSC60" s="526"/>
      <c r="OSD60" s="526"/>
      <c r="OSE60" s="526"/>
      <c r="OSF60" s="526"/>
      <c r="OSG60" s="526"/>
      <c r="OSH60" s="526"/>
      <c r="OSI60" s="526"/>
      <c r="OSJ60" s="526"/>
      <c r="OSK60" s="526"/>
      <c r="OSL60" s="526"/>
      <c r="OSM60" s="526"/>
      <c r="OSN60" s="526"/>
      <c r="OSO60" s="526"/>
      <c r="OSP60" s="526"/>
      <c r="OSQ60" s="526"/>
      <c r="OSR60" s="526"/>
      <c r="OSS60" s="526"/>
      <c r="OST60" s="526"/>
      <c r="OSU60" s="526"/>
      <c r="OSV60" s="526"/>
      <c r="OSW60" s="526"/>
      <c r="OSX60" s="526"/>
      <c r="OSY60" s="526"/>
      <c r="OSZ60" s="526"/>
      <c r="OTA60" s="526"/>
      <c r="OTB60" s="526"/>
      <c r="OTC60" s="526"/>
      <c r="OTD60" s="526"/>
      <c r="OTE60" s="526"/>
      <c r="OTF60" s="526"/>
      <c r="OTG60" s="526"/>
      <c r="OTH60" s="526"/>
      <c r="OTI60" s="526"/>
      <c r="OTJ60" s="526"/>
      <c r="OTK60" s="526"/>
      <c r="OTL60" s="526"/>
      <c r="OTM60" s="526"/>
      <c r="OTN60" s="526"/>
      <c r="OTO60" s="526"/>
      <c r="OTP60" s="526"/>
      <c r="OTQ60" s="526"/>
      <c r="OTR60" s="526"/>
      <c r="OTS60" s="526"/>
      <c r="OTT60" s="526"/>
      <c r="OTU60" s="526"/>
      <c r="OTV60" s="526"/>
      <c r="OTW60" s="526"/>
      <c r="OTX60" s="526"/>
      <c r="OTY60" s="526"/>
      <c r="OTZ60" s="526"/>
      <c r="OUA60" s="526"/>
      <c r="OUB60" s="526"/>
      <c r="OUC60" s="526"/>
      <c r="OUD60" s="526"/>
      <c r="OUE60" s="526"/>
      <c r="OUF60" s="526"/>
      <c r="OUG60" s="526"/>
      <c r="OUH60" s="526"/>
      <c r="OUI60" s="526"/>
      <c r="OUJ60" s="526"/>
      <c r="OUK60" s="526"/>
      <c r="OUL60" s="526"/>
      <c r="OUM60" s="526"/>
      <c r="OUN60" s="526"/>
      <c r="OUO60" s="526"/>
      <c r="OUP60" s="526"/>
      <c r="OUQ60" s="526"/>
      <c r="OUR60" s="526"/>
      <c r="OUS60" s="526"/>
      <c r="OUT60" s="526"/>
      <c r="OUU60" s="526"/>
      <c r="OUV60" s="526"/>
      <c r="OUW60" s="526"/>
      <c r="OUX60" s="526"/>
      <c r="OUY60" s="526"/>
      <c r="OUZ60" s="526"/>
      <c r="OVA60" s="526"/>
      <c r="OVB60" s="526"/>
      <c r="OVC60" s="526"/>
      <c r="OVD60" s="526"/>
      <c r="OVE60" s="526"/>
      <c r="OVF60" s="526"/>
      <c r="OVG60" s="526"/>
      <c r="OVH60" s="526"/>
      <c r="OVI60" s="526"/>
      <c r="OVJ60" s="526"/>
      <c r="OVK60" s="526"/>
      <c r="OVL60" s="526"/>
      <c r="OVM60" s="526"/>
      <c r="OVN60" s="526"/>
      <c r="OVO60" s="526"/>
      <c r="OVP60" s="526"/>
      <c r="OVQ60" s="526"/>
      <c r="OVR60" s="526"/>
      <c r="OVS60" s="526"/>
      <c r="OVT60" s="526"/>
      <c r="OVU60" s="526"/>
      <c r="OVV60" s="526"/>
      <c r="OVW60" s="526"/>
      <c r="OVX60" s="526"/>
      <c r="OVY60" s="526"/>
      <c r="OVZ60" s="526"/>
      <c r="OWA60" s="526"/>
      <c r="OWB60" s="526"/>
      <c r="OWC60" s="526"/>
      <c r="OWD60" s="526"/>
      <c r="OWE60" s="526"/>
      <c r="OWF60" s="526"/>
      <c r="OWG60" s="526"/>
      <c r="OWH60" s="526"/>
      <c r="OWI60" s="526"/>
      <c r="OWJ60" s="526"/>
      <c r="OWK60" s="526"/>
      <c r="OWL60" s="526"/>
      <c r="OWM60" s="526"/>
      <c r="OWN60" s="526"/>
      <c r="OWO60" s="526"/>
      <c r="OWP60" s="526"/>
      <c r="OWQ60" s="526"/>
      <c r="OWR60" s="526"/>
      <c r="OWS60" s="526"/>
      <c r="OWT60" s="526"/>
      <c r="OWU60" s="526"/>
      <c r="OWV60" s="526"/>
      <c r="OWW60" s="526"/>
      <c r="OWX60" s="526"/>
      <c r="OWY60" s="526"/>
      <c r="OWZ60" s="526"/>
      <c r="OXA60" s="526"/>
      <c r="OXB60" s="526"/>
      <c r="OXC60" s="526"/>
      <c r="OXD60" s="526"/>
      <c r="OXE60" s="526"/>
      <c r="OXF60" s="526"/>
      <c r="OXG60" s="526"/>
      <c r="OXH60" s="526"/>
      <c r="OXI60" s="526"/>
      <c r="OXJ60" s="526"/>
      <c r="OXK60" s="526"/>
      <c r="OXL60" s="526"/>
      <c r="OXM60" s="526"/>
      <c r="OXN60" s="526"/>
      <c r="OXO60" s="526"/>
      <c r="OXP60" s="526"/>
      <c r="OXQ60" s="526"/>
      <c r="OXR60" s="526"/>
      <c r="OXS60" s="526"/>
      <c r="OXT60" s="526"/>
      <c r="OXU60" s="526"/>
      <c r="OXV60" s="526"/>
      <c r="OXW60" s="526"/>
      <c r="OXX60" s="526"/>
      <c r="OXY60" s="526"/>
      <c r="OXZ60" s="526"/>
      <c r="OYA60" s="526"/>
      <c r="OYB60" s="526"/>
      <c r="OYC60" s="526"/>
      <c r="OYD60" s="526"/>
      <c r="OYE60" s="526"/>
      <c r="OYF60" s="526"/>
      <c r="OYG60" s="526"/>
      <c r="OYH60" s="526"/>
      <c r="OYI60" s="526"/>
      <c r="OYJ60" s="526"/>
      <c r="OYK60" s="526"/>
      <c r="OYL60" s="526"/>
      <c r="OYM60" s="526"/>
      <c r="OYN60" s="526"/>
      <c r="OYO60" s="526"/>
      <c r="OYP60" s="526"/>
      <c r="OYQ60" s="526"/>
      <c r="OYR60" s="526"/>
      <c r="OYS60" s="526"/>
      <c r="OYT60" s="526"/>
      <c r="OYU60" s="526"/>
      <c r="OYV60" s="526"/>
      <c r="OYW60" s="526"/>
      <c r="OYX60" s="526"/>
      <c r="OYY60" s="526"/>
      <c r="OYZ60" s="526"/>
      <c r="OZA60" s="526"/>
      <c r="OZB60" s="526"/>
      <c r="OZC60" s="526"/>
      <c r="OZD60" s="526"/>
      <c r="OZE60" s="526"/>
      <c r="OZF60" s="526"/>
      <c r="OZG60" s="526"/>
      <c r="OZH60" s="526"/>
      <c r="OZI60" s="526"/>
      <c r="OZJ60" s="526"/>
      <c r="OZK60" s="526"/>
      <c r="OZL60" s="526"/>
      <c r="OZM60" s="526"/>
      <c r="OZN60" s="526"/>
      <c r="OZO60" s="526"/>
      <c r="OZP60" s="526"/>
      <c r="OZQ60" s="526"/>
      <c r="OZR60" s="526"/>
      <c r="OZS60" s="526"/>
      <c r="OZT60" s="526"/>
      <c r="OZU60" s="526"/>
      <c r="OZV60" s="526"/>
      <c r="OZW60" s="526"/>
      <c r="OZX60" s="526"/>
      <c r="OZY60" s="526"/>
      <c r="OZZ60" s="526"/>
      <c r="PAA60" s="526"/>
      <c r="PAB60" s="526"/>
      <c r="PAC60" s="526"/>
      <c r="PAD60" s="526"/>
      <c r="PAE60" s="526"/>
      <c r="PAF60" s="526"/>
      <c r="PAG60" s="526"/>
      <c r="PAH60" s="526"/>
      <c r="PAI60" s="526"/>
      <c r="PAJ60" s="526"/>
      <c r="PAK60" s="526"/>
      <c r="PAL60" s="526"/>
      <c r="PAM60" s="526"/>
      <c r="PAN60" s="526"/>
      <c r="PAO60" s="526"/>
      <c r="PAP60" s="526"/>
      <c r="PAQ60" s="526"/>
      <c r="PAR60" s="526"/>
      <c r="PAS60" s="526"/>
      <c r="PAT60" s="526"/>
      <c r="PAU60" s="526"/>
      <c r="PAV60" s="526"/>
      <c r="PAW60" s="526"/>
      <c r="PAX60" s="526"/>
      <c r="PAY60" s="526"/>
      <c r="PAZ60" s="526"/>
      <c r="PBA60" s="526"/>
      <c r="PBB60" s="526"/>
      <c r="PBC60" s="526"/>
      <c r="PBD60" s="526"/>
      <c r="PBE60" s="526"/>
      <c r="PBF60" s="526"/>
      <c r="PBG60" s="526"/>
      <c r="PBH60" s="526"/>
      <c r="PBI60" s="526"/>
      <c r="PBJ60" s="526"/>
      <c r="PBK60" s="526"/>
      <c r="PBL60" s="526"/>
      <c r="PBM60" s="526"/>
      <c r="PBN60" s="526"/>
      <c r="PBO60" s="526"/>
      <c r="PBP60" s="526"/>
      <c r="PBQ60" s="526"/>
      <c r="PBR60" s="526"/>
      <c r="PBS60" s="526"/>
      <c r="PBT60" s="526"/>
      <c r="PBU60" s="526"/>
      <c r="PBV60" s="526"/>
      <c r="PBW60" s="526"/>
      <c r="PBX60" s="526"/>
      <c r="PBY60" s="526"/>
      <c r="PBZ60" s="526"/>
      <c r="PCA60" s="526"/>
      <c r="PCB60" s="526"/>
      <c r="PCC60" s="526"/>
      <c r="PCD60" s="526"/>
      <c r="PCE60" s="526"/>
      <c r="PCF60" s="526"/>
      <c r="PCG60" s="526"/>
      <c r="PCH60" s="526"/>
      <c r="PCI60" s="526"/>
      <c r="PCJ60" s="526"/>
      <c r="PCK60" s="526"/>
      <c r="PCL60" s="526"/>
      <c r="PCM60" s="526"/>
      <c r="PCN60" s="526"/>
      <c r="PCO60" s="526"/>
      <c r="PCP60" s="526"/>
      <c r="PCQ60" s="526"/>
      <c r="PCR60" s="526"/>
      <c r="PCS60" s="526"/>
      <c r="PCT60" s="526"/>
      <c r="PCU60" s="526"/>
      <c r="PCV60" s="526"/>
      <c r="PCW60" s="526"/>
      <c r="PCX60" s="526"/>
      <c r="PCY60" s="526"/>
      <c r="PCZ60" s="526"/>
      <c r="PDA60" s="526"/>
      <c r="PDB60" s="526"/>
      <c r="PDC60" s="526"/>
      <c r="PDD60" s="526"/>
      <c r="PDE60" s="526"/>
      <c r="PDF60" s="526"/>
      <c r="PDG60" s="526"/>
      <c r="PDH60" s="526"/>
      <c r="PDI60" s="526"/>
      <c r="PDJ60" s="526"/>
      <c r="PDK60" s="526"/>
      <c r="PDL60" s="526"/>
      <c r="PDM60" s="526"/>
      <c r="PDN60" s="526"/>
      <c r="PDO60" s="526"/>
      <c r="PDP60" s="526"/>
      <c r="PDQ60" s="526"/>
      <c r="PDR60" s="526"/>
      <c r="PDS60" s="526"/>
      <c r="PDT60" s="526"/>
      <c r="PDU60" s="526"/>
      <c r="PDV60" s="526"/>
      <c r="PDW60" s="526"/>
      <c r="PDX60" s="526"/>
      <c r="PDY60" s="526"/>
      <c r="PDZ60" s="526"/>
      <c r="PEA60" s="526"/>
      <c r="PEB60" s="526"/>
      <c r="PEC60" s="526"/>
      <c r="PED60" s="526"/>
      <c r="PEE60" s="526"/>
      <c r="PEF60" s="526"/>
      <c r="PEG60" s="526"/>
      <c r="PEH60" s="526"/>
      <c r="PEI60" s="526"/>
      <c r="PEJ60" s="526"/>
      <c r="PEK60" s="526"/>
      <c r="PEL60" s="526"/>
      <c r="PEM60" s="526"/>
      <c r="PEN60" s="526"/>
      <c r="PEO60" s="526"/>
      <c r="PEP60" s="526"/>
      <c r="PEQ60" s="526"/>
      <c r="PER60" s="526"/>
      <c r="PES60" s="526"/>
      <c r="PET60" s="526"/>
      <c r="PEU60" s="526"/>
      <c r="PEV60" s="526"/>
      <c r="PEW60" s="526"/>
      <c r="PEX60" s="526"/>
      <c r="PEY60" s="526"/>
      <c r="PEZ60" s="526"/>
      <c r="PFA60" s="526"/>
      <c r="PFB60" s="526"/>
      <c r="PFC60" s="526"/>
      <c r="PFD60" s="526"/>
      <c r="PFE60" s="526"/>
      <c r="PFF60" s="526"/>
      <c r="PFG60" s="526"/>
      <c r="PFH60" s="526"/>
      <c r="PFI60" s="526"/>
      <c r="PFJ60" s="526"/>
      <c r="PFK60" s="526"/>
      <c r="PFL60" s="526"/>
      <c r="PFM60" s="526"/>
      <c r="PFN60" s="526"/>
      <c r="PFO60" s="526"/>
      <c r="PFP60" s="526"/>
      <c r="PFQ60" s="526"/>
      <c r="PFR60" s="526"/>
      <c r="PFS60" s="526"/>
      <c r="PFT60" s="526"/>
      <c r="PFU60" s="526"/>
      <c r="PFV60" s="526"/>
      <c r="PFW60" s="526"/>
      <c r="PFX60" s="526"/>
      <c r="PFY60" s="526"/>
      <c r="PFZ60" s="526"/>
      <c r="PGA60" s="526"/>
      <c r="PGB60" s="526"/>
      <c r="PGC60" s="526"/>
      <c r="PGD60" s="526"/>
      <c r="PGE60" s="526"/>
      <c r="PGF60" s="526"/>
      <c r="PGG60" s="526"/>
      <c r="PGH60" s="526"/>
      <c r="PGI60" s="526"/>
      <c r="PGJ60" s="526"/>
      <c r="PGK60" s="526"/>
      <c r="PGL60" s="526"/>
      <c r="PGM60" s="526"/>
      <c r="PGN60" s="526"/>
      <c r="PGO60" s="526"/>
      <c r="PGP60" s="526"/>
      <c r="PGQ60" s="526"/>
      <c r="PGR60" s="526"/>
      <c r="PGS60" s="526"/>
      <c r="PGT60" s="526"/>
      <c r="PGU60" s="526"/>
      <c r="PGV60" s="526"/>
      <c r="PGW60" s="526"/>
      <c r="PGX60" s="526"/>
      <c r="PGY60" s="526"/>
      <c r="PGZ60" s="526"/>
      <c r="PHA60" s="526"/>
      <c r="PHB60" s="526"/>
      <c r="PHC60" s="526"/>
      <c r="PHD60" s="526"/>
      <c r="PHE60" s="526"/>
      <c r="PHF60" s="526"/>
      <c r="PHG60" s="526"/>
      <c r="PHH60" s="526"/>
      <c r="PHI60" s="526"/>
      <c r="PHJ60" s="526"/>
      <c r="PHK60" s="526"/>
      <c r="PHL60" s="526"/>
      <c r="PHM60" s="526"/>
      <c r="PHN60" s="526"/>
      <c r="PHO60" s="526"/>
      <c r="PHP60" s="526"/>
      <c r="PHQ60" s="526"/>
      <c r="PHR60" s="526"/>
      <c r="PHS60" s="526"/>
      <c r="PHT60" s="526"/>
      <c r="PHU60" s="526"/>
      <c r="PHV60" s="526"/>
      <c r="PHW60" s="526"/>
      <c r="PHX60" s="526"/>
      <c r="PHY60" s="526"/>
      <c r="PHZ60" s="526"/>
      <c r="PIA60" s="526"/>
      <c r="PIB60" s="526"/>
      <c r="PIC60" s="526"/>
      <c r="PID60" s="526"/>
      <c r="PIE60" s="526"/>
      <c r="PIF60" s="526"/>
      <c r="PIG60" s="526"/>
      <c r="PIH60" s="526"/>
      <c r="PII60" s="526"/>
      <c r="PIJ60" s="526"/>
      <c r="PIK60" s="526"/>
      <c r="PIL60" s="526"/>
      <c r="PIM60" s="526"/>
      <c r="PIN60" s="526"/>
      <c r="PIO60" s="526"/>
      <c r="PIP60" s="526"/>
      <c r="PIQ60" s="526"/>
      <c r="PIR60" s="526"/>
      <c r="PIS60" s="526"/>
      <c r="PIT60" s="526"/>
      <c r="PIU60" s="526"/>
      <c r="PIV60" s="526"/>
      <c r="PIW60" s="526"/>
      <c r="PIX60" s="526"/>
      <c r="PIY60" s="526"/>
      <c r="PIZ60" s="526"/>
      <c r="PJA60" s="526"/>
      <c r="PJB60" s="526"/>
      <c r="PJC60" s="526"/>
      <c r="PJD60" s="526"/>
      <c r="PJE60" s="526"/>
      <c r="PJF60" s="526"/>
      <c r="PJG60" s="526"/>
      <c r="PJH60" s="526"/>
      <c r="PJI60" s="526"/>
      <c r="PJJ60" s="526"/>
      <c r="PJK60" s="526"/>
      <c r="PJL60" s="526"/>
      <c r="PJM60" s="526"/>
      <c r="PJN60" s="526"/>
      <c r="PJO60" s="526"/>
      <c r="PJP60" s="526"/>
      <c r="PJQ60" s="526"/>
      <c r="PJR60" s="526"/>
      <c r="PJS60" s="526"/>
      <c r="PJT60" s="526"/>
      <c r="PJU60" s="526"/>
      <c r="PJV60" s="526"/>
      <c r="PJW60" s="526"/>
      <c r="PJX60" s="526"/>
      <c r="PJY60" s="526"/>
      <c r="PJZ60" s="526"/>
      <c r="PKA60" s="526"/>
      <c r="PKB60" s="526"/>
      <c r="PKC60" s="526"/>
      <c r="PKD60" s="526"/>
      <c r="PKE60" s="526"/>
      <c r="PKF60" s="526"/>
      <c r="PKG60" s="526"/>
      <c r="PKH60" s="526"/>
      <c r="PKI60" s="526"/>
      <c r="PKJ60" s="526"/>
      <c r="PKK60" s="526"/>
      <c r="PKL60" s="526"/>
      <c r="PKM60" s="526"/>
      <c r="PKN60" s="526"/>
      <c r="PKO60" s="526"/>
      <c r="PKP60" s="526"/>
      <c r="PKQ60" s="526"/>
      <c r="PKR60" s="526"/>
      <c r="PKS60" s="526"/>
      <c r="PKT60" s="526"/>
      <c r="PKU60" s="526"/>
      <c r="PKV60" s="526"/>
      <c r="PKW60" s="526"/>
      <c r="PKX60" s="526"/>
      <c r="PKY60" s="526"/>
      <c r="PKZ60" s="526"/>
      <c r="PLA60" s="526"/>
      <c r="PLB60" s="526"/>
      <c r="PLC60" s="526"/>
      <c r="PLD60" s="526"/>
      <c r="PLE60" s="526"/>
      <c r="PLF60" s="526"/>
      <c r="PLG60" s="526"/>
      <c r="PLH60" s="526"/>
      <c r="PLI60" s="526"/>
      <c r="PLJ60" s="526"/>
      <c r="PLK60" s="526"/>
      <c r="PLL60" s="526"/>
      <c r="PLM60" s="526"/>
      <c r="PLN60" s="526"/>
      <c r="PLO60" s="526"/>
      <c r="PLP60" s="526"/>
      <c r="PLQ60" s="526"/>
      <c r="PLR60" s="526"/>
      <c r="PLS60" s="526"/>
      <c r="PLT60" s="526"/>
      <c r="PLU60" s="526"/>
      <c r="PLV60" s="526"/>
      <c r="PLW60" s="526"/>
      <c r="PLX60" s="526"/>
      <c r="PLY60" s="526"/>
      <c r="PLZ60" s="526"/>
      <c r="PMA60" s="526"/>
      <c r="PMB60" s="526"/>
      <c r="PMC60" s="526"/>
      <c r="PMD60" s="526"/>
      <c r="PME60" s="526"/>
      <c r="PMF60" s="526"/>
      <c r="PMG60" s="526"/>
      <c r="PMH60" s="526"/>
      <c r="PMI60" s="526"/>
      <c r="PMJ60" s="526"/>
      <c r="PMK60" s="526"/>
      <c r="PML60" s="526"/>
      <c r="PMM60" s="526"/>
      <c r="PMN60" s="526"/>
      <c r="PMO60" s="526"/>
      <c r="PMP60" s="526"/>
      <c r="PMQ60" s="526"/>
      <c r="PMR60" s="526"/>
      <c r="PMS60" s="526"/>
      <c r="PMT60" s="526"/>
      <c r="PMU60" s="526"/>
      <c r="PMV60" s="526"/>
      <c r="PMW60" s="526"/>
      <c r="PMX60" s="526"/>
      <c r="PMY60" s="526"/>
      <c r="PMZ60" s="526"/>
      <c r="PNA60" s="526"/>
      <c r="PNB60" s="526"/>
      <c r="PNC60" s="526"/>
      <c r="PND60" s="526"/>
      <c r="PNE60" s="526"/>
      <c r="PNF60" s="526"/>
      <c r="PNG60" s="526"/>
      <c r="PNH60" s="526"/>
      <c r="PNI60" s="526"/>
      <c r="PNJ60" s="526"/>
      <c r="PNK60" s="526"/>
      <c r="PNL60" s="526"/>
      <c r="PNM60" s="526"/>
      <c r="PNN60" s="526"/>
      <c r="PNO60" s="526"/>
      <c r="PNP60" s="526"/>
      <c r="PNQ60" s="526"/>
      <c r="PNR60" s="526"/>
      <c r="PNS60" s="526"/>
      <c r="PNT60" s="526"/>
      <c r="PNU60" s="526"/>
      <c r="PNV60" s="526"/>
      <c r="PNW60" s="526"/>
      <c r="PNX60" s="526"/>
      <c r="PNY60" s="526"/>
      <c r="PNZ60" s="526"/>
      <c r="POA60" s="526"/>
      <c r="POB60" s="526"/>
      <c r="POC60" s="526"/>
      <c r="POD60" s="526"/>
      <c r="POE60" s="526"/>
      <c r="POF60" s="526"/>
      <c r="POG60" s="526"/>
      <c r="POH60" s="526"/>
      <c r="POI60" s="526"/>
      <c r="POJ60" s="526"/>
      <c r="POK60" s="526"/>
      <c r="POL60" s="526"/>
      <c r="POM60" s="526"/>
      <c r="PON60" s="526"/>
      <c r="POO60" s="526"/>
      <c r="POP60" s="526"/>
      <c r="POQ60" s="526"/>
      <c r="POR60" s="526"/>
      <c r="POS60" s="526"/>
      <c r="POT60" s="526"/>
      <c r="POU60" s="526"/>
      <c r="POV60" s="526"/>
      <c r="POW60" s="526"/>
      <c r="POX60" s="526"/>
      <c r="POY60" s="526"/>
      <c r="POZ60" s="526"/>
      <c r="PPA60" s="526"/>
      <c r="PPB60" s="526"/>
      <c r="PPC60" s="526"/>
      <c r="PPD60" s="526"/>
      <c r="PPE60" s="526"/>
      <c r="PPF60" s="526"/>
      <c r="PPG60" s="526"/>
      <c r="PPH60" s="526"/>
      <c r="PPI60" s="526"/>
      <c r="PPJ60" s="526"/>
      <c r="PPK60" s="526"/>
      <c r="PPL60" s="526"/>
      <c r="PPM60" s="526"/>
      <c r="PPN60" s="526"/>
      <c r="PPO60" s="526"/>
      <c r="PPP60" s="526"/>
      <c r="PPQ60" s="526"/>
      <c r="PPR60" s="526"/>
      <c r="PPS60" s="526"/>
      <c r="PPT60" s="526"/>
      <c r="PPU60" s="526"/>
      <c r="PPV60" s="526"/>
      <c r="PPW60" s="526"/>
      <c r="PPX60" s="526"/>
      <c r="PPY60" s="526"/>
      <c r="PPZ60" s="526"/>
      <c r="PQA60" s="526"/>
      <c r="PQB60" s="526"/>
      <c r="PQC60" s="526"/>
      <c r="PQD60" s="526"/>
      <c r="PQE60" s="526"/>
      <c r="PQF60" s="526"/>
      <c r="PQG60" s="526"/>
      <c r="PQH60" s="526"/>
      <c r="PQI60" s="526"/>
      <c r="PQJ60" s="526"/>
      <c r="PQK60" s="526"/>
      <c r="PQL60" s="526"/>
      <c r="PQM60" s="526"/>
      <c r="PQN60" s="526"/>
      <c r="PQO60" s="526"/>
      <c r="PQP60" s="526"/>
      <c r="PQQ60" s="526"/>
      <c r="PQR60" s="526"/>
      <c r="PQS60" s="526"/>
      <c r="PQT60" s="526"/>
      <c r="PQU60" s="526"/>
      <c r="PQV60" s="526"/>
      <c r="PQW60" s="526"/>
      <c r="PQX60" s="526"/>
      <c r="PQY60" s="526"/>
      <c r="PQZ60" s="526"/>
      <c r="PRA60" s="526"/>
      <c r="PRB60" s="526"/>
      <c r="PRC60" s="526"/>
      <c r="PRD60" s="526"/>
      <c r="PRE60" s="526"/>
      <c r="PRF60" s="526"/>
      <c r="PRG60" s="526"/>
      <c r="PRH60" s="526"/>
      <c r="PRI60" s="526"/>
      <c r="PRJ60" s="526"/>
      <c r="PRK60" s="526"/>
      <c r="PRL60" s="526"/>
      <c r="PRM60" s="526"/>
      <c r="PRN60" s="526"/>
      <c r="PRO60" s="526"/>
      <c r="PRP60" s="526"/>
      <c r="PRQ60" s="526"/>
      <c r="PRR60" s="526"/>
      <c r="PRS60" s="526"/>
      <c r="PRT60" s="526"/>
      <c r="PRU60" s="526"/>
      <c r="PRV60" s="526"/>
      <c r="PRW60" s="526"/>
      <c r="PRX60" s="526"/>
      <c r="PRY60" s="526"/>
      <c r="PRZ60" s="526"/>
      <c r="PSA60" s="526"/>
      <c r="PSB60" s="526"/>
      <c r="PSC60" s="526"/>
      <c r="PSD60" s="526"/>
      <c r="PSE60" s="526"/>
      <c r="PSF60" s="526"/>
      <c r="PSG60" s="526"/>
      <c r="PSH60" s="526"/>
      <c r="PSI60" s="526"/>
      <c r="PSJ60" s="526"/>
      <c r="PSK60" s="526"/>
      <c r="PSL60" s="526"/>
      <c r="PSM60" s="526"/>
      <c r="PSN60" s="526"/>
      <c r="PSO60" s="526"/>
      <c r="PSP60" s="526"/>
      <c r="PSQ60" s="526"/>
      <c r="PSR60" s="526"/>
      <c r="PSS60" s="526"/>
      <c r="PST60" s="526"/>
      <c r="PSU60" s="526"/>
      <c r="PSV60" s="526"/>
      <c r="PSW60" s="526"/>
      <c r="PSX60" s="526"/>
      <c r="PSY60" s="526"/>
      <c r="PSZ60" s="526"/>
      <c r="PTA60" s="526"/>
      <c r="PTB60" s="526"/>
      <c r="PTC60" s="526"/>
      <c r="PTD60" s="526"/>
      <c r="PTE60" s="526"/>
      <c r="PTF60" s="526"/>
      <c r="PTG60" s="526"/>
      <c r="PTH60" s="526"/>
      <c r="PTI60" s="526"/>
      <c r="PTJ60" s="526"/>
      <c r="PTK60" s="526"/>
      <c r="PTL60" s="526"/>
      <c r="PTM60" s="526"/>
      <c r="PTN60" s="526"/>
      <c r="PTO60" s="526"/>
      <c r="PTP60" s="526"/>
      <c r="PTQ60" s="526"/>
      <c r="PTR60" s="526"/>
      <c r="PTS60" s="526"/>
      <c r="PTT60" s="526"/>
      <c r="PTU60" s="526"/>
      <c r="PTV60" s="526"/>
      <c r="PTW60" s="526"/>
      <c r="PTX60" s="526"/>
      <c r="PTY60" s="526"/>
      <c r="PTZ60" s="526"/>
      <c r="PUA60" s="526"/>
      <c r="PUB60" s="526"/>
      <c r="PUC60" s="526"/>
      <c r="PUD60" s="526"/>
      <c r="PUE60" s="526"/>
      <c r="PUF60" s="526"/>
      <c r="PUG60" s="526"/>
      <c r="PUH60" s="526"/>
      <c r="PUI60" s="526"/>
      <c r="PUJ60" s="526"/>
      <c r="PUK60" s="526"/>
      <c r="PUL60" s="526"/>
      <c r="PUM60" s="526"/>
      <c r="PUN60" s="526"/>
      <c r="PUO60" s="526"/>
      <c r="PUP60" s="526"/>
      <c r="PUQ60" s="526"/>
      <c r="PUR60" s="526"/>
      <c r="PUS60" s="526"/>
      <c r="PUT60" s="526"/>
      <c r="PUU60" s="526"/>
      <c r="PUV60" s="526"/>
      <c r="PUW60" s="526"/>
      <c r="PUX60" s="526"/>
      <c r="PUY60" s="526"/>
      <c r="PUZ60" s="526"/>
      <c r="PVA60" s="526"/>
      <c r="PVB60" s="526"/>
      <c r="PVC60" s="526"/>
      <c r="PVD60" s="526"/>
      <c r="PVE60" s="526"/>
      <c r="PVF60" s="526"/>
      <c r="PVG60" s="526"/>
      <c r="PVH60" s="526"/>
      <c r="PVI60" s="526"/>
      <c r="PVJ60" s="526"/>
      <c r="PVK60" s="526"/>
      <c r="PVL60" s="526"/>
      <c r="PVM60" s="526"/>
      <c r="PVN60" s="526"/>
      <c r="PVO60" s="526"/>
      <c r="PVP60" s="526"/>
      <c r="PVQ60" s="526"/>
      <c r="PVR60" s="526"/>
      <c r="PVS60" s="526"/>
      <c r="PVT60" s="526"/>
      <c r="PVU60" s="526"/>
      <c r="PVV60" s="526"/>
      <c r="PVW60" s="526"/>
      <c r="PVX60" s="526"/>
      <c r="PVY60" s="526"/>
      <c r="PVZ60" s="526"/>
      <c r="PWA60" s="526"/>
      <c r="PWB60" s="526"/>
      <c r="PWC60" s="526"/>
      <c r="PWD60" s="526"/>
      <c r="PWE60" s="526"/>
      <c r="PWF60" s="526"/>
      <c r="PWG60" s="526"/>
      <c r="PWH60" s="526"/>
      <c r="PWI60" s="526"/>
      <c r="PWJ60" s="526"/>
      <c r="PWK60" s="526"/>
      <c r="PWL60" s="526"/>
      <c r="PWM60" s="526"/>
      <c r="PWN60" s="526"/>
      <c r="PWO60" s="526"/>
      <c r="PWP60" s="526"/>
      <c r="PWQ60" s="526"/>
      <c r="PWR60" s="526"/>
      <c r="PWS60" s="526"/>
      <c r="PWT60" s="526"/>
      <c r="PWU60" s="526"/>
      <c r="PWV60" s="526"/>
      <c r="PWW60" s="526"/>
      <c r="PWX60" s="526"/>
      <c r="PWY60" s="526"/>
      <c r="PWZ60" s="526"/>
      <c r="PXA60" s="526"/>
      <c r="PXB60" s="526"/>
      <c r="PXC60" s="526"/>
      <c r="PXD60" s="526"/>
      <c r="PXE60" s="526"/>
      <c r="PXF60" s="526"/>
      <c r="PXG60" s="526"/>
      <c r="PXH60" s="526"/>
      <c r="PXI60" s="526"/>
      <c r="PXJ60" s="526"/>
      <c r="PXK60" s="526"/>
      <c r="PXL60" s="526"/>
      <c r="PXM60" s="526"/>
      <c r="PXN60" s="526"/>
      <c r="PXO60" s="526"/>
      <c r="PXP60" s="526"/>
      <c r="PXQ60" s="526"/>
      <c r="PXR60" s="526"/>
      <c r="PXS60" s="526"/>
      <c r="PXT60" s="526"/>
      <c r="PXU60" s="526"/>
      <c r="PXV60" s="526"/>
      <c r="PXW60" s="526"/>
      <c r="PXX60" s="526"/>
      <c r="PXY60" s="526"/>
      <c r="PXZ60" s="526"/>
      <c r="PYA60" s="526"/>
      <c r="PYB60" s="526"/>
      <c r="PYC60" s="526"/>
      <c r="PYD60" s="526"/>
      <c r="PYE60" s="526"/>
      <c r="PYF60" s="526"/>
      <c r="PYG60" s="526"/>
      <c r="PYH60" s="526"/>
      <c r="PYI60" s="526"/>
      <c r="PYJ60" s="526"/>
      <c r="PYK60" s="526"/>
      <c r="PYL60" s="526"/>
      <c r="PYM60" s="526"/>
      <c r="PYN60" s="526"/>
      <c r="PYO60" s="526"/>
      <c r="PYP60" s="526"/>
      <c r="PYQ60" s="526"/>
      <c r="PYR60" s="526"/>
      <c r="PYS60" s="526"/>
      <c r="PYT60" s="526"/>
      <c r="PYU60" s="526"/>
      <c r="PYV60" s="526"/>
      <c r="PYW60" s="526"/>
      <c r="PYX60" s="526"/>
      <c r="PYY60" s="526"/>
      <c r="PYZ60" s="526"/>
      <c r="PZA60" s="526"/>
      <c r="PZB60" s="526"/>
      <c r="PZC60" s="526"/>
      <c r="PZD60" s="526"/>
      <c r="PZE60" s="526"/>
      <c r="PZF60" s="526"/>
      <c r="PZG60" s="526"/>
      <c r="PZH60" s="526"/>
      <c r="PZI60" s="526"/>
      <c r="PZJ60" s="526"/>
      <c r="PZK60" s="526"/>
      <c r="PZL60" s="526"/>
      <c r="PZM60" s="526"/>
      <c r="PZN60" s="526"/>
      <c r="PZO60" s="526"/>
      <c r="PZP60" s="526"/>
      <c r="PZQ60" s="526"/>
      <c r="PZR60" s="526"/>
      <c r="PZS60" s="526"/>
      <c r="PZT60" s="526"/>
      <c r="PZU60" s="526"/>
      <c r="PZV60" s="526"/>
      <c r="PZW60" s="526"/>
      <c r="PZX60" s="526"/>
      <c r="PZY60" s="526"/>
      <c r="PZZ60" s="526"/>
      <c r="QAA60" s="526"/>
      <c r="QAB60" s="526"/>
      <c r="QAC60" s="526"/>
      <c r="QAD60" s="526"/>
      <c r="QAE60" s="526"/>
      <c r="QAF60" s="526"/>
      <c r="QAG60" s="526"/>
      <c r="QAH60" s="526"/>
      <c r="QAI60" s="526"/>
      <c r="QAJ60" s="526"/>
      <c r="QAK60" s="526"/>
      <c r="QAL60" s="526"/>
      <c r="QAM60" s="526"/>
      <c r="QAN60" s="526"/>
      <c r="QAO60" s="526"/>
      <c r="QAP60" s="526"/>
      <c r="QAQ60" s="526"/>
      <c r="QAR60" s="526"/>
      <c r="QAS60" s="526"/>
      <c r="QAT60" s="526"/>
      <c r="QAU60" s="526"/>
      <c r="QAV60" s="526"/>
      <c r="QAW60" s="526"/>
      <c r="QAX60" s="526"/>
      <c r="QAY60" s="526"/>
      <c r="QAZ60" s="526"/>
      <c r="QBA60" s="526"/>
      <c r="QBB60" s="526"/>
      <c r="QBC60" s="526"/>
      <c r="QBD60" s="526"/>
      <c r="QBE60" s="526"/>
      <c r="QBF60" s="526"/>
      <c r="QBG60" s="526"/>
      <c r="QBH60" s="526"/>
      <c r="QBI60" s="526"/>
      <c r="QBJ60" s="526"/>
      <c r="QBK60" s="526"/>
      <c r="QBL60" s="526"/>
      <c r="QBM60" s="526"/>
      <c r="QBN60" s="526"/>
      <c r="QBO60" s="526"/>
      <c r="QBP60" s="526"/>
      <c r="QBQ60" s="526"/>
      <c r="QBR60" s="526"/>
      <c r="QBS60" s="526"/>
      <c r="QBT60" s="526"/>
      <c r="QBU60" s="526"/>
      <c r="QBV60" s="526"/>
      <c r="QBW60" s="526"/>
      <c r="QBX60" s="526"/>
      <c r="QBY60" s="526"/>
      <c r="QBZ60" s="526"/>
      <c r="QCA60" s="526"/>
      <c r="QCB60" s="526"/>
      <c r="QCC60" s="526"/>
      <c r="QCD60" s="526"/>
      <c r="QCE60" s="526"/>
      <c r="QCF60" s="526"/>
      <c r="QCG60" s="526"/>
      <c r="QCH60" s="526"/>
      <c r="QCI60" s="526"/>
      <c r="QCJ60" s="526"/>
      <c r="QCK60" s="526"/>
      <c r="QCL60" s="526"/>
      <c r="QCM60" s="526"/>
      <c r="QCN60" s="526"/>
      <c r="QCO60" s="526"/>
      <c r="QCP60" s="526"/>
      <c r="QCQ60" s="526"/>
      <c r="QCR60" s="526"/>
      <c r="QCS60" s="526"/>
      <c r="QCT60" s="526"/>
      <c r="QCU60" s="526"/>
      <c r="QCV60" s="526"/>
      <c r="QCW60" s="526"/>
      <c r="QCX60" s="526"/>
      <c r="QCY60" s="526"/>
      <c r="QCZ60" s="526"/>
      <c r="QDA60" s="526"/>
      <c r="QDB60" s="526"/>
      <c r="QDC60" s="526"/>
      <c r="QDD60" s="526"/>
      <c r="QDE60" s="526"/>
      <c r="QDF60" s="526"/>
      <c r="QDG60" s="526"/>
      <c r="QDH60" s="526"/>
      <c r="QDI60" s="526"/>
      <c r="QDJ60" s="526"/>
      <c r="QDK60" s="526"/>
      <c r="QDL60" s="526"/>
      <c r="QDM60" s="526"/>
      <c r="QDN60" s="526"/>
      <c r="QDO60" s="526"/>
      <c r="QDP60" s="526"/>
      <c r="QDQ60" s="526"/>
      <c r="QDR60" s="526"/>
      <c r="QDS60" s="526"/>
      <c r="QDT60" s="526"/>
      <c r="QDU60" s="526"/>
      <c r="QDV60" s="526"/>
      <c r="QDW60" s="526"/>
      <c r="QDX60" s="526"/>
      <c r="QDY60" s="526"/>
      <c r="QDZ60" s="526"/>
      <c r="QEA60" s="526"/>
      <c r="QEB60" s="526"/>
      <c r="QEC60" s="526"/>
      <c r="QED60" s="526"/>
      <c r="QEE60" s="526"/>
      <c r="QEF60" s="526"/>
      <c r="QEG60" s="526"/>
      <c r="QEH60" s="526"/>
      <c r="QEI60" s="526"/>
      <c r="QEJ60" s="526"/>
      <c r="QEK60" s="526"/>
      <c r="QEL60" s="526"/>
      <c r="QEM60" s="526"/>
      <c r="QEN60" s="526"/>
      <c r="QEO60" s="526"/>
      <c r="QEP60" s="526"/>
      <c r="QEQ60" s="526"/>
      <c r="QER60" s="526"/>
      <c r="QES60" s="526"/>
      <c r="QET60" s="526"/>
      <c r="QEU60" s="526"/>
      <c r="QEV60" s="526"/>
      <c r="QEW60" s="526"/>
      <c r="QEX60" s="526"/>
      <c r="QEY60" s="526"/>
      <c r="QEZ60" s="526"/>
      <c r="QFA60" s="526"/>
      <c r="QFB60" s="526"/>
      <c r="QFC60" s="526"/>
      <c r="QFD60" s="526"/>
      <c r="QFE60" s="526"/>
      <c r="QFF60" s="526"/>
      <c r="QFG60" s="526"/>
      <c r="QFH60" s="526"/>
      <c r="QFI60" s="526"/>
      <c r="QFJ60" s="526"/>
      <c r="QFK60" s="526"/>
      <c r="QFL60" s="526"/>
      <c r="QFM60" s="526"/>
      <c r="QFN60" s="526"/>
      <c r="QFO60" s="526"/>
      <c r="QFP60" s="526"/>
      <c r="QFQ60" s="526"/>
      <c r="QFR60" s="526"/>
      <c r="QFS60" s="526"/>
      <c r="QFT60" s="526"/>
      <c r="QFU60" s="526"/>
      <c r="QFV60" s="526"/>
      <c r="QFW60" s="526"/>
      <c r="QFX60" s="526"/>
      <c r="QFY60" s="526"/>
      <c r="QFZ60" s="526"/>
      <c r="QGA60" s="526"/>
      <c r="QGB60" s="526"/>
      <c r="QGC60" s="526"/>
      <c r="QGD60" s="526"/>
      <c r="QGE60" s="526"/>
      <c r="QGF60" s="526"/>
      <c r="QGG60" s="526"/>
      <c r="QGH60" s="526"/>
      <c r="QGI60" s="526"/>
      <c r="QGJ60" s="526"/>
      <c r="QGK60" s="526"/>
      <c r="QGL60" s="526"/>
      <c r="QGM60" s="526"/>
      <c r="QGN60" s="526"/>
      <c r="QGO60" s="526"/>
      <c r="QGP60" s="526"/>
      <c r="QGQ60" s="526"/>
      <c r="QGR60" s="526"/>
      <c r="QGS60" s="526"/>
      <c r="QGT60" s="526"/>
      <c r="QGU60" s="526"/>
      <c r="QGV60" s="526"/>
      <c r="QGW60" s="526"/>
      <c r="QGX60" s="526"/>
      <c r="QGY60" s="526"/>
      <c r="QGZ60" s="526"/>
      <c r="QHA60" s="526"/>
      <c r="QHB60" s="526"/>
      <c r="QHC60" s="526"/>
      <c r="QHD60" s="526"/>
      <c r="QHE60" s="526"/>
      <c r="QHF60" s="526"/>
      <c r="QHG60" s="526"/>
      <c r="QHH60" s="526"/>
      <c r="QHI60" s="526"/>
      <c r="QHJ60" s="526"/>
      <c r="QHK60" s="526"/>
      <c r="QHL60" s="526"/>
      <c r="QHM60" s="526"/>
      <c r="QHN60" s="526"/>
      <c r="QHO60" s="526"/>
      <c r="QHP60" s="526"/>
      <c r="QHQ60" s="526"/>
      <c r="QHR60" s="526"/>
      <c r="QHS60" s="526"/>
      <c r="QHT60" s="526"/>
      <c r="QHU60" s="526"/>
      <c r="QHV60" s="526"/>
      <c r="QHW60" s="526"/>
      <c r="QHX60" s="526"/>
      <c r="QHY60" s="526"/>
      <c r="QHZ60" s="526"/>
      <c r="QIA60" s="526"/>
      <c r="QIB60" s="526"/>
      <c r="QIC60" s="526"/>
      <c r="QID60" s="526"/>
      <c r="QIE60" s="526"/>
      <c r="QIF60" s="526"/>
      <c r="QIG60" s="526"/>
      <c r="QIH60" s="526"/>
      <c r="QII60" s="526"/>
      <c r="QIJ60" s="526"/>
      <c r="QIK60" s="526"/>
      <c r="QIL60" s="526"/>
      <c r="QIM60" s="526"/>
      <c r="QIN60" s="526"/>
      <c r="QIO60" s="526"/>
      <c r="QIP60" s="526"/>
      <c r="QIQ60" s="526"/>
      <c r="QIR60" s="526"/>
      <c r="QIS60" s="526"/>
      <c r="QIT60" s="526"/>
      <c r="QIU60" s="526"/>
      <c r="QIV60" s="526"/>
      <c r="QIW60" s="526"/>
      <c r="QIX60" s="526"/>
      <c r="QIY60" s="526"/>
      <c r="QIZ60" s="526"/>
      <c r="QJA60" s="526"/>
      <c r="QJB60" s="526"/>
      <c r="QJC60" s="526"/>
      <c r="QJD60" s="526"/>
      <c r="QJE60" s="526"/>
      <c r="QJF60" s="526"/>
      <c r="QJG60" s="526"/>
      <c r="QJH60" s="526"/>
      <c r="QJI60" s="526"/>
      <c r="QJJ60" s="526"/>
      <c r="QJK60" s="526"/>
      <c r="QJL60" s="526"/>
      <c r="QJM60" s="526"/>
      <c r="QJN60" s="526"/>
      <c r="QJO60" s="526"/>
      <c r="QJP60" s="526"/>
      <c r="QJQ60" s="526"/>
      <c r="QJR60" s="526"/>
      <c r="QJS60" s="526"/>
      <c r="QJT60" s="526"/>
      <c r="QJU60" s="526"/>
      <c r="QJV60" s="526"/>
      <c r="QJW60" s="526"/>
      <c r="QJX60" s="526"/>
      <c r="QJY60" s="526"/>
      <c r="QJZ60" s="526"/>
      <c r="QKA60" s="526"/>
      <c r="QKB60" s="526"/>
      <c r="QKC60" s="526"/>
      <c r="QKD60" s="526"/>
      <c r="QKE60" s="526"/>
      <c r="QKF60" s="526"/>
      <c r="QKG60" s="526"/>
      <c r="QKH60" s="526"/>
      <c r="QKI60" s="526"/>
      <c r="QKJ60" s="526"/>
      <c r="QKK60" s="526"/>
      <c r="QKL60" s="526"/>
      <c r="QKM60" s="526"/>
      <c r="QKN60" s="526"/>
      <c r="QKO60" s="526"/>
      <c r="QKP60" s="526"/>
      <c r="QKQ60" s="526"/>
      <c r="QKR60" s="526"/>
      <c r="QKS60" s="526"/>
      <c r="QKT60" s="526"/>
      <c r="QKU60" s="526"/>
      <c r="QKV60" s="526"/>
      <c r="QKW60" s="526"/>
      <c r="QKX60" s="526"/>
      <c r="QKY60" s="526"/>
      <c r="QKZ60" s="526"/>
      <c r="QLA60" s="526"/>
      <c r="QLB60" s="526"/>
      <c r="QLC60" s="526"/>
      <c r="QLD60" s="526"/>
      <c r="QLE60" s="526"/>
      <c r="QLF60" s="526"/>
      <c r="QLG60" s="526"/>
      <c r="QLH60" s="526"/>
      <c r="QLI60" s="526"/>
      <c r="QLJ60" s="526"/>
      <c r="QLK60" s="526"/>
      <c r="QLL60" s="526"/>
      <c r="QLM60" s="526"/>
      <c r="QLN60" s="526"/>
      <c r="QLO60" s="526"/>
      <c r="QLP60" s="526"/>
      <c r="QLQ60" s="526"/>
      <c r="QLR60" s="526"/>
      <c r="QLS60" s="526"/>
      <c r="QLT60" s="526"/>
      <c r="QLU60" s="526"/>
      <c r="QLV60" s="526"/>
      <c r="QLW60" s="526"/>
      <c r="QLX60" s="526"/>
      <c r="QLY60" s="526"/>
      <c r="QLZ60" s="526"/>
      <c r="QMA60" s="526"/>
      <c r="QMB60" s="526"/>
      <c r="QMC60" s="526"/>
      <c r="QMD60" s="526"/>
      <c r="QME60" s="526"/>
      <c r="QMF60" s="526"/>
      <c r="QMG60" s="526"/>
      <c r="QMH60" s="526"/>
      <c r="QMI60" s="526"/>
      <c r="QMJ60" s="526"/>
      <c r="QMK60" s="526"/>
      <c r="QML60" s="526"/>
      <c r="QMM60" s="526"/>
      <c r="QMN60" s="526"/>
      <c r="QMO60" s="526"/>
      <c r="QMP60" s="526"/>
      <c r="QMQ60" s="526"/>
      <c r="QMR60" s="526"/>
      <c r="QMS60" s="526"/>
      <c r="QMT60" s="526"/>
      <c r="QMU60" s="526"/>
      <c r="QMV60" s="526"/>
      <c r="QMW60" s="526"/>
      <c r="QMX60" s="526"/>
      <c r="QMY60" s="526"/>
      <c r="QMZ60" s="526"/>
      <c r="QNA60" s="526"/>
      <c r="QNB60" s="526"/>
      <c r="QNC60" s="526"/>
      <c r="QND60" s="526"/>
      <c r="QNE60" s="526"/>
      <c r="QNF60" s="526"/>
      <c r="QNG60" s="526"/>
      <c r="QNH60" s="526"/>
      <c r="QNI60" s="526"/>
      <c r="QNJ60" s="526"/>
      <c r="QNK60" s="526"/>
      <c r="QNL60" s="526"/>
      <c r="QNM60" s="526"/>
      <c r="QNN60" s="526"/>
      <c r="QNO60" s="526"/>
      <c r="QNP60" s="526"/>
      <c r="QNQ60" s="526"/>
      <c r="QNR60" s="526"/>
      <c r="QNS60" s="526"/>
      <c r="QNT60" s="526"/>
      <c r="QNU60" s="526"/>
      <c r="QNV60" s="526"/>
      <c r="QNW60" s="526"/>
      <c r="QNX60" s="526"/>
      <c r="QNY60" s="526"/>
      <c r="QNZ60" s="526"/>
      <c r="QOA60" s="526"/>
      <c r="QOB60" s="526"/>
      <c r="QOC60" s="526"/>
      <c r="QOD60" s="526"/>
      <c r="QOE60" s="526"/>
      <c r="QOF60" s="526"/>
      <c r="QOG60" s="526"/>
      <c r="QOH60" s="526"/>
      <c r="QOI60" s="526"/>
      <c r="QOJ60" s="526"/>
      <c r="QOK60" s="526"/>
      <c r="QOL60" s="526"/>
      <c r="QOM60" s="526"/>
      <c r="QON60" s="526"/>
      <c r="QOO60" s="526"/>
      <c r="QOP60" s="526"/>
      <c r="QOQ60" s="526"/>
      <c r="QOR60" s="526"/>
      <c r="QOS60" s="526"/>
      <c r="QOT60" s="526"/>
      <c r="QOU60" s="526"/>
      <c r="QOV60" s="526"/>
      <c r="QOW60" s="526"/>
      <c r="QOX60" s="526"/>
      <c r="QOY60" s="526"/>
      <c r="QOZ60" s="526"/>
      <c r="QPA60" s="526"/>
      <c r="QPB60" s="526"/>
      <c r="QPC60" s="526"/>
      <c r="QPD60" s="526"/>
      <c r="QPE60" s="526"/>
      <c r="QPF60" s="526"/>
      <c r="QPG60" s="526"/>
      <c r="QPH60" s="526"/>
      <c r="QPI60" s="526"/>
      <c r="QPJ60" s="526"/>
      <c r="QPK60" s="526"/>
      <c r="QPL60" s="526"/>
      <c r="QPM60" s="526"/>
      <c r="QPN60" s="526"/>
      <c r="QPO60" s="526"/>
      <c r="QPP60" s="526"/>
      <c r="QPQ60" s="526"/>
      <c r="QPR60" s="526"/>
      <c r="QPS60" s="526"/>
      <c r="QPT60" s="526"/>
      <c r="QPU60" s="526"/>
      <c r="QPV60" s="526"/>
      <c r="QPW60" s="526"/>
      <c r="QPX60" s="526"/>
      <c r="QPY60" s="526"/>
      <c r="QPZ60" s="526"/>
      <c r="QQA60" s="526"/>
      <c r="QQB60" s="526"/>
      <c r="QQC60" s="526"/>
      <c r="QQD60" s="526"/>
      <c r="QQE60" s="526"/>
      <c r="QQF60" s="526"/>
      <c r="QQG60" s="526"/>
      <c r="QQH60" s="526"/>
      <c r="QQI60" s="526"/>
      <c r="QQJ60" s="526"/>
      <c r="QQK60" s="526"/>
      <c r="QQL60" s="526"/>
      <c r="QQM60" s="526"/>
      <c r="QQN60" s="526"/>
      <c r="QQO60" s="526"/>
      <c r="QQP60" s="526"/>
      <c r="QQQ60" s="526"/>
      <c r="QQR60" s="526"/>
      <c r="QQS60" s="526"/>
      <c r="QQT60" s="526"/>
      <c r="QQU60" s="526"/>
      <c r="QQV60" s="526"/>
      <c r="QQW60" s="526"/>
      <c r="QQX60" s="526"/>
      <c r="QQY60" s="526"/>
      <c r="QQZ60" s="526"/>
      <c r="QRA60" s="526"/>
      <c r="QRB60" s="526"/>
      <c r="QRC60" s="526"/>
      <c r="QRD60" s="526"/>
      <c r="QRE60" s="526"/>
      <c r="QRF60" s="526"/>
      <c r="QRG60" s="526"/>
      <c r="QRH60" s="526"/>
      <c r="QRI60" s="526"/>
      <c r="QRJ60" s="526"/>
      <c r="QRK60" s="526"/>
      <c r="QRL60" s="526"/>
      <c r="QRM60" s="526"/>
      <c r="QRN60" s="526"/>
      <c r="QRO60" s="526"/>
      <c r="QRP60" s="526"/>
      <c r="QRQ60" s="526"/>
      <c r="QRR60" s="526"/>
      <c r="QRS60" s="526"/>
      <c r="QRT60" s="526"/>
      <c r="QRU60" s="526"/>
      <c r="QRV60" s="526"/>
      <c r="QRW60" s="526"/>
      <c r="QRX60" s="526"/>
      <c r="QRY60" s="526"/>
      <c r="QRZ60" s="526"/>
      <c r="QSA60" s="526"/>
      <c r="QSB60" s="526"/>
      <c r="QSC60" s="526"/>
      <c r="QSD60" s="526"/>
      <c r="QSE60" s="526"/>
      <c r="QSF60" s="526"/>
      <c r="QSG60" s="526"/>
      <c r="QSH60" s="526"/>
      <c r="QSI60" s="526"/>
      <c r="QSJ60" s="526"/>
      <c r="QSK60" s="526"/>
      <c r="QSL60" s="526"/>
      <c r="QSM60" s="526"/>
      <c r="QSN60" s="526"/>
      <c r="QSO60" s="526"/>
      <c r="QSP60" s="526"/>
      <c r="QSQ60" s="526"/>
      <c r="QSR60" s="526"/>
      <c r="QSS60" s="526"/>
      <c r="QST60" s="526"/>
      <c r="QSU60" s="526"/>
      <c r="QSV60" s="526"/>
      <c r="QSW60" s="526"/>
      <c r="QSX60" s="526"/>
      <c r="QSY60" s="526"/>
      <c r="QSZ60" s="526"/>
      <c r="QTA60" s="526"/>
      <c r="QTB60" s="526"/>
      <c r="QTC60" s="526"/>
      <c r="QTD60" s="526"/>
      <c r="QTE60" s="526"/>
      <c r="QTF60" s="526"/>
      <c r="QTG60" s="526"/>
      <c r="QTH60" s="526"/>
      <c r="QTI60" s="526"/>
      <c r="QTJ60" s="526"/>
      <c r="QTK60" s="526"/>
      <c r="QTL60" s="526"/>
      <c r="QTM60" s="526"/>
      <c r="QTN60" s="526"/>
      <c r="QTO60" s="526"/>
      <c r="QTP60" s="526"/>
      <c r="QTQ60" s="526"/>
      <c r="QTR60" s="526"/>
      <c r="QTS60" s="526"/>
      <c r="QTT60" s="526"/>
      <c r="QTU60" s="526"/>
      <c r="QTV60" s="526"/>
      <c r="QTW60" s="526"/>
      <c r="QTX60" s="526"/>
      <c r="QTY60" s="526"/>
      <c r="QTZ60" s="526"/>
      <c r="QUA60" s="526"/>
      <c r="QUB60" s="526"/>
      <c r="QUC60" s="526"/>
      <c r="QUD60" s="526"/>
      <c r="QUE60" s="526"/>
      <c r="QUF60" s="526"/>
      <c r="QUG60" s="526"/>
      <c r="QUH60" s="526"/>
      <c r="QUI60" s="526"/>
      <c r="QUJ60" s="526"/>
      <c r="QUK60" s="526"/>
      <c r="QUL60" s="526"/>
      <c r="QUM60" s="526"/>
      <c r="QUN60" s="526"/>
      <c r="QUO60" s="526"/>
      <c r="QUP60" s="526"/>
      <c r="QUQ60" s="526"/>
      <c r="QUR60" s="526"/>
      <c r="QUS60" s="526"/>
      <c r="QUT60" s="526"/>
      <c r="QUU60" s="526"/>
      <c r="QUV60" s="526"/>
      <c r="QUW60" s="526"/>
      <c r="QUX60" s="526"/>
      <c r="QUY60" s="526"/>
      <c r="QUZ60" s="526"/>
      <c r="QVA60" s="526"/>
      <c r="QVB60" s="526"/>
      <c r="QVC60" s="526"/>
      <c r="QVD60" s="526"/>
      <c r="QVE60" s="526"/>
      <c r="QVF60" s="526"/>
      <c r="QVG60" s="526"/>
      <c r="QVH60" s="526"/>
      <c r="QVI60" s="526"/>
      <c r="QVJ60" s="526"/>
      <c r="QVK60" s="526"/>
      <c r="QVL60" s="526"/>
      <c r="QVM60" s="526"/>
      <c r="QVN60" s="526"/>
      <c r="QVO60" s="526"/>
      <c r="QVP60" s="526"/>
      <c r="QVQ60" s="526"/>
      <c r="QVR60" s="526"/>
      <c r="QVS60" s="526"/>
      <c r="QVT60" s="526"/>
      <c r="QVU60" s="526"/>
      <c r="QVV60" s="526"/>
      <c r="QVW60" s="526"/>
      <c r="QVX60" s="526"/>
      <c r="QVY60" s="526"/>
      <c r="QVZ60" s="526"/>
      <c r="QWA60" s="526"/>
      <c r="QWB60" s="526"/>
      <c r="QWC60" s="526"/>
      <c r="QWD60" s="526"/>
      <c r="QWE60" s="526"/>
      <c r="QWF60" s="526"/>
      <c r="QWG60" s="526"/>
      <c r="QWH60" s="526"/>
      <c r="QWI60" s="526"/>
      <c r="QWJ60" s="526"/>
      <c r="QWK60" s="526"/>
      <c r="QWL60" s="526"/>
      <c r="QWM60" s="526"/>
      <c r="QWN60" s="526"/>
      <c r="QWO60" s="526"/>
      <c r="QWP60" s="526"/>
      <c r="QWQ60" s="526"/>
      <c r="QWR60" s="526"/>
      <c r="QWS60" s="526"/>
      <c r="QWT60" s="526"/>
      <c r="QWU60" s="526"/>
      <c r="QWV60" s="526"/>
      <c r="QWW60" s="526"/>
      <c r="QWX60" s="526"/>
      <c r="QWY60" s="526"/>
      <c r="QWZ60" s="526"/>
      <c r="QXA60" s="526"/>
      <c r="QXB60" s="526"/>
      <c r="QXC60" s="526"/>
      <c r="QXD60" s="526"/>
      <c r="QXE60" s="526"/>
      <c r="QXF60" s="526"/>
      <c r="QXG60" s="526"/>
      <c r="QXH60" s="526"/>
      <c r="QXI60" s="526"/>
      <c r="QXJ60" s="526"/>
      <c r="QXK60" s="526"/>
      <c r="QXL60" s="526"/>
      <c r="QXM60" s="526"/>
      <c r="QXN60" s="526"/>
      <c r="QXO60" s="526"/>
      <c r="QXP60" s="526"/>
      <c r="QXQ60" s="526"/>
      <c r="QXR60" s="526"/>
      <c r="QXS60" s="526"/>
      <c r="QXT60" s="526"/>
      <c r="QXU60" s="526"/>
      <c r="QXV60" s="526"/>
      <c r="QXW60" s="526"/>
      <c r="QXX60" s="526"/>
      <c r="QXY60" s="526"/>
      <c r="QXZ60" s="526"/>
      <c r="QYA60" s="526"/>
      <c r="QYB60" s="526"/>
      <c r="QYC60" s="526"/>
      <c r="QYD60" s="526"/>
      <c r="QYE60" s="526"/>
      <c r="QYF60" s="526"/>
      <c r="QYG60" s="526"/>
      <c r="QYH60" s="526"/>
      <c r="QYI60" s="526"/>
      <c r="QYJ60" s="526"/>
      <c r="QYK60" s="526"/>
      <c r="QYL60" s="526"/>
      <c r="QYM60" s="526"/>
      <c r="QYN60" s="526"/>
      <c r="QYO60" s="526"/>
      <c r="QYP60" s="526"/>
      <c r="QYQ60" s="526"/>
      <c r="QYR60" s="526"/>
      <c r="QYS60" s="526"/>
      <c r="QYT60" s="526"/>
      <c r="QYU60" s="526"/>
      <c r="QYV60" s="526"/>
      <c r="QYW60" s="526"/>
      <c r="QYX60" s="526"/>
      <c r="QYY60" s="526"/>
      <c r="QYZ60" s="526"/>
      <c r="QZA60" s="526"/>
      <c r="QZB60" s="526"/>
      <c r="QZC60" s="526"/>
      <c r="QZD60" s="526"/>
      <c r="QZE60" s="526"/>
      <c r="QZF60" s="526"/>
      <c r="QZG60" s="526"/>
      <c r="QZH60" s="526"/>
      <c r="QZI60" s="526"/>
      <c r="QZJ60" s="526"/>
      <c r="QZK60" s="526"/>
      <c r="QZL60" s="526"/>
      <c r="QZM60" s="526"/>
      <c r="QZN60" s="526"/>
      <c r="QZO60" s="526"/>
      <c r="QZP60" s="526"/>
      <c r="QZQ60" s="526"/>
      <c r="QZR60" s="526"/>
      <c r="QZS60" s="526"/>
      <c r="QZT60" s="526"/>
      <c r="QZU60" s="526"/>
      <c r="QZV60" s="526"/>
      <c r="QZW60" s="526"/>
      <c r="QZX60" s="526"/>
      <c r="QZY60" s="526"/>
      <c r="QZZ60" s="526"/>
      <c r="RAA60" s="526"/>
      <c r="RAB60" s="526"/>
      <c r="RAC60" s="526"/>
      <c r="RAD60" s="526"/>
      <c r="RAE60" s="526"/>
      <c r="RAF60" s="526"/>
      <c r="RAG60" s="526"/>
      <c r="RAH60" s="526"/>
      <c r="RAI60" s="526"/>
      <c r="RAJ60" s="526"/>
      <c r="RAK60" s="526"/>
      <c r="RAL60" s="526"/>
      <c r="RAM60" s="526"/>
      <c r="RAN60" s="526"/>
      <c r="RAO60" s="526"/>
      <c r="RAP60" s="526"/>
      <c r="RAQ60" s="526"/>
      <c r="RAR60" s="526"/>
      <c r="RAS60" s="526"/>
      <c r="RAT60" s="526"/>
      <c r="RAU60" s="526"/>
      <c r="RAV60" s="526"/>
      <c r="RAW60" s="526"/>
      <c r="RAX60" s="526"/>
      <c r="RAY60" s="526"/>
      <c r="RAZ60" s="526"/>
      <c r="RBA60" s="526"/>
      <c r="RBB60" s="526"/>
      <c r="RBC60" s="526"/>
      <c r="RBD60" s="526"/>
      <c r="RBE60" s="526"/>
      <c r="RBF60" s="526"/>
      <c r="RBG60" s="526"/>
      <c r="RBH60" s="526"/>
      <c r="RBI60" s="526"/>
      <c r="RBJ60" s="526"/>
      <c r="RBK60" s="526"/>
      <c r="RBL60" s="526"/>
      <c r="RBM60" s="526"/>
      <c r="RBN60" s="526"/>
      <c r="RBO60" s="526"/>
      <c r="RBP60" s="526"/>
      <c r="RBQ60" s="526"/>
      <c r="RBR60" s="526"/>
      <c r="RBS60" s="526"/>
      <c r="RBT60" s="526"/>
      <c r="RBU60" s="526"/>
      <c r="RBV60" s="526"/>
      <c r="RBW60" s="526"/>
      <c r="RBX60" s="526"/>
      <c r="RBY60" s="526"/>
      <c r="RBZ60" s="526"/>
      <c r="RCA60" s="526"/>
      <c r="RCB60" s="526"/>
      <c r="RCC60" s="526"/>
      <c r="RCD60" s="526"/>
      <c r="RCE60" s="526"/>
      <c r="RCF60" s="526"/>
      <c r="RCG60" s="526"/>
      <c r="RCH60" s="526"/>
      <c r="RCI60" s="526"/>
      <c r="RCJ60" s="526"/>
      <c r="RCK60" s="526"/>
      <c r="RCL60" s="526"/>
      <c r="RCM60" s="526"/>
      <c r="RCN60" s="526"/>
      <c r="RCO60" s="526"/>
      <c r="RCP60" s="526"/>
      <c r="RCQ60" s="526"/>
      <c r="RCR60" s="526"/>
      <c r="RCS60" s="526"/>
      <c r="RCT60" s="526"/>
      <c r="RCU60" s="526"/>
      <c r="RCV60" s="526"/>
      <c r="RCW60" s="526"/>
      <c r="RCX60" s="526"/>
      <c r="RCY60" s="526"/>
      <c r="RCZ60" s="526"/>
      <c r="RDA60" s="526"/>
      <c r="RDB60" s="526"/>
      <c r="RDC60" s="526"/>
      <c r="RDD60" s="526"/>
      <c r="RDE60" s="526"/>
      <c r="RDF60" s="526"/>
      <c r="RDG60" s="526"/>
      <c r="RDH60" s="526"/>
      <c r="RDI60" s="526"/>
      <c r="RDJ60" s="526"/>
      <c r="RDK60" s="526"/>
      <c r="RDL60" s="526"/>
      <c r="RDM60" s="526"/>
      <c r="RDN60" s="526"/>
      <c r="RDO60" s="526"/>
      <c r="RDP60" s="526"/>
      <c r="RDQ60" s="526"/>
      <c r="RDR60" s="526"/>
      <c r="RDS60" s="526"/>
      <c r="RDT60" s="526"/>
      <c r="RDU60" s="526"/>
      <c r="RDV60" s="526"/>
      <c r="RDW60" s="526"/>
      <c r="RDX60" s="526"/>
      <c r="RDY60" s="526"/>
      <c r="RDZ60" s="526"/>
      <c r="REA60" s="526"/>
      <c r="REB60" s="526"/>
      <c r="REC60" s="526"/>
      <c r="RED60" s="526"/>
      <c r="REE60" s="526"/>
      <c r="REF60" s="526"/>
      <c r="REG60" s="526"/>
      <c r="REH60" s="526"/>
      <c r="REI60" s="526"/>
      <c r="REJ60" s="526"/>
      <c r="REK60" s="526"/>
      <c r="REL60" s="526"/>
      <c r="REM60" s="526"/>
      <c r="REN60" s="526"/>
      <c r="REO60" s="526"/>
      <c r="REP60" s="526"/>
      <c r="REQ60" s="526"/>
      <c r="RER60" s="526"/>
      <c r="RES60" s="526"/>
      <c r="RET60" s="526"/>
      <c r="REU60" s="526"/>
      <c r="REV60" s="526"/>
      <c r="REW60" s="526"/>
      <c r="REX60" s="526"/>
      <c r="REY60" s="526"/>
      <c r="REZ60" s="526"/>
      <c r="RFA60" s="526"/>
      <c r="RFB60" s="526"/>
      <c r="RFC60" s="526"/>
      <c r="RFD60" s="526"/>
      <c r="RFE60" s="526"/>
      <c r="RFF60" s="526"/>
      <c r="RFG60" s="526"/>
      <c r="RFH60" s="526"/>
      <c r="RFI60" s="526"/>
      <c r="RFJ60" s="526"/>
      <c r="RFK60" s="526"/>
      <c r="RFL60" s="526"/>
      <c r="RFM60" s="526"/>
      <c r="RFN60" s="526"/>
      <c r="RFO60" s="526"/>
      <c r="RFP60" s="526"/>
      <c r="RFQ60" s="526"/>
      <c r="RFR60" s="526"/>
      <c r="RFS60" s="526"/>
      <c r="RFT60" s="526"/>
      <c r="RFU60" s="526"/>
      <c r="RFV60" s="526"/>
      <c r="RFW60" s="526"/>
      <c r="RFX60" s="526"/>
      <c r="RFY60" s="526"/>
      <c r="RFZ60" s="526"/>
      <c r="RGA60" s="526"/>
      <c r="RGB60" s="526"/>
      <c r="RGC60" s="526"/>
      <c r="RGD60" s="526"/>
      <c r="RGE60" s="526"/>
      <c r="RGF60" s="526"/>
      <c r="RGG60" s="526"/>
      <c r="RGH60" s="526"/>
      <c r="RGI60" s="526"/>
      <c r="RGJ60" s="526"/>
      <c r="RGK60" s="526"/>
      <c r="RGL60" s="526"/>
      <c r="RGM60" s="526"/>
      <c r="RGN60" s="526"/>
      <c r="RGO60" s="526"/>
      <c r="RGP60" s="526"/>
      <c r="RGQ60" s="526"/>
      <c r="RGR60" s="526"/>
      <c r="RGS60" s="526"/>
      <c r="RGT60" s="526"/>
      <c r="RGU60" s="526"/>
      <c r="RGV60" s="526"/>
      <c r="RGW60" s="526"/>
      <c r="RGX60" s="526"/>
      <c r="RGY60" s="526"/>
      <c r="RGZ60" s="526"/>
      <c r="RHA60" s="526"/>
      <c r="RHB60" s="526"/>
      <c r="RHC60" s="526"/>
      <c r="RHD60" s="526"/>
      <c r="RHE60" s="526"/>
      <c r="RHF60" s="526"/>
      <c r="RHG60" s="526"/>
      <c r="RHH60" s="526"/>
      <c r="RHI60" s="526"/>
      <c r="RHJ60" s="526"/>
      <c r="RHK60" s="526"/>
      <c r="RHL60" s="526"/>
      <c r="RHM60" s="526"/>
      <c r="RHN60" s="526"/>
      <c r="RHO60" s="526"/>
      <c r="RHP60" s="526"/>
      <c r="RHQ60" s="526"/>
      <c r="RHR60" s="526"/>
      <c r="RHS60" s="526"/>
      <c r="RHT60" s="526"/>
      <c r="RHU60" s="526"/>
      <c r="RHV60" s="526"/>
      <c r="RHW60" s="526"/>
      <c r="RHX60" s="526"/>
      <c r="RHY60" s="526"/>
      <c r="RHZ60" s="526"/>
      <c r="RIA60" s="526"/>
      <c r="RIB60" s="526"/>
      <c r="RIC60" s="526"/>
      <c r="RID60" s="526"/>
      <c r="RIE60" s="526"/>
      <c r="RIF60" s="526"/>
      <c r="RIG60" s="526"/>
      <c r="RIH60" s="526"/>
      <c r="RII60" s="526"/>
      <c r="RIJ60" s="526"/>
      <c r="RIK60" s="526"/>
      <c r="RIL60" s="526"/>
      <c r="RIM60" s="526"/>
      <c r="RIN60" s="526"/>
      <c r="RIO60" s="526"/>
      <c r="RIP60" s="526"/>
      <c r="RIQ60" s="526"/>
      <c r="RIR60" s="526"/>
      <c r="RIS60" s="526"/>
      <c r="RIT60" s="526"/>
      <c r="RIU60" s="526"/>
      <c r="RIV60" s="526"/>
      <c r="RIW60" s="526"/>
      <c r="RIX60" s="526"/>
      <c r="RIY60" s="526"/>
      <c r="RIZ60" s="526"/>
      <c r="RJA60" s="526"/>
      <c r="RJB60" s="526"/>
      <c r="RJC60" s="526"/>
      <c r="RJD60" s="526"/>
      <c r="RJE60" s="526"/>
      <c r="RJF60" s="526"/>
      <c r="RJG60" s="526"/>
      <c r="RJH60" s="526"/>
      <c r="RJI60" s="526"/>
      <c r="RJJ60" s="526"/>
      <c r="RJK60" s="526"/>
      <c r="RJL60" s="526"/>
      <c r="RJM60" s="526"/>
      <c r="RJN60" s="526"/>
      <c r="RJO60" s="526"/>
      <c r="RJP60" s="526"/>
      <c r="RJQ60" s="526"/>
      <c r="RJR60" s="526"/>
      <c r="RJS60" s="526"/>
      <c r="RJT60" s="526"/>
      <c r="RJU60" s="526"/>
      <c r="RJV60" s="526"/>
      <c r="RJW60" s="526"/>
      <c r="RJX60" s="526"/>
      <c r="RJY60" s="526"/>
      <c r="RJZ60" s="526"/>
      <c r="RKA60" s="526"/>
      <c r="RKB60" s="526"/>
      <c r="RKC60" s="526"/>
      <c r="RKD60" s="526"/>
      <c r="RKE60" s="526"/>
      <c r="RKF60" s="526"/>
      <c r="RKG60" s="526"/>
      <c r="RKH60" s="526"/>
      <c r="RKI60" s="526"/>
      <c r="RKJ60" s="526"/>
      <c r="RKK60" s="526"/>
      <c r="RKL60" s="526"/>
      <c r="RKM60" s="526"/>
      <c r="RKN60" s="526"/>
      <c r="RKO60" s="526"/>
      <c r="RKP60" s="526"/>
      <c r="RKQ60" s="526"/>
      <c r="RKR60" s="526"/>
      <c r="RKS60" s="526"/>
      <c r="RKT60" s="526"/>
      <c r="RKU60" s="526"/>
      <c r="RKV60" s="526"/>
      <c r="RKW60" s="526"/>
      <c r="RKX60" s="526"/>
      <c r="RKY60" s="526"/>
      <c r="RKZ60" s="526"/>
      <c r="RLA60" s="526"/>
      <c r="RLB60" s="526"/>
      <c r="RLC60" s="526"/>
      <c r="RLD60" s="526"/>
      <c r="RLE60" s="526"/>
      <c r="RLF60" s="526"/>
      <c r="RLG60" s="526"/>
      <c r="RLH60" s="526"/>
      <c r="RLI60" s="526"/>
      <c r="RLJ60" s="526"/>
      <c r="RLK60" s="526"/>
      <c r="RLL60" s="526"/>
      <c r="RLM60" s="526"/>
      <c r="RLN60" s="526"/>
      <c r="RLO60" s="526"/>
      <c r="RLP60" s="526"/>
      <c r="RLQ60" s="526"/>
      <c r="RLR60" s="526"/>
      <c r="RLS60" s="526"/>
      <c r="RLT60" s="526"/>
      <c r="RLU60" s="526"/>
      <c r="RLV60" s="526"/>
      <c r="RLW60" s="526"/>
      <c r="RLX60" s="526"/>
      <c r="RLY60" s="526"/>
      <c r="RLZ60" s="526"/>
      <c r="RMA60" s="526"/>
      <c r="RMB60" s="526"/>
      <c r="RMC60" s="526"/>
      <c r="RMD60" s="526"/>
      <c r="RME60" s="526"/>
      <c r="RMF60" s="526"/>
      <c r="RMG60" s="526"/>
      <c r="RMH60" s="526"/>
      <c r="RMI60" s="526"/>
      <c r="RMJ60" s="526"/>
      <c r="RMK60" s="526"/>
      <c r="RML60" s="526"/>
      <c r="RMM60" s="526"/>
      <c r="RMN60" s="526"/>
      <c r="RMO60" s="526"/>
      <c r="RMP60" s="526"/>
      <c r="RMQ60" s="526"/>
      <c r="RMR60" s="526"/>
      <c r="RMS60" s="526"/>
      <c r="RMT60" s="526"/>
      <c r="RMU60" s="526"/>
      <c r="RMV60" s="526"/>
      <c r="RMW60" s="526"/>
      <c r="RMX60" s="526"/>
      <c r="RMY60" s="526"/>
      <c r="RMZ60" s="526"/>
      <c r="RNA60" s="526"/>
      <c r="RNB60" s="526"/>
      <c r="RNC60" s="526"/>
      <c r="RND60" s="526"/>
      <c r="RNE60" s="526"/>
      <c r="RNF60" s="526"/>
      <c r="RNG60" s="526"/>
      <c r="RNH60" s="526"/>
      <c r="RNI60" s="526"/>
      <c r="RNJ60" s="526"/>
      <c r="RNK60" s="526"/>
      <c r="RNL60" s="526"/>
      <c r="RNM60" s="526"/>
      <c r="RNN60" s="526"/>
      <c r="RNO60" s="526"/>
      <c r="RNP60" s="526"/>
      <c r="RNQ60" s="526"/>
      <c r="RNR60" s="526"/>
      <c r="RNS60" s="526"/>
      <c r="RNT60" s="526"/>
      <c r="RNU60" s="526"/>
      <c r="RNV60" s="526"/>
      <c r="RNW60" s="526"/>
      <c r="RNX60" s="526"/>
      <c r="RNY60" s="526"/>
      <c r="RNZ60" s="526"/>
      <c r="ROA60" s="526"/>
      <c r="ROB60" s="526"/>
      <c r="ROC60" s="526"/>
      <c r="ROD60" s="526"/>
      <c r="ROE60" s="526"/>
      <c r="ROF60" s="526"/>
      <c r="ROG60" s="526"/>
      <c r="ROH60" s="526"/>
      <c r="ROI60" s="526"/>
      <c r="ROJ60" s="526"/>
      <c r="ROK60" s="526"/>
      <c r="ROL60" s="526"/>
      <c r="ROM60" s="526"/>
      <c r="RON60" s="526"/>
      <c r="ROO60" s="526"/>
      <c r="ROP60" s="526"/>
      <c r="ROQ60" s="526"/>
      <c r="ROR60" s="526"/>
      <c r="ROS60" s="526"/>
      <c r="ROT60" s="526"/>
      <c r="ROU60" s="526"/>
      <c r="ROV60" s="526"/>
      <c r="ROW60" s="526"/>
      <c r="ROX60" s="526"/>
      <c r="ROY60" s="526"/>
      <c r="ROZ60" s="526"/>
      <c r="RPA60" s="526"/>
      <c r="RPB60" s="526"/>
      <c r="RPC60" s="526"/>
      <c r="RPD60" s="526"/>
      <c r="RPE60" s="526"/>
      <c r="RPF60" s="526"/>
      <c r="RPG60" s="526"/>
      <c r="RPH60" s="526"/>
      <c r="RPI60" s="526"/>
      <c r="RPJ60" s="526"/>
      <c r="RPK60" s="526"/>
      <c r="RPL60" s="526"/>
      <c r="RPM60" s="526"/>
      <c r="RPN60" s="526"/>
      <c r="RPO60" s="526"/>
      <c r="RPP60" s="526"/>
      <c r="RPQ60" s="526"/>
      <c r="RPR60" s="526"/>
      <c r="RPS60" s="526"/>
      <c r="RPT60" s="526"/>
      <c r="RPU60" s="526"/>
      <c r="RPV60" s="526"/>
      <c r="RPW60" s="526"/>
      <c r="RPX60" s="526"/>
      <c r="RPY60" s="526"/>
      <c r="RPZ60" s="526"/>
      <c r="RQA60" s="526"/>
      <c r="RQB60" s="526"/>
      <c r="RQC60" s="526"/>
      <c r="RQD60" s="526"/>
      <c r="RQE60" s="526"/>
      <c r="RQF60" s="526"/>
      <c r="RQG60" s="526"/>
      <c r="RQH60" s="526"/>
      <c r="RQI60" s="526"/>
      <c r="RQJ60" s="526"/>
      <c r="RQK60" s="526"/>
      <c r="RQL60" s="526"/>
      <c r="RQM60" s="526"/>
      <c r="RQN60" s="526"/>
      <c r="RQO60" s="526"/>
      <c r="RQP60" s="526"/>
      <c r="RQQ60" s="526"/>
      <c r="RQR60" s="526"/>
      <c r="RQS60" s="526"/>
      <c r="RQT60" s="526"/>
      <c r="RQU60" s="526"/>
      <c r="RQV60" s="526"/>
      <c r="RQW60" s="526"/>
      <c r="RQX60" s="526"/>
      <c r="RQY60" s="526"/>
      <c r="RQZ60" s="526"/>
      <c r="RRA60" s="526"/>
      <c r="RRB60" s="526"/>
      <c r="RRC60" s="526"/>
      <c r="RRD60" s="526"/>
      <c r="RRE60" s="526"/>
      <c r="RRF60" s="526"/>
      <c r="RRG60" s="526"/>
      <c r="RRH60" s="526"/>
      <c r="RRI60" s="526"/>
      <c r="RRJ60" s="526"/>
      <c r="RRK60" s="526"/>
      <c r="RRL60" s="526"/>
      <c r="RRM60" s="526"/>
      <c r="RRN60" s="526"/>
      <c r="RRO60" s="526"/>
      <c r="RRP60" s="526"/>
      <c r="RRQ60" s="526"/>
      <c r="RRR60" s="526"/>
      <c r="RRS60" s="526"/>
      <c r="RRT60" s="526"/>
      <c r="RRU60" s="526"/>
      <c r="RRV60" s="526"/>
      <c r="RRW60" s="526"/>
      <c r="RRX60" s="526"/>
      <c r="RRY60" s="526"/>
      <c r="RRZ60" s="526"/>
      <c r="RSA60" s="526"/>
      <c r="RSB60" s="526"/>
      <c r="RSC60" s="526"/>
      <c r="RSD60" s="526"/>
      <c r="RSE60" s="526"/>
      <c r="RSF60" s="526"/>
      <c r="RSG60" s="526"/>
      <c r="RSH60" s="526"/>
      <c r="RSI60" s="526"/>
      <c r="RSJ60" s="526"/>
      <c r="RSK60" s="526"/>
      <c r="RSL60" s="526"/>
      <c r="RSM60" s="526"/>
      <c r="RSN60" s="526"/>
      <c r="RSO60" s="526"/>
      <c r="RSP60" s="526"/>
      <c r="RSQ60" s="526"/>
      <c r="RSR60" s="526"/>
      <c r="RSS60" s="526"/>
      <c r="RST60" s="526"/>
      <c r="RSU60" s="526"/>
      <c r="RSV60" s="526"/>
      <c r="RSW60" s="526"/>
      <c r="RSX60" s="526"/>
      <c r="RSY60" s="526"/>
      <c r="RSZ60" s="526"/>
      <c r="RTA60" s="526"/>
      <c r="RTB60" s="526"/>
      <c r="RTC60" s="526"/>
      <c r="RTD60" s="526"/>
      <c r="RTE60" s="526"/>
      <c r="RTF60" s="526"/>
      <c r="RTG60" s="526"/>
      <c r="RTH60" s="526"/>
      <c r="RTI60" s="526"/>
      <c r="RTJ60" s="526"/>
      <c r="RTK60" s="526"/>
      <c r="RTL60" s="526"/>
      <c r="RTM60" s="526"/>
      <c r="RTN60" s="526"/>
      <c r="RTO60" s="526"/>
      <c r="RTP60" s="526"/>
      <c r="RTQ60" s="526"/>
      <c r="RTR60" s="526"/>
      <c r="RTS60" s="526"/>
      <c r="RTT60" s="526"/>
      <c r="RTU60" s="526"/>
      <c r="RTV60" s="526"/>
      <c r="RTW60" s="526"/>
      <c r="RTX60" s="526"/>
      <c r="RTY60" s="526"/>
      <c r="RTZ60" s="526"/>
      <c r="RUA60" s="526"/>
      <c r="RUB60" s="526"/>
      <c r="RUC60" s="526"/>
      <c r="RUD60" s="526"/>
      <c r="RUE60" s="526"/>
      <c r="RUF60" s="526"/>
      <c r="RUG60" s="526"/>
      <c r="RUH60" s="526"/>
      <c r="RUI60" s="526"/>
      <c r="RUJ60" s="526"/>
      <c r="RUK60" s="526"/>
      <c r="RUL60" s="526"/>
      <c r="RUM60" s="526"/>
      <c r="RUN60" s="526"/>
      <c r="RUO60" s="526"/>
      <c r="RUP60" s="526"/>
      <c r="RUQ60" s="526"/>
      <c r="RUR60" s="526"/>
      <c r="RUS60" s="526"/>
      <c r="RUT60" s="526"/>
      <c r="RUU60" s="526"/>
      <c r="RUV60" s="526"/>
      <c r="RUW60" s="526"/>
      <c r="RUX60" s="526"/>
      <c r="RUY60" s="526"/>
      <c r="RUZ60" s="526"/>
      <c r="RVA60" s="526"/>
      <c r="RVB60" s="526"/>
      <c r="RVC60" s="526"/>
      <c r="RVD60" s="526"/>
      <c r="RVE60" s="526"/>
      <c r="RVF60" s="526"/>
      <c r="RVG60" s="526"/>
      <c r="RVH60" s="526"/>
      <c r="RVI60" s="526"/>
      <c r="RVJ60" s="526"/>
      <c r="RVK60" s="526"/>
      <c r="RVL60" s="526"/>
      <c r="RVM60" s="526"/>
      <c r="RVN60" s="526"/>
      <c r="RVO60" s="526"/>
      <c r="RVP60" s="526"/>
      <c r="RVQ60" s="526"/>
      <c r="RVR60" s="526"/>
      <c r="RVS60" s="526"/>
      <c r="RVT60" s="526"/>
      <c r="RVU60" s="526"/>
      <c r="RVV60" s="526"/>
      <c r="RVW60" s="526"/>
      <c r="RVX60" s="526"/>
      <c r="RVY60" s="526"/>
      <c r="RVZ60" s="526"/>
      <c r="RWA60" s="526"/>
      <c r="RWB60" s="526"/>
      <c r="RWC60" s="526"/>
      <c r="RWD60" s="526"/>
      <c r="RWE60" s="526"/>
      <c r="RWF60" s="526"/>
      <c r="RWG60" s="526"/>
      <c r="RWH60" s="526"/>
      <c r="RWI60" s="526"/>
      <c r="RWJ60" s="526"/>
      <c r="RWK60" s="526"/>
      <c r="RWL60" s="526"/>
      <c r="RWM60" s="526"/>
      <c r="RWN60" s="526"/>
      <c r="RWO60" s="526"/>
      <c r="RWP60" s="526"/>
      <c r="RWQ60" s="526"/>
      <c r="RWR60" s="526"/>
      <c r="RWS60" s="526"/>
      <c r="RWT60" s="526"/>
      <c r="RWU60" s="526"/>
      <c r="RWV60" s="526"/>
      <c r="RWW60" s="526"/>
      <c r="RWX60" s="526"/>
      <c r="RWY60" s="526"/>
      <c r="RWZ60" s="526"/>
      <c r="RXA60" s="526"/>
      <c r="RXB60" s="526"/>
      <c r="RXC60" s="526"/>
      <c r="RXD60" s="526"/>
      <c r="RXE60" s="526"/>
      <c r="RXF60" s="526"/>
      <c r="RXG60" s="526"/>
      <c r="RXH60" s="526"/>
      <c r="RXI60" s="526"/>
      <c r="RXJ60" s="526"/>
      <c r="RXK60" s="526"/>
      <c r="RXL60" s="526"/>
      <c r="RXM60" s="526"/>
      <c r="RXN60" s="526"/>
      <c r="RXO60" s="526"/>
      <c r="RXP60" s="526"/>
      <c r="RXQ60" s="526"/>
      <c r="RXR60" s="526"/>
      <c r="RXS60" s="526"/>
      <c r="RXT60" s="526"/>
      <c r="RXU60" s="526"/>
      <c r="RXV60" s="526"/>
      <c r="RXW60" s="526"/>
      <c r="RXX60" s="526"/>
      <c r="RXY60" s="526"/>
      <c r="RXZ60" s="526"/>
      <c r="RYA60" s="526"/>
      <c r="RYB60" s="526"/>
      <c r="RYC60" s="526"/>
      <c r="RYD60" s="526"/>
      <c r="RYE60" s="526"/>
      <c r="RYF60" s="526"/>
      <c r="RYG60" s="526"/>
      <c r="RYH60" s="526"/>
      <c r="RYI60" s="526"/>
      <c r="RYJ60" s="526"/>
      <c r="RYK60" s="526"/>
      <c r="RYL60" s="526"/>
      <c r="RYM60" s="526"/>
      <c r="RYN60" s="526"/>
      <c r="RYO60" s="526"/>
      <c r="RYP60" s="526"/>
      <c r="RYQ60" s="526"/>
      <c r="RYR60" s="526"/>
      <c r="RYS60" s="526"/>
      <c r="RYT60" s="526"/>
      <c r="RYU60" s="526"/>
      <c r="RYV60" s="526"/>
      <c r="RYW60" s="526"/>
      <c r="RYX60" s="526"/>
      <c r="RYY60" s="526"/>
      <c r="RYZ60" s="526"/>
      <c r="RZA60" s="526"/>
      <c r="RZB60" s="526"/>
      <c r="RZC60" s="526"/>
      <c r="RZD60" s="526"/>
      <c r="RZE60" s="526"/>
      <c r="RZF60" s="526"/>
      <c r="RZG60" s="526"/>
      <c r="RZH60" s="526"/>
      <c r="RZI60" s="526"/>
      <c r="RZJ60" s="526"/>
      <c r="RZK60" s="526"/>
      <c r="RZL60" s="526"/>
      <c r="RZM60" s="526"/>
      <c r="RZN60" s="526"/>
      <c r="RZO60" s="526"/>
      <c r="RZP60" s="526"/>
      <c r="RZQ60" s="526"/>
      <c r="RZR60" s="526"/>
      <c r="RZS60" s="526"/>
      <c r="RZT60" s="526"/>
      <c r="RZU60" s="526"/>
      <c r="RZV60" s="526"/>
      <c r="RZW60" s="526"/>
      <c r="RZX60" s="526"/>
      <c r="RZY60" s="526"/>
      <c r="RZZ60" s="526"/>
      <c r="SAA60" s="526"/>
      <c r="SAB60" s="526"/>
      <c r="SAC60" s="526"/>
      <c r="SAD60" s="526"/>
      <c r="SAE60" s="526"/>
      <c r="SAF60" s="526"/>
      <c r="SAG60" s="526"/>
      <c r="SAH60" s="526"/>
      <c r="SAI60" s="526"/>
      <c r="SAJ60" s="526"/>
      <c r="SAK60" s="526"/>
      <c r="SAL60" s="526"/>
      <c r="SAM60" s="526"/>
      <c r="SAN60" s="526"/>
      <c r="SAO60" s="526"/>
      <c r="SAP60" s="526"/>
      <c r="SAQ60" s="526"/>
      <c r="SAR60" s="526"/>
      <c r="SAS60" s="526"/>
      <c r="SAT60" s="526"/>
      <c r="SAU60" s="526"/>
      <c r="SAV60" s="526"/>
      <c r="SAW60" s="526"/>
      <c r="SAX60" s="526"/>
      <c r="SAY60" s="526"/>
      <c r="SAZ60" s="526"/>
      <c r="SBA60" s="526"/>
      <c r="SBB60" s="526"/>
      <c r="SBC60" s="526"/>
      <c r="SBD60" s="526"/>
      <c r="SBE60" s="526"/>
      <c r="SBF60" s="526"/>
      <c r="SBG60" s="526"/>
      <c r="SBH60" s="526"/>
      <c r="SBI60" s="526"/>
      <c r="SBJ60" s="526"/>
      <c r="SBK60" s="526"/>
      <c r="SBL60" s="526"/>
      <c r="SBM60" s="526"/>
      <c r="SBN60" s="526"/>
      <c r="SBO60" s="526"/>
      <c r="SBP60" s="526"/>
      <c r="SBQ60" s="526"/>
      <c r="SBR60" s="526"/>
      <c r="SBS60" s="526"/>
      <c r="SBT60" s="526"/>
      <c r="SBU60" s="526"/>
      <c r="SBV60" s="526"/>
      <c r="SBW60" s="526"/>
      <c r="SBX60" s="526"/>
      <c r="SBY60" s="526"/>
      <c r="SBZ60" s="526"/>
      <c r="SCA60" s="526"/>
      <c r="SCB60" s="526"/>
      <c r="SCC60" s="526"/>
      <c r="SCD60" s="526"/>
      <c r="SCE60" s="526"/>
      <c r="SCF60" s="526"/>
      <c r="SCG60" s="526"/>
      <c r="SCH60" s="526"/>
      <c r="SCI60" s="526"/>
      <c r="SCJ60" s="526"/>
      <c r="SCK60" s="526"/>
      <c r="SCL60" s="526"/>
      <c r="SCM60" s="526"/>
      <c r="SCN60" s="526"/>
      <c r="SCO60" s="526"/>
      <c r="SCP60" s="526"/>
      <c r="SCQ60" s="526"/>
      <c r="SCR60" s="526"/>
      <c r="SCS60" s="526"/>
      <c r="SCT60" s="526"/>
      <c r="SCU60" s="526"/>
      <c r="SCV60" s="526"/>
      <c r="SCW60" s="526"/>
      <c r="SCX60" s="526"/>
      <c r="SCY60" s="526"/>
      <c r="SCZ60" s="526"/>
      <c r="SDA60" s="526"/>
      <c r="SDB60" s="526"/>
      <c r="SDC60" s="526"/>
      <c r="SDD60" s="526"/>
      <c r="SDE60" s="526"/>
      <c r="SDF60" s="526"/>
      <c r="SDG60" s="526"/>
      <c r="SDH60" s="526"/>
      <c r="SDI60" s="526"/>
      <c r="SDJ60" s="526"/>
      <c r="SDK60" s="526"/>
      <c r="SDL60" s="526"/>
      <c r="SDM60" s="526"/>
      <c r="SDN60" s="526"/>
      <c r="SDO60" s="526"/>
      <c r="SDP60" s="526"/>
      <c r="SDQ60" s="526"/>
      <c r="SDR60" s="526"/>
      <c r="SDS60" s="526"/>
      <c r="SDT60" s="526"/>
      <c r="SDU60" s="526"/>
      <c r="SDV60" s="526"/>
      <c r="SDW60" s="526"/>
      <c r="SDX60" s="526"/>
      <c r="SDY60" s="526"/>
      <c r="SDZ60" s="526"/>
      <c r="SEA60" s="526"/>
      <c r="SEB60" s="526"/>
      <c r="SEC60" s="526"/>
      <c r="SED60" s="526"/>
      <c r="SEE60" s="526"/>
      <c r="SEF60" s="526"/>
      <c r="SEG60" s="526"/>
      <c r="SEH60" s="526"/>
      <c r="SEI60" s="526"/>
      <c r="SEJ60" s="526"/>
      <c r="SEK60" s="526"/>
      <c r="SEL60" s="526"/>
      <c r="SEM60" s="526"/>
      <c r="SEN60" s="526"/>
      <c r="SEO60" s="526"/>
      <c r="SEP60" s="526"/>
      <c r="SEQ60" s="526"/>
      <c r="SER60" s="526"/>
      <c r="SES60" s="526"/>
      <c r="SET60" s="526"/>
      <c r="SEU60" s="526"/>
      <c r="SEV60" s="526"/>
      <c r="SEW60" s="526"/>
      <c r="SEX60" s="526"/>
      <c r="SEY60" s="526"/>
      <c r="SEZ60" s="526"/>
      <c r="SFA60" s="526"/>
      <c r="SFB60" s="526"/>
      <c r="SFC60" s="526"/>
      <c r="SFD60" s="526"/>
      <c r="SFE60" s="526"/>
      <c r="SFF60" s="526"/>
      <c r="SFG60" s="526"/>
      <c r="SFH60" s="526"/>
      <c r="SFI60" s="526"/>
      <c r="SFJ60" s="526"/>
      <c r="SFK60" s="526"/>
      <c r="SFL60" s="526"/>
      <c r="SFM60" s="526"/>
      <c r="SFN60" s="526"/>
      <c r="SFO60" s="526"/>
      <c r="SFP60" s="526"/>
      <c r="SFQ60" s="526"/>
      <c r="SFR60" s="526"/>
      <c r="SFS60" s="526"/>
      <c r="SFT60" s="526"/>
      <c r="SFU60" s="526"/>
      <c r="SFV60" s="526"/>
      <c r="SFW60" s="526"/>
      <c r="SFX60" s="526"/>
      <c r="SFY60" s="526"/>
      <c r="SFZ60" s="526"/>
      <c r="SGA60" s="526"/>
      <c r="SGB60" s="526"/>
      <c r="SGC60" s="526"/>
      <c r="SGD60" s="526"/>
      <c r="SGE60" s="526"/>
      <c r="SGF60" s="526"/>
      <c r="SGG60" s="526"/>
      <c r="SGH60" s="526"/>
      <c r="SGI60" s="526"/>
      <c r="SGJ60" s="526"/>
      <c r="SGK60" s="526"/>
      <c r="SGL60" s="526"/>
      <c r="SGM60" s="526"/>
      <c r="SGN60" s="526"/>
      <c r="SGO60" s="526"/>
      <c r="SGP60" s="526"/>
      <c r="SGQ60" s="526"/>
      <c r="SGR60" s="526"/>
      <c r="SGS60" s="526"/>
      <c r="SGT60" s="526"/>
      <c r="SGU60" s="526"/>
      <c r="SGV60" s="526"/>
      <c r="SGW60" s="526"/>
      <c r="SGX60" s="526"/>
      <c r="SGY60" s="526"/>
      <c r="SGZ60" s="526"/>
      <c r="SHA60" s="526"/>
      <c r="SHB60" s="526"/>
      <c r="SHC60" s="526"/>
      <c r="SHD60" s="526"/>
      <c r="SHE60" s="526"/>
      <c r="SHF60" s="526"/>
      <c r="SHG60" s="526"/>
      <c r="SHH60" s="526"/>
      <c r="SHI60" s="526"/>
      <c r="SHJ60" s="526"/>
      <c r="SHK60" s="526"/>
      <c r="SHL60" s="526"/>
      <c r="SHM60" s="526"/>
      <c r="SHN60" s="526"/>
      <c r="SHO60" s="526"/>
      <c r="SHP60" s="526"/>
      <c r="SHQ60" s="526"/>
      <c r="SHR60" s="526"/>
      <c r="SHS60" s="526"/>
      <c r="SHT60" s="526"/>
      <c r="SHU60" s="526"/>
      <c r="SHV60" s="526"/>
      <c r="SHW60" s="526"/>
      <c r="SHX60" s="526"/>
      <c r="SHY60" s="526"/>
      <c r="SHZ60" s="526"/>
      <c r="SIA60" s="526"/>
      <c r="SIB60" s="526"/>
      <c r="SIC60" s="526"/>
      <c r="SID60" s="526"/>
      <c r="SIE60" s="526"/>
      <c r="SIF60" s="526"/>
      <c r="SIG60" s="526"/>
      <c r="SIH60" s="526"/>
      <c r="SII60" s="526"/>
      <c r="SIJ60" s="526"/>
      <c r="SIK60" s="526"/>
      <c r="SIL60" s="526"/>
      <c r="SIM60" s="526"/>
      <c r="SIN60" s="526"/>
      <c r="SIO60" s="526"/>
      <c r="SIP60" s="526"/>
      <c r="SIQ60" s="526"/>
      <c r="SIR60" s="526"/>
      <c r="SIS60" s="526"/>
      <c r="SIT60" s="526"/>
      <c r="SIU60" s="526"/>
      <c r="SIV60" s="526"/>
      <c r="SIW60" s="526"/>
      <c r="SIX60" s="526"/>
      <c r="SIY60" s="526"/>
      <c r="SIZ60" s="526"/>
      <c r="SJA60" s="526"/>
      <c r="SJB60" s="526"/>
      <c r="SJC60" s="526"/>
      <c r="SJD60" s="526"/>
      <c r="SJE60" s="526"/>
      <c r="SJF60" s="526"/>
      <c r="SJG60" s="526"/>
      <c r="SJH60" s="526"/>
      <c r="SJI60" s="526"/>
      <c r="SJJ60" s="526"/>
      <c r="SJK60" s="526"/>
      <c r="SJL60" s="526"/>
      <c r="SJM60" s="526"/>
      <c r="SJN60" s="526"/>
      <c r="SJO60" s="526"/>
      <c r="SJP60" s="526"/>
      <c r="SJQ60" s="526"/>
      <c r="SJR60" s="526"/>
      <c r="SJS60" s="526"/>
      <c r="SJT60" s="526"/>
      <c r="SJU60" s="526"/>
      <c r="SJV60" s="526"/>
      <c r="SJW60" s="526"/>
      <c r="SJX60" s="526"/>
      <c r="SJY60" s="526"/>
      <c r="SJZ60" s="526"/>
      <c r="SKA60" s="526"/>
      <c r="SKB60" s="526"/>
      <c r="SKC60" s="526"/>
      <c r="SKD60" s="526"/>
      <c r="SKE60" s="526"/>
      <c r="SKF60" s="526"/>
      <c r="SKG60" s="526"/>
      <c r="SKH60" s="526"/>
      <c r="SKI60" s="526"/>
      <c r="SKJ60" s="526"/>
      <c r="SKK60" s="526"/>
      <c r="SKL60" s="526"/>
      <c r="SKM60" s="526"/>
      <c r="SKN60" s="526"/>
      <c r="SKO60" s="526"/>
      <c r="SKP60" s="526"/>
      <c r="SKQ60" s="526"/>
      <c r="SKR60" s="526"/>
      <c r="SKS60" s="526"/>
      <c r="SKT60" s="526"/>
      <c r="SKU60" s="526"/>
      <c r="SKV60" s="526"/>
      <c r="SKW60" s="526"/>
      <c r="SKX60" s="526"/>
      <c r="SKY60" s="526"/>
      <c r="SKZ60" s="526"/>
      <c r="SLA60" s="526"/>
      <c r="SLB60" s="526"/>
      <c r="SLC60" s="526"/>
      <c r="SLD60" s="526"/>
      <c r="SLE60" s="526"/>
      <c r="SLF60" s="526"/>
      <c r="SLG60" s="526"/>
      <c r="SLH60" s="526"/>
      <c r="SLI60" s="526"/>
      <c r="SLJ60" s="526"/>
      <c r="SLK60" s="526"/>
      <c r="SLL60" s="526"/>
      <c r="SLM60" s="526"/>
      <c r="SLN60" s="526"/>
      <c r="SLO60" s="526"/>
      <c r="SLP60" s="526"/>
      <c r="SLQ60" s="526"/>
      <c r="SLR60" s="526"/>
      <c r="SLS60" s="526"/>
      <c r="SLT60" s="526"/>
      <c r="SLU60" s="526"/>
      <c r="SLV60" s="526"/>
      <c r="SLW60" s="526"/>
      <c r="SLX60" s="526"/>
      <c r="SLY60" s="526"/>
      <c r="SLZ60" s="526"/>
      <c r="SMA60" s="526"/>
      <c r="SMB60" s="526"/>
      <c r="SMC60" s="526"/>
      <c r="SMD60" s="526"/>
      <c r="SME60" s="526"/>
      <c r="SMF60" s="526"/>
      <c r="SMG60" s="526"/>
      <c r="SMH60" s="526"/>
      <c r="SMI60" s="526"/>
      <c r="SMJ60" s="526"/>
      <c r="SMK60" s="526"/>
      <c r="SML60" s="526"/>
      <c r="SMM60" s="526"/>
      <c r="SMN60" s="526"/>
      <c r="SMO60" s="526"/>
      <c r="SMP60" s="526"/>
      <c r="SMQ60" s="526"/>
      <c r="SMR60" s="526"/>
      <c r="SMS60" s="526"/>
      <c r="SMT60" s="526"/>
      <c r="SMU60" s="526"/>
      <c r="SMV60" s="526"/>
      <c r="SMW60" s="526"/>
      <c r="SMX60" s="526"/>
      <c r="SMY60" s="526"/>
      <c r="SMZ60" s="526"/>
      <c r="SNA60" s="526"/>
      <c r="SNB60" s="526"/>
      <c r="SNC60" s="526"/>
      <c r="SND60" s="526"/>
      <c r="SNE60" s="526"/>
      <c r="SNF60" s="526"/>
      <c r="SNG60" s="526"/>
      <c r="SNH60" s="526"/>
      <c r="SNI60" s="526"/>
      <c r="SNJ60" s="526"/>
      <c r="SNK60" s="526"/>
      <c r="SNL60" s="526"/>
      <c r="SNM60" s="526"/>
      <c r="SNN60" s="526"/>
      <c r="SNO60" s="526"/>
      <c r="SNP60" s="526"/>
      <c r="SNQ60" s="526"/>
      <c r="SNR60" s="526"/>
      <c r="SNS60" s="526"/>
      <c r="SNT60" s="526"/>
      <c r="SNU60" s="526"/>
      <c r="SNV60" s="526"/>
      <c r="SNW60" s="526"/>
      <c r="SNX60" s="526"/>
      <c r="SNY60" s="526"/>
      <c r="SNZ60" s="526"/>
      <c r="SOA60" s="526"/>
      <c r="SOB60" s="526"/>
      <c r="SOC60" s="526"/>
      <c r="SOD60" s="526"/>
      <c r="SOE60" s="526"/>
      <c r="SOF60" s="526"/>
      <c r="SOG60" s="526"/>
      <c r="SOH60" s="526"/>
      <c r="SOI60" s="526"/>
      <c r="SOJ60" s="526"/>
      <c r="SOK60" s="526"/>
      <c r="SOL60" s="526"/>
      <c r="SOM60" s="526"/>
      <c r="SON60" s="526"/>
      <c r="SOO60" s="526"/>
      <c r="SOP60" s="526"/>
      <c r="SOQ60" s="526"/>
      <c r="SOR60" s="526"/>
      <c r="SOS60" s="526"/>
      <c r="SOT60" s="526"/>
      <c r="SOU60" s="526"/>
      <c r="SOV60" s="526"/>
      <c r="SOW60" s="526"/>
      <c r="SOX60" s="526"/>
      <c r="SOY60" s="526"/>
      <c r="SOZ60" s="526"/>
      <c r="SPA60" s="526"/>
      <c r="SPB60" s="526"/>
      <c r="SPC60" s="526"/>
      <c r="SPD60" s="526"/>
      <c r="SPE60" s="526"/>
      <c r="SPF60" s="526"/>
      <c r="SPG60" s="526"/>
      <c r="SPH60" s="526"/>
      <c r="SPI60" s="526"/>
      <c r="SPJ60" s="526"/>
      <c r="SPK60" s="526"/>
      <c r="SPL60" s="526"/>
      <c r="SPM60" s="526"/>
      <c r="SPN60" s="526"/>
      <c r="SPO60" s="526"/>
      <c r="SPP60" s="526"/>
      <c r="SPQ60" s="526"/>
      <c r="SPR60" s="526"/>
      <c r="SPS60" s="526"/>
      <c r="SPT60" s="526"/>
      <c r="SPU60" s="526"/>
      <c r="SPV60" s="526"/>
      <c r="SPW60" s="526"/>
      <c r="SPX60" s="526"/>
      <c r="SPY60" s="526"/>
      <c r="SPZ60" s="526"/>
      <c r="SQA60" s="526"/>
      <c r="SQB60" s="526"/>
      <c r="SQC60" s="526"/>
      <c r="SQD60" s="526"/>
      <c r="SQE60" s="526"/>
      <c r="SQF60" s="526"/>
      <c r="SQG60" s="526"/>
      <c r="SQH60" s="526"/>
      <c r="SQI60" s="526"/>
      <c r="SQJ60" s="526"/>
      <c r="SQK60" s="526"/>
      <c r="SQL60" s="526"/>
      <c r="SQM60" s="526"/>
      <c r="SQN60" s="526"/>
      <c r="SQO60" s="526"/>
      <c r="SQP60" s="526"/>
      <c r="SQQ60" s="526"/>
      <c r="SQR60" s="526"/>
      <c r="SQS60" s="526"/>
      <c r="SQT60" s="526"/>
      <c r="SQU60" s="526"/>
      <c r="SQV60" s="526"/>
      <c r="SQW60" s="526"/>
      <c r="SQX60" s="526"/>
      <c r="SQY60" s="526"/>
      <c r="SQZ60" s="526"/>
      <c r="SRA60" s="526"/>
      <c r="SRB60" s="526"/>
      <c r="SRC60" s="526"/>
      <c r="SRD60" s="526"/>
      <c r="SRE60" s="526"/>
      <c r="SRF60" s="526"/>
      <c r="SRG60" s="526"/>
      <c r="SRH60" s="526"/>
      <c r="SRI60" s="526"/>
      <c r="SRJ60" s="526"/>
      <c r="SRK60" s="526"/>
      <c r="SRL60" s="526"/>
      <c r="SRM60" s="526"/>
      <c r="SRN60" s="526"/>
      <c r="SRO60" s="526"/>
      <c r="SRP60" s="526"/>
      <c r="SRQ60" s="526"/>
      <c r="SRR60" s="526"/>
      <c r="SRS60" s="526"/>
      <c r="SRT60" s="526"/>
      <c r="SRU60" s="526"/>
      <c r="SRV60" s="526"/>
      <c r="SRW60" s="526"/>
      <c r="SRX60" s="526"/>
      <c r="SRY60" s="526"/>
      <c r="SRZ60" s="526"/>
      <c r="SSA60" s="526"/>
      <c r="SSB60" s="526"/>
      <c r="SSC60" s="526"/>
      <c r="SSD60" s="526"/>
      <c r="SSE60" s="526"/>
      <c r="SSF60" s="526"/>
      <c r="SSG60" s="526"/>
      <c r="SSH60" s="526"/>
      <c r="SSI60" s="526"/>
      <c r="SSJ60" s="526"/>
      <c r="SSK60" s="526"/>
      <c r="SSL60" s="526"/>
      <c r="SSM60" s="526"/>
      <c r="SSN60" s="526"/>
      <c r="SSO60" s="526"/>
      <c r="SSP60" s="526"/>
      <c r="SSQ60" s="526"/>
      <c r="SSR60" s="526"/>
      <c r="SSS60" s="526"/>
      <c r="SST60" s="526"/>
      <c r="SSU60" s="526"/>
      <c r="SSV60" s="526"/>
      <c r="SSW60" s="526"/>
      <c r="SSX60" s="526"/>
      <c r="SSY60" s="526"/>
      <c r="SSZ60" s="526"/>
      <c r="STA60" s="526"/>
      <c r="STB60" s="526"/>
      <c r="STC60" s="526"/>
      <c r="STD60" s="526"/>
      <c r="STE60" s="526"/>
      <c r="STF60" s="526"/>
      <c r="STG60" s="526"/>
      <c r="STH60" s="526"/>
      <c r="STI60" s="526"/>
      <c r="STJ60" s="526"/>
      <c r="STK60" s="526"/>
      <c r="STL60" s="526"/>
      <c r="STM60" s="526"/>
      <c r="STN60" s="526"/>
      <c r="STO60" s="526"/>
      <c r="STP60" s="526"/>
      <c r="STQ60" s="526"/>
      <c r="STR60" s="526"/>
      <c r="STS60" s="526"/>
      <c r="STT60" s="526"/>
      <c r="STU60" s="526"/>
      <c r="STV60" s="526"/>
      <c r="STW60" s="526"/>
      <c r="STX60" s="526"/>
      <c r="STY60" s="526"/>
      <c r="STZ60" s="526"/>
      <c r="SUA60" s="526"/>
      <c r="SUB60" s="526"/>
      <c r="SUC60" s="526"/>
      <c r="SUD60" s="526"/>
      <c r="SUE60" s="526"/>
      <c r="SUF60" s="526"/>
      <c r="SUG60" s="526"/>
      <c r="SUH60" s="526"/>
      <c r="SUI60" s="526"/>
      <c r="SUJ60" s="526"/>
      <c r="SUK60" s="526"/>
      <c r="SUL60" s="526"/>
      <c r="SUM60" s="526"/>
      <c r="SUN60" s="526"/>
      <c r="SUO60" s="526"/>
      <c r="SUP60" s="526"/>
      <c r="SUQ60" s="526"/>
      <c r="SUR60" s="526"/>
      <c r="SUS60" s="526"/>
      <c r="SUT60" s="526"/>
      <c r="SUU60" s="526"/>
      <c r="SUV60" s="526"/>
      <c r="SUW60" s="526"/>
      <c r="SUX60" s="526"/>
      <c r="SUY60" s="526"/>
      <c r="SUZ60" s="526"/>
      <c r="SVA60" s="526"/>
      <c r="SVB60" s="526"/>
      <c r="SVC60" s="526"/>
      <c r="SVD60" s="526"/>
      <c r="SVE60" s="526"/>
      <c r="SVF60" s="526"/>
      <c r="SVG60" s="526"/>
      <c r="SVH60" s="526"/>
      <c r="SVI60" s="526"/>
      <c r="SVJ60" s="526"/>
      <c r="SVK60" s="526"/>
      <c r="SVL60" s="526"/>
      <c r="SVM60" s="526"/>
      <c r="SVN60" s="526"/>
      <c r="SVO60" s="526"/>
      <c r="SVP60" s="526"/>
      <c r="SVQ60" s="526"/>
      <c r="SVR60" s="526"/>
      <c r="SVS60" s="526"/>
      <c r="SVT60" s="526"/>
      <c r="SVU60" s="526"/>
      <c r="SVV60" s="526"/>
      <c r="SVW60" s="526"/>
      <c r="SVX60" s="526"/>
      <c r="SVY60" s="526"/>
      <c r="SVZ60" s="526"/>
      <c r="SWA60" s="526"/>
      <c r="SWB60" s="526"/>
      <c r="SWC60" s="526"/>
      <c r="SWD60" s="526"/>
      <c r="SWE60" s="526"/>
      <c r="SWF60" s="526"/>
      <c r="SWG60" s="526"/>
      <c r="SWH60" s="526"/>
      <c r="SWI60" s="526"/>
      <c r="SWJ60" s="526"/>
      <c r="SWK60" s="526"/>
      <c r="SWL60" s="526"/>
      <c r="SWM60" s="526"/>
      <c r="SWN60" s="526"/>
      <c r="SWO60" s="526"/>
      <c r="SWP60" s="526"/>
      <c r="SWQ60" s="526"/>
      <c r="SWR60" s="526"/>
      <c r="SWS60" s="526"/>
      <c r="SWT60" s="526"/>
      <c r="SWU60" s="526"/>
      <c r="SWV60" s="526"/>
      <c r="SWW60" s="526"/>
      <c r="SWX60" s="526"/>
      <c r="SWY60" s="526"/>
      <c r="SWZ60" s="526"/>
      <c r="SXA60" s="526"/>
      <c r="SXB60" s="526"/>
      <c r="SXC60" s="526"/>
      <c r="SXD60" s="526"/>
      <c r="SXE60" s="526"/>
      <c r="SXF60" s="526"/>
      <c r="SXG60" s="526"/>
      <c r="SXH60" s="526"/>
      <c r="SXI60" s="526"/>
      <c r="SXJ60" s="526"/>
      <c r="SXK60" s="526"/>
      <c r="SXL60" s="526"/>
      <c r="SXM60" s="526"/>
      <c r="SXN60" s="526"/>
      <c r="SXO60" s="526"/>
      <c r="SXP60" s="526"/>
      <c r="SXQ60" s="526"/>
      <c r="SXR60" s="526"/>
      <c r="SXS60" s="526"/>
      <c r="SXT60" s="526"/>
      <c r="SXU60" s="526"/>
      <c r="SXV60" s="526"/>
      <c r="SXW60" s="526"/>
      <c r="SXX60" s="526"/>
      <c r="SXY60" s="526"/>
      <c r="SXZ60" s="526"/>
      <c r="SYA60" s="526"/>
      <c r="SYB60" s="526"/>
      <c r="SYC60" s="526"/>
      <c r="SYD60" s="526"/>
      <c r="SYE60" s="526"/>
      <c r="SYF60" s="526"/>
      <c r="SYG60" s="526"/>
      <c r="SYH60" s="526"/>
      <c r="SYI60" s="526"/>
      <c r="SYJ60" s="526"/>
      <c r="SYK60" s="526"/>
      <c r="SYL60" s="526"/>
      <c r="SYM60" s="526"/>
      <c r="SYN60" s="526"/>
      <c r="SYO60" s="526"/>
      <c r="SYP60" s="526"/>
      <c r="SYQ60" s="526"/>
      <c r="SYR60" s="526"/>
      <c r="SYS60" s="526"/>
      <c r="SYT60" s="526"/>
      <c r="SYU60" s="526"/>
      <c r="SYV60" s="526"/>
      <c r="SYW60" s="526"/>
      <c r="SYX60" s="526"/>
      <c r="SYY60" s="526"/>
      <c r="SYZ60" s="526"/>
      <c r="SZA60" s="526"/>
      <c r="SZB60" s="526"/>
      <c r="SZC60" s="526"/>
      <c r="SZD60" s="526"/>
      <c r="SZE60" s="526"/>
      <c r="SZF60" s="526"/>
      <c r="SZG60" s="526"/>
      <c r="SZH60" s="526"/>
      <c r="SZI60" s="526"/>
      <c r="SZJ60" s="526"/>
      <c r="SZK60" s="526"/>
      <c r="SZL60" s="526"/>
      <c r="SZM60" s="526"/>
      <c r="SZN60" s="526"/>
      <c r="SZO60" s="526"/>
      <c r="SZP60" s="526"/>
      <c r="SZQ60" s="526"/>
      <c r="SZR60" s="526"/>
      <c r="SZS60" s="526"/>
      <c r="SZT60" s="526"/>
      <c r="SZU60" s="526"/>
      <c r="SZV60" s="526"/>
      <c r="SZW60" s="526"/>
      <c r="SZX60" s="526"/>
      <c r="SZY60" s="526"/>
      <c r="SZZ60" s="526"/>
      <c r="TAA60" s="526"/>
      <c r="TAB60" s="526"/>
      <c r="TAC60" s="526"/>
      <c r="TAD60" s="526"/>
      <c r="TAE60" s="526"/>
      <c r="TAF60" s="526"/>
      <c r="TAG60" s="526"/>
      <c r="TAH60" s="526"/>
      <c r="TAI60" s="526"/>
      <c r="TAJ60" s="526"/>
      <c r="TAK60" s="526"/>
      <c r="TAL60" s="526"/>
      <c r="TAM60" s="526"/>
      <c r="TAN60" s="526"/>
      <c r="TAO60" s="526"/>
      <c r="TAP60" s="526"/>
      <c r="TAQ60" s="526"/>
      <c r="TAR60" s="526"/>
      <c r="TAS60" s="526"/>
      <c r="TAT60" s="526"/>
      <c r="TAU60" s="526"/>
      <c r="TAV60" s="526"/>
      <c r="TAW60" s="526"/>
      <c r="TAX60" s="526"/>
      <c r="TAY60" s="526"/>
      <c r="TAZ60" s="526"/>
      <c r="TBA60" s="526"/>
      <c r="TBB60" s="526"/>
      <c r="TBC60" s="526"/>
      <c r="TBD60" s="526"/>
      <c r="TBE60" s="526"/>
      <c r="TBF60" s="526"/>
      <c r="TBG60" s="526"/>
      <c r="TBH60" s="526"/>
      <c r="TBI60" s="526"/>
      <c r="TBJ60" s="526"/>
      <c r="TBK60" s="526"/>
      <c r="TBL60" s="526"/>
      <c r="TBM60" s="526"/>
      <c r="TBN60" s="526"/>
      <c r="TBO60" s="526"/>
      <c r="TBP60" s="526"/>
      <c r="TBQ60" s="526"/>
      <c r="TBR60" s="526"/>
      <c r="TBS60" s="526"/>
      <c r="TBT60" s="526"/>
      <c r="TBU60" s="526"/>
      <c r="TBV60" s="526"/>
      <c r="TBW60" s="526"/>
      <c r="TBX60" s="526"/>
      <c r="TBY60" s="526"/>
      <c r="TBZ60" s="526"/>
      <c r="TCA60" s="526"/>
      <c r="TCB60" s="526"/>
      <c r="TCC60" s="526"/>
      <c r="TCD60" s="526"/>
      <c r="TCE60" s="526"/>
      <c r="TCF60" s="526"/>
      <c r="TCG60" s="526"/>
      <c r="TCH60" s="526"/>
      <c r="TCI60" s="526"/>
      <c r="TCJ60" s="526"/>
      <c r="TCK60" s="526"/>
      <c r="TCL60" s="526"/>
      <c r="TCM60" s="526"/>
      <c r="TCN60" s="526"/>
      <c r="TCO60" s="526"/>
      <c r="TCP60" s="526"/>
      <c r="TCQ60" s="526"/>
      <c r="TCR60" s="526"/>
      <c r="TCS60" s="526"/>
      <c r="TCT60" s="526"/>
      <c r="TCU60" s="526"/>
      <c r="TCV60" s="526"/>
      <c r="TCW60" s="526"/>
      <c r="TCX60" s="526"/>
      <c r="TCY60" s="526"/>
      <c r="TCZ60" s="526"/>
      <c r="TDA60" s="526"/>
      <c r="TDB60" s="526"/>
      <c r="TDC60" s="526"/>
      <c r="TDD60" s="526"/>
      <c r="TDE60" s="526"/>
      <c r="TDF60" s="526"/>
      <c r="TDG60" s="526"/>
      <c r="TDH60" s="526"/>
      <c r="TDI60" s="526"/>
      <c r="TDJ60" s="526"/>
      <c r="TDK60" s="526"/>
      <c r="TDL60" s="526"/>
      <c r="TDM60" s="526"/>
      <c r="TDN60" s="526"/>
      <c r="TDO60" s="526"/>
      <c r="TDP60" s="526"/>
      <c r="TDQ60" s="526"/>
      <c r="TDR60" s="526"/>
      <c r="TDS60" s="526"/>
      <c r="TDT60" s="526"/>
      <c r="TDU60" s="526"/>
      <c r="TDV60" s="526"/>
      <c r="TDW60" s="526"/>
      <c r="TDX60" s="526"/>
      <c r="TDY60" s="526"/>
      <c r="TDZ60" s="526"/>
      <c r="TEA60" s="526"/>
      <c r="TEB60" s="526"/>
      <c r="TEC60" s="526"/>
      <c r="TED60" s="526"/>
      <c r="TEE60" s="526"/>
      <c r="TEF60" s="526"/>
      <c r="TEG60" s="526"/>
      <c r="TEH60" s="526"/>
      <c r="TEI60" s="526"/>
      <c r="TEJ60" s="526"/>
      <c r="TEK60" s="526"/>
      <c r="TEL60" s="526"/>
      <c r="TEM60" s="526"/>
      <c r="TEN60" s="526"/>
      <c r="TEO60" s="526"/>
      <c r="TEP60" s="526"/>
      <c r="TEQ60" s="526"/>
      <c r="TER60" s="526"/>
      <c r="TES60" s="526"/>
      <c r="TET60" s="526"/>
      <c r="TEU60" s="526"/>
      <c r="TEV60" s="526"/>
      <c r="TEW60" s="526"/>
      <c r="TEX60" s="526"/>
      <c r="TEY60" s="526"/>
      <c r="TEZ60" s="526"/>
      <c r="TFA60" s="526"/>
      <c r="TFB60" s="526"/>
      <c r="TFC60" s="526"/>
      <c r="TFD60" s="526"/>
      <c r="TFE60" s="526"/>
      <c r="TFF60" s="526"/>
      <c r="TFG60" s="526"/>
      <c r="TFH60" s="526"/>
      <c r="TFI60" s="526"/>
      <c r="TFJ60" s="526"/>
      <c r="TFK60" s="526"/>
      <c r="TFL60" s="526"/>
      <c r="TFM60" s="526"/>
      <c r="TFN60" s="526"/>
      <c r="TFO60" s="526"/>
      <c r="TFP60" s="526"/>
      <c r="TFQ60" s="526"/>
      <c r="TFR60" s="526"/>
      <c r="TFS60" s="526"/>
      <c r="TFT60" s="526"/>
      <c r="TFU60" s="526"/>
      <c r="TFV60" s="526"/>
      <c r="TFW60" s="526"/>
      <c r="TFX60" s="526"/>
      <c r="TFY60" s="526"/>
      <c r="TFZ60" s="526"/>
      <c r="TGA60" s="526"/>
      <c r="TGB60" s="526"/>
      <c r="TGC60" s="526"/>
      <c r="TGD60" s="526"/>
      <c r="TGE60" s="526"/>
      <c r="TGF60" s="526"/>
      <c r="TGG60" s="526"/>
      <c r="TGH60" s="526"/>
      <c r="TGI60" s="526"/>
      <c r="TGJ60" s="526"/>
      <c r="TGK60" s="526"/>
      <c r="TGL60" s="526"/>
      <c r="TGM60" s="526"/>
      <c r="TGN60" s="526"/>
      <c r="TGO60" s="526"/>
      <c r="TGP60" s="526"/>
      <c r="TGQ60" s="526"/>
      <c r="TGR60" s="526"/>
      <c r="TGS60" s="526"/>
      <c r="TGT60" s="526"/>
      <c r="TGU60" s="526"/>
      <c r="TGV60" s="526"/>
      <c r="TGW60" s="526"/>
      <c r="TGX60" s="526"/>
      <c r="TGY60" s="526"/>
      <c r="TGZ60" s="526"/>
      <c r="THA60" s="526"/>
      <c r="THB60" s="526"/>
      <c r="THC60" s="526"/>
      <c r="THD60" s="526"/>
      <c r="THE60" s="526"/>
      <c r="THF60" s="526"/>
      <c r="THG60" s="526"/>
      <c r="THH60" s="526"/>
      <c r="THI60" s="526"/>
      <c r="THJ60" s="526"/>
      <c r="THK60" s="526"/>
      <c r="THL60" s="526"/>
      <c r="THM60" s="526"/>
      <c r="THN60" s="526"/>
      <c r="THO60" s="526"/>
      <c r="THP60" s="526"/>
      <c r="THQ60" s="526"/>
      <c r="THR60" s="526"/>
      <c r="THS60" s="526"/>
      <c r="THT60" s="526"/>
      <c r="THU60" s="526"/>
      <c r="THV60" s="526"/>
      <c r="THW60" s="526"/>
      <c r="THX60" s="526"/>
      <c r="THY60" s="526"/>
      <c r="THZ60" s="526"/>
      <c r="TIA60" s="526"/>
      <c r="TIB60" s="526"/>
      <c r="TIC60" s="526"/>
      <c r="TID60" s="526"/>
      <c r="TIE60" s="526"/>
      <c r="TIF60" s="526"/>
      <c r="TIG60" s="526"/>
      <c r="TIH60" s="526"/>
      <c r="TII60" s="526"/>
      <c r="TIJ60" s="526"/>
      <c r="TIK60" s="526"/>
      <c r="TIL60" s="526"/>
      <c r="TIM60" s="526"/>
      <c r="TIN60" s="526"/>
      <c r="TIO60" s="526"/>
      <c r="TIP60" s="526"/>
      <c r="TIQ60" s="526"/>
      <c r="TIR60" s="526"/>
      <c r="TIS60" s="526"/>
      <c r="TIT60" s="526"/>
      <c r="TIU60" s="526"/>
      <c r="TIV60" s="526"/>
      <c r="TIW60" s="526"/>
      <c r="TIX60" s="526"/>
      <c r="TIY60" s="526"/>
      <c r="TIZ60" s="526"/>
      <c r="TJA60" s="526"/>
      <c r="TJB60" s="526"/>
      <c r="TJC60" s="526"/>
      <c r="TJD60" s="526"/>
      <c r="TJE60" s="526"/>
      <c r="TJF60" s="526"/>
      <c r="TJG60" s="526"/>
      <c r="TJH60" s="526"/>
      <c r="TJI60" s="526"/>
      <c r="TJJ60" s="526"/>
      <c r="TJK60" s="526"/>
      <c r="TJL60" s="526"/>
      <c r="TJM60" s="526"/>
      <c r="TJN60" s="526"/>
      <c r="TJO60" s="526"/>
      <c r="TJP60" s="526"/>
      <c r="TJQ60" s="526"/>
      <c r="TJR60" s="526"/>
      <c r="TJS60" s="526"/>
      <c r="TJT60" s="526"/>
      <c r="TJU60" s="526"/>
      <c r="TJV60" s="526"/>
      <c r="TJW60" s="526"/>
      <c r="TJX60" s="526"/>
      <c r="TJY60" s="526"/>
      <c r="TJZ60" s="526"/>
      <c r="TKA60" s="526"/>
      <c r="TKB60" s="526"/>
      <c r="TKC60" s="526"/>
      <c r="TKD60" s="526"/>
      <c r="TKE60" s="526"/>
      <c r="TKF60" s="526"/>
      <c r="TKG60" s="526"/>
      <c r="TKH60" s="526"/>
      <c r="TKI60" s="526"/>
      <c r="TKJ60" s="526"/>
      <c r="TKK60" s="526"/>
      <c r="TKL60" s="526"/>
      <c r="TKM60" s="526"/>
      <c r="TKN60" s="526"/>
      <c r="TKO60" s="526"/>
      <c r="TKP60" s="526"/>
      <c r="TKQ60" s="526"/>
      <c r="TKR60" s="526"/>
      <c r="TKS60" s="526"/>
      <c r="TKT60" s="526"/>
      <c r="TKU60" s="526"/>
      <c r="TKV60" s="526"/>
      <c r="TKW60" s="526"/>
      <c r="TKX60" s="526"/>
      <c r="TKY60" s="526"/>
      <c r="TKZ60" s="526"/>
      <c r="TLA60" s="526"/>
      <c r="TLB60" s="526"/>
      <c r="TLC60" s="526"/>
      <c r="TLD60" s="526"/>
      <c r="TLE60" s="526"/>
      <c r="TLF60" s="526"/>
      <c r="TLG60" s="526"/>
      <c r="TLH60" s="526"/>
      <c r="TLI60" s="526"/>
      <c r="TLJ60" s="526"/>
      <c r="TLK60" s="526"/>
      <c r="TLL60" s="526"/>
      <c r="TLM60" s="526"/>
      <c r="TLN60" s="526"/>
      <c r="TLO60" s="526"/>
      <c r="TLP60" s="526"/>
      <c r="TLQ60" s="526"/>
      <c r="TLR60" s="526"/>
      <c r="TLS60" s="526"/>
      <c r="TLT60" s="526"/>
      <c r="TLU60" s="526"/>
      <c r="TLV60" s="526"/>
      <c r="TLW60" s="526"/>
      <c r="TLX60" s="526"/>
      <c r="TLY60" s="526"/>
      <c r="TLZ60" s="526"/>
      <c r="TMA60" s="526"/>
      <c r="TMB60" s="526"/>
      <c r="TMC60" s="526"/>
      <c r="TMD60" s="526"/>
      <c r="TME60" s="526"/>
      <c r="TMF60" s="526"/>
      <c r="TMG60" s="526"/>
      <c r="TMH60" s="526"/>
      <c r="TMI60" s="526"/>
      <c r="TMJ60" s="526"/>
      <c r="TMK60" s="526"/>
      <c r="TML60" s="526"/>
      <c r="TMM60" s="526"/>
      <c r="TMN60" s="526"/>
      <c r="TMO60" s="526"/>
      <c r="TMP60" s="526"/>
      <c r="TMQ60" s="526"/>
      <c r="TMR60" s="526"/>
      <c r="TMS60" s="526"/>
      <c r="TMT60" s="526"/>
      <c r="TMU60" s="526"/>
      <c r="TMV60" s="526"/>
      <c r="TMW60" s="526"/>
      <c r="TMX60" s="526"/>
      <c r="TMY60" s="526"/>
      <c r="TMZ60" s="526"/>
      <c r="TNA60" s="526"/>
      <c r="TNB60" s="526"/>
      <c r="TNC60" s="526"/>
      <c r="TND60" s="526"/>
      <c r="TNE60" s="526"/>
      <c r="TNF60" s="526"/>
      <c r="TNG60" s="526"/>
      <c r="TNH60" s="526"/>
      <c r="TNI60" s="526"/>
      <c r="TNJ60" s="526"/>
      <c r="TNK60" s="526"/>
      <c r="TNL60" s="526"/>
      <c r="TNM60" s="526"/>
      <c r="TNN60" s="526"/>
      <c r="TNO60" s="526"/>
      <c r="TNP60" s="526"/>
      <c r="TNQ60" s="526"/>
      <c r="TNR60" s="526"/>
      <c r="TNS60" s="526"/>
      <c r="TNT60" s="526"/>
      <c r="TNU60" s="526"/>
      <c r="TNV60" s="526"/>
      <c r="TNW60" s="526"/>
      <c r="TNX60" s="526"/>
      <c r="TNY60" s="526"/>
      <c r="TNZ60" s="526"/>
      <c r="TOA60" s="526"/>
      <c r="TOB60" s="526"/>
      <c r="TOC60" s="526"/>
      <c r="TOD60" s="526"/>
      <c r="TOE60" s="526"/>
      <c r="TOF60" s="526"/>
      <c r="TOG60" s="526"/>
      <c r="TOH60" s="526"/>
      <c r="TOI60" s="526"/>
      <c r="TOJ60" s="526"/>
      <c r="TOK60" s="526"/>
      <c r="TOL60" s="526"/>
      <c r="TOM60" s="526"/>
      <c r="TON60" s="526"/>
      <c r="TOO60" s="526"/>
      <c r="TOP60" s="526"/>
      <c r="TOQ60" s="526"/>
      <c r="TOR60" s="526"/>
      <c r="TOS60" s="526"/>
      <c r="TOT60" s="526"/>
      <c r="TOU60" s="526"/>
      <c r="TOV60" s="526"/>
      <c r="TOW60" s="526"/>
      <c r="TOX60" s="526"/>
      <c r="TOY60" s="526"/>
      <c r="TOZ60" s="526"/>
      <c r="TPA60" s="526"/>
      <c r="TPB60" s="526"/>
      <c r="TPC60" s="526"/>
      <c r="TPD60" s="526"/>
      <c r="TPE60" s="526"/>
      <c r="TPF60" s="526"/>
      <c r="TPG60" s="526"/>
      <c r="TPH60" s="526"/>
      <c r="TPI60" s="526"/>
      <c r="TPJ60" s="526"/>
      <c r="TPK60" s="526"/>
      <c r="TPL60" s="526"/>
      <c r="TPM60" s="526"/>
      <c r="TPN60" s="526"/>
      <c r="TPO60" s="526"/>
      <c r="TPP60" s="526"/>
      <c r="TPQ60" s="526"/>
      <c r="TPR60" s="526"/>
      <c r="TPS60" s="526"/>
      <c r="TPT60" s="526"/>
      <c r="TPU60" s="526"/>
      <c r="TPV60" s="526"/>
      <c r="TPW60" s="526"/>
      <c r="TPX60" s="526"/>
      <c r="TPY60" s="526"/>
      <c r="TPZ60" s="526"/>
      <c r="TQA60" s="526"/>
      <c r="TQB60" s="526"/>
      <c r="TQC60" s="526"/>
      <c r="TQD60" s="526"/>
      <c r="TQE60" s="526"/>
      <c r="TQF60" s="526"/>
      <c r="TQG60" s="526"/>
      <c r="TQH60" s="526"/>
      <c r="TQI60" s="526"/>
      <c r="TQJ60" s="526"/>
      <c r="TQK60" s="526"/>
      <c r="TQL60" s="526"/>
      <c r="TQM60" s="526"/>
      <c r="TQN60" s="526"/>
      <c r="TQO60" s="526"/>
      <c r="TQP60" s="526"/>
      <c r="TQQ60" s="526"/>
      <c r="TQR60" s="526"/>
      <c r="TQS60" s="526"/>
      <c r="TQT60" s="526"/>
      <c r="TQU60" s="526"/>
      <c r="TQV60" s="526"/>
      <c r="TQW60" s="526"/>
      <c r="TQX60" s="526"/>
      <c r="TQY60" s="526"/>
      <c r="TQZ60" s="526"/>
      <c r="TRA60" s="526"/>
      <c r="TRB60" s="526"/>
      <c r="TRC60" s="526"/>
      <c r="TRD60" s="526"/>
      <c r="TRE60" s="526"/>
      <c r="TRF60" s="526"/>
      <c r="TRG60" s="526"/>
      <c r="TRH60" s="526"/>
      <c r="TRI60" s="526"/>
      <c r="TRJ60" s="526"/>
      <c r="TRK60" s="526"/>
      <c r="TRL60" s="526"/>
      <c r="TRM60" s="526"/>
      <c r="TRN60" s="526"/>
      <c r="TRO60" s="526"/>
      <c r="TRP60" s="526"/>
      <c r="TRQ60" s="526"/>
      <c r="TRR60" s="526"/>
      <c r="TRS60" s="526"/>
      <c r="TRT60" s="526"/>
      <c r="TRU60" s="526"/>
      <c r="TRV60" s="526"/>
      <c r="TRW60" s="526"/>
      <c r="TRX60" s="526"/>
      <c r="TRY60" s="526"/>
      <c r="TRZ60" s="526"/>
      <c r="TSA60" s="526"/>
      <c r="TSB60" s="526"/>
      <c r="TSC60" s="526"/>
      <c r="TSD60" s="526"/>
      <c r="TSE60" s="526"/>
      <c r="TSF60" s="526"/>
      <c r="TSG60" s="526"/>
      <c r="TSH60" s="526"/>
      <c r="TSI60" s="526"/>
      <c r="TSJ60" s="526"/>
      <c r="TSK60" s="526"/>
      <c r="TSL60" s="526"/>
      <c r="TSM60" s="526"/>
      <c r="TSN60" s="526"/>
      <c r="TSO60" s="526"/>
      <c r="TSP60" s="526"/>
      <c r="TSQ60" s="526"/>
      <c r="TSR60" s="526"/>
      <c r="TSS60" s="526"/>
      <c r="TST60" s="526"/>
      <c r="TSU60" s="526"/>
      <c r="TSV60" s="526"/>
      <c r="TSW60" s="526"/>
      <c r="TSX60" s="526"/>
      <c r="TSY60" s="526"/>
      <c r="TSZ60" s="526"/>
      <c r="TTA60" s="526"/>
      <c r="TTB60" s="526"/>
      <c r="TTC60" s="526"/>
      <c r="TTD60" s="526"/>
      <c r="TTE60" s="526"/>
      <c r="TTF60" s="526"/>
      <c r="TTG60" s="526"/>
      <c r="TTH60" s="526"/>
      <c r="TTI60" s="526"/>
      <c r="TTJ60" s="526"/>
      <c r="TTK60" s="526"/>
      <c r="TTL60" s="526"/>
      <c r="TTM60" s="526"/>
      <c r="TTN60" s="526"/>
      <c r="TTO60" s="526"/>
      <c r="TTP60" s="526"/>
      <c r="TTQ60" s="526"/>
      <c r="TTR60" s="526"/>
      <c r="TTS60" s="526"/>
      <c r="TTT60" s="526"/>
      <c r="TTU60" s="526"/>
      <c r="TTV60" s="526"/>
      <c r="TTW60" s="526"/>
      <c r="TTX60" s="526"/>
      <c r="TTY60" s="526"/>
      <c r="TTZ60" s="526"/>
      <c r="TUA60" s="526"/>
      <c r="TUB60" s="526"/>
      <c r="TUC60" s="526"/>
      <c r="TUD60" s="526"/>
      <c r="TUE60" s="526"/>
      <c r="TUF60" s="526"/>
      <c r="TUG60" s="526"/>
      <c r="TUH60" s="526"/>
      <c r="TUI60" s="526"/>
      <c r="TUJ60" s="526"/>
      <c r="TUK60" s="526"/>
      <c r="TUL60" s="526"/>
      <c r="TUM60" s="526"/>
      <c r="TUN60" s="526"/>
      <c r="TUO60" s="526"/>
      <c r="TUP60" s="526"/>
      <c r="TUQ60" s="526"/>
      <c r="TUR60" s="526"/>
      <c r="TUS60" s="526"/>
      <c r="TUT60" s="526"/>
      <c r="TUU60" s="526"/>
      <c r="TUV60" s="526"/>
      <c r="TUW60" s="526"/>
      <c r="TUX60" s="526"/>
      <c r="TUY60" s="526"/>
      <c r="TUZ60" s="526"/>
      <c r="TVA60" s="526"/>
      <c r="TVB60" s="526"/>
      <c r="TVC60" s="526"/>
      <c r="TVD60" s="526"/>
      <c r="TVE60" s="526"/>
      <c r="TVF60" s="526"/>
      <c r="TVG60" s="526"/>
      <c r="TVH60" s="526"/>
      <c r="TVI60" s="526"/>
      <c r="TVJ60" s="526"/>
      <c r="TVK60" s="526"/>
      <c r="TVL60" s="526"/>
      <c r="TVM60" s="526"/>
      <c r="TVN60" s="526"/>
      <c r="TVO60" s="526"/>
      <c r="TVP60" s="526"/>
      <c r="TVQ60" s="526"/>
      <c r="TVR60" s="526"/>
      <c r="TVS60" s="526"/>
      <c r="TVT60" s="526"/>
      <c r="TVU60" s="526"/>
      <c r="TVV60" s="526"/>
      <c r="TVW60" s="526"/>
      <c r="TVX60" s="526"/>
      <c r="TVY60" s="526"/>
      <c r="TVZ60" s="526"/>
      <c r="TWA60" s="526"/>
      <c r="TWB60" s="526"/>
      <c r="TWC60" s="526"/>
      <c r="TWD60" s="526"/>
      <c r="TWE60" s="526"/>
      <c r="TWF60" s="526"/>
      <c r="TWG60" s="526"/>
      <c r="TWH60" s="526"/>
      <c r="TWI60" s="526"/>
      <c r="TWJ60" s="526"/>
      <c r="TWK60" s="526"/>
      <c r="TWL60" s="526"/>
      <c r="TWM60" s="526"/>
      <c r="TWN60" s="526"/>
      <c r="TWO60" s="526"/>
      <c r="TWP60" s="526"/>
      <c r="TWQ60" s="526"/>
      <c r="TWR60" s="526"/>
      <c r="TWS60" s="526"/>
      <c r="TWT60" s="526"/>
      <c r="TWU60" s="526"/>
      <c r="TWV60" s="526"/>
      <c r="TWW60" s="526"/>
      <c r="TWX60" s="526"/>
      <c r="TWY60" s="526"/>
      <c r="TWZ60" s="526"/>
      <c r="TXA60" s="526"/>
      <c r="TXB60" s="526"/>
      <c r="TXC60" s="526"/>
      <c r="TXD60" s="526"/>
      <c r="TXE60" s="526"/>
      <c r="TXF60" s="526"/>
      <c r="TXG60" s="526"/>
      <c r="TXH60" s="526"/>
      <c r="TXI60" s="526"/>
      <c r="TXJ60" s="526"/>
      <c r="TXK60" s="526"/>
      <c r="TXL60" s="526"/>
      <c r="TXM60" s="526"/>
      <c r="TXN60" s="526"/>
      <c r="TXO60" s="526"/>
      <c r="TXP60" s="526"/>
      <c r="TXQ60" s="526"/>
      <c r="TXR60" s="526"/>
      <c r="TXS60" s="526"/>
      <c r="TXT60" s="526"/>
      <c r="TXU60" s="526"/>
      <c r="TXV60" s="526"/>
      <c r="TXW60" s="526"/>
      <c r="TXX60" s="526"/>
      <c r="TXY60" s="526"/>
      <c r="TXZ60" s="526"/>
      <c r="TYA60" s="526"/>
      <c r="TYB60" s="526"/>
      <c r="TYC60" s="526"/>
      <c r="TYD60" s="526"/>
      <c r="TYE60" s="526"/>
      <c r="TYF60" s="526"/>
      <c r="TYG60" s="526"/>
      <c r="TYH60" s="526"/>
      <c r="TYI60" s="526"/>
      <c r="TYJ60" s="526"/>
      <c r="TYK60" s="526"/>
      <c r="TYL60" s="526"/>
      <c r="TYM60" s="526"/>
      <c r="TYN60" s="526"/>
      <c r="TYO60" s="526"/>
      <c r="TYP60" s="526"/>
      <c r="TYQ60" s="526"/>
      <c r="TYR60" s="526"/>
      <c r="TYS60" s="526"/>
      <c r="TYT60" s="526"/>
      <c r="TYU60" s="526"/>
      <c r="TYV60" s="526"/>
      <c r="TYW60" s="526"/>
      <c r="TYX60" s="526"/>
      <c r="TYY60" s="526"/>
      <c r="TYZ60" s="526"/>
      <c r="TZA60" s="526"/>
      <c r="TZB60" s="526"/>
      <c r="TZC60" s="526"/>
      <c r="TZD60" s="526"/>
      <c r="TZE60" s="526"/>
      <c r="TZF60" s="526"/>
      <c r="TZG60" s="526"/>
      <c r="TZH60" s="526"/>
      <c r="TZI60" s="526"/>
      <c r="TZJ60" s="526"/>
      <c r="TZK60" s="526"/>
      <c r="TZL60" s="526"/>
      <c r="TZM60" s="526"/>
      <c r="TZN60" s="526"/>
      <c r="TZO60" s="526"/>
      <c r="TZP60" s="526"/>
      <c r="TZQ60" s="526"/>
      <c r="TZR60" s="526"/>
      <c r="TZS60" s="526"/>
      <c r="TZT60" s="526"/>
      <c r="TZU60" s="526"/>
      <c r="TZV60" s="526"/>
      <c r="TZW60" s="526"/>
      <c r="TZX60" s="526"/>
      <c r="TZY60" s="526"/>
      <c r="TZZ60" s="526"/>
      <c r="UAA60" s="526"/>
      <c r="UAB60" s="526"/>
      <c r="UAC60" s="526"/>
      <c r="UAD60" s="526"/>
      <c r="UAE60" s="526"/>
      <c r="UAF60" s="526"/>
      <c r="UAG60" s="526"/>
      <c r="UAH60" s="526"/>
      <c r="UAI60" s="526"/>
      <c r="UAJ60" s="526"/>
      <c r="UAK60" s="526"/>
      <c r="UAL60" s="526"/>
      <c r="UAM60" s="526"/>
      <c r="UAN60" s="526"/>
      <c r="UAO60" s="526"/>
      <c r="UAP60" s="526"/>
      <c r="UAQ60" s="526"/>
      <c r="UAR60" s="526"/>
      <c r="UAS60" s="526"/>
      <c r="UAT60" s="526"/>
      <c r="UAU60" s="526"/>
      <c r="UAV60" s="526"/>
      <c r="UAW60" s="526"/>
      <c r="UAX60" s="526"/>
      <c r="UAY60" s="526"/>
      <c r="UAZ60" s="526"/>
      <c r="UBA60" s="526"/>
      <c r="UBB60" s="526"/>
      <c r="UBC60" s="526"/>
      <c r="UBD60" s="526"/>
      <c r="UBE60" s="526"/>
      <c r="UBF60" s="526"/>
      <c r="UBG60" s="526"/>
      <c r="UBH60" s="526"/>
      <c r="UBI60" s="526"/>
      <c r="UBJ60" s="526"/>
      <c r="UBK60" s="526"/>
      <c r="UBL60" s="526"/>
      <c r="UBM60" s="526"/>
      <c r="UBN60" s="526"/>
      <c r="UBO60" s="526"/>
      <c r="UBP60" s="526"/>
      <c r="UBQ60" s="526"/>
      <c r="UBR60" s="526"/>
      <c r="UBS60" s="526"/>
      <c r="UBT60" s="526"/>
      <c r="UBU60" s="526"/>
      <c r="UBV60" s="526"/>
      <c r="UBW60" s="526"/>
      <c r="UBX60" s="526"/>
      <c r="UBY60" s="526"/>
      <c r="UBZ60" s="526"/>
      <c r="UCA60" s="526"/>
      <c r="UCB60" s="526"/>
      <c r="UCC60" s="526"/>
      <c r="UCD60" s="526"/>
      <c r="UCE60" s="526"/>
      <c r="UCF60" s="526"/>
      <c r="UCG60" s="526"/>
      <c r="UCH60" s="526"/>
      <c r="UCI60" s="526"/>
      <c r="UCJ60" s="526"/>
      <c r="UCK60" s="526"/>
      <c r="UCL60" s="526"/>
      <c r="UCM60" s="526"/>
      <c r="UCN60" s="526"/>
      <c r="UCO60" s="526"/>
      <c r="UCP60" s="526"/>
      <c r="UCQ60" s="526"/>
      <c r="UCR60" s="526"/>
      <c r="UCS60" s="526"/>
      <c r="UCT60" s="526"/>
      <c r="UCU60" s="526"/>
      <c r="UCV60" s="526"/>
      <c r="UCW60" s="526"/>
      <c r="UCX60" s="526"/>
      <c r="UCY60" s="526"/>
      <c r="UCZ60" s="526"/>
      <c r="UDA60" s="526"/>
      <c r="UDB60" s="526"/>
      <c r="UDC60" s="526"/>
      <c r="UDD60" s="526"/>
      <c r="UDE60" s="526"/>
      <c r="UDF60" s="526"/>
      <c r="UDG60" s="526"/>
      <c r="UDH60" s="526"/>
      <c r="UDI60" s="526"/>
      <c r="UDJ60" s="526"/>
      <c r="UDK60" s="526"/>
      <c r="UDL60" s="526"/>
      <c r="UDM60" s="526"/>
      <c r="UDN60" s="526"/>
      <c r="UDO60" s="526"/>
      <c r="UDP60" s="526"/>
      <c r="UDQ60" s="526"/>
      <c r="UDR60" s="526"/>
      <c r="UDS60" s="526"/>
      <c r="UDT60" s="526"/>
      <c r="UDU60" s="526"/>
      <c r="UDV60" s="526"/>
      <c r="UDW60" s="526"/>
      <c r="UDX60" s="526"/>
      <c r="UDY60" s="526"/>
      <c r="UDZ60" s="526"/>
      <c r="UEA60" s="526"/>
      <c r="UEB60" s="526"/>
      <c r="UEC60" s="526"/>
      <c r="UED60" s="526"/>
      <c r="UEE60" s="526"/>
      <c r="UEF60" s="526"/>
      <c r="UEG60" s="526"/>
      <c r="UEH60" s="526"/>
      <c r="UEI60" s="526"/>
      <c r="UEJ60" s="526"/>
      <c r="UEK60" s="526"/>
      <c r="UEL60" s="526"/>
      <c r="UEM60" s="526"/>
      <c r="UEN60" s="526"/>
      <c r="UEO60" s="526"/>
      <c r="UEP60" s="526"/>
      <c r="UEQ60" s="526"/>
      <c r="UER60" s="526"/>
      <c r="UES60" s="526"/>
      <c r="UET60" s="526"/>
      <c r="UEU60" s="526"/>
      <c r="UEV60" s="526"/>
      <c r="UEW60" s="526"/>
      <c r="UEX60" s="526"/>
      <c r="UEY60" s="526"/>
      <c r="UEZ60" s="526"/>
      <c r="UFA60" s="526"/>
      <c r="UFB60" s="526"/>
      <c r="UFC60" s="526"/>
      <c r="UFD60" s="526"/>
      <c r="UFE60" s="526"/>
      <c r="UFF60" s="526"/>
      <c r="UFG60" s="526"/>
      <c r="UFH60" s="526"/>
      <c r="UFI60" s="526"/>
      <c r="UFJ60" s="526"/>
      <c r="UFK60" s="526"/>
      <c r="UFL60" s="526"/>
      <c r="UFM60" s="526"/>
      <c r="UFN60" s="526"/>
      <c r="UFO60" s="526"/>
      <c r="UFP60" s="526"/>
      <c r="UFQ60" s="526"/>
      <c r="UFR60" s="526"/>
      <c r="UFS60" s="526"/>
      <c r="UFT60" s="526"/>
      <c r="UFU60" s="526"/>
      <c r="UFV60" s="526"/>
      <c r="UFW60" s="526"/>
      <c r="UFX60" s="526"/>
      <c r="UFY60" s="526"/>
      <c r="UFZ60" s="526"/>
      <c r="UGA60" s="526"/>
      <c r="UGB60" s="526"/>
      <c r="UGC60" s="526"/>
      <c r="UGD60" s="526"/>
      <c r="UGE60" s="526"/>
      <c r="UGF60" s="526"/>
      <c r="UGG60" s="526"/>
      <c r="UGH60" s="526"/>
      <c r="UGI60" s="526"/>
      <c r="UGJ60" s="526"/>
      <c r="UGK60" s="526"/>
      <c r="UGL60" s="526"/>
      <c r="UGM60" s="526"/>
      <c r="UGN60" s="526"/>
      <c r="UGO60" s="526"/>
      <c r="UGP60" s="526"/>
      <c r="UGQ60" s="526"/>
      <c r="UGR60" s="526"/>
      <c r="UGS60" s="526"/>
      <c r="UGT60" s="526"/>
      <c r="UGU60" s="526"/>
      <c r="UGV60" s="526"/>
      <c r="UGW60" s="526"/>
      <c r="UGX60" s="526"/>
      <c r="UGY60" s="526"/>
      <c r="UGZ60" s="526"/>
      <c r="UHA60" s="526"/>
      <c r="UHB60" s="526"/>
      <c r="UHC60" s="526"/>
      <c r="UHD60" s="526"/>
      <c r="UHE60" s="526"/>
      <c r="UHF60" s="526"/>
      <c r="UHG60" s="526"/>
      <c r="UHH60" s="526"/>
      <c r="UHI60" s="526"/>
      <c r="UHJ60" s="526"/>
      <c r="UHK60" s="526"/>
      <c r="UHL60" s="526"/>
      <c r="UHM60" s="526"/>
      <c r="UHN60" s="526"/>
      <c r="UHO60" s="526"/>
      <c r="UHP60" s="526"/>
      <c r="UHQ60" s="526"/>
      <c r="UHR60" s="526"/>
      <c r="UHS60" s="526"/>
      <c r="UHT60" s="526"/>
      <c r="UHU60" s="526"/>
      <c r="UHV60" s="526"/>
      <c r="UHW60" s="526"/>
      <c r="UHX60" s="526"/>
      <c r="UHY60" s="526"/>
      <c r="UHZ60" s="526"/>
      <c r="UIA60" s="526"/>
      <c r="UIB60" s="526"/>
      <c r="UIC60" s="526"/>
      <c r="UID60" s="526"/>
      <c r="UIE60" s="526"/>
      <c r="UIF60" s="526"/>
      <c r="UIG60" s="526"/>
      <c r="UIH60" s="526"/>
      <c r="UII60" s="526"/>
      <c r="UIJ60" s="526"/>
      <c r="UIK60" s="526"/>
      <c r="UIL60" s="526"/>
      <c r="UIM60" s="526"/>
      <c r="UIN60" s="526"/>
      <c r="UIO60" s="526"/>
      <c r="UIP60" s="526"/>
      <c r="UIQ60" s="526"/>
      <c r="UIR60" s="526"/>
      <c r="UIS60" s="526"/>
      <c r="UIT60" s="526"/>
      <c r="UIU60" s="526"/>
      <c r="UIV60" s="526"/>
      <c r="UIW60" s="526"/>
      <c r="UIX60" s="526"/>
      <c r="UIY60" s="526"/>
      <c r="UIZ60" s="526"/>
      <c r="UJA60" s="526"/>
      <c r="UJB60" s="526"/>
      <c r="UJC60" s="526"/>
      <c r="UJD60" s="526"/>
      <c r="UJE60" s="526"/>
      <c r="UJF60" s="526"/>
      <c r="UJG60" s="526"/>
      <c r="UJH60" s="526"/>
      <c r="UJI60" s="526"/>
      <c r="UJJ60" s="526"/>
      <c r="UJK60" s="526"/>
      <c r="UJL60" s="526"/>
      <c r="UJM60" s="526"/>
      <c r="UJN60" s="526"/>
      <c r="UJO60" s="526"/>
      <c r="UJP60" s="526"/>
      <c r="UJQ60" s="526"/>
      <c r="UJR60" s="526"/>
      <c r="UJS60" s="526"/>
      <c r="UJT60" s="526"/>
      <c r="UJU60" s="526"/>
      <c r="UJV60" s="526"/>
      <c r="UJW60" s="526"/>
      <c r="UJX60" s="526"/>
      <c r="UJY60" s="526"/>
      <c r="UJZ60" s="526"/>
      <c r="UKA60" s="526"/>
      <c r="UKB60" s="526"/>
      <c r="UKC60" s="526"/>
      <c r="UKD60" s="526"/>
      <c r="UKE60" s="526"/>
      <c r="UKF60" s="526"/>
      <c r="UKG60" s="526"/>
      <c r="UKH60" s="526"/>
      <c r="UKI60" s="526"/>
      <c r="UKJ60" s="526"/>
      <c r="UKK60" s="526"/>
      <c r="UKL60" s="526"/>
      <c r="UKM60" s="526"/>
      <c r="UKN60" s="526"/>
      <c r="UKO60" s="526"/>
      <c r="UKP60" s="526"/>
      <c r="UKQ60" s="526"/>
      <c r="UKR60" s="526"/>
      <c r="UKS60" s="526"/>
      <c r="UKT60" s="526"/>
      <c r="UKU60" s="526"/>
      <c r="UKV60" s="526"/>
      <c r="UKW60" s="526"/>
      <c r="UKX60" s="526"/>
      <c r="UKY60" s="526"/>
      <c r="UKZ60" s="526"/>
      <c r="ULA60" s="526"/>
      <c r="ULB60" s="526"/>
      <c r="ULC60" s="526"/>
      <c r="ULD60" s="526"/>
      <c r="ULE60" s="526"/>
      <c r="ULF60" s="526"/>
      <c r="ULG60" s="526"/>
      <c r="ULH60" s="526"/>
      <c r="ULI60" s="526"/>
      <c r="ULJ60" s="526"/>
      <c r="ULK60" s="526"/>
      <c r="ULL60" s="526"/>
      <c r="ULM60" s="526"/>
      <c r="ULN60" s="526"/>
      <c r="ULO60" s="526"/>
      <c r="ULP60" s="526"/>
      <c r="ULQ60" s="526"/>
      <c r="ULR60" s="526"/>
      <c r="ULS60" s="526"/>
      <c r="ULT60" s="526"/>
      <c r="ULU60" s="526"/>
      <c r="ULV60" s="526"/>
      <c r="ULW60" s="526"/>
      <c r="ULX60" s="526"/>
      <c r="ULY60" s="526"/>
      <c r="ULZ60" s="526"/>
      <c r="UMA60" s="526"/>
      <c r="UMB60" s="526"/>
      <c r="UMC60" s="526"/>
      <c r="UMD60" s="526"/>
      <c r="UME60" s="526"/>
      <c r="UMF60" s="526"/>
      <c r="UMG60" s="526"/>
      <c r="UMH60" s="526"/>
      <c r="UMI60" s="526"/>
      <c r="UMJ60" s="526"/>
      <c r="UMK60" s="526"/>
      <c r="UML60" s="526"/>
      <c r="UMM60" s="526"/>
      <c r="UMN60" s="526"/>
      <c r="UMO60" s="526"/>
      <c r="UMP60" s="526"/>
      <c r="UMQ60" s="526"/>
      <c r="UMR60" s="526"/>
      <c r="UMS60" s="526"/>
      <c r="UMT60" s="526"/>
      <c r="UMU60" s="526"/>
      <c r="UMV60" s="526"/>
      <c r="UMW60" s="526"/>
      <c r="UMX60" s="526"/>
      <c r="UMY60" s="526"/>
      <c r="UMZ60" s="526"/>
      <c r="UNA60" s="526"/>
      <c r="UNB60" s="526"/>
      <c r="UNC60" s="526"/>
      <c r="UND60" s="526"/>
      <c r="UNE60" s="526"/>
      <c r="UNF60" s="526"/>
      <c r="UNG60" s="526"/>
      <c r="UNH60" s="526"/>
      <c r="UNI60" s="526"/>
      <c r="UNJ60" s="526"/>
      <c r="UNK60" s="526"/>
      <c r="UNL60" s="526"/>
      <c r="UNM60" s="526"/>
      <c r="UNN60" s="526"/>
      <c r="UNO60" s="526"/>
      <c r="UNP60" s="526"/>
      <c r="UNQ60" s="526"/>
      <c r="UNR60" s="526"/>
      <c r="UNS60" s="526"/>
      <c r="UNT60" s="526"/>
      <c r="UNU60" s="526"/>
      <c r="UNV60" s="526"/>
      <c r="UNW60" s="526"/>
      <c r="UNX60" s="526"/>
      <c r="UNY60" s="526"/>
      <c r="UNZ60" s="526"/>
      <c r="UOA60" s="526"/>
      <c r="UOB60" s="526"/>
      <c r="UOC60" s="526"/>
      <c r="UOD60" s="526"/>
      <c r="UOE60" s="526"/>
      <c r="UOF60" s="526"/>
      <c r="UOG60" s="526"/>
      <c r="UOH60" s="526"/>
      <c r="UOI60" s="526"/>
      <c r="UOJ60" s="526"/>
      <c r="UOK60" s="526"/>
      <c r="UOL60" s="526"/>
      <c r="UOM60" s="526"/>
      <c r="UON60" s="526"/>
      <c r="UOO60" s="526"/>
      <c r="UOP60" s="526"/>
      <c r="UOQ60" s="526"/>
      <c r="UOR60" s="526"/>
      <c r="UOS60" s="526"/>
      <c r="UOT60" s="526"/>
      <c r="UOU60" s="526"/>
      <c r="UOV60" s="526"/>
      <c r="UOW60" s="526"/>
      <c r="UOX60" s="526"/>
      <c r="UOY60" s="526"/>
      <c r="UOZ60" s="526"/>
      <c r="UPA60" s="526"/>
      <c r="UPB60" s="526"/>
      <c r="UPC60" s="526"/>
      <c r="UPD60" s="526"/>
      <c r="UPE60" s="526"/>
      <c r="UPF60" s="526"/>
      <c r="UPG60" s="526"/>
      <c r="UPH60" s="526"/>
      <c r="UPI60" s="526"/>
      <c r="UPJ60" s="526"/>
      <c r="UPK60" s="526"/>
      <c r="UPL60" s="526"/>
      <c r="UPM60" s="526"/>
      <c r="UPN60" s="526"/>
      <c r="UPO60" s="526"/>
      <c r="UPP60" s="526"/>
      <c r="UPQ60" s="526"/>
      <c r="UPR60" s="526"/>
      <c r="UPS60" s="526"/>
      <c r="UPT60" s="526"/>
      <c r="UPU60" s="526"/>
      <c r="UPV60" s="526"/>
      <c r="UPW60" s="526"/>
      <c r="UPX60" s="526"/>
      <c r="UPY60" s="526"/>
      <c r="UPZ60" s="526"/>
      <c r="UQA60" s="526"/>
      <c r="UQB60" s="526"/>
      <c r="UQC60" s="526"/>
      <c r="UQD60" s="526"/>
      <c r="UQE60" s="526"/>
      <c r="UQF60" s="526"/>
      <c r="UQG60" s="526"/>
      <c r="UQH60" s="526"/>
      <c r="UQI60" s="526"/>
      <c r="UQJ60" s="526"/>
      <c r="UQK60" s="526"/>
      <c r="UQL60" s="526"/>
      <c r="UQM60" s="526"/>
      <c r="UQN60" s="526"/>
      <c r="UQO60" s="526"/>
      <c r="UQP60" s="526"/>
      <c r="UQQ60" s="526"/>
      <c r="UQR60" s="526"/>
      <c r="UQS60" s="526"/>
      <c r="UQT60" s="526"/>
      <c r="UQU60" s="526"/>
      <c r="UQV60" s="526"/>
      <c r="UQW60" s="526"/>
      <c r="UQX60" s="526"/>
      <c r="UQY60" s="526"/>
      <c r="UQZ60" s="526"/>
      <c r="URA60" s="526"/>
      <c r="URB60" s="526"/>
      <c r="URC60" s="526"/>
      <c r="URD60" s="526"/>
      <c r="URE60" s="526"/>
      <c r="URF60" s="526"/>
      <c r="URG60" s="526"/>
      <c r="URH60" s="526"/>
      <c r="URI60" s="526"/>
      <c r="URJ60" s="526"/>
      <c r="URK60" s="526"/>
      <c r="URL60" s="526"/>
      <c r="URM60" s="526"/>
      <c r="URN60" s="526"/>
      <c r="URO60" s="526"/>
      <c r="URP60" s="526"/>
      <c r="URQ60" s="526"/>
      <c r="URR60" s="526"/>
      <c r="URS60" s="526"/>
      <c r="URT60" s="526"/>
      <c r="URU60" s="526"/>
      <c r="URV60" s="526"/>
      <c r="URW60" s="526"/>
      <c r="URX60" s="526"/>
      <c r="URY60" s="526"/>
      <c r="URZ60" s="526"/>
      <c r="USA60" s="526"/>
      <c r="USB60" s="526"/>
      <c r="USC60" s="526"/>
      <c r="USD60" s="526"/>
      <c r="USE60" s="526"/>
      <c r="USF60" s="526"/>
      <c r="USG60" s="526"/>
      <c r="USH60" s="526"/>
      <c r="USI60" s="526"/>
      <c r="USJ60" s="526"/>
      <c r="USK60" s="526"/>
      <c r="USL60" s="526"/>
      <c r="USM60" s="526"/>
      <c r="USN60" s="526"/>
      <c r="USO60" s="526"/>
      <c r="USP60" s="526"/>
      <c r="USQ60" s="526"/>
      <c r="USR60" s="526"/>
      <c r="USS60" s="526"/>
      <c r="UST60" s="526"/>
      <c r="USU60" s="526"/>
      <c r="USV60" s="526"/>
      <c r="USW60" s="526"/>
      <c r="USX60" s="526"/>
      <c r="USY60" s="526"/>
      <c r="USZ60" s="526"/>
      <c r="UTA60" s="526"/>
      <c r="UTB60" s="526"/>
      <c r="UTC60" s="526"/>
      <c r="UTD60" s="526"/>
      <c r="UTE60" s="526"/>
      <c r="UTF60" s="526"/>
      <c r="UTG60" s="526"/>
      <c r="UTH60" s="526"/>
      <c r="UTI60" s="526"/>
      <c r="UTJ60" s="526"/>
      <c r="UTK60" s="526"/>
      <c r="UTL60" s="526"/>
      <c r="UTM60" s="526"/>
      <c r="UTN60" s="526"/>
      <c r="UTO60" s="526"/>
      <c r="UTP60" s="526"/>
      <c r="UTQ60" s="526"/>
      <c r="UTR60" s="526"/>
      <c r="UTS60" s="526"/>
      <c r="UTT60" s="526"/>
      <c r="UTU60" s="526"/>
      <c r="UTV60" s="526"/>
      <c r="UTW60" s="526"/>
      <c r="UTX60" s="526"/>
      <c r="UTY60" s="526"/>
      <c r="UTZ60" s="526"/>
      <c r="UUA60" s="526"/>
      <c r="UUB60" s="526"/>
      <c r="UUC60" s="526"/>
      <c r="UUD60" s="526"/>
      <c r="UUE60" s="526"/>
      <c r="UUF60" s="526"/>
      <c r="UUG60" s="526"/>
      <c r="UUH60" s="526"/>
      <c r="UUI60" s="526"/>
      <c r="UUJ60" s="526"/>
      <c r="UUK60" s="526"/>
      <c r="UUL60" s="526"/>
      <c r="UUM60" s="526"/>
      <c r="UUN60" s="526"/>
      <c r="UUO60" s="526"/>
      <c r="UUP60" s="526"/>
      <c r="UUQ60" s="526"/>
      <c r="UUR60" s="526"/>
      <c r="UUS60" s="526"/>
      <c r="UUT60" s="526"/>
      <c r="UUU60" s="526"/>
      <c r="UUV60" s="526"/>
      <c r="UUW60" s="526"/>
      <c r="UUX60" s="526"/>
      <c r="UUY60" s="526"/>
      <c r="UUZ60" s="526"/>
      <c r="UVA60" s="526"/>
      <c r="UVB60" s="526"/>
      <c r="UVC60" s="526"/>
      <c r="UVD60" s="526"/>
      <c r="UVE60" s="526"/>
      <c r="UVF60" s="526"/>
      <c r="UVG60" s="526"/>
      <c r="UVH60" s="526"/>
      <c r="UVI60" s="526"/>
      <c r="UVJ60" s="526"/>
      <c r="UVK60" s="526"/>
      <c r="UVL60" s="526"/>
      <c r="UVM60" s="526"/>
      <c r="UVN60" s="526"/>
      <c r="UVO60" s="526"/>
      <c r="UVP60" s="526"/>
      <c r="UVQ60" s="526"/>
      <c r="UVR60" s="526"/>
      <c r="UVS60" s="526"/>
      <c r="UVT60" s="526"/>
      <c r="UVU60" s="526"/>
      <c r="UVV60" s="526"/>
      <c r="UVW60" s="526"/>
      <c r="UVX60" s="526"/>
      <c r="UVY60" s="526"/>
      <c r="UVZ60" s="526"/>
      <c r="UWA60" s="526"/>
      <c r="UWB60" s="526"/>
      <c r="UWC60" s="526"/>
      <c r="UWD60" s="526"/>
      <c r="UWE60" s="526"/>
      <c r="UWF60" s="526"/>
      <c r="UWG60" s="526"/>
      <c r="UWH60" s="526"/>
      <c r="UWI60" s="526"/>
      <c r="UWJ60" s="526"/>
      <c r="UWK60" s="526"/>
      <c r="UWL60" s="526"/>
      <c r="UWM60" s="526"/>
      <c r="UWN60" s="526"/>
      <c r="UWO60" s="526"/>
      <c r="UWP60" s="526"/>
      <c r="UWQ60" s="526"/>
      <c r="UWR60" s="526"/>
      <c r="UWS60" s="526"/>
      <c r="UWT60" s="526"/>
      <c r="UWU60" s="526"/>
      <c r="UWV60" s="526"/>
      <c r="UWW60" s="526"/>
      <c r="UWX60" s="526"/>
      <c r="UWY60" s="526"/>
      <c r="UWZ60" s="526"/>
      <c r="UXA60" s="526"/>
      <c r="UXB60" s="526"/>
      <c r="UXC60" s="526"/>
      <c r="UXD60" s="526"/>
      <c r="UXE60" s="526"/>
      <c r="UXF60" s="526"/>
      <c r="UXG60" s="526"/>
      <c r="UXH60" s="526"/>
      <c r="UXI60" s="526"/>
      <c r="UXJ60" s="526"/>
      <c r="UXK60" s="526"/>
      <c r="UXL60" s="526"/>
      <c r="UXM60" s="526"/>
      <c r="UXN60" s="526"/>
      <c r="UXO60" s="526"/>
      <c r="UXP60" s="526"/>
      <c r="UXQ60" s="526"/>
      <c r="UXR60" s="526"/>
      <c r="UXS60" s="526"/>
      <c r="UXT60" s="526"/>
      <c r="UXU60" s="526"/>
      <c r="UXV60" s="526"/>
      <c r="UXW60" s="526"/>
      <c r="UXX60" s="526"/>
      <c r="UXY60" s="526"/>
      <c r="UXZ60" s="526"/>
      <c r="UYA60" s="526"/>
      <c r="UYB60" s="526"/>
      <c r="UYC60" s="526"/>
      <c r="UYD60" s="526"/>
      <c r="UYE60" s="526"/>
      <c r="UYF60" s="526"/>
      <c r="UYG60" s="526"/>
      <c r="UYH60" s="526"/>
      <c r="UYI60" s="526"/>
      <c r="UYJ60" s="526"/>
      <c r="UYK60" s="526"/>
      <c r="UYL60" s="526"/>
      <c r="UYM60" s="526"/>
      <c r="UYN60" s="526"/>
      <c r="UYO60" s="526"/>
      <c r="UYP60" s="526"/>
      <c r="UYQ60" s="526"/>
      <c r="UYR60" s="526"/>
      <c r="UYS60" s="526"/>
      <c r="UYT60" s="526"/>
      <c r="UYU60" s="526"/>
      <c r="UYV60" s="526"/>
      <c r="UYW60" s="526"/>
      <c r="UYX60" s="526"/>
      <c r="UYY60" s="526"/>
      <c r="UYZ60" s="526"/>
      <c r="UZA60" s="526"/>
      <c r="UZB60" s="526"/>
      <c r="UZC60" s="526"/>
      <c r="UZD60" s="526"/>
      <c r="UZE60" s="526"/>
      <c r="UZF60" s="526"/>
      <c r="UZG60" s="526"/>
      <c r="UZH60" s="526"/>
      <c r="UZI60" s="526"/>
      <c r="UZJ60" s="526"/>
      <c r="UZK60" s="526"/>
      <c r="UZL60" s="526"/>
      <c r="UZM60" s="526"/>
      <c r="UZN60" s="526"/>
      <c r="UZO60" s="526"/>
      <c r="UZP60" s="526"/>
      <c r="UZQ60" s="526"/>
      <c r="UZR60" s="526"/>
      <c r="UZS60" s="526"/>
      <c r="UZT60" s="526"/>
      <c r="UZU60" s="526"/>
      <c r="UZV60" s="526"/>
      <c r="UZW60" s="526"/>
      <c r="UZX60" s="526"/>
      <c r="UZY60" s="526"/>
      <c r="UZZ60" s="526"/>
      <c r="VAA60" s="526"/>
      <c r="VAB60" s="526"/>
      <c r="VAC60" s="526"/>
      <c r="VAD60" s="526"/>
      <c r="VAE60" s="526"/>
      <c r="VAF60" s="526"/>
      <c r="VAG60" s="526"/>
      <c r="VAH60" s="526"/>
      <c r="VAI60" s="526"/>
      <c r="VAJ60" s="526"/>
      <c r="VAK60" s="526"/>
      <c r="VAL60" s="526"/>
      <c r="VAM60" s="526"/>
      <c r="VAN60" s="526"/>
      <c r="VAO60" s="526"/>
      <c r="VAP60" s="526"/>
      <c r="VAQ60" s="526"/>
      <c r="VAR60" s="526"/>
      <c r="VAS60" s="526"/>
      <c r="VAT60" s="526"/>
      <c r="VAU60" s="526"/>
      <c r="VAV60" s="526"/>
      <c r="VAW60" s="526"/>
      <c r="VAX60" s="526"/>
      <c r="VAY60" s="526"/>
      <c r="VAZ60" s="526"/>
      <c r="VBA60" s="526"/>
      <c r="VBB60" s="526"/>
      <c r="VBC60" s="526"/>
      <c r="VBD60" s="526"/>
      <c r="VBE60" s="526"/>
      <c r="VBF60" s="526"/>
      <c r="VBG60" s="526"/>
      <c r="VBH60" s="526"/>
      <c r="VBI60" s="526"/>
      <c r="VBJ60" s="526"/>
      <c r="VBK60" s="526"/>
      <c r="VBL60" s="526"/>
      <c r="VBM60" s="526"/>
      <c r="VBN60" s="526"/>
      <c r="VBO60" s="526"/>
      <c r="VBP60" s="526"/>
      <c r="VBQ60" s="526"/>
      <c r="VBR60" s="526"/>
      <c r="VBS60" s="526"/>
      <c r="VBT60" s="526"/>
      <c r="VBU60" s="526"/>
      <c r="VBV60" s="526"/>
      <c r="VBW60" s="526"/>
      <c r="VBX60" s="526"/>
      <c r="VBY60" s="526"/>
      <c r="VBZ60" s="526"/>
      <c r="VCA60" s="526"/>
      <c r="VCB60" s="526"/>
      <c r="VCC60" s="526"/>
      <c r="VCD60" s="526"/>
      <c r="VCE60" s="526"/>
      <c r="VCF60" s="526"/>
      <c r="VCG60" s="526"/>
      <c r="VCH60" s="526"/>
      <c r="VCI60" s="526"/>
      <c r="VCJ60" s="526"/>
      <c r="VCK60" s="526"/>
      <c r="VCL60" s="526"/>
      <c r="VCM60" s="526"/>
      <c r="VCN60" s="526"/>
      <c r="VCO60" s="526"/>
      <c r="VCP60" s="526"/>
      <c r="VCQ60" s="526"/>
      <c r="VCR60" s="526"/>
      <c r="VCS60" s="526"/>
      <c r="VCT60" s="526"/>
      <c r="VCU60" s="526"/>
      <c r="VCV60" s="526"/>
      <c r="VCW60" s="526"/>
      <c r="VCX60" s="526"/>
      <c r="VCY60" s="526"/>
      <c r="VCZ60" s="526"/>
      <c r="VDA60" s="526"/>
      <c r="VDB60" s="526"/>
      <c r="VDC60" s="526"/>
      <c r="VDD60" s="526"/>
      <c r="VDE60" s="526"/>
      <c r="VDF60" s="526"/>
      <c r="VDG60" s="526"/>
      <c r="VDH60" s="526"/>
      <c r="VDI60" s="526"/>
      <c r="VDJ60" s="526"/>
      <c r="VDK60" s="526"/>
      <c r="VDL60" s="526"/>
      <c r="VDM60" s="526"/>
      <c r="VDN60" s="526"/>
      <c r="VDO60" s="526"/>
      <c r="VDP60" s="526"/>
      <c r="VDQ60" s="526"/>
      <c r="VDR60" s="526"/>
      <c r="VDS60" s="526"/>
      <c r="VDT60" s="526"/>
      <c r="VDU60" s="526"/>
      <c r="VDV60" s="526"/>
      <c r="VDW60" s="526"/>
      <c r="VDX60" s="526"/>
      <c r="VDY60" s="526"/>
      <c r="VDZ60" s="526"/>
      <c r="VEA60" s="526"/>
      <c r="VEB60" s="526"/>
      <c r="VEC60" s="526"/>
      <c r="VED60" s="526"/>
      <c r="VEE60" s="526"/>
      <c r="VEF60" s="526"/>
      <c r="VEG60" s="526"/>
      <c r="VEH60" s="526"/>
      <c r="VEI60" s="526"/>
      <c r="VEJ60" s="526"/>
      <c r="VEK60" s="526"/>
      <c r="VEL60" s="526"/>
      <c r="VEM60" s="526"/>
      <c r="VEN60" s="526"/>
      <c r="VEO60" s="526"/>
      <c r="VEP60" s="526"/>
      <c r="VEQ60" s="526"/>
      <c r="VER60" s="526"/>
      <c r="VES60" s="526"/>
      <c r="VET60" s="526"/>
      <c r="VEU60" s="526"/>
      <c r="VEV60" s="526"/>
      <c r="VEW60" s="526"/>
      <c r="VEX60" s="526"/>
      <c r="VEY60" s="526"/>
      <c r="VEZ60" s="526"/>
      <c r="VFA60" s="526"/>
      <c r="VFB60" s="526"/>
      <c r="VFC60" s="526"/>
      <c r="VFD60" s="526"/>
      <c r="VFE60" s="526"/>
      <c r="VFF60" s="526"/>
      <c r="VFG60" s="526"/>
      <c r="VFH60" s="526"/>
      <c r="VFI60" s="526"/>
      <c r="VFJ60" s="526"/>
      <c r="VFK60" s="526"/>
      <c r="VFL60" s="526"/>
      <c r="VFM60" s="526"/>
      <c r="VFN60" s="526"/>
      <c r="VFO60" s="526"/>
      <c r="VFP60" s="526"/>
      <c r="VFQ60" s="526"/>
      <c r="VFR60" s="526"/>
      <c r="VFS60" s="526"/>
      <c r="VFT60" s="526"/>
      <c r="VFU60" s="526"/>
      <c r="VFV60" s="526"/>
      <c r="VFW60" s="526"/>
      <c r="VFX60" s="526"/>
      <c r="VFY60" s="526"/>
      <c r="VFZ60" s="526"/>
      <c r="VGA60" s="526"/>
      <c r="VGB60" s="526"/>
      <c r="VGC60" s="526"/>
      <c r="VGD60" s="526"/>
      <c r="VGE60" s="526"/>
      <c r="VGF60" s="526"/>
      <c r="VGG60" s="526"/>
      <c r="VGH60" s="526"/>
      <c r="VGI60" s="526"/>
      <c r="VGJ60" s="526"/>
      <c r="VGK60" s="526"/>
      <c r="VGL60" s="526"/>
      <c r="VGM60" s="526"/>
      <c r="VGN60" s="526"/>
      <c r="VGO60" s="526"/>
      <c r="VGP60" s="526"/>
      <c r="VGQ60" s="526"/>
      <c r="VGR60" s="526"/>
      <c r="VGS60" s="526"/>
      <c r="VGT60" s="526"/>
      <c r="VGU60" s="526"/>
      <c r="VGV60" s="526"/>
      <c r="VGW60" s="526"/>
      <c r="VGX60" s="526"/>
      <c r="VGY60" s="526"/>
      <c r="VGZ60" s="526"/>
      <c r="VHA60" s="526"/>
      <c r="VHB60" s="526"/>
      <c r="VHC60" s="526"/>
      <c r="VHD60" s="526"/>
      <c r="VHE60" s="526"/>
      <c r="VHF60" s="526"/>
      <c r="VHG60" s="526"/>
      <c r="VHH60" s="526"/>
      <c r="VHI60" s="526"/>
      <c r="VHJ60" s="526"/>
      <c r="VHK60" s="526"/>
      <c r="VHL60" s="526"/>
      <c r="VHM60" s="526"/>
      <c r="VHN60" s="526"/>
      <c r="VHO60" s="526"/>
      <c r="VHP60" s="526"/>
      <c r="VHQ60" s="526"/>
      <c r="VHR60" s="526"/>
      <c r="VHS60" s="526"/>
      <c r="VHT60" s="526"/>
      <c r="VHU60" s="526"/>
      <c r="VHV60" s="526"/>
      <c r="VHW60" s="526"/>
      <c r="VHX60" s="526"/>
      <c r="VHY60" s="526"/>
      <c r="VHZ60" s="526"/>
      <c r="VIA60" s="526"/>
      <c r="VIB60" s="526"/>
      <c r="VIC60" s="526"/>
      <c r="VID60" s="526"/>
      <c r="VIE60" s="526"/>
      <c r="VIF60" s="526"/>
      <c r="VIG60" s="526"/>
      <c r="VIH60" s="526"/>
      <c r="VII60" s="526"/>
      <c r="VIJ60" s="526"/>
      <c r="VIK60" s="526"/>
      <c r="VIL60" s="526"/>
      <c r="VIM60" s="526"/>
      <c r="VIN60" s="526"/>
      <c r="VIO60" s="526"/>
      <c r="VIP60" s="526"/>
      <c r="VIQ60" s="526"/>
      <c r="VIR60" s="526"/>
      <c r="VIS60" s="526"/>
      <c r="VIT60" s="526"/>
      <c r="VIU60" s="526"/>
      <c r="VIV60" s="526"/>
      <c r="VIW60" s="526"/>
      <c r="VIX60" s="526"/>
      <c r="VIY60" s="526"/>
      <c r="VIZ60" s="526"/>
      <c r="VJA60" s="526"/>
      <c r="VJB60" s="526"/>
      <c r="VJC60" s="526"/>
      <c r="VJD60" s="526"/>
      <c r="VJE60" s="526"/>
      <c r="VJF60" s="526"/>
      <c r="VJG60" s="526"/>
      <c r="VJH60" s="526"/>
      <c r="VJI60" s="526"/>
      <c r="VJJ60" s="526"/>
      <c r="VJK60" s="526"/>
      <c r="VJL60" s="526"/>
      <c r="VJM60" s="526"/>
      <c r="VJN60" s="526"/>
      <c r="VJO60" s="526"/>
      <c r="VJP60" s="526"/>
      <c r="VJQ60" s="526"/>
      <c r="VJR60" s="526"/>
      <c r="VJS60" s="526"/>
      <c r="VJT60" s="526"/>
      <c r="VJU60" s="526"/>
      <c r="VJV60" s="526"/>
      <c r="VJW60" s="526"/>
      <c r="VJX60" s="526"/>
      <c r="VJY60" s="526"/>
      <c r="VJZ60" s="526"/>
      <c r="VKA60" s="526"/>
      <c r="VKB60" s="526"/>
      <c r="VKC60" s="526"/>
      <c r="VKD60" s="526"/>
      <c r="VKE60" s="526"/>
      <c r="VKF60" s="526"/>
      <c r="VKG60" s="526"/>
      <c r="VKH60" s="526"/>
      <c r="VKI60" s="526"/>
      <c r="VKJ60" s="526"/>
      <c r="VKK60" s="526"/>
      <c r="VKL60" s="526"/>
      <c r="VKM60" s="526"/>
      <c r="VKN60" s="526"/>
      <c r="VKO60" s="526"/>
      <c r="VKP60" s="526"/>
      <c r="VKQ60" s="526"/>
      <c r="VKR60" s="526"/>
      <c r="VKS60" s="526"/>
      <c r="VKT60" s="526"/>
      <c r="VKU60" s="526"/>
      <c r="VKV60" s="526"/>
      <c r="VKW60" s="526"/>
      <c r="VKX60" s="526"/>
      <c r="VKY60" s="526"/>
      <c r="VKZ60" s="526"/>
      <c r="VLA60" s="526"/>
      <c r="VLB60" s="526"/>
      <c r="VLC60" s="526"/>
      <c r="VLD60" s="526"/>
      <c r="VLE60" s="526"/>
      <c r="VLF60" s="526"/>
      <c r="VLG60" s="526"/>
      <c r="VLH60" s="526"/>
      <c r="VLI60" s="526"/>
      <c r="VLJ60" s="526"/>
      <c r="VLK60" s="526"/>
      <c r="VLL60" s="526"/>
      <c r="VLM60" s="526"/>
      <c r="VLN60" s="526"/>
      <c r="VLO60" s="526"/>
      <c r="VLP60" s="526"/>
      <c r="VLQ60" s="526"/>
      <c r="VLR60" s="526"/>
      <c r="VLS60" s="526"/>
      <c r="VLT60" s="526"/>
      <c r="VLU60" s="526"/>
      <c r="VLV60" s="526"/>
      <c r="VLW60" s="526"/>
      <c r="VLX60" s="526"/>
      <c r="VLY60" s="526"/>
      <c r="VLZ60" s="526"/>
      <c r="VMA60" s="526"/>
      <c r="VMB60" s="526"/>
      <c r="VMC60" s="526"/>
      <c r="VMD60" s="526"/>
      <c r="VME60" s="526"/>
      <c r="VMF60" s="526"/>
      <c r="VMG60" s="526"/>
      <c r="VMH60" s="526"/>
      <c r="VMI60" s="526"/>
      <c r="VMJ60" s="526"/>
      <c r="VMK60" s="526"/>
      <c r="VML60" s="526"/>
      <c r="VMM60" s="526"/>
      <c r="VMN60" s="526"/>
      <c r="VMO60" s="526"/>
      <c r="VMP60" s="526"/>
      <c r="VMQ60" s="526"/>
      <c r="VMR60" s="526"/>
      <c r="VMS60" s="526"/>
      <c r="VMT60" s="526"/>
      <c r="VMU60" s="526"/>
      <c r="VMV60" s="526"/>
      <c r="VMW60" s="526"/>
      <c r="VMX60" s="526"/>
      <c r="VMY60" s="526"/>
      <c r="VMZ60" s="526"/>
      <c r="VNA60" s="526"/>
      <c r="VNB60" s="526"/>
      <c r="VNC60" s="526"/>
      <c r="VND60" s="526"/>
      <c r="VNE60" s="526"/>
      <c r="VNF60" s="526"/>
      <c r="VNG60" s="526"/>
      <c r="VNH60" s="526"/>
      <c r="VNI60" s="526"/>
      <c r="VNJ60" s="526"/>
      <c r="VNK60" s="526"/>
      <c r="VNL60" s="526"/>
      <c r="VNM60" s="526"/>
      <c r="VNN60" s="526"/>
      <c r="VNO60" s="526"/>
      <c r="VNP60" s="526"/>
      <c r="VNQ60" s="526"/>
      <c r="VNR60" s="526"/>
      <c r="VNS60" s="526"/>
      <c r="VNT60" s="526"/>
      <c r="VNU60" s="526"/>
      <c r="VNV60" s="526"/>
      <c r="VNW60" s="526"/>
      <c r="VNX60" s="526"/>
      <c r="VNY60" s="526"/>
      <c r="VNZ60" s="526"/>
      <c r="VOA60" s="526"/>
      <c r="VOB60" s="526"/>
      <c r="VOC60" s="526"/>
      <c r="VOD60" s="526"/>
      <c r="VOE60" s="526"/>
      <c r="VOF60" s="526"/>
      <c r="VOG60" s="526"/>
      <c r="VOH60" s="526"/>
      <c r="VOI60" s="526"/>
      <c r="VOJ60" s="526"/>
      <c r="VOK60" s="526"/>
      <c r="VOL60" s="526"/>
      <c r="VOM60" s="526"/>
      <c r="VON60" s="526"/>
      <c r="VOO60" s="526"/>
      <c r="VOP60" s="526"/>
      <c r="VOQ60" s="526"/>
      <c r="VOR60" s="526"/>
      <c r="VOS60" s="526"/>
      <c r="VOT60" s="526"/>
      <c r="VOU60" s="526"/>
      <c r="VOV60" s="526"/>
      <c r="VOW60" s="526"/>
      <c r="VOX60" s="526"/>
      <c r="VOY60" s="526"/>
      <c r="VOZ60" s="526"/>
      <c r="VPA60" s="526"/>
      <c r="VPB60" s="526"/>
      <c r="VPC60" s="526"/>
      <c r="VPD60" s="526"/>
      <c r="VPE60" s="526"/>
      <c r="VPF60" s="526"/>
      <c r="VPG60" s="526"/>
      <c r="VPH60" s="526"/>
      <c r="VPI60" s="526"/>
      <c r="VPJ60" s="526"/>
      <c r="VPK60" s="526"/>
      <c r="VPL60" s="526"/>
      <c r="VPM60" s="526"/>
      <c r="VPN60" s="526"/>
      <c r="VPO60" s="526"/>
      <c r="VPP60" s="526"/>
      <c r="VPQ60" s="526"/>
      <c r="VPR60" s="526"/>
      <c r="VPS60" s="526"/>
      <c r="VPT60" s="526"/>
      <c r="VPU60" s="526"/>
      <c r="VPV60" s="526"/>
      <c r="VPW60" s="526"/>
      <c r="VPX60" s="526"/>
      <c r="VPY60" s="526"/>
      <c r="VPZ60" s="526"/>
      <c r="VQA60" s="526"/>
      <c r="VQB60" s="526"/>
      <c r="VQC60" s="526"/>
      <c r="VQD60" s="526"/>
      <c r="VQE60" s="526"/>
      <c r="VQF60" s="526"/>
      <c r="VQG60" s="526"/>
      <c r="VQH60" s="526"/>
      <c r="VQI60" s="526"/>
      <c r="VQJ60" s="526"/>
      <c r="VQK60" s="526"/>
      <c r="VQL60" s="526"/>
      <c r="VQM60" s="526"/>
      <c r="VQN60" s="526"/>
      <c r="VQO60" s="526"/>
      <c r="VQP60" s="526"/>
      <c r="VQQ60" s="526"/>
      <c r="VQR60" s="526"/>
      <c r="VQS60" s="526"/>
      <c r="VQT60" s="526"/>
      <c r="VQU60" s="526"/>
      <c r="VQV60" s="526"/>
      <c r="VQW60" s="526"/>
      <c r="VQX60" s="526"/>
      <c r="VQY60" s="526"/>
      <c r="VQZ60" s="526"/>
      <c r="VRA60" s="526"/>
      <c r="VRB60" s="526"/>
      <c r="VRC60" s="526"/>
      <c r="VRD60" s="526"/>
      <c r="VRE60" s="526"/>
      <c r="VRF60" s="526"/>
      <c r="VRG60" s="526"/>
      <c r="VRH60" s="526"/>
      <c r="VRI60" s="526"/>
      <c r="VRJ60" s="526"/>
      <c r="VRK60" s="526"/>
      <c r="VRL60" s="526"/>
      <c r="VRM60" s="526"/>
      <c r="VRN60" s="526"/>
      <c r="VRO60" s="526"/>
      <c r="VRP60" s="526"/>
      <c r="VRQ60" s="526"/>
      <c r="VRR60" s="526"/>
      <c r="VRS60" s="526"/>
      <c r="VRT60" s="526"/>
      <c r="VRU60" s="526"/>
      <c r="VRV60" s="526"/>
      <c r="VRW60" s="526"/>
      <c r="VRX60" s="526"/>
      <c r="VRY60" s="526"/>
      <c r="VRZ60" s="526"/>
      <c r="VSA60" s="526"/>
      <c r="VSB60" s="526"/>
      <c r="VSC60" s="526"/>
      <c r="VSD60" s="526"/>
      <c r="VSE60" s="526"/>
      <c r="VSF60" s="526"/>
      <c r="VSG60" s="526"/>
      <c r="VSH60" s="526"/>
      <c r="VSI60" s="526"/>
      <c r="VSJ60" s="526"/>
      <c r="VSK60" s="526"/>
      <c r="VSL60" s="526"/>
      <c r="VSM60" s="526"/>
      <c r="VSN60" s="526"/>
      <c r="VSO60" s="526"/>
      <c r="VSP60" s="526"/>
      <c r="VSQ60" s="526"/>
      <c r="VSR60" s="526"/>
      <c r="VSS60" s="526"/>
      <c r="VST60" s="526"/>
      <c r="VSU60" s="526"/>
      <c r="VSV60" s="526"/>
      <c r="VSW60" s="526"/>
      <c r="VSX60" s="526"/>
      <c r="VSY60" s="526"/>
      <c r="VSZ60" s="526"/>
      <c r="VTA60" s="526"/>
      <c r="VTB60" s="526"/>
      <c r="VTC60" s="526"/>
      <c r="VTD60" s="526"/>
      <c r="VTE60" s="526"/>
      <c r="VTF60" s="526"/>
      <c r="VTG60" s="526"/>
      <c r="VTH60" s="526"/>
      <c r="VTI60" s="526"/>
      <c r="VTJ60" s="526"/>
      <c r="VTK60" s="526"/>
      <c r="VTL60" s="526"/>
      <c r="VTM60" s="526"/>
      <c r="VTN60" s="526"/>
      <c r="VTO60" s="526"/>
      <c r="VTP60" s="526"/>
      <c r="VTQ60" s="526"/>
      <c r="VTR60" s="526"/>
      <c r="VTS60" s="526"/>
      <c r="VTT60" s="526"/>
      <c r="VTU60" s="526"/>
      <c r="VTV60" s="526"/>
      <c r="VTW60" s="526"/>
      <c r="VTX60" s="526"/>
      <c r="VTY60" s="526"/>
      <c r="VTZ60" s="526"/>
      <c r="VUA60" s="526"/>
      <c r="VUB60" s="526"/>
      <c r="VUC60" s="526"/>
      <c r="VUD60" s="526"/>
      <c r="VUE60" s="526"/>
      <c r="VUF60" s="526"/>
      <c r="VUG60" s="526"/>
      <c r="VUH60" s="526"/>
      <c r="VUI60" s="526"/>
      <c r="VUJ60" s="526"/>
      <c r="VUK60" s="526"/>
      <c r="VUL60" s="526"/>
      <c r="VUM60" s="526"/>
      <c r="VUN60" s="526"/>
      <c r="VUO60" s="526"/>
      <c r="VUP60" s="526"/>
      <c r="VUQ60" s="526"/>
      <c r="VUR60" s="526"/>
      <c r="VUS60" s="526"/>
      <c r="VUT60" s="526"/>
      <c r="VUU60" s="526"/>
      <c r="VUV60" s="526"/>
      <c r="VUW60" s="526"/>
      <c r="VUX60" s="526"/>
      <c r="VUY60" s="526"/>
      <c r="VUZ60" s="526"/>
      <c r="VVA60" s="526"/>
      <c r="VVB60" s="526"/>
      <c r="VVC60" s="526"/>
      <c r="VVD60" s="526"/>
      <c r="VVE60" s="526"/>
      <c r="VVF60" s="526"/>
      <c r="VVG60" s="526"/>
      <c r="VVH60" s="526"/>
      <c r="VVI60" s="526"/>
      <c r="VVJ60" s="526"/>
      <c r="VVK60" s="526"/>
      <c r="VVL60" s="526"/>
      <c r="VVM60" s="526"/>
      <c r="VVN60" s="526"/>
      <c r="VVO60" s="526"/>
      <c r="VVP60" s="526"/>
      <c r="VVQ60" s="526"/>
      <c r="VVR60" s="526"/>
      <c r="VVS60" s="526"/>
      <c r="VVT60" s="526"/>
      <c r="VVU60" s="526"/>
      <c r="VVV60" s="526"/>
      <c r="VVW60" s="526"/>
      <c r="VVX60" s="526"/>
      <c r="VVY60" s="526"/>
      <c r="VVZ60" s="526"/>
      <c r="VWA60" s="526"/>
      <c r="VWB60" s="526"/>
      <c r="VWC60" s="526"/>
      <c r="VWD60" s="526"/>
      <c r="VWE60" s="526"/>
      <c r="VWF60" s="526"/>
      <c r="VWG60" s="526"/>
      <c r="VWH60" s="526"/>
      <c r="VWI60" s="526"/>
      <c r="VWJ60" s="526"/>
      <c r="VWK60" s="526"/>
      <c r="VWL60" s="526"/>
      <c r="VWM60" s="526"/>
      <c r="VWN60" s="526"/>
      <c r="VWO60" s="526"/>
      <c r="VWP60" s="526"/>
      <c r="VWQ60" s="526"/>
      <c r="VWR60" s="526"/>
      <c r="VWS60" s="526"/>
      <c r="VWT60" s="526"/>
      <c r="VWU60" s="526"/>
      <c r="VWV60" s="526"/>
      <c r="VWW60" s="526"/>
      <c r="VWX60" s="526"/>
      <c r="VWY60" s="526"/>
      <c r="VWZ60" s="526"/>
      <c r="VXA60" s="526"/>
      <c r="VXB60" s="526"/>
      <c r="VXC60" s="526"/>
      <c r="VXD60" s="526"/>
      <c r="VXE60" s="526"/>
      <c r="VXF60" s="526"/>
      <c r="VXG60" s="526"/>
      <c r="VXH60" s="526"/>
      <c r="VXI60" s="526"/>
      <c r="VXJ60" s="526"/>
      <c r="VXK60" s="526"/>
      <c r="VXL60" s="526"/>
      <c r="VXM60" s="526"/>
      <c r="VXN60" s="526"/>
      <c r="VXO60" s="526"/>
      <c r="VXP60" s="526"/>
      <c r="VXQ60" s="526"/>
      <c r="VXR60" s="526"/>
      <c r="VXS60" s="526"/>
      <c r="VXT60" s="526"/>
      <c r="VXU60" s="526"/>
      <c r="VXV60" s="526"/>
      <c r="VXW60" s="526"/>
      <c r="VXX60" s="526"/>
      <c r="VXY60" s="526"/>
      <c r="VXZ60" s="526"/>
      <c r="VYA60" s="526"/>
      <c r="VYB60" s="526"/>
      <c r="VYC60" s="526"/>
      <c r="VYD60" s="526"/>
      <c r="VYE60" s="526"/>
      <c r="VYF60" s="526"/>
      <c r="VYG60" s="526"/>
      <c r="VYH60" s="526"/>
      <c r="VYI60" s="526"/>
      <c r="VYJ60" s="526"/>
      <c r="VYK60" s="526"/>
      <c r="VYL60" s="526"/>
      <c r="VYM60" s="526"/>
      <c r="VYN60" s="526"/>
      <c r="VYO60" s="526"/>
      <c r="VYP60" s="526"/>
      <c r="VYQ60" s="526"/>
      <c r="VYR60" s="526"/>
      <c r="VYS60" s="526"/>
      <c r="VYT60" s="526"/>
      <c r="VYU60" s="526"/>
      <c r="VYV60" s="526"/>
      <c r="VYW60" s="526"/>
      <c r="VYX60" s="526"/>
      <c r="VYY60" s="526"/>
      <c r="VYZ60" s="526"/>
      <c r="VZA60" s="526"/>
      <c r="VZB60" s="526"/>
      <c r="VZC60" s="526"/>
      <c r="VZD60" s="526"/>
      <c r="VZE60" s="526"/>
      <c r="VZF60" s="526"/>
      <c r="VZG60" s="526"/>
      <c r="VZH60" s="526"/>
      <c r="VZI60" s="526"/>
      <c r="VZJ60" s="526"/>
      <c r="VZK60" s="526"/>
      <c r="VZL60" s="526"/>
      <c r="VZM60" s="526"/>
      <c r="VZN60" s="526"/>
      <c r="VZO60" s="526"/>
      <c r="VZP60" s="526"/>
      <c r="VZQ60" s="526"/>
      <c r="VZR60" s="526"/>
      <c r="VZS60" s="526"/>
      <c r="VZT60" s="526"/>
      <c r="VZU60" s="526"/>
      <c r="VZV60" s="526"/>
      <c r="VZW60" s="526"/>
      <c r="VZX60" s="526"/>
      <c r="VZY60" s="526"/>
      <c r="VZZ60" s="526"/>
      <c r="WAA60" s="526"/>
      <c r="WAB60" s="526"/>
      <c r="WAC60" s="526"/>
      <c r="WAD60" s="526"/>
      <c r="WAE60" s="526"/>
      <c r="WAF60" s="526"/>
      <c r="WAG60" s="526"/>
      <c r="WAH60" s="526"/>
      <c r="WAI60" s="526"/>
      <c r="WAJ60" s="526"/>
      <c r="WAK60" s="526"/>
      <c r="WAL60" s="526"/>
      <c r="WAM60" s="526"/>
      <c r="WAN60" s="526"/>
      <c r="WAO60" s="526"/>
      <c r="WAP60" s="526"/>
      <c r="WAQ60" s="526"/>
      <c r="WAR60" s="526"/>
      <c r="WAS60" s="526"/>
      <c r="WAT60" s="526"/>
      <c r="WAU60" s="526"/>
      <c r="WAV60" s="526"/>
      <c r="WAW60" s="526"/>
      <c r="WAX60" s="526"/>
      <c r="WAY60" s="526"/>
      <c r="WAZ60" s="526"/>
      <c r="WBA60" s="526"/>
      <c r="WBB60" s="526"/>
      <c r="WBC60" s="526"/>
      <c r="WBD60" s="526"/>
      <c r="WBE60" s="526"/>
      <c r="WBF60" s="526"/>
      <c r="WBG60" s="526"/>
      <c r="WBH60" s="526"/>
      <c r="WBI60" s="526"/>
      <c r="WBJ60" s="526"/>
      <c r="WBK60" s="526"/>
      <c r="WBL60" s="526"/>
      <c r="WBM60" s="526"/>
      <c r="WBN60" s="526"/>
      <c r="WBO60" s="526"/>
      <c r="WBP60" s="526"/>
      <c r="WBQ60" s="526"/>
      <c r="WBR60" s="526"/>
      <c r="WBS60" s="526"/>
      <c r="WBT60" s="526"/>
      <c r="WBU60" s="526"/>
      <c r="WBV60" s="526"/>
      <c r="WBW60" s="526"/>
      <c r="WBX60" s="526"/>
      <c r="WBY60" s="526"/>
      <c r="WBZ60" s="526"/>
      <c r="WCA60" s="526"/>
      <c r="WCB60" s="526"/>
      <c r="WCC60" s="526"/>
      <c r="WCD60" s="526"/>
      <c r="WCE60" s="526"/>
      <c r="WCF60" s="526"/>
      <c r="WCG60" s="526"/>
      <c r="WCH60" s="526"/>
      <c r="WCI60" s="526"/>
      <c r="WCJ60" s="526"/>
      <c r="WCK60" s="526"/>
      <c r="WCL60" s="526"/>
      <c r="WCM60" s="526"/>
      <c r="WCN60" s="526"/>
      <c r="WCO60" s="526"/>
      <c r="WCP60" s="526"/>
      <c r="WCQ60" s="526"/>
      <c r="WCR60" s="526"/>
      <c r="WCS60" s="526"/>
      <c r="WCT60" s="526"/>
      <c r="WCU60" s="526"/>
      <c r="WCV60" s="526"/>
      <c r="WCW60" s="526"/>
      <c r="WCX60" s="526"/>
      <c r="WCY60" s="526"/>
      <c r="WCZ60" s="526"/>
      <c r="WDA60" s="526"/>
      <c r="WDB60" s="526"/>
      <c r="WDC60" s="526"/>
      <c r="WDD60" s="526"/>
      <c r="WDE60" s="526"/>
      <c r="WDF60" s="526"/>
      <c r="WDG60" s="526"/>
      <c r="WDH60" s="526"/>
      <c r="WDI60" s="526"/>
      <c r="WDJ60" s="526"/>
      <c r="WDK60" s="526"/>
      <c r="WDL60" s="526"/>
      <c r="WDM60" s="526"/>
      <c r="WDN60" s="526"/>
      <c r="WDO60" s="526"/>
      <c r="WDP60" s="526"/>
      <c r="WDQ60" s="526"/>
      <c r="WDR60" s="526"/>
      <c r="WDS60" s="526"/>
      <c r="WDT60" s="526"/>
      <c r="WDU60" s="526"/>
      <c r="WDV60" s="526"/>
      <c r="WDW60" s="526"/>
      <c r="WDX60" s="526"/>
      <c r="WDY60" s="526"/>
      <c r="WDZ60" s="526"/>
      <c r="WEA60" s="526"/>
      <c r="WEB60" s="526"/>
      <c r="WEC60" s="526"/>
      <c r="WED60" s="526"/>
      <c r="WEE60" s="526"/>
      <c r="WEF60" s="526"/>
      <c r="WEG60" s="526"/>
      <c r="WEH60" s="526"/>
      <c r="WEI60" s="526"/>
      <c r="WEJ60" s="526"/>
      <c r="WEK60" s="526"/>
      <c r="WEL60" s="526"/>
      <c r="WEM60" s="526"/>
      <c r="WEN60" s="526"/>
      <c r="WEO60" s="526"/>
      <c r="WEP60" s="526"/>
      <c r="WEQ60" s="526"/>
      <c r="WER60" s="526"/>
      <c r="WES60" s="526"/>
      <c r="WET60" s="526"/>
      <c r="WEU60" s="526"/>
      <c r="WEV60" s="526"/>
      <c r="WEW60" s="526"/>
      <c r="WEX60" s="526"/>
      <c r="WEY60" s="526"/>
      <c r="WEZ60" s="526"/>
      <c r="WFA60" s="526"/>
      <c r="WFB60" s="526"/>
      <c r="WFC60" s="526"/>
      <c r="WFD60" s="526"/>
      <c r="WFE60" s="526"/>
      <c r="WFF60" s="526"/>
      <c r="WFG60" s="526"/>
      <c r="WFH60" s="526"/>
      <c r="WFI60" s="526"/>
      <c r="WFJ60" s="526"/>
      <c r="WFK60" s="526"/>
      <c r="WFL60" s="526"/>
      <c r="WFM60" s="526"/>
      <c r="WFN60" s="526"/>
      <c r="WFO60" s="526"/>
      <c r="WFP60" s="526"/>
      <c r="WFQ60" s="526"/>
      <c r="WFR60" s="526"/>
      <c r="WFS60" s="526"/>
      <c r="WFT60" s="526"/>
      <c r="WFU60" s="526"/>
      <c r="WFV60" s="526"/>
      <c r="WFW60" s="526"/>
      <c r="WFX60" s="526"/>
      <c r="WFY60" s="526"/>
      <c r="WFZ60" s="526"/>
      <c r="WGA60" s="526"/>
      <c r="WGB60" s="526"/>
      <c r="WGC60" s="526"/>
      <c r="WGD60" s="526"/>
      <c r="WGE60" s="526"/>
      <c r="WGF60" s="526"/>
      <c r="WGG60" s="526"/>
      <c r="WGH60" s="526"/>
      <c r="WGI60" s="526"/>
      <c r="WGJ60" s="526"/>
      <c r="WGK60" s="526"/>
      <c r="WGL60" s="526"/>
      <c r="WGM60" s="526"/>
      <c r="WGN60" s="526"/>
      <c r="WGO60" s="526"/>
      <c r="WGP60" s="526"/>
      <c r="WGQ60" s="526"/>
      <c r="WGR60" s="526"/>
      <c r="WGS60" s="526"/>
      <c r="WGT60" s="526"/>
      <c r="WGU60" s="526"/>
      <c r="WGV60" s="526"/>
      <c r="WGW60" s="526"/>
      <c r="WGX60" s="526"/>
      <c r="WGY60" s="526"/>
      <c r="WGZ60" s="526"/>
      <c r="WHA60" s="526"/>
      <c r="WHB60" s="526"/>
      <c r="WHC60" s="526"/>
      <c r="WHD60" s="526"/>
      <c r="WHE60" s="526"/>
      <c r="WHF60" s="526"/>
      <c r="WHG60" s="526"/>
      <c r="WHH60" s="526"/>
      <c r="WHI60" s="526"/>
      <c r="WHJ60" s="526"/>
      <c r="WHK60" s="526"/>
      <c r="WHL60" s="526"/>
      <c r="WHM60" s="526"/>
      <c r="WHN60" s="526"/>
      <c r="WHO60" s="526"/>
      <c r="WHP60" s="526"/>
      <c r="WHQ60" s="526"/>
      <c r="WHR60" s="526"/>
      <c r="WHS60" s="526"/>
      <c r="WHT60" s="526"/>
      <c r="WHU60" s="526"/>
      <c r="WHV60" s="526"/>
      <c r="WHW60" s="526"/>
      <c r="WHX60" s="526"/>
      <c r="WHY60" s="526"/>
      <c r="WHZ60" s="526"/>
      <c r="WIA60" s="526"/>
      <c r="WIB60" s="526"/>
      <c r="WIC60" s="526"/>
      <c r="WID60" s="526"/>
      <c r="WIE60" s="526"/>
      <c r="WIF60" s="526"/>
      <c r="WIG60" s="526"/>
      <c r="WIH60" s="526"/>
      <c r="WII60" s="526"/>
      <c r="WIJ60" s="526"/>
      <c r="WIK60" s="526"/>
      <c r="WIL60" s="526"/>
      <c r="WIM60" s="526"/>
      <c r="WIN60" s="526"/>
      <c r="WIO60" s="526"/>
      <c r="WIP60" s="526"/>
      <c r="WIQ60" s="526"/>
      <c r="WIR60" s="526"/>
      <c r="WIS60" s="526"/>
      <c r="WIT60" s="526"/>
      <c r="WIU60" s="526"/>
      <c r="WIV60" s="526"/>
      <c r="WIW60" s="526"/>
      <c r="WIX60" s="526"/>
      <c r="WIY60" s="526"/>
      <c r="WIZ60" s="526"/>
      <c r="WJA60" s="526"/>
      <c r="WJB60" s="526"/>
      <c r="WJC60" s="526"/>
      <c r="WJD60" s="526"/>
      <c r="WJE60" s="526"/>
      <c r="WJF60" s="526"/>
      <c r="WJG60" s="526"/>
      <c r="WJH60" s="526"/>
      <c r="WJI60" s="526"/>
      <c r="WJJ60" s="526"/>
      <c r="WJK60" s="526"/>
      <c r="WJL60" s="526"/>
      <c r="WJM60" s="526"/>
      <c r="WJN60" s="526"/>
      <c r="WJO60" s="526"/>
      <c r="WJP60" s="526"/>
      <c r="WJQ60" s="526"/>
      <c r="WJR60" s="526"/>
      <c r="WJS60" s="526"/>
      <c r="WJT60" s="526"/>
      <c r="WJU60" s="526"/>
      <c r="WJV60" s="526"/>
      <c r="WJW60" s="526"/>
      <c r="WJX60" s="526"/>
      <c r="WJY60" s="526"/>
      <c r="WJZ60" s="526"/>
      <c r="WKA60" s="526"/>
      <c r="WKB60" s="526"/>
      <c r="WKC60" s="526"/>
      <c r="WKD60" s="526"/>
      <c r="WKE60" s="526"/>
      <c r="WKF60" s="526"/>
      <c r="WKG60" s="526"/>
      <c r="WKH60" s="526"/>
      <c r="WKI60" s="526"/>
      <c r="WKJ60" s="526"/>
      <c r="WKK60" s="526"/>
      <c r="WKL60" s="526"/>
      <c r="WKM60" s="526"/>
      <c r="WKN60" s="526"/>
      <c r="WKO60" s="526"/>
      <c r="WKP60" s="526"/>
      <c r="WKQ60" s="526"/>
      <c r="WKR60" s="526"/>
      <c r="WKS60" s="526"/>
      <c r="WKT60" s="526"/>
      <c r="WKU60" s="526"/>
      <c r="WKV60" s="526"/>
      <c r="WKW60" s="526"/>
      <c r="WKX60" s="526"/>
      <c r="WKY60" s="526"/>
      <c r="WKZ60" s="526"/>
      <c r="WLA60" s="526"/>
      <c r="WLB60" s="526"/>
      <c r="WLC60" s="526"/>
      <c r="WLD60" s="526"/>
      <c r="WLE60" s="526"/>
      <c r="WLF60" s="526"/>
      <c r="WLG60" s="526"/>
      <c r="WLH60" s="526"/>
      <c r="WLI60" s="526"/>
      <c r="WLJ60" s="526"/>
      <c r="WLK60" s="526"/>
      <c r="WLL60" s="526"/>
      <c r="WLM60" s="526"/>
      <c r="WLN60" s="526"/>
      <c r="WLO60" s="526"/>
      <c r="WLP60" s="526"/>
      <c r="WLQ60" s="526"/>
      <c r="WLR60" s="526"/>
      <c r="WLS60" s="526"/>
      <c r="WLT60" s="526"/>
      <c r="WLU60" s="526"/>
      <c r="WLV60" s="526"/>
      <c r="WLW60" s="526"/>
      <c r="WLX60" s="526"/>
      <c r="WLY60" s="526"/>
      <c r="WLZ60" s="526"/>
      <c r="WMA60" s="526"/>
      <c r="WMB60" s="526"/>
      <c r="WMC60" s="526"/>
      <c r="WMD60" s="526"/>
      <c r="WME60" s="526"/>
      <c r="WMF60" s="526"/>
      <c r="WMG60" s="526"/>
      <c r="WMH60" s="526"/>
      <c r="WMI60" s="526"/>
      <c r="WMJ60" s="526"/>
      <c r="WMK60" s="526"/>
      <c r="WML60" s="526"/>
      <c r="WMM60" s="526"/>
      <c r="WMN60" s="526"/>
      <c r="WMO60" s="526"/>
      <c r="WMP60" s="526"/>
      <c r="WMQ60" s="526"/>
      <c r="WMR60" s="526"/>
      <c r="WMS60" s="526"/>
      <c r="WMT60" s="526"/>
      <c r="WMU60" s="526"/>
      <c r="WMV60" s="526"/>
      <c r="WMW60" s="526"/>
      <c r="WMX60" s="526"/>
      <c r="WMY60" s="526"/>
      <c r="WMZ60" s="526"/>
      <c r="WNA60" s="526"/>
      <c r="WNB60" s="526"/>
      <c r="WNC60" s="526"/>
      <c r="WND60" s="526"/>
      <c r="WNE60" s="526"/>
      <c r="WNF60" s="526"/>
      <c r="WNG60" s="526"/>
      <c r="WNH60" s="526"/>
      <c r="WNI60" s="526"/>
      <c r="WNJ60" s="526"/>
      <c r="WNK60" s="526"/>
      <c r="WNL60" s="526"/>
      <c r="WNM60" s="526"/>
      <c r="WNN60" s="526"/>
      <c r="WNO60" s="526"/>
      <c r="WNP60" s="526"/>
      <c r="WNQ60" s="526"/>
      <c r="WNR60" s="526"/>
      <c r="WNS60" s="526"/>
      <c r="WNT60" s="526"/>
      <c r="WNU60" s="526"/>
      <c r="WNV60" s="526"/>
      <c r="WNW60" s="526"/>
      <c r="WNX60" s="526"/>
      <c r="WNY60" s="526"/>
      <c r="WNZ60" s="526"/>
      <c r="WOA60" s="526"/>
      <c r="WOB60" s="526"/>
      <c r="WOC60" s="526"/>
      <c r="WOD60" s="526"/>
      <c r="WOE60" s="526"/>
      <c r="WOF60" s="526"/>
      <c r="WOG60" s="526"/>
      <c r="WOH60" s="526"/>
      <c r="WOI60" s="526"/>
      <c r="WOJ60" s="526"/>
      <c r="WOK60" s="526"/>
      <c r="WOL60" s="526"/>
      <c r="WOM60" s="526"/>
      <c r="WON60" s="526"/>
      <c r="WOO60" s="526"/>
      <c r="WOP60" s="526"/>
      <c r="WOQ60" s="526"/>
      <c r="WOR60" s="526"/>
      <c r="WOS60" s="526"/>
      <c r="WOT60" s="526"/>
      <c r="WOU60" s="526"/>
      <c r="WOV60" s="526"/>
      <c r="WOW60" s="526"/>
      <c r="WOX60" s="526"/>
      <c r="WOY60" s="526"/>
      <c r="WOZ60" s="526"/>
      <c r="WPA60" s="526"/>
      <c r="WPB60" s="526"/>
      <c r="WPC60" s="526"/>
      <c r="WPD60" s="526"/>
      <c r="WPE60" s="526"/>
      <c r="WPF60" s="526"/>
      <c r="WPG60" s="526"/>
      <c r="WPH60" s="526"/>
      <c r="WPI60" s="526"/>
      <c r="WPJ60" s="526"/>
      <c r="WPK60" s="526"/>
      <c r="WPL60" s="526"/>
      <c r="WPM60" s="526"/>
      <c r="WPN60" s="526"/>
      <c r="WPO60" s="526"/>
      <c r="WPP60" s="526"/>
      <c r="WPQ60" s="526"/>
      <c r="WPR60" s="526"/>
      <c r="WPS60" s="526"/>
      <c r="WPT60" s="526"/>
      <c r="WPU60" s="526"/>
      <c r="WPV60" s="526"/>
      <c r="WPW60" s="526"/>
      <c r="WPX60" s="526"/>
      <c r="WPY60" s="526"/>
      <c r="WPZ60" s="526"/>
      <c r="WQA60" s="526"/>
      <c r="WQB60" s="526"/>
      <c r="WQC60" s="526"/>
      <c r="WQD60" s="526"/>
      <c r="WQE60" s="526"/>
      <c r="WQF60" s="526"/>
      <c r="WQG60" s="526"/>
      <c r="WQH60" s="526"/>
      <c r="WQI60" s="526"/>
      <c r="WQJ60" s="526"/>
      <c r="WQK60" s="526"/>
      <c r="WQL60" s="526"/>
      <c r="WQM60" s="526"/>
      <c r="WQN60" s="526"/>
      <c r="WQO60" s="526"/>
      <c r="WQP60" s="526"/>
      <c r="WQQ60" s="526"/>
      <c r="WQR60" s="526"/>
      <c r="WQS60" s="526"/>
      <c r="WQT60" s="526"/>
      <c r="WQU60" s="526"/>
      <c r="WQV60" s="526"/>
      <c r="WQW60" s="526"/>
      <c r="WQX60" s="526"/>
      <c r="WQY60" s="526"/>
      <c r="WQZ60" s="526"/>
      <c r="WRA60" s="526"/>
      <c r="WRB60" s="526"/>
      <c r="WRC60" s="526"/>
      <c r="WRD60" s="526"/>
      <c r="WRE60" s="526"/>
      <c r="WRF60" s="526"/>
      <c r="WRG60" s="526"/>
      <c r="WRH60" s="526"/>
      <c r="WRI60" s="526"/>
      <c r="WRJ60" s="526"/>
      <c r="WRK60" s="526"/>
      <c r="WRL60" s="526"/>
      <c r="WRM60" s="526"/>
      <c r="WRN60" s="526"/>
      <c r="WRO60" s="526"/>
      <c r="WRP60" s="526"/>
      <c r="WRQ60" s="526"/>
      <c r="WRR60" s="526"/>
      <c r="WRS60" s="526"/>
      <c r="WRT60" s="526"/>
      <c r="WRU60" s="526"/>
      <c r="WRV60" s="526"/>
      <c r="WRW60" s="526"/>
      <c r="WRX60" s="526"/>
      <c r="WRY60" s="526"/>
      <c r="WRZ60" s="526"/>
      <c r="WSA60" s="526"/>
      <c r="WSB60" s="526"/>
      <c r="WSC60" s="526"/>
      <c r="WSD60" s="526"/>
      <c r="WSE60" s="526"/>
      <c r="WSF60" s="526"/>
      <c r="WSG60" s="526"/>
      <c r="WSH60" s="526"/>
      <c r="WSI60" s="526"/>
      <c r="WSJ60" s="526"/>
      <c r="WSK60" s="526"/>
      <c r="WSL60" s="526"/>
      <c r="WSM60" s="526"/>
      <c r="WSN60" s="526"/>
      <c r="WSO60" s="526"/>
      <c r="WSP60" s="526"/>
      <c r="WSQ60" s="526"/>
      <c r="WSR60" s="526"/>
      <c r="WSS60" s="526"/>
      <c r="WST60" s="526"/>
      <c r="WSU60" s="526"/>
      <c r="WSV60" s="526"/>
      <c r="WSW60" s="526"/>
      <c r="WSX60" s="526"/>
      <c r="WSY60" s="526"/>
      <c r="WSZ60" s="526"/>
      <c r="WTA60" s="526"/>
      <c r="WTB60" s="526"/>
      <c r="WTC60" s="526"/>
      <c r="WTD60" s="526"/>
      <c r="WTE60" s="526"/>
      <c r="WTF60" s="526"/>
      <c r="WTG60" s="526"/>
      <c r="WTH60" s="526"/>
      <c r="WTI60" s="526"/>
      <c r="WTJ60" s="526"/>
      <c r="WTK60" s="526"/>
      <c r="WTL60" s="526"/>
      <c r="WTM60" s="526"/>
      <c r="WTN60" s="526"/>
      <c r="WTO60" s="526"/>
      <c r="WTP60" s="526"/>
      <c r="WTQ60" s="526"/>
      <c r="WTR60" s="526"/>
      <c r="WTS60" s="526"/>
      <c r="WTT60" s="526"/>
      <c r="WTU60" s="526"/>
      <c r="WTV60" s="526"/>
      <c r="WTW60" s="526"/>
      <c r="WTX60" s="526"/>
      <c r="WTY60" s="526"/>
      <c r="WTZ60" s="526"/>
      <c r="WUA60" s="526"/>
      <c r="WUB60" s="526"/>
      <c r="WUC60" s="526"/>
      <c r="WUD60" s="526"/>
      <c r="WUE60" s="526"/>
      <c r="WUF60" s="526"/>
      <c r="WUG60" s="526"/>
      <c r="WUH60" s="526"/>
      <c r="WUI60" s="526"/>
      <c r="WUJ60" s="526"/>
      <c r="WUK60" s="526"/>
      <c r="WUL60" s="526"/>
      <c r="WUM60" s="526"/>
      <c r="WUN60" s="526"/>
      <c r="WUO60" s="526"/>
      <c r="WUP60" s="526"/>
      <c r="WUQ60" s="526"/>
      <c r="WUR60" s="526"/>
      <c r="WUS60" s="526"/>
      <c r="WUT60" s="526"/>
      <c r="WUU60" s="526"/>
      <c r="WUV60" s="526"/>
      <c r="WUW60" s="526"/>
      <c r="WUX60" s="526"/>
      <c r="WUY60" s="526"/>
      <c r="WUZ60" s="526"/>
      <c r="WVA60" s="526"/>
      <c r="WVB60" s="526"/>
      <c r="WVC60" s="526"/>
      <c r="WVD60" s="526"/>
      <c r="WVE60" s="526"/>
      <c r="WVF60" s="526"/>
      <c r="WVG60" s="526"/>
      <c r="WVH60" s="526"/>
      <c r="WVI60" s="526"/>
      <c r="WVJ60" s="526"/>
      <c r="WVK60" s="526"/>
      <c r="WVL60" s="526"/>
      <c r="WVM60" s="526"/>
      <c r="WVN60" s="526"/>
      <c r="WVO60" s="526"/>
      <c r="WVP60" s="526"/>
      <c r="WVQ60" s="526"/>
      <c r="WVR60" s="526"/>
      <c r="WVS60" s="526"/>
      <c r="WVT60" s="526"/>
      <c r="WVU60" s="526"/>
      <c r="WVV60" s="526"/>
      <c r="WVW60" s="526"/>
      <c r="WVX60" s="526"/>
      <c r="WVY60" s="526"/>
      <c r="WVZ60" s="526"/>
      <c r="WWA60" s="526"/>
      <c r="WWB60" s="526"/>
      <c r="WWC60" s="526"/>
      <c r="WWD60" s="526"/>
      <c r="WWE60" s="526"/>
      <c r="WWF60" s="526"/>
      <c r="WWG60" s="526"/>
      <c r="WWH60" s="526"/>
      <c r="WWI60" s="526"/>
      <c r="WWJ60" s="526"/>
      <c r="WWK60" s="526"/>
      <c r="WWL60" s="526"/>
      <c r="WWM60" s="526"/>
      <c r="WWN60" s="526"/>
      <c r="WWO60" s="526"/>
      <c r="WWP60" s="526"/>
      <c r="WWQ60" s="526"/>
      <c r="WWR60" s="526"/>
      <c r="WWS60" s="526"/>
      <c r="WWT60" s="526"/>
      <c r="WWU60" s="526"/>
      <c r="WWV60" s="526"/>
      <c r="WWW60" s="526"/>
      <c r="WWX60" s="526"/>
      <c r="WWY60" s="526"/>
      <c r="WWZ60" s="526"/>
      <c r="WXA60" s="526"/>
      <c r="WXB60" s="526"/>
      <c r="WXC60" s="526"/>
      <c r="WXD60" s="526"/>
      <c r="WXE60" s="526"/>
      <c r="WXF60" s="526"/>
      <c r="WXG60" s="526"/>
      <c r="WXH60" s="526"/>
      <c r="WXI60" s="526"/>
      <c r="WXJ60" s="526"/>
      <c r="WXK60" s="526"/>
      <c r="WXL60" s="526"/>
      <c r="WXM60" s="526"/>
      <c r="WXN60" s="526"/>
      <c r="WXO60" s="526"/>
      <c r="WXP60" s="526"/>
      <c r="WXQ60" s="526"/>
      <c r="WXR60" s="526"/>
      <c r="WXS60" s="526"/>
      <c r="WXT60" s="526"/>
      <c r="WXU60" s="526"/>
      <c r="WXV60" s="526"/>
      <c r="WXW60" s="526"/>
      <c r="WXX60" s="526"/>
      <c r="WXY60" s="526"/>
      <c r="WXZ60" s="526"/>
      <c r="WYA60" s="526"/>
      <c r="WYB60" s="526"/>
      <c r="WYC60" s="526"/>
      <c r="WYD60" s="526"/>
      <c r="WYE60" s="526"/>
      <c r="WYF60" s="526"/>
      <c r="WYG60" s="526"/>
      <c r="WYH60" s="526"/>
      <c r="WYI60" s="526"/>
      <c r="WYJ60" s="526"/>
      <c r="WYK60" s="526"/>
      <c r="WYL60" s="526"/>
      <c r="WYM60" s="526"/>
      <c r="WYN60" s="526"/>
      <c r="WYO60" s="526"/>
      <c r="WYP60" s="526"/>
      <c r="WYQ60" s="526"/>
      <c r="WYR60" s="526"/>
      <c r="WYS60" s="526"/>
      <c r="WYT60" s="526"/>
      <c r="WYU60" s="526"/>
      <c r="WYV60" s="526"/>
      <c r="WYW60" s="526"/>
      <c r="WYX60" s="526"/>
      <c r="WYY60" s="526"/>
      <c r="WYZ60" s="526"/>
      <c r="WZA60" s="526"/>
      <c r="WZB60" s="526"/>
      <c r="WZC60" s="526"/>
      <c r="WZD60" s="526"/>
      <c r="WZE60" s="526"/>
      <c r="WZF60" s="526"/>
      <c r="WZG60" s="526"/>
      <c r="WZH60" s="526"/>
      <c r="WZI60" s="526"/>
      <c r="WZJ60" s="526"/>
      <c r="WZK60" s="526"/>
      <c r="WZL60" s="526"/>
      <c r="WZM60" s="526"/>
      <c r="WZN60" s="526"/>
      <c r="WZO60" s="526"/>
      <c r="WZP60" s="526"/>
      <c r="WZQ60" s="526"/>
      <c r="WZR60" s="526"/>
      <c r="WZS60" s="526"/>
      <c r="WZT60" s="526"/>
      <c r="WZU60" s="526"/>
      <c r="WZV60" s="526"/>
      <c r="WZW60" s="526"/>
      <c r="WZX60" s="526"/>
      <c r="WZY60" s="526"/>
      <c r="WZZ60" s="526"/>
      <c r="XAA60" s="526"/>
      <c r="XAB60" s="526"/>
      <c r="XAC60" s="526"/>
      <c r="XAD60" s="526"/>
      <c r="XAE60" s="526"/>
      <c r="XAF60" s="526"/>
      <c r="XAG60" s="526"/>
      <c r="XAH60" s="526"/>
      <c r="XAI60" s="526"/>
      <c r="XAJ60" s="526"/>
      <c r="XAK60" s="526"/>
      <c r="XAL60" s="526"/>
      <c r="XAM60" s="526"/>
      <c r="XAN60" s="526"/>
      <c r="XAO60" s="526"/>
      <c r="XAP60" s="526"/>
      <c r="XAQ60" s="526"/>
      <c r="XAR60" s="526"/>
      <c r="XAS60" s="526"/>
      <c r="XAT60" s="526"/>
      <c r="XAU60" s="526"/>
      <c r="XAV60" s="526"/>
      <c r="XAW60" s="526"/>
      <c r="XAX60" s="526"/>
      <c r="XAY60" s="526"/>
      <c r="XAZ60" s="526"/>
      <c r="XBA60" s="526"/>
      <c r="XBB60" s="526"/>
      <c r="XBC60" s="526"/>
      <c r="XBD60" s="526"/>
      <c r="XBE60" s="526"/>
      <c r="XBF60" s="526"/>
      <c r="XBG60" s="526"/>
      <c r="XBH60" s="526"/>
      <c r="XBI60" s="526"/>
      <c r="XBJ60" s="526"/>
      <c r="XBK60" s="526"/>
      <c r="XBL60" s="526"/>
      <c r="XBM60" s="526"/>
      <c r="XBN60" s="526"/>
      <c r="XBO60" s="526"/>
      <c r="XBP60" s="526"/>
      <c r="XBQ60" s="526"/>
      <c r="XBR60" s="526"/>
      <c r="XBS60" s="526"/>
      <c r="XBT60" s="526"/>
      <c r="XBU60" s="526"/>
      <c r="XBV60" s="526"/>
      <c r="XBW60" s="526"/>
      <c r="XBX60" s="526"/>
      <c r="XBY60" s="526"/>
      <c r="XBZ60" s="526"/>
      <c r="XCA60" s="526"/>
      <c r="XCB60" s="526"/>
      <c r="XCC60" s="526"/>
      <c r="XCD60" s="526"/>
      <c r="XCE60" s="526"/>
      <c r="XCF60" s="526"/>
      <c r="XCG60" s="526"/>
      <c r="XCH60" s="526"/>
      <c r="XCI60" s="526"/>
      <c r="XCJ60" s="526"/>
      <c r="XCK60" s="526"/>
      <c r="XCL60" s="526"/>
      <c r="XCM60" s="526"/>
      <c r="XCN60" s="526"/>
      <c r="XCO60" s="526"/>
      <c r="XCP60" s="526"/>
      <c r="XCQ60" s="526"/>
      <c r="XCR60" s="526"/>
      <c r="XCS60" s="526"/>
      <c r="XCT60" s="526"/>
      <c r="XCU60" s="526"/>
      <c r="XCV60" s="526"/>
      <c r="XCW60" s="526"/>
      <c r="XCX60" s="526"/>
      <c r="XCY60" s="526"/>
      <c r="XCZ60" s="526"/>
      <c r="XDA60" s="526"/>
      <c r="XDB60" s="526"/>
      <c r="XDC60" s="526"/>
      <c r="XDD60" s="526"/>
      <c r="XDE60" s="526"/>
      <c r="XDF60" s="526"/>
      <c r="XDG60" s="526"/>
      <c r="XDH60" s="526"/>
      <c r="XDI60" s="526"/>
      <c r="XDJ60" s="526"/>
      <c r="XDK60" s="526"/>
      <c r="XDL60" s="526"/>
      <c r="XDM60" s="526"/>
      <c r="XDN60" s="526"/>
      <c r="XDO60" s="526"/>
      <c r="XDP60" s="526"/>
      <c r="XDQ60" s="526"/>
      <c r="XDR60" s="526"/>
      <c r="XDS60" s="526"/>
      <c r="XDT60" s="526"/>
      <c r="XDU60" s="526"/>
      <c r="XDV60" s="526"/>
      <c r="XDW60" s="526"/>
      <c r="XDX60" s="526"/>
      <c r="XDY60" s="526"/>
      <c r="XDZ60" s="526"/>
      <c r="XEA60" s="526"/>
      <c r="XEB60" s="526"/>
      <c r="XEC60" s="526"/>
      <c r="XED60" s="526"/>
      <c r="XEE60" s="526"/>
      <c r="XEF60" s="526"/>
      <c r="XEG60" s="526"/>
      <c r="XEH60" s="526"/>
      <c r="XEI60" s="526"/>
      <c r="XEJ60" s="526"/>
      <c r="XEK60" s="526"/>
      <c r="XEL60" s="526"/>
      <c r="XEM60" s="526"/>
      <c r="XEN60" s="526"/>
      <c r="XEO60" s="526"/>
      <c r="XEP60" s="526"/>
      <c r="XEQ60" s="526"/>
      <c r="XER60" s="526"/>
      <c r="XES60" s="526"/>
      <c r="XET60" s="526"/>
      <c r="XEU60" s="526"/>
      <c r="XEV60" s="526"/>
      <c r="XEW60" s="526"/>
      <c r="XEX60" s="526"/>
      <c r="XEY60" s="526"/>
      <c r="XEZ60" s="526"/>
      <c r="XFA60" s="526"/>
      <c r="XFB60" s="526"/>
    </row>
    <row r="61" spans="1:16382" customFormat="1" ht="18.95" customHeight="1">
      <c r="A61" s="756"/>
      <c r="B61" s="756"/>
      <c r="C61" s="756"/>
      <c r="D61" s="756"/>
      <c r="E61" s="529"/>
      <c r="F61" s="529"/>
      <c r="G61" s="757"/>
      <c r="H61" s="757"/>
      <c r="I61" s="529"/>
      <c r="J61" s="529"/>
      <c r="K61" s="529"/>
      <c r="L61" s="529"/>
      <c r="M61" s="529"/>
      <c r="N61" s="529"/>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c r="AZ61" s="526"/>
      <c r="BA61" s="526"/>
      <c r="BB61" s="526"/>
      <c r="BC61" s="526"/>
      <c r="BD61" s="526"/>
      <c r="BE61" s="526"/>
      <c r="BF61" s="526"/>
      <c r="BG61" s="526"/>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6"/>
      <c r="DC61" s="526"/>
      <c r="DD61" s="526"/>
      <c r="DE61" s="526"/>
      <c r="DF61" s="526"/>
      <c r="DG61" s="526"/>
      <c r="DH61" s="526"/>
      <c r="DI61" s="526"/>
      <c r="DJ61" s="526"/>
      <c r="DK61" s="526"/>
      <c r="DL61" s="526"/>
      <c r="DM61" s="526"/>
      <c r="DN61" s="526"/>
      <c r="DO61" s="526"/>
      <c r="DP61" s="526"/>
      <c r="DQ61" s="526"/>
      <c r="DR61" s="526"/>
      <c r="DS61" s="526"/>
      <c r="DT61" s="526"/>
      <c r="DU61" s="526"/>
      <c r="DV61" s="526"/>
      <c r="DW61" s="526"/>
      <c r="DX61" s="526"/>
      <c r="DY61" s="526"/>
      <c r="DZ61" s="526"/>
      <c r="EA61" s="526"/>
      <c r="EB61" s="526"/>
      <c r="EC61" s="526"/>
      <c r="ED61" s="526"/>
      <c r="EE61" s="526"/>
      <c r="EF61" s="526"/>
      <c r="EG61" s="526"/>
      <c r="EH61" s="526"/>
      <c r="EI61" s="526"/>
      <c r="EJ61" s="526"/>
      <c r="EK61" s="526"/>
      <c r="EL61" s="526"/>
      <c r="EM61" s="526"/>
      <c r="EN61" s="526"/>
      <c r="EO61" s="526"/>
      <c r="EP61" s="526"/>
      <c r="EQ61" s="526"/>
      <c r="ER61" s="526"/>
      <c r="ES61" s="526"/>
      <c r="ET61" s="526"/>
      <c r="EU61" s="526"/>
      <c r="EV61" s="526"/>
      <c r="EW61" s="526"/>
      <c r="EX61" s="526"/>
      <c r="EY61" s="526"/>
      <c r="EZ61" s="526"/>
      <c r="FA61" s="526"/>
      <c r="FB61" s="526"/>
      <c r="FC61" s="526"/>
      <c r="FD61" s="526"/>
      <c r="FE61" s="526"/>
      <c r="FF61" s="526"/>
      <c r="FG61" s="526"/>
      <c r="FH61" s="526"/>
      <c r="FI61" s="526"/>
      <c r="FJ61" s="526"/>
      <c r="FK61" s="526"/>
      <c r="FL61" s="526"/>
      <c r="FM61" s="526"/>
      <c r="FN61" s="526"/>
      <c r="FO61" s="526"/>
      <c r="FP61" s="526"/>
      <c r="FQ61" s="526"/>
      <c r="FR61" s="526"/>
      <c r="FS61" s="526"/>
      <c r="FT61" s="526"/>
      <c r="FU61" s="526"/>
      <c r="FV61" s="526"/>
      <c r="FW61" s="526"/>
      <c r="FX61" s="526"/>
      <c r="FY61" s="526"/>
      <c r="FZ61" s="526"/>
      <c r="GA61" s="526"/>
      <c r="GB61" s="526"/>
      <c r="GC61" s="526"/>
      <c r="GD61" s="526"/>
      <c r="GE61" s="526"/>
      <c r="GF61" s="526"/>
      <c r="GG61" s="526"/>
      <c r="GH61" s="526"/>
      <c r="GI61" s="526"/>
      <c r="GJ61" s="526"/>
      <c r="GK61" s="526"/>
      <c r="GL61" s="526"/>
      <c r="GM61" s="526"/>
      <c r="GN61" s="526"/>
      <c r="GO61" s="526"/>
      <c r="GP61" s="526"/>
      <c r="GQ61" s="526"/>
      <c r="GR61" s="526"/>
      <c r="GS61" s="526"/>
      <c r="GT61" s="526"/>
      <c r="GU61" s="526"/>
      <c r="GV61" s="526"/>
      <c r="GW61" s="526"/>
      <c r="GX61" s="526"/>
      <c r="GY61" s="526"/>
      <c r="GZ61" s="526"/>
      <c r="HA61" s="526"/>
      <c r="HB61" s="526"/>
      <c r="HC61" s="526"/>
      <c r="HD61" s="526"/>
      <c r="HE61" s="526"/>
      <c r="HF61" s="526"/>
      <c r="HG61" s="526"/>
      <c r="HH61" s="526"/>
      <c r="HI61" s="526"/>
      <c r="HJ61" s="526"/>
      <c r="HK61" s="526"/>
      <c r="HL61" s="526"/>
      <c r="HM61" s="526"/>
      <c r="HN61" s="526"/>
      <c r="HO61" s="526"/>
      <c r="HP61" s="526"/>
      <c r="HQ61" s="526"/>
      <c r="HR61" s="526"/>
      <c r="HS61" s="526"/>
      <c r="HT61" s="526"/>
      <c r="HU61" s="526"/>
      <c r="HV61" s="526"/>
      <c r="HW61" s="526"/>
      <c r="HX61" s="526"/>
      <c r="HY61" s="526"/>
      <c r="HZ61" s="526"/>
      <c r="IA61" s="526"/>
      <c r="IB61" s="526"/>
      <c r="IC61" s="526"/>
      <c r="ID61" s="526"/>
      <c r="IE61" s="526"/>
      <c r="IF61" s="526"/>
      <c r="IG61" s="526"/>
      <c r="IH61" s="526"/>
      <c r="II61" s="526"/>
      <c r="IJ61" s="526"/>
      <c r="IK61" s="526"/>
      <c r="IL61" s="526"/>
      <c r="IM61" s="526"/>
      <c r="IN61" s="526"/>
      <c r="IO61" s="526"/>
      <c r="IP61" s="526"/>
      <c r="IQ61" s="526"/>
      <c r="IR61" s="526"/>
      <c r="IS61" s="526"/>
      <c r="IT61" s="526"/>
      <c r="IU61" s="526"/>
      <c r="IV61" s="526"/>
      <c r="IW61" s="526"/>
      <c r="IX61" s="526"/>
      <c r="IY61" s="526"/>
      <c r="IZ61" s="526"/>
      <c r="JA61" s="526"/>
      <c r="JB61" s="526"/>
      <c r="JC61" s="526"/>
      <c r="JD61" s="526"/>
      <c r="JE61" s="526"/>
      <c r="JF61" s="526"/>
      <c r="JG61" s="526"/>
      <c r="JH61" s="526"/>
      <c r="JI61" s="526"/>
      <c r="JJ61" s="526"/>
      <c r="JK61" s="526"/>
      <c r="JL61" s="526"/>
      <c r="JM61" s="526"/>
      <c r="JN61" s="526"/>
      <c r="JO61" s="526"/>
      <c r="JP61" s="526"/>
      <c r="JQ61" s="526"/>
      <c r="JR61" s="526"/>
      <c r="JS61" s="526"/>
      <c r="JT61" s="526"/>
      <c r="JU61" s="526"/>
      <c r="JV61" s="526"/>
      <c r="JW61" s="526"/>
      <c r="JX61" s="526"/>
      <c r="JY61" s="526"/>
      <c r="JZ61" s="526"/>
      <c r="KA61" s="526"/>
      <c r="KB61" s="526"/>
      <c r="KC61" s="526"/>
      <c r="KD61" s="526"/>
      <c r="KE61" s="526"/>
      <c r="KF61" s="526"/>
      <c r="KG61" s="526"/>
      <c r="KH61" s="526"/>
      <c r="KI61" s="526"/>
      <c r="KJ61" s="526"/>
      <c r="KK61" s="526"/>
      <c r="KL61" s="526"/>
      <c r="KM61" s="526"/>
      <c r="KN61" s="526"/>
      <c r="KO61" s="526"/>
      <c r="KP61" s="526"/>
      <c r="KQ61" s="526"/>
      <c r="KR61" s="526"/>
      <c r="KS61" s="526"/>
      <c r="KT61" s="526"/>
      <c r="KU61" s="526"/>
      <c r="KV61" s="526"/>
      <c r="KW61" s="526"/>
      <c r="KX61" s="526"/>
      <c r="KY61" s="526"/>
      <c r="KZ61" s="526"/>
      <c r="LA61" s="526"/>
      <c r="LB61" s="526"/>
      <c r="LC61" s="526"/>
      <c r="LD61" s="526"/>
      <c r="LE61" s="526"/>
      <c r="LF61" s="526"/>
      <c r="LG61" s="526"/>
      <c r="LH61" s="526"/>
      <c r="LI61" s="526"/>
      <c r="LJ61" s="526"/>
      <c r="LK61" s="526"/>
      <c r="LL61" s="526"/>
      <c r="LM61" s="526"/>
      <c r="LN61" s="526"/>
      <c r="LO61" s="526"/>
      <c r="LP61" s="526"/>
      <c r="LQ61" s="526"/>
      <c r="LR61" s="526"/>
      <c r="LS61" s="526"/>
      <c r="LT61" s="526"/>
      <c r="LU61" s="526"/>
      <c r="LV61" s="526"/>
      <c r="LW61" s="526"/>
      <c r="LX61" s="526"/>
      <c r="LY61" s="526"/>
      <c r="LZ61" s="526"/>
      <c r="MA61" s="526"/>
      <c r="MB61" s="526"/>
      <c r="MC61" s="526"/>
      <c r="MD61" s="526"/>
      <c r="ME61" s="526"/>
      <c r="MF61" s="526"/>
      <c r="MG61" s="526"/>
      <c r="MH61" s="526"/>
      <c r="MI61" s="526"/>
      <c r="MJ61" s="526"/>
      <c r="MK61" s="526"/>
      <c r="ML61" s="526"/>
      <c r="MM61" s="526"/>
      <c r="MN61" s="526"/>
      <c r="MO61" s="526"/>
      <c r="MP61" s="526"/>
      <c r="MQ61" s="526"/>
      <c r="MR61" s="526"/>
      <c r="MS61" s="526"/>
      <c r="MT61" s="526"/>
      <c r="MU61" s="526"/>
      <c r="MV61" s="526"/>
      <c r="MW61" s="526"/>
      <c r="MX61" s="526"/>
      <c r="MY61" s="526"/>
      <c r="MZ61" s="526"/>
      <c r="NA61" s="526"/>
      <c r="NB61" s="526"/>
      <c r="NC61" s="526"/>
      <c r="ND61" s="526"/>
      <c r="NE61" s="526"/>
      <c r="NF61" s="526"/>
      <c r="NG61" s="526"/>
      <c r="NH61" s="526"/>
      <c r="NI61" s="526"/>
      <c r="NJ61" s="526"/>
      <c r="NK61" s="526"/>
      <c r="NL61" s="526"/>
      <c r="NM61" s="526"/>
      <c r="NN61" s="526"/>
      <c r="NO61" s="526"/>
      <c r="NP61" s="526"/>
      <c r="NQ61" s="526"/>
      <c r="NR61" s="526"/>
      <c r="NS61" s="526"/>
      <c r="NT61" s="526"/>
      <c r="NU61" s="526"/>
      <c r="NV61" s="526"/>
      <c r="NW61" s="526"/>
      <c r="NX61" s="526"/>
      <c r="NY61" s="526"/>
      <c r="NZ61" s="526"/>
      <c r="OA61" s="526"/>
      <c r="OB61" s="526"/>
      <c r="OC61" s="526"/>
      <c r="OD61" s="526"/>
      <c r="OE61" s="526"/>
      <c r="OF61" s="526"/>
      <c r="OG61" s="526"/>
      <c r="OH61" s="526"/>
      <c r="OI61" s="526"/>
      <c r="OJ61" s="526"/>
      <c r="OK61" s="526"/>
      <c r="OL61" s="526"/>
      <c r="OM61" s="526"/>
      <c r="ON61" s="526"/>
      <c r="OO61" s="526"/>
      <c r="OP61" s="526"/>
      <c r="OQ61" s="526"/>
      <c r="OR61" s="526"/>
      <c r="OS61" s="526"/>
      <c r="OT61" s="526"/>
      <c r="OU61" s="526"/>
      <c r="OV61" s="526"/>
      <c r="OW61" s="526"/>
      <c r="OX61" s="526"/>
      <c r="OY61" s="526"/>
      <c r="OZ61" s="526"/>
      <c r="PA61" s="526"/>
      <c r="PB61" s="526"/>
      <c r="PC61" s="526"/>
      <c r="PD61" s="526"/>
      <c r="PE61" s="526"/>
      <c r="PF61" s="526"/>
      <c r="PG61" s="526"/>
      <c r="PH61" s="526"/>
      <c r="PI61" s="526"/>
      <c r="PJ61" s="526"/>
      <c r="PK61" s="526"/>
      <c r="PL61" s="526"/>
      <c r="PM61" s="526"/>
      <c r="PN61" s="526"/>
      <c r="PO61" s="526"/>
      <c r="PP61" s="526"/>
      <c r="PQ61" s="526"/>
      <c r="PR61" s="526"/>
      <c r="PS61" s="526"/>
      <c r="PT61" s="526"/>
      <c r="PU61" s="526"/>
      <c r="PV61" s="526"/>
      <c r="PW61" s="526"/>
      <c r="PX61" s="526"/>
      <c r="PY61" s="526"/>
      <c r="PZ61" s="526"/>
      <c r="QA61" s="526"/>
      <c r="QB61" s="526"/>
      <c r="QC61" s="526"/>
      <c r="QD61" s="526"/>
      <c r="QE61" s="526"/>
      <c r="QF61" s="526"/>
      <c r="QG61" s="526"/>
      <c r="QH61" s="526"/>
      <c r="QI61" s="526"/>
      <c r="QJ61" s="526"/>
      <c r="QK61" s="526"/>
      <c r="QL61" s="526"/>
      <c r="QM61" s="526"/>
      <c r="QN61" s="526"/>
      <c r="QO61" s="526"/>
      <c r="QP61" s="526"/>
      <c r="QQ61" s="526"/>
      <c r="QR61" s="526"/>
      <c r="QS61" s="526"/>
      <c r="QT61" s="526"/>
      <c r="QU61" s="526"/>
      <c r="QV61" s="526"/>
      <c r="QW61" s="526"/>
      <c r="QX61" s="526"/>
      <c r="QY61" s="526"/>
      <c r="QZ61" s="526"/>
      <c r="RA61" s="526"/>
      <c r="RB61" s="526"/>
      <c r="RC61" s="526"/>
      <c r="RD61" s="526"/>
      <c r="RE61" s="526"/>
      <c r="RF61" s="526"/>
      <c r="RG61" s="526"/>
      <c r="RH61" s="526"/>
      <c r="RI61" s="526"/>
      <c r="RJ61" s="526"/>
      <c r="RK61" s="526"/>
      <c r="RL61" s="526"/>
      <c r="RM61" s="526"/>
      <c r="RN61" s="526"/>
      <c r="RO61" s="526"/>
      <c r="RP61" s="526"/>
      <c r="RQ61" s="526"/>
      <c r="RR61" s="526"/>
      <c r="RS61" s="526"/>
      <c r="RT61" s="526"/>
      <c r="RU61" s="526"/>
      <c r="RV61" s="526"/>
      <c r="RW61" s="526"/>
      <c r="RX61" s="526"/>
      <c r="RY61" s="526"/>
      <c r="RZ61" s="526"/>
      <c r="SA61" s="526"/>
      <c r="SB61" s="526"/>
      <c r="SC61" s="526"/>
      <c r="SD61" s="526"/>
      <c r="SE61" s="526"/>
      <c r="SF61" s="526"/>
      <c r="SG61" s="526"/>
      <c r="SH61" s="526"/>
      <c r="SI61" s="526"/>
      <c r="SJ61" s="526"/>
      <c r="SK61" s="526"/>
      <c r="SL61" s="526"/>
      <c r="SM61" s="526"/>
      <c r="SN61" s="526"/>
      <c r="SO61" s="526"/>
      <c r="SP61" s="526"/>
      <c r="SQ61" s="526"/>
      <c r="SR61" s="526"/>
      <c r="SS61" s="526"/>
      <c r="ST61" s="526"/>
      <c r="SU61" s="526"/>
      <c r="SV61" s="526"/>
      <c r="SW61" s="526"/>
      <c r="SX61" s="526"/>
      <c r="SY61" s="526"/>
      <c r="SZ61" s="526"/>
      <c r="TA61" s="526"/>
      <c r="TB61" s="526"/>
      <c r="TC61" s="526"/>
      <c r="TD61" s="526"/>
      <c r="TE61" s="526"/>
      <c r="TF61" s="526"/>
      <c r="TG61" s="526"/>
      <c r="TH61" s="526"/>
      <c r="TI61" s="526"/>
      <c r="TJ61" s="526"/>
      <c r="TK61" s="526"/>
      <c r="TL61" s="526"/>
      <c r="TM61" s="526"/>
      <c r="TN61" s="526"/>
      <c r="TO61" s="526"/>
      <c r="TP61" s="526"/>
      <c r="TQ61" s="526"/>
      <c r="TR61" s="526"/>
      <c r="TS61" s="526"/>
      <c r="TT61" s="526"/>
      <c r="TU61" s="526"/>
      <c r="TV61" s="526"/>
      <c r="TW61" s="526"/>
      <c r="TX61" s="526"/>
      <c r="TY61" s="526"/>
      <c r="TZ61" s="526"/>
      <c r="UA61" s="526"/>
      <c r="UB61" s="526"/>
      <c r="UC61" s="526"/>
      <c r="UD61" s="526"/>
      <c r="UE61" s="526"/>
      <c r="UF61" s="526"/>
      <c r="UG61" s="526"/>
      <c r="UH61" s="526"/>
      <c r="UI61" s="526"/>
      <c r="UJ61" s="526"/>
      <c r="UK61" s="526"/>
      <c r="UL61" s="526"/>
      <c r="UM61" s="526"/>
      <c r="UN61" s="526"/>
      <c r="UO61" s="526"/>
      <c r="UP61" s="526"/>
      <c r="UQ61" s="526"/>
      <c r="UR61" s="526"/>
      <c r="US61" s="526"/>
      <c r="UT61" s="526"/>
      <c r="UU61" s="526"/>
      <c r="UV61" s="526"/>
      <c r="UW61" s="526"/>
      <c r="UX61" s="526"/>
      <c r="UY61" s="526"/>
      <c r="UZ61" s="526"/>
      <c r="VA61" s="526"/>
      <c r="VB61" s="526"/>
      <c r="VC61" s="526"/>
      <c r="VD61" s="526"/>
      <c r="VE61" s="526"/>
      <c r="VF61" s="526"/>
      <c r="VG61" s="526"/>
      <c r="VH61" s="526"/>
      <c r="VI61" s="526"/>
      <c r="VJ61" s="526"/>
      <c r="VK61" s="526"/>
      <c r="VL61" s="526"/>
      <c r="VM61" s="526"/>
      <c r="VN61" s="526"/>
      <c r="VO61" s="526"/>
      <c r="VP61" s="526"/>
      <c r="VQ61" s="526"/>
      <c r="VR61" s="526"/>
      <c r="VS61" s="526"/>
      <c r="VT61" s="526"/>
      <c r="VU61" s="526"/>
      <c r="VV61" s="526"/>
      <c r="VW61" s="526"/>
      <c r="VX61" s="526"/>
      <c r="VY61" s="526"/>
      <c r="VZ61" s="526"/>
      <c r="WA61" s="526"/>
      <c r="WB61" s="526"/>
      <c r="WC61" s="526"/>
      <c r="WD61" s="526"/>
      <c r="WE61" s="526"/>
      <c r="WF61" s="526"/>
      <c r="WG61" s="526"/>
      <c r="WH61" s="526"/>
      <c r="WI61" s="526"/>
      <c r="WJ61" s="526"/>
      <c r="WK61" s="526"/>
      <c r="WL61" s="526"/>
      <c r="WM61" s="526"/>
      <c r="WN61" s="526"/>
      <c r="WO61" s="526"/>
      <c r="WP61" s="526"/>
      <c r="WQ61" s="526"/>
      <c r="WR61" s="526"/>
      <c r="WS61" s="526"/>
      <c r="WT61" s="526"/>
      <c r="WU61" s="526"/>
      <c r="WV61" s="526"/>
      <c r="WW61" s="526"/>
      <c r="WX61" s="526"/>
      <c r="WY61" s="526"/>
      <c r="WZ61" s="526"/>
      <c r="XA61" s="526"/>
      <c r="XB61" s="526"/>
      <c r="XC61" s="526"/>
      <c r="XD61" s="526"/>
      <c r="XE61" s="526"/>
      <c r="XF61" s="526"/>
      <c r="XG61" s="526"/>
      <c r="XH61" s="526"/>
      <c r="XI61" s="526"/>
      <c r="XJ61" s="526"/>
      <c r="XK61" s="526"/>
      <c r="XL61" s="526"/>
      <c r="XM61" s="526"/>
      <c r="XN61" s="526"/>
      <c r="XO61" s="526"/>
      <c r="XP61" s="526"/>
      <c r="XQ61" s="526"/>
      <c r="XR61" s="526"/>
      <c r="XS61" s="526"/>
      <c r="XT61" s="526"/>
      <c r="XU61" s="526"/>
      <c r="XV61" s="526"/>
      <c r="XW61" s="526"/>
      <c r="XX61" s="526"/>
      <c r="XY61" s="526"/>
      <c r="XZ61" s="526"/>
      <c r="YA61" s="526"/>
      <c r="YB61" s="526"/>
      <c r="YC61" s="526"/>
      <c r="YD61" s="526"/>
      <c r="YE61" s="526"/>
      <c r="YF61" s="526"/>
      <c r="YG61" s="526"/>
      <c r="YH61" s="526"/>
      <c r="YI61" s="526"/>
      <c r="YJ61" s="526"/>
      <c r="YK61" s="526"/>
      <c r="YL61" s="526"/>
      <c r="YM61" s="526"/>
      <c r="YN61" s="526"/>
      <c r="YO61" s="526"/>
      <c r="YP61" s="526"/>
      <c r="YQ61" s="526"/>
      <c r="YR61" s="526"/>
      <c r="YS61" s="526"/>
      <c r="YT61" s="526"/>
      <c r="YU61" s="526"/>
      <c r="YV61" s="526"/>
      <c r="YW61" s="526"/>
      <c r="YX61" s="526"/>
      <c r="YY61" s="526"/>
      <c r="YZ61" s="526"/>
      <c r="ZA61" s="526"/>
      <c r="ZB61" s="526"/>
      <c r="ZC61" s="526"/>
      <c r="ZD61" s="526"/>
      <c r="ZE61" s="526"/>
      <c r="ZF61" s="526"/>
      <c r="ZG61" s="526"/>
      <c r="ZH61" s="526"/>
      <c r="ZI61" s="526"/>
      <c r="ZJ61" s="526"/>
      <c r="ZK61" s="526"/>
      <c r="ZL61" s="526"/>
      <c r="ZM61" s="526"/>
      <c r="ZN61" s="526"/>
      <c r="ZO61" s="526"/>
      <c r="ZP61" s="526"/>
      <c r="ZQ61" s="526"/>
      <c r="ZR61" s="526"/>
      <c r="ZS61" s="526"/>
      <c r="ZT61" s="526"/>
      <c r="ZU61" s="526"/>
      <c r="ZV61" s="526"/>
      <c r="ZW61" s="526"/>
      <c r="ZX61" s="526"/>
      <c r="ZY61" s="526"/>
      <c r="ZZ61" s="526"/>
      <c r="AAA61" s="526"/>
      <c r="AAB61" s="526"/>
      <c r="AAC61" s="526"/>
      <c r="AAD61" s="526"/>
      <c r="AAE61" s="526"/>
      <c r="AAF61" s="526"/>
      <c r="AAG61" s="526"/>
      <c r="AAH61" s="526"/>
      <c r="AAI61" s="526"/>
      <c r="AAJ61" s="526"/>
      <c r="AAK61" s="526"/>
      <c r="AAL61" s="526"/>
      <c r="AAM61" s="526"/>
      <c r="AAN61" s="526"/>
      <c r="AAO61" s="526"/>
      <c r="AAP61" s="526"/>
      <c r="AAQ61" s="526"/>
      <c r="AAR61" s="526"/>
      <c r="AAS61" s="526"/>
      <c r="AAT61" s="526"/>
      <c r="AAU61" s="526"/>
      <c r="AAV61" s="526"/>
      <c r="AAW61" s="526"/>
      <c r="AAX61" s="526"/>
      <c r="AAY61" s="526"/>
      <c r="AAZ61" s="526"/>
      <c r="ABA61" s="526"/>
      <c r="ABB61" s="526"/>
      <c r="ABC61" s="526"/>
      <c r="ABD61" s="526"/>
      <c r="ABE61" s="526"/>
      <c r="ABF61" s="526"/>
      <c r="ABG61" s="526"/>
      <c r="ABH61" s="526"/>
      <c r="ABI61" s="526"/>
      <c r="ABJ61" s="526"/>
      <c r="ABK61" s="526"/>
      <c r="ABL61" s="526"/>
      <c r="ABM61" s="526"/>
      <c r="ABN61" s="526"/>
      <c r="ABO61" s="526"/>
      <c r="ABP61" s="526"/>
      <c r="ABQ61" s="526"/>
      <c r="ABR61" s="526"/>
      <c r="ABS61" s="526"/>
      <c r="ABT61" s="526"/>
      <c r="ABU61" s="526"/>
      <c r="ABV61" s="526"/>
      <c r="ABW61" s="526"/>
      <c r="ABX61" s="526"/>
      <c r="ABY61" s="526"/>
      <c r="ABZ61" s="526"/>
      <c r="ACA61" s="526"/>
      <c r="ACB61" s="526"/>
      <c r="ACC61" s="526"/>
      <c r="ACD61" s="526"/>
      <c r="ACE61" s="526"/>
      <c r="ACF61" s="526"/>
      <c r="ACG61" s="526"/>
      <c r="ACH61" s="526"/>
      <c r="ACI61" s="526"/>
      <c r="ACJ61" s="526"/>
      <c r="ACK61" s="526"/>
      <c r="ACL61" s="526"/>
      <c r="ACM61" s="526"/>
      <c r="ACN61" s="526"/>
      <c r="ACO61" s="526"/>
      <c r="ACP61" s="526"/>
      <c r="ACQ61" s="526"/>
      <c r="ACR61" s="526"/>
      <c r="ACS61" s="526"/>
      <c r="ACT61" s="526"/>
      <c r="ACU61" s="526"/>
      <c r="ACV61" s="526"/>
      <c r="ACW61" s="526"/>
      <c r="ACX61" s="526"/>
      <c r="ACY61" s="526"/>
      <c r="ACZ61" s="526"/>
      <c r="ADA61" s="526"/>
      <c r="ADB61" s="526"/>
      <c r="ADC61" s="526"/>
      <c r="ADD61" s="526"/>
      <c r="ADE61" s="526"/>
      <c r="ADF61" s="526"/>
      <c r="ADG61" s="526"/>
      <c r="ADH61" s="526"/>
      <c r="ADI61" s="526"/>
      <c r="ADJ61" s="526"/>
      <c r="ADK61" s="526"/>
      <c r="ADL61" s="526"/>
      <c r="ADM61" s="526"/>
      <c r="ADN61" s="526"/>
      <c r="ADO61" s="526"/>
      <c r="ADP61" s="526"/>
      <c r="ADQ61" s="526"/>
      <c r="ADR61" s="526"/>
      <c r="ADS61" s="526"/>
      <c r="ADT61" s="526"/>
      <c r="ADU61" s="526"/>
      <c r="ADV61" s="526"/>
      <c r="ADW61" s="526"/>
      <c r="ADX61" s="526"/>
      <c r="ADY61" s="526"/>
      <c r="ADZ61" s="526"/>
      <c r="AEA61" s="526"/>
      <c r="AEB61" s="526"/>
      <c r="AEC61" s="526"/>
      <c r="AED61" s="526"/>
      <c r="AEE61" s="526"/>
      <c r="AEF61" s="526"/>
      <c r="AEG61" s="526"/>
      <c r="AEH61" s="526"/>
      <c r="AEI61" s="526"/>
      <c r="AEJ61" s="526"/>
      <c r="AEK61" s="526"/>
      <c r="AEL61" s="526"/>
      <c r="AEM61" s="526"/>
      <c r="AEN61" s="526"/>
      <c r="AEO61" s="526"/>
      <c r="AEP61" s="526"/>
      <c r="AEQ61" s="526"/>
      <c r="AER61" s="526"/>
      <c r="AES61" s="526"/>
      <c r="AET61" s="526"/>
      <c r="AEU61" s="526"/>
      <c r="AEV61" s="526"/>
      <c r="AEW61" s="526"/>
      <c r="AEX61" s="526"/>
      <c r="AEY61" s="526"/>
      <c r="AEZ61" s="526"/>
      <c r="AFA61" s="526"/>
      <c r="AFB61" s="526"/>
      <c r="AFC61" s="526"/>
      <c r="AFD61" s="526"/>
      <c r="AFE61" s="526"/>
      <c r="AFF61" s="526"/>
      <c r="AFG61" s="526"/>
      <c r="AFH61" s="526"/>
      <c r="AFI61" s="526"/>
      <c r="AFJ61" s="526"/>
      <c r="AFK61" s="526"/>
      <c r="AFL61" s="526"/>
      <c r="AFM61" s="526"/>
      <c r="AFN61" s="526"/>
      <c r="AFO61" s="526"/>
      <c r="AFP61" s="526"/>
      <c r="AFQ61" s="526"/>
      <c r="AFR61" s="526"/>
      <c r="AFS61" s="526"/>
      <c r="AFT61" s="526"/>
      <c r="AFU61" s="526"/>
      <c r="AFV61" s="526"/>
      <c r="AFW61" s="526"/>
      <c r="AFX61" s="526"/>
      <c r="AFY61" s="526"/>
      <c r="AFZ61" s="526"/>
      <c r="AGA61" s="526"/>
      <c r="AGB61" s="526"/>
      <c r="AGC61" s="526"/>
      <c r="AGD61" s="526"/>
      <c r="AGE61" s="526"/>
      <c r="AGF61" s="526"/>
      <c r="AGG61" s="526"/>
      <c r="AGH61" s="526"/>
      <c r="AGI61" s="526"/>
      <c r="AGJ61" s="526"/>
      <c r="AGK61" s="526"/>
      <c r="AGL61" s="526"/>
      <c r="AGM61" s="526"/>
      <c r="AGN61" s="526"/>
      <c r="AGO61" s="526"/>
      <c r="AGP61" s="526"/>
      <c r="AGQ61" s="526"/>
      <c r="AGR61" s="526"/>
      <c r="AGS61" s="526"/>
      <c r="AGT61" s="526"/>
      <c r="AGU61" s="526"/>
      <c r="AGV61" s="526"/>
      <c r="AGW61" s="526"/>
      <c r="AGX61" s="526"/>
      <c r="AGY61" s="526"/>
      <c r="AGZ61" s="526"/>
      <c r="AHA61" s="526"/>
      <c r="AHB61" s="526"/>
      <c r="AHC61" s="526"/>
      <c r="AHD61" s="526"/>
      <c r="AHE61" s="526"/>
      <c r="AHF61" s="526"/>
      <c r="AHG61" s="526"/>
      <c r="AHH61" s="526"/>
      <c r="AHI61" s="526"/>
      <c r="AHJ61" s="526"/>
      <c r="AHK61" s="526"/>
      <c r="AHL61" s="526"/>
      <c r="AHM61" s="526"/>
      <c r="AHN61" s="526"/>
      <c r="AHO61" s="526"/>
      <c r="AHP61" s="526"/>
      <c r="AHQ61" s="526"/>
      <c r="AHR61" s="526"/>
      <c r="AHS61" s="526"/>
      <c r="AHT61" s="526"/>
      <c r="AHU61" s="526"/>
      <c r="AHV61" s="526"/>
      <c r="AHW61" s="526"/>
      <c r="AHX61" s="526"/>
      <c r="AHY61" s="526"/>
      <c r="AHZ61" s="526"/>
      <c r="AIA61" s="526"/>
      <c r="AIB61" s="526"/>
      <c r="AIC61" s="526"/>
      <c r="AID61" s="526"/>
      <c r="AIE61" s="526"/>
      <c r="AIF61" s="526"/>
      <c r="AIG61" s="526"/>
      <c r="AIH61" s="526"/>
      <c r="AII61" s="526"/>
      <c r="AIJ61" s="526"/>
      <c r="AIK61" s="526"/>
      <c r="AIL61" s="526"/>
      <c r="AIM61" s="526"/>
      <c r="AIN61" s="526"/>
      <c r="AIO61" s="526"/>
      <c r="AIP61" s="526"/>
      <c r="AIQ61" s="526"/>
      <c r="AIR61" s="526"/>
      <c r="AIS61" s="526"/>
      <c r="AIT61" s="526"/>
      <c r="AIU61" s="526"/>
      <c r="AIV61" s="526"/>
      <c r="AIW61" s="526"/>
      <c r="AIX61" s="526"/>
      <c r="AIY61" s="526"/>
      <c r="AIZ61" s="526"/>
      <c r="AJA61" s="526"/>
      <c r="AJB61" s="526"/>
      <c r="AJC61" s="526"/>
      <c r="AJD61" s="526"/>
      <c r="AJE61" s="526"/>
      <c r="AJF61" s="526"/>
      <c r="AJG61" s="526"/>
      <c r="AJH61" s="526"/>
      <c r="AJI61" s="526"/>
      <c r="AJJ61" s="526"/>
      <c r="AJK61" s="526"/>
      <c r="AJL61" s="526"/>
      <c r="AJM61" s="526"/>
      <c r="AJN61" s="526"/>
      <c r="AJO61" s="526"/>
      <c r="AJP61" s="526"/>
      <c r="AJQ61" s="526"/>
      <c r="AJR61" s="526"/>
      <c r="AJS61" s="526"/>
      <c r="AJT61" s="526"/>
      <c r="AJU61" s="526"/>
      <c r="AJV61" s="526"/>
      <c r="AJW61" s="526"/>
      <c r="AJX61" s="526"/>
      <c r="AJY61" s="526"/>
      <c r="AJZ61" s="526"/>
      <c r="AKA61" s="526"/>
      <c r="AKB61" s="526"/>
      <c r="AKC61" s="526"/>
      <c r="AKD61" s="526"/>
      <c r="AKE61" s="526"/>
      <c r="AKF61" s="526"/>
      <c r="AKG61" s="526"/>
      <c r="AKH61" s="526"/>
      <c r="AKI61" s="526"/>
      <c r="AKJ61" s="526"/>
      <c r="AKK61" s="526"/>
      <c r="AKL61" s="526"/>
      <c r="AKM61" s="526"/>
      <c r="AKN61" s="526"/>
      <c r="AKO61" s="526"/>
      <c r="AKP61" s="526"/>
      <c r="AKQ61" s="526"/>
      <c r="AKR61" s="526"/>
      <c r="AKS61" s="526"/>
      <c r="AKT61" s="526"/>
      <c r="AKU61" s="526"/>
      <c r="AKV61" s="526"/>
      <c r="AKW61" s="526"/>
      <c r="AKX61" s="526"/>
      <c r="AKY61" s="526"/>
      <c r="AKZ61" s="526"/>
      <c r="ALA61" s="526"/>
      <c r="ALB61" s="526"/>
      <c r="ALC61" s="526"/>
      <c r="ALD61" s="526"/>
      <c r="ALE61" s="526"/>
      <c r="ALF61" s="526"/>
      <c r="ALG61" s="526"/>
      <c r="ALH61" s="526"/>
      <c r="ALI61" s="526"/>
      <c r="ALJ61" s="526"/>
      <c r="ALK61" s="526"/>
      <c r="ALL61" s="526"/>
      <c r="ALM61" s="526"/>
      <c r="ALN61" s="526"/>
      <c r="ALO61" s="526"/>
      <c r="ALP61" s="526"/>
      <c r="ALQ61" s="526"/>
      <c r="ALR61" s="526"/>
      <c r="ALS61" s="526"/>
      <c r="ALT61" s="526"/>
      <c r="ALU61" s="526"/>
      <c r="ALV61" s="526"/>
      <c r="ALW61" s="526"/>
      <c r="ALX61" s="526"/>
      <c r="ALY61" s="526"/>
      <c r="ALZ61" s="526"/>
      <c r="AMA61" s="526"/>
      <c r="AMB61" s="526"/>
      <c r="AMC61" s="526"/>
      <c r="AMD61" s="526"/>
      <c r="AME61" s="526"/>
      <c r="AMF61" s="526"/>
      <c r="AMG61" s="526"/>
      <c r="AMH61" s="526"/>
      <c r="AMI61" s="526"/>
      <c r="AMJ61" s="526"/>
      <c r="AMK61" s="526"/>
      <c r="AML61" s="526"/>
      <c r="AMM61" s="526"/>
      <c r="AMN61" s="526"/>
      <c r="AMO61" s="526"/>
      <c r="AMP61" s="526"/>
      <c r="AMQ61" s="526"/>
      <c r="AMR61" s="526"/>
      <c r="AMS61" s="526"/>
      <c r="AMT61" s="526"/>
      <c r="AMU61" s="526"/>
      <c r="AMV61" s="526"/>
      <c r="AMW61" s="526"/>
      <c r="AMX61" s="526"/>
      <c r="AMY61" s="526"/>
      <c r="AMZ61" s="526"/>
      <c r="ANA61" s="526"/>
      <c r="ANB61" s="526"/>
      <c r="ANC61" s="526"/>
      <c r="AND61" s="526"/>
      <c r="ANE61" s="526"/>
      <c r="ANF61" s="526"/>
      <c r="ANG61" s="526"/>
      <c r="ANH61" s="526"/>
      <c r="ANI61" s="526"/>
      <c r="ANJ61" s="526"/>
      <c r="ANK61" s="526"/>
      <c r="ANL61" s="526"/>
      <c r="ANM61" s="526"/>
      <c r="ANN61" s="526"/>
      <c r="ANO61" s="526"/>
      <c r="ANP61" s="526"/>
      <c r="ANQ61" s="526"/>
      <c r="ANR61" s="526"/>
      <c r="ANS61" s="526"/>
      <c r="ANT61" s="526"/>
      <c r="ANU61" s="526"/>
      <c r="ANV61" s="526"/>
      <c r="ANW61" s="526"/>
      <c r="ANX61" s="526"/>
      <c r="ANY61" s="526"/>
      <c r="ANZ61" s="526"/>
      <c r="AOA61" s="526"/>
      <c r="AOB61" s="526"/>
      <c r="AOC61" s="526"/>
      <c r="AOD61" s="526"/>
      <c r="AOE61" s="526"/>
      <c r="AOF61" s="526"/>
      <c r="AOG61" s="526"/>
      <c r="AOH61" s="526"/>
      <c r="AOI61" s="526"/>
      <c r="AOJ61" s="526"/>
      <c r="AOK61" s="526"/>
      <c r="AOL61" s="526"/>
      <c r="AOM61" s="526"/>
      <c r="AON61" s="526"/>
      <c r="AOO61" s="526"/>
      <c r="AOP61" s="526"/>
      <c r="AOQ61" s="526"/>
      <c r="AOR61" s="526"/>
      <c r="AOS61" s="526"/>
      <c r="AOT61" s="526"/>
      <c r="AOU61" s="526"/>
      <c r="AOV61" s="526"/>
      <c r="AOW61" s="526"/>
      <c r="AOX61" s="526"/>
      <c r="AOY61" s="526"/>
      <c r="AOZ61" s="526"/>
      <c r="APA61" s="526"/>
      <c r="APB61" s="526"/>
      <c r="APC61" s="526"/>
      <c r="APD61" s="526"/>
      <c r="APE61" s="526"/>
      <c r="APF61" s="526"/>
      <c r="APG61" s="526"/>
      <c r="APH61" s="526"/>
      <c r="API61" s="526"/>
      <c r="APJ61" s="526"/>
      <c r="APK61" s="526"/>
      <c r="APL61" s="526"/>
      <c r="APM61" s="526"/>
      <c r="APN61" s="526"/>
      <c r="APO61" s="526"/>
      <c r="APP61" s="526"/>
      <c r="APQ61" s="526"/>
      <c r="APR61" s="526"/>
      <c r="APS61" s="526"/>
      <c r="APT61" s="526"/>
      <c r="APU61" s="526"/>
      <c r="APV61" s="526"/>
      <c r="APW61" s="526"/>
      <c r="APX61" s="526"/>
      <c r="APY61" s="526"/>
      <c r="APZ61" s="526"/>
      <c r="AQA61" s="526"/>
      <c r="AQB61" s="526"/>
      <c r="AQC61" s="526"/>
      <c r="AQD61" s="526"/>
      <c r="AQE61" s="526"/>
      <c r="AQF61" s="526"/>
      <c r="AQG61" s="526"/>
      <c r="AQH61" s="526"/>
      <c r="AQI61" s="526"/>
      <c r="AQJ61" s="526"/>
      <c r="AQK61" s="526"/>
      <c r="AQL61" s="526"/>
      <c r="AQM61" s="526"/>
      <c r="AQN61" s="526"/>
      <c r="AQO61" s="526"/>
      <c r="AQP61" s="526"/>
      <c r="AQQ61" s="526"/>
      <c r="AQR61" s="526"/>
      <c r="AQS61" s="526"/>
      <c r="AQT61" s="526"/>
      <c r="AQU61" s="526"/>
      <c r="AQV61" s="526"/>
      <c r="AQW61" s="526"/>
      <c r="AQX61" s="526"/>
      <c r="AQY61" s="526"/>
      <c r="AQZ61" s="526"/>
      <c r="ARA61" s="526"/>
      <c r="ARB61" s="526"/>
      <c r="ARC61" s="526"/>
      <c r="ARD61" s="526"/>
      <c r="ARE61" s="526"/>
      <c r="ARF61" s="526"/>
      <c r="ARG61" s="526"/>
      <c r="ARH61" s="526"/>
      <c r="ARI61" s="526"/>
      <c r="ARJ61" s="526"/>
      <c r="ARK61" s="526"/>
      <c r="ARL61" s="526"/>
      <c r="ARM61" s="526"/>
      <c r="ARN61" s="526"/>
      <c r="ARO61" s="526"/>
      <c r="ARP61" s="526"/>
      <c r="ARQ61" s="526"/>
      <c r="ARR61" s="526"/>
      <c r="ARS61" s="526"/>
      <c r="ART61" s="526"/>
      <c r="ARU61" s="526"/>
      <c r="ARV61" s="526"/>
      <c r="ARW61" s="526"/>
      <c r="ARX61" s="526"/>
      <c r="ARY61" s="526"/>
      <c r="ARZ61" s="526"/>
      <c r="ASA61" s="526"/>
      <c r="ASB61" s="526"/>
      <c r="ASC61" s="526"/>
      <c r="ASD61" s="526"/>
      <c r="ASE61" s="526"/>
      <c r="ASF61" s="526"/>
      <c r="ASG61" s="526"/>
      <c r="ASH61" s="526"/>
      <c r="ASI61" s="526"/>
      <c r="ASJ61" s="526"/>
      <c r="ASK61" s="526"/>
      <c r="ASL61" s="526"/>
      <c r="ASM61" s="526"/>
      <c r="ASN61" s="526"/>
      <c r="ASO61" s="526"/>
      <c r="ASP61" s="526"/>
      <c r="ASQ61" s="526"/>
      <c r="ASR61" s="526"/>
      <c r="ASS61" s="526"/>
      <c r="AST61" s="526"/>
      <c r="ASU61" s="526"/>
      <c r="ASV61" s="526"/>
      <c r="ASW61" s="526"/>
      <c r="ASX61" s="526"/>
      <c r="ASY61" s="526"/>
      <c r="ASZ61" s="526"/>
      <c r="ATA61" s="526"/>
      <c r="ATB61" s="526"/>
      <c r="ATC61" s="526"/>
      <c r="ATD61" s="526"/>
      <c r="ATE61" s="526"/>
      <c r="ATF61" s="526"/>
      <c r="ATG61" s="526"/>
      <c r="ATH61" s="526"/>
      <c r="ATI61" s="526"/>
      <c r="ATJ61" s="526"/>
      <c r="ATK61" s="526"/>
      <c r="ATL61" s="526"/>
      <c r="ATM61" s="526"/>
      <c r="ATN61" s="526"/>
      <c r="ATO61" s="526"/>
      <c r="ATP61" s="526"/>
      <c r="ATQ61" s="526"/>
      <c r="ATR61" s="526"/>
      <c r="ATS61" s="526"/>
      <c r="ATT61" s="526"/>
      <c r="ATU61" s="526"/>
      <c r="ATV61" s="526"/>
      <c r="ATW61" s="526"/>
      <c r="ATX61" s="526"/>
      <c r="ATY61" s="526"/>
      <c r="ATZ61" s="526"/>
      <c r="AUA61" s="526"/>
      <c r="AUB61" s="526"/>
      <c r="AUC61" s="526"/>
      <c r="AUD61" s="526"/>
      <c r="AUE61" s="526"/>
      <c r="AUF61" s="526"/>
      <c r="AUG61" s="526"/>
      <c r="AUH61" s="526"/>
      <c r="AUI61" s="526"/>
      <c r="AUJ61" s="526"/>
      <c r="AUK61" s="526"/>
      <c r="AUL61" s="526"/>
      <c r="AUM61" s="526"/>
      <c r="AUN61" s="526"/>
      <c r="AUO61" s="526"/>
      <c r="AUP61" s="526"/>
      <c r="AUQ61" s="526"/>
      <c r="AUR61" s="526"/>
      <c r="AUS61" s="526"/>
      <c r="AUT61" s="526"/>
      <c r="AUU61" s="526"/>
      <c r="AUV61" s="526"/>
      <c r="AUW61" s="526"/>
      <c r="AUX61" s="526"/>
      <c r="AUY61" s="526"/>
      <c r="AUZ61" s="526"/>
      <c r="AVA61" s="526"/>
      <c r="AVB61" s="526"/>
      <c r="AVC61" s="526"/>
      <c r="AVD61" s="526"/>
      <c r="AVE61" s="526"/>
      <c r="AVF61" s="526"/>
      <c r="AVG61" s="526"/>
      <c r="AVH61" s="526"/>
      <c r="AVI61" s="526"/>
      <c r="AVJ61" s="526"/>
      <c r="AVK61" s="526"/>
      <c r="AVL61" s="526"/>
      <c r="AVM61" s="526"/>
      <c r="AVN61" s="526"/>
      <c r="AVO61" s="526"/>
      <c r="AVP61" s="526"/>
      <c r="AVQ61" s="526"/>
      <c r="AVR61" s="526"/>
      <c r="AVS61" s="526"/>
      <c r="AVT61" s="526"/>
      <c r="AVU61" s="526"/>
      <c r="AVV61" s="526"/>
      <c r="AVW61" s="526"/>
      <c r="AVX61" s="526"/>
      <c r="AVY61" s="526"/>
      <c r="AVZ61" s="526"/>
      <c r="AWA61" s="526"/>
      <c r="AWB61" s="526"/>
      <c r="AWC61" s="526"/>
      <c r="AWD61" s="526"/>
      <c r="AWE61" s="526"/>
      <c r="AWF61" s="526"/>
      <c r="AWG61" s="526"/>
      <c r="AWH61" s="526"/>
      <c r="AWI61" s="526"/>
      <c r="AWJ61" s="526"/>
      <c r="AWK61" s="526"/>
      <c r="AWL61" s="526"/>
      <c r="AWM61" s="526"/>
      <c r="AWN61" s="526"/>
      <c r="AWO61" s="526"/>
      <c r="AWP61" s="526"/>
      <c r="AWQ61" s="526"/>
      <c r="AWR61" s="526"/>
      <c r="AWS61" s="526"/>
      <c r="AWT61" s="526"/>
      <c r="AWU61" s="526"/>
      <c r="AWV61" s="526"/>
      <c r="AWW61" s="526"/>
      <c r="AWX61" s="526"/>
      <c r="AWY61" s="526"/>
      <c r="AWZ61" s="526"/>
      <c r="AXA61" s="526"/>
      <c r="AXB61" s="526"/>
      <c r="AXC61" s="526"/>
      <c r="AXD61" s="526"/>
      <c r="AXE61" s="526"/>
      <c r="AXF61" s="526"/>
      <c r="AXG61" s="526"/>
      <c r="AXH61" s="526"/>
      <c r="AXI61" s="526"/>
      <c r="AXJ61" s="526"/>
      <c r="AXK61" s="526"/>
      <c r="AXL61" s="526"/>
      <c r="AXM61" s="526"/>
      <c r="AXN61" s="526"/>
      <c r="AXO61" s="526"/>
      <c r="AXP61" s="526"/>
      <c r="AXQ61" s="526"/>
      <c r="AXR61" s="526"/>
      <c r="AXS61" s="526"/>
      <c r="AXT61" s="526"/>
      <c r="AXU61" s="526"/>
      <c r="AXV61" s="526"/>
      <c r="AXW61" s="526"/>
      <c r="AXX61" s="526"/>
      <c r="AXY61" s="526"/>
      <c r="AXZ61" s="526"/>
      <c r="AYA61" s="526"/>
      <c r="AYB61" s="526"/>
      <c r="AYC61" s="526"/>
      <c r="AYD61" s="526"/>
      <c r="AYE61" s="526"/>
      <c r="AYF61" s="526"/>
      <c r="AYG61" s="526"/>
      <c r="AYH61" s="526"/>
      <c r="AYI61" s="526"/>
      <c r="AYJ61" s="526"/>
      <c r="AYK61" s="526"/>
      <c r="AYL61" s="526"/>
      <c r="AYM61" s="526"/>
      <c r="AYN61" s="526"/>
      <c r="AYO61" s="526"/>
      <c r="AYP61" s="526"/>
      <c r="AYQ61" s="526"/>
      <c r="AYR61" s="526"/>
      <c r="AYS61" s="526"/>
      <c r="AYT61" s="526"/>
      <c r="AYU61" s="526"/>
      <c r="AYV61" s="526"/>
      <c r="AYW61" s="526"/>
      <c r="AYX61" s="526"/>
      <c r="AYY61" s="526"/>
      <c r="AYZ61" s="526"/>
      <c r="AZA61" s="526"/>
      <c r="AZB61" s="526"/>
      <c r="AZC61" s="526"/>
      <c r="AZD61" s="526"/>
      <c r="AZE61" s="526"/>
      <c r="AZF61" s="526"/>
      <c r="AZG61" s="526"/>
      <c r="AZH61" s="526"/>
      <c r="AZI61" s="526"/>
      <c r="AZJ61" s="526"/>
      <c r="AZK61" s="526"/>
      <c r="AZL61" s="526"/>
      <c r="AZM61" s="526"/>
      <c r="AZN61" s="526"/>
      <c r="AZO61" s="526"/>
      <c r="AZP61" s="526"/>
      <c r="AZQ61" s="526"/>
      <c r="AZR61" s="526"/>
      <c r="AZS61" s="526"/>
      <c r="AZT61" s="526"/>
      <c r="AZU61" s="526"/>
      <c r="AZV61" s="526"/>
      <c r="AZW61" s="526"/>
      <c r="AZX61" s="526"/>
      <c r="AZY61" s="526"/>
      <c r="AZZ61" s="526"/>
      <c r="BAA61" s="526"/>
      <c r="BAB61" s="526"/>
      <c r="BAC61" s="526"/>
      <c r="BAD61" s="526"/>
      <c r="BAE61" s="526"/>
      <c r="BAF61" s="526"/>
      <c r="BAG61" s="526"/>
      <c r="BAH61" s="526"/>
      <c r="BAI61" s="526"/>
      <c r="BAJ61" s="526"/>
      <c r="BAK61" s="526"/>
      <c r="BAL61" s="526"/>
      <c r="BAM61" s="526"/>
      <c r="BAN61" s="526"/>
      <c r="BAO61" s="526"/>
      <c r="BAP61" s="526"/>
      <c r="BAQ61" s="526"/>
      <c r="BAR61" s="526"/>
      <c r="BAS61" s="526"/>
      <c r="BAT61" s="526"/>
      <c r="BAU61" s="526"/>
      <c r="BAV61" s="526"/>
      <c r="BAW61" s="526"/>
      <c r="BAX61" s="526"/>
      <c r="BAY61" s="526"/>
      <c r="BAZ61" s="526"/>
      <c r="BBA61" s="526"/>
      <c r="BBB61" s="526"/>
      <c r="BBC61" s="526"/>
      <c r="BBD61" s="526"/>
      <c r="BBE61" s="526"/>
      <c r="BBF61" s="526"/>
      <c r="BBG61" s="526"/>
      <c r="BBH61" s="526"/>
      <c r="BBI61" s="526"/>
      <c r="BBJ61" s="526"/>
      <c r="BBK61" s="526"/>
      <c r="BBL61" s="526"/>
      <c r="BBM61" s="526"/>
      <c r="BBN61" s="526"/>
      <c r="BBO61" s="526"/>
      <c r="BBP61" s="526"/>
      <c r="BBQ61" s="526"/>
      <c r="BBR61" s="526"/>
      <c r="BBS61" s="526"/>
      <c r="BBT61" s="526"/>
      <c r="BBU61" s="526"/>
      <c r="BBV61" s="526"/>
      <c r="BBW61" s="526"/>
      <c r="BBX61" s="526"/>
      <c r="BBY61" s="526"/>
      <c r="BBZ61" s="526"/>
      <c r="BCA61" s="526"/>
      <c r="BCB61" s="526"/>
      <c r="BCC61" s="526"/>
      <c r="BCD61" s="526"/>
      <c r="BCE61" s="526"/>
      <c r="BCF61" s="526"/>
      <c r="BCG61" s="526"/>
      <c r="BCH61" s="526"/>
      <c r="BCI61" s="526"/>
      <c r="BCJ61" s="526"/>
      <c r="BCK61" s="526"/>
      <c r="BCL61" s="526"/>
      <c r="BCM61" s="526"/>
      <c r="BCN61" s="526"/>
      <c r="BCO61" s="526"/>
      <c r="BCP61" s="526"/>
      <c r="BCQ61" s="526"/>
      <c r="BCR61" s="526"/>
      <c r="BCS61" s="526"/>
      <c r="BCT61" s="526"/>
      <c r="BCU61" s="526"/>
      <c r="BCV61" s="526"/>
      <c r="BCW61" s="526"/>
      <c r="BCX61" s="526"/>
      <c r="BCY61" s="526"/>
      <c r="BCZ61" s="526"/>
      <c r="BDA61" s="526"/>
      <c r="BDB61" s="526"/>
      <c r="BDC61" s="526"/>
      <c r="BDD61" s="526"/>
      <c r="BDE61" s="526"/>
      <c r="BDF61" s="526"/>
      <c r="BDG61" s="526"/>
      <c r="BDH61" s="526"/>
      <c r="BDI61" s="526"/>
      <c r="BDJ61" s="526"/>
      <c r="BDK61" s="526"/>
      <c r="BDL61" s="526"/>
      <c r="BDM61" s="526"/>
      <c r="BDN61" s="526"/>
      <c r="BDO61" s="526"/>
      <c r="BDP61" s="526"/>
      <c r="BDQ61" s="526"/>
      <c r="BDR61" s="526"/>
      <c r="BDS61" s="526"/>
      <c r="BDT61" s="526"/>
      <c r="BDU61" s="526"/>
      <c r="BDV61" s="526"/>
      <c r="BDW61" s="526"/>
      <c r="BDX61" s="526"/>
      <c r="BDY61" s="526"/>
      <c r="BDZ61" s="526"/>
      <c r="BEA61" s="526"/>
      <c r="BEB61" s="526"/>
      <c r="BEC61" s="526"/>
      <c r="BED61" s="526"/>
      <c r="BEE61" s="526"/>
      <c r="BEF61" s="526"/>
      <c r="BEG61" s="526"/>
      <c r="BEH61" s="526"/>
      <c r="BEI61" s="526"/>
      <c r="BEJ61" s="526"/>
      <c r="BEK61" s="526"/>
      <c r="BEL61" s="526"/>
      <c r="BEM61" s="526"/>
      <c r="BEN61" s="526"/>
      <c r="BEO61" s="526"/>
      <c r="BEP61" s="526"/>
      <c r="BEQ61" s="526"/>
      <c r="BER61" s="526"/>
      <c r="BES61" s="526"/>
      <c r="BET61" s="526"/>
      <c r="BEU61" s="526"/>
      <c r="BEV61" s="526"/>
      <c r="BEW61" s="526"/>
      <c r="BEX61" s="526"/>
      <c r="BEY61" s="526"/>
      <c r="BEZ61" s="526"/>
      <c r="BFA61" s="526"/>
      <c r="BFB61" s="526"/>
      <c r="BFC61" s="526"/>
      <c r="BFD61" s="526"/>
      <c r="BFE61" s="526"/>
      <c r="BFF61" s="526"/>
      <c r="BFG61" s="526"/>
      <c r="BFH61" s="526"/>
      <c r="BFI61" s="526"/>
      <c r="BFJ61" s="526"/>
      <c r="BFK61" s="526"/>
      <c r="BFL61" s="526"/>
      <c r="BFM61" s="526"/>
      <c r="BFN61" s="526"/>
      <c r="BFO61" s="526"/>
      <c r="BFP61" s="526"/>
      <c r="BFQ61" s="526"/>
      <c r="BFR61" s="526"/>
      <c r="BFS61" s="526"/>
      <c r="BFT61" s="526"/>
      <c r="BFU61" s="526"/>
      <c r="BFV61" s="526"/>
      <c r="BFW61" s="526"/>
      <c r="BFX61" s="526"/>
      <c r="BFY61" s="526"/>
      <c r="BFZ61" s="526"/>
      <c r="BGA61" s="526"/>
      <c r="BGB61" s="526"/>
      <c r="BGC61" s="526"/>
      <c r="BGD61" s="526"/>
      <c r="BGE61" s="526"/>
      <c r="BGF61" s="526"/>
      <c r="BGG61" s="526"/>
      <c r="BGH61" s="526"/>
      <c r="BGI61" s="526"/>
      <c r="BGJ61" s="526"/>
      <c r="BGK61" s="526"/>
      <c r="BGL61" s="526"/>
      <c r="BGM61" s="526"/>
      <c r="BGN61" s="526"/>
      <c r="BGO61" s="526"/>
      <c r="BGP61" s="526"/>
      <c r="BGQ61" s="526"/>
      <c r="BGR61" s="526"/>
      <c r="BGS61" s="526"/>
      <c r="BGT61" s="526"/>
      <c r="BGU61" s="526"/>
      <c r="BGV61" s="526"/>
      <c r="BGW61" s="526"/>
      <c r="BGX61" s="526"/>
      <c r="BGY61" s="526"/>
      <c r="BGZ61" s="526"/>
      <c r="BHA61" s="526"/>
      <c r="BHB61" s="526"/>
      <c r="BHC61" s="526"/>
      <c r="BHD61" s="526"/>
      <c r="BHE61" s="526"/>
      <c r="BHF61" s="526"/>
      <c r="BHG61" s="526"/>
      <c r="BHH61" s="526"/>
      <c r="BHI61" s="526"/>
      <c r="BHJ61" s="526"/>
      <c r="BHK61" s="526"/>
      <c r="BHL61" s="526"/>
      <c r="BHM61" s="526"/>
      <c r="BHN61" s="526"/>
      <c r="BHO61" s="526"/>
      <c r="BHP61" s="526"/>
      <c r="BHQ61" s="526"/>
      <c r="BHR61" s="526"/>
      <c r="BHS61" s="526"/>
      <c r="BHT61" s="526"/>
      <c r="BHU61" s="526"/>
      <c r="BHV61" s="526"/>
      <c r="BHW61" s="526"/>
      <c r="BHX61" s="526"/>
      <c r="BHY61" s="526"/>
      <c r="BHZ61" s="526"/>
      <c r="BIA61" s="526"/>
      <c r="BIB61" s="526"/>
      <c r="BIC61" s="526"/>
      <c r="BID61" s="526"/>
      <c r="BIE61" s="526"/>
      <c r="BIF61" s="526"/>
      <c r="BIG61" s="526"/>
      <c r="BIH61" s="526"/>
      <c r="BII61" s="526"/>
      <c r="BIJ61" s="526"/>
      <c r="BIK61" s="526"/>
      <c r="BIL61" s="526"/>
      <c r="BIM61" s="526"/>
      <c r="BIN61" s="526"/>
      <c r="BIO61" s="526"/>
      <c r="BIP61" s="526"/>
      <c r="BIQ61" s="526"/>
      <c r="BIR61" s="526"/>
      <c r="BIS61" s="526"/>
      <c r="BIT61" s="526"/>
      <c r="BIU61" s="526"/>
      <c r="BIV61" s="526"/>
      <c r="BIW61" s="526"/>
      <c r="BIX61" s="526"/>
      <c r="BIY61" s="526"/>
      <c r="BIZ61" s="526"/>
      <c r="BJA61" s="526"/>
      <c r="BJB61" s="526"/>
      <c r="BJC61" s="526"/>
      <c r="BJD61" s="526"/>
      <c r="BJE61" s="526"/>
      <c r="BJF61" s="526"/>
      <c r="BJG61" s="526"/>
      <c r="BJH61" s="526"/>
      <c r="BJI61" s="526"/>
      <c r="BJJ61" s="526"/>
      <c r="BJK61" s="526"/>
      <c r="BJL61" s="526"/>
      <c r="BJM61" s="526"/>
      <c r="BJN61" s="526"/>
      <c r="BJO61" s="526"/>
      <c r="BJP61" s="526"/>
      <c r="BJQ61" s="526"/>
      <c r="BJR61" s="526"/>
      <c r="BJS61" s="526"/>
      <c r="BJT61" s="526"/>
      <c r="BJU61" s="526"/>
      <c r="BJV61" s="526"/>
      <c r="BJW61" s="526"/>
      <c r="BJX61" s="526"/>
      <c r="BJY61" s="526"/>
      <c r="BJZ61" s="526"/>
      <c r="BKA61" s="526"/>
      <c r="BKB61" s="526"/>
      <c r="BKC61" s="526"/>
      <c r="BKD61" s="526"/>
      <c r="BKE61" s="526"/>
      <c r="BKF61" s="526"/>
      <c r="BKG61" s="526"/>
      <c r="BKH61" s="526"/>
      <c r="BKI61" s="526"/>
      <c r="BKJ61" s="526"/>
      <c r="BKK61" s="526"/>
      <c r="BKL61" s="526"/>
      <c r="BKM61" s="526"/>
      <c r="BKN61" s="526"/>
      <c r="BKO61" s="526"/>
      <c r="BKP61" s="526"/>
      <c r="BKQ61" s="526"/>
      <c r="BKR61" s="526"/>
      <c r="BKS61" s="526"/>
      <c r="BKT61" s="526"/>
      <c r="BKU61" s="526"/>
      <c r="BKV61" s="526"/>
      <c r="BKW61" s="526"/>
      <c r="BKX61" s="526"/>
      <c r="BKY61" s="526"/>
      <c r="BKZ61" s="526"/>
      <c r="BLA61" s="526"/>
      <c r="BLB61" s="526"/>
      <c r="BLC61" s="526"/>
      <c r="BLD61" s="526"/>
      <c r="BLE61" s="526"/>
      <c r="BLF61" s="526"/>
      <c r="BLG61" s="526"/>
      <c r="BLH61" s="526"/>
      <c r="BLI61" s="526"/>
      <c r="BLJ61" s="526"/>
      <c r="BLK61" s="526"/>
      <c r="BLL61" s="526"/>
      <c r="BLM61" s="526"/>
      <c r="BLN61" s="526"/>
      <c r="BLO61" s="526"/>
      <c r="BLP61" s="526"/>
      <c r="BLQ61" s="526"/>
      <c r="BLR61" s="526"/>
      <c r="BLS61" s="526"/>
      <c r="BLT61" s="526"/>
      <c r="BLU61" s="526"/>
      <c r="BLV61" s="526"/>
      <c r="BLW61" s="526"/>
      <c r="BLX61" s="526"/>
      <c r="BLY61" s="526"/>
      <c r="BLZ61" s="526"/>
      <c r="BMA61" s="526"/>
      <c r="BMB61" s="526"/>
      <c r="BMC61" s="526"/>
      <c r="BMD61" s="526"/>
      <c r="BME61" s="526"/>
      <c r="BMF61" s="526"/>
      <c r="BMG61" s="526"/>
      <c r="BMH61" s="526"/>
      <c r="BMI61" s="526"/>
      <c r="BMJ61" s="526"/>
      <c r="BMK61" s="526"/>
      <c r="BML61" s="526"/>
      <c r="BMM61" s="526"/>
      <c r="BMN61" s="526"/>
      <c r="BMO61" s="526"/>
      <c r="BMP61" s="526"/>
      <c r="BMQ61" s="526"/>
      <c r="BMR61" s="526"/>
      <c r="BMS61" s="526"/>
      <c r="BMT61" s="526"/>
      <c r="BMU61" s="526"/>
      <c r="BMV61" s="526"/>
      <c r="BMW61" s="526"/>
      <c r="BMX61" s="526"/>
      <c r="BMY61" s="526"/>
      <c r="BMZ61" s="526"/>
      <c r="BNA61" s="526"/>
      <c r="BNB61" s="526"/>
      <c r="BNC61" s="526"/>
      <c r="BND61" s="526"/>
      <c r="BNE61" s="526"/>
      <c r="BNF61" s="526"/>
      <c r="BNG61" s="526"/>
      <c r="BNH61" s="526"/>
      <c r="BNI61" s="526"/>
      <c r="BNJ61" s="526"/>
      <c r="BNK61" s="526"/>
      <c r="BNL61" s="526"/>
      <c r="BNM61" s="526"/>
      <c r="BNN61" s="526"/>
      <c r="BNO61" s="526"/>
      <c r="BNP61" s="526"/>
      <c r="BNQ61" s="526"/>
      <c r="BNR61" s="526"/>
      <c r="BNS61" s="526"/>
      <c r="BNT61" s="526"/>
      <c r="BNU61" s="526"/>
      <c r="BNV61" s="526"/>
      <c r="BNW61" s="526"/>
      <c r="BNX61" s="526"/>
      <c r="BNY61" s="526"/>
      <c r="BNZ61" s="526"/>
      <c r="BOA61" s="526"/>
      <c r="BOB61" s="526"/>
      <c r="BOC61" s="526"/>
      <c r="BOD61" s="526"/>
      <c r="BOE61" s="526"/>
      <c r="BOF61" s="526"/>
      <c r="BOG61" s="526"/>
      <c r="BOH61" s="526"/>
      <c r="BOI61" s="526"/>
      <c r="BOJ61" s="526"/>
      <c r="BOK61" s="526"/>
      <c r="BOL61" s="526"/>
      <c r="BOM61" s="526"/>
      <c r="BON61" s="526"/>
      <c r="BOO61" s="526"/>
      <c r="BOP61" s="526"/>
      <c r="BOQ61" s="526"/>
      <c r="BOR61" s="526"/>
      <c r="BOS61" s="526"/>
      <c r="BOT61" s="526"/>
      <c r="BOU61" s="526"/>
      <c r="BOV61" s="526"/>
      <c r="BOW61" s="526"/>
      <c r="BOX61" s="526"/>
      <c r="BOY61" s="526"/>
      <c r="BOZ61" s="526"/>
      <c r="BPA61" s="526"/>
      <c r="BPB61" s="526"/>
      <c r="BPC61" s="526"/>
      <c r="BPD61" s="526"/>
      <c r="BPE61" s="526"/>
      <c r="BPF61" s="526"/>
      <c r="BPG61" s="526"/>
      <c r="BPH61" s="526"/>
      <c r="BPI61" s="526"/>
      <c r="BPJ61" s="526"/>
      <c r="BPK61" s="526"/>
      <c r="BPL61" s="526"/>
      <c r="BPM61" s="526"/>
      <c r="BPN61" s="526"/>
      <c r="BPO61" s="526"/>
      <c r="BPP61" s="526"/>
      <c r="BPQ61" s="526"/>
      <c r="BPR61" s="526"/>
      <c r="BPS61" s="526"/>
      <c r="BPT61" s="526"/>
      <c r="BPU61" s="526"/>
      <c r="BPV61" s="526"/>
      <c r="BPW61" s="526"/>
      <c r="BPX61" s="526"/>
      <c r="BPY61" s="526"/>
      <c r="BPZ61" s="526"/>
      <c r="BQA61" s="526"/>
      <c r="BQB61" s="526"/>
      <c r="BQC61" s="526"/>
      <c r="BQD61" s="526"/>
      <c r="BQE61" s="526"/>
      <c r="BQF61" s="526"/>
      <c r="BQG61" s="526"/>
      <c r="BQH61" s="526"/>
      <c r="BQI61" s="526"/>
      <c r="BQJ61" s="526"/>
      <c r="BQK61" s="526"/>
      <c r="BQL61" s="526"/>
      <c r="BQM61" s="526"/>
      <c r="BQN61" s="526"/>
      <c r="BQO61" s="526"/>
      <c r="BQP61" s="526"/>
      <c r="BQQ61" s="526"/>
      <c r="BQR61" s="526"/>
      <c r="BQS61" s="526"/>
      <c r="BQT61" s="526"/>
      <c r="BQU61" s="526"/>
      <c r="BQV61" s="526"/>
      <c r="BQW61" s="526"/>
      <c r="BQX61" s="526"/>
      <c r="BQY61" s="526"/>
      <c r="BQZ61" s="526"/>
      <c r="BRA61" s="526"/>
      <c r="BRB61" s="526"/>
      <c r="BRC61" s="526"/>
      <c r="BRD61" s="526"/>
      <c r="BRE61" s="526"/>
      <c r="BRF61" s="526"/>
      <c r="BRG61" s="526"/>
      <c r="BRH61" s="526"/>
      <c r="BRI61" s="526"/>
      <c r="BRJ61" s="526"/>
      <c r="BRK61" s="526"/>
      <c r="BRL61" s="526"/>
      <c r="BRM61" s="526"/>
      <c r="BRN61" s="526"/>
      <c r="BRO61" s="526"/>
      <c r="BRP61" s="526"/>
      <c r="BRQ61" s="526"/>
      <c r="BRR61" s="526"/>
      <c r="BRS61" s="526"/>
      <c r="BRT61" s="526"/>
      <c r="BRU61" s="526"/>
      <c r="BRV61" s="526"/>
      <c r="BRW61" s="526"/>
      <c r="BRX61" s="526"/>
      <c r="BRY61" s="526"/>
      <c r="BRZ61" s="526"/>
      <c r="BSA61" s="526"/>
      <c r="BSB61" s="526"/>
      <c r="BSC61" s="526"/>
      <c r="BSD61" s="526"/>
      <c r="BSE61" s="526"/>
      <c r="BSF61" s="526"/>
      <c r="BSG61" s="526"/>
      <c r="BSH61" s="526"/>
      <c r="BSI61" s="526"/>
      <c r="BSJ61" s="526"/>
      <c r="BSK61" s="526"/>
      <c r="BSL61" s="526"/>
      <c r="BSM61" s="526"/>
      <c r="BSN61" s="526"/>
      <c r="BSO61" s="526"/>
      <c r="BSP61" s="526"/>
      <c r="BSQ61" s="526"/>
      <c r="BSR61" s="526"/>
      <c r="BSS61" s="526"/>
      <c r="BST61" s="526"/>
      <c r="BSU61" s="526"/>
      <c r="BSV61" s="526"/>
      <c r="BSW61" s="526"/>
      <c r="BSX61" s="526"/>
      <c r="BSY61" s="526"/>
      <c r="BSZ61" s="526"/>
      <c r="BTA61" s="526"/>
      <c r="BTB61" s="526"/>
      <c r="BTC61" s="526"/>
      <c r="BTD61" s="526"/>
      <c r="BTE61" s="526"/>
      <c r="BTF61" s="526"/>
      <c r="BTG61" s="526"/>
      <c r="BTH61" s="526"/>
      <c r="BTI61" s="526"/>
      <c r="BTJ61" s="526"/>
      <c r="BTK61" s="526"/>
      <c r="BTL61" s="526"/>
      <c r="BTM61" s="526"/>
      <c r="BTN61" s="526"/>
      <c r="BTO61" s="526"/>
      <c r="BTP61" s="526"/>
      <c r="BTQ61" s="526"/>
      <c r="BTR61" s="526"/>
      <c r="BTS61" s="526"/>
      <c r="BTT61" s="526"/>
      <c r="BTU61" s="526"/>
      <c r="BTV61" s="526"/>
      <c r="BTW61" s="526"/>
      <c r="BTX61" s="526"/>
      <c r="BTY61" s="526"/>
      <c r="BTZ61" s="526"/>
      <c r="BUA61" s="526"/>
      <c r="BUB61" s="526"/>
      <c r="BUC61" s="526"/>
      <c r="BUD61" s="526"/>
      <c r="BUE61" s="526"/>
      <c r="BUF61" s="526"/>
      <c r="BUG61" s="526"/>
      <c r="BUH61" s="526"/>
      <c r="BUI61" s="526"/>
      <c r="BUJ61" s="526"/>
      <c r="BUK61" s="526"/>
      <c r="BUL61" s="526"/>
      <c r="BUM61" s="526"/>
      <c r="BUN61" s="526"/>
      <c r="BUO61" s="526"/>
      <c r="BUP61" s="526"/>
      <c r="BUQ61" s="526"/>
      <c r="BUR61" s="526"/>
      <c r="BUS61" s="526"/>
      <c r="BUT61" s="526"/>
      <c r="BUU61" s="526"/>
      <c r="BUV61" s="526"/>
      <c r="BUW61" s="526"/>
      <c r="BUX61" s="526"/>
      <c r="BUY61" s="526"/>
      <c r="BUZ61" s="526"/>
      <c r="BVA61" s="526"/>
      <c r="BVB61" s="526"/>
      <c r="BVC61" s="526"/>
      <c r="BVD61" s="526"/>
      <c r="BVE61" s="526"/>
      <c r="BVF61" s="526"/>
      <c r="BVG61" s="526"/>
      <c r="BVH61" s="526"/>
      <c r="BVI61" s="526"/>
      <c r="BVJ61" s="526"/>
      <c r="BVK61" s="526"/>
      <c r="BVL61" s="526"/>
      <c r="BVM61" s="526"/>
      <c r="BVN61" s="526"/>
      <c r="BVO61" s="526"/>
      <c r="BVP61" s="526"/>
      <c r="BVQ61" s="526"/>
      <c r="BVR61" s="526"/>
      <c r="BVS61" s="526"/>
      <c r="BVT61" s="526"/>
      <c r="BVU61" s="526"/>
      <c r="BVV61" s="526"/>
      <c r="BVW61" s="526"/>
      <c r="BVX61" s="526"/>
      <c r="BVY61" s="526"/>
      <c r="BVZ61" s="526"/>
      <c r="BWA61" s="526"/>
      <c r="BWB61" s="526"/>
      <c r="BWC61" s="526"/>
      <c r="BWD61" s="526"/>
      <c r="BWE61" s="526"/>
      <c r="BWF61" s="526"/>
      <c r="BWG61" s="526"/>
      <c r="BWH61" s="526"/>
      <c r="BWI61" s="526"/>
      <c r="BWJ61" s="526"/>
      <c r="BWK61" s="526"/>
      <c r="BWL61" s="526"/>
      <c r="BWM61" s="526"/>
      <c r="BWN61" s="526"/>
      <c r="BWO61" s="526"/>
      <c r="BWP61" s="526"/>
      <c r="BWQ61" s="526"/>
      <c r="BWR61" s="526"/>
      <c r="BWS61" s="526"/>
      <c r="BWT61" s="526"/>
      <c r="BWU61" s="526"/>
      <c r="BWV61" s="526"/>
      <c r="BWW61" s="526"/>
      <c r="BWX61" s="526"/>
      <c r="BWY61" s="526"/>
      <c r="BWZ61" s="526"/>
      <c r="BXA61" s="526"/>
      <c r="BXB61" s="526"/>
      <c r="BXC61" s="526"/>
      <c r="BXD61" s="526"/>
      <c r="BXE61" s="526"/>
      <c r="BXF61" s="526"/>
      <c r="BXG61" s="526"/>
      <c r="BXH61" s="526"/>
      <c r="BXI61" s="526"/>
      <c r="BXJ61" s="526"/>
      <c r="BXK61" s="526"/>
      <c r="BXL61" s="526"/>
      <c r="BXM61" s="526"/>
      <c r="BXN61" s="526"/>
      <c r="BXO61" s="526"/>
      <c r="BXP61" s="526"/>
      <c r="BXQ61" s="526"/>
      <c r="BXR61" s="526"/>
      <c r="BXS61" s="526"/>
      <c r="BXT61" s="526"/>
      <c r="BXU61" s="526"/>
      <c r="BXV61" s="526"/>
      <c r="BXW61" s="526"/>
      <c r="BXX61" s="526"/>
      <c r="BXY61" s="526"/>
      <c r="BXZ61" s="526"/>
      <c r="BYA61" s="526"/>
      <c r="BYB61" s="526"/>
      <c r="BYC61" s="526"/>
      <c r="BYD61" s="526"/>
      <c r="BYE61" s="526"/>
      <c r="BYF61" s="526"/>
      <c r="BYG61" s="526"/>
      <c r="BYH61" s="526"/>
      <c r="BYI61" s="526"/>
      <c r="BYJ61" s="526"/>
      <c r="BYK61" s="526"/>
      <c r="BYL61" s="526"/>
      <c r="BYM61" s="526"/>
      <c r="BYN61" s="526"/>
      <c r="BYO61" s="526"/>
      <c r="BYP61" s="526"/>
      <c r="BYQ61" s="526"/>
      <c r="BYR61" s="526"/>
      <c r="BYS61" s="526"/>
      <c r="BYT61" s="526"/>
      <c r="BYU61" s="526"/>
      <c r="BYV61" s="526"/>
      <c r="BYW61" s="526"/>
      <c r="BYX61" s="526"/>
      <c r="BYY61" s="526"/>
      <c r="BYZ61" s="526"/>
      <c r="BZA61" s="526"/>
      <c r="BZB61" s="526"/>
      <c r="BZC61" s="526"/>
      <c r="BZD61" s="526"/>
      <c r="BZE61" s="526"/>
      <c r="BZF61" s="526"/>
      <c r="BZG61" s="526"/>
      <c r="BZH61" s="526"/>
      <c r="BZI61" s="526"/>
      <c r="BZJ61" s="526"/>
      <c r="BZK61" s="526"/>
      <c r="BZL61" s="526"/>
      <c r="BZM61" s="526"/>
      <c r="BZN61" s="526"/>
      <c r="BZO61" s="526"/>
      <c r="BZP61" s="526"/>
      <c r="BZQ61" s="526"/>
      <c r="BZR61" s="526"/>
      <c r="BZS61" s="526"/>
      <c r="BZT61" s="526"/>
      <c r="BZU61" s="526"/>
      <c r="BZV61" s="526"/>
      <c r="BZW61" s="526"/>
      <c r="BZX61" s="526"/>
      <c r="BZY61" s="526"/>
      <c r="BZZ61" s="526"/>
      <c r="CAA61" s="526"/>
      <c r="CAB61" s="526"/>
      <c r="CAC61" s="526"/>
      <c r="CAD61" s="526"/>
      <c r="CAE61" s="526"/>
      <c r="CAF61" s="526"/>
      <c r="CAG61" s="526"/>
      <c r="CAH61" s="526"/>
      <c r="CAI61" s="526"/>
      <c r="CAJ61" s="526"/>
      <c r="CAK61" s="526"/>
      <c r="CAL61" s="526"/>
      <c r="CAM61" s="526"/>
      <c r="CAN61" s="526"/>
      <c r="CAO61" s="526"/>
      <c r="CAP61" s="526"/>
      <c r="CAQ61" s="526"/>
      <c r="CAR61" s="526"/>
      <c r="CAS61" s="526"/>
      <c r="CAT61" s="526"/>
      <c r="CAU61" s="526"/>
      <c r="CAV61" s="526"/>
      <c r="CAW61" s="526"/>
      <c r="CAX61" s="526"/>
      <c r="CAY61" s="526"/>
      <c r="CAZ61" s="526"/>
      <c r="CBA61" s="526"/>
      <c r="CBB61" s="526"/>
      <c r="CBC61" s="526"/>
      <c r="CBD61" s="526"/>
      <c r="CBE61" s="526"/>
      <c r="CBF61" s="526"/>
      <c r="CBG61" s="526"/>
      <c r="CBH61" s="526"/>
      <c r="CBI61" s="526"/>
      <c r="CBJ61" s="526"/>
      <c r="CBK61" s="526"/>
      <c r="CBL61" s="526"/>
      <c r="CBM61" s="526"/>
      <c r="CBN61" s="526"/>
      <c r="CBO61" s="526"/>
      <c r="CBP61" s="526"/>
      <c r="CBQ61" s="526"/>
      <c r="CBR61" s="526"/>
      <c r="CBS61" s="526"/>
      <c r="CBT61" s="526"/>
      <c r="CBU61" s="526"/>
      <c r="CBV61" s="526"/>
      <c r="CBW61" s="526"/>
      <c r="CBX61" s="526"/>
      <c r="CBY61" s="526"/>
      <c r="CBZ61" s="526"/>
      <c r="CCA61" s="526"/>
      <c r="CCB61" s="526"/>
      <c r="CCC61" s="526"/>
      <c r="CCD61" s="526"/>
      <c r="CCE61" s="526"/>
      <c r="CCF61" s="526"/>
      <c r="CCG61" s="526"/>
      <c r="CCH61" s="526"/>
      <c r="CCI61" s="526"/>
      <c r="CCJ61" s="526"/>
      <c r="CCK61" s="526"/>
      <c r="CCL61" s="526"/>
      <c r="CCM61" s="526"/>
      <c r="CCN61" s="526"/>
      <c r="CCO61" s="526"/>
      <c r="CCP61" s="526"/>
      <c r="CCQ61" s="526"/>
      <c r="CCR61" s="526"/>
      <c r="CCS61" s="526"/>
      <c r="CCT61" s="526"/>
      <c r="CCU61" s="526"/>
      <c r="CCV61" s="526"/>
      <c r="CCW61" s="526"/>
      <c r="CCX61" s="526"/>
      <c r="CCY61" s="526"/>
      <c r="CCZ61" s="526"/>
      <c r="CDA61" s="526"/>
      <c r="CDB61" s="526"/>
      <c r="CDC61" s="526"/>
      <c r="CDD61" s="526"/>
      <c r="CDE61" s="526"/>
      <c r="CDF61" s="526"/>
      <c r="CDG61" s="526"/>
      <c r="CDH61" s="526"/>
      <c r="CDI61" s="526"/>
      <c r="CDJ61" s="526"/>
      <c r="CDK61" s="526"/>
      <c r="CDL61" s="526"/>
      <c r="CDM61" s="526"/>
      <c r="CDN61" s="526"/>
      <c r="CDO61" s="526"/>
      <c r="CDP61" s="526"/>
      <c r="CDQ61" s="526"/>
      <c r="CDR61" s="526"/>
      <c r="CDS61" s="526"/>
      <c r="CDT61" s="526"/>
      <c r="CDU61" s="526"/>
      <c r="CDV61" s="526"/>
      <c r="CDW61" s="526"/>
      <c r="CDX61" s="526"/>
      <c r="CDY61" s="526"/>
      <c r="CDZ61" s="526"/>
      <c r="CEA61" s="526"/>
      <c r="CEB61" s="526"/>
      <c r="CEC61" s="526"/>
      <c r="CED61" s="526"/>
      <c r="CEE61" s="526"/>
      <c r="CEF61" s="526"/>
      <c r="CEG61" s="526"/>
      <c r="CEH61" s="526"/>
      <c r="CEI61" s="526"/>
      <c r="CEJ61" s="526"/>
      <c r="CEK61" s="526"/>
      <c r="CEL61" s="526"/>
      <c r="CEM61" s="526"/>
      <c r="CEN61" s="526"/>
      <c r="CEO61" s="526"/>
      <c r="CEP61" s="526"/>
      <c r="CEQ61" s="526"/>
      <c r="CER61" s="526"/>
      <c r="CES61" s="526"/>
      <c r="CET61" s="526"/>
      <c r="CEU61" s="526"/>
      <c r="CEV61" s="526"/>
      <c r="CEW61" s="526"/>
      <c r="CEX61" s="526"/>
      <c r="CEY61" s="526"/>
      <c r="CEZ61" s="526"/>
      <c r="CFA61" s="526"/>
      <c r="CFB61" s="526"/>
      <c r="CFC61" s="526"/>
      <c r="CFD61" s="526"/>
      <c r="CFE61" s="526"/>
      <c r="CFF61" s="526"/>
      <c r="CFG61" s="526"/>
      <c r="CFH61" s="526"/>
      <c r="CFI61" s="526"/>
      <c r="CFJ61" s="526"/>
      <c r="CFK61" s="526"/>
      <c r="CFL61" s="526"/>
      <c r="CFM61" s="526"/>
      <c r="CFN61" s="526"/>
      <c r="CFO61" s="526"/>
      <c r="CFP61" s="526"/>
      <c r="CFQ61" s="526"/>
      <c r="CFR61" s="526"/>
      <c r="CFS61" s="526"/>
      <c r="CFT61" s="526"/>
      <c r="CFU61" s="526"/>
      <c r="CFV61" s="526"/>
      <c r="CFW61" s="526"/>
      <c r="CFX61" s="526"/>
      <c r="CFY61" s="526"/>
      <c r="CFZ61" s="526"/>
      <c r="CGA61" s="526"/>
      <c r="CGB61" s="526"/>
      <c r="CGC61" s="526"/>
      <c r="CGD61" s="526"/>
      <c r="CGE61" s="526"/>
      <c r="CGF61" s="526"/>
      <c r="CGG61" s="526"/>
      <c r="CGH61" s="526"/>
      <c r="CGI61" s="526"/>
      <c r="CGJ61" s="526"/>
      <c r="CGK61" s="526"/>
      <c r="CGL61" s="526"/>
      <c r="CGM61" s="526"/>
      <c r="CGN61" s="526"/>
      <c r="CGO61" s="526"/>
      <c r="CGP61" s="526"/>
      <c r="CGQ61" s="526"/>
      <c r="CGR61" s="526"/>
      <c r="CGS61" s="526"/>
      <c r="CGT61" s="526"/>
      <c r="CGU61" s="526"/>
      <c r="CGV61" s="526"/>
      <c r="CGW61" s="526"/>
      <c r="CGX61" s="526"/>
      <c r="CGY61" s="526"/>
      <c r="CGZ61" s="526"/>
      <c r="CHA61" s="526"/>
      <c r="CHB61" s="526"/>
      <c r="CHC61" s="526"/>
      <c r="CHD61" s="526"/>
      <c r="CHE61" s="526"/>
      <c r="CHF61" s="526"/>
      <c r="CHG61" s="526"/>
      <c r="CHH61" s="526"/>
      <c r="CHI61" s="526"/>
      <c r="CHJ61" s="526"/>
      <c r="CHK61" s="526"/>
      <c r="CHL61" s="526"/>
      <c r="CHM61" s="526"/>
      <c r="CHN61" s="526"/>
      <c r="CHO61" s="526"/>
      <c r="CHP61" s="526"/>
      <c r="CHQ61" s="526"/>
      <c r="CHR61" s="526"/>
      <c r="CHS61" s="526"/>
      <c r="CHT61" s="526"/>
      <c r="CHU61" s="526"/>
      <c r="CHV61" s="526"/>
      <c r="CHW61" s="526"/>
      <c r="CHX61" s="526"/>
      <c r="CHY61" s="526"/>
      <c r="CHZ61" s="526"/>
      <c r="CIA61" s="526"/>
      <c r="CIB61" s="526"/>
      <c r="CIC61" s="526"/>
      <c r="CID61" s="526"/>
      <c r="CIE61" s="526"/>
      <c r="CIF61" s="526"/>
      <c r="CIG61" s="526"/>
      <c r="CIH61" s="526"/>
      <c r="CII61" s="526"/>
      <c r="CIJ61" s="526"/>
      <c r="CIK61" s="526"/>
      <c r="CIL61" s="526"/>
      <c r="CIM61" s="526"/>
      <c r="CIN61" s="526"/>
      <c r="CIO61" s="526"/>
      <c r="CIP61" s="526"/>
      <c r="CIQ61" s="526"/>
      <c r="CIR61" s="526"/>
      <c r="CIS61" s="526"/>
      <c r="CIT61" s="526"/>
      <c r="CIU61" s="526"/>
      <c r="CIV61" s="526"/>
      <c r="CIW61" s="526"/>
      <c r="CIX61" s="526"/>
      <c r="CIY61" s="526"/>
      <c r="CIZ61" s="526"/>
      <c r="CJA61" s="526"/>
      <c r="CJB61" s="526"/>
      <c r="CJC61" s="526"/>
      <c r="CJD61" s="526"/>
      <c r="CJE61" s="526"/>
      <c r="CJF61" s="526"/>
      <c r="CJG61" s="526"/>
      <c r="CJH61" s="526"/>
      <c r="CJI61" s="526"/>
      <c r="CJJ61" s="526"/>
      <c r="CJK61" s="526"/>
      <c r="CJL61" s="526"/>
      <c r="CJM61" s="526"/>
      <c r="CJN61" s="526"/>
      <c r="CJO61" s="526"/>
      <c r="CJP61" s="526"/>
      <c r="CJQ61" s="526"/>
      <c r="CJR61" s="526"/>
      <c r="CJS61" s="526"/>
      <c r="CJT61" s="526"/>
      <c r="CJU61" s="526"/>
      <c r="CJV61" s="526"/>
      <c r="CJW61" s="526"/>
      <c r="CJX61" s="526"/>
      <c r="CJY61" s="526"/>
      <c r="CJZ61" s="526"/>
      <c r="CKA61" s="526"/>
      <c r="CKB61" s="526"/>
      <c r="CKC61" s="526"/>
      <c r="CKD61" s="526"/>
      <c r="CKE61" s="526"/>
      <c r="CKF61" s="526"/>
      <c r="CKG61" s="526"/>
      <c r="CKH61" s="526"/>
      <c r="CKI61" s="526"/>
      <c r="CKJ61" s="526"/>
      <c r="CKK61" s="526"/>
      <c r="CKL61" s="526"/>
      <c r="CKM61" s="526"/>
      <c r="CKN61" s="526"/>
      <c r="CKO61" s="526"/>
      <c r="CKP61" s="526"/>
      <c r="CKQ61" s="526"/>
      <c r="CKR61" s="526"/>
      <c r="CKS61" s="526"/>
      <c r="CKT61" s="526"/>
      <c r="CKU61" s="526"/>
      <c r="CKV61" s="526"/>
      <c r="CKW61" s="526"/>
      <c r="CKX61" s="526"/>
      <c r="CKY61" s="526"/>
      <c r="CKZ61" s="526"/>
      <c r="CLA61" s="526"/>
      <c r="CLB61" s="526"/>
      <c r="CLC61" s="526"/>
      <c r="CLD61" s="526"/>
      <c r="CLE61" s="526"/>
      <c r="CLF61" s="526"/>
      <c r="CLG61" s="526"/>
      <c r="CLH61" s="526"/>
      <c r="CLI61" s="526"/>
      <c r="CLJ61" s="526"/>
      <c r="CLK61" s="526"/>
      <c r="CLL61" s="526"/>
      <c r="CLM61" s="526"/>
      <c r="CLN61" s="526"/>
      <c r="CLO61" s="526"/>
      <c r="CLP61" s="526"/>
      <c r="CLQ61" s="526"/>
      <c r="CLR61" s="526"/>
      <c r="CLS61" s="526"/>
      <c r="CLT61" s="526"/>
      <c r="CLU61" s="526"/>
      <c r="CLV61" s="526"/>
      <c r="CLW61" s="526"/>
      <c r="CLX61" s="526"/>
      <c r="CLY61" s="526"/>
      <c r="CLZ61" s="526"/>
      <c r="CMA61" s="526"/>
      <c r="CMB61" s="526"/>
      <c r="CMC61" s="526"/>
      <c r="CMD61" s="526"/>
      <c r="CME61" s="526"/>
      <c r="CMF61" s="526"/>
      <c r="CMG61" s="526"/>
      <c r="CMH61" s="526"/>
      <c r="CMI61" s="526"/>
      <c r="CMJ61" s="526"/>
      <c r="CMK61" s="526"/>
      <c r="CML61" s="526"/>
      <c r="CMM61" s="526"/>
      <c r="CMN61" s="526"/>
      <c r="CMO61" s="526"/>
      <c r="CMP61" s="526"/>
      <c r="CMQ61" s="526"/>
      <c r="CMR61" s="526"/>
      <c r="CMS61" s="526"/>
      <c r="CMT61" s="526"/>
      <c r="CMU61" s="526"/>
      <c r="CMV61" s="526"/>
      <c r="CMW61" s="526"/>
      <c r="CMX61" s="526"/>
      <c r="CMY61" s="526"/>
      <c r="CMZ61" s="526"/>
      <c r="CNA61" s="526"/>
      <c r="CNB61" s="526"/>
      <c r="CNC61" s="526"/>
      <c r="CND61" s="526"/>
      <c r="CNE61" s="526"/>
      <c r="CNF61" s="526"/>
      <c r="CNG61" s="526"/>
      <c r="CNH61" s="526"/>
      <c r="CNI61" s="526"/>
      <c r="CNJ61" s="526"/>
      <c r="CNK61" s="526"/>
      <c r="CNL61" s="526"/>
      <c r="CNM61" s="526"/>
      <c r="CNN61" s="526"/>
      <c r="CNO61" s="526"/>
      <c r="CNP61" s="526"/>
      <c r="CNQ61" s="526"/>
      <c r="CNR61" s="526"/>
      <c r="CNS61" s="526"/>
      <c r="CNT61" s="526"/>
      <c r="CNU61" s="526"/>
      <c r="CNV61" s="526"/>
      <c r="CNW61" s="526"/>
      <c r="CNX61" s="526"/>
      <c r="CNY61" s="526"/>
      <c r="CNZ61" s="526"/>
      <c r="COA61" s="526"/>
      <c r="COB61" s="526"/>
      <c r="COC61" s="526"/>
      <c r="COD61" s="526"/>
      <c r="COE61" s="526"/>
      <c r="COF61" s="526"/>
      <c r="COG61" s="526"/>
      <c r="COH61" s="526"/>
      <c r="COI61" s="526"/>
      <c r="COJ61" s="526"/>
      <c r="COK61" s="526"/>
      <c r="COL61" s="526"/>
      <c r="COM61" s="526"/>
      <c r="CON61" s="526"/>
      <c r="COO61" s="526"/>
      <c r="COP61" s="526"/>
      <c r="COQ61" s="526"/>
      <c r="COR61" s="526"/>
      <c r="COS61" s="526"/>
      <c r="COT61" s="526"/>
      <c r="COU61" s="526"/>
      <c r="COV61" s="526"/>
      <c r="COW61" s="526"/>
      <c r="COX61" s="526"/>
      <c r="COY61" s="526"/>
      <c r="COZ61" s="526"/>
      <c r="CPA61" s="526"/>
      <c r="CPB61" s="526"/>
      <c r="CPC61" s="526"/>
      <c r="CPD61" s="526"/>
      <c r="CPE61" s="526"/>
      <c r="CPF61" s="526"/>
      <c r="CPG61" s="526"/>
      <c r="CPH61" s="526"/>
      <c r="CPI61" s="526"/>
      <c r="CPJ61" s="526"/>
      <c r="CPK61" s="526"/>
      <c r="CPL61" s="526"/>
      <c r="CPM61" s="526"/>
      <c r="CPN61" s="526"/>
      <c r="CPO61" s="526"/>
      <c r="CPP61" s="526"/>
      <c r="CPQ61" s="526"/>
      <c r="CPR61" s="526"/>
      <c r="CPS61" s="526"/>
      <c r="CPT61" s="526"/>
      <c r="CPU61" s="526"/>
      <c r="CPV61" s="526"/>
      <c r="CPW61" s="526"/>
      <c r="CPX61" s="526"/>
      <c r="CPY61" s="526"/>
      <c r="CPZ61" s="526"/>
      <c r="CQA61" s="526"/>
      <c r="CQB61" s="526"/>
      <c r="CQC61" s="526"/>
      <c r="CQD61" s="526"/>
      <c r="CQE61" s="526"/>
      <c r="CQF61" s="526"/>
      <c r="CQG61" s="526"/>
      <c r="CQH61" s="526"/>
      <c r="CQI61" s="526"/>
      <c r="CQJ61" s="526"/>
      <c r="CQK61" s="526"/>
      <c r="CQL61" s="526"/>
      <c r="CQM61" s="526"/>
      <c r="CQN61" s="526"/>
      <c r="CQO61" s="526"/>
      <c r="CQP61" s="526"/>
      <c r="CQQ61" s="526"/>
      <c r="CQR61" s="526"/>
      <c r="CQS61" s="526"/>
      <c r="CQT61" s="526"/>
      <c r="CQU61" s="526"/>
      <c r="CQV61" s="526"/>
      <c r="CQW61" s="526"/>
      <c r="CQX61" s="526"/>
      <c r="CQY61" s="526"/>
      <c r="CQZ61" s="526"/>
      <c r="CRA61" s="526"/>
      <c r="CRB61" s="526"/>
      <c r="CRC61" s="526"/>
      <c r="CRD61" s="526"/>
      <c r="CRE61" s="526"/>
      <c r="CRF61" s="526"/>
      <c r="CRG61" s="526"/>
      <c r="CRH61" s="526"/>
      <c r="CRI61" s="526"/>
      <c r="CRJ61" s="526"/>
      <c r="CRK61" s="526"/>
      <c r="CRL61" s="526"/>
      <c r="CRM61" s="526"/>
      <c r="CRN61" s="526"/>
      <c r="CRO61" s="526"/>
      <c r="CRP61" s="526"/>
      <c r="CRQ61" s="526"/>
      <c r="CRR61" s="526"/>
      <c r="CRS61" s="526"/>
      <c r="CRT61" s="526"/>
      <c r="CRU61" s="526"/>
      <c r="CRV61" s="526"/>
      <c r="CRW61" s="526"/>
      <c r="CRX61" s="526"/>
      <c r="CRY61" s="526"/>
      <c r="CRZ61" s="526"/>
      <c r="CSA61" s="526"/>
      <c r="CSB61" s="526"/>
      <c r="CSC61" s="526"/>
      <c r="CSD61" s="526"/>
      <c r="CSE61" s="526"/>
      <c r="CSF61" s="526"/>
      <c r="CSG61" s="526"/>
      <c r="CSH61" s="526"/>
      <c r="CSI61" s="526"/>
      <c r="CSJ61" s="526"/>
      <c r="CSK61" s="526"/>
      <c r="CSL61" s="526"/>
      <c r="CSM61" s="526"/>
      <c r="CSN61" s="526"/>
      <c r="CSO61" s="526"/>
      <c r="CSP61" s="526"/>
      <c r="CSQ61" s="526"/>
      <c r="CSR61" s="526"/>
      <c r="CSS61" s="526"/>
      <c r="CST61" s="526"/>
      <c r="CSU61" s="526"/>
      <c r="CSV61" s="526"/>
      <c r="CSW61" s="526"/>
      <c r="CSX61" s="526"/>
      <c r="CSY61" s="526"/>
      <c r="CSZ61" s="526"/>
      <c r="CTA61" s="526"/>
      <c r="CTB61" s="526"/>
      <c r="CTC61" s="526"/>
      <c r="CTD61" s="526"/>
      <c r="CTE61" s="526"/>
      <c r="CTF61" s="526"/>
      <c r="CTG61" s="526"/>
      <c r="CTH61" s="526"/>
      <c r="CTI61" s="526"/>
      <c r="CTJ61" s="526"/>
      <c r="CTK61" s="526"/>
      <c r="CTL61" s="526"/>
      <c r="CTM61" s="526"/>
      <c r="CTN61" s="526"/>
      <c r="CTO61" s="526"/>
      <c r="CTP61" s="526"/>
      <c r="CTQ61" s="526"/>
      <c r="CTR61" s="526"/>
      <c r="CTS61" s="526"/>
      <c r="CTT61" s="526"/>
      <c r="CTU61" s="526"/>
      <c r="CTV61" s="526"/>
      <c r="CTW61" s="526"/>
      <c r="CTX61" s="526"/>
      <c r="CTY61" s="526"/>
      <c r="CTZ61" s="526"/>
      <c r="CUA61" s="526"/>
      <c r="CUB61" s="526"/>
      <c r="CUC61" s="526"/>
      <c r="CUD61" s="526"/>
      <c r="CUE61" s="526"/>
      <c r="CUF61" s="526"/>
      <c r="CUG61" s="526"/>
      <c r="CUH61" s="526"/>
      <c r="CUI61" s="526"/>
      <c r="CUJ61" s="526"/>
      <c r="CUK61" s="526"/>
      <c r="CUL61" s="526"/>
      <c r="CUM61" s="526"/>
      <c r="CUN61" s="526"/>
      <c r="CUO61" s="526"/>
      <c r="CUP61" s="526"/>
      <c r="CUQ61" s="526"/>
      <c r="CUR61" s="526"/>
      <c r="CUS61" s="526"/>
      <c r="CUT61" s="526"/>
      <c r="CUU61" s="526"/>
      <c r="CUV61" s="526"/>
      <c r="CUW61" s="526"/>
      <c r="CUX61" s="526"/>
      <c r="CUY61" s="526"/>
      <c r="CUZ61" s="526"/>
      <c r="CVA61" s="526"/>
      <c r="CVB61" s="526"/>
      <c r="CVC61" s="526"/>
      <c r="CVD61" s="526"/>
      <c r="CVE61" s="526"/>
      <c r="CVF61" s="526"/>
      <c r="CVG61" s="526"/>
      <c r="CVH61" s="526"/>
      <c r="CVI61" s="526"/>
      <c r="CVJ61" s="526"/>
      <c r="CVK61" s="526"/>
      <c r="CVL61" s="526"/>
      <c r="CVM61" s="526"/>
      <c r="CVN61" s="526"/>
      <c r="CVO61" s="526"/>
      <c r="CVP61" s="526"/>
      <c r="CVQ61" s="526"/>
      <c r="CVR61" s="526"/>
      <c r="CVS61" s="526"/>
      <c r="CVT61" s="526"/>
      <c r="CVU61" s="526"/>
      <c r="CVV61" s="526"/>
      <c r="CVW61" s="526"/>
      <c r="CVX61" s="526"/>
      <c r="CVY61" s="526"/>
      <c r="CVZ61" s="526"/>
      <c r="CWA61" s="526"/>
      <c r="CWB61" s="526"/>
      <c r="CWC61" s="526"/>
      <c r="CWD61" s="526"/>
      <c r="CWE61" s="526"/>
      <c r="CWF61" s="526"/>
      <c r="CWG61" s="526"/>
      <c r="CWH61" s="526"/>
      <c r="CWI61" s="526"/>
      <c r="CWJ61" s="526"/>
      <c r="CWK61" s="526"/>
      <c r="CWL61" s="526"/>
      <c r="CWM61" s="526"/>
      <c r="CWN61" s="526"/>
      <c r="CWO61" s="526"/>
      <c r="CWP61" s="526"/>
      <c r="CWQ61" s="526"/>
      <c r="CWR61" s="526"/>
      <c r="CWS61" s="526"/>
      <c r="CWT61" s="526"/>
      <c r="CWU61" s="526"/>
      <c r="CWV61" s="526"/>
      <c r="CWW61" s="526"/>
      <c r="CWX61" s="526"/>
      <c r="CWY61" s="526"/>
      <c r="CWZ61" s="526"/>
      <c r="CXA61" s="526"/>
      <c r="CXB61" s="526"/>
      <c r="CXC61" s="526"/>
      <c r="CXD61" s="526"/>
      <c r="CXE61" s="526"/>
      <c r="CXF61" s="526"/>
      <c r="CXG61" s="526"/>
      <c r="CXH61" s="526"/>
      <c r="CXI61" s="526"/>
      <c r="CXJ61" s="526"/>
      <c r="CXK61" s="526"/>
      <c r="CXL61" s="526"/>
      <c r="CXM61" s="526"/>
      <c r="CXN61" s="526"/>
      <c r="CXO61" s="526"/>
      <c r="CXP61" s="526"/>
      <c r="CXQ61" s="526"/>
      <c r="CXR61" s="526"/>
      <c r="CXS61" s="526"/>
      <c r="CXT61" s="526"/>
      <c r="CXU61" s="526"/>
      <c r="CXV61" s="526"/>
      <c r="CXW61" s="526"/>
      <c r="CXX61" s="526"/>
      <c r="CXY61" s="526"/>
      <c r="CXZ61" s="526"/>
      <c r="CYA61" s="526"/>
      <c r="CYB61" s="526"/>
      <c r="CYC61" s="526"/>
      <c r="CYD61" s="526"/>
      <c r="CYE61" s="526"/>
      <c r="CYF61" s="526"/>
      <c r="CYG61" s="526"/>
      <c r="CYH61" s="526"/>
      <c r="CYI61" s="526"/>
      <c r="CYJ61" s="526"/>
      <c r="CYK61" s="526"/>
      <c r="CYL61" s="526"/>
      <c r="CYM61" s="526"/>
      <c r="CYN61" s="526"/>
      <c r="CYO61" s="526"/>
      <c r="CYP61" s="526"/>
      <c r="CYQ61" s="526"/>
      <c r="CYR61" s="526"/>
      <c r="CYS61" s="526"/>
      <c r="CYT61" s="526"/>
      <c r="CYU61" s="526"/>
      <c r="CYV61" s="526"/>
      <c r="CYW61" s="526"/>
      <c r="CYX61" s="526"/>
      <c r="CYY61" s="526"/>
      <c r="CYZ61" s="526"/>
      <c r="CZA61" s="526"/>
      <c r="CZB61" s="526"/>
      <c r="CZC61" s="526"/>
      <c r="CZD61" s="526"/>
      <c r="CZE61" s="526"/>
      <c r="CZF61" s="526"/>
      <c r="CZG61" s="526"/>
      <c r="CZH61" s="526"/>
      <c r="CZI61" s="526"/>
      <c r="CZJ61" s="526"/>
      <c r="CZK61" s="526"/>
      <c r="CZL61" s="526"/>
      <c r="CZM61" s="526"/>
      <c r="CZN61" s="526"/>
      <c r="CZO61" s="526"/>
      <c r="CZP61" s="526"/>
      <c r="CZQ61" s="526"/>
      <c r="CZR61" s="526"/>
      <c r="CZS61" s="526"/>
      <c r="CZT61" s="526"/>
      <c r="CZU61" s="526"/>
      <c r="CZV61" s="526"/>
      <c r="CZW61" s="526"/>
      <c r="CZX61" s="526"/>
      <c r="CZY61" s="526"/>
      <c r="CZZ61" s="526"/>
      <c r="DAA61" s="526"/>
      <c r="DAB61" s="526"/>
      <c r="DAC61" s="526"/>
      <c r="DAD61" s="526"/>
      <c r="DAE61" s="526"/>
      <c r="DAF61" s="526"/>
      <c r="DAG61" s="526"/>
      <c r="DAH61" s="526"/>
      <c r="DAI61" s="526"/>
      <c r="DAJ61" s="526"/>
      <c r="DAK61" s="526"/>
      <c r="DAL61" s="526"/>
      <c r="DAM61" s="526"/>
      <c r="DAN61" s="526"/>
      <c r="DAO61" s="526"/>
      <c r="DAP61" s="526"/>
      <c r="DAQ61" s="526"/>
      <c r="DAR61" s="526"/>
      <c r="DAS61" s="526"/>
      <c r="DAT61" s="526"/>
      <c r="DAU61" s="526"/>
      <c r="DAV61" s="526"/>
      <c r="DAW61" s="526"/>
      <c r="DAX61" s="526"/>
      <c r="DAY61" s="526"/>
      <c r="DAZ61" s="526"/>
      <c r="DBA61" s="526"/>
      <c r="DBB61" s="526"/>
      <c r="DBC61" s="526"/>
      <c r="DBD61" s="526"/>
      <c r="DBE61" s="526"/>
      <c r="DBF61" s="526"/>
      <c r="DBG61" s="526"/>
      <c r="DBH61" s="526"/>
      <c r="DBI61" s="526"/>
      <c r="DBJ61" s="526"/>
      <c r="DBK61" s="526"/>
      <c r="DBL61" s="526"/>
      <c r="DBM61" s="526"/>
      <c r="DBN61" s="526"/>
      <c r="DBO61" s="526"/>
      <c r="DBP61" s="526"/>
      <c r="DBQ61" s="526"/>
      <c r="DBR61" s="526"/>
      <c r="DBS61" s="526"/>
      <c r="DBT61" s="526"/>
      <c r="DBU61" s="526"/>
      <c r="DBV61" s="526"/>
      <c r="DBW61" s="526"/>
      <c r="DBX61" s="526"/>
      <c r="DBY61" s="526"/>
      <c r="DBZ61" s="526"/>
      <c r="DCA61" s="526"/>
      <c r="DCB61" s="526"/>
      <c r="DCC61" s="526"/>
      <c r="DCD61" s="526"/>
      <c r="DCE61" s="526"/>
      <c r="DCF61" s="526"/>
      <c r="DCG61" s="526"/>
      <c r="DCH61" s="526"/>
      <c r="DCI61" s="526"/>
      <c r="DCJ61" s="526"/>
      <c r="DCK61" s="526"/>
      <c r="DCL61" s="526"/>
      <c r="DCM61" s="526"/>
      <c r="DCN61" s="526"/>
      <c r="DCO61" s="526"/>
      <c r="DCP61" s="526"/>
      <c r="DCQ61" s="526"/>
      <c r="DCR61" s="526"/>
      <c r="DCS61" s="526"/>
      <c r="DCT61" s="526"/>
      <c r="DCU61" s="526"/>
      <c r="DCV61" s="526"/>
      <c r="DCW61" s="526"/>
      <c r="DCX61" s="526"/>
      <c r="DCY61" s="526"/>
      <c r="DCZ61" s="526"/>
      <c r="DDA61" s="526"/>
      <c r="DDB61" s="526"/>
      <c r="DDC61" s="526"/>
      <c r="DDD61" s="526"/>
      <c r="DDE61" s="526"/>
      <c r="DDF61" s="526"/>
      <c r="DDG61" s="526"/>
      <c r="DDH61" s="526"/>
      <c r="DDI61" s="526"/>
      <c r="DDJ61" s="526"/>
      <c r="DDK61" s="526"/>
      <c r="DDL61" s="526"/>
      <c r="DDM61" s="526"/>
      <c r="DDN61" s="526"/>
      <c r="DDO61" s="526"/>
      <c r="DDP61" s="526"/>
      <c r="DDQ61" s="526"/>
      <c r="DDR61" s="526"/>
      <c r="DDS61" s="526"/>
      <c r="DDT61" s="526"/>
      <c r="DDU61" s="526"/>
      <c r="DDV61" s="526"/>
      <c r="DDW61" s="526"/>
      <c r="DDX61" s="526"/>
      <c r="DDY61" s="526"/>
      <c r="DDZ61" s="526"/>
      <c r="DEA61" s="526"/>
      <c r="DEB61" s="526"/>
      <c r="DEC61" s="526"/>
      <c r="DED61" s="526"/>
      <c r="DEE61" s="526"/>
      <c r="DEF61" s="526"/>
      <c r="DEG61" s="526"/>
      <c r="DEH61" s="526"/>
      <c r="DEI61" s="526"/>
      <c r="DEJ61" s="526"/>
      <c r="DEK61" s="526"/>
      <c r="DEL61" s="526"/>
      <c r="DEM61" s="526"/>
      <c r="DEN61" s="526"/>
      <c r="DEO61" s="526"/>
      <c r="DEP61" s="526"/>
      <c r="DEQ61" s="526"/>
      <c r="DER61" s="526"/>
      <c r="DES61" s="526"/>
      <c r="DET61" s="526"/>
      <c r="DEU61" s="526"/>
      <c r="DEV61" s="526"/>
      <c r="DEW61" s="526"/>
      <c r="DEX61" s="526"/>
      <c r="DEY61" s="526"/>
      <c r="DEZ61" s="526"/>
      <c r="DFA61" s="526"/>
      <c r="DFB61" s="526"/>
      <c r="DFC61" s="526"/>
      <c r="DFD61" s="526"/>
      <c r="DFE61" s="526"/>
      <c r="DFF61" s="526"/>
      <c r="DFG61" s="526"/>
      <c r="DFH61" s="526"/>
      <c r="DFI61" s="526"/>
      <c r="DFJ61" s="526"/>
      <c r="DFK61" s="526"/>
      <c r="DFL61" s="526"/>
      <c r="DFM61" s="526"/>
      <c r="DFN61" s="526"/>
      <c r="DFO61" s="526"/>
      <c r="DFP61" s="526"/>
      <c r="DFQ61" s="526"/>
      <c r="DFR61" s="526"/>
      <c r="DFS61" s="526"/>
      <c r="DFT61" s="526"/>
      <c r="DFU61" s="526"/>
      <c r="DFV61" s="526"/>
      <c r="DFW61" s="526"/>
      <c r="DFX61" s="526"/>
      <c r="DFY61" s="526"/>
      <c r="DFZ61" s="526"/>
      <c r="DGA61" s="526"/>
      <c r="DGB61" s="526"/>
      <c r="DGC61" s="526"/>
      <c r="DGD61" s="526"/>
      <c r="DGE61" s="526"/>
      <c r="DGF61" s="526"/>
      <c r="DGG61" s="526"/>
      <c r="DGH61" s="526"/>
      <c r="DGI61" s="526"/>
      <c r="DGJ61" s="526"/>
      <c r="DGK61" s="526"/>
      <c r="DGL61" s="526"/>
      <c r="DGM61" s="526"/>
      <c r="DGN61" s="526"/>
      <c r="DGO61" s="526"/>
      <c r="DGP61" s="526"/>
      <c r="DGQ61" s="526"/>
      <c r="DGR61" s="526"/>
      <c r="DGS61" s="526"/>
      <c r="DGT61" s="526"/>
      <c r="DGU61" s="526"/>
      <c r="DGV61" s="526"/>
      <c r="DGW61" s="526"/>
      <c r="DGX61" s="526"/>
      <c r="DGY61" s="526"/>
      <c r="DGZ61" s="526"/>
      <c r="DHA61" s="526"/>
      <c r="DHB61" s="526"/>
      <c r="DHC61" s="526"/>
      <c r="DHD61" s="526"/>
      <c r="DHE61" s="526"/>
      <c r="DHF61" s="526"/>
      <c r="DHG61" s="526"/>
      <c r="DHH61" s="526"/>
      <c r="DHI61" s="526"/>
      <c r="DHJ61" s="526"/>
      <c r="DHK61" s="526"/>
      <c r="DHL61" s="526"/>
      <c r="DHM61" s="526"/>
      <c r="DHN61" s="526"/>
      <c r="DHO61" s="526"/>
      <c r="DHP61" s="526"/>
      <c r="DHQ61" s="526"/>
      <c r="DHR61" s="526"/>
      <c r="DHS61" s="526"/>
      <c r="DHT61" s="526"/>
      <c r="DHU61" s="526"/>
      <c r="DHV61" s="526"/>
      <c r="DHW61" s="526"/>
      <c r="DHX61" s="526"/>
      <c r="DHY61" s="526"/>
      <c r="DHZ61" s="526"/>
      <c r="DIA61" s="526"/>
      <c r="DIB61" s="526"/>
      <c r="DIC61" s="526"/>
      <c r="DID61" s="526"/>
      <c r="DIE61" s="526"/>
      <c r="DIF61" s="526"/>
      <c r="DIG61" s="526"/>
      <c r="DIH61" s="526"/>
      <c r="DII61" s="526"/>
      <c r="DIJ61" s="526"/>
      <c r="DIK61" s="526"/>
      <c r="DIL61" s="526"/>
      <c r="DIM61" s="526"/>
      <c r="DIN61" s="526"/>
      <c r="DIO61" s="526"/>
      <c r="DIP61" s="526"/>
      <c r="DIQ61" s="526"/>
      <c r="DIR61" s="526"/>
      <c r="DIS61" s="526"/>
      <c r="DIT61" s="526"/>
      <c r="DIU61" s="526"/>
      <c r="DIV61" s="526"/>
      <c r="DIW61" s="526"/>
      <c r="DIX61" s="526"/>
      <c r="DIY61" s="526"/>
      <c r="DIZ61" s="526"/>
      <c r="DJA61" s="526"/>
      <c r="DJB61" s="526"/>
      <c r="DJC61" s="526"/>
      <c r="DJD61" s="526"/>
      <c r="DJE61" s="526"/>
      <c r="DJF61" s="526"/>
      <c r="DJG61" s="526"/>
      <c r="DJH61" s="526"/>
      <c r="DJI61" s="526"/>
      <c r="DJJ61" s="526"/>
      <c r="DJK61" s="526"/>
      <c r="DJL61" s="526"/>
      <c r="DJM61" s="526"/>
      <c r="DJN61" s="526"/>
      <c r="DJO61" s="526"/>
      <c r="DJP61" s="526"/>
      <c r="DJQ61" s="526"/>
      <c r="DJR61" s="526"/>
      <c r="DJS61" s="526"/>
      <c r="DJT61" s="526"/>
      <c r="DJU61" s="526"/>
      <c r="DJV61" s="526"/>
      <c r="DJW61" s="526"/>
      <c r="DJX61" s="526"/>
      <c r="DJY61" s="526"/>
      <c r="DJZ61" s="526"/>
      <c r="DKA61" s="526"/>
      <c r="DKB61" s="526"/>
      <c r="DKC61" s="526"/>
      <c r="DKD61" s="526"/>
      <c r="DKE61" s="526"/>
      <c r="DKF61" s="526"/>
      <c r="DKG61" s="526"/>
      <c r="DKH61" s="526"/>
      <c r="DKI61" s="526"/>
      <c r="DKJ61" s="526"/>
      <c r="DKK61" s="526"/>
      <c r="DKL61" s="526"/>
      <c r="DKM61" s="526"/>
      <c r="DKN61" s="526"/>
      <c r="DKO61" s="526"/>
      <c r="DKP61" s="526"/>
      <c r="DKQ61" s="526"/>
      <c r="DKR61" s="526"/>
      <c r="DKS61" s="526"/>
      <c r="DKT61" s="526"/>
      <c r="DKU61" s="526"/>
      <c r="DKV61" s="526"/>
      <c r="DKW61" s="526"/>
      <c r="DKX61" s="526"/>
      <c r="DKY61" s="526"/>
      <c r="DKZ61" s="526"/>
      <c r="DLA61" s="526"/>
      <c r="DLB61" s="526"/>
      <c r="DLC61" s="526"/>
      <c r="DLD61" s="526"/>
      <c r="DLE61" s="526"/>
      <c r="DLF61" s="526"/>
      <c r="DLG61" s="526"/>
      <c r="DLH61" s="526"/>
      <c r="DLI61" s="526"/>
      <c r="DLJ61" s="526"/>
      <c r="DLK61" s="526"/>
      <c r="DLL61" s="526"/>
      <c r="DLM61" s="526"/>
      <c r="DLN61" s="526"/>
      <c r="DLO61" s="526"/>
      <c r="DLP61" s="526"/>
      <c r="DLQ61" s="526"/>
      <c r="DLR61" s="526"/>
      <c r="DLS61" s="526"/>
      <c r="DLT61" s="526"/>
      <c r="DLU61" s="526"/>
      <c r="DLV61" s="526"/>
      <c r="DLW61" s="526"/>
      <c r="DLX61" s="526"/>
      <c r="DLY61" s="526"/>
      <c r="DLZ61" s="526"/>
      <c r="DMA61" s="526"/>
      <c r="DMB61" s="526"/>
      <c r="DMC61" s="526"/>
      <c r="DMD61" s="526"/>
      <c r="DME61" s="526"/>
      <c r="DMF61" s="526"/>
      <c r="DMG61" s="526"/>
      <c r="DMH61" s="526"/>
      <c r="DMI61" s="526"/>
      <c r="DMJ61" s="526"/>
      <c r="DMK61" s="526"/>
      <c r="DML61" s="526"/>
      <c r="DMM61" s="526"/>
      <c r="DMN61" s="526"/>
      <c r="DMO61" s="526"/>
      <c r="DMP61" s="526"/>
      <c r="DMQ61" s="526"/>
      <c r="DMR61" s="526"/>
      <c r="DMS61" s="526"/>
      <c r="DMT61" s="526"/>
      <c r="DMU61" s="526"/>
      <c r="DMV61" s="526"/>
      <c r="DMW61" s="526"/>
      <c r="DMX61" s="526"/>
      <c r="DMY61" s="526"/>
      <c r="DMZ61" s="526"/>
      <c r="DNA61" s="526"/>
      <c r="DNB61" s="526"/>
      <c r="DNC61" s="526"/>
      <c r="DND61" s="526"/>
      <c r="DNE61" s="526"/>
      <c r="DNF61" s="526"/>
      <c r="DNG61" s="526"/>
      <c r="DNH61" s="526"/>
      <c r="DNI61" s="526"/>
      <c r="DNJ61" s="526"/>
      <c r="DNK61" s="526"/>
      <c r="DNL61" s="526"/>
      <c r="DNM61" s="526"/>
      <c r="DNN61" s="526"/>
      <c r="DNO61" s="526"/>
      <c r="DNP61" s="526"/>
      <c r="DNQ61" s="526"/>
      <c r="DNR61" s="526"/>
      <c r="DNS61" s="526"/>
      <c r="DNT61" s="526"/>
      <c r="DNU61" s="526"/>
      <c r="DNV61" s="526"/>
      <c r="DNW61" s="526"/>
      <c r="DNX61" s="526"/>
      <c r="DNY61" s="526"/>
      <c r="DNZ61" s="526"/>
      <c r="DOA61" s="526"/>
      <c r="DOB61" s="526"/>
      <c r="DOC61" s="526"/>
      <c r="DOD61" s="526"/>
      <c r="DOE61" s="526"/>
      <c r="DOF61" s="526"/>
      <c r="DOG61" s="526"/>
      <c r="DOH61" s="526"/>
      <c r="DOI61" s="526"/>
      <c r="DOJ61" s="526"/>
      <c r="DOK61" s="526"/>
      <c r="DOL61" s="526"/>
      <c r="DOM61" s="526"/>
      <c r="DON61" s="526"/>
      <c r="DOO61" s="526"/>
      <c r="DOP61" s="526"/>
      <c r="DOQ61" s="526"/>
      <c r="DOR61" s="526"/>
      <c r="DOS61" s="526"/>
      <c r="DOT61" s="526"/>
      <c r="DOU61" s="526"/>
      <c r="DOV61" s="526"/>
      <c r="DOW61" s="526"/>
      <c r="DOX61" s="526"/>
      <c r="DOY61" s="526"/>
      <c r="DOZ61" s="526"/>
      <c r="DPA61" s="526"/>
      <c r="DPB61" s="526"/>
      <c r="DPC61" s="526"/>
      <c r="DPD61" s="526"/>
      <c r="DPE61" s="526"/>
      <c r="DPF61" s="526"/>
      <c r="DPG61" s="526"/>
      <c r="DPH61" s="526"/>
      <c r="DPI61" s="526"/>
      <c r="DPJ61" s="526"/>
      <c r="DPK61" s="526"/>
      <c r="DPL61" s="526"/>
      <c r="DPM61" s="526"/>
      <c r="DPN61" s="526"/>
      <c r="DPO61" s="526"/>
      <c r="DPP61" s="526"/>
      <c r="DPQ61" s="526"/>
      <c r="DPR61" s="526"/>
      <c r="DPS61" s="526"/>
      <c r="DPT61" s="526"/>
      <c r="DPU61" s="526"/>
      <c r="DPV61" s="526"/>
      <c r="DPW61" s="526"/>
      <c r="DPX61" s="526"/>
      <c r="DPY61" s="526"/>
      <c r="DPZ61" s="526"/>
      <c r="DQA61" s="526"/>
      <c r="DQB61" s="526"/>
      <c r="DQC61" s="526"/>
      <c r="DQD61" s="526"/>
      <c r="DQE61" s="526"/>
      <c r="DQF61" s="526"/>
      <c r="DQG61" s="526"/>
      <c r="DQH61" s="526"/>
      <c r="DQI61" s="526"/>
      <c r="DQJ61" s="526"/>
      <c r="DQK61" s="526"/>
      <c r="DQL61" s="526"/>
      <c r="DQM61" s="526"/>
      <c r="DQN61" s="526"/>
      <c r="DQO61" s="526"/>
      <c r="DQP61" s="526"/>
      <c r="DQQ61" s="526"/>
      <c r="DQR61" s="526"/>
      <c r="DQS61" s="526"/>
      <c r="DQT61" s="526"/>
      <c r="DQU61" s="526"/>
      <c r="DQV61" s="526"/>
      <c r="DQW61" s="526"/>
      <c r="DQX61" s="526"/>
      <c r="DQY61" s="526"/>
      <c r="DQZ61" s="526"/>
      <c r="DRA61" s="526"/>
      <c r="DRB61" s="526"/>
      <c r="DRC61" s="526"/>
      <c r="DRD61" s="526"/>
      <c r="DRE61" s="526"/>
      <c r="DRF61" s="526"/>
      <c r="DRG61" s="526"/>
      <c r="DRH61" s="526"/>
      <c r="DRI61" s="526"/>
      <c r="DRJ61" s="526"/>
      <c r="DRK61" s="526"/>
      <c r="DRL61" s="526"/>
      <c r="DRM61" s="526"/>
      <c r="DRN61" s="526"/>
      <c r="DRO61" s="526"/>
      <c r="DRP61" s="526"/>
      <c r="DRQ61" s="526"/>
      <c r="DRR61" s="526"/>
      <c r="DRS61" s="526"/>
      <c r="DRT61" s="526"/>
      <c r="DRU61" s="526"/>
      <c r="DRV61" s="526"/>
      <c r="DRW61" s="526"/>
      <c r="DRX61" s="526"/>
      <c r="DRY61" s="526"/>
      <c r="DRZ61" s="526"/>
      <c r="DSA61" s="526"/>
      <c r="DSB61" s="526"/>
      <c r="DSC61" s="526"/>
      <c r="DSD61" s="526"/>
      <c r="DSE61" s="526"/>
      <c r="DSF61" s="526"/>
      <c r="DSG61" s="526"/>
      <c r="DSH61" s="526"/>
      <c r="DSI61" s="526"/>
      <c r="DSJ61" s="526"/>
      <c r="DSK61" s="526"/>
      <c r="DSL61" s="526"/>
      <c r="DSM61" s="526"/>
      <c r="DSN61" s="526"/>
      <c r="DSO61" s="526"/>
      <c r="DSP61" s="526"/>
      <c r="DSQ61" s="526"/>
      <c r="DSR61" s="526"/>
      <c r="DSS61" s="526"/>
      <c r="DST61" s="526"/>
      <c r="DSU61" s="526"/>
      <c r="DSV61" s="526"/>
      <c r="DSW61" s="526"/>
      <c r="DSX61" s="526"/>
      <c r="DSY61" s="526"/>
      <c r="DSZ61" s="526"/>
      <c r="DTA61" s="526"/>
      <c r="DTB61" s="526"/>
      <c r="DTC61" s="526"/>
      <c r="DTD61" s="526"/>
      <c r="DTE61" s="526"/>
      <c r="DTF61" s="526"/>
      <c r="DTG61" s="526"/>
      <c r="DTH61" s="526"/>
      <c r="DTI61" s="526"/>
      <c r="DTJ61" s="526"/>
      <c r="DTK61" s="526"/>
      <c r="DTL61" s="526"/>
      <c r="DTM61" s="526"/>
      <c r="DTN61" s="526"/>
      <c r="DTO61" s="526"/>
      <c r="DTP61" s="526"/>
      <c r="DTQ61" s="526"/>
      <c r="DTR61" s="526"/>
      <c r="DTS61" s="526"/>
      <c r="DTT61" s="526"/>
      <c r="DTU61" s="526"/>
      <c r="DTV61" s="526"/>
      <c r="DTW61" s="526"/>
      <c r="DTX61" s="526"/>
      <c r="DTY61" s="526"/>
      <c r="DTZ61" s="526"/>
      <c r="DUA61" s="526"/>
      <c r="DUB61" s="526"/>
      <c r="DUC61" s="526"/>
      <c r="DUD61" s="526"/>
      <c r="DUE61" s="526"/>
      <c r="DUF61" s="526"/>
      <c r="DUG61" s="526"/>
      <c r="DUH61" s="526"/>
      <c r="DUI61" s="526"/>
      <c r="DUJ61" s="526"/>
      <c r="DUK61" s="526"/>
      <c r="DUL61" s="526"/>
      <c r="DUM61" s="526"/>
      <c r="DUN61" s="526"/>
      <c r="DUO61" s="526"/>
      <c r="DUP61" s="526"/>
      <c r="DUQ61" s="526"/>
      <c r="DUR61" s="526"/>
      <c r="DUS61" s="526"/>
      <c r="DUT61" s="526"/>
      <c r="DUU61" s="526"/>
      <c r="DUV61" s="526"/>
      <c r="DUW61" s="526"/>
      <c r="DUX61" s="526"/>
      <c r="DUY61" s="526"/>
      <c r="DUZ61" s="526"/>
      <c r="DVA61" s="526"/>
      <c r="DVB61" s="526"/>
      <c r="DVC61" s="526"/>
      <c r="DVD61" s="526"/>
      <c r="DVE61" s="526"/>
      <c r="DVF61" s="526"/>
      <c r="DVG61" s="526"/>
      <c r="DVH61" s="526"/>
      <c r="DVI61" s="526"/>
      <c r="DVJ61" s="526"/>
      <c r="DVK61" s="526"/>
      <c r="DVL61" s="526"/>
      <c r="DVM61" s="526"/>
      <c r="DVN61" s="526"/>
      <c r="DVO61" s="526"/>
      <c r="DVP61" s="526"/>
      <c r="DVQ61" s="526"/>
      <c r="DVR61" s="526"/>
      <c r="DVS61" s="526"/>
      <c r="DVT61" s="526"/>
      <c r="DVU61" s="526"/>
      <c r="DVV61" s="526"/>
      <c r="DVW61" s="526"/>
      <c r="DVX61" s="526"/>
      <c r="DVY61" s="526"/>
      <c r="DVZ61" s="526"/>
      <c r="DWA61" s="526"/>
      <c r="DWB61" s="526"/>
      <c r="DWC61" s="526"/>
      <c r="DWD61" s="526"/>
      <c r="DWE61" s="526"/>
      <c r="DWF61" s="526"/>
      <c r="DWG61" s="526"/>
      <c r="DWH61" s="526"/>
      <c r="DWI61" s="526"/>
      <c r="DWJ61" s="526"/>
      <c r="DWK61" s="526"/>
      <c r="DWL61" s="526"/>
      <c r="DWM61" s="526"/>
      <c r="DWN61" s="526"/>
      <c r="DWO61" s="526"/>
      <c r="DWP61" s="526"/>
      <c r="DWQ61" s="526"/>
      <c r="DWR61" s="526"/>
      <c r="DWS61" s="526"/>
      <c r="DWT61" s="526"/>
      <c r="DWU61" s="526"/>
      <c r="DWV61" s="526"/>
      <c r="DWW61" s="526"/>
      <c r="DWX61" s="526"/>
      <c r="DWY61" s="526"/>
      <c r="DWZ61" s="526"/>
      <c r="DXA61" s="526"/>
      <c r="DXB61" s="526"/>
      <c r="DXC61" s="526"/>
      <c r="DXD61" s="526"/>
      <c r="DXE61" s="526"/>
      <c r="DXF61" s="526"/>
      <c r="DXG61" s="526"/>
      <c r="DXH61" s="526"/>
      <c r="DXI61" s="526"/>
      <c r="DXJ61" s="526"/>
      <c r="DXK61" s="526"/>
      <c r="DXL61" s="526"/>
      <c r="DXM61" s="526"/>
      <c r="DXN61" s="526"/>
      <c r="DXO61" s="526"/>
      <c r="DXP61" s="526"/>
      <c r="DXQ61" s="526"/>
      <c r="DXR61" s="526"/>
      <c r="DXS61" s="526"/>
      <c r="DXT61" s="526"/>
      <c r="DXU61" s="526"/>
      <c r="DXV61" s="526"/>
      <c r="DXW61" s="526"/>
      <c r="DXX61" s="526"/>
      <c r="DXY61" s="526"/>
      <c r="DXZ61" s="526"/>
      <c r="DYA61" s="526"/>
      <c r="DYB61" s="526"/>
      <c r="DYC61" s="526"/>
      <c r="DYD61" s="526"/>
      <c r="DYE61" s="526"/>
      <c r="DYF61" s="526"/>
      <c r="DYG61" s="526"/>
      <c r="DYH61" s="526"/>
      <c r="DYI61" s="526"/>
      <c r="DYJ61" s="526"/>
      <c r="DYK61" s="526"/>
      <c r="DYL61" s="526"/>
      <c r="DYM61" s="526"/>
      <c r="DYN61" s="526"/>
      <c r="DYO61" s="526"/>
      <c r="DYP61" s="526"/>
      <c r="DYQ61" s="526"/>
      <c r="DYR61" s="526"/>
      <c r="DYS61" s="526"/>
      <c r="DYT61" s="526"/>
      <c r="DYU61" s="526"/>
      <c r="DYV61" s="526"/>
      <c r="DYW61" s="526"/>
      <c r="DYX61" s="526"/>
      <c r="DYY61" s="526"/>
      <c r="DYZ61" s="526"/>
      <c r="DZA61" s="526"/>
      <c r="DZB61" s="526"/>
      <c r="DZC61" s="526"/>
      <c r="DZD61" s="526"/>
      <c r="DZE61" s="526"/>
      <c r="DZF61" s="526"/>
      <c r="DZG61" s="526"/>
      <c r="DZH61" s="526"/>
      <c r="DZI61" s="526"/>
      <c r="DZJ61" s="526"/>
      <c r="DZK61" s="526"/>
      <c r="DZL61" s="526"/>
      <c r="DZM61" s="526"/>
      <c r="DZN61" s="526"/>
      <c r="DZO61" s="526"/>
      <c r="DZP61" s="526"/>
      <c r="DZQ61" s="526"/>
      <c r="DZR61" s="526"/>
      <c r="DZS61" s="526"/>
      <c r="DZT61" s="526"/>
      <c r="DZU61" s="526"/>
      <c r="DZV61" s="526"/>
      <c r="DZW61" s="526"/>
      <c r="DZX61" s="526"/>
      <c r="DZY61" s="526"/>
      <c r="DZZ61" s="526"/>
      <c r="EAA61" s="526"/>
      <c r="EAB61" s="526"/>
      <c r="EAC61" s="526"/>
      <c r="EAD61" s="526"/>
      <c r="EAE61" s="526"/>
      <c r="EAF61" s="526"/>
      <c r="EAG61" s="526"/>
      <c r="EAH61" s="526"/>
      <c r="EAI61" s="526"/>
      <c r="EAJ61" s="526"/>
      <c r="EAK61" s="526"/>
      <c r="EAL61" s="526"/>
      <c r="EAM61" s="526"/>
      <c r="EAN61" s="526"/>
      <c r="EAO61" s="526"/>
      <c r="EAP61" s="526"/>
      <c r="EAQ61" s="526"/>
      <c r="EAR61" s="526"/>
      <c r="EAS61" s="526"/>
      <c r="EAT61" s="526"/>
      <c r="EAU61" s="526"/>
      <c r="EAV61" s="526"/>
      <c r="EAW61" s="526"/>
      <c r="EAX61" s="526"/>
      <c r="EAY61" s="526"/>
      <c r="EAZ61" s="526"/>
      <c r="EBA61" s="526"/>
      <c r="EBB61" s="526"/>
      <c r="EBC61" s="526"/>
      <c r="EBD61" s="526"/>
      <c r="EBE61" s="526"/>
      <c r="EBF61" s="526"/>
      <c r="EBG61" s="526"/>
      <c r="EBH61" s="526"/>
      <c r="EBI61" s="526"/>
      <c r="EBJ61" s="526"/>
      <c r="EBK61" s="526"/>
      <c r="EBL61" s="526"/>
      <c r="EBM61" s="526"/>
      <c r="EBN61" s="526"/>
      <c r="EBO61" s="526"/>
      <c r="EBP61" s="526"/>
      <c r="EBQ61" s="526"/>
      <c r="EBR61" s="526"/>
      <c r="EBS61" s="526"/>
      <c r="EBT61" s="526"/>
      <c r="EBU61" s="526"/>
      <c r="EBV61" s="526"/>
      <c r="EBW61" s="526"/>
      <c r="EBX61" s="526"/>
      <c r="EBY61" s="526"/>
      <c r="EBZ61" s="526"/>
      <c r="ECA61" s="526"/>
      <c r="ECB61" s="526"/>
      <c r="ECC61" s="526"/>
      <c r="ECD61" s="526"/>
      <c r="ECE61" s="526"/>
      <c r="ECF61" s="526"/>
      <c r="ECG61" s="526"/>
      <c r="ECH61" s="526"/>
      <c r="ECI61" s="526"/>
      <c r="ECJ61" s="526"/>
      <c r="ECK61" s="526"/>
      <c r="ECL61" s="526"/>
      <c r="ECM61" s="526"/>
      <c r="ECN61" s="526"/>
      <c r="ECO61" s="526"/>
      <c r="ECP61" s="526"/>
      <c r="ECQ61" s="526"/>
      <c r="ECR61" s="526"/>
      <c r="ECS61" s="526"/>
      <c r="ECT61" s="526"/>
      <c r="ECU61" s="526"/>
      <c r="ECV61" s="526"/>
      <c r="ECW61" s="526"/>
      <c r="ECX61" s="526"/>
      <c r="ECY61" s="526"/>
      <c r="ECZ61" s="526"/>
      <c r="EDA61" s="526"/>
      <c r="EDB61" s="526"/>
      <c r="EDC61" s="526"/>
      <c r="EDD61" s="526"/>
      <c r="EDE61" s="526"/>
      <c r="EDF61" s="526"/>
      <c r="EDG61" s="526"/>
      <c r="EDH61" s="526"/>
      <c r="EDI61" s="526"/>
      <c r="EDJ61" s="526"/>
      <c r="EDK61" s="526"/>
      <c r="EDL61" s="526"/>
      <c r="EDM61" s="526"/>
      <c r="EDN61" s="526"/>
      <c r="EDO61" s="526"/>
      <c r="EDP61" s="526"/>
      <c r="EDQ61" s="526"/>
      <c r="EDR61" s="526"/>
      <c r="EDS61" s="526"/>
      <c r="EDT61" s="526"/>
      <c r="EDU61" s="526"/>
      <c r="EDV61" s="526"/>
      <c r="EDW61" s="526"/>
      <c r="EDX61" s="526"/>
      <c r="EDY61" s="526"/>
      <c r="EDZ61" s="526"/>
      <c r="EEA61" s="526"/>
      <c r="EEB61" s="526"/>
      <c r="EEC61" s="526"/>
      <c r="EED61" s="526"/>
      <c r="EEE61" s="526"/>
      <c r="EEF61" s="526"/>
      <c r="EEG61" s="526"/>
      <c r="EEH61" s="526"/>
      <c r="EEI61" s="526"/>
      <c r="EEJ61" s="526"/>
      <c r="EEK61" s="526"/>
      <c r="EEL61" s="526"/>
      <c r="EEM61" s="526"/>
      <c r="EEN61" s="526"/>
      <c r="EEO61" s="526"/>
      <c r="EEP61" s="526"/>
      <c r="EEQ61" s="526"/>
      <c r="EER61" s="526"/>
      <c r="EES61" s="526"/>
      <c r="EET61" s="526"/>
      <c r="EEU61" s="526"/>
      <c r="EEV61" s="526"/>
      <c r="EEW61" s="526"/>
      <c r="EEX61" s="526"/>
      <c r="EEY61" s="526"/>
      <c r="EEZ61" s="526"/>
      <c r="EFA61" s="526"/>
      <c r="EFB61" s="526"/>
      <c r="EFC61" s="526"/>
      <c r="EFD61" s="526"/>
      <c r="EFE61" s="526"/>
      <c r="EFF61" s="526"/>
      <c r="EFG61" s="526"/>
      <c r="EFH61" s="526"/>
      <c r="EFI61" s="526"/>
      <c r="EFJ61" s="526"/>
      <c r="EFK61" s="526"/>
      <c r="EFL61" s="526"/>
      <c r="EFM61" s="526"/>
      <c r="EFN61" s="526"/>
      <c r="EFO61" s="526"/>
      <c r="EFP61" s="526"/>
      <c r="EFQ61" s="526"/>
      <c r="EFR61" s="526"/>
      <c r="EFS61" s="526"/>
      <c r="EFT61" s="526"/>
      <c r="EFU61" s="526"/>
      <c r="EFV61" s="526"/>
      <c r="EFW61" s="526"/>
      <c r="EFX61" s="526"/>
      <c r="EFY61" s="526"/>
      <c r="EFZ61" s="526"/>
      <c r="EGA61" s="526"/>
      <c r="EGB61" s="526"/>
      <c r="EGC61" s="526"/>
      <c r="EGD61" s="526"/>
      <c r="EGE61" s="526"/>
      <c r="EGF61" s="526"/>
      <c r="EGG61" s="526"/>
      <c r="EGH61" s="526"/>
      <c r="EGI61" s="526"/>
      <c r="EGJ61" s="526"/>
      <c r="EGK61" s="526"/>
      <c r="EGL61" s="526"/>
      <c r="EGM61" s="526"/>
      <c r="EGN61" s="526"/>
      <c r="EGO61" s="526"/>
      <c r="EGP61" s="526"/>
      <c r="EGQ61" s="526"/>
      <c r="EGR61" s="526"/>
      <c r="EGS61" s="526"/>
      <c r="EGT61" s="526"/>
      <c r="EGU61" s="526"/>
      <c r="EGV61" s="526"/>
      <c r="EGW61" s="526"/>
      <c r="EGX61" s="526"/>
      <c r="EGY61" s="526"/>
      <c r="EGZ61" s="526"/>
      <c r="EHA61" s="526"/>
      <c r="EHB61" s="526"/>
      <c r="EHC61" s="526"/>
      <c r="EHD61" s="526"/>
      <c r="EHE61" s="526"/>
      <c r="EHF61" s="526"/>
      <c r="EHG61" s="526"/>
      <c r="EHH61" s="526"/>
      <c r="EHI61" s="526"/>
      <c r="EHJ61" s="526"/>
      <c r="EHK61" s="526"/>
      <c r="EHL61" s="526"/>
      <c r="EHM61" s="526"/>
      <c r="EHN61" s="526"/>
      <c r="EHO61" s="526"/>
      <c r="EHP61" s="526"/>
      <c r="EHQ61" s="526"/>
      <c r="EHR61" s="526"/>
      <c r="EHS61" s="526"/>
      <c r="EHT61" s="526"/>
      <c r="EHU61" s="526"/>
      <c r="EHV61" s="526"/>
      <c r="EHW61" s="526"/>
      <c r="EHX61" s="526"/>
      <c r="EHY61" s="526"/>
      <c r="EHZ61" s="526"/>
      <c r="EIA61" s="526"/>
      <c r="EIB61" s="526"/>
      <c r="EIC61" s="526"/>
      <c r="EID61" s="526"/>
      <c r="EIE61" s="526"/>
      <c r="EIF61" s="526"/>
      <c r="EIG61" s="526"/>
      <c r="EIH61" s="526"/>
      <c r="EII61" s="526"/>
      <c r="EIJ61" s="526"/>
      <c r="EIK61" s="526"/>
      <c r="EIL61" s="526"/>
      <c r="EIM61" s="526"/>
      <c r="EIN61" s="526"/>
      <c r="EIO61" s="526"/>
      <c r="EIP61" s="526"/>
      <c r="EIQ61" s="526"/>
      <c r="EIR61" s="526"/>
      <c r="EIS61" s="526"/>
      <c r="EIT61" s="526"/>
      <c r="EIU61" s="526"/>
      <c r="EIV61" s="526"/>
      <c r="EIW61" s="526"/>
      <c r="EIX61" s="526"/>
      <c r="EIY61" s="526"/>
      <c r="EIZ61" s="526"/>
      <c r="EJA61" s="526"/>
      <c r="EJB61" s="526"/>
      <c r="EJC61" s="526"/>
      <c r="EJD61" s="526"/>
      <c r="EJE61" s="526"/>
      <c r="EJF61" s="526"/>
      <c r="EJG61" s="526"/>
      <c r="EJH61" s="526"/>
      <c r="EJI61" s="526"/>
      <c r="EJJ61" s="526"/>
      <c r="EJK61" s="526"/>
      <c r="EJL61" s="526"/>
      <c r="EJM61" s="526"/>
      <c r="EJN61" s="526"/>
      <c r="EJO61" s="526"/>
      <c r="EJP61" s="526"/>
      <c r="EJQ61" s="526"/>
      <c r="EJR61" s="526"/>
      <c r="EJS61" s="526"/>
      <c r="EJT61" s="526"/>
      <c r="EJU61" s="526"/>
      <c r="EJV61" s="526"/>
      <c r="EJW61" s="526"/>
      <c r="EJX61" s="526"/>
      <c r="EJY61" s="526"/>
      <c r="EJZ61" s="526"/>
      <c r="EKA61" s="526"/>
      <c r="EKB61" s="526"/>
      <c r="EKC61" s="526"/>
      <c r="EKD61" s="526"/>
      <c r="EKE61" s="526"/>
      <c r="EKF61" s="526"/>
      <c r="EKG61" s="526"/>
      <c r="EKH61" s="526"/>
      <c r="EKI61" s="526"/>
      <c r="EKJ61" s="526"/>
      <c r="EKK61" s="526"/>
      <c r="EKL61" s="526"/>
      <c r="EKM61" s="526"/>
      <c r="EKN61" s="526"/>
      <c r="EKO61" s="526"/>
      <c r="EKP61" s="526"/>
      <c r="EKQ61" s="526"/>
      <c r="EKR61" s="526"/>
      <c r="EKS61" s="526"/>
      <c r="EKT61" s="526"/>
      <c r="EKU61" s="526"/>
      <c r="EKV61" s="526"/>
      <c r="EKW61" s="526"/>
      <c r="EKX61" s="526"/>
      <c r="EKY61" s="526"/>
      <c r="EKZ61" s="526"/>
      <c r="ELA61" s="526"/>
      <c r="ELB61" s="526"/>
      <c r="ELC61" s="526"/>
      <c r="ELD61" s="526"/>
      <c r="ELE61" s="526"/>
      <c r="ELF61" s="526"/>
      <c r="ELG61" s="526"/>
      <c r="ELH61" s="526"/>
      <c r="ELI61" s="526"/>
      <c r="ELJ61" s="526"/>
      <c r="ELK61" s="526"/>
      <c r="ELL61" s="526"/>
      <c r="ELM61" s="526"/>
      <c r="ELN61" s="526"/>
      <c r="ELO61" s="526"/>
      <c r="ELP61" s="526"/>
      <c r="ELQ61" s="526"/>
      <c r="ELR61" s="526"/>
      <c r="ELS61" s="526"/>
      <c r="ELT61" s="526"/>
      <c r="ELU61" s="526"/>
      <c r="ELV61" s="526"/>
      <c r="ELW61" s="526"/>
      <c r="ELX61" s="526"/>
      <c r="ELY61" s="526"/>
      <c r="ELZ61" s="526"/>
      <c r="EMA61" s="526"/>
      <c r="EMB61" s="526"/>
      <c r="EMC61" s="526"/>
      <c r="EMD61" s="526"/>
      <c r="EME61" s="526"/>
      <c r="EMF61" s="526"/>
      <c r="EMG61" s="526"/>
      <c r="EMH61" s="526"/>
      <c r="EMI61" s="526"/>
      <c r="EMJ61" s="526"/>
      <c r="EMK61" s="526"/>
      <c r="EML61" s="526"/>
      <c r="EMM61" s="526"/>
      <c r="EMN61" s="526"/>
      <c r="EMO61" s="526"/>
      <c r="EMP61" s="526"/>
      <c r="EMQ61" s="526"/>
      <c r="EMR61" s="526"/>
      <c r="EMS61" s="526"/>
      <c r="EMT61" s="526"/>
      <c r="EMU61" s="526"/>
      <c r="EMV61" s="526"/>
      <c r="EMW61" s="526"/>
      <c r="EMX61" s="526"/>
      <c r="EMY61" s="526"/>
      <c r="EMZ61" s="526"/>
      <c r="ENA61" s="526"/>
      <c r="ENB61" s="526"/>
      <c r="ENC61" s="526"/>
      <c r="END61" s="526"/>
      <c r="ENE61" s="526"/>
      <c r="ENF61" s="526"/>
      <c r="ENG61" s="526"/>
      <c r="ENH61" s="526"/>
      <c r="ENI61" s="526"/>
      <c r="ENJ61" s="526"/>
      <c r="ENK61" s="526"/>
      <c r="ENL61" s="526"/>
      <c r="ENM61" s="526"/>
      <c r="ENN61" s="526"/>
      <c r="ENO61" s="526"/>
      <c r="ENP61" s="526"/>
      <c r="ENQ61" s="526"/>
      <c r="ENR61" s="526"/>
      <c r="ENS61" s="526"/>
      <c r="ENT61" s="526"/>
      <c r="ENU61" s="526"/>
      <c r="ENV61" s="526"/>
      <c r="ENW61" s="526"/>
      <c r="ENX61" s="526"/>
      <c r="ENY61" s="526"/>
      <c r="ENZ61" s="526"/>
      <c r="EOA61" s="526"/>
      <c r="EOB61" s="526"/>
      <c r="EOC61" s="526"/>
      <c r="EOD61" s="526"/>
      <c r="EOE61" s="526"/>
      <c r="EOF61" s="526"/>
      <c r="EOG61" s="526"/>
      <c r="EOH61" s="526"/>
      <c r="EOI61" s="526"/>
      <c r="EOJ61" s="526"/>
      <c r="EOK61" s="526"/>
      <c r="EOL61" s="526"/>
      <c r="EOM61" s="526"/>
      <c r="EON61" s="526"/>
      <c r="EOO61" s="526"/>
      <c r="EOP61" s="526"/>
      <c r="EOQ61" s="526"/>
      <c r="EOR61" s="526"/>
      <c r="EOS61" s="526"/>
      <c r="EOT61" s="526"/>
      <c r="EOU61" s="526"/>
      <c r="EOV61" s="526"/>
      <c r="EOW61" s="526"/>
      <c r="EOX61" s="526"/>
      <c r="EOY61" s="526"/>
      <c r="EOZ61" s="526"/>
      <c r="EPA61" s="526"/>
      <c r="EPB61" s="526"/>
      <c r="EPC61" s="526"/>
      <c r="EPD61" s="526"/>
      <c r="EPE61" s="526"/>
      <c r="EPF61" s="526"/>
      <c r="EPG61" s="526"/>
      <c r="EPH61" s="526"/>
      <c r="EPI61" s="526"/>
      <c r="EPJ61" s="526"/>
      <c r="EPK61" s="526"/>
      <c r="EPL61" s="526"/>
      <c r="EPM61" s="526"/>
      <c r="EPN61" s="526"/>
      <c r="EPO61" s="526"/>
      <c r="EPP61" s="526"/>
      <c r="EPQ61" s="526"/>
      <c r="EPR61" s="526"/>
      <c r="EPS61" s="526"/>
      <c r="EPT61" s="526"/>
      <c r="EPU61" s="526"/>
      <c r="EPV61" s="526"/>
      <c r="EPW61" s="526"/>
      <c r="EPX61" s="526"/>
      <c r="EPY61" s="526"/>
      <c r="EPZ61" s="526"/>
      <c r="EQA61" s="526"/>
      <c r="EQB61" s="526"/>
      <c r="EQC61" s="526"/>
      <c r="EQD61" s="526"/>
      <c r="EQE61" s="526"/>
      <c r="EQF61" s="526"/>
      <c r="EQG61" s="526"/>
      <c r="EQH61" s="526"/>
      <c r="EQI61" s="526"/>
      <c r="EQJ61" s="526"/>
      <c r="EQK61" s="526"/>
      <c r="EQL61" s="526"/>
      <c r="EQM61" s="526"/>
      <c r="EQN61" s="526"/>
      <c r="EQO61" s="526"/>
      <c r="EQP61" s="526"/>
      <c r="EQQ61" s="526"/>
      <c r="EQR61" s="526"/>
      <c r="EQS61" s="526"/>
      <c r="EQT61" s="526"/>
      <c r="EQU61" s="526"/>
      <c r="EQV61" s="526"/>
      <c r="EQW61" s="526"/>
      <c r="EQX61" s="526"/>
      <c r="EQY61" s="526"/>
      <c r="EQZ61" s="526"/>
      <c r="ERA61" s="526"/>
      <c r="ERB61" s="526"/>
      <c r="ERC61" s="526"/>
      <c r="ERD61" s="526"/>
      <c r="ERE61" s="526"/>
      <c r="ERF61" s="526"/>
      <c r="ERG61" s="526"/>
      <c r="ERH61" s="526"/>
      <c r="ERI61" s="526"/>
      <c r="ERJ61" s="526"/>
      <c r="ERK61" s="526"/>
      <c r="ERL61" s="526"/>
      <c r="ERM61" s="526"/>
      <c r="ERN61" s="526"/>
      <c r="ERO61" s="526"/>
      <c r="ERP61" s="526"/>
      <c r="ERQ61" s="526"/>
      <c r="ERR61" s="526"/>
      <c r="ERS61" s="526"/>
      <c r="ERT61" s="526"/>
      <c r="ERU61" s="526"/>
      <c r="ERV61" s="526"/>
      <c r="ERW61" s="526"/>
      <c r="ERX61" s="526"/>
      <c r="ERY61" s="526"/>
      <c r="ERZ61" s="526"/>
      <c r="ESA61" s="526"/>
      <c r="ESB61" s="526"/>
      <c r="ESC61" s="526"/>
      <c r="ESD61" s="526"/>
      <c r="ESE61" s="526"/>
      <c r="ESF61" s="526"/>
      <c r="ESG61" s="526"/>
      <c r="ESH61" s="526"/>
      <c r="ESI61" s="526"/>
      <c r="ESJ61" s="526"/>
      <c r="ESK61" s="526"/>
      <c r="ESL61" s="526"/>
      <c r="ESM61" s="526"/>
      <c r="ESN61" s="526"/>
      <c r="ESO61" s="526"/>
      <c r="ESP61" s="526"/>
      <c r="ESQ61" s="526"/>
      <c r="ESR61" s="526"/>
      <c r="ESS61" s="526"/>
      <c r="EST61" s="526"/>
      <c r="ESU61" s="526"/>
      <c r="ESV61" s="526"/>
      <c r="ESW61" s="526"/>
      <c r="ESX61" s="526"/>
      <c r="ESY61" s="526"/>
      <c r="ESZ61" s="526"/>
      <c r="ETA61" s="526"/>
      <c r="ETB61" s="526"/>
      <c r="ETC61" s="526"/>
      <c r="ETD61" s="526"/>
      <c r="ETE61" s="526"/>
      <c r="ETF61" s="526"/>
      <c r="ETG61" s="526"/>
      <c r="ETH61" s="526"/>
      <c r="ETI61" s="526"/>
      <c r="ETJ61" s="526"/>
      <c r="ETK61" s="526"/>
      <c r="ETL61" s="526"/>
      <c r="ETM61" s="526"/>
      <c r="ETN61" s="526"/>
      <c r="ETO61" s="526"/>
      <c r="ETP61" s="526"/>
      <c r="ETQ61" s="526"/>
      <c r="ETR61" s="526"/>
      <c r="ETS61" s="526"/>
      <c r="ETT61" s="526"/>
      <c r="ETU61" s="526"/>
      <c r="ETV61" s="526"/>
      <c r="ETW61" s="526"/>
      <c r="ETX61" s="526"/>
      <c r="ETY61" s="526"/>
      <c r="ETZ61" s="526"/>
      <c r="EUA61" s="526"/>
      <c r="EUB61" s="526"/>
      <c r="EUC61" s="526"/>
      <c r="EUD61" s="526"/>
      <c r="EUE61" s="526"/>
      <c r="EUF61" s="526"/>
      <c r="EUG61" s="526"/>
      <c r="EUH61" s="526"/>
      <c r="EUI61" s="526"/>
      <c r="EUJ61" s="526"/>
      <c r="EUK61" s="526"/>
      <c r="EUL61" s="526"/>
      <c r="EUM61" s="526"/>
      <c r="EUN61" s="526"/>
      <c r="EUO61" s="526"/>
      <c r="EUP61" s="526"/>
      <c r="EUQ61" s="526"/>
      <c r="EUR61" s="526"/>
      <c r="EUS61" s="526"/>
      <c r="EUT61" s="526"/>
      <c r="EUU61" s="526"/>
      <c r="EUV61" s="526"/>
      <c r="EUW61" s="526"/>
      <c r="EUX61" s="526"/>
      <c r="EUY61" s="526"/>
      <c r="EUZ61" s="526"/>
      <c r="EVA61" s="526"/>
      <c r="EVB61" s="526"/>
      <c r="EVC61" s="526"/>
      <c r="EVD61" s="526"/>
      <c r="EVE61" s="526"/>
      <c r="EVF61" s="526"/>
      <c r="EVG61" s="526"/>
      <c r="EVH61" s="526"/>
      <c r="EVI61" s="526"/>
      <c r="EVJ61" s="526"/>
      <c r="EVK61" s="526"/>
      <c r="EVL61" s="526"/>
      <c r="EVM61" s="526"/>
      <c r="EVN61" s="526"/>
      <c r="EVO61" s="526"/>
      <c r="EVP61" s="526"/>
      <c r="EVQ61" s="526"/>
      <c r="EVR61" s="526"/>
      <c r="EVS61" s="526"/>
      <c r="EVT61" s="526"/>
      <c r="EVU61" s="526"/>
      <c r="EVV61" s="526"/>
      <c r="EVW61" s="526"/>
      <c r="EVX61" s="526"/>
      <c r="EVY61" s="526"/>
      <c r="EVZ61" s="526"/>
      <c r="EWA61" s="526"/>
      <c r="EWB61" s="526"/>
      <c r="EWC61" s="526"/>
      <c r="EWD61" s="526"/>
      <c r="EWE61" s="526"/>
      <c r="EWF61" s="526"/>
      <c r="EWG61" s="526"/>
      <c r="EWH61" s="526"/>
      <c r="EWI61" s="526"/>
      <c r="EWJ61" s="526"/>
      <c r="EWK61" s="526"/>
      <c r="EWL61" s="526"/>
      <c r="EWM61" s="526"/>
      <c r="EWN61" s="526"/>
      <c r="EWO61" s="526"/>
      <c r="EWP61" s="526"/>
      <c r="EWQ61" s="526"/>
      <c r="EWR61" s="526"/>
      <c r="EWS61" s="526"/>
      <c r="EWT61" s="526"/>
      <c r="EWU61" s="526"/>
      <c r="EWV61" s="526"/>
      <c r="EWW61" s="526"/>
      <c r="EWX61" s="526"/>
      <c r="EWY61" s="526"/>
      <c r="EWZ61" s="526"/>
      <c r="EXA61" s="526"/>
      <c r="EXB61" s="526"/>
      <c r="EXC61" s="526"/>
      <c r="EXD61" s="526"/>
      <c r="EXE61" s="526"/>
      <c r="EXF61" s="526"/>
      <c r="EXG61" s="526"/>
      <c r="EXH61" s="526"/>
      <c r="EXI61" s="526"/>
      <c r="EXJ61" s="526"/>
      <c r="EXK61" s="526"/>
      <c r="EXL61" s="526"/>
      <c r="EXM61" s="526"/>
      <c r="EXN61" s="526"/>
      <c r="EXO61" s="526"/>
      <c r="EXP61" s="526"/>
      <c r="EXQ61" s="526"/>
      <c r="EXR61" s="526"/>
      <c r="EXS61" s="526"/>
      <c r="EXT61" s="526"/>
      <c r="EXU61" s="526"/>
      <c r="EXV61" s="526"/>
      <c r="EXW61" s="526"/>
      <c r="EXX61" s="526"/>
      <c r="EXY61" s="526"/>
      <c r="EXZ61" s="526"/>
      <c r="EYA61" s="526"/>
      <c r="EYB61" s="526"/>
      <c r="EYC61" s="526"/>
      <c r="EYD61" s="526"/>
      <c r="EYE61" s="526"/>
      <c r="EYF61" s="526"/>
      <c r="EYG61" s="526"/>
      <c r="EYH61" s="526"/>
      <c r="EYI61" s="526"/>
      <c r="EYJ61" s="526"/>
      <c r="EYK61" s="526"/>
      <c r="EYL61" s="526"/>
      <c r="EYM61" s="526"/>
      <c r="EYN61" s="526"/>
      <c r="EYO61" s="526"/>
      <c r="EYP61" s="526"/>
      <c r="EYQ61" s="526"/>
      <c r="EYR61" s="526"/>
      <c r="EYS61" s="526"/>
      <c r="EYT61" s="526"/>
      <c r="EYU61" s="526"/>
      <c r="EYV61" s="526"/>
      <c r="EYW61" s="526"/>
      <c r="EYX61" s="526"/>
      <c r="EYY61" s="526"/>
      <c r="EYZ61" s="526"/>
      <c r="EZA61" s="526"/>
      <c r="EZB61" s="526"/>
      <c r="EZC61" s="526"/>
      <c r="EZD61" s="526"/>
      <c r="EZE61" s="526"/>
      <c r="EZF61" s="526"/>
      <c r="EZG61" s="526"/>
      <c r="EZH61" s="526"/>
      <c r="EZI61" s="526"/>
      <c r="EZJ61" s="526"/>
      <c r="EZK61" s="526"/>
      <c r="EZL61" s="526"/>
      <c r="EZM61" s="526"/>
      <c r="EZN61" s="526"/>
      <c r="EZO61" s="526"/>
      <c r="EZP61" s="526"/>
      <c r="EZQ61" s="526"/>
      <c r="EZR61" s="526"/>
      <c r="EZS61" s="526"/>
      <c r="EZT61" s="526"/>
      <c r="EZU61" s="526"/>
      <c r="EZV61" s="526"/>
      <c r="EZW61" s="526"/>
      <c r="EZX61" s="526"/>
      <c r="EZY61" s="526"/>
      <c r="EZZ61" s="526"/>
      <c r="FAA61" s="526"/>
      <c r="FAB61" s="526"/>
      <c r="FAC61" s="526"/>
      <c r="FAD61" s="526"/>
      <c r="FAE61" s="526"/>
      <c r="FAF61" s="526"/>
      <c r="FAG61" s="526"/>
      <c r="FAH61" s="526"/>
      <c r="FAI61" s="526"/>
      <c r="FAJ61" s="526"/>
      <c r="FAK61" s="526"/>
      <c r="FAL61" s="526"/>
      <c r="FAM61" s="526"/>
      <c r="FAN61" s="526"/>
      <c r="FAO61" s="526"/>
      <c r="FAP61" s="526"/>
      <c r="FAQ61" s="526"/>
      <c r="FAR61" s="526"/>
      <c r="FAS61" s="526"/>
      <c r="FAT61" s="526"/>
      <c r="FAU61" s="526"/>
      <c r="FAV61" s="526"/>
      <c r="FAW61" s="526"/>
      <c r="FAX61" s="526"/>
      <c r="FAY61" s="526"/>
      <c r="FAZ61" s="526"/>
      <c r="FBA61" s="526"/>
      <c r="FBB61" s="526"/>
      <c r="FBC61" s="526"/>
      <c r="FBD61" s="526"/>
      <c r="FBE61" s="526"/>
      <c r="FBF61" s="526"/>
      <c r="FBG61" s="526"/>
      <c r="FBH61" s="526"/>
      <c r="FBI61" s="526"/>
      <c r="FBJ61" s="526"/>
      <c r="FBK61" s="526"/>
      <c r="FBL61" s="526"/>
      <c r="FBM61" s="526"/>
      <c r="FBN61" s="526"/>
      <c r="FBO61" s="526"/>
      <c r="FBP61" s="526"/>
      <c r="FBQ61" s="526"/>
      <c r="FBR61" s="526"/>
      <c r="FBS61" s="526"/>
      <c r="FBT61" s="526"/>
      <c r="FBU61" s="526"/>
      <c r="FBV61" s="526"/>
      <c r="FBW61" s="526"/>
      <c r="FBX61" s="526"/>
      <c r="FBY61" s="526"/>
      <c r="FBZ61" s="526"/>
      <c r="FCA61" s="526"/>
      <c r="FCB61" s="526"/>
      <c r="FCC61" s="526"/>
      <c r="FCD61" s="526"/>
      <c r="FCE61" s="526"/>
      <c r="FCF61" s="526"/>
      <c r="FCG61" s="526"/>
      <c r="FCH61" s="526"/>
      <c r="FCI61" s="526"/>
      <c r="FCJ61" s="526"/>
      <c r="FCK61" s="526"/>
      <c r="FCL61" s="526"/>
      <c r="FCM61" s="526"/>
      <c r="FCN61" s="526"/>
      <c r="FCO61" s="526"/>
      <c r="FCP61" s="526"/>
      <c r="FCQ61" s="526"/>
      <c r="FCR61" s="526"/>
      <c r="FCS61" s="526"/>
      <c r="FCT61" s="526"/>
      <c r="FCU61" s="526"/>
      <c r="FCV61" s="526"/>
      <c r="FCW61" s="526"/>
      <c r="FCX61" s="526"/>
      <c r="FCY61" s="526"/>
      <c r="FCZ61" s="526"/>
      <c r="FDA61" s="526"/>
      <c r="FDB61" s="526"/>
      <c r="FDC61" s="526"/>
      <c r="FDD61" s="526"/>
      <c r="FDE61" s="526"/>
      <c r="FDF61" s="526"/>
      <c r="FDG61" s="526"/>
      <c r="FDH61" s="526"/>
      <c r="FDI61" s="526"/>
      <c r="FDJ61" s="526"/>
      <c r="FDK61" s="526"/>
      <c r="FDL61" s="526"/>
      <c r="FDM61" s="526"/>
      <c r="FDN61" s="526"/>
      <c r="FDO61" s="526"/>
      <c r="FDP61" s="526"/>
      <c r="FDQ61" s="526"/>
      <c r="FDR61" s="526"/>
      <c r="FDS61" s="526"/>
      <c r="FDT61" s="526"/>
      <c r="FDU61" s="526"/>
      <c r="FDV61" s="526"/>
      <c r="FDW61" s="526"/>
      <c r="FDX61" s="526"/>
      <c r="FDY61" s="526"/>
      <c r="FDZ61" s="526"/>
      <c r="FEA61" s="526"/>
      <c r="FEB61" s="526"/>
      <c r="FEC61" s="526"/>
      <c r="FED61" s="526"/>
      <c r="FEE61" s="526"/>
      <c r="FEF61" s="526"/>
      <c r="FEG61" s="526"/>
      <c r="FEH61" s="526"/>
      <c r="FEI61" s="526"/>
      <c r="FEJ61" s="526"/>
      <c r="FEK61" s="526"/>
      <c r="FEL61" s="526"/>
      <c r="FEM61" s="526"/>
      <c r="FEN61" s="526"/>
      <c r="FEO61" s="526"/>
      <c r="FEP61" s="526"/>
      <c r="FEQ61" s="526"/>
      <c r="FER61" s="526"/>
      <c r="FES61" s="526"/>
      <c r="FET61" s="526"/>
      <c r="FEU61" s="526"/>
      <c r="FEV61" s="526"/>
      <c r="FEW61" s="526"/>
      <c r="FEX61" s="526"/>
      <c r="FEY61" s="526"/>
      <c r="FEZ61" s="526"/>
      <c r="FFA61" s="526"/>
      <c r="FFB61" s="526"/>
      <c r="FFC61" s="526"/>
      <c r="FFD61" s="526"/>
      <c r="FFE61" s="526"/>
      <c r="FFF61" s="526"/>
      <c r="FFG61" s="526"/>
      <c r="FFH61" s="526"/>
      <c r="FFI61" s="526"/>
      <c r="FFJ61" s="526"/>
      <c r="FFK61" s="526"/>
      <c r="FFL61" s="526"/>
      <c r="FFM61" s="526"/>
      <c r="FFN61" s="526"/>
      <c r="FFO61" s="526"/>
      <c r="FFP61" s="526"/>
      <c r="FFQ61" s="526"/>
      <c r="FFR61" s="526"/>
      <c r="FFS61" s="526"/>
      <c r="FFT61" s="526"/>
      <c r="FFU61" s="526"/>
      <c r="FFV61" s="526"/>
      <c r="FFW61" s="526"/>
      <c r="FFX61" s="526"/>
      <c r="FFY61" s="526"/>
      <c r="FFZ61" s="526"/>
      <c r="FGA61" s="526"/>
      <c r="FGB61" s="526"/>
      <c r="FGC61" s="526"/>
      <c r="FGD61" s="526"/>
      <c r="FGE61" s="526"/>
      <c r="FGF61" s="526"/>
      <c r="FGG61" s="526"/>
      <c r="FGH61" s="526"/>
      <c r="FGI61" s="526"/>
      <c r="FGJ61" s="526"/>
      <c r="FGK61" s="526"/>
      <c r="FGL61" s="526"/>
      <c r="FGM61" s="526"/>
      <c r="FGN61" s="526"/>
      <c r="FGO61" s="526"/>
      <c r="FGP61" s="526"/>
      <c r="FGQ61" s="526"/>
      <c r="FGR61" s="526"/>
      <c r="FGS61" s="526"/>
      <c r="FGT61" s="526"/>
      <c r="FGU61" s="526"/>
      <c r="FGV61" s="526"/>
      <c r="FGW61" s="526"/>
      <c r="FGX61" s="526"/>
      <c r="FGY61" s="526"/>
      <c r="FGZ61" s="526"/>
      <c r="FHA61" s="526"/>
      <c r="FHB61" s="526"/>
      <c r="FHC61" s="526"/>
      <c r="FHD61" s="526"/>
      <c r="FHE61" s="526"/>
      <c r="FHF61" s="526"/>
      <c r="FHG61" s="526"/>
      <c r="FHH61" s="526"/>
      <c r="FHI61" s="526"/>
      <c r="FHJ61" s="526"/>
      <c r="FHK61" s="526"/>
      <c r="FHL61" s="526"/>
      <c r="FHM61" s="526"/>
      <c r="FHN61" s="526"/>
      <c r="FHO61" s="526"/>
      <c r="FHP61" s="526"/>
      <c r="FHQ61" s="526"/>
      <c r="FHR61" s="526"/>
      <c r="FHS61" s="526"/>
      <c r="FHT61" s="526"/>
      <c r="FHU61" s="526"/>
      <c r="FHV61" s="526"/>
      <c r="FHW61" s="526"/>
      <c r="FHX61" s="526"/>
      <c r="FHY61" s="526"/>
      <c r="FHZ61" s="526"/>
      <c r="FIA61" s="526"/>
      <c r="FIB61" s="526"/>
      <c r="FIC61" s="526"/>
      <c r="FID61" s="526"/>
      <c r="FIE61" s="526"/>
      <c r="FIF61" s="526"/>
      <c r="FIG61" s="526"/>
      <c r="FIH61" s="526"/>
      <c r="FII61" s="526"/>
      <c r="FIJ61" s="526"/>
      <c r="FIK61" s="526"/>
      <c r="FIL61" s="526"/>
      <c r="FIM61" s="526"/>
      <c r="FIN61" s="526"/>
      <c r="FIO61" s="526"/>
      <c r="FIP61" s="526"/>
      <c r="FIQ61" s="526"/>
      <c r="FIR61" s="526"/>
      <c r="FIS61" s="526"/>
      <c r="FIT61" s="526"/>
      <c r="FIU61" s="526"/>
      <c r="FIV61" s="526"/>
      <c r="FIW61" s="526"/>
      <c r="FIX61" s="526"/>
      <c r="FIY61" s="526"/>
      <c r="FIZ61" s="526"/>
      <c r="FJA61" s="526"/>
      <c r="FJB61" s="526"/>
      <c r="FJC61" s="526"/>
      <c r="FJD61" s="526"/>
      <c r="FJE61" s="526"/>
      <c r="FJF61" s="526"/>
      <c r="FJG61" s="526"/>
      <c r="FJH61" s="526"/>
      <c r="FJI61" s="526"/>
      <c r="FJJ61" s="526"/>
      <c r="FJK61" s="526"/>
      <c r="FJL61" s="526"/>
      <c r="FJM61" s="526"/>
      <c r="FJN61" s="526"/>
      <c r="FJO61" s="526"/>
      <c r="FJP61" s="526"/>
      <c r="FJQ61" s="526"/>
      <c r="FJR61" s="526"/>
      <c r="FJS61" s="526"/>
      <c r="FJT61" s="526"/>
      <c r="FJU61" s="526"/>
      <c r="FJV61" s="526"/>
      <c r="FJW61" s="526"/>
      <c r="FJX61" s="526"/>
      <c r="FJY61" s="526"/>
      <c r="FJZ61" s="526"/>
      <c r="FKA61" s="526"/>
      <c r="FKB61" s="526"/>
      <c r="FKC61" s="526"/>
      <c r="FKD61" s="526"/>
      <c r="FKE61" s="526"/>
      <c r="FKF61" s="526"/>
      <c r="FKG61" s="526"/>
      <c r="FKH61" s="526"/>
      <c r="FKI61" s="526"/>
      <c r="FKJ61" s="526"/>
      <c r="FKK61" s="526"/>
      <c r="FKL61" s="526"/>
      <c r="FKM61" s="526"/>
      <c r="FKN61" s="526"/>
      <c r="FKO61" s="526"/>
      <c r="FKP61" s="526"/>
      <c r="FKQ61" s="526"/>
      <c r="FKR61" s="526"/>
      <c r="FKS61" s="526"/>
      <c r="FKT61" s="526"/>
      <c r="FKU61" s="526"/>
      <c r="FKV61" s="526"/>
      <c r="FKW61" s="526"/>
      <c r="FKX61" s="526"/>
      <c r="FKY61" s="526"/>
      <c r="FKZ61" s="526"/>
      <c r="FLA61" s="526"/>
      <c r="FLB61" s="526"/>
      <c r="FLC61" s="526"/>
      <c r="FLD61" s="526"/>
      <c r="FLE61" s="526"/>
      <c r="FLF61" s="526"/>
      <c r="FLG61" s="526"/>
      <c r="FLH61" s="526"/>
      <c r="FLI61" s="526"/>
      <c r="FLJ61" s="526"/>
      <c r="FLK61" s="526"/>
      <c r="FLL61" s="526"/>
      <c r="FLM61" s="526"/>
      <c r="FLN61" s="526"/>
      <c r="FLO61" s="526"/>
      <c r="FLP61" s="526"/>
      <c r="FLQ61" s="526"/>
      <c r="FLR61" s="526"/>
      <c r="FLS61" s="526"/>
      <c r="FLT61" s="526"/>
      <c r="FLU61" s="526"/>
      <c r="FLV61" s="526"/>
      <c r="FLW61" s="526"/>
      <c r="FLX61" s="526"/>
      <c r="FLY61" s="526"/>
      <c r="FLZ61" s="526"/>
      <c r="FMA61" s="526"/>
      <c r="FMB61" s="526"/>
      <c r="FMC61" s="526"/>
      <c r="FMD61" s="526"/>
      <c r="FME61" s="526"/>
      <c r="FMF61" s="526"/>
      <c r="FMG61" s="526"/>
      <c r="FMH61" s="526"/>
      <c r="FMI61" s="526"/>
      <c r="FMJ61" s="526"/>
      <c r="FMK61" s="526"/>
      <c r="FML61" s="526"/>
      <c r="FMM61" s="526"/>
      <c r="FMN61" s="526"/>
      <c r="FMO61" s="526"/>
      <c r="FMP61" s="526"/>
      <c r="FMQ61" s="526"/>
      <c r="FMR61" s="526"/>
      <c r="FMS61" s="526"/>
      <c r="FMT61" s="526"/>
      <c r="FMU61" s="526"/>
      <c r="FMV61" s="526"/>
      <c r="FMW61" s="526"/>
      <c r="FMX61" s="526"/>
      <c r="FMY61" s="526"/>
      <c r="FMZ61" s="526"/>
      <c r="FNA61" s="526"/>
      <c r="FNB61" s="526"/>
      <c r="FNC61" s="526"/>
      <c r="FND61" s="526"/>
      <c r="FNE61" s="526"/>
      <c r="FNF61" s="526"/>
      <c r="FNG61" s="526"/>
      <c r="FNH61" s="526"/>
      <c r="FNI61" s="526"/>
      <c r="FNJ61" s="526"/>
      <c r="FNK61" s="526"/>
      <c r="FNL61" s="526"/>
      <c r="FNM61" s="526"/>
      <c r="FNN61" s="526"/>
      <c r="FNO61" s="526"/>
      <c r="FNP61" s="526"/>
      <c r="FNQ61" s="526"/>
      <c r="FNR61" s="526"/>
      <c r="FNS61" s="526"/>
      <c r="FNT61" s="526"/>
      <c r="FNU61" s="526"/>
      <c r="FNV61" s="526"/>
      <c r="FNW61" s="526"/>
      <c r="FNX61" s="526"/>
      <c r="FNY61" s="526"/>
      <c r="FNZ61" s="526"/>
      <c r="FOA61" s="526"/>
      <c r="FOB61" s="526"/>
      <c r="FOC61" s="526"/>
      <c r="FOD61" s="526"/>
      <c r="FOE61" s="526"/>
      <c r="FOF61" s="526"/>
      <c r="FOG61" s="526"/>
      <c r="FOH61" s="526"/>
      <c r="FOI61" s="526"/>
      <c r="FOJ61" s="526"/>
      <c r="FOK61" s="526"/>
      <c r="FOL61" s="526"/>
      <c r="FOM61" s="526"/>
      <c r="FON61" s="526"/>
      <c r="FOO61" s="526"/>
      <c r="FOP61" s="526"/>
      <c r="FOQ61" s="526"/>
      <c r="FOR61" s="526"/>
      <c r="FOS61" s="526"/>
      <c r="FOT61" s="526"/>
      <c r="FOU61" s="526"/>
      <c r="FOV61" s="526"/>
      <c r="FOW61" s="526"/>
      <c r="FOX61" s="526"/>
      <c r="FOY61" s="526"/>
      <c r="FOZ61" s="526"/>
      <c r="FPA61" s="526"/>
      <c r="FPB61" s="526"/>
      <c r="FPC61" s="526"/>
      <c r="FPD61" s="526"/>
      <c r="FPE61" s="526"/>
      <c r="FPF61" s="526"/>
      <c r="FPG61" s="526"/>
      <c r="FPH61" s="526"/>
      <c r="FPI61" s="526"/>
      <c r="FPJ61" s="526"/>
      <c r="FPK61" s="526"/>
      <c r="FPL61" s="526"/>
      <c r="FPM61" s="526"/>
      <c r="FPN61" s="526"/>
      <c r="FPO61" s="526"/>
      <c r="FPP61" s="526"/>
      <c r="FPQ61" s="526"/>
      <c r="FPR61" s="526"/>
      <c r="FPS61" s="526"/>
      <c r="FPT61" s="526"/>
      <c r="FPU61" s="526"/>
      <c r="FPV61" s="526"/>
      <c r="FPW61" s="526"/>
      <c r="FPX61" s="526"/>
      <c r="FPY61" s="526"/>
      <c r="FPZ61" s="526"/>
      <c r="FQA61" s="526"/>
      <c r="FQB61" s="526"/>
      <c r="FQC61" s="526"/>
      <c r="FQD61" s="526"/>
      <c r="FQE61" s="526"/>
      <c r="FQF61" s="526"/>
      <c r="FQG61" s="526"/>
      <c r="FQH61" s="526"/>
      <c r="FQI61" s="526"/>
      <c r="FQJ61" s="526"/>
      <c r="FQK61" s="526"/>
      <c r="FQL61" s="526"/>
      <c r="FQM61" s="526"/>
      <c r="FQN61" s="526"/>
      <c r="FQO61" s="526"/>
      <c r="FQP61" s="526"/>
      <c r="FQQ61" s="526"/>
      <c r="FQR61" s="526"/>
      <c r="FQS61" s="526"/>
      <c r="FQT61" s="526"/>
      <c r="FQU61" s="526"/>
      <c r="FQV61" s="526"/>
      <c r="FQW61" s="526"/>
      <c r="FQX61" s="526"/>
      <c r="FQY61" s="526"/>
      <c r="FQZ61" s="526"/>
      <c r="FRA61" s="526"/>
      <c r="FRB61" s="526"/>
      <c r="FRC61" s="526"/>
      <c r="FRD61" s="526"/>
      <c r="FRE61" s="526"/>
      <c r="FRF61" s="526"/>
      <c r="FRG61" s="526"/>
      <c r="FRH61" s="526"/>
      <c r="FRI61" s="526"/>
      <c r="FRJ61" s="526"/>
      <c r="FRK61" s="526"/>
      <c r="FRL61" s="526"/>
      <c r="FRM61" s="526"/>
      <c r="FRN61" s="526"/>
      <c r="FRO61" s="526"/>
      <c r="FRP61" s="526"/>
      <c r="FRQ61" s="526"/>
      <c r="FRR61" s="526"/>
      <c r="FRS61" s="526"/>
      <c r="FRT61" s="526"/>
      <c r="FRU61" s="526"/>
      <c r="FRV61" s="526"/>
      <c r="FRW61" s="526"/>
      <c r="FRX61" s="526"/>
      <c r="FRY61" s="526"/>
      <c r="FRZ61" s="526"/>
      <c r="FSA61" s="526"/>
      <c r="FSB61" s="526"/>
      <c r="FSC61" s="526"/>
      <c r="FSD61" s="526"/>
      <c r="FSE61" s="526"/>
      <c r="FSF61" s="526"/>
      <c r="FSG61" s="526"/>
      <c r="FSH61" s="526"/>
      <c r="FSI61" s="526"/>
      <c r="FSJ61" s="526"/>
      <c r="FSK61" s="526"/>
      <c r="FSL61" s="526"/>
      <c r="FSM61" s="526"/>
      <c r="FSN61" s="526"/>
      <c r="FSO61" s="526"/>
      <c r="FSP61" s="526"/>
      <c r="FSQ61" s="526"/>
      <c r="FSR61" s="526"/>
      <c r="FSS61" s="526"/>
      <c r="FST61" s="526"/>
      <c r="FSU61" s="526"/>
      <c r="FSV61" s="526"/>
      <c r="FSW61" s="526"/>
      <c r="FSX61" s="526"/>
      <c r="FSY61" s="526"/>
      <c r="FSZ61" s="526"/>
      <c r="FTA61" s="526"/>
      <c r="FTB61" s="526"/>
      <c r="FTC61" s="526"/>
      <c r="FTD61" s="526"/>
      <c r="FTE61" s="526"/>
      <c r="FTF61" s="526"/>
      <c r="FTG61" s="526"/>
      <c r="FTH61" s="526"/>
      <c r="FTI61" s="526"/>
      <c r="FTJ61" s="526"/>
      <c r="FTK61" s="526"/>
      <c r="FTL61" s="526"/>
      <c r="FTM61" s="526"/>
      <c r="FTN61" s="526"/>
      <c r="FTO61" s="526"/>
      <c r="FTP61" s="526"/>
      <c r="FTQ61" s="526"/>
      <c r="FTR61" s="526"/>
      <c r="FTS61" s="526"/>
      <c r="FTT61" s="526"/>
      <c r="FTU61" s="526"/>
      <c r="FTV61" s="526"/>
      <c r="FTW61" s="526"/>
      <c r="FTX61" s="526"/>
      <c r="FTY61" s="526"/>
      <c r="FTZ61" s="526"/>
      <c r="FUA61" s="526"/>
      <c r="FUB61" s="526"/>
      <c r="FUC61" s="526"/>
      <c r="FUD61" s="526"/>
      <c r="FUE61" s="526"/>
      <c r="FUF61" s="526"/>
      <c r="FUG61" s="526"/>
      <c r="FUH61" s="526"/>
      <c r="FUI61" s="526"/>
      <c r="FUJ61" s="526"/>
      <c r="FUK61" s="526"/>
      <c r="FUL61" s="526"/>
      <c r="FUM61" s="526"/>
      <c r="FUN61" s="526"/>
      <c r="FUO61" s="526"/>
      <c r="FUP61" s="526"/>
      <c r="FUQ61" s="526"/>
      <c r="FUR61" s="526"/>
      <c r="FUS61" s="526"/>
      <c r="FUT61" s="526"/>
      <c r="FUU61" s="526"/>
      <c r="FUV61" s="526"/>
      <c r="FUW61" s="526"/>
      <c r="FUX61" s="526"/>
      <c r="FUY61" s="526"/>
      <c r="FUZ61" s="526"/>
      <c r="FVA61" s="526"/>
      <c r="FVB61" s="526"/>
      <c r="FVC61" s="526"/>
      <c r="FVD61" s="526"/>
      <c r="FVE61" s="526"/>
      <c r="FVF61" s="526"/>
      <c r="FVG61" s="526"/>
      <c r="FVH61" s="526"/>
      <c r="FVI61" s="526"/>
      <c r="FVJ61" s="526"/>
      <c r="FVK61" s="526"/>
      <c r="FVL61" s="526"/>
      <c r="FVM61" s="526"/>
      <c r="FVN61" s="526"/>
      <c r="FVO61" s="526"/>
      <c r="FVP61" s="526"/>
      <c r="FVQ61" s="526"/>
      <c r="FVR61" s="526"/>
      <c r="FVS61" s="526"/>
      <c r="FVT61" s="526"/>
      <c r="FVU61" s="526"/>
      <c r="FVV61" s="526"/>
      <c r="FVW61" s="526"/>
      <c r="FVX61" s="526"/>
      <c r="FVY61" s="526"/>
      <c r="FVZ61" s="526"/>
      <c r="FWA61" s="526"/>
      <c r="FWB61" s="526"/>
      <c r="FWC61" s="526"/>
      <c r="FWD61" s="526"/>
      <c r="FWE61" s="526"/>
      <c r="FWF61" s="526"/>
      <c r="FWG61" s="526"/>
      <c r="FWH61" s="526"/>
      <c r="FWI61" s="526"/>
      <c r="FWJ61" s="526"/>
      <c r="FWK61" s="526"/>
      <c r="FWL61" s="526"/>
      <c r="FWM61" s="526"/>
      <c r="FWN61" s="526"/>
      <c r="FWO61" s="526"/>
      <c r="FWP61" s="526"/>
      <c r="FWQ61" s="526"/>
      <c r="FWR61" s="526"/>
      <c r="FWS61" s="526"/>
      <c r="FWT61" s="526"/>
      <c r="FWU61" s="526"/>
      <c r="FWV61" s="526"/>
      <c r="FWW61" s="526"/>
      <c r="FWX61" s="526"/>
      <c r="FWY61" s="526"/>
      <c r="FWZ61" s="526"/>
      <c r="FXA61" s="526"/>
      <c r="FXB61" s="526"/>
      <c r="FXC61" s="526"/>
      <c r="FXD61" s="526"/>
      <c r="FXE61" s="526"/>
      <c r="FXF61" s="526"/>
      <c r="FXG61" s="526"/>
      <c r="FXH61" s="526"/>
      <c r="FXI61" s="526"/>
      <c r="FXJ61" s="526"/>
      <c r="FXK61" s="526"/>
      <c r="FXL61" s="526"/>
      <c r="FXM61" s="526"/>
      <c r="FXN61" s="526"/>
      <c r="FXO61" s="526"/>
      <c r="FXP61" s="526"/>
      <c r="FXQ61" s="526"/>
      <c r="FXR61" s="526"/>
      <c r="FXS61" s="526"/>
      <c r="FXT61" s="526"/>
      <c r="FXU61" s="526"/>
      <c r="FXV61" s="526"/>
      <c r="FXW61" s="526"/>
      <c r="FXX61" s="526"/>
      <c r="FXY61" s="526"/>
      <c r="FXZ61" s="526"/>
      <c r="FYA61" s="526"/>
      <c r="FYB61" s="526"/>
      <c r="FYC61" s="526"/>
      <c r="FYD61" s="526"/>
      <c r="FYE61" s="526"/>
      <c r="FYF61" s="526"/>
      <c r="FYG61" s="526"/>
      <c r="FYH61" s="526"/>
      <c r="FYI61" s="526"/>
      <c r="FYJ61" s="526"/>
      <c r="FYK61" s="526"/>
      <c r="FYL61" s="526"/>
      <c r="FYM61" s="526"/>
      <c r="FYN61" s="526"/>
      <c r="FYO61" s="526"/>
      <c r="FYP61" s="526"/>
      <c r="FYQ61" s="526"/>
      <c r="FYR61" s="526"/>
      <c r="FYS61" s="526"/>
      <c r="FYT61" s="526"/>
      <c r="FYU61" s="526"/>
      <c r="FYV61" s="526"/>
      <c r="FYW61" s="526"/>
      <c r="FYX61" s="526"/>
      <c r="FYY61" s="526"/>
      <c r="FYZ61" s="526"/>
      <c r="FZA61" s="526"/>
      <c r="FZB61" s="526"/>
      <c r="FZC61" s="526"/>
      <c r="FZD61" s="526"/>
      <c r="FZE61" s="526"/>
      <c r="FZF61" s="526"/>
      <c r="FZG61" s="526"/>
      <c r="FZH61" s="526"/>
      <c r="FZI61" s="526"/>
      <c r="FZJ61" s="526"/>
      <c r="FZK61" s="526"/>
      <c r="FZL61" s="526"/>
      <c r="FZM61" s="526"/>
      <c r="FZN61" s="526"/>
      <c r="FZO61" s="526"/>
      <c r="FZP61" s="526"/>
      <c r="FZQ61" s="526"/>
      <c r="FZR61" s="526"/>
      <c r="FZS61" s="526"/>
      <c r="FZT61" s="526"/>
      <c r="FZU61" s="526"/>
      <c r="FZV61" s="526"/>
      <c r="FZW61" s="526"/>
      <c r="FZX61" s="526"/>
      <c r="FZY61" s="526"/>
      <c r="FZZ61" s="526"/>
      <c r="GAA61" s="526"/>
      <c r="GAB61" s="526"/>
      <c r="GAC61" s="526"/>
      <c r="GAD61" s="526"/>
      <c r="GAE61" s="526"/>
      <c r="GAF61" s="526"/>
      <c r="GAG61" s="526"/>
      <c r="GAH61" s="526"/>
      <c r="GAI61" s="526"/>
      <c r="GAJ61" s="526"/>
      <c r="GAK61" s="526"/>
      <c r="GAL61" s="526"/>
      <c r="GAM61" s="526"/>
      <c r="GAN61" s="526"/>
      <c r="GAO61" s="526"/>
      <c r="GAP61" s="526"/>
      <c r="GAQ61" s="526"/>
      <c r="GAR61" s="526"/>
      <c r="GAS61" s="526"/>
      <c r="GAT61" s="526"/>
      <c r="GAU61" s="526"/>
      <c r="GAV61" s="526"/>
      <c r="GAW61" s="526"/>
      <c r="GAX61" s="526"/>
      <c r="GAY61" s="526"/>
      <c r="GAZ61" s="526"/>
      <c r="GBA61" s="526"/>
      <c r="GBB61" s="526"/>
      <c r="GBC61" s="526"/>
      <c r="GBD61" s="526"/>
      <c r="GBE61" s="526"/>
      <c r="GBF61" s="526"/>
      <c r="GBG61" s="526"/>
      <c r="GBH61" s="526"/>
      <c r="GBI61" s="526"/>
      <c r="GBJ61" s="526"/>
      <c r="GBK61" s="526"/>
      <c r="GBL61" s="526"/>
      <c r="GBM61" s="526"/>
      <c r="GBN61" s="526"/>
      <c r="GBO61" s="526"/>
      <c r="GBP61" s="526"/>
      <c r="GBQ61" s="526"/>
      <c r="GBR61" s="526"/>
      <c r="GBS61" s="526"/>
      <c r="GBT61" s="526"/>
      <c r="GBU61" s="526"/>
      <c r="GBV61" s="526"/>
      <c r="GBW61" s="526"/>
      <c r="GBX61" s="526"/>
      <c r="GBY61" s="526"/>
      <c r="GBZ61" s="526"/>
      <c r="GCA61" s="526"/>
      <c r="GCB61" s="526"/>
      <c r="GCC61" s="526"/>
      <c r="GCD61" s="526"/>
      <c r="GCE61" s="526"/>
      <c r="GCF61" s="526"/>
      <c r="GCG61" s="526"/>
      <c r="GCH61" s="526"/>
      <c r="GCI61" s="526"/>
      <c r="GCJ61" s="526"/>
      <c r="GCK61" s="526"/>
      <c r="GCL61" s="526"/>
      <c r="GCM61" s="526"/>
      <c r="GCN61" s="526"/>
      <c r="GCO61" s="526"/>
      <c r="GCP61" s="526"/>
      <c r="GCQ61" s="526"/>
      <c r="GCR61" s="526"/>
      <c r="GCS61" s="526"/>
      <c r="GCT61" s="526"/>
      <c r="GCU61" s="526"/>
      <c r="GCV61" s="526"/>
      <c r="GCW61" s="526"/>
      <c r="GCX61" s="526"/>
      <c r="GCY61" s="526"/>
      <c r="GCZ61" s="526"/>
      <c r="GDA61" s="526"/>
      <c r="GDB61" s="526"/>
      <c r="GDC61" s="526"/>
      <c r="GDD61" s="526"/>
      <c r="GDE61" s="526"/>
      <c r="GDF61" s="526"/>
      <c r="GDG61" s="526"/>
      <c r="GDH61" s="526"/>
      <c r="GDI61" s="526"/>
      <c r="GDJ61" s="526"/>
      <c r="GDK61" s="526"/>
      <c r="GDL61" s="526"/>
      <c r="GDM61" s="526"/>
      <c r="GDN61" s="526"/>
      <c r="GDO61" s="526"/>
      <c r="GDP61" s="526"/>
      <c r="GDQ61" s="526"/>
      <c r="GDR61" s="526"/>
      <c r="GDS61" s="526"/>
      <c r="GDT61" s="526"/>
      <c r="GDU61" s="526"/>
      <c r="GDV61" s="526"/>
      <c r="GDW61" s="526"/>
      <c r="GDX61" s="526"/>
      <c r="GDY61" s="526"/>
      <c r="GDZ61" s="526"/>
      <c r="GEA61" s="526"/>
      <c r="GEB61" s="526"/>
      <c r="GEC61" s="526"/>
      <c r="GED61" s="526"/>
      <c r="GEE61" s="526"/>
      <c r="GEF61" s="526"/>
      <c r="GEG61" s="526"/>
      <c r="GEH61" s="526"/>
      <c r="GEI61" s="526"/>
      <c r="GEJ61" s="526"/>
      <c r="GEK61" s="526"/>
      <c r="GEL61" s="526"/>
      <c r="GEM61" s="526"/>
      <c r="GEN61" s="526"/>
      <c r="GEO61" s="526"/>
      <c r="GEP61" s="526"/>
      <c r="GEQ61" s="526"/>
      <c r="GER61" s="526"/>
      <c r="GES61" s="526"/>
      <c r="GET61" s="526"/>
      <c r="GEU61" s="526"/>
      <c r="GEV61" s="526"/>
      <c r="GEW61" s="526"/>
      <c r="GEX61" s="526"/>
      <c r="GEY61" s="526"/>
      <c r="GEZ61" s="526"/>
      <c r="GFA61" s="526"/>
      <c r="GFB61" s="526"/>
      <c r="GFC61" s="526"/>
      <c r="GFD61" s="526"/>
      <c r="GFE61" s="526"/>
      <c r="GFF61" s="526"/>
      <c r="GFG61" s="526"/>
      <c r="GFH61" s="526"/>
      <c r="GFI61" s="526"/>
      <c r="GFJ61" s="526"/>
      <c r="GFK61" s="526"/>
      <c r="GFL61" s="526"/>
      <c r="GFM61" s="526"/>
      <c r="GFN61" s="526"/>
      <c r="GFO61" s="526"/>
      <c r="GFP61" s="526"/>
      <c r="GFQ61" s="526"/>
      <c r="GFR61" s="526"/>
      <c r="GFS61" s="526"/>
      <c r="GFT61" s="526"/>
      <c r="GFU61" s="526"/>
      <c r="GFV61" s="526"/>
      <c r="GFW61" s="526"/>
      <c r="GFX61" s="526"/>
      <c r="GFY61" s="526"/>
      <c r="GFZ61" s="526"/>
      <c r="GGA61" s="526"/>
      <c r="GGB61" s="526"/>
      <c r="GGC61" s="526"/>
      <c r="GGD61" s="526"/>
      <c r="GGE61" s="526"/>
      <c r="GGF61" s="526"/>
      <c r="GGG61" s="526"/>
      <c r="GGH61" s="526"/>
      <c r="GGI61" s="526"/>
      <c r="GGJ61" s="526"/>
      <c r="GGK61" s="526"/>
      <c r="GGL61" s="526"/>
      <c r="GGM61" s="526"/>
      <c r="GGN61" s="526"/>
      <c r="GGO61" s="526"/>
      <c r="GGP61" s="526"/>
      <c r="GGQ61" s="526"/>
      <c r="GGR61" s="526"/>
      <c r="GGS61" s="526"/>
      <c r="GGT61" s="526"/>
      <c r="GGU61" s="526"/>
      <c r="GGV61" s="526"/>
      <c r="GGW61" s="526"/>
      <c r="GGX61" s="526"/>
      <c r="GGY61" s="526"/>
      <c r="GGZ61" s="526"/>
      <c r="GHA61" s="526"/>
      <c r="GHB61" s="526"/>
      <c r="GHC61" s="526"/>
      <c r="GHD61" s="526"/>
      <c r="GHE61" s="526"/>
      <c r="GHF61" s="526"/>
      <c r="GHG61" s="526"/>
      <c r="GHH61" s="526"/>
      <c r="GHI61" s="526"/>
      <c r="GHJ61" s="526"/>
      <c r="GHK61" s="526"/>
      <c r="GHL61" s="526"/>
      <c r="GHM61" s="526"/>
      <c r="GHN61" s="526"/>
      <c r="GHO61" s="526"/>
      <c r="GHP61" s="526"/>
      <c r="GHQ61" s="526"/>
      <c r="GHR61" s="526"/>
      <c r="GHS61" s="526"/>
      <c r="GHT61" s="526"/>
      <c r="GHU61" s="526"/>
      <c r="GHV61" s="526"/>
      <c r="GHW61" s="526"/>
      <c r="GHX61" s="526"/>
      <c r="GHY61" s="526"/>
      <c r="GHZ61" s="526"/>
      <c r="GIA61" s="526"/>
      <c r="GIB61" s="526"/>
      <c r="GIC61" s="526"/>
      <c r="GID61" s="526"/>
      <c r="GIE61" s="526"/>
      <c r="GIF61" s="526"/>
      <c r="GIG61" s="526"/>
      <c r="GIH61" s="526"/>
      <c r="GII61" s="526"/>
      <c r="GIJ61" s="526"/>
      <c r="GIK61" s="526"/>
      <c r="GIL61" s="526"/>
      <c r="GIM61" s="526"/>
      <c r="GIN61" s="526"/>
      <c r="GIO61" s="526"/>
      <c r="GIP61" s="526"/>
      <c r="GIQ61" s="526"/>
      <c r="GIR61" s="526"/>
      <c r="GIS61" s="526"/>
      <c r="GIT61" s="526"/>
      <c r="GIU61" s="526"/>
      <c r="GIV61" s="526"/>
      <c r="GIW61" s="526"/>
      <c r="GIX61" s="526"/>
      <c r="GIY61" s="526"/>
      <c r="GIZ61" s="526"/>
      <c r="GJA61" s="526"/>
      <c r="GJB61" s="526"/>
      <c r="GJC61" s="526"/>
      <c r="GJD61" s="526"/>
      <c r="GJE61" s="526"/>
      <c r="GJF61" s="526"/>
      <c r="GJG61" s="526"/>
      <c r="GJH61" s="526"/>
      <c r="GJI61" s="526"/>
      <c r="GJJ61" s="526"/>
      <c r="GJK61" s="526"/>
      <c r="GJL61" s="526"/>
      <c r="GJM61" s="526"/>
      <c r="GJN61" s="526"/>
      <c r="GJO61" s="526"/>
      <c r="GJP61" s="526"/>
      <c r="GJQ61" s="526"/>
      <c r="GJR61" s="526"/>
      <c r="GJS61" s="526"/>
      <c r="GJT61" s="526"/>
      <c r="GJU61" s="526"/>
      <c r="GJV61" s="526"/>
      <c r="GJW61" s="526"/>
      <c r="GJX61" s="526"/>
      <c r="GJY61" s="526"/>
      <c r="GJZ61" s="526"/>
      <c r="GKA61" s="526"/>
      <c r="GKB61" s="526"/>
      <c r="GKC61" s="526"/>
      <c r="GKD61" s="526"/>
      <c r="GKE61" s="526"/>
      <c r="GKF61" s="526"/>
      <c r="GKG61" s="526"/>
      <c r="GKH61" s="526"/>
      <c r="GKI61" s="526"/>
      <c r="GKJ61" s="526"/>
      <c r="GKK61" s="526"/>
      <c r="GKL61" s="526"/>
      <c r="GKM61" s="526"/>
      <c r="GKN61" s="526"/>
      <c r="GKO61" s="526"/>
      <c r="GKP61" s="526"/>
      <c r="GKQ61" s="526"/>
      <c r="GKR61" s="526"/>
      <c r="GKS61" s="526"/>
      <c r="GKT61" s="526"/>
      <c r="GKU61" s="526"/>
      <c r="GKV61" s="526"/>
      <c r="GKW61" s="526"/>
      <c r="GKX61" s="526"/>
      <c r="GKY61" s="526"/>
      <c r="GKZ61" s="526"/>
      <c r="GLA61" s="526"/>
      <c r="GLB61" s="526"/>
      <c r="GLC61" s="526"/>
      <c r="GLD61" s="526"/>
      <c r="GLE61" s="526"/>
      <c r="GLF61" s="526"/>
      <c r="GLG61" s="526"/>
      <c r="GLH61" s="526"/>
      <c r="GLI61" s="526"/>
      <c r="GLJ61" s="526"/>
      <c r="GLK61" s="526"/>
      <c r="GLL61" s="526"/>
      <c r="GLM61" s="526"/>
      <c r="GLN61" s="526"/>
      <c r="GLO61" s="526"/>
      <c r="GLP61" s="526"/>
      <c r="GLQ61" s="526"/>
      <c r="GLR61" s="526"/>
      <c r="GLS61" s="526"/>
      <c r="GLT61" s="526"/>
      <c r="GLU61" s="526"/>
      <c r="GLV61" s="526"/>
      <c r="GLW61" s="526"/>
      <c r="GLX61" s="526"/>
      <c r="GLY61" s="526"/>
      <c r="GLZ61" s="526"/>
      <c r="GMA61" s="526"/>
      <c r="GMB61" s="526"/>
      <c r="GMC61" s="526"/>
      <c r="GMD61" s="526"/>
      <c r="GME61" s="526"/>
      <c r="GMF61" s="526"/>
      <c r="GMG61" s="526"/>
      <c r="GMH61" s="526"/>
      <c r="GMI61" s="526"/>
      <c r="GMJ61" s="526"/>
      <c r="GMK61" s="526"/>
      <c r="GML61" s="526"/>
      <c r="GMM61" s="526"/>
      <c r="GMN61" s="526"/>
      <c r="GMO61" s="526"/>
      <c r="GMP61" s="526"/>
      <c r="GMQ61" s="526"/>
      <c r="GMR61" s="526"/>
      <c r="GMS61" s="526"/>
      <c r="GMT61" s="526"/>
      <c r="GMU61" s="526"/>
      <c r="GMV61" s="526"/>
      <c r="GMW61" s="526"/>
      <c r="GMX61" s="526"/>
      <c r="GMY61" s="526"/>
      <c r="GMZ61" s="526"/>
      <c r="GNA61" s="526"/>
      <c r="GNB61" s="526"/>
      <c r="GNC61" s="526"/>
      <c r="GND61" s="526"/>
      <c r="GNE61" s="526"/>
      <c r="GNF61" s="526"/>
      <c r="GNG61" s="526"/>
      <c r="GNH61" s="526"/>
      <c r="GNI61" s="526"/>
      <c r="GNJ61" s="526"/>
      <c r="GNK61" s="526"/>
      <c r="GNL61" s="526"/>
      <c r="GNM61" s="526"/>
      <c r="GNN61" s="526"/>
      <c r="GNO61" s="526"/>
      <c r="GNP61" s="526"/>
      <c r="GNQ61" s="526"/>
      <c r="GNR61" s="526"/>
      <c r="GNS61" s="526"/>
      <c r="GNT61" s="526"/>
      <c r="GNU61" s="526"/>
      <c r="GNV61" s="526"/>
      <c r="GNW61" s="526"/>
      <c r="GNX61" s="526"/>
      <c r="GNY61" s="526"/>
      <c r="GNZ61" s="526"/>
      <c r="GOA61" s="526"/>
      <c r="GOB61" s="526"/>
      <c r="GOC61" s="526"/>
      <c r="GOD61" s="526"/>
      <c r="GOE61" s="526"/>
      <c r="GOF61" s="526"/>
      <c r="GOG61" s="526"/>
      <c r="GOH61" s="526"/>
      <c r="GOI61" s="526"/>
      <c r="GOJ61" s="526"/>
      <c r="GOK61" s="526"/>
      <c r="GOL61" s="526"/>
      <c r="GOM61" s="526"/>
      <c r="GON61" s="526"/>
      <c r="GOO61" s="526"/>
      <c r="GOP61" s="526"/>
      <c r="GOQ61" s="526"/>
      <c r="GOR61" s="526"/>
      <c r="GOS61" s="526"/>
      <c r="GOT61" s="526"/>
      <c r="GOU61" s="526"/>
      <c r="GOV61" s="526"/>
      <c r="GOW61" s="526"/>
      <c r="GOX61" s="526"/>
      <c r="GOY61" s="526"/>
      <c r="GOZ61" s="526"/>
      <c r="GPA61" s="526"/>
      <c r="GPB61" s="526"/>
      <c r="GPC61" s="526"/>
      <c r="GPD61" s="526"/>
      <c r="GPE61" s="526"/>
      <c r="GPF61" s="526"/>
      <c r="GPG61" s="526"/>
      <c r="GPH61" s="526"/>
      <c r="GPI61" s="526"/>
      <c r="GPJ61" s="526"/>
      <c r="GPK61" s="526"/>
      <c r="GPL61" s="526"/>
      <c r="GPM61" s="526"/>
      <c r="GPN61" s="526"/>
      <c r="GPO61" s="526"/>
      <c r="GPP61" s="526"/>
      <c r="GPQ61" s="526"/>
      <c r="GPR61" s="526"/>
      <c r="GPS61" s="526"/>
      <c r="GPT61" s="526"/>
      <c r="GPU61" s="526"/>
      <c r="GPV61" s="526"/>
      <c r="GPW61" s="526"/>
      <c r="GPX61" s="526"/>
      <c r="GPY61" s="526"/>
      <c r="GPZ61" s="526"/>
      <c r="GQA61" s="526"/>
      <c r="GQB61" s="526"/>
      <c r="GQC61" s="526"/>
      <c r="GQD61" s="526"/>
      <c r="GQE61" s="526"/>
      <c r="GQF61" s="526"/>
      <c r="GQG61" s="526"/>
      <c r="GQH61" s="526"/>
      <c r="GQI61" s="526"/>
      <c r="GQJ61" s="526"/>
      <c r="GQK61" s="526"/>
      <c r="GQL61" s="526"/>
      <c r="GQM61" s="526"/>
      <c r="GQN61" s="526"/>
      <c r="GQO61" s="526"/>
      <c r="GQP61" s="526"/>
      <c r="GQQ61" s="526"/>
      <c r="GQR61" s="526"/>
      <c r="GQS61" s="526"/>
      <c r="GQT61" s="526"/>
      <c r="GQU61" s="526"/>
      <c r="GQV61" s="526"/>
      <c r="GQW61" s="526"/>
      <c r="GQX61" s="526"/>
      <c r="GQY61" s="526"/>
      <c r="GQZ61" s="526"/>
      <c r="GRA61" s="526"/>
      <c r="GRB61" s="526"/>
      <c r="GRC61" s="526"/>
      <c r="GRD61" s="526"/>
      <c r="GRE61" s="526"/>
      <c r="GRF61" s="526"/>
      <c r="GRG61" s="526"/>
      <c r="GRH61" s="526"/>
      <c r="GRI61" s="526"/>
      <c r="GRJ61" s="526"/>
      <c r="GRK61" s="526"/>
      <c r="GRL61" s="526"/>
      <c r="GRM61" s="526"/>
      <c r="GRN61" s="526"/>
      <c r="GRO61" s="526"/>
      <c r="GRP61" s="526"/>
      <c r="GRQ61" s="526"/>
      <c r="GRR61" s="526"/>
      <c r="GRS61" s="526"/>
      <c r="GRT61" s="526"/>
      <c r="GRU61" s="526"/>
      <c r="GRV61" s="526"/>
      <c r="GRW61" s="526"/>
      <c r="GRX61" s="526"/>
      <c r="GRY61" s="526"/>
      <c r="GRZ61" s="526"/>
      <c r="GSA61" s="526"/>
      <c r="GSB61" s="526"/>
      <c r="GSC61" s="526"/>
      <c r="GSD61" s="526"/>
      <c r="GSE61" s="526"/>
      <c r="GSF61" s="526"/>
      <c r="GSG61" s="526"/>
      <c r="GSH61" s="526"/>
      <c r="GSI61" s="526"/>
      <c r="GSJ61" s="526"/>
      <c r="GSK61" s="526"/>
      <c r="GSL61" s="526"/>
      <c r="GSM61" s="526"/>
      <c r="GSN61" s="526"/>
      <c r="GSO61" s="526"/>
      <c r="GSP61" s="526"/>
      <c r="GSQ61" s="526"/>
      <c r="GSR61" s="526"/>
      <c r="GSS61" s="526"/>
      <c r="GST61" s="526"/>
      <c r="GSU61" s="526"/>
      <c r="GSV61" s="526"/>
      <c r="GSW61" s="526"/>
      <c r="GSX61" s="526"/>
      <c r="GSY61" s="526"/>
      <c r="GSZ61" s="526"/>
      <c r="GTA61" s="526"/>
      <c r="GTB61" s="526"/>
      <c r="GTC61" s="526"/>
      <c r="GTD61" s="526"/>
      <c r="GTE61" s="526"/>
      <c r="GTF61" s="526"/>
      <c r="GTG61" s="526"/>
      <c r="GTH61" s="526"/>
      <c r="GTI61" s="526"/>
      <c r="GTJ61" s="526"/>
      <c r="GTK61" s="526"/>
      <c r="GTL61" s="526"/>
      <c r="GTM61" s="526"/>
      <c r="GTN61" s="526"/>
      <c r="GTO61" s="526"/>
      <c r="GTP61" s="526"/>
      <c r="GTQ61" s="526"/>
      <c r="GTR61" s="526"/>
      <c r="GTS61" s="526"/>
      <c r="GTT61" s="526"/>
      <c r="GTU61" s="526"/>
      <c r="GTV61" s="526"/>
      <c r="GTW61" s="526"/>
      <c r="GTX61" s="526"/>
      <c r="GTY61" s="526"/>
      <c r="GTZ61" s="526"/>
      <c r="GUA61" s="526"/>
      <c r="GUB61" s="526"/>
      <c r="GUC61" s="526"/>
      <c r="GUD61" s="526"/>
      <c r="GUE61" s="526"/>
      <c r="GUF61" s="526"/>
      <c r="GUG61" s="526"/>
      <c r="GUH61" s="526"/>
      <c r="GUI61" s="526"/>
      <c r="GUJ61" s="526"/>
      <c r="GUK61" s="526"/>
      <c r="GUL61" s="526"/>
      <c r="GUM61" s="526"/>
      <c r="GUN61" s="526"/>
      <c r="GUO61" s="526"/>
      <c r="GUP61" s="526"/>
      <c r="GUQ61" s="526"/>
      <c r="GUR61" s="526"/>
      <c r="GUS61" s="526"/>
      <c r="GUT61" s="526"/>
      <c r="GUU61" s="526"/>
      <c r="GUV61" s="526"/>
      <c r="GUW61" s="526"/>
      <c r="GUX61" s="526"/>
      <c r="GUY61" s="526"/>
      <c r="GUZ61" s="526"/>
      <c r="GVA61" s="526"/>
      <c r="GVB61" s="526"/>
      <c r="GVC61" s="526"/>
      <c r="GVD61" s="526"/>
      <c r="GVE61" s="526"/>
      <c r="GVF61" s="526"/>
      <c r="GVG61" s="526"/>
      <c r="GVH61" s="526"/>
      <c r="GVI61" s="526"/>
      <c r="GVJ61" s="526"/>
      <c r="GVK61" s="526"/>
      <c r="GVL61" s="526"/>
      <c r="GVM61" s="526"/>
      <c r="GVN61" s="526"/>
      <c r="GVO61" s="526"/>
      <c r="GVP61" s="526"/>
      <c r="GVQ61" s="526"/>
      <c r="GVR61" s="526"/>
      <c r="GVS61" s="526"/>
      <c r="GVT61" s="526"/>
      <c r="GVU61" s="526"/>
      <c r="GVV61" s="526"/>
      <c r="GVW61" s="526"/>
      <c r="GVX61" s="526"/>
      <c r="GVY61" s="526"/>
      <c r="GVZ61" s="526"/>
      <c r="GWA61" s="526"/>
      <c r="GWB61" s="526"/>
      <c r="GWC61" s="526"/>
      <c r="GWD61" s="526"/>
      <c r="GWE61" s="526"/>
      <c r="GWF61" s="526"/>
      <c r="GWG61" s="526"/>
      <c r="GWH61" s="526"/>
      <c r="GWI61" s="526"/>
      <c r="GWJ61" s="526"/>
      <c r="GWK61" s="526"/>
      <c r="GWL61" s="526"/>
      <c r="GWM61" s="526"/>
      <c r="GWN61" s="526"/>
      <c r="GWO61" s="526"/>
      <c r="GWP61" s="526"/>
      <c r="GWQ61" s="526"/>
      <c r="GWR61" s="526"/>
      <c r="GWS61" s="526"/>
      <c r="GWT61" s="526"/>
      <c r="GWU61" s="526"/>
      <c r="GWV61" s="526"/>
      <c r="GWW61" s="526"/>
      <c r="GWX61" s="526"/>
      <c r="GWY61" s="526"/>
      <c r="GWZ61" s="526"/>
      <c r="GXA61" s="526"/>
      <c r="GXB61" s="526"/>
      <c r="GXC61" s="526"/>
      <c r="GXD61" s="526"/>
      <c r="GXE61" s="526"/>
      <c r="GXF61" s="526"/>
      <c r="GXG61" s="526"/>
      <c r="GXH61" s="526"/>
      <c r="GXI61" s="526"/>
      <c r="GXJ61" s="526"/>
      <c r="GXK61" s="526"/>
      <c r="GXL61" s="526"/>
      <c r="GXM61" s="526"/>
      <c r="GXN61" s="526"/>
      <c r="GXO61" s="526"/>
      <c r="GXP61" s="526"/>
      <c r="GXQ61" s="526"/>
      <c r="GXR61" s="526"/>
      <c r="GXS61" s="526"/>
      <c r="GXT61" s="526"/>
      <c r="GXU61" s="526"/>
      <c r="GXV61" s="526"/>
      <c r="GXW61" s="526"/>
      <c r="GXX61" s="526"/>
      <c r="GXY61" s="526"/>
      <c r="GXZ61" s="526"/>
      <c r="GYA61" s="526"/>
      <c r="GYB61" s="526"/>
      <c r="GYC61" s="526"/>
      <c r="GYD61" s="526"/>
      <c r="GYE61" s="526"/>
      <c r="GYF61" s="526"/>
      <c r="GYG61" s="526"/>
      <c r="GYH61" s="526"/>
      <c r="GYI61" s="526"/>
      <c r="GYJ61" s="526"/>
      <c r="GYK61" s="526"/>
      <c r="GYL61" s="526"/>
      <c r="GYM61" s="526"/>
      <c r="GYN61" s="526"/>
      <c r="GYO61" s="526"/>
      <c r="GYP61" s="526"/>
      <c r="GYQ61" s="526"/>
      <c r="GYR61" s="526"/>
      <c r="GYS61" s="526"/>
      <c r="GYT61" s="526"/>
      <c r="GYU61" s="526"/>
      <c r="GYV61" s="526"/>
      <c r="GYW61" s="526"/>
      <c r="GYX61" s="526"/>
      <c r="GYY61" s="526"/>
      <c r="GYZ61" s="526"/>
      <c r="GZA61" s="526"/>
      <c r="GZB61" s="526"/>
      <c r="GZC61" s="526"/>
      <c r="GZD61" s="526"/>
      <c r="GZE61" s="526"/>
      <c r="GZF61" s="526"/>
      <c r="GZG61" s="526"/>
      <c r="GZH61" s="526"/>
      <c r="GZI61" s="526"/>
      <c r="GZJ61" s="526"/>
      <c r="GZK61" s="526"/>
      <c r="GZL61" s="526"/>
      <c r="GZM61" s="526"/>
      <c r="GZN61" s="526"/>
      <c r="GZO61" s="526"/>
      <c r="GZP61" s="526"/>
      <c r="GZQ61" s="526"/>
      <c r="GZR61" s="526"/>
      <c r="GZS61" s="526"/>
      <c r="GZT61" s="526"/>
      <c r="GZU61" s="526"/>
      <c r="GZV61" s="526"/>
      <c r="GZW61" s="526"/>
      <c r="GZX61" s="526"/>
      <c r="GZY61" s="526"/>
      <c r="GZZ61" s="526"/>
      <c r="HAA61" s="526"/>
      <c r="HAB61" s="526"/>
      <c r="HAC61" s="526"/>
      <c r="HAD61" s="526"/>
      <c r="HAE61" s="526"/>
      <c r="HAF61" s="526"/>
      <c r="HAG61" s="526"/>
      <c r="HAH61" s="526"/>
      <c r="HAI61" s="526"/>
      <c r="HAJ61" s="526"/>
      <c r="HAK61" s="526"/>
      <c r="HAL61" s="526"/>
      <c r="HAM61" s="526"/>
      <c r="HAN61" s="526"/>
      <c r="HAO61" s="526"/>
      <c r="HAP61" s="526"/>
      <c r="HAQ61" s="526"/>
      <c r="HAR61" s="526"/>
      <c r="HAS61" s="526"/>
      <c r="HAT61" s="526"/>
      <c r="HAU61" s="526"/>
      <c r="HAV61" s="526"/>
      <c r="HAW61" s="526"/>
      <c r="HAX61" s="526"/>
      <c r="HAY61" s="526"/>
      <c r="HAZ61" s="526"/>
      <c r="HBA61" s="526"/>
      <c r="HBB61" s="526"/>
      <c r="HBC61" s="526"/>
      <c r="HBD61" s="526"/>
      <c r="HBE61" s="526"/>
      <c r="HBF61" s="526"/>
      <c r="HBG61" s="526"/>
      <c r="HBH61" s="526"/>
      <c r="HBI61" s="526"/>
      <c r="HBJ61" s="526"/>
      <c r="HBK61" s="526"/>
      <c r="HBL61" s="526"/>
      <c r="HBM61" s="526"/>
      <c r="HBN61" s="526"/>
      <c r="HBO61" s="526"/>
      <c r="HBP61" s="526"/>
      <c r="HBQ61" s="526"/>
      <c r="HBR61" s="526"/>
      <c r="HBS61" s="526"/>
      <c r="HBT61" s="526"/>
      <c r="HBU61" s="526"/>
      <c r="HBV61" s="526"/>
      <c r="HBW61" s="526"/>
      <c r="HBX61" s="526"/>
      <c r="HBY61" s="526"/>
      <c r="HBZ61" s="526"/>
      <c r="HCA61" s="526"/>
      <c r="HCB61" s="526"/>
      <c r="HCC61" s="526"/>
      <c r="HCD61" s="526"/>
      <c r="HCE61" s="526"/>
      <c r="HCF61" s="526"/>
      <c r="HCG61" s="526"/>
      <c r="HCH61" s="526"/>
      <c r="HCI61" s="526"/>
      <c r="HCJ61" s="526"/>
      <c r="HCK61" s="526"/>
      <c r="HCL61" s="526"/>
      <c r="HCM61" s="526"/>
      <c r="HCN61" s="526"/>
      <c r="HCO61" s="526"/>
      <c r="HCP61" s="526"/>
      <c r="HCQ61" s="526"/>
      <c r="HCR61" s="526"/>
      <c r="HCS61" s="526"/>
      <c r="HCT61" s="526"/>
      <c r="HCU61" s="526"/>
      <c r="HCV61" s="526"/>
      <c r="HCW61" s="526"/>
      <c r="HCX61" s="526"/>
      <c r="HCY61" s="526"/>
      <c r="HCZ61" s="526"/>
      <c r="HDA61" s="526"/>
      <c r="HDB61" s="526"/>
      <c r="HDC61" s="526"/>
      <c r="HDD61" s="526"/>
      <c r="HDE61" s="526"/>
      <c r="HDF61" s="526"/>
      <c r="HDG61" s="526"/>
      <c r="HDH61" s="526"/>
      <c r="HDI61" s="526"/>
      <c r="HDJ61" s="526"/>
      <c r="HDK61" s="526"/>
      <c r="HDL61" s="526"/>
      <c r="HDM61" s="526"/>
      <c r="HDN61" s="526"/>
      <c r="HDO61" s="526"/>
      <c r="HDP61" s="526"/>
      <c r="HDQ61" s="526"/>
      <c r="HDR61" s="526"/>
      <c r="HDS61" s="526"/>
      <c r="HDT61" s="526"/>
      <c r="HDU61" s="526"/>
      <c r="HDV61" s="526"/>
      <c r="HDW61" s="526"/>
      <c r="HDX61" s="526"/>
      <c r="HDY61" s="526"/>
      <c r="HDZ61" s="526"/>
      <c r="HEA61" s="526"/>
      <c r="HEB61" s="526"/>
      <c r="HEC61" s="526"/>
      <c r="HED61" s="526"/>
      <c r="HEE61" s="526"/>
      <c r="HEF61" s="526"/>
      <c r="HEG61" s="526"/>
      <c r="HEH61" s="526"/>
      <c r="HEI61" s="526"/>
      <c r="HEJ61" s="526"/>
      <c r="HEK61" s="526"/>
      <c r="HEL61" s="526"/>
      <c r="HEM61" s="526"/>
      <c r="HEN61" s="526"/>
      <c r="HEO61" s="526"/>
      <c r="HEP61" s="526"/>
      <c r="HEQ61" s="526"/>
      <c r="HER61" s="526"/>
      <c r="HES61" s="526"/>
      <c r="HET61" s="526"/>
      <c r="HEU61" s="526"/>
      <c r="HEV61" s="526"/>
      <c r="HEW61" s="526"/>
      <c r="HEX61" s="526"/>
      <c r="HEY61" s="526"/>
      <c r="HEZ61" s="526"/>
      <c r="HFA61" s="526"/>
      <c r="HFB61" s="526"/>
      <c r="HFC61" s="526"/>
      <c r="HFD61" s="526"/>
      <c r="HFE61" s="526"/>
      <c r="HFF61" s="526"/>
      <c r="HFG61" s="526"/>
      <c r="HFH61" s="526"/>
      <c r="HFI61" s="526"/>
      <c r="HFJ61" s="526"/>
      <c r="HFK61" s="526"/>
      <c r="HFL61" s="526"/>
      <c r="HFM61" s="526"/>
      <c r="HFN61" s="526"/>
      <c r="HFO61" s="526"/>
      <c r="HFP61" s="526"/>
      <c r="HFQ61" s="526"/>
      <c r="HFR61" s="526"/>
      <c r="HFS61" s="526"/>
      <c r="HFT61" s="526"/>
      <c r="HFU61" s="526"/>
      <c r="HFV61" s="526"/>
      <c r="HFW61" s="526"/>
      <c r="HFX61" s="526"/>
      <c r="HFY61" s="526"/>
      <c r="HFZ61" s="526"/>
      <c r="HGA61" s="526"/>
      <c r="HGB61" s="526"/>
      <c r="HGC61" s="526"/>
      <c r="HGD61" s="526"/>
      <c r="HGE61" s="526"/>
      <c r="HGF61" s="526"/>
      <c r="HGG61" s="526"/>
      <c r="HGH61" s="526"/>
      <c r="HGI61" s="526"/>
      <c r="HGJ61" s="526"/>
      <c r="HGK61" s="526"/>
      <c r="HGL61" s="526"/>
      <c r="HGM61" s="526"/>
      <c r="HGN61" s="526"/>
      <c r="HGO61" s="526"/>
      <c r="HGP61" s="526"/>
      <c r="HGQ61" s="526"/>
      <c r="HGR61" s="526"/>
      <c r="HGS61" s="526"/>
      <c r="HGT61" s="526"/>
      <c r="HGU61" s="526"/>
      <c r="HGV61" s="526"/>
      <c r="HGW61" s="526"/>
      <c r="HGX61" s="526"/>
      <c r="HGY61" s="526"/>
      <c r="HGZ61" s="526"/>
      <c r="HHA61" s="526"/>
      <c r="HHB61" s="526"/>
      <c r="HHC61" s="526"/>
      <c r="HHD61" s="526"/>
      <c r="HHE61" s="526"/>
      <c r="HHF61" s="526"/>
      <c r="HHG61" s="526"/>
      <c r="HHH61" s="526"/>
      <c r="HHI61" s="526"/>
      <c r="HHJ61" s="526"/>
      <c r="HHK61" s="526"/>
      <c r="HHL61" s="526"/>
      <c r="HHM61" s="526"/>
      <c r="HHN61" s="526"/>
      <c r="HHO61" s="526"/>
      <c r="HHP61" s="526"/>
      <c r="HHQ61" s="526"/>
      <c r="HHR61" s="526"/>
      <c r="HHS61" s="526"/>
      <c r="HHT61" s="526"/>
      <c r="HHU61" s="526"/>
      <c r="HHV61" s="526"/>
      <c r="HHW61" s="526"/>
      <c r="HHX61" s="526"/>
      <c r="HHY61" s="526"/>
      <c r="HHZ61" s="526"/>
      <c r="HIA61" s="526"/>
      <c r="HIB61" s="526"/>
      <c r="HIC61" s="526"/>
      <c r="HID61" s="526"/>
      <c r="HIE61" s="526"/>
      <c r="HIF61" s="526"/>
      <c r="HIG61" s="526"/>
      <c r="HIH61" s="526"/>
      <c r="HII61" s="526"/>
      <c r="HIJ61" s="526"/>
      <c r="HIK61" s="526"/>
      <c r="HIL61" s="526"/>
      <c r="HIM61" s="526"/>
      <c r="HIN61" s="526"/>
      <c r="HIO61" s="526"/>
      <c r="HIP61" s="526"/>
      <c r="HIQ61" s="526"/>
      <c r="HIR61" s="526"/>
      <c r="HIS61" s="526"/>
      <c r="HIT61" s="526"/>
      <c r="HIU61" s="526"/>
      <c r="HIV61" s="526"/>
      <c r="HIW61" s="526"/>
      <c r="HIX61" s="526"/>
      <c r="HIY61" s="526"/>
      <c r="HIZ61" s="526"/>
      <c r="HJA61" s="526"/>
      <c r="HJB61" s="526"/>
      <c r="HJC61" s="526"/>
      <c r="HJD61" s="526"/>
      <c r="HJE61" s="526"/>
      <c r="HJF61" s="526"/>
      <c r="HJG61" s="526"/>
      <c r="HJH61" s="526"/>
      <c r="HJI61" s="526"/>
      <c r="HJJ61" s="526"/>
      <c r="HJK61" s="526"/>
      <c r="HJL61" s="526"/>
      <c r="HJM61" s="526"/>
      <c r="HJN61" s="526"/>
      <c r="HJO61" s="526"/>
      <c r="HJP61" s="526"/>
      <c r="HJQ61" s="526"/>
      <c r="HJR61" s="526"/>
      <c r="HJS61" s="526"/>
      <c r="HJT61" s="526"/>
      <c r="HJU61" s="526"/>
      <c r="HJV61" s="526"/>
      <c r="HJW61" s="526"/>
      <c r="HJX61" s="526"/>
      <c r="HJY61" s="526"/>
      <c r="HJZ61" s="526"/>
      <c r="HKA61" s="526"/>
      <c r="HKB61" s="526"/>
      <c r="HKC61" s="526"/>
      <c r="HKD61" s="526"/>
      <c r="HKE61" s="526"/>
      <c r="HKF61" s="526"/>
      <c r="HKG61" s="526"/>
      <c r="HKH61" s="526"/>
      <c r="HKI61" s="526"/>
      <c r="HKJ61" s="526"/>
      <c r="HKK61" s="526"/>
      <c r="HKL61" s="526"/>
      <c r="HKM61" s="526"/>
      <c r="HKN61" s="526"/>
      <c r="HKO61" s="526"/>
      <c r="HKP61" s="526"/>
      <c r="HKQ61" s="526"/>
      <c r="HKR61" s="526"/>
      <c r="HKS61" s="526"/>
      <c r="HKT61" s="526"/>
      <c r="HKU61" s="526"/>
      <c r="HKV61" s="526"/>
      <c r="HKW61" s="526"/>
      <c r="HKX61" s="526"/>
      <c r="HKY61" s="526"/>
      <c r="HKZ61" s="526"/>
      <c r="HLA61" s="526"/>
      <c r="HLB61" s="526"/>
      <c r="HLC61" s="526"/>
      <c r="HLD61" s="526"/>
      <c r="HLE61" s="526"/>
      <c r="HLF61" s="526"/>
      <c r="HLG61" s="526"/>
      <c r="HLH61" s="526"/>
      <c r="HLI61" s="526"/>
      <c r="HLJ61" s="526"/>
      <c r="HLK61" s="526"/>
      <c r="HLL61" s="526"/>
      <c r="HLM61" s="526"/>
      <c r="HLN61" s="526"/>
      <c r="HLO61" s="526"/>
      <c r="HLP61" s="526"/>
      <c r="HLQ61" s="526"/>
      <c r="HLR61" s="526"/>
      <c r="HLS61" s="526"/>
      <c r="HLT61" s="526"/>
      <c r="HLU61" s="526"/>
      <c r="HLV61" s="526"/>
      <c r="HLW61" s="526"/>
      <c r="HLX61" s="526"/>
      <c r="HLY61" s="526"/>
      <c r="HLZ61" s="526"/>
      <c r="HMA61" s="526"/>
      <c r="HMB61" s="526"/>
      <c r="HMC61" s="526"/>
      <c r="HMD61" s="526"/>
      <c r="HME61" s="526"/>
      <c r="HMF61" s="526"/>
      <c r="HMG61" s="526"/>
      <c r="HMH61" s="526"/>
      <c r="HMI61" s="526"/>
      <c r="HMJ61" s="526"/>
      <c r="HMK61" s="526"/>
      <c r="HML61" s="526"/>
      <c r="HMM61" s="526"/>
      <c r="HMN61" s="526"/>
      <c r="HMO61" s="526"/>
      <c r="HMP61" s="526"/>
      <c r="HMQ61" s="526"/>
      <c r="HMR61" s="526"/>
      <c r="HMS61" s="526"/>
      <c r="HMT61" s="526"/>
      <c r="HMU61" s="526"/>
      <c r="HMV61" s="526"/>
      <c r="HMW61" s="526"/>
      <c r="HMX61" s="526"/>
      <c r="HMY61" s="526"/>
      <c r="HMZ61" s="526"/>
      <c r="HNA61" s="526"/>
      <c r="HNB61" s="526"/>
      <c r="HNC61" s="526"/>
      <c r="HND61" s="526"/>
      <c r="HNE61" s="526"/>
      <c r="HNF61" s="526"/>
      <c r="HNG61" s="526"/>
      <c r="HNH61" s="526"/>
      <c r="HNI61" s="526"/>
      <c r="HNJ61" s="526"/>
      <c r="HNK61" s="526"/>
      <c r="HNL61" s="526"/>
      <c r="HNM61" s="526"/>
      <c r="HNN61" s="526"/>
      <c r="HNO61" s="526"/>
      <c r="HNP61" s="526"/>
      <c r="HNQ61" s="526"/>
      <c r="HNR61" s="526"/>
      <c r="HNS61" s="526"/>
      <c r="HNT61" s="526"/>
      <c r="HNU61" s="526"/>
      <c r="HNV61" s="526"/>
      <c r="HNW61" s="526"/>
      <c r="HNX61" s="526"/>
      <c r="HNY61" s="526"/>
      <c r="HNZ61" s="526"/>
      <c r="HOA61" s="526"/>
      <c r="HOB61" s="526"/>
      <c r="HOC61" s="526"/>
      <c r="HOD61" s="526"/>
      <c r="HOE61" s="526"/>
      <c r="HOF61" s="526"/>
      <c r="HOG61" s="526"/>
      <c r="HOH61" s="526"/>
      <c r="HOI61" s="526"/>
      <c r="HOJ61" s="526"/>
      <c r="HOK61" s="526"/>
      <c r="HOL61" s="526"/>
      <c r="HOM61" s="526"/>
      <c r="HON61" s="526"/>
      <c r="HOO61" s="526"/>
      <c r="HOP61" s="526"/>
      <c r="HOQ61" s="526"/>
      <c r="HOR61" s="526"/>
      <c r="HOS61" s="526"/>
      <c r="HOT61" s="526"/>
      <c r="HOU61" s="526"/>
      <c r="HOV61" s="526"/>
      <c r="HOW61" s="526"/>
      <c r="HOX61" s="526"/>
      <c r="HOY61" s="526"/>
      <c r="HOZ61" s="526"/>
      <c r="HPA61" s="526"/>
      <c r="HPB61" s="526"/>
      <c r="HPC61" s="526"/>
      <c r="HPD61" s="526"/>
      <c r="HPE61" s="526"/>
      <c r="HPF61" s="526"/>
      <c r="HPG61" s="526"/>
      <c r="HPH61" s="526"/>
      <c r="HPI61" s="526"/>
      <c r="HPJ61" s="526"/>
      <c r="HPK61" s="526"/>
      <c r="HPL61" s="526"/>
      <c r="HPM61" s="526"/>
      <c r="HPN61" s="526"/>
      <c r="HPO61" s="526"/>
      <c r="HPP61" s="526"/>
      <c r="HPQ61" s="526"/>
      <c r="HPR61" s="526"/>
      <c r="HPS61" s="526"/>
      <c r="HPT61" s="526"/>
      <c r="HPU61" s="526"/>
      <c r="HPV61" s="526"/>
      <c r="HPW61" s="526"/>
      <c r="HPX61" s="526"/>
      <c r="HPY61" s="526"/>
      <c r="HPZ61" s="526"/>
      <c r="HQA61" s="526"/>
      <c r="HQB61" s="526"/>
      <c r="HQC61" s="526"/>
      <c r="HQD61" s="526"/>
      <c r="HQE61" s="526"/>
      <c r="HQF61" s="526"/>
      <c r="HQG61" s="526"/>
      <c r="HQH61" s="526"/>
      <c r="HQI61" s="526"/>
      <c r="HQJ61" s="526"/>
      <c r="HQK61" s="526"/>
      <c r="HQL61" s="526"/>
      <c r="HQM61" s="526"/>
      <c r="HQN61" s="526"/>
      <c r="HQO61" s="526"/>
      <c r="HQP61" s="526"/>
      <c r="HQQ61" s="526"/>
      <c r="HQR61" s="526"/>
      <c r="HQS61" s="526"/>
      <c r="HQT61" s="526"/>
      <c r="HQU61" s="526"/>
      <c r="HQV61" s="526"/>
      <c r="HQW61" s="526"/>
      <c r="HQX61" s="526"/>
      <c r="HQY61" s="526"/>
      <c r="HQZ61" s="526"/>
      <c r="HRA61" s="526"/>
      <c r="HRB61" s="526"/>
      <c r="HRC61" s="526"/>
      <c r="HRD61" s="526"/>
      <c r="HRE61" s="526"/>
      <c r="HRF61" s="526"/>
      <c r="HRG61" s="526"/>
      <c r="HRH61" s="526"/>
      <c r="HRI61" s="526"/>
      <c r="HRJ61" s="526"/>
      <c r="HRK61" s="526"/>
      <c r="HRL61" s="526"/>
      <c r="HRM61" s="526"/>
      <c r="HRN61" s="526"/>
      <c r="HRO61" s="526"/>
      <c r="HRP61" s="526"/>
      <c r="HRQ61" s="526"/>
      <c r="HRR61" s="526"/>
      <c r="HRS61" s="526"/>
      <c r="HRT61" s="526"/>
      <c r="HRU61" s="526"/>
      <c r="HRV61" s="526"/>
      <c r="HRW61" s="526"/>
      <c r="HRX61" s="526"/>
      <c r="HRY61" s="526"/>
      <c r="HRZ61" s="526"/>
      <c r="HSA61" s="526"/>
      <c r="HSB61" s="526"/>
      <c r="HSC61" s="526"/>
      <c r="HSD61" s="526"/>
      <c r="HSE61" s="526"/>
      <c r="HSF61" s="526"/>
      <c r="HSG61" s="526"/>
      <c r="HSH61" s="526"/>
      <c r="HSI61" s="526"/>
      <c r="HSJ61" s="526"/>
      <c r="HSK61" s="526"/>
      <c r="HSL61" s="526"/>
      <c r="HSM61" s="526"/>
      <c r="HSN61" s="526"/>
      <c r="HSO61" s="526"/>
      <c r="HSP61" s="526"/>
      <c r="HSQ61" s="526"/>
      <c r="HSR61" s="526"/>
      <c r="HSS61" s="526"/>
      <c r="HST61" s="526"/>
      <c r="HSU61" s="526"/>
      <c r="HSV61" s="526"/>
      <c r="HSW61" s="526"/>
      <c r="HSX61" s="526"/>
      <c r="HSY61" s="526"/>
      <c r="HSZ61" s="526"/>
      <c r="HTA61" s="526"/>
      <c r="HTB61" s="526"/>
      <c r="HTC61" s="526"/>
      <c r="HTD61" s="526"/>
      <c r="HTE61" s="526"/>
      <c r="HTF61" s="526"/>
      <c r="HTG61" s="526"/>
      <c r="HTH61" s="526"/>
      <c r="HTI61" s="526"/>
      <c r="HTJ61" s="526"/>
      <c r="HTK61" s="526"/>
      <c r="HTL61" s="526"/>
      <c r="HTM61" s="526"/>
      <c r="HTN61" s="526"/>
      <c r="HTO61" s="526"/>
      <c r="HTP61" s="526"/>
      <c r="HTQ61" s="526"/>
      <c r="HTR61" s="526"/>
      <c r="HTS61" s="526"/>
      <c r="HTT61" s="526"/>
      <c r="HTU61" s="526"/>
      <c r="HTV61" s="526"/>
      <c r="HTW61" s="526"/>
      <c r="HTX61" s="526"/>
      <c r="HTY61" s="526"/>
      <c r="HTZ61" s="526"/>
      <c r="HUA61" s="526"/>
      <c r="HUB61" s="526"/>
      <c r="HUC61" s="526"/>
      <c r="HUD61" s="526"/>
      <c r="HUE61" s="526"/>
      <c r="HUF61" s="526"/>
      <c r="HUG61" s="526"/>
      <c r="HUH61" s="526"/>
      <c r="HUI61" s="526"/>
      <c r="HUJ61" s="526"/>
      <c r="HUK61" s="526"/>
      <c r="HUL61" s="526"/>
      <c r="HUM61" s="526"/>
      <c r="HUN61" s="526"/>
      <c r="HUO61" s="526"/>
      <c r="HUP61" s="526"/>
      <c r="HUQ61" s="526"/>
      <c r="HUR61" s="526"/>
      <c r="HUS61" s="526"/>
      <c r="HUT61" s="526"/>
      <c r="HUU61" s="526"/>
      <c r="HUV61" s="526"/>
      <c r="HUW61" s="526"/>
      <c r="HUX61" s="526"/>
      <c r="HUY61" s="526"/>
      <c r="HUZ61" s="526"/>
      <c r="HVA61" s="526"/>
      <c r="HVB61" s="526"/>
      <c r="HVC61" s="526"/>
      <c r="HVD61" s="526"/>
      <c r="HVE61" s="526"/>
      <c r="HVF61" s="526"/>
      <c r="HVG61" s="526"/>
      <c r="HVH61" s="526"/>
      <c r="HVI61" s="526"/>
      <c r="HVJ61" s="526"/>
      <c r="HVK61" s="526"/>
      <c r="HVL61" s="526"/>
      <c r="HVM61" s="526"/>
      <c r="HVN61" s="526"/>
      <c r="HVO61" s="526"/>
      <c r="HVP61" s="526"/>
      <c r="HVQ61" s="526"/>
      <c r="HVR61" s="526"/>
      <c r="HVS61" s="526"/>
      <c r="HVT61" s="526"/>
      <c r="HVU61" s="526"/>
      <c r="HVV61" s="526"/>
      <c r="HVW61" s="526"/>
      <c r="HVX61" s="526"/>
      <c r="HVY61" s="526"/>
      <c r="HVZ61" s="526"/>
      <c r="HWA61" s="526"/>
      <c r="HWB61" s="526"/>
      <c r="HWC61" s="526"/>
      <c r="HWD61" s="526"/>
      <c r="HWE61" s="526"/>
      <c r="HWF61" s="526"/>
      <c r="HWG61" s="526"/>
      <c r="HWH61" s="526"/>
      <c r="HWI61" s="526"/>
      <c r="HWJ61" s="526"/>
      <c r="HWK61" s="526"/>
      <c r="HWL61" s="526"/>
      <c r="HWM61" s="526"/>
      <c r="HWN61" s="526"/>
      <c r="HWO61" s="526"/>
      <c r="HWP61" s="526"/>
      <c r="HWQ61" s="526"/>
      <c r="HWR61" s="526"/>
      <c r="HWS61" s="526"/>
      <c r="HWT61" s="526"/>
      <c r="HWU61" s="526"/>
      <c r="HWV61" s="526"/>
      <c r="HWW61" s="526"/>
      <c r="HWX61" s="526"/>
      <c r="HWY61" s="526"/>
      <c r="HWZ61" s="526"/>
      <c r="HXA61" s="526"/>
      <c r="HXB61" s="526"/>
      <c r="HXC61" s="526"/>
      <c r="HXD61" s="526"/>
      <c r="HXE61" s="526"/>
      <c r="HXF61" s="526"/>
      <c r="HXG61" s="526"/>
      <c r="HXH61" s="526"/>
      <c r="HXI61" s="526"/>
      <c r="HXJ61" s="526"/>
      <c r="HXK61" s="526"/>
      <c r="HXL61" s="526"/>
      <c r="HXM61" s="526"/>
      <c r="HXN61" s="526"/>
      <c r="HXO61" s="526"/>
      <c r="HXP61" s="526"/>
      <c r="HXQ61" s="526"/>
      <c r="HXR61" s="526"/>
      <c r="HXS61" s="526"/>
      <c r="HXT61" s="526"/>
      <c r="HXU61" s="526"/>
      <c r="HXV61" s="526"/>
      <c r="HXW61" s="526"/>
      <c r="HXX61" s="526"/>
      <c r="HXY61" s="526"/>
      <c r="HXZ61" s="526"/>
      <c r="HYA61" s="526"/>
      <c r="HYB61" s="526"/>
      <c r="HYC61" s="526"/>
      <c r="HYD61" s="526"/>
      <c r="HYE61" s="526"/>
      <c r="HYF61" s="526"/>
      <c r="HYG61" s="526"/>
      <c r="HYH61" s="526"/>
      <c r="HYI61" s="526"/>
      <c r="HYJ61" s="526"/>
      <c r="HYK61" s="526"/>
      <c r="HYL61" s="526"/>
      <c r="HYM61" s="526"/>
      <c r="HYN61" s="526"/>
      <c r="HYO61" s="526"/>
      <c r="HYP61" s="526"/>
      <c r="HYQ61" s="526"/>
      <c r="HYR61" s="526"/>
      <c r="HYS61" s="526"/>
      <c r="HYT61" s="526"/>
      <c r="HYU61" s="526"/>
      <c r="HYV61" s="526"/>
      <c r="HYW61" s="526"/>
      <c r="HYX61" s="526"/>
      <c r="HYY61" s="526"/>
      <c r="HYZ61" s="526"/>
      <c r="HZA61" s="526"/>
      <c r="HZB61" s="526"/>
      <c r="HZC61" s="526"/>
      <c r="HZD61" s="526"/>
      <c r="HZE61" s="526"/>
      <c r="HZF61" s="526"/>
      <c r="HZG61" s="526"/>
      <c r="HZH61" s="526"/>
      <c r="HZI61" s="526"/>
      <c r="HZJ61" s="526"/>
      <c r="HZK61" s="526"/>
      <c r="HZL61" s="526"/>
      <c r="HZM61" s="526"/>
      <c r="HZN61" s="526"/>
      <c r="HZO61" s="526"/>
      <c r="HZP61" s="526"/>
      <c r="HZQ61" s="526"/>
      <c r="HZR61" s="526"/>
      <c r="HZS61" s="526"/>
      <c r="HZT61" s="526"/>
      <c r="HZU61" s="526"/>
      <c r="HZV61" s="526"/>
      <c r="HZW61" s="526"/>
      <c r="HZX61" s="526"/>
      <c r="HZY61" s="526"/>
      <c r="HZZ61" s="526"/>
      <c r="IAA61" s="526"/>
      <c r="IAB61" s="526"/>
      <c r="IAC61" s="526"/>
      <c r="IAD61" s="526"/>
      <c r="IAE61" s="526"/>
      <c r="IAF61" s="526"/>
      <c r="IAG61" s="526"/>
      <c r="IAH61" s="526"/>
      <c r="IAI61" s="526"/>
      <c r="IAJ61" s="526"/>
      <c r="IAK61" s="526"/>
      <c r="IAL61" s="526"/>
      <c r="IAM61" s="526"/>
      <c r="IAN61" s="526"/>
      <c r="IAO61" s="526"/>
      <c r="IAP61" s="526"/>
      <c r="IAQ61" s="526"/>
      <c r="IAR61" s="526"/>
      <c r="IAS61" s="526"/>
      <c r="IAT61" s="526"/>
      <c r="IAU61" s="526"/>
      <c r="IAV61" s="526"/>
      <c r="IAW61" s="526"/>
      <c r="IAX61" s="526"/>
      <c r="IAY61" s="526"/>
      <c r="IAZ61" s="526"/>
      <c r="IBA61" s="526"/>
      <c r="IBB61" s="526"/>
      <c r="IBC61" s="526"/>
      <c r="IBD61" s="526"/>
      <c r="IBE61" s="526"/>
      <c r="IBF61" s="526"/>
      <c r="IBG61" s="526"/>
      <c r="IBH61" s="526"/>
      <c r="IBI61" s="526"/>
      <c r="IBJ61" s="526"/>
      <c r="IBK61" s="526"/>
      <c r="IBL61" s="526"/>
      <c r="IBM61" s="526"/>
      <c r="IBN61" s="526"/>
      <c r="IBO61" s="526"/>
      <c r="IBP61" s="526"/>
      <c r="IBQ61" s="526"/>
      <c r="IBR61" s="526"/>
      <c r="IBS61" s="526"/>
      <c r="IBT61" s="526"/>
      <c r="IBU61" s="526"/>
      <c r="IBV61" s="526"/>
      <c r="IBW61" s="526"/>
      <c r="IBX61" s="526"/>
      <c r="IBY61" s="526"/>
      <c r="IBZ61" s="526"/>
      <c r="ICA61" s="526"/>
      <c r="ICB61" s="526"/>
      <c r="ICC61" s="526"/>
      <c r="ICD61" s="526"/>
      <c r="ICE61" s="526"/>
      <c r="ICF61" s="526"/>
      <c r="ICG61" s="526"/>
      <c r="ICH61" s="526"/>
      <c r="ICI61" s="526"/>
      <c r="ICJ61" s="526"/>
      <c r="ICK61" s="526"/>
      <c r="ICL61" s="526"/>
      <c r="ICM61" s="526"/>
      <c r="ICN61" s="526"/>
      <c r="ICO61" s="526"/>
      <c r="ICP61" s="526"/>
      <c r="ICQ61" s="526"/>
      <c r="ICR61" s="526"/>
      <c r="ICS61" s="526"/>
      <c r="ICT61" s="526"/>
      <c r="ICU61" s="526"/>
      <c r="ICV61" s="526"/>
      <c r="ICW61" s="526"/>
      <c r="ICX61" s="526"/>
      <c r="ICY61" s="526"/>
      <c r="ICZ61" s="526"/>
      <c r="IDA61" s="526"/>
      <c r="IDB61" s="526"/>
      <c r="IDC61" s="526"/>
      <c r="IDD61" s="526"/>
      <c r="IDE61" s="526"/>
      <c r="IDF61" s="526"/>
      <c r="IDG61" s="526"/>
      <c r="IDH61" s="526"/>
      <c r="IDI61" s="526"/>
      <c r="IDJ61" s="526"/>
      <c r="IDK61" s="526"/>
      <c r="IDL61" s="526"/>
      <c r="IDM61" s="526"/>
      <c r="IDN61" s="526"/>
      <c r="IDO61" s="526"/>
      <c r="IDP61" s="526"/>
      <c r="IDQ61" s="526"/>
      <c r="IDR61" s="526"/>
      <c r="IDS61" s="526"/>
      <c r="IDT61" s="526"/>
      <c r="IDU61" s="526"/>
      <c r="IDV61" s="526"/>
      <c r="IDW61" s="526"/>
      <c r="IDX61" s="526"/>
      <c r="IDY61" s="526"/>
      <c r="IDZ61" s="526"/>
      <c r="IEA61" s="526"/>
      <c r="IEB61" s="526"/>
      <c r="IEC61" s="526"/>
      <c r="IED61" s="526"/>
      <c r="IEE61" s="526"/>
      <c r="IEF61" s="526"/>
      <c r="IEG61" s="526"/>
      <c r="IEH61" s="526"/>
      <c r="IEI61" s="526"/>
      <c r="IEJ61" s="526"/>
      <c r="IEK61" s="526"/>
      <c r="IEL61" s="526"/>
      <c r="IEM61" s="526"/>
      <c r="IEN61" s="526"/>
      <c r="IEO61" s="526"/>
      <c r="IEP61" s="526"/>
      <c r="IEQ61" s="526"/>
      <c r="IER61" s="526"/>
      <c r="IES61" s="526"/>
      <c r="IET61" s="526"/>
      <c r="IEU61" s="526"/>
      <c r="IEV61" s="526"/>
      <c r="IEW61" s="526"/>
      <c r="IEX61" s="526"/>
      <c r="IEY61" s="526"/>
      <c r="IEZ61" s="526"/>
      <c r="IFA61" s="526"/>
      <c r="IFB61" s="526"/>
      <c r="IFC61" s="526"/>
      <c r="IFD61" s="526"/>
      <c r="IFE61" s="526"/>
      <c r="IFF61" s="526"/>
      <c r="IFG61" s="526"/>
      <c r="IFH61" s="526"/>
      <c r="IFI61" s="526"/>
      <c r="IFJ61" s="526"/>
      <c r="IFK61" s="526"/>
      <c r="IFL61" s="526"/>
      <c r="IFM61" s="526"/>
      <c r="IFN61" s="526"/>
      <c r="IFO61" s="526"/>
      <c r="IFP61" s="526"/>
      <c r="IFQ61" s="526"/>
      <c r="IFR61" s="526"/>
      <c r="IFS61" s="526"/>
      <c r="IFT61" s="526"/>
      <c r="IFU61" s="526"/>
      <c r="IFV61" s="526"/>
      <c r="IFW61" s="526"/>
      <c r="IFX61" s="526"/>
      <c r="IFY61" s="526"/>
      <c r="IFZ61" s="526"/>
      <c r="IGA61" s="526"/>
      <c r="IGB61" s="526"/>
      <c r="IGC61" s="526"/>
      <c r="IGD61" s="526"/>
      <c r="IGE61" s="526"/>
      <c r="IGF61" s="526"/>
      <c r="IGG61" s="526"/>
      <c r="IGH61" s="526"/>
      <c r="IGI61" s="526"/>
      <c r="IGJ61" s="526"/>
      <c r="IGK61" s="526"/>
      <c r="IGL61" s="526"/>
      <c r="IGM61" s="526"/>
      <c r="IGN61" s="526"/>
      <c r="IGO61" s="526"/>
      <c r="IGP61" s="526"/>
      <c r="IGQ61" s="526"/>
      <c r="IGR61" s="526"/>
      <c r="IGS61" s="526"/>
      <c r="IGT61" s="526"/>
      <c r="IGU61" s="526"/>
      <c r="IGV61" s="526"/>
      <c r="IGW61" s="526"/>
      <c r="IGX61" s="526"/>
      <c r="IGY61" s="526"/>
      <c r="IGZ61" s="526"/>
      <c r="IHA61" s="526"/>
      <c r="IHB61" s="526"/>
      <c r="IHC61" s="526"/>
      <c r="IHD61" s="526"/>
      <c r="IHE61" s="526"/>
      <c r="IHF61" s="526"/>
      <c r="IHG61" s="526"/>
      <c r="IHH61" s="526"/>
      <c r="IHI61" s="526"/>
      <c r="IHJ61" s="526"/>
      <c r="IHK61" s="526"/>
      <c r="IHL61" s="526"/>
      <c r="IHM61" s="526"/>
      <c r="IHN61" s="526"/>
      <c r="IHO61" s="526"/>
      <c r="IHP61" s="526"/>
      <c r="IHQ61" s="526"/>
      <c r="IHR61" s="526"/>
      <c r="IHS61" s="526"/>
      <c r="IHT61" s="526"/>
      <c r="IHU61" s="526"/>
      <c r="IHV61" s="526"/>
      <c r="IHW61" s="526"/>
      <c r="IHX61" s="526"/>
      <c r="IHY61" s="526"/>
      <c r="IHZ61" s="526"/>
      <c r="IIA61" s="526"/>
      <c r="IIB61" s="526"/>
      <c r="IIC61" s="526"/>
      <c r="IID61" s="526"/>
      <c r="IIE61" s="526"/>
      <c r="IIF61" s="526"/>
      <c r="IIG61" s="526"/>
      <c r="IIH61" s="526"/>
      <c r="III61" s="526"/>
      <c r="IIJ61" s="526"/>
      <c r="IIK61" s="526"/>
      <c r="IIL61" s="526"/>
      <c r="IIM61" s="526"/>
      <c r="IIN61" s="526"/>
      <c r="IIO61" s="526"/>
      <c r="IIP61" s="526"/>
      <c r="IIQ61" s="526"/>
      <c r="IIR61" s="526"/>
      <c r="IIS61" s="526"/>
      <c r="IIT61" s="526"/>
      <c r="IIU61" s="526"/>
      <c r="IIV61" s="526"/>
      <c r="IIW61" s="526"/>
      <c r="IIX61" s="526"/>
      <c r="IIY61" s="526"/>
      <c r="IIZ61" s="526"/>
      <c r="IJA61" s="526"/>
      <c r="IJB61" s="526"/>
      <c r="IJC61" s="526"/>
      <c r="IJD61" s="526"/>
      <c r="IJE61" s="526"/>
      <c r="IJF61" s="526"/>
      <c r="IJG61" s="526"/>
      <c r="IJH61" s="526"/>
      <c r="IJI61" s="526"/>
      <c r="IJJ61" s="526"/>
      <c r="IJK61" s="526"/>
      <c r="IJL61" s="526"/>
      <c r="IJM61" s="526"/>
      <c r="IJN61" s="526"/>
      <c r="IJO61" s="526"/>
      <c r="IJP61" s="526"/>
      <c r="IJQ61" s="526"/>
      <c r="IJR61" s="526"/>
      <c r="IJS61" s="526"/>
      <c r="IJT61" s="526"/>
      <c r="IJU61" s="526"/>
      <c r="IJV61" s="526"/>
      <c r="IJW61" s="526"/>
      <c r="IJX61" s="526"/>
      <c r="IJY61" s="526"/>
      <c r="IJZ61" s="526"/>
      <c r="IKA61" s="526"/>
      <c r="IKB61" s="526"/>
      <c r="IKC61" s="526"/>
      <c r="IKD61" s="526"/>
      <c r="IKE61" s="526"/>
      <c r="IKF61" s="526"/>
      <c r="IKG61" s="526"/>
      <c r="IKH61" s="526"/>
      <c r="IKI61" s="526"/>
      <c r="IKJ61" s="526"/>
      <c r="IKK61" s="526"/>
      <c r="IKL61" s="526"/>
      <c r="IKM61" s="526"/>
      <c r="IKN61" s="526"/>
      <c r="IKO61" s="526"/>
      <c r="IKP61" s="526"/>
      <c r="IKQ61" s="526"/>
      <c r="IKR61" s="526"/>
      <c r="IKS61" s="526"/>
      <c r="IKT61" s="526"/>
      <c r="IKU61" s="526"/>
      <c r="IKV61" s="526"/>
      <c r="IKW61" s="526"/>
      <c r="IKX61" s="526"/>
      <c r="IKY61" s="526"/>
      <c r="IKZ61" s="526"/>
      <c r="ILA61" s="526"/>
      <c r="ILB61" s="526"/>
      <c r="ILC61" s="526"/>
      <c r="ILD61" s="526"/>
      <c r="ILE61" s="526"/>
      <c r="ILF61" s="526"/>
      <c r="ILG61" s="526"/>
      <c r="ILH61" s="526"/>
      <c r="ILI61" s="526"/>
      <c r="ILJ61" s="526"/>
      <c r="ILK61" s="526"/>
      <c r="ILL61" s="526"/>
      <c r="ILM61" s="526"/>
      <c r="ILN61" s="526"/>
      <c r="ILO61" s="526"/>
      <c r="ILP61" s="526"/>
      <c r="ILQ61" s="526"/>
      <c r="ILR61" s="526"/>
      <c r="ILS61" s="526"/>
      <c r="ILT61" s="526"/>
      <c r="ILU61" s="526"/>
      <c r="ILV61" s="526"/>
      <c r="ILW61" s="526"/>
      <c r="ILX61" s="526"/>
      <c r="ILY61" s="526"/>
      <c r="ILZ61" s="526"/>
      <c r="IMA61" s="526"/>
      <c r="IMB61" s="526"/>
      <c r="IMC61" s="526"/>
      <c r="IMD61" s="526"/>
      <c r="IME61" s="526"/>
      <c r="IMF61" s="526"/>
      <c r="IMG61" s="526"/>
      <c r="IMH61" s="526"/>
      <c r="IMI61" s="526"/>
      <c r="IMJ61" s="526"/>
      <c r="IMK61" s="526"/>
      <c r="IML61" s="526"/>
      <c r="IMM61" s="526"/>
      <c r="IMN61" s="526"/>
      <c r="IMO61" s="526"/>
      <c r="IMP61" s="526"/>
      <c r="IMQ61" s="526"/>
      <c r="IMR61" s="526"/>
      <c r="IMS61" s="526"/>
      <c r="IMT61" s="526"/>
      <c r="IMU61" s="526"/>
      <c r="IMV61" s="526"/>
      <c r="IMW61" s="526"/>
      <c r="IMX61" s="526"/>
      <c r="IMY61" s="526"/>
      <c r="IMZ61" s="526"/>
      <c r="INA61" s="526"/>
      <c r="INB61" s="526"/>
      <c r="INC61" s="526"/>
      <c r="IND61" s="526"/>
      <c r="INE61" s="526"/>
      <c r="INF61" s="526"/>
      <c r="ING61" s="526"/>
      <c r="INH61" s="526"/>
      <c r="INI61" s="526"/>
      <c r="INJ61" s="526"/>
      <c r="INK61" s="526"/>
      <c r="INL61" s="526"/>
      <c r="INM61" s="526"/>
      <c r="INN61" s="526"/>
      <c r="INO61" s="526"/>
      <c r="INP61" s="526"/>
      <c r="INQ61" s="526"/>
      <c r="INR61" s="526"/>
      <c r="INS61" s="526"/>
      <c r="INT61" s="526"/>
      <c r="INU61" s="526"/>
      <c r="INV61" s="526"/>
      <c r="INW61" s="526"/>
      <c r="INX61" s="526"/>
      <c r="INY61" s="526"/>
      <c r="INZ61" s="526"/>
      <c r="IOA61" s="526"/>
      <c r="IOB61" s="526"/>
      <c r="IOC61" s="526"/>
      <c r="IOD61" s="526"/>
      <c r="IOE61" s="526"/>
      <c r="IOF61" s="526"/>
      <c r="IOG61" s="526"/>
      <c r="IOH61" s="526"/>
      <c r="IOI61" s="526"/>
      <c r="IOJ61" s="526"/>
      <c r="IOK61" s="526"/>
      <c r="IOL61" s="526"/>
      <c r="IOM61" s="526"/>
      <c r="ION61" s="526"/>
      <c r="IOO61" s="526"/>
      <c r="IOP61" s="526"/>
      <c r="IOQ61" s="526"/>
      <c r="IOR61" s="526"/>
      <c r="IOS61" s="526"/>
      <c r="IOT61" s="526"/>
      <c r="IOU61" s="526"/>
      <c r="IOV61" s="526"/>
      <c r="IOW61" s="526"/>
      <c r="IOX61" s="526"/>
      <c r="IOY61" s="526"/>
      <c r="IOZ61" s="526"/>
      <c r="IPA61" s="526"/>
      <c r="IPB61" s="526"/>
      <c r="IPC61" s="526"/>
      <c r="IPD61" s="526"/>
      <c r="IPE61" s="526"/>
      <c r="IPF61" s="526"/>
      <c r="IPG61" s="526"/>
      <c r="IPH61" s="526"/>
      <c r="IPI61" s="526"/>
      <c r="IPJ61" s="526"/>
      <c r="IPK61" s="526"/>
      <c r="IPL61" s="526"/>
      <c r="IPM61" s="526"/>
      <c r="IPN61" s="526"/>
      <c r="IPO61" s="526"/>
      <c r="IPP61" s="526"/>
      <c r="IPQ61" s="526"/>
      <c r="IPR61" s="526"/>
      <c r="IPS61" s="526"/>
      <c r="IPT61" s="526"/>
      <c r="IPU61" s="526"/>
      <c r="IPV61" s="526"/>
      <c r="IPW61" s="526"/>
      <c r="IPX61" s="526"/>
      <c r="IPY61" s="526"/>
      <c r="IPZ61" s="526"/>
      <c r="IQA61" s="526"/>
      <c r="IQB61" s="526"/>
      <c r="IQC61" s="526"/>
      <c r="IQD61" s="526"/>
      <c r="IQE61" s="526"/>
      <c r="IQF61" s="526"/>
      <c r="IQG61" s="526"/>
      <c r="IQH61" s="526"/>
      <c r="IQI61" s="526"/>
      <c r="IQJ61" s="526"/>
      <c r="IQK61" s="526"/>
      <c r="IQL61" s="526"/>
      <c r="IQM61" s="526"/>
      <c r="IQN61" s="526"/>
      <c r="IQO61" s="526"/>
      <c r="IQP61" s="526"/>
      <c r="IQQ61" s="526"/>
      <c r="IQR61" s="526"/>
      <c r="IQS61" s="526"/>
      <c r="IQT61" s="526"/>
      <c r="IQU61" s="526"/>
      <c r="IQV61" s="526"/>
      <c r="IQW61" s="526"/>
      <c r="IQX61" s="526"/>
      <c r="IQY61" s="526"/>
      <c r="IQZ61" s="526"/>
      <c r="IRA61" s="526"/>
      <c r="IRB61" s="526"/>
      <c r="IRC61" s="526"/>
      <c r="IRD61" s="526"/>
      <c r="IRE61" s="526"/>
      <c r="IRF61" s="526"/>
      <c r="IRG61" s="526"/>
      <c r="IRH61" s="526"/>
      <c r="IRI61" s="526"/>
      <c r="IRJ61" s="526"/>
      <c r="IRK61" s="526"/>
      <c r="IRL61" s="526"/>
      <c r="IRM61" s="526"/>
      <c r="IRN61" s="526"/>
      <c r="IRO61" s="526"/>
      <c r="IRP61" s="526"/>
      <c r="IRQ61" s="526"/>
      <c r="IRR61" s="526"/>
      <c r="IRS61" s="526"/>
      <c r="IRT61" s="526"/>
      <c r="IRU61" s="526"/>
      <c r="IRV61" s="526"/>
      <c r="IRW61" s="526"/>
      <c r="IRX61" s="526"/>
      <c r="IRY61" s="526"/>
      <c r="IRZ61" s="526"/>
      <c r="ISA61" s="526"/>
      <c r="ISB61" s="526"/>
      <c r="ISC61" s="526"/>
      <c r="ISD61" s="526"/>
      <c r="ISE61" s="526"/>
      <c r="ISF61" s="526"/>
      <c r="ISG61" s="526"/>
      <c r="ISH61" s="526"/>
      <c r="ISI61" s="526"/>
      <c r="ISJ61" s="526"/>
      <c r="ISK61" s="526"/>
      <c r="ISL61" s="526"/>
      <c r="ISM61" s="526"/>
      <c r="ISN61" s="526"/>
      <c r="ISO61" s="526"/>
      <c r="ISP61" s="526"/>
      <c r="ISQ61" s="526"/>
      <c r="ISR61" s="526"/>
      <c r="ISS61" s="526"/>
      <c r="IST61" s="526"/>
      <c r="ISU61" s="526"/>
      <c r="ISV61" s="526"/>
      <c r="ISW61" s="526"/>
      <c r="ISX61" s="526"/>
      <c r="ISY61" s="526"/>
      <c r="ISZ61" s="526"/>
      <c r="ITA61" s="526"/>
      <c r="ITB61" s="526"/>
      <c r="ITC61" s="526"/>
      <c r="ITD61" s="526"/>
      <c r="ITE61" s="526"/>
      <c r="ITF61" s="526"/>
      <c r="ITG61" s="526"/>
      <c r="ITH61" s="526"/>
      <c r="ITI61" s="526"/>
      <c r="ITJ61" s="526"/>
      <c r="ITK61" s="526"/>
      <c r="ITL61" s="526"/>
      <c r="ITM61" s="526"/>
      <c r="ITN61" s="526"/>
      <c r="ITO61" s="526"/>
      <c r="ITP61" s="526"/>
      <c r="ITQ61" s="526"/>
      <c r="ITR61" s="526"/>
      <c r="ITS61" s="526"/>
      <c r="ITT61" s="526"/>
      <c r="ITU61" s="526"/>
      <c r="ITV61" s="526"/>
      <c r="ITW61" s="526"/>
      <c r="ITX61" s="526"/>
      <c r="ITY61" s="526"/>
      <c r="ITZ61" s="526"/>
      <c r="IUA61" s="526"/>
      <c r="IUB61" s="526"/>
      <c r="IUC61" s="526"/>
      <c r="IUD61" s="526"/>
      <c r="IUE61" s="526"/>
      <c r="IUF61" s="526"/>
      <c r="IUG61" s="526"/>
      <c r="IUH61" s="526"/>
      <c r="IUI61" s="526"/>
      <c r="IUJ61" s="526"/>
      <c r="IUK61" s="526"/>
      <c r="IUL61" s="526"/>
      <c r="IUM61" s="526"/>
      <c r="IUN61" s="526"/>
      <c r="IUO61" s="526"/>
      <c r="IUP61" s="526"/>
      <c r="IUQ61" s="526"/>
      <c r="IUR61" s="526"/>
      <c r="IUS61" s="526"/>
      <c r="IUT61" s="526"/>
      <c r="IUU61" s="526"/>
      <c r="IUV61" s="526"/>
      <c r="IUW61" s="526"/>
      <c r="IUX61" s="526"/>
      <c r="IUY61" s="526"/>
      <c r="IUZ61" s="526"/>
      <c r="IVA61" s="526"/>
      <c r="IVB61" s="526"/>
      <c r="IVC61" s="526"/>
      <c r="IVD61" s="526"/>
      <c r="IVE61" s="526"/>
      <c r="IVF61" s="526"/>
      <c r="IVG61" s="526"/>
      <c r="IVH61" s="526"/>
      <c r="IVI61" s="526"/>
      <c r="IVJ61" s="526"/>
      <c r="IVK61" s="526"/>
      <c r="IVL61" s="526"/>
      <c r="IVM61" s="526"/>
      <c r="IVN61" s="526"/>
      <c r="IVO61" s="526"/>
      <c r="IVP61" s="526"/>
      <c r="IVQ61" s="526"/>
      <c r="IVR61" s="526"/>
      <c r="IVS61" s="526"/>
      <c r="IVT61" s="526"/>
      <c r="IVU61" s="526"/>
      <c r="IVV61" s="526"/>
      <c r="IVW61" s="526"/>
      <c r="IVX61" s="526"/>
      <c r="IVY61" s="526"/>
      <c r="IVZ61" s="526"/>
      <c r="IWA61" s="526"/>
      <c r="IWB61" s="526"/>
      <c r="IWC61" s="526"/>
      <c r="IWD61" s="526"/>
      <c r="IWE61" s="526"/>
      <c r="IWF61" s="526"/>
      <c r="IWG61" s="526"/>
      <c r="IWH61" s="526"/>
      <c r="IWI61" s="526"/>
      <c r="IWJ61" s="526"/>
      <c r="IWK61" s="526"/>
      <c r="IWL61" s="526"/>
      <c r="IWM61" s="526"/>
      <c r="IWN61" s="526"/>
      <c r="IWO61" s="526"/>
      <c r="IWP61" s="526"/>
      <c r="IWQ61" s="526"/>
      <c r="IWR61" s="526"/>
      <c r="IWS61" s="526"/>
      <c r="IWT61" s="526"/>
      <c r="IWU61" s="526"/>
      <c r="IWV61" s="526"/>
      <c r="IWW61" s="526"/>
      <c r="IWX61" s="526"/>
      <c r="IWY61" s="526"/>
      <c r="IWZ61" s="526"/>
      <c r="IXA61" s="526"/>
      <c r="IXB61" s="526"/>
      <c r="IXC61" s="526"/>
      <c r="IXD61" s="526"/>
      <c r="IXE61" s="526"/>
      <c r="IXF61" s="526"/>
      <c r="IXG61" s="526"/>
      <c r="IXH61" s="526"/>
      <c r="IXI61" s="526"/>
      <c r="IXJ61" s="526"/>
      <c r="IXK61" s="526"/>
      <c r="IXL61" s="526"/>
      <c r="IXM61" s="526"/>
      <c r="IXN61" s="526"/>
      <c r="IXO61" s="526"/>
      <c r="IXP61" s="526"/>
      <c r="IXQ61" s="526"/>
      <c r="IXR61" s="526"/>
      <c r="IXS61" s="526"/>
      <c r="IXT61" s="526"/>
      <c r="IXU61" s="526"/>
      <c r="IXV61" s="526"/>
      <c r="IXW61" s="526"/>
      <c r="IXX61" s="526"/>
      <c r="IXY61" s="526"/>
      <c r="IXZ61" s="526"/>
      <c r="IYA61" s="526"/>
      <c r="IYB61" s="526"/>
      <c r="IYC61" s="526"/>
      <c r="IYD61" s="526"/>
      <c r="IYE61" s="526"/>
      <c r="IYF61" s="526"/>
      <c r="IYG61" s="526"/>
      <c r="IYH61" s="526"/>
      <c r="IYI61" s="526"/>
      <c r="IYJ61" s="526"/>
      <c r="IYK61" s="526"/>
      <c r="IYL61" s="526"/>
      <c r="IYM61" s="526"/>
      <c r="IYN61" s="526"/>
      <c r="IYO61" s="526"/>
      <c r="IYP61" s="526"/>
      <c r="IYQ61" s="526"/>
      <c r="IYR61" s="526"/>
      <c r="IYS61" s="526"/>
      <c r="IYT61" s="526"/>
      <c r="IYU61" s="526"/>
      <c r="IYV61" s="526"/>
      <c r="IYW61" s="526"/>
      <c r="IYX61" s="526"/>
      <c r="IYY61" s="526"/>
      <c r="IYZ61" s="526"/>
      <c r="IZA61" s="526"/>
      <c r="IZB61" s="526"/>
      <c r="IZC61" s="526"/>
      <c r="IZD61" s="526"/>
      <c r="IZE61" s="526"/>
      <c r="IZF61" s="526"/>
      <c r="IZG61" s="526"/>
      <c r="IZH61" s="526"/>
      <c r="IZI61" s="526"/>
      <c r="IZJ61" s="526"/>
      <c r="IZK61" s="526"/>
      <c r="IZL61" s="526"/>
      <c r="IZM61" s="526"/>
      <c r="IZN61" s="526"/>
      <c r="IZO61" s="526"/>
      <c r="IZP61" s="526"/>
      <c r="IZQ61" s="526"/>
      <c r="IZR61" s="526"/>
      <c r="IZS61" s="526"/>
      <c r="IZT61" s="526"/>
      <c r="IZU61" s="526"/>
      <c r="IZV61" s="526"/>
      <c r="IZW61" s="526"/>
      <c r="IZX61" s="526"/>
      <c r="IZY61" s="526"/>
      <c r="IZZ61" s="526"/>
      <c r="JAA61" s="526"/>
      <c r="JAB61" s="526"/>
      <c r="JAC61" s="526"/>
      <c r="JAD61" s="526"/>
      <c r="JAE61" s="526"/>
      <c r="JAF61" s="526"/>
      <c r="JAG61" s="526"/>
      <c r="JAH61" s="526"/>
      <c r="JAI61" s="526"/>
      <c r="JAJ61" s="526"/>
      <c r="JAK61" s="526"/>
      <c r="JAL61" s="526"/>
      <c r="JAM61" s="526"/>
      <c r="JAN61" s="526"/>
      <c r="JAO61" s="526"/>
      <c r="JAP61" s="526"/>
      <c r="JAQ61" s="526"/>
      <c r="JAR61" s="526"/>
      <c r="JAS61" s="526"/>
      <c r="JAT61" s="526"/>
      <c r="JAU61" s="526"/>
      <c r="JAV61" s="526"/>
      <c r="JAW61" s="526"/>
      <c r="JAX61" s="526"/>
      <c r="JAY61" s="526"/>
      <c r="JAZ61" s="526"/>
      <c r="JBA61" s="526"/>
      <c r="JBB61" s="526"/>
      <c r="JBC61" s="526"/>
      <c r="JBD61" s="526"/>
      <c r="JBE61" s="526"/>
      <c r="JBF61" s="526"/>
      <c r="JBG61" s="526"/>
      <c r="JBH61" s="526"/>
      <c r="JBI61" s="526"/>
      <c r="JBJ61" s="526"/>
      <c r="JBK61" s="526"/>
      <c r="JBL61" s="526"/>
      <c r="JBM61" s="526"/>
      <c r="JBN61" s="526"/>
      <c r="JBO61" s="526"/>
      <c r="JBP61" s="526"/>
      <c r="JBQ61" s="526"/>
      <c r="JBR61" s="526"/>
      <c r="JBS61" s="526"/>
      <c r="JBT61" s="526"/>
      <c r="JBU61" s="526"/>
      <c r="JBV61" s="526"/>
      <c r="JBW61" s="526"/>
      <c r="JBX61" s="526"/>
      <c r="JBY61" s="526"/>
      <c r="JBZ61" s="526"/>
      <c r="JCA61" s="526"/>
      <c r="JCB61" s="526"/>
      <c r="JCC61" s="526"/>
      <c r="JCD61" s="526"/>
      <c r="JCE61" s="526"/>
      <c r="JCF61" s="526"/>
      <c r="JCG61" s="526"/>
      <c r="JCH61" s="526"/>
      <c r="JCI61" s="526"/>
      <c r="JCJ61" s="526"/>
      <c r="JCK61" s="526"/>
      <c r="JCL61" s="526"/>
      <c r="JCM61" s="526"/>
      <c r="JCN61" s="526"/>
      <c r="JCO61" s="526"/>
      <c r="JCP61" s="526"/>
      <c r="JCQ61" s="526"/>
      <c r="JCR61" s="526"/>
      <c r="JCS61" s="526"/>
      <c r="JCT61" s="526"/>
      <c r="JCU61" s="526"/>
      <c r="JCV61" s="526"/>
      <c r="JCW61" s="526"/>
      <c r="JCX61" s="526"/>
      <c r="JCY61" s="526"/>
      <c r="JCZ61" s="526"/>
      <c r="JDA61" s="526"/>
      <c r="JDB61" s="526"/>
      <c r="JDC61" s="526"/>
      <c r="JDD61" s="526"/>
      <c r="JDE61" s="526"/>
      <c r="JDF61" s="526"/>
      <c r="JDG61" s="526"/>
      <c r="JDH61" s="526"/>
      <c r="JDI61" s="526"/>
      <c r="JDJ61" s="526"/>
      <c r="JDK61" s="526"/>
      <c r="JDL61" s="526"/>
      <c r="JDM61" s="526"/>
      <c r="JDN61" s="526"/>
      <c r="JDO61" s="526"/>
      <c r="JDP61" s="526"/>
      <c r="JDQ61" s="526"/>
      <c r="JDR61" s="526"/>
      <c r="JDS61" s="526"/>
      <c r="JDT61" s="526"/>
      <c r="JDU61" s="526"/>
      <c r="JDV61" s="526"/>
      <c r="JDW61" s="526"/>
      <c r="JDX61" s="526"/>
      <c r="JDY61" s="526"/>
      <c r="JDZ61" s="526"/>
      <c r="JEA61" s="526"/>
      <c r="JEB61" s="526"/>
      <c r="JEC61" s="526"/>
      <c r="JED61" s="526"/>
      <c r="JEE61" s="526"/>
      <c r="JEF61" s="526"/>
      <c r="JEG61" s="526"/>
      <c r="JEH61" s="526"/>
      <c r="JEI61" s="526"/>
      <c r="JEJ61" s="526"/>
      <c r="JEK61" s="526"/>
      <c r="JEL61" s="526"/>
      <c r="JEM61" s="526"/>
      <c r="JEN61" s="526"/>
      <c r="JEO61" s="526"/>
      <c r="JEP61" s="526"/>
      <c r="JEQ61" s="526"/>
      <c r="JER61" s="526"/>
      <c r="JES61" s="526"/>
      <c r="JET61" s="526"/>
      <c r="JEU61" s="526"/>
      <c r="JEV61" s="526"/>
      <c r="JEW61" s="526"/>
      <c r="JEX61" s="526"/>
      <c r="JEY61" s="526"/>
      <c r="JEZ61" s="526"/>
      <c r="JFA61" s="526"/>
      <c r="JFB61" s="526"/>
      <c r="JFC61" s="526"/>
      <c r="JFD61" s="526"/>
      <c r="JFE61" s="526"/>
      <c r="JFF61" s="526"/>
      <c r="JFG61" s="526"/>
      <c r="JFH61" s="526"/>
      <c r="JFI61" s="526"/>
      <c r="JFJ61" s="526"/>
      <c r="JFK61" s="526"/>
      <c r="JFL61" s="526"/>
      <c r="JFM61" s="526"/>
      <c r="JFN61" s="526"/>
      <c r="JFO61" s="526"/>
      <c r="JFP61" s="526"/>
      <c r="JFQ61" s="526"/>
      <c r="JFR61" s="526"/>
      <c r="JFS61" s="526"/>
      <c r="JFT61" s="526"/>
      <c r="JFU61" s="526"/>
      <c r="JFV61" s="526"/>
      <c r="JFW61" s="526"/>
      <c r="JFX61" s="526"/>
      <c r="JFY61" s="526"/>
      <c r="JFZ61" s="526"/>
      <c r="JGA61" s="526"/>
      <c r="JGB61" s="526"/>
      <c r="JGC61" s="526"/>
      <c r="JGD61" s="526"/>
      <c r="JGE61" s="526"/>
      <c r="JGF61" s="526"/>
      <c r="JGG61" s="526"/>
      <c r="JGH61" s="526"/>
      <c r="JGI61" s="526"/>
      <c r="JGJ61" s="526"/>
      <c r="JGK61" s="526"/>
      <c r="JGL61" s="526"/>
      <c r="JGM61" s="526"/>
      <c r="JGN61" s="526"/>
      <c r="JGO61" s="526"/>
      <c r="JGP61" s="526"/>
      <c r="JGQ61" s="526"/>
      <c r="JGR61" s="526"/>
      <c r="JGS61" s="526"/>
      <c r="JGT61" s="526"/>
      <c r="JGU61" s="526"/>
      <c r="JGV61" s="526"/>
      <c r="JGW61" s="526"/>
      <c r="JGX61" s="526"/>
      <c r="JGY61" s="526"/>
      <c r="JGZ61" s="526"/>
      <c r="JHA61" s="526"/>
      <c r="JHB61" s="526"/>
      <c r="JHC61" s="526"/>
      <c r="JHD61" s="526"/>
      <c r="JHE61" s="526"/>
      <c r="JHF61" s="526"/>
      <c r="JHG61" s="526"/>
      <c r="JHH61" s="526"/>
      <c r="JHI61" s="526"/>
      <c r="JHJ61" s="526"/>
      <c r="JHK61" s="526"/>
      <c r="JHL61" s="526"/>
      <c r="JHM61" s="526"/>
      <c r="JHN61" s="526"/>
      <c r="JHO61" s="526"/>
      <c r="JHP61" s="526"/>
      <c r="JHQ61" s="526"/>
      <c r="JHR61" s="526"/>
      <c r="JHS61" s="526"/>
      <c r="JHT61" s="526"/>
      <c r="JHU61" s="526"/>
      <c r="JHV61" s="526"/>
      <c r="JHW61" s="526"/>
      <c r="JHX61" s="526"/>
      <c r="JHY61" s="526"/>
      <c r="JHZ61" s="526"/>
      <c r="JIA61" s="526"/>
      <c r="JIB61" s="526"/>
      <c r="JIC61" s="526"/>
      <c r="JID61" s="526"/>
      <c r="JIE61" s="526"/>
      <c r="JIF61" s="526"/>
      <c r="JIG61" s="526"/>
      <c r="JIH61" s="526"/>
      <c r="JII61" s="526"/>
      <c r="JIJ61" s="526"/>
      <c r="JIK61" s="526"/>
      <c r="JIL61" s="526"/>
      <c r="JIM61" s="526"/>
      <c r="JIN61" s="526"/>
      <c r="JIO61" s="526"/>
      <c r="JIP61" s="526"/>
      <c r="JIQ61" s="526"/>
      <c r="JIR61" s="526"/>
      <c r="JIS61" s="526"/>
      <c r="JIT61" s="526"/>
      <c r="JIU61" s="526"/>
      <c r="JIV61" s="526"/>
      <c r="JIW61" s="526"/>
      <c r="JIX61" s="526"/>
      <c r="JIY61" s="526"/>
      <c r="JIZ61" s="526"/>
      <c r="JJA61" s="526"/>
      <c r="JJB61" s="526"/>
      <c r="JJC61" s="526"/>
      <c r="JJD61" s="526"/>
      <c r="JJE61" s="526"/>
      <c r="JJF61" s="526"/>
      <c r="JJG61" s="526"/>
      <c r="JJH61" s="526"/>
      <c r="JJI61" s="526"/>
      <c r="JJJ61" s="526"/>
      <c r="JJK61" s="526"/>
      <c r="JJL61" s="526"/>
      <c r="JJM61" s="526"/>
      <c r="JJN61" s="526"/>
      <c r="JJO61" s="526"/>
      <c r="JJP61" s="526"/>
      <c r="JJQ61" s="526"/>
      <c r="JJR61" s="526"/>
      <c r="JJS61" s="526"/>
      <c r="JJT61" s="526"/>
      <c r="JJU61" s="526"/>
      <c r="JJV61" s="526"/>
      <c r="JJW61" s="526"/>
      <c r="JJX61" s="526"/>
      <c r="JJY61" s="526"/>
      <c r="JJZ61" s="526"/>
      <c r="JKA61" s="526"/>
      <c r="JKB61" s="526"/>
      <c r="JKC61" s="526"/>
      <c r="JKD61" s="526"/>
      <c r="JKE61" s="526"/>
      <c r="JKF61" s="526"/>
      <c r="JKG61" s="526"/>
      <c r="JKH61" s="526"/>
      <c r="JKI61" s="526"/>
      <c r="JKJ61" s="526"/>
      <c r="JKK61" s="526"/>
      <c r="JKL61" s="526"/>
      <c r="JKM61" s="526"/>
      <c r="JKN61" s="526"/>
      <c r="JKO61" s="526"/>
      <c r="JKP61" s="526"/>
      <c r="JKQ61" s="526"/>
      <c r="JKR61" s="526"/>
      <c r="JKS61" s="526"/>
      <c r="JKT61" s="526"/>
      <c r="JKU61" s="526"/>
      <c r="JKV61" s="526"/>
      <c r="JKW61" s="526"/>
      <c r="JKX61" s="526"/>
      <c r="JKY61" s="526"/>
      <c r="JKZ61" s="526"/>
      <c r="JLA61" s="526"/>
      <c r="JLB61" s="526"/>
      <c r="JLC61" s="526"/>
      <c r="JLD61" s="526"/>
      <c r="JLE61" s="526"/>
      <c r="JLF61" s="526"/>
      <c r="JLG61" s="526"/>
      <c r="JLH61" s="526"/>
      <c r="JLI61" s="526"/>
      <c r="JLJ61" s="526"/>
      <c r="JLK61" s="526"/>
      <c r="JLL61" s="526"/>
      <c r="JLM61" s="526"/>
      <c r="JLN61" s="526"/>
      <c r="JLO61" s="526"/>
      <c r="JLP61" s="526"/>
      <c r="JLQ61" s="526"/>
      <c r="JLR61" s="526"/>
      <c r="JLS61" s="526"/>
      <c r="JLT61" s="526"/>
      <c r="JLU61" s="526"/>
      <c r="JLV61" s="526"/>
      <c r="JLW61" s="526"/>
      <c r="JLX61" s="526"/>
      <c r="JLY61" s="526"/>
      <c r="JLZ61" s="526"/>
      <c r="JMA61" s="526"/>
      <c r="JMB61" s="526"/>
      <c r="JMC61" s="526"/>
      <c r="JMD61" s="526"/>
      <c r="JME61" s="526"/>
      <c r="JMF61" s="526"/>
      <c r="JMG61" s="526"/>
      <c r="JMH61" s="526"/>
      <c r="JMI61" s="526"/>
      <c r="JMJ61" s="526"/>
      <c r="JMK61" s="526"/>
      <c r="JML61" s="526"/>
      <c r="JMM61" s="526"/>
      <c r="JMN61" s="526"/>
      <c r="JMO61" s="526"/>
      <c r="JMP61" s="526"/>
      <c r="JMQ61" s="526"/>
      <c r="JMR61" s="526"/>
      <c r="JMS61" s="526"/>
      <c r="JMT61" s="526"/>
      <c r="JMU61" s="526"/>
      <c r="JMV61" s="526"/>
      <c r="JMW61" s="526"/>
      <c r="JMX61" s="526"/>
      <c r="JMY61" s="526"/>
      <c r="JMZ61" s="526"/>
      <c r="JNA61" s="526"/>
      <c r="JNB61" s="526"/>
      <c r="JNC61" s="526"/>
      <c r="JND61" s="526"/>
      <c r="JNE61" s="526"/>
      <c r="JNF61" s="526"/>
      <c r="JNG61" s="526"/>
      <c r="JNH61" s="526"/>
      <c r="JNI61" s="526"/>
      <c r="JNJ61" s="526"/>
      <c r="JNK61" s="526"/>
      <c r="JNL61" s="526"/>
      <c r="JNM61" s="526"/>
      <c r="JNN61" s="526"/>
      <c r="JNO61" s="526"/>
      <c r="JNP61" s="526"/>
      <c r="JNQ61" s="526"/>
      <c r="JNR61" s="526"/>
      <c r="JNS61" s="526"/>
      <c r="JNT61" s="526"/>
      <c r="JNU61" s="526"/>
      <c r="JNV61" s="526"/>
      <c r="JNW61" s="526"/>
      <c r="JNX61" s="526"/>
      <c r="JNY61" s="526"/>
      <c r="JNZ61" s="526"/>
      <c r="JOA61" s="526"/>
      <c r="JOB61" s="526"/>
      <c r="JOC61" s="526"/>
      <c r="JOD61" s="526"/>
      <c r="JOE61" s="526"/>
      <c r="JOF61" s="526"/>
      <c r="JOG61" s="526"/>
      <c r="JOH61" s="526"/>
      <c r="JOI61" s="526"/>
      <c r="JOJ61" s="526"/>
      <c r="JOK61" s="526"/>
      <c r="JOL61" s="526"/>
      <c r="JOM61" s="526"/>
      <c r="JON61" s="526"/>
      <c r="JOO61" s="526"/>
      <c r="JOP61" s="526"/>
      <c r="JOQ61" s="526"/>
      <c r="JOR61" s="526"/>
      <c r="JOS61" s="526"/>
      <c r="JOT61" s="526"/>
      <c r="JOU61" s="526"/>
      <c r="JOV61" s="526"/>
      <c r="JOW61" s="526"/>
      <c r="JOX61" s="526"/>
      <c r="JOY61" s="526"/>
      <c r="JOZ61" s="526"/>
      <c r="JPA61" s="526"/>
      <c r="JPB61" s="526"/>
      <c r="JPC61" s="526"/>
      <c r="JPD61" s="526"/>
      <c r="JPE61" s="526"/>
      <c r="JPF61" s="526"/>
      <c r="JPG61" s="526"/>
      <c r="JPH61" s="526"/>
      <c r="JPI61" s="526"/>
      <c r="JPJ61" s="526"/>
      <c r="JPK61" s="526"/>
      <c r="JPL61" s="526"/>
      <c r="JPM61" s="526"/>
      <c r="JPN61" s="526"/>
      <c r="JPO61" s="526"/>
      <c r="JPP61" s="526"/>
      <c r="JPQ61" s="526"/>
      <c r="JPR61" s="526"/>
      <c r="JPS61" s="526"/>
      <c r="JPT61" s="526"/>
      <c r="JPU61" s="526"/>
      <c r="JPV61" s="526"/>
      <c r="JPW61" s="526"/>
      <c r="JPX61" s="526"/>
      <c r="JPY61" s="526"/>
      <c r="JPZ61" s="526"/>
      <c r="JQA61" s="526"/>
      <c r="JQB61" s="526"/>
      <c r="JQC61" s="526"/>
      <c r="JQD61" s="526"/>
      <c r="JQE61" s="526"/>
      <c r="JQF61" s="526"/>
      <c r="JQG61" s="526"/>
      <c r="JQH61" s="526"/>
      <c r="JQI61" s="526"/>
      <c r="JQJ61" s="526"/>
      <c r="JQK61" s="526"/>
      <c r="JQL61" s="526"/>
      <c r="JQM61" s="526"/>
      <c r="JQN61" s="526"/>
      <c r="JQO61" s="526"/>
      <c r="JQP61" s="526"/>
      <c r="JQQ61" s="526"/>
      <c r="JQR61" s="526"/>
      <c r="JQS61" s="526"/>
      <c r="JQT61" s="526"/>
      <c r="JQU61" s="526"/>
      <c r="JQV61" s="526"/>
      <c r="JQW61" s="526"/>
      <c r="JQX61" s="526"/>
      <c r="JQY61" s="526"/>
      <c r="JQZ61" s="526"/>
      <c r="JRA61" s="526"/>
      <c r="JRB61" s="526"/>
      <c r="JRC61" s="526"/>
      <c r="JRD61" s="526"/>
      <c r="JRE61" s="526"/>
      <c r="JRF61" s="526"/>
      <c r="JRG61" s="526"/>
      <c r="JRH61" s="526"/>
      <c r="JRI61" s="526"/>
      <c r="JRJ61" s="526"/>
      <c r="JRK61" s="526"/>
      <c r="JRL61" s="526"/>
      <c r="JRM61" s="526"/>
      <c r="JRN61" s="526"/>
      <c r="JRO61" s="526"/>
      <c r="JRP61" s="526"/>
      <c r="JRQ61" s="526"/>
      <c r="JRR61" s="526"/>
      <c r="JRS61" s="526"/>
      <c r="JRT61" s="526"/>
      <c r="JRU61" s="526"/>
      <c r="JRV61" s="526"/>
      <c r="JRW61" s="526"/>
      <c r="JRX61" s="526"/>
      <c r="JRY61" s="526"/>
      <c r="JRZ61" s="526"/>
      <c r="JSA61" s="526"/>
      <c r="JSB61" s="526"/>
      <c r="JSC61" s="526"/>
      <c r="JSD61" s="526"/>
      <c r="JSE61" s="526"/>
      <c r="JSF61" s="526"/>
      <c r="JSG61" s="526"/>
      <c r="JSH61" s="526"/>
      <c r="JSI61" s="526"/>
      <c r="JSJ61" s="526"/>
      <c r="JSK61" s="526"/>
      <c r="JSL61" s="526"/>
      <c r="JSM61" s="526"/>
      <c r="JSN61" s="526"/>
      <c r="JSO61" s="526"/>
      <c r="JSP61" s="526"/>
      <c r="JSQ61" s="526"/>
      <c r="JSR61" s="526"/>
      <c r="JSS61" s="526"/>
      <c r="JST61" s="526"/>
      <c r="JSU61" s="526"/>
      <c r="JSV61" s="526"/>
      <c r="JSW61" s="526"/>
      <c r="JSX61" s="526"/>
      <c r="JSY61" s="526"/>
      <c r="JSZ61" s="526"/>
      <c r="JTA61" s="526"/>
      <c r="JTB61" s="526"/>
      <c r="JTC61" s="526"/>
      <c r="JTD61" s="526"/>
      <c r="JTE61" s="526"/>
      <c r="JTF61" s="526"/>
      <c r="JTG61" s="526"/>
      <c r="JTH61" s="526"/>
      <c r="JTI61" s="526"/>
      <c r="JTJ61" s="526"/>
      <c r="JTK61" s="526"/>
      <c r="JTL61" s="526"/>
      <c r="JTM61" s="526"/>
      <c r="JTN61" s="526"/>
      <c r="JTO61" s="526"/>
      <c r="JTP61" s="526"/>
      <c r="JTQ61" s="526"/>
      <c r="JTR61" s="526"/>
      <c r="JTS61" s="526"/>
      <c r="JTT61" s="526"/>
      <c r="JTU61" s="526"/>
      <c r="JTV61" s="526"/>
      <c r="JTW61" s="526"/>
      <c r="JTX61" s="526"/>
      <c r="JTY61" s="526"/>
      <c r="JTZ61" s="526"/>
      <c r="JUA61" s="526"/>
      <c r="JUB61" s="526"/>
      <c r="JUC61" s="526"/>
      <c r="JUD61" s="526"/>
      <c r="JUE61" s="526"/>
      <c r="JUF61" s="526"/>
      <c r="JUG61" s="526"/>
      <c r="JUH61" s="526"/>
      <c r="JUI61" s="526"/>
      <c r="JUJ61" s="526"/>
      <c r="JUK61" s="526"/>
      <c r="JUL61" s="526"/>
      <c r="JUM61" s="526"/>
      <c r="JUN61" s="526"/>
      <c r="JUO61" s="526"/>
      <c r="JUP61" s="526"/>
      <c r="JUQ61" s="526"/>
      <c r="JUR61" s="526"/>
      <c r="JUS61" s="526"/>
      <c r="JUT61" s="526"/>
      <c r="JUU61" s="526"/>
      <c r="JUV61" s="526"/>
      <c r="JUW61" s="526"/>
      <c r="JUX61" s="526"/>
      <c r="JUY61" s="526"/>
      <c r="JUZ61" s="526"/>
      <c r="JVA61" s="526"/>
      <c r="JVB61" s="526"/>
      <c r="JVC61" s="526"/>
      <c r="JVD61" s="526"/>
      <c r="JVE61" s="526"/>
      <c r="JVF61" s="526"/>
      <c r="JVG61" s="526"/>
      <c r="JVH61" s="526"/>
      <c r="JVI61" s="526"/>
      <c r="JVJ61" s="526"/>
      <c r="JVK61" s="526"/>
      <c r="JVL61" s="526"/>
      <c r="JVM61" s="526"/>
      <c r="JVN61" s="526"/>
      <c r="JVO61" s="526"/>
      <c r="JVP61" s="526"/>
      <c r="JVQ61" s="526"/>
      <c r="JVR61" s="526"/>
      <c r="JVS61" s="526"/>
      <c r="JVT61" s="526"/>
      <c r="JVU61" s="526"/>
      <c r="JVV61" s="526"/>
      <c r="JVW61" s="526"/>
      <c r="JVX61" s="526"/>
      <c r="JVY61" s="526"/>
      <c r="JVZ61" s="526"/>
      <c r="JWA61" s="526"/>
      <c r="JWB61" s="526"/>
      <c r="JWC61" s="526"/>
      <c r="JWD61" s="526"/>
      <c r="JWE61" s="526"/>
      <c r="JWF61" s="526"/>
      <c r="JWG61" s="526"/>
      <c r="JWH61" s="526"/>
      <c r="JWI61" s="526"/>
      <c r="JWJ61" s="526"/>
      <c r="JWK61" s="526"/>
      <c r="JWL61" s="526"/>
      <c r="JWM61" s="526"/>
      <c r="JWN61" s="526"/>
      <c r="JWO61" s="526"/>
      <c r="JWP61" s="526"/>
      <c r="JWQ61" s="526"/>
      <c r="JWR61" s="526"/>
      <c r="JWS61" s="526"/>
      <c r="JWT61" s="526"/>
      <c r="JWU61" s="526"/>
      <c r="JWV61" s="526"/>
      <c r="JWW61" s="526"/>
      <c r="JWX61" s="526"/>
      <c r="JWY61" s="526"/>
      <c r="JWZ61" s="526"/>
      <c r="JXA61" s="526"/>
      <c r="JXB61" s="526"/>
      <c r="JXC61" s="526"/>
      <c r="JXD61" s="526"/>
      <c r="JXE61" s="526"/>
      <c r="JXF61" s="526"/>
      <c r="JXG61" s="526"/>
      <c r="JXH61" s="526"/>
      <c r="JXI61" s="526"/>
      <c r="JXJ61" s="526"/>
      <c r="JXK61" s="526"/>
      <c r="JXL61" s="526"/>
      <c r="JXM61" s="526"/>
      <c r="JXN61" s="526"/>
      <c r="JXO61" s="526"/>
      <c r="JXP61" s="526"/>
      <c r="JXQ61" s="526"/>
      <c r="JXR61" s="526"/>
      <c r="JXS61" s="526"/>
      <c r="JXT61" s="526"/>
      <c r="JXU61" s="526"/>
      <c r="JXV61" s="526"/>
      <c r="JXW61" s="526"/>
      <c r="JXX61" s="526"/>
      <c r="JXY61" s="526"/>
      <c r="JXZ61" s="526"/>
      <c r="JYA61" s="526"/>
      <c r="JYB61" s="526"/>
      <c r="JYC61" s="526"/>
      <c r="JYD61" s="526"/>
      <c r="JYE61" s="526"/>
      <c r="JYF61" s="526"/>
      <c r="JYG61" s="526"/>
      <c r="JYH61" s="526"/>
      <c r="JYI61" s="526"/>
      <c r="JYJ61" s="526"/>
      <c r="JYK61" s="526"/>
      <c r="JYL61" s="526"/>
      <c r="JYM61" s="526"/>
      <c r="JYN61" s="526"/>
      <c r="JYO61" s="526"/>
      <c r="JYP61" s="526"/>
      <c r="JYQ61" s="526"/>
      <c r="JYR61" s="526"/>
      <c r="JYS61" s="526"/>
      <c r="JYT61" s="526"/>
      <c r="JYU61" s="526"/>
      <c r="JYV61" s="526"/>
      <c r="JYW61" s="526"/>
      <c r="JYX61" s="526"/>
      <c r="JYY61" s="526"/>
      <c r="JYZ61" s="526"/>
      <c r="JZA61" s="526"/>
      <c r="JZB61" s="526"/>
      <c r="JZC61" s="526"/>
      <c r="JZD61" s="526"/>
      <c r="JZE61" s="526"/>
      <c r="JZF61" s="526"/>
      <c r="JZG61" s="526"/>
      <c r="JZH61" s="526"/>
      <c r="JZI61" s="526"/>
      <c r="JZJ61" s="526"/>
      <c r="JZK61" s="526"/>
      <c r="JZL61" s="526"/>
      <c r="JZM61" s="526"/>
      <c r="JZN61" s="526"/>
      <c r="JZO61" s="526"/>
      <c r="JZP61" s="526"/>
      <c r="JZQ61" s="526"/>
      <c r="JZR61" s="526"/>
      <c r="JZS61" s="526"/>
      <c r="JZT61" s="526"/>
      <c r="JZU61" s="526"/>
      <c r="JZV61" s="526"/>
      <c r="JZW61" s="526"/>
      <c r="JZX61" s="526"/>
      <c r="JZY61" s="526"/>
      <c r="JZZ61" s="526"/>
      <c r="KAA61" s="526"/>
      <c r="KAB61" s="526"/>
      <c r="KAC61" s="526"/>
      <c r="KAD61" s="526"/>
      <c r="KAE61" s="526"/>
      <c r="KAF61" s="526"/>
      <c r="KAG61" s="526"/>
      <c r="KAH61" s="526"/>
      <c r="KAI61" s="526"/>
      <c r="KAJ61" s="526"/>
      <c r="KAK61" s="526"/>
      <c r="KAL61" s="526"/>
      <c r="KAM61" s="526"/>
      <c r="KAN61" s="526"/>
      <c r="KAO61" s="526"/>
      <c r="KAP61" s="526"/>
      <c r="KAQ61" s="526"/>
      <c r="KAR61" s="526"/>
      <c r="KAS61" s="526"/>
      <c r="KAT61" s="526"/>
      <c r="KAU61" s="526"/>
      <c r="KAV61" s="526"/>
      <c r="KAW61" s="526"/>
      <c r="KAX61" s="526"/>
      <c r="KAY61" s="526"/>
      <c r="KAZ61" s="526"/>
      <c r="KBA61" s="526"/>
      <c r="KBB61" s="526"/>
      <c r="KBC61" s="526"/>
      <c r="KBD61" s="526"/>
      <c r="KBE61" s="526"/>
      <c r="KBF61" s="526"/>
      <c r="KBG61" s="526"/>
      <c r="KBH61" s="526"/>
      <c r="KBI61" s="526"/>
      <c r="KBJ61" s="526"/>
      <c r="KBK61" s="526"/>
      <c r="KBL61" s="526"/>
      <c r="KBM61" s="526"/>
      <c r="KBN61" s="526"/>
      <c r="KBO61" s="526"/>
      <c r="KBP61" s="526"/>
      <c r="KBQ61" s="526"/>
      <c r="KBR61" s="526"/>
      <c r="KBS61" s="526"/>
      <c r="KBT61" s="526"/>
      <c r="KBU61" s="526"/>
      <c r="KBV61" s="526"/>
      <c r="KBW61" s="526"/>
      <c r="KBX61" s="526"/>
      <c r="KBY61" s="526"/>
      <c r="KBZ61" s="526"/>
      <c r="KCA61" s="526"/>
      <c r="KCB61" s="526"/>
      <c r="KCC61" s="526"/>
      <c r="KCD61" s="526"/>
      <c r="KCE61" s="526"/>
      <c r="KCF61" s="526"/>
      <c r="KCG61" s="526"/>
      <c r="KCH61" s="526"/>
      <c r="KCI61" s="526"/>
      <c r="KCJ61" s="526"/>
      <c r="KCK61" s="526"/>
      <c r="KCL61" s="526"/>
      <c r="KCM61" s="526"/>
      <c r="KCN61" s="526"/>
      <c r="KCO61" s="526"/>
      <c r="KCP61" s="526"/>
      <c r="KCQ61" s="526"/>
      <c r="KCR61" s="526"/>
      <c r="KCS61" s="526"/>
      <c r="KCT61" s="526"/>
      <c r="KCU61" s="526"/>
      <c r="KCV61" s="526"/>
      <c r="KCW61" s="526"/>
      <c r="KCX61" s="526"/>
      <c r="KCY61" s="526"/>
      <c r="KCZ61" s="526"/>
      <c r="KDA61" s="526"/>
      <c r="KDB61" s="526"/>
      <c r="KDC61" s="526"/>
      <c r="KDD61" s="526"/>
      <c r="KDE61" s="526"/>
      <c r="KDF61" s="526"/>
      <c r="KDG61" s="526"/>
      <c r="KDH61" s="526"/>
      <c r="KDI61" s="526"/>
      <c r="KDJ61" s="526"/>
      <c r="KDK61" s="526"/>
      <c r="KDL61" s="526"/>
      <c r="KDM61" s="526"/>
      <c r="KDN61" s="526"/>
      <c r="KDO61" s="526"/>
      <c r="KDP61" s="526"/>
      <c r="KDQ61" s="526"/>
      <c r="KDR61" s="526"/>
      <c r="KDS61" s="526"/>
      <c r="KDT61" s="526"/>
      <c r="KDU61" s="526"/>
      <c r="KDV61" s="526"/>
      <c r="KDW61" s="526"/>
      <c r="KDX61" s="526"/>
      <c r="KDY61" s="526"/>
      <c r="KDZ61" s="526"/>
      <c r="KEA61" s="526"/>
      <c r="KEB61" s="526"/>
      <c r="KEC61" s="526"/>
      <c r="KED61" s="526"/>
      <c r="KEE61" s="526"/>
      <c r="KEF61" s="526"/>
      <c r="KEG61" s="526"/>
      <c r="KEH61" s="526"/>
      <c r="KEI61" s="526"/>
      <c r="KEJ61" s="526"/>
      <c r="KEK61" s="526"/>
      <c r="KEL61" s="526"/>
      <c r="KEM61" s="526"/>
      <c r="KEN61" s="526"/>
      <c r="KEO61" s="526"/>
      <c r="KEP61" s="526"/>
      <c r="KEQ61" s="526"/>
      <c r="KER61" s="526"/>
      <c r="KES61" s="526"/>
      <c r="KET61" s="526"/>
      <c r="KEU61" s="526"/>
      <c r="KEV61" s="526"/>
      <c r="KEW61" s="526"/>
      <c r="KEX61" s="526"/>
      <c r="KEY61" s="526"/>
      <c r="KEZ61" s="526"/>
      <c r="KFA61" s="526"/>
      <c r="KFB61" s="526"/>
      <c r="KFC61" s="526"/>
      <c r="KFD61" s="526"/>
      <c r="KFE61" s="526"/>
      <c r="KFF61" s="526"/>
      <c r="KFG61" s="526"/>
      <c r="KFH61" s="526"/>
      <c r="KFI61" s="526"/>
      <c r="KFJ61" s="526"/>
      <c r="KFK61" s="526"/>
      <c r="KFL61" s="526"/>
      <c r="KFM61" s="526"/>
      <c r="KFN61" s="526"/>
      <c r="KFO61" s="526"/>
      <c r="KFP61" s="526"/>
      <c r="KFQ61" s="526"/>
      <c r="KFR61" s="526"/>
      <c r="KFS61" s="526"/>
      <c r="KFT61" s="526"/>
      <c r="KFU61" s="526"/>
      <c r="KFV61" s="526"/>
      <c r="KFW61" s="526"/>
      <c r="KFX61" s="526"/>
      <c r="KFY61" s="526"/>
      <c r="KFZ61" s="526"/>
      <c r="KGA61" s="526"/>
      <c r="KGB61" s="526"/>
      <c r="KGC61" s="526"/>
      <c r="KGD61" s="526"/>
      <c r="KGE61" s="526"/>
      <c r="KGF61" s="526"/>
      <c r="KGG61" s="526"/>
      <c r="KGH61" s="526"/>
      <c r="KGI61" s="526"/>
      <c r="KGJ61" s="526"/>
      <c r="KGK61" s="526"/>
      <c r="KGL61" s="526"/>
      <c r="KGM61" s="526"/>
      <c r="KGN61" s="526"/>
      <c r="KGO61" s="526"/>
      <c r="KGP61" s="526"/>
      <c r="KGQ61" s="526"/>
      <c r="KGR61" s="526"/>
      <c r="KGS61" s="526"/>
      <c r="KGT61" s="526"/>
      <c r="KGU61" s="526"/>
      <c r="KGV61" s="526"/>
      <c r="KGW61" s="526"/>
      <c r="KGX61" s="526"/>
      <c r="KGY61" s="526"/>
      <c r="KGZ61" s="526"/>
      <c r="KHA61" s="526"/>
      <c r="KHB61" s="526"/>
      <c r="KHC61" s="526"/>
      <c r="KHD61" s="526"/>
      <c r="KHE61" s="526"/>
      <c r="KHF61" s="526"/>
      <c r="KHG61" s="526"/>
      <c r="KHH61" s="526"/>
      <c r="KHI61" s="526"/>
      <c r="KHJ61" s="526"/>
      <c r="KHK61" s="526"/>
      <c r="KHL61" s="526"/>
      <c r="KHM61" s="526"/>
      <c r="KHN61" s="526"/>
      <c r="KHO61" s="526"/>
      <c r="KHP61" s="526"/>
      <c r="KHQ61" s="526"/>
      <c r="KHR61" s="526"/>
      <c r="KHS61" s="526"/>
      <c r="KHT61" s="526"/>
      <c r="KHU61" s="526"/>
      <c r="KHV61" s="526"/>
      <c r="KHW61" s="526"/>
      <c r="KHX61" s="526"/>
      <c r="KHY61" s="526"/>
      <c r="KHZ61" s="526"/>
      <c r="KIA61" s="526"/>
      <c r="KIB61" s="526"/>
      <c r="KIC61" s="526"/>
      <c r="KID61" s="526"/>
      <c r="KIE61" s="526"/>
      <c r="KIF61" s="526"/>
      <c r="KIG61" s="526"/>
      <c r="KIH61" s="526"/>
      <c r="KII61" s="526"/>
      <c r="KIJ61" s="526"/>
      <c r="KIK61" s="526"/>
      <c r="KIL61" s="526"/>
      <c r="KIM61" s="526"/>
      <c r="KIN61" s="526"/>
      <c r="KIO61" s="526"/>
      <c r="KIP61" s="526"/>
      <c r="KIQ61" s="526"/>
      <c r="KIR61" s="526"/>
      <c r="KIS61" s="526"/>
      <c r="KIT61" s="526"/>
      <c r="KIU61" s="526"/>
      <c r="KIV61" s="526"/>
      <c r="KIW61" s="526"/>
      <c r="KIX61" s="526"/>
      <c r="KIY61" s="526"/>
      <c r="KIZ61" s="526"/>
      <c r="KJA61" s="526"/>
      <c r="KJB61" s="526"/>
      <c r="KJC61" s="526"/>
      <c r="KJD61" s="526"/>
      <c r="KJE61" s="526"/>
      <c r="KJF61" s="526"/>
      <c r="KJG61" s="526"/>
      <c r="KJH61" s="526"/>
      <c r="KJI61" s="526"/>
      <c r="KJJ61" s="526"/>
      <c r="KJK61" s="526"/>
      <c r="KJL61" s="526"/>
      <c r="KJM61" s="526"/>
      <c r="KJN61" s="526"/>
      <c r="KJO61" s="526"/>
      <c r="KJP61" s="526"/>
      <c r="KJQ61" s="526"/>
      <c r="KJR61" s="526"/>
      <c r="KJS61" s="526"/>
      <c r="KJT61" s="526"/>
      <c r="KJU61" s="526"/>
      <c r="KJV61" s="526"/>
      <c r="KJW61" s="526"/>
      <c r="KJX61" s="526"/>
      <c r="KJY61" s="526"/>
      <c r="KJZ61" s="526"/>
      <c r="KKA61" s="526"/>
      <c r="KKB61" s="526"/>
      <c r="KKC61" s="526"/>
      <c r="KKD61" s="526"/>
      <c r="KKE61" s="526"/>
      <c r="KKF61" s="526"/>
      <c r="KKG61" s="526"/>
      <c r="KKH61" s="526"/>
      <c r="KKI61" s="526"/>
      <c r="KKJ61" s="526"/>
      <c r="KKK61" s="526"/>
      <c r="KKL61" s="526"/>
      <c r="KKM61" s="526"/>
      <c r="KKN61" s="526"/>
      <c r="KKO61" s="526"/>
      <c r="KKP61" s="526"/>
      <c r="KKQ61" s="526"/>
      <c r="KKR61" s="526"/>
      <c r="KKS61" s="526"/>
      <c r="KKT61" s="526"/>
      <c r="KKU61" s="526"/>
      <c r="KKV61" s="526"/>
      <c r="KKW61" s="526"/>
      <c r="KKX61" s="526"/>
      <c r="KKY61" s="526"/>
      <c r="KKZ61" s="526"/>
      <c r="KLA61" s="526"/>
      <c r="KLB61" s="526"/>
      <c r="KLC61" s="526"/>
      <c r="KLD61" s="526"/>
      <c r="KLE61" s="526"/>
      <c r="KLF61" s="526"/>
      <c r="KLG61" s="526"/>
      <c r="KLH61" s="526"/>
      <c r="KLI61" s="526"/>
      <c r="KLJ61" s="526"/>
      <c r="KLK61" s="526"/>
      <c r="KLL61" s="526"/>
      <c r="KLM61" s="526"/>
      <c r="KLN61" s="526"/>
      <c r="KLO61" s="526"/>
      <c r="KLP61" s="526"/>
      <c r="KLQ61" s="526"/>
      <c r="KLR61" s="526"/>
      <c r="KLS61" s="526"/>
      <c r="KLT61" s="526"/>
      <c r="KLU61" s="526"/>
      <c r="KLV61" s="526"/>
      <c r="KLW61" s="526"/>
      <c r="KLX61" s="526"/>
      <c r="KLY61" s="526"/>
      <c r="KLZ61" s="526"/>
      <c r="KMA61" s="526"/>
      <c r="KMB61" s="526"/>
      <c r="KMC61" s="526"/>
      <c r="KMD61" s="526"/>
      <c r="KME61" s="526"/>
      <c r="KMF61" s="526"/>
      <c r="KMG61" s="526"/>
      <c r="KMH61" s="526"/>
      <c r="KMI61" s="526"/>
      <c r="KMJ61" s="526"/>
      <c r="KMK61" s="526"/>
      <c r="KML61" s="526"/>
      <c r="KMM61" s="526"/>
      <c r="KMN61" s="526"/>
      <c r="KMO61" s="526"/>
      <c r="KMP61" s="526"/>
      <c r="KMQ61" s="526"/>
      <c r="KMR61" s="526"/>
      <c r="KMS61" s="526"/>
      <c r="KMT61" s="526"/>
      <c r="KMU61" s="526"/>
      <c r="KMV61" s="526"/>
      <c r="KMW61" s="526"/>
      <c r="KMX61" s="526"/>
      <c r="KMY61" s="526"/>
      <c r="KMZ61" s="526"/>
      <c r="KNA61" s="526"/>
      <c r="KNB61" s="526"/>
      <c r="KNC61" s="526"/>
      <c r="KND61" s="526"/>
      <c r="KNE61" s="526"/>
      <c r="KNF61" s="526"/>
      <c r="KNG61" s="526"/>
      <c r="KNH61" s="526"/>
      <c r="KNI61" s="526"/>
      <c r="KNJ61" s="526"/>
      <c r="KNK61" s="526"/>
      <c r="KNL61" s="526"/>
      <c r="KNM61" s="526"/>
      <c r="KNN61" s="526"/>
      <c r="KNO61" s="526"/>
      <c r="KNP61" s="526"/>
      <c r="KNQ61" s="526"/>
      <c r="KNR61" s="526"/>
      <c r="KNS61" s="526"/>
      <c r="KNT61" s="526"/>
      <c r="KNU61" s="526"/>
      <c r="KNV61" s="526"/>
      <c r="KNW61" s="526"/>
      <c r="KNX61" s="526"/>
      <c r="KNY61" s="526"/>
      <c r="KNZ61" s="526"/>
      <c r="KOA61" s="526"/>
      <c r="KOB61" s="526"/>
      <c r="KOC61" s="526"/>
      <c r="KOD61" s="526"/>
      <c r="KOE61" s="526"/>
      <c r="KOF61" s="526"/>
      <c r="KOG61" s="526"/>
      <c r="KOH61" s="526"/>
      <c r="KOI61" s="526"/>
      <c r="KOJ61" s="526"/>
      <c r="KOK61" s="526"/>
      <c r="KOL61" s="526"/>
      <c r="KOM61" s="526"/>
      <c r="KON61" s="526"/>
      <c r="KOO61" s="526"/>
      <c r="KOP61" s="526"/>
      <c r="KOQ61" s="526"/>
      <c r="KOR61" s="526"/>
      <c r="KOS61" s="526"/>
      <c r="KOT61" s="526"/>
      <c r="KOU61" s="526"/>
      <c r="KOV61" s="526"/>
      <c r="KOW61" s="526"/>
      <c r="KOX61" s="526"/>
      <c r="KOY61" s="526"/>
      <c r="KOZ61" s="526"/>
      <c r="KPA61" s="526"/>
      <c r="KPB61" s="526"/>
      <c r="KPC61" s="526"/>
      <c r="KPD61" s="526"/>
      <c r="KPE61" s="526"/>
      <c r="KPF61" s="526"/>
      <c r="KPG61" s="526"/>
      <c r="KPH61" s="526"/>
      <c r="KPI61" s="526"/>
      <c r="KPJ61" s="526"/>
      <c r="KPK61" s="526"/>
      <c r="KPL61" s="526"/>
      <c r="KPM61" s="526"/>
      <c r="KPN61" s="526"/>
      <c r="KPO61" s="526"/>
      <c r="KPP61" s="526"/>
      <c r="KPQ61" s="526"/>
      <c r="KPR61" s="526"/>
      <c r="KPS61" s="526"/>
      <c r="KPT61" s="526"/>
      <c r="KPU61" s="526"/>
      <c r="KPV61" s="526"/>
      <c r="KPW61" s="526"/>
      <c r="KPX61" s="526"/>
      <c r="KPY61" s="526"/>
      <c r="KPZ61" s="526"/>
      <c r="KQA61" s="526"/>
      <c r="KQB61" s="526"/>
      <c r="KQC61" s="526"/>
      <c r="KQD61" s="526"/>
      <c r="KQE61" s="526"/>
      <c r="KQF61" s="526"/>
      <c r="KQG61" s="526"/>
      <c r="KQH61" s="526"/>
      <c r="KQI61" s="526"/>
      <c r="KQJ61" s="526"/>
      <c r="KQK61" s="526"/>
      <c r="KQL61" s="526"/>
      <c r="KQM61" s="526"/>
      <c r="KQN61" s="526"/>
      <c r="KQO61" s="526"/>
      <c r="KQP61" s="526"/>
      <c r="KQQ61" s="526"/>
      <c r="KQR61" s="526"/>
      <c r="KQS61" s="526"/>
      <c r="KQT61" s="526"/>
      <c r="KQU61" s="526"/>
      <c r="KQV61" s="526"/>
      <c r="KQW61" s="526"/>
      <c r="KQX61" s="526"/>
      <c r="KQY61" s="526"/>
      <c r="KQZ61" s="526"/>
      <c r="KRA61" s="526"/>
      <c r="KRB61" s="526"/>
      <c r="KRC61" s="526"/>
      <c r="KRD61" s="526"/>
      <c r="KRE61" s="526"/>
      <c r="KRF61" s="526"/>
      <c r="KRG61" s="526"/>
      <c r="KRH61" s="526"/>
      <c r="KRI61" s="526"/>
      <c r="KRJ61" s="526"/>
      <c r="KRK61" s="526"/>
      <c r="KRL61" s="526"/>
      <c r="KRM61" s="526"/>
      <c r="KRN61" s="526"/>
      <c r="KRO61" s="526"/>
      <c r="KRP61" s="526"/>
      <c r="KRQ61" s="526"/>
      <c r="KRR61" s="526"/>
      <c r="KRS61" s="526"/>
      <c r="KRT61" s="526"/>
      <c r="KRU61" s="526"/>
      <c r="KRV61" s="526"/>
      <c r="KRW61" s="526"/>
      <c r="KRX61" s="526"/>
      <c r="KRY61" s="526"/>
      <c r="KRZ61" s="526"/>
      <c r="KSA61" s="526"/>
      <c r="KSB61" s="526"/>
      <c r="KSC61" s="526"/>
      <c r="KSD61" s="526"/>
      <c r="KSE61" s="526"/>
      <c r="KSF61" s="526"/>
      <c r="KSG61" s="526"/>
      <c r="KSH61" s="526"/>
      <c r="KSI61" s="526"/>
      <c r="KSJ61" s="526"/>
      <c r="KSK61" s="526"/>
      <c r="KSL61" s="526"/>
      <c r="KSM61" s="526"/>
      <c r="KSN61" s="526"/>
      <c r="KSO61" s="526"/>
      <c r="KSP61" s="526"/>
      <c r="KSQ61" s="526"/>
      <c r="KSR61" s="526"/>
      <c r="KSS61" s="526"/>
      <c r="KST61" s="526"/>
      <c r="KSU61" s="526"/>
      <c r="KSV61" s="526"/>
      <c r="KSW61" s="526"/>
      <c r="KSX61" s="526"/>
      <c r="KSY61" s="526"/>
      <c r="KSZ61" s="526"/>
      <c r="KTA61" s="526"/>
      <c r="KTB61" s="526"/>
      <c r="KTC61" s="526"/>
      <c r="KTD61" s="526"/>
      <c r="KTE61" s="526"/>
      <c r="KTF61" s="526"/>
      <c r="KTG61" s="526"/>
      <c r="KTH61" s="526"/>
      <c r="KTI61" s="526"/>
      <c r="KTJ61" s="526"/>
      <c r="KTK61" s="526"/>
      <c r="KTL61" s="526"/>
      <c r="KTM61" s="526"/>
      <c r="KTN61" s="526"/>
      <c r="KTO61" s="526"/>
      <c r="KTP61" s="526"/>
      <c r="KTQ61" s="526"/>
      <c r="KTR61" s="526"/>
      <c r="KTS61" s="526"/>
      <c r="KTT61" s="526"/>
      <c r="KTU61" s="526"/>
      <c r="KTV61" s="526"/>
      <c r="KTW61" s="526"/>
      <c r="KTX61" s="526"/>
      <c r="KTY61" s="526"/>
      <c r="KTZ61" s="526"/>
      <c r="KUA61" s="526"/>
      <c r="KUB61" s="526"/>
      <c r="KUC61" s="526"/>
      <c r="KUD61" s="526"/>
      <c r="KUE61" s="526"/>
      <c r="KUF61" s="526"/>
      <c r="KUG61" s="526"/>
      <c r="KUH61" s="526"/>
      <c r="KUI61" s="526"/>
      <c r="KUJ61" s="526"/>
      <c r="KUK61" s="526"/>
      <c r="KUL61" s="526"/>
      <c r="KUM61" s="526"/>
      <c r="KUN61" s="526"/>
      <c r="KUO61" s="526"/>
      <c r="KUP61" s="526"/>
      <c r="KUQ61" s="526"/>
      <c r="KUR61" s="526"/>
      <c r="KUS61" s="526"/>
      <c r="KUT61" s="526"/>
      <c r="KUU61" s="526"/>
      <c r="KUV61" s="526"/>
      <c r="KUW61" s="526"/>
      <c r="KUX61" s="526"/>
      <c r="KUY61" s="526"/>
      <c r="KUZ61" s="526"/>
      <c r="KVA61" s="526"/>
      <c r="KVB61" s="526"/>
      <c r="KVC61" s="526"/>
      <c r="KVD61" s="526"/>
      <c r="KVE61" s="526"/>
      <c r="KVF61" s="526"/>
      <c r="KVG61" s="526"/>
      <c r="KVH61" s="526"/>
      <c r="KVI61" s="526"/>
      <c r="KVJ61" s="526"/>
      <c r="KVK61" s="526"/>
      <c r="KVL61" s="526"/>
      <c r="KVM61" s="526"/>
      <c r="KVN61" s="526"/>
      <c r="KVO61" s="526"/>
      <c r="KVP61" s="526"/>
      <c r="KVQ61" s="526"/>
      <c r="KVR61" s="526"/>
      <c r="KVS61" s="526"/>
      <c r="KVT61" s="526"/>
      <c r="KVU61" s="526"/>
      <c r="KVV61" s="526"/>
      <c r="KVW61" s="526"/>
      <c r="KVX61" s="526"/>
      <c r="KVY61" s="526"/>
      <c r="KVZ61" s="526"/>
      <c r="KWA61" s="526"/>
      <c r="KWB61" s="526"/>
      <c r="KWC61" s="526"/>
      <c r="KWD61" s="526"/>
      <c r="KWE61" s="526"/>
      <c r="KWF61" s="526"/>
      <c r="KWG61" s="526"/>
      <c r="KWH61" s="526"/>
      <c r="KWI61" s="526"/>
      <c r="KWJ61" s="526"/>
      <c r="KWK61" s="526"/>
      <c r="KWL61" s="526"/>
      <c r="KWM61" s="526"/>
      <c r="KWN61" s="526"/>
      <c r="KWO61" s="526"/>
      <c r="KWP61" s="526"/>
      <c r="KWQ61" s="526"/>
      <c r="KWR61" s="526"/>
      <c r="KWS61" s="526"/>
      <c r="KWT61" s="526"/>
      <c r="KWU61" s="526"/>
      <c r="KWV61" s="526"/>
      <c r="KWW61" s="526"/>
      <c r="KWX61" s="526"/>
      <c r="KWY61" s="526"/>
      <c r="KWZ61" s="526"/>
      <c r="KXA61" s="526"/>
      <c r="KXB61" s="526"/>
      <c r="KXC61" s="526"/>
      <c r="KXD61" s="526"/>
      <c r="KXE61" s="526"/>
      <c r="KXF61" s="526"/>
      <c r="KXG61" s="526"/>
      <c r="KXH61" s="526"/>
      <c r="KXI61" s="526"/>
      <c r="KXJ61" s="526"/>
      <c r="KXK61" s="526"/>
      <c r="KXL61" s="526"/>
      <c r="KXM61" s="526"/>
      <c r="KXN61" s="526"/>
      <c r="KXO61" s="526"/>
      <c r="KXP61" s="526"/>
      <c r="KXQ61" s="526"/>
      <c r="KXR61" s="526"/>
      <c r="KXS61" s="526"/>
      <c r="KXT61" s="526"/>
      <c r="KXU61" s="526"/>
      <c r="KXV61" s="526"/>
      <c r="KXW61" s="526"/>
      <c r="KXX61" s="526"/>
      <c r="KXY61" s="526"/>
      <c r="KXZ61" s="526"/>
      <c r="KYA61" s="526"/>
      <c r="KYB61" s="526"/>
      <c r="KYC61" s="526"/>
      <c r="KYD61" s="526"/>
      <c r="KYE61" s="526"/>
      <c r="KYF61" s="526"/>
      <c r="KYG61" s="526"/>
      <c r="KYH61" s="526"/>
      <c r="KYI61" s="526"/>
      <c r="KYJ61" s="526"/>
      <c r="KYK61" s="526"/>
      <c r="KYL61" s="526"/>
      <c r="KYM61" s="526"/>
      <c r="KYN61" s="526"/>
      <c r="KYO61" s="526"/>
      <c r="KYP61" s="526"/>
      <c r="KYQ61" s="526"/>
      <c r="KYR61" s="526"/>
      <c r="KYS61" s="526"/>
      <c r="KYT61" s="526"/>
      <c r="KYU61" s="526"/>
      <c r="KYV61" s="526"/>
      <c r="KYW61" s="526"/>
      <c r="KYX61" s="526"/>
      <c r="KYY61" s="526"/>
      <c r="KYZ61" s="526"/>
      <c r="KZA61" s="526"/>
      <c r="KZB61" s="526"/>
      <c r="KZC61" s="526"/>
      <c r="KZD61" s="526"/>
      <c r="KZE61" s="526"/>
      <c r="KZF61" s="526"/>
      <c r="KZG61" s="526"/>
      <c r="KZH61" s="526"/>
      <c r="KZI61" s="526"/>
      <c r="KZJ61" s="526"/>
      <c r="KZK61" s="526"/>
      <c r="KZL61" s="526"/>
      <c r="KZM61" s="526"/>
      <c r="KZN61" s="526"/>
      <c r="KZO61" s="526"/>
      <c r="KZP61" s="526"/>
      <c r="KZQ61" s="526"/>
      <c r="KZR61" s="526"/>
      <c r="KZS61" s="526"/>
      <c r="KZT61" s="526"/>
      <c r="KZU61" s="526"/>
      <c r="KZV61" s="526"/>
      <c r="KZW61" s="526"/>
      <c r="KZX61" s="526"/>
      <c r="KZY61" s="526"/>
      <c r="KZZ61" s="526"/>
      <c r="LAA61" s="526"/>
      <c r="LAB61" s="526"/>
      <c r="LAC61" s="526"/>
      <c r="LAD61" s="526"/>
      <c r="LAE61" s="526"/>
      <c r="LAF61" s="526"/>
      <c r="LAG61" s="526"/>
      <c r="LAH61" s="526"/>
      <c r="LAI61" s="526"/>
      <c r="LAJ61" s="526"/>
      <c r="LAK61" s="526"/>
      <c r="LAL61" s="526"/>
      <c r="LAM61" s="526"/>
      <c r="LAN61" s="526"/>
      <c r="LAO61" s="526"/>
      <c r="LAP61" s="526"/>
      <c r="LAQ61" s="526"/>
      <c r="LAR61" s="526"/>
      <c r="LAS61" s="526"/>
      <c r="LAT61" s="526"/>
      <c r="LAU61" s="526"/>
      <c r="LAV61" s="526"/>
      <c r="LAW61" s="526"/>
      <c r="LAX61" s="526"/>
      <c r="LAY61" s="526"/>
      <c r="LAZ61" s="526"/>
      <c r="LBA61" s="526"/>
      <c r="LBB61" s="526"/>
      <c r="LBC61" s="526"/>
      <c r="LBD61" s="526"/>
      <c r="LBE61" s="526"/>
      <c r="LBF61" s="526"/>
      <c r="LBG61" s="526"/>
      <c r="LBH61" s="526"/>
      <c r="LBI61" s="526"/>
      <c r="LBJ61" s="526"/>
      <c r="LBK61" s="526"/>
      <c r="LBL61" s="526"/>
      <c r="LBM61" s="526"/>
      <c r="LBN61" s="526"/>
      <c r="LBO61" s="526"/>
      <c r="LBP61" s="526"/>
      <c r="LBQ61" s="526"/>
      <c r="LBR61" s="526"/>
      <c r="LBS61" s="526"/>
      <c r="LBT61" s="526"/>
      <c r="LBU61" s="526"/>
      <c r="LBV61" s="526"/>
      <c r="LBW61" s="526"/>
      <c r="LBX61" s="526"/>
      <c r="LBY61" s="526"/>
      <c r="LBZ61" s="526"/>
      <c r="LCA61" s="526"/>
      <c r="LCB61" s="526"/>
      <c r="LCC61" s="526"/>
      <c r="LCD61" s="526"/>
      <c r="LCE61" s="526"/>
      <c r="LCF61" s="526"/>
      <c r="LCG61" s="526"/>
      <c r="LCH61" s="526"/>
      <c r="LCI61" s="526"/>
      <c r="LCJ61" s="526"/>
      <c r="LCK61" s="526"/>
      <c r="LCL61" s="526"/>
      <c r="LCM61" s="526"/>
      <c r="LCN61" s="526"/>
      <c r="LCO61" s="526"/>
      <c r="LCP61" s="526"/>
      <c r="LCQ61" s="526"/>
      <c r="LCR61" s="526"/>
      <c r="LCS61" s="526"/>
      <c r="LCT61" s="526"/>
      <c r="LCU61" s="526"/>
      <c r="LCV61" s="526"/>
      <c r="LCW61" s="526"/>
      <c r="LCX61" s="526"/>
      <c r="LCY61" s="526"/>
      <c r="LCZ61" s="526"/>
      <c r="LDA61" s="526"/>
      <c r="LDB61" s="526"/>
      <c r="LDC61" s="526"/>
      <c r="LDD61" s="526"/>
      <c r="LDE61" s="526"/>
      <c r="LDF61" s="526"/>
      <c r="LDG61" s="526"/>
      <c r="LDH61" s="526"/>
      <c r="LDI61" s="526"/>
      <c r="LDJ61" s="526"/>
      <c r="LDK61" s="526"/>
      <c r="LDL61" s="526"/>
      <c r="LDM61" s="526"/>
      <c r="LDN61" s="526"/>
      <c r="LDO61" s="526"/>
      <c r="LDP61" s="526"/>
      <c r="LDQ61" s="526"/>
      <c r="LDR61" s="526"/>
      <c r="LDS61" s="526"/>
      <c r="LDT61" s="526"/>
      <c r="LDU61" s="526"/>
      <c r="LDV61" s="526"/>
      <c r="LDW61" s="526"/>
      <c r="LDX61" s="526"/>
      <c r="LDY61" s="526"/>
      <c r="LDZ61" s="526"/>
      <c r="LEA61" s="526"/>
      <c r="LEB61" s="526"/>
      <c r="LEC61" s="526"/>
      <c r="LED61" s="526"/>
      <c r="LEE61" s="526"/>
      <c r="LEF61" s="526"/>
      <c r="LEG61" s="526"/>
      <c r="LEH61" s="526"/>
      <c r="LEI61" s="526"/>
      <c r="LEJ61" s="526"/>
      <c r="LEK61" s="526"/>
      <c r="LEL61" s="526"/>
      <c r="LEM61" s="526"/>
      <c r="LEN61" s="526"/>
      <c r="LEO61" s="526"/>
      <c r="LEP61" s="526"/>
      <c r="LEQ61" s="526"/>
      <c r="LER61" s="526"/>
      <c r="LES61" s="526"/>
      <c r="LET61" s="526"/>
      <c r="LEU61" s="526"/>
      <c r="LEV61" s="526"/>
      <c r="LEW61" s="526"/>
      <c r="LEX61" s="526"/>
      <c r="LEY61" s="526"/>
      <c r="LEZ61" s="526"/>
      <c r="LFA61" s="526"/>
      <c r="LFB61" s="526"/>
      <c r="LFC61" s="526"/>
      <c r="LFD61" s="526"/>
      <c r="LFE61" s="526"/>
      <c r="LFF61" s="526"/>
      <c r="LFG61" s="526"/>
      <c r="LFH61" s="526"/>
      <c r="LFI61" s="526"/>
      <c r="LFJ61" s="526"/>
      <c r="LFK61" s="526"/>
      <c r="LFL61" s="526"/>
      <c r="LFM61" s="526"/>
      <c r="LFN61" s="526"/>
      <c r="LFO61" s="526"/>
      <c r="LFP61" s="526"/>
      <c r="LFQ61" s="526"/>
      <c r="LFR61" s="526"/>
      <c r="LFS61" s="526"/>
      <c r="LFT61" s="526"/>
      <c r="LFU61" s="526"/>
      <c r="LFV61" s="526"/>
      <c r="LFW61" s="526"/>
      <c r="LFX61" s="526"/>
      <c r="LFY61" s="526"/>
      <c r="LFZ61" s="526"/>
      <c r="LGA61" s="526"/>
      <c r="LGB61" s="526"/>
      <c r="LGC61" s="526"/>
      <c r="LGD61" s="526"/>
      <c r="LGE61" s="526"/>
      <c r="LGF61" s="526"/>
      <c r="LGG61" s="526"/>
      <c r="LGH61" s="526"/>
      <c r="LGI61" s="526"/>
      <c r="LGJ61" s="526"/>
      <c r="LGK61" s="526"/>
      <c r="LGL61" s="526"/>
      <c r="LGM61" s="526"/>
      <c r="LGN61" s="526"/>
      <c r="LGO61" s="526"/>
      <c r="LGP61" s="526"/>
      <c r="LGQ61" s="526"/>
      <c r="LGR61" s="526"/>
      <c r="LGS61" s="526"/>
      <c r="LGT61" s="526"/>
      <c r="LGU61" s="526"/>
      <c r="LGV61" s="526"/>
      <c r="LGW61" s="526"/>
      <c r="LGX61" s="526"/>
      <c r="LGY61" s="526"/>
      <c r="LGZ61" s="526"/>
      <c r="LHA61" s="526"/>
      <c r="LHB61" s="526"/>
      <c r="LHC61" s="526"/>
      <c r="LHD61" s="526"/>
      <c r="LHE61" s="526"/>
      <c r="LHF61" s="526"/>
      <c r="LHG61" s="526"/>
      <c r="LHH61" s="526"/>
      <c r="LHI61" s="526"/>
      <c r="LHJ61" s="526"/>
      <c r="LHK61" s="526"/>
      <c r="LHL61" s="526"/>
      <c r="LHM61" s="526"/>
      <c r="LHN61" s="526"/>
      <c r="LHO61" s="526"/>
      <c r="LHP61" s="526"/>
      <c r="LHQ61" s="526"/>
      <c r="LHR61" s="526"/>
      <c r="LHS61" s="526"/>
      <c r="LHT61" s="526"/>
      <c r="LHU61" s="526"/>
      <c r="LHV61" s="526"/>
      <c r="LHW61" s="526"/>
      <c r="LHX61" s="526"/>
      <c r="LHY61" s="526"/>
      <c r="LHZ61" s="526"/>
      <c r="LIA61" s="526"/>
      <c r="LIB61" s="526"/>
      <c r="LIC61" s="526"/>
      <c r="LID61" s="526"/>
      <c r="LIE61" s="526"/>
      <c r="LIF61" s="526"/>
      <c r="LIG61" s="526"/>
      <c r="LIH61" s="526"/>
      <c r="LII61" s="526"/>
      <c r="LIJ61" s="526"/>
      <c r="LIK61" s="526"/>
      <c r="LIL61" s="526"/>
      <c r="LIM61" s="526"/>
      <c r="LIN61" s="526"/>
      <c r="LIO61" s="526"/>
      <c r="LIP61" s="526"/>
      <c r="LIQ61" s="526"/>
      <c r="LIR61" s="526"/>
      <c r="LIS61" s="526"/>
      <c r="LIT61" s="526"/>
      <c r="LIU61" s="526"/>
      <c r="LIV61" s="526"/>
      <c r="LIW61" s="526"/>
      <c r="LIX61" s="526"/>
      <c r="LIY61" s="526"/>
      <c r="LIZ61" s="526"/>
      <c r="LJA61" s="526"/>
      <c r="LJB61" s="526"/>
      <c r="LJC61" s="526"/>
      <c r="LJD61" s="526"/>
      <c r="LJE61" s="526"/>
      <c r="LJF61" s="526"/>
      <c r="LJG61" s="526"/>
      <c r="LJH61" s="526"/>
      <c r="LJI61" s="526"/>
      <c r="LJJ61" s="526"/>
      <c r="LJK61" s="526"/>
      <c r="LJL61" s="526"/>
      <c r="LJM61" s="526"/>
      <c r="LJN61" s="526"/>
      <c r="LJO61" s="526"/>
      <c r="LJP61" s="526"/>
      <c r="LJQ61" s="526"/>
      <c r="LJR61" s="526"/>
      <c r="LJS61" s="526"/>
      <c r="LJT61" s="526"/>
      <c r="LJU61" s="526"/>
      <c r="LJV61" s="526"/>
      <c r="LJW61" s="526"/>
      <c r="LJX61" s="526"/>
      <c r="LJY61" s="526"/>
      <c r="LJZ61" s="526"/>
      <c r="LKA61" s="526"/>
      <c r="LKB61" s="526"/>
      <c r="LKC61" s="526"/>
      <c r="LKD61" s="526"/>
      <c r="LKE61" s="526"/>
      <c r="LKF61" s="526"/>
      <c r="LKG61" s="526"/>
      <c r="LKH61" s="526"/>
      <c r="LKI61" s="526"/>
      <c r="LKJ61" s="526"/>
      <c r="LKK61" s="526"/>
      <c r="LKL61" s="526"/>
      <c r="LKM61" s="526"/>
      <c r="LKN61" s="526"/>
      <c r="LKO61" s="526"/>
      <c r="LKP61" s="526"/>
      <c r="LKQ61" s="526"/>
      <c r="LKR61" s="526"/>
      <c r="LKS61" s="526"/>
      <c r="LKT61" s="526"/>
      <c r="LKU61" s="526"/>
      <c r="LKV61" s="526"/>
      <c r="LKW61" s="526"/>
      <c r="LKX61" s="526"/>
      <c r="LKY61" s="526"/>
      <c r="LKZ61" s="526"/>
      <c r="LLA61" s="526"/>
      <c r="LLB61" s="526"/>
      <c r="LLC61" s="526"/>
      <c r="LLD61" s="526"/>
      <c r="LLE61" s="526"/>
      <c r="LLF61" s="526"/>
      <c r="LLG61" s="526"/>
      <c r="LLH61" s="526"/>
      <c r="LLI61" s="526"/>
      <c r="LLJ61" s="526"/>
      <c r="LLK61" s="526"/>
      <c r="LLL61" s="526"/>
      <c r="LLM61" s="526"/>
      <c r="LLN61" s="526"/>
      <c r="LLO61" s="526"/>
      <c r="LLP61" s="526"/>
      <c r="LLQ61" s="526"/>
      <c r="LLR61" s="526"/>
      <c r="LLS61" s="526"/>
      <c r="LLT61" s="526"/>
      <c r="LLU61" s="526"/>
      <c r="LLV61" s="526"/>
      <c r="LLW61" s="526"/>
      <c r="LLX61" s="526"/>
      <c r="LLY61" s="526"/>
      <c r="LLZ61" s="526"/>
      <c r="LMA61" s="526"/>
      <c r="LMB61" s="526"/>
      <c r="LMC61" s="526"/>
      <c r="LMD61" s="526"/>
      <c r="LME61" s="526"/>
      <c r="LMF61" s="526"/>
      <c r="LMG61" s="526"/>
      <c r="LMH61" s="526"/>
      <c r="LMI61" s="526"/>
      <c r="LMJ61" s="526"/>
      <c r="LMK61" s="526"/>
      <c r="LML61" s="526"/>
      <c r="LMM61" s="526"/>
      <c r="LMN61" s="526"/>
      <c r="LMO61" s="526"/>
      <c r="LMP61" s="526"/>
      <c r="LMQ61" s="526"/>
      <c r="LMR61" s="526"/>
      <c r="LMS61" s="526"/>
      <c r="LMT61" s="526"/>
      <c r="LMU61" s="526"/>
      <c r="LMV61" s="526"/>
      <c r="LMW61" s="526"/>
      <c r="LMX61" s="526"/>
      <c r="LMY61" s="526"/>
      <c r="LMZ61" s="526"/>
      <c r="LNA61" s="526"/>
      <c r="LNB61" s="526"/>
      <c r="LNC61" s="526"/>
      <c r="LND61" s="526"/>
      <c r="LNE61" s="526"/>
      <c r="LNF61" s="526"/>
      <c r="LNG61" s="526"/>
      <c r="LNH61" s="526"/>
      <c r="LNI61" s="526"/>
      <c r="LNJ61" s="526"/>
      <c r="LNK61" s="526"/>
      <c r="LNL61" s="526"/>
      <c r="LNM61" s="526"/>
      <c r="LNN61" s="526"/>
      <c r="LNO61" s="526"/>
      <c r="LNP61" s="526"/>
      <c r="LNQ61" s="526"/>
      <c r="LNR61" s="526"/>
      <c r="LNS61" s="526"/>
      <c r="LNT61" s="526"/>
      <c r="LNU61" s="526"/>
      <c r="LNV61" s="526"/>
      <c r="LNW61" s="526"/>
      <c r="LNX61" s="526"/>
      <c r="LNY61" s="526"/>
      <c r="LNZ61" s="526"/>
      <c r="LOA61" s="526"/>
      <c r="LOB61" s="526"/>
      <c r="LOC61" s="526"/>
      <c r="LOD61" s="526"/>
      <c r="LOE61" s="526"/>
      <c r="LOF61" s="526"/>
      <c r="LOG61" s="526"/>
      <c r="LOH61" s="526"/>
      <c r="LOI61" s="526"/>
      <c r="LOJ61" s="526"/>
      <c r="LOK61" s="526"/>
      <c r="LOL61" s="526"/>
      <c r="LOM61" s="526"/>
      <c r="LON61" s="526"/>
      <c r="LOO61" s="526"/>
      <c r="LOP61" s="526"/>
      <c r="LOQ61" s="526"/>
      <c r="LOR61" s="526"/>
      <c r="LOS61" s="526"/>
      <c r="LOT61" s="526"/>
      <c r="LOU61" s="526"/>
      <c r="LOV61" s="526"/>
      <c r="LOW61" s="526"/>
      <c r="LOX61" s="526"/>
      <c r="LOY61" s="526"/>
      <c r="LOZ61" s="526"/>
      <c r="LPA61" s="526"/>
      <c r="LPB61" s="526"/>
      <c r="LPC61" s="526"/>
      <c r="LPD61" s="526"/>
      <c r="LPE61" s="526"/>
      <c r="LPF61" s="526"/>
      <c r="LPG61" s="526"/>
      <c r="LPH61" s="526"/>
      <c r="LPI61" s="526"/>
      <c r="LPJ61" s="526"/>
      <c r="LPK61" s="526"/>
      <c r="LPL61" s="526"/>
      <c r="LPM61" s="526"/>
      <c r="LPN61" s="526"/>
      <c r="LPO61" s="526"/>
      <c r="LPP61" s="526"/>
      <c r="LPQ61" s="526"/>
      <c r="LPR61" s="526"/>
      <c r="LPS61" s="526"/>
      <c r="LPT61" s="526"/>
      <c r="LPU61" s="526"/>
      <c r="LPV61" s="526"/>
      <c r="LPW61" s="526"/>
      <c r="LPX61" s="526"/>
      <c r="LPY61" s="526"/>
      <c r="LPZ61" s="526"/>
      <c r="LQA61" s="526"/>
      <c r="LQB61" s="526"/>
      <c r="LQC61" s="526"/>
      <c r="LQD61" s="526"/>
      <c r="LQE61" s="526"/>
      <c r="LQF61" s="526"/>
      <c r="LQG61" s="526"/>
      <c r="LQH61" s="526"/>
      <c r="LQI61" s="526"/>
      <c r="LQJ61" s="526"/>
      <c r="LQK61" s="526"/>
      <c r="LQL61" s="526"/>
      <c r="LQM61" s="526"/>
      <c r="LQN61" s="526"/>
      <c r="LQO61" s="526"/>
      <c r="LQP61" s="526"/>
      <c r="LQQ61" s="526"/>
      <c r="LQR61" s="526"/>
      <c r="LQS61" s="526"/>
      <c r="LQT61" s="526"/>
      <c r="LQU61" s="526"/>
      <c r="LQV61" s="526"/>
      <c r="LQW61" s="526"/>
      <c r="LQX61" s="526"/>
      <c r="LQY61" s="526"/>
      <c r="LQZ61" s="526"/>
      <c r="LRA61" s="526"/>
      <c r="LRB61" s="526"/>
      <c r="LRC61" s="526"/>
      <c r="LRD61" s="526"/>
      <c r="LRE61" s="526"/>
      <c r="LRF61" s="526"/>
      <c r="LRG61" s="526"/>
      <c r="LRH61" s="526"/>
      <c r="LRI61" s="526"/>
      <c r="LRJ61" s="526"/>
      <c r="LRK61" s="526"/>
      <c r="LRL61" s="526"/>
      <c r="LRM61" s="526"/>
      <c r="LRN61" s="526"/>
      <c r="LRO61" s="526"/>
      <c r="LRP61" s="526"/>
      <c r="LRQ61" s="526"/>
      <c r="LRR61" s="526"/>
      <c r="LRS61" s="526"/>
      <c r="LRT61" s="526"/>
      <c r="LRU61" s="526"/>
      <c r="LRV61" s="526"/>
      <c r="LRW61" s="526"/>
      <c r="LRX61" s="526"/>
      <c r="LRY61" s="526"/>
      <c r="LRZ61" s="526"/>
      <c r="LSA61" s="526"/>
      <c r="LSB61" s="526"/>
      <c r="LSC61" s="526"/>
      <c r="LSD61" s="526"/>
      <c r="LSE61" s="526"/>
      <c r="LSF61" s="526"/>
      <c r="LSG61" s="526"/>
      <c r="LSH61" s="526"/>
      <c r="LSI61" s="526"/>
      <c r="LSJ61" s="526"/>
      <c r="LSK61" s="526"/>
      <c r="LSL61" s="526"/>
      <c r="LSM61" s="526"/>
      <c r="LSN61" s="526"/>
      <c r="LSO61" s="526"/>
      <c r="LSP61" s="526"/>
      <c r="LSQ61" s="526"/>
      <c r="LSR61" s="526"/>
      <c r="LSS61" s="526"/>
      <c r="LST61" s="526"/>
      <c r="LSU61" s="526"/>
      <c r="LSV61" s="526"/>
      <c r="LSW61" s="526"/>
      <c r="LSX61" s="526"/>
      <c r="LSY61" s="526"/>
      <c r="LSZ61" s="526"/>
      <c r="LTA61" s="526"/>
      <c r="LTB61" s="526"/>
      <c r="LTC61" s="526"/>
      <c r="LTD61" s="526"/>
      <c r="LTE61" s="526"/>
      <c r="LTF61" s="526"/>
      <c r="LTG61" s="526"/>
      <c r="LTH61" s="526"/>
      <c r="LTI61" s="526"/>
      <c r="LTJ61" s="526"/>
      <c r="LTK61" s="526"/>
      <c r="LTL61" s="526"/>
      <c r="LTM61" s="526"/>
      <c r="LTN61" s="526"/>
      <c r="LTO61" s="526"/>
      <c r="LTP61" s="526"/>
      <c r="LTQ61" s="526"/>
      <c r="LTR61" s="526"/>
      <c r="LTS61" s="526"/>
      <c r="LTT61" s="526"/>
      <c r="LTU61" s="526"/>
      <c r="LTV61" s="526"/>
      <c r="LTW61" s="526"/>
      <c r="LTX61" s="526"/>
      <c r="LTY61" s="526"/>
      <c r="LTZ61" s="526"/>
      <c r="LUA61" s="526"/>
      <c r="LUB61" s="526"/>
      <c r="LUC61" s="526"/>
      <c r="LUD61" s="526"/>
      <c r="LUE61" s="526"/>
      <c r="LUF61" s="526"/>
      <c r="LUG61" s="526"/>
      <c r="LUH61" s="526"/>
      <c r="LUI61" s="526"/>
      <c r="LUJ61" s="526"/>
      <c r="LUK61" s="526"/>
      <c r="LUL61" s="526"/>
      <c r="LUM61" s="526"/>
      <c r="LUN61" s="526"/>
      <c r="LUO61" s="526"/>
      <c r="LUP61" s="526"/>
      <c r="LUQ61" s="526"/>
      <c r="LUR61" s="526"/>
      <c r="LUS61" s="526"/>
      <c r="LUT61" s="526"/>
      <c r="LUU61" s="526"/>
      <c r="LUV61" s="526"/>
      <c r="LUW61" s="526"/>
      <c r="LUX61" s="526"/>
      <c r="LUY61" s="526"/>
      <c r="LUZ61" s="526"/>
      <c r="LVA61" s="526"/>
      <c r="LVB61" s="526"/>
      <c r="LVC61" s="526"/>
      <c r="LVD61" s="526"/>
      <c r="LVE61" s="526"/>
      <c r="LVF61" s="526"/>
      <c r="LVG61" s="526"/>
      <c r="LVH61" s="526"/>
      <c r="LVI61" s="526"/>
      <c r="LVJ61" s="526"/>
      <c r="LVK61" s="526"/>
      <c r="LVL61" s="526"/>
      <c r="LVM61" s="526"/>
      <c r="LVN61" s="526"/>
      <c r="LVO61" s="526"/>
      <c r="LVP61" s="526"/>
      <c r="LVQ61" s="526"/>
      <c r="LVR61" s="526"/>
      <c r="LVS61" s="526"/>
      <c r="LVT61" s="526"/>
      <c r="LVU61" s="526"/>
      <c r="LVV61" s="526"/>
      <c r="LVW61" s="526"/>
      <c r="LVX61" s="526"/>
      <c r="LVY61" s="526"/>
      <c r="LVZ61" s="526"/>
      <c r="LWA61" s="526"/>
      <c r="LWB61" s="526"/>
      <c r="LWC61" s="526"/>
      <c r="LWD61" s="526"/>
      <c r="LWE61" s="526"/>
      <c r="LWF61" s="526"/>
      <c r="LWG61" s="526"/>
      <c r="LWH61" s="526"/>
      <c r="LWI61" s="526"/>
      <c r="LWJ61" s="526"/>
      <c r="LWK61" s="526"/>
      <c r="LWL61" s="526"/>
      <c r="LWM61" s="526"/>
      <c r="LWN61" s="526"/>
      <c r="LWO61" s="526"/>
      <c r="LWP61" s="526"/>
      <c r="LWQ61" s="526"/>
      <c r="LWR61" s="526"/>
      <c r="LWS61" s="526"/>
      <c r="LWT61" s="526"/>
      <c r="LWU61" s="526"/>
      <c r="LWV61" s="526"/>
      <c r="LWW61" s="526"/>
      <c r="LWX61" s="526"/>
      <c r="LWY61" s="526"/>
      <c r="LWZ61" s="526"/>
      <c r="LXA61" s="526"/>
      <c r="LXB61" s="526"/>
      <c r="LXC61" s="526"/>
      <c r="LXD61" s="526"/>
      <c r="LXE61" s="526"/>
      <c r="LXF61" s="526"/>
      <c r="LXG61" s="526"/>
      <c r="LXH61" s="526"/>
      <c r="LXI61" s="526"/>
      <c r="LXJ61" s="526"/>
      <c r="LXK61" s="526"/>
      <c r="LXL61" s="526"/>
      <c r="LXM61" s="526"/>
      <c r="LXN61" s="526"/>
      <c r="LXO61" s="526"/>
      <c r="LXP61" s="526"/>
      <c r="LXQ61" s="526"/>
      <c r="LXR61" s="526"/>
      <c r="LXS61" s="526"/>
      <c r="LXT61" s="526"/>
      <c r="LXU61" s="526"/>
      <c r="LXV61" s="526"/>
      <c r="LXW61" s="526"/>
      <c r="LXX61" s="526"/>
      <c r="LXY61" s="526"/>
      <c r="LXZ61" s="526"/>
      <c r="LYA61" s="526"/>
      <c r="LYB61" s="526"/>
      <c r="LYC61" s="526"/>
      <c r="LYD61" s="526"/>
      <c r="LYE61" s="526"/>
      <c r="LYF61" s="526"/>
      <c r="LYG61" s="526"/>
      <c r="LYH61" s="526"/>
      <c r="LYI61" s="526"/>
      <c r="LYJ61" s="526"/>
      <c r="LYK61" s="526"/>
      <c r="LYL61" s="526"/>
      <c r="LYM61" s="526"/>
      <c r="LYN61" s="526"/>
      <c r="LYO61" s="526"/>
      <c r="LYP61" s="526"/>
      <c r="LYQ61" s="526"/>
      <c r="LYR61" s="526"/>
      <c r="LYS61" s="526"/>
      <c r="LYT61" s="526"/>
      <c r="LYU61" s="526"/>
      <c r="LYV61" s="526"/>
      <c r="LYW61" s="526"/>
      <c r="LYX61" s="526"/>
      <c r="LYY61" s="526"/>
      <c r="LYZ61" s="526"/>
      <c r="LZA61" s="526"/>
      <c r="LZB61" s="526"/>
      <c r="LZC61" s="526"/>
      <c r="LZD61" s="526"/>
      <c r="LZE61" s="526"/>
      <c r="LZF61" s="526"/>
      <c r="LZG61" s="526"/>
      <c r="LZH61" s="526"/>
      <c r="LZI61" s="526"/>
      <c r="LZJ61" s="526"/>
      <c r="LZK61" s="526"/>
      <c r="LZL61" s="526"/>
      <c r="LZM61" s="526"/>
      <c r="LZN61" s="526"/>
      <c r="LZO61" s="526"/>
      <c r="LZP61" s="526"/>
      <c r="LZQ61" s="526"/>
      <c r="LZR61" s="526"/>
      <c r="LZS61" s="526"/>
      <c r="LZT61" s="526"/>
      <c r="LZU61" s="526"/>
      <c r="LZV61" s="526"/>
      <c r="LZW61" s="526"/>
      <c r="LZX61" s="526"/>
      <c r="LZY61" s="526"/>
      <c r="LZZ61" s="526"/>
      <c r="MAA61" s="526"/>
      <c r="MAB61" s="526"/>
      <c r="MAC61" s="526"/>
      <c r="MAD61" s="526"/>
      <c r="MAE61" s="526"/>
      <c r="MAF61" s="526"/>
      <c r="MAG61" s="526"/>
      <c r="MAH61" s="526"/>
      <c r="MAI61" s="526"/>
      <c r="MAJ61" s="526"/>
      <c r="MAK61" s="526"/>
      <c r="MAL61" s="526"/>
      <c r="MAM61" s="526"/>
      <c r="MAN61" s="526"/>
      <c r="MAO61" s="526"/>
      <c r="MAP61" s="526"/>
      <c r="MAQ61" s="526"/>
      <c r="MAR61" s="526"/>
      <c r="MAS61" s="526"/>
      <c r="MAT61" s="526"/>
      <c r="MAU61" s="526"/>
      <c r="MAV61" s="526"/>
      <c r="MAW61" s="526"/>
      <c r="MAX61" s="526"/>
      <c r="MAY61" s="526"/>
      <c r="MAZ61" s="526"/>
      <c r="MBA61" s="526"/>
      <c r="MBB61" s="526"/>
      <c r="MBC61" s="526"/>
      <c r="MBD61" s="526"/>
      <c r="MBE61" s="526"/>
      <c r="MBF61" s="526"/>
      <c r="MBG61" s="526"/>
      <c r="MBH61" s="526"/>
      <c r="MBI61" s="526"/>
      <c r="MBJ61" s="526"/>
      <c r="MBK61" s="526"/>
      <c r="MBL61" s="526"/>
      <c r="MBM61" s="526"/>
      <c r="MBN61" s="526"/>
      <c r="MBO61" s="526"/>
      <c r="MBP61" s="526"/>
      <c r="MBQ61" s="526"/>
      <c r="MBR61" s="526"/>
      <c r="MBS61" s="526"/>
      <c r="MBT61" s="526"/>
      <c r="MBU61" s="526"/>
      <c r="MBV61" s="526"/>
      <c r="MBW61" s="526"/>
      <c r="MBX61" s="526"/>
      <c r="MBY61" s="526"/>
      <c r="MBZ61" s="526"/>
      <c r="MCA61" s="526"/>
      <c r="MCB61" s="526"/>
      <c r="MCC61" s="526"/>
      <c r="MCD61" s="526"/>
      <c r="MCE61" s="526"/>
      <c r="MCF61" s="526"/>
      <c r="MCG61" s="526"/>
      <c r="MCH61" s="526"/>
      <c r="MCI61" s="526"/>
      <c r="MCJ61" s="526"/>
      <c r="MCK61" s="526"/>
      <c r="MCL61" s="526"/>
      <c r="MCM61" s="526"/>
      <c r="MCN61" s="526"/>
      <c r="MCO61" s="526"/>
      <c r="MCP61" s="526"/>
      <c r="MCQ61" s="526"/>
      <c r="MCR61" s="526"/>
      <c r="MCS61" s="526"/>
      <c r="MCT61" s="526"/>
      <c r="MCU61" s="526"/>
      <c r="MCV61" s="526"/>
      <c r="MCW61" s="526"/>
      <c r="MCX61" s="526"/>
      <c r="MCY61" s="526"/>
      <c r="MCZ61" s="526"/>
      <c r="MDA61" s="526"/>
      <c r="MDB61" s="526"/>
      <c r="MDC61" s="526"/>
      <c r="MDD61" s="526"/>
      <c r="MDE61" s="526"/>
      <c r="MDF61" s="526"/>
      <c r="MDG61" s="526"/>
      <c r="MDH61" s="526"/>
      <c r="MDI61" s="526"/>
      <c r="MDJ61" s="526"/>
      <c r="MDK61" s="526"/>
      <c r="MDL61" s="526"/>
      <c r="MDM61" s="526"/>
      <c r="MDN61" s="526"/>
      <c r="MDO61" s="526"/>
      <c r="MDP61" s="526"/>
      <c r="MDQ61" s="526"/>
      <c r="MDR61" s="526"/>
      <c r="MDS61" s="526"/>
      <c r="MDT61" s="526"/>
      <c r="MDU61" s="526"/>
      <c r="MDV61" s="526"/>
      <c r="MDW61" s="526"/>
      <c r="MDX61" s="526"/>
      <c r="MDY61" s="526"/>
      <c r="MDZ61" s="526"/>
      <c r="MEA61" s="526"/>
      <c r="MEB61" s="526"/>
      <c r="MEC61" s="526"/>
      <c r="MED61" s="526"/>
      <c r="MEE61" s="526"/>
      <c r="MEF61" s="526"/>
      <c r="MEG61" s="526"/>
      <c r="MEH61" s="526"/>
      <c r="MEI61" s="526"/>
      <c r="MEJ61" s="526"/>
      <c r="MEK61" s="526"/>
      <c r="MEL61" s="526"/>
      <c r="MEM61" s="526"/>
      <c r="MEN61" s="526"/>
      <c r="MEO61" s="526"/>
      <c r="MEP61" s="526"/>
      <c r="MEQ61" s="526"/>
      <c r="MER61" s="526"/>
      <c r="MES61" s="526"/>
      <c r="MET61" s="526"/>
      <c r="MEU61" s="526"/>
      <c r="MEV61" s="526"/>
      <c r="MEW61" s="526"/>
      <c r="MEX61" s="526"/>
      <c r="MEY61" s="526"/>
      <c r="MEZ61" s="526"/>
      <c r="MFA61" s="526"/>
      <c r="MFB61" s="526"/>
      <c r="MFC61" s="526"/>
      <c r="MFD61" s="526"/>
      <c r="MFE61" s="526"/>
      <c r="MFF61" s="526"/>
      <c r="MFG61" s="526"/>
      <c r="MFH61" s="526"/>
      <c r="MFI61" s="526"/>
      <c r="MFJ61" s="526"/>
      <c r="MFK61" s="526"/>
      <c r="MFL61" s="526"/>
      <c r="MFM61" s="526"/>
      <c r="MFN61" s="526"/>
      <c r="MFO61" s="526"/>
      <c r="MFP61" s="526"/>
      <c r="MFQ61" s="526"/>
      <c r="MFR61" s="526"/>
      <c r="MFS61" s="526"/>
      <c r="MFT61" s="526"/>
      <c r="MFU61" s="526"/>
      <c r="MFV61" s="526"/>
      <c r="MFW61" s="526"/>
      <c r="MFX61" s="526"/>
      <c r="MFY61" s="526"/>
      <c r="MFZ61" s="526"/>
      <c r="MGA61" s="526"/>
      <c r="MGB61" s="526"/>
      <c r="MGC61" s="526"/>
      <c r="MGD61" s="526"/>
      <c r="MGE61" s="526"/>
      <c r="MGF61" s="526"/>
      <c r="MGG61" s="526"/>
      <c r="MGH61" s="526"/>
      <c r="MGI61" s="526"/>
      <c r="MGJ61" s="526"/>
      <c r="MGK61" s="526"/>
      <c r="MGL61" s="526"/>
      <c r="MGM61" s="526"/>
      <c r="MGN61" s="526"/>
      <c r="MGO61" s="526"/>
      <c r="MGP61" s="526"/>
      <c r="MGQ61" s="526"/>
      <c r="MGR61" s="526"/>
      <c r="MGS61" s="526"/>
      <c r="MGT61" s="526"/>
      <c r="MGU61" s="526"/>
      <c r="MGV61" s="526"/>
      <c r="MGW61" s="526"/>
      <c r="MGX61" s="526"/>
      <c r="MGY61" s="526"/>
      <c r="MGZ61" s="526"/>
      <c r="MHA61" s="526"/>
      <c r="MHB61" s="526"/>
      <c r="MHC61" s="526"/>
      <c r="MHD61" s="526"/>
      <c r="MHE61" s="526"/>
      <c r="MHF61" s="526"/>
      <c r="MHG61" s="526"/>
      <c r="MHH61" s="526"/>
      <c r="MHI61" s="526"/>
      <c r="MHJ61" s="526"/>
      <c r="MHK61" s="526"/>
      <c r="MHL61" s="526"/>
      <c r="MHM61" s="526"/>
      <c r="MHN61" s="526"/>
      <c r="MHO61" s="526"/>
      <c r="MHP61" s="526"/>
      <c r="MHQ61" s="526"/>
      <c r="MHR61" s="526"/>
      <c r="MHS61" s="526"/>
      <c r="MHT61" s="526"/>
      <c r="MHU61" s="526"/>
      <c r="MHV61" s="526"/>
      <c r="MHW61" s="526"/>
      <c r="MHX61" s="526"/>
      <c r="MHY61" s="526"/>
      <c r="MHZ61" s="526"/>
      <c r="MIA61" s="526"/>
      <c r="MIB61" s="526"/>
      <c r="MIC61" s="526"/>
      <c r="MID61" s="526"/>
      <c r="MIE61" s="526"/>
      <c r="MIF61" s="526"/>
      <c r="MIG61" s="526"/>
      <c r="MIH61" s="526"/>
      <c r="MII61" s="526"/>
      <c r="MIJ61" s="526"/>
      <c r="MIK61" s="526"/>
      <c r="MIL61" s="526"/>
      <c r="MIM61" s="526"/>
      <c r="MIN61" s="526"/>
      <c r="MIO61" s="526"/>
      <c r="MIP61" s="526"/>
      <c r="MIQ61" s="526"/>
      <c r="MIR61" s="526"/>
      <c r="MIS61" s="526"/>
      <c r="MIT61" s="526"/>
      <c r="MIU61" s="526"/>
      <c r="MIV61" s="526"/>
      <c r="MIW61" s="526"/>
      <c r="MIX61" s="526"/>
      <c r="MIY61" s="526"/>
      <c r="MIZ61" s="526"/>
      <c r="MJA61" s="526"/>
      <c r="MJB61" s="526"/>
      <c r="MJC61" s="526"/>
      <c r="MJD61" s="526"/>
      <c r="MJE61" s="526"/>
      <c r="MJF61" s="526"/>
      <c r="MJG61" s="526"/>
      <c r="MJH61" s="526"/>
      <c r="MJI61" s="526"/>
      <c r="MJJ61" s="526"/>
      <c r="MJK61" s="526"/>
      <c r="MJL61" s="526"/>
      <c r="MJM61" s="526"/>
      <c r="MJN61" s="526"/>
      <c r="MJO61" s="526"/>
      <c r="MJP61" s="526"/>
      <c r="MJQ61" s="526"/>
      <c r="MJR61" s="526"/>
      <c r="MJS61" s="526"/>
      <c r="MJT61" s="526"/>
      <c r="MJU61" s="526"/>
      <c r="MJV61" s="526"/>
      <c r="MJW61" s="526"/>
      <c r="MJX61" s="526"/>
      <c r="MJY61" s="526"/>
      <c r="MJZ61" s="526"/>
      <c r="MKA61" s="526"/>
      <c r="MKB61" s="526"/>
      <c r="MKC61" s="526"/>
      <c r="MKD61" s="526"/>
      <c r="MKE61" s="526"/>
      <c r="MKF61" s="526"/>
      <c r="MKG61" s="526"/>
      <c r="MKH61" s="526"/>
      <c r="MKI61" s="526"/>
      <c r="MKJ61" s="526"/>
      <c r="MKK61" s="526"/>
      <c r="MKL61" s="526"/>
      <c r="MKM61" s="526"/>
      <c r="MKN61" s="526"/>
      <c r="MKO61" s="526"/>
      <c r="MKP61" s="526"/>
      <c r="MKQ61" s="526"/>
      <c r="MKR61" s="526"/>
      <c r="MKS61" s="526"/>
      <c r="MKT61" s="526"/>
      <c r="MKU61" s="526"/>
      <c r="MKV61" s="526"/>
      <c r="MKW61" s="526"/>
      <c r="MKX61" s="526"/>
      <c r="MKY61" s="526"/>
      <c r="MKZ61" s="526"/>
      <c r="MLA61" s="526"/>
      <c r="MLB61" s="526"/>
      <c r="MLC61" s="526"/>
      <c r="MLD61" s="526"/>
      <c r="MLE61" s="526"/>
      <c r="MLF61" s="526"/>
      <c r="MLG61" s="526"/>
      <c r="MLH61" s="526"/>
      <c r="MLI61" s="526"/>
      <c r="MLJ61" s="526"/>
      <c r="MLK61" s="526"/>
      <c r="MLL61" s="526"/>
      <c r="MLM61" s="526"/>
      <c r="MLN61" s="526"/>
      <c r="MLO61" s="526"/>
      <c r="MLP61" s="526"/>
      <c r="MLQ61" s="526"/>
      <c r="MLR61" s="526"/>
      <c r="MLS61" s="526"/>
      <c r="MLT61" s="526"/>
      <c r="MLU61" s="526"/>
      <c r="MLV61" s="526"/>
      <c r="MLW61" s="526"/>
      <c r="MLX61" s="526"/>
      <c r="MLY61" s="526"/>
      <c r="MLZ61" s="526"/>
      <c r="MMA61" s="526"/>
      <c r="MMB61" s="526"/>
      <c r="MMC61" s="526"/>
      <c r="MMD61" s="526"/>
      <c r="MME61" s="526"/>
      <c r="MMF61" s="526"/>
      <c r="MMG61" s="526"/>
      <c r="MMH61" s="526"/>
      <c r="MMI61" s="526"/>
      <c r="MMJ61" s="526"/>
      <c r="MMK61" s="526"/>
      <c r="MML61" s="526"/>
      <c r="MMM61" s="526"/>
      <c r="MMN61" s="526"/>
      <c r="MMO61" s="526"/>
      <c r="MMP61" s="526"/>
      <c r="MMQ61" s="526"/>
      <c r="MMR61" s="526"/>
      <c r="MMS61" s="526"/>
      <c r="MMT61" s="526"/>
      <c r="MMU61" s="526"/>
      <c r="MMV61" s="526"/>
      <c r="MMW61" s="526"/>
      <c r="MMX61" s="526"/>
      <c r="MMY61" s="526"/>
      <c r="MMZ61" s="526"/>
      <c r="MNA61" s="526"/>
      <c r="MNB61" s="526"/>
      <c r="MNC61" s="526"/>
      <c r="MND61" s="526"/>
      <c r="MNE61" s="526"/>
      <c r="MNF61" s="526"/>
      <c r="MNG61" s="526"/>
      <c r="MNH61" s="526"/>
      <c r="MNI61" s="526"/>
      <c r="MNJ61" s="526"/>
      <c r="MNK61" s="526"/>
      <c r="MNL61" s="526"/>
      <c r="MNM61" s="526"/>
      <c r="MNN61" s="526"/>
      <c r="MNO61" s="526"/>
      <c r="MNP61" s="526"/>
      <c r="MNQ61" s="526"/>
      <c r="MNR61" s="526"/>
      <c r="MNS61" s="526"/>
      <c r="MNT61" s="526"/>
      <c r="MNU61" s="526"/>
      <c r="MNV61" s="526"/>
      <c r="MNW61" s="526"/>
      <c r="MNX61" s="526"/>
      <c r="MNY61" s="526"/>
      <c r="MNZ61" s="526"/>
      <c r="MOA61" s="526"/>
      <c r="MOB61" s="526"/>
      <c r="MOC61" s="526"/>
      <c r="MOD61" s="526"/>
      <c r="MOE61" s="526"/>
      <c r="MOF61" s="526"/>
      <c r="MOG61" s="526"/>
      <c r="MOH61" s="526"/>
      <c r="MOI61" s="526"/>
      <c r="MOJ61" s="526"/>
      <c r="MOK61" s="526"/>
      <c r="MOL61" s="526"/>
      <c r="MOM61" s="526"/>
      <c r="MON61" s="526"/>
      <c r="MOO61" s="526"/>
      <c r="MOP61" s="526"/>
      <c r="MOQ61" s="526"/>
      <c r="MOR61" s="526"/>
      <c r="MOS61" s="526"/>
      <c r="MOT61" s="526"/>
      <c r="MOU61" s="526"/>
      <c r="MOV61" s="526"/>
      <c r="MOW61" s="526"/>
      <c r="MOX61" s="526"/>
      <c r="MOY61" s="526"/>
      <c r="MOZ61" s="526"/>
      <c r="MPA61" s="526"/>
      <c r="MPB61" s="526"/>
      <c r="MPC61" s="526"/>
      <c r="MPD61" s="526"/>
      <c r="MPE61" s="526"/>
      <c r="MPF61" s="526"/>
      <c r="MPG61" s="526"/>
      <c r="MPH61" s="526"/>
      <c r="MPI61" s="526"/>
      <c r="MPJ61" s="526"/>
      <c r="MPK61" s="526"/>
      <c r="MPL61" s="526"/>
      <c r="MPM61" s="526"/>
      <c r="MPN61" s="526"/>
      <c r="MPO61" s="526"/>
      <c r="MPP61" s="526"/>
      <c r="MPQ61" s="526"/>
      <c r="MPR61" s="526"/>
      <c r="MPS61" s="526"/>
      <c r="MPT61" s="526"/>
      <c r="MPU61" s="526"/>
      <c r="MPV61" s="526"/>
      <c r="MPW61" s="526"/>
      <c r="MPX61" s="526"/>
      <c r="MPY61" s="526"/>
      <c r="MPZ61" s="526"/>
      <c r="MQA61" s="526"/>
      <c r="MQB61" s="526"/>
      <c r="MQC61" s="526"/>
      <c r="MQD61" s="526"/>
      <c r="MQE61" s="526"/>
      <c r="MQF61" s="526"/>
      <c r="MQG61" s="526"/>
      <c r="MQH61" s="526"/>
      <c r="MQI61" s="526"/>
      <c r="MQJ61" s="526"/>
      <c r="MQK61" s="526"/>
      <c r="MQL61" s="526"/>
      <c r="MQM61" s="526"/>
      <c r="MQN61" s="526"/>
      <c r="MQO61" s="526"/>
      <c r="MQP61" s="526"/>
      <c r="MQQ61" s="526"/>
      <c r="MQR61" s="526"/>
      <c r="MQS61" s="526"/>
      <c r="MQT61" s="526"/>
      <c r="MQU61" s="526"/>
      <c r="MQV61" s="526"/>
      <c r="MQW61" s="526"/>
      <c r="MQX61" s="526"/>
      <c r="MQY61" s="526"/>
      <c r="MQZ61" s="526"/>
      <c r="MRA61" s="526"/>
      <c r="MRB61" s="526"/>
      <c r="MRC61" s="526"/>
      <c r="MRD61" s="526"/>
      <c r="MRE61" s="526"/>
      <c r="MRF61" s="526"/>
      <c r="MRG61" s="526"/>
      <c r="MRH61" s="526"/>
      <c r="MRI61" s="526"/>
      <c r="MRJ61" s="526"/>
      <c r="MRK61" s="526"/>
      <c r="MRL61" s="526"/>
      <c r="MRM61" s="526"/>
      <c r="MRN61" s="526"/>
      <c r="MRO61" s="526"/>
      <c r="MRP61" s="526"/>
      <c r="MRQ61" s="526"/>
      <c r="MRR61" s="526"/>
      <c r="MRS61" s="526"/>
      <c r="MRT61" s="526"/>
      <c r="MRU61" s="526"/>
      <c r="MRV61" s="526"/>
      <c r="MRW61" s="526"/>
      <c r="MRX61" s="526"/>
      <c r="MRY61" s="526"/>
      <c r="MRZ61" s="526"/>
      <c r="MSA61" s="526"/>
      <c r="MSB61" s="526"/>
      <c r="MSC61" s="526"/>
      <c r="MSD61" s="526"/>
      <c r="MSE61" s="526"/>
      <c r="MSF61" s="526"/>
      <c r="MSG61" s="526"/>
      <c r="MSH61" s="526"/>
      <c r="MSI61" s="526"/>
      <c r="MSJ61" s="526"/>
      <c r="MSK61" s="526"/>
      <c r="MSL61" s="526"/>
      <c r="MSM61" s="526"/>
      <c r="MSN61" s="526"/>
      <c r="MSO61" s="526"/>
      <c r="MSP61" s="526"/>
      <c r="MSQ61" s="526"/>
      <c r="MSR61" s="526"/>
      <c r="MSS61" s="526"/>
      <c r="MST61" s="526"/>
      <c r="MSU61" s="526"/>
      <c r="MSV61" s="526"/>
      <c r="MSW61" s="526"/>
      <c r="MSX61" s="526"/>
      <c r="MSY61" s="526"/>
      <c r="MSZ61" s="526"/>
      <c r="MTA61" s="526"/>
      <c r="MTB61" s="526"/>
      <c r="MTC61" s="526"/>
      <c r="MTD61" s="526"/>
      <c r="MTE61" s="526"/>
      <c r="MTF61" s="526"/>
      <c r="MTG61" s="526"/>
      <c r="MTH61" s="526"/>
      <c r="MTI61" s="526"/>
      <c r="MTJ61" s="526"/>
      <c r="MTK61" s="526"/>
      <c r="MTL61" s="526"/>
      <c r="MTM61" s="526"/>
      <c r="MTN61" s="526"/>
      <c r="MTO61" s="526"/>
      <c r="MTP61" s="526"/>
      <c r="MTQ61" s="526"/>
      <c r="MTR61" s="526"/>
      <c r="MTS61" s="526"/>
      <c r="MTT61" s="526"/>
      <c r="MTU61" s="526"/>
      <c r="MTV61" s="526"/>
      <c r="MTW61" s="526"/>
      <c r="MTX61" s="526"/>
      <c r="MTY61" s="526"/>
      <c r="MTZ61" s="526"/>
      <c r="MUA61" s="526"/>
      <c r="MUB61" s="526"/>
      <c r="MUC61" s="526"/>
      <c r="MUD61" s="526"/>
      <c r="MUE61" s="526"/>
      <c r="MUF61" s="526"/>
      <c r="MUG61" s="526"/>
      <c r="MUH61" s="526"/>
      <c r="MUI61" s="526"/>
      <c r="MUJ61" s="526"/>
      <c r="MUK61" s="526"/>
      <c r="MUL61" s="526"/>
      <c r="MUM61" s="526"/>
      <c r="MUN61" s="526"/>
      <c r="MUO61" s="526"/>
      <c r="MUP61" s="526"/>
      <c r="MUQ61" s="526"/>
      <c r="MUR61" s="526"/>
      <c r="MUS61" s="526"/>
      <c r="MUT61" s="526"/>
      <c r="MUU61" s="526"/>
      <c r="MUV61" s="526"/>
      <c r="MUW61" s="526"/>
      <c r="MUX61" s="526"/>
      <c r="MUY61" s="526"/>
      <c r="MUZ61" s="526"/>
      <c r="MVA61" s="526"/>
      <c r="MVB61" s="526"/>
      <c r="MVC61" s="526"/>
      <c r="MVD61" s="526"/>
      <c r="MVE61" s="526"/>
      <c r="MVF61" s="526"/>
      <c r="MVG61" s="526"/>
      <c r="MVH61" s="526"/>
      <c r="MVI61" s="526"/>
      <c r="MVJ61" s="526"/>
      <c r="MVK61" s="526"/>
      <c r="MVL61" s="526"/>
      <c r="MVM61" s="526"/>
      <c r="MVN61" s="526"/>
      <c r="MVO61" s="526"/>
      <c r="MVP61" s="526"/>
      <c r="MVQ61" s="526"/>
      <c r="MVR61" s="526"/>
      <c r="MVS61" s="526"/>
      <c r="MVT61" s="526"/>
      <c r="MVU61" s="526"/>
      <c r="MVV61" s="526"/>
      <c r="MVW61" s="526"/>
      <c r="MVX61" s="526"/>
      <c r="MVY61" s="526"/>
      <c r="MVZ61" s="526"/>
      <c r="MWA61" s="526"/>
      <c r="MWB61" s="526"/>
      <c r="MWC61" s="526"/>
      <c r="MWD61" s="526"/>
      <c r="MWE61" s="526"/>
      <c r="MWF61" s="526"/>
      <c r="MWG61" s="526"/>
      <c r="MWH61" s="526"/>
      <c r="MWI61" s="526"/>
      <c r="MWJ61" s="526"/>
      <c r="MWK61" s="526"/>
      <c r="MWL61" s="526"/>
      <c r="MWM61" s="526"/>
      <c r="MWN61" s="526"/>
      <c r="MWO61" s="526"/>
      <c r="MWP61" s="526"/>
      <c r="MWQ61" s="526"/>
      <c r="MWR61" s="526"/>
      <c r="MWS61" s="526"/>
      <c r="MWT61" s="526"/>
      <c r="MWU61" s="526"/>
      <c r="MWV61" s="526"/>
      <c r="MWW61" s="526"/>
      <c r="MWX61" s="526"/>
      <c r="MWY61" s="526"/>
      <c r="MWZ61" s="526"/>
      <c r="MXA61" s="526"/>
      <c r="MXB61" s="526"/>
      <c r="MXC61" s="526"/>
      <c r="MXD61" s="526"/>
      <c r="MXE61" s="526"/>
      <c r="MXF61" s="526"/>
      <c r="MXG61" s="526"/>
      <c r="MXH61" s="526"/>
      <c r="MXI61" s="526"/>
      <c r="MXJ61" s="526"/>
      <c r="MXK61" s="526"/>
      <c r="MXL61" s="526"/>
      <c r="MXM61" s="526"/>
      <c r="MXN61" s="526"/>
      <c r="MXO61" s="526"/>
      <c r="MXP61" s="526"/>
      <c r="MXQ61" s="526"/>
      <c r="MXR61" s="526"/>
      <c r="MXS61" s="526"/>
      <c r="MXT61" s="526"/>
      <c r="MXU61" s="526"/>
      <c r="MXV61" s="526"/>
      <c r="MXW61" s="526"/>
      <c r="MXX61" s="526"/>
      <c r="MXY61" s="526"/>
      <c r="MXZ61" s="526"/>
      <c r="MYA61" s="526"/>
      <c r="MYB61" s="526"/>
      <c r="MYC61" s="526"/>
      <c r="MYD61" s="526"/>
      <c r="MYE61" s="526"/>
      <c r="MYF61" s="526"/>
      <c r="MYG61" s="526"/>
      <c r="MYH61" s="526"/>
      <c r="MYI61" s="526"/>
      <c r="MYJ61" s="526"/>
      <c r="MYK61" s="526"/>
      <c r="MYL61" s="526"/>
      <c r="MYM61" s="526"/>
      <c r="MYN61" s="526"/>
      <c r="MYO61" s="526"/>
      <c r="MYP61" s="526"/>
      <c r="MYQ61" s="526"/>
      <c r="MYR61" s="526"/>
      <c r="MYS61" s="526"/>
      <c r="MYT61" s="526"/>
      <c r="MYU61" s="526"/>
      <c r="MYV61" s="526"/>
      <c r="MYW61" s="526"/>
      <c r="MYX61" s="526"/>
      <c r="MYY61" s="526"/>
      <c r="MYZ61" s="526"/>
      <c r="MZA61" s="526"/>
      <c r="MZB61" s="526"/>
      <c r="MZC61" s="526"/>
      <c r="MZD61" s="526"/>
      <c r="MZE61" s="526"/>
      <c r="MZF61" s="526"/>
      <c r="MZG61" s="526"/>
      <c r="MZH61" s="526"/>
      <c r="MZI61" s="526"/>
      <c r="MZJ61" s="526"/>
      <c r="MZK61" s="526"/>
      <c r="MZL61" s="526"/>
      <c r="MZM61" s="526"/>
      <c r="MZN61" s="526"/>
      <c r="MZO61" s="526"/>
      <c r="MZP61" s="526"/>
      <c r="MZQ61" s="526"/>
      <c r="MZR61" s="526"/>
      <c r="MZS61" s="526"/>
      <c r="MZT61" s="526"/>
      <c r="MZU61" s="526"/>
      <c r="MZV61" s="526"/>
      <c r="MZW61" s="526"/>
      <c r="MZX61" s="526"/>
      <c r="MZY61" s="526"/>
      <c r="MZZ61" s="526"/>
      <c r="NAA61" s="526"/>
      <c r="NAB61" s="526"/>
      <c r="NAC61" s="526"/>
      <c r="NAD61" s="526"/>
      <c r="NAE61" s="526"/>
      <c r="NAF61" s="526"/>
      <c r="NAG61" s="526"/>
      <c r="NAH61" s="526"/>
      <c r="NAI61" s="526"/>
      <c r="NAJ61" s="526"/>
      <c r="NAK61" s="526"/>
      <c r="NAL61" s="526"/>
      <c r="NAM61" s="526"/>
      <c r="NAN61" s="526"/>
      <c r="NAO61" s="526"/>
      <c r="NAP61" s="526"/>
      <c r="NAQ61" s="526"/>
      <c r="NAR61" s="526"/>
      <c r="NAS61" s="526"/>
      <c r="NAT61" s="526"/>
      <c r="NAU61" s="526"/>
      <c r="NAV61" s="526"/>
      <c r="NAW61" s="526"/>
      <c r="NAX61" s="526"/>
      <c r="NAY61" s="526"/>
      <c r="NAZ61" s="526"/>
      <c r="NBA61" s="526"/>
      <c r="NBB61" s="526"/>
      <c r="NBC61" s="526"/>
      <c r="NBD61" s="526"/>
      <c r="NBE61" s="526"/>
      <c r="NBF61" s="526"/>
      <c r="NBG61" s="526"/>
      <c r="NBH61" s="526"/>
      <c r="NBI61" s="526"/>
      <c r="NBJ61" s="526"/>
      <c r="NBK61" s="526"/>
      <c r="NBL61" s="526"/>
      <c r="NBM61" s="526"/>
      <c r="NBN61" s="526"/>
      <c r="NBO61" s="526"/>
      <c r="NBP61" s="526"/>
      <c r="NBQ61" s="526"/>
      <c r="NBR61" s="526"/>
      <c r="NBS61" s="526"/>
      <c r="NBT61" s="526"/>
      <c r="NBU61" s="526"/>
      <c r="NBV61" s="526"/>
      <c r="NBW61" s="526"/>
      <c r="NBX61" s="526"/>
      <c r="NBY61" s="526"/>
      <c r="NBZ61" s="526"/>
      <c r="NCA61" s="526"/>
      <c r="NCB61" s="526"/>
      <c r="NCC61" s="526"/>
      <c r="NCD61" s="526"/>
      <c r="NCE61" s="526"/>
      <c r="NCF61" s="526"/>
      <c r="NCG61" s="526"/>
      <c r="NCH61" s="526"/>
      <c r="NCI61" s="526"/>
      <c r="NCJ61" s="526"/>
      <c r="NCK61" s="526"/>
      <c r="NCL61" s="526"/>
      <c r="NCM61" s="526"/>
      <c r="NCN61" s="526"/>
      <c r="NCO61" s="526"/>
      <c r="NCP61" s="526"/>
      <c r="NCQ61" s="526"/>
      <c r="NCR61" s="526"/>
      <c r="NCS61" s="526"/>
      <c r="NCT61" s="526"/>
      <c r="NCU61" s="526"/>
      <c r="NCV61" s="526"/>
      <c r="NCW61" s="526"/>
      <c r="NCX61" s="526"/>
      <c r="NCY61" s="526"/>
      <c r="NCZ61" s="526"/>
      <c r="NDA61" s="526"/>
      <c r="NDB61" s="526"/>
      <c r="NDC61" s="526"/>
      <c r="NDD61" s="526"/>
      <c r="NDE61" s="526"/>
      <c r="NDF61" s="526"/>
      <c r="NDG61" s="526"/>
      <c r="NDH61" s="526"/>
      <c r="NDI61" s="526"/>
      <c r="NDJ61" s="526"/>
      <c r="NDK61" s="526"/>
      <c r="NDL61" s="526"/>
      <c r="NDM61" s="526"/>
      <c r="NDN61" s="526"/>
      <c r="NDO61" s="526"/>
      <c r="NDP61" s="526"/>
      <c r="NDQ61" s="526"/>
      <c r="NDR61" s="526"/>
      <c r="NDS61" s="526"/>
      <c r="NDT61" s="526"/>
      <c r="NDU61" s="526"/>
      <c r="NDV61" s="526"/>
      <c r="NDW61" s="526"/>
      <c r="NDX61" s="526"/>
      <c r="NDY61" s="526"/>
      <c r="NDZ61" s="526"/>
      <c r="NEA61" s="526"/>
      <c r="NEB61" s="526"/>
      <c r="NEC61" s="526"/>
      <c r="NED61" s="526"/>
      <c r="NEE61" s="526"/>
      <c r="NEF61" s="526"/>
      <c r="NEG61" s="526"/>
      <c r="NEH61" s="526"/>
      <c r="NEI61" s="526"/>
      <c r="NEJ61" s="526"/>
      <c r="NEK61" s="526"/>
      <c r="NEL61" s="526"/>
      <c r="NEM61" s="526"/>
      <c r="NEN61" s="526"/>
      <c r="NEO61" s="526"/>
      <c r="NEP61" s="526"/>
      <c r="NEQ61" s="526"/>
      <c r="NER61" s="526"/>
      <c r="NES61" s="526"/>
      <c r="NET61" s="526"/>
      <c r="NEU61" s="526"/>
      <c r="NEV61" s="526"/>
      <c r="NEW61" s="526"/>
      <c r="NEX61" s="526"/>
      <c r="NEY61" s="526"/>
      <c r="NEZ61" s="526"/>
      <c r="NFA61" s="526"/>
      <c r="NFB61" s="526"/>
      <c r="NFC61" s="526"/>
      <c r="NFD61" s="526"/>
      <c r="NFE61" s="526"/>
      <c r="NFF61" s="526"/>
      <c r="NFG61" s="526"/>
      <c r="NFH61" s="526"/>
      <c r="NFI61" s="526"/>
      <c r="NFJ61" s="526"/>
      <c r="NFK61" s="526"/>
      <c r="NFL61" s="526"/>
      <c r="NFM61" s="526"/>
      <c r="NFN61" s="526"/>
      <c r="NFO61" s="526"/>
      <c r="NFP61" s="526"/>
      <c r="NFQ61" s="526"/>
      <c r="NFR61" s="526"/>
      <c r="NFS61" s="526"/>
      <c r="NFT61" s="526"/>
      <c r="NFU61" s="526"/>
      <c r="NFV61" s="526"/>
      <c r="NFW61" s="526"/>
      <c r="NFX61" s="526"/>
      <c r="NFY61" s="526"/>
      <c r="NFZ61" s="526"/>
      <c r="NGA61" s="526"/>
      <c r="NGB61" s="526"/>
      <c r="NGC61" s="526"/>
      <c r="NGD61" s="526"/>
      <c r="NGE61" s="526"/>
      <c r="NGF61" s="526"/>
      <c r="NGG61" s="526"/>
      <c r="NGH61" s="526"/>
      <c r="NGI61" s="526"/>
      <c r="NGJ61" s="526"/>
      <c r="NGK61" s="526"/>
      <c r="NGL61" s="526"/>
      <c r="NGM61" s="526"/>
      <c r="NGN61" s="526"/>
      <c r="NGO61" s="526"/>
      <c r="NGP61" s="526"/>
      <c r="NGQ61" s="526"/>
      <c r="NGR61" s="526"/>
      <c r="NGS61" s="526"/>
      <c r="NGT61" s="526"/>
      <c r="NGU61" s="526"/>
      <c r="NGV61" s="526"/>
      <c r="NGW61" s="526"/>
      <c r="NGX61" s="526"/>
      <c r="NGY61" s="526"/>
      <c r="NGZ61" s="526"/>
      <c r="NHA61" s="526"/>
      <c r="NHB61" s="526"/>
      <c r="NHC61" s="526"/>
      <c r="NHD61" s="526"/>
      <c r="NHE61" s="526"/>
      <c r="NHF61" s="526"/>
      <c r="NHG61" s="526"/>
      <c r="NHH61" s="526"/>
      <c r="NHI61" s="526"/>
      <c r="NHJ61" s="526"/>
      <c r="NHK61" s="526"/>
      <c r="NHL61" s="526"/>
      <c r="NHM61" s="526"/>
      <c r="NHN61" s="526"/>
      <c r="NHO61" s="526"/>
      <c r="NHP61" s="526"/>
      <c r="NHQ61" s="526"/>
      <c r="NHR61" s="526"/>
      <c r="NHS61" s="526"/>
      <c r="NHT61" s="526"/>
      <c r="NHU61" s="526"/>
      <c r="NHV61" s="526"/>
      <c r="NHW61" s="526"/>
      <c r="NHX61" s="526"/>
      <c r="NHY61" s="526"/>
      <c r="NHZ61" s="526"/>
      <c r="NIA61" s="526"/>
      <c r="NIB61" s="526"/>
      <c r="NIC61" s="526"/>
      <c r="NID61" s="526"/>
      <c r="NIE61" s="526"/>
      <c r="NIF61" s="526"/>
      <c r="NIG61" s="526"/>
      <c r="NIH61" s="526"/>
      <c r="NII61" s="526"/>
      <c r="NIJ61" s="526"/>
      <c r="NIK61" s="526"/>
      <c r="NIL61" s="526"/>
      <c r="NIM61" s="526"/>
      <c r="NIN61" s="526"/>
      <c r="NIO61" s="526"/>
      <c r="NIP61" s="526"/>
      <c r="NIQ61" s="526"/>
      <c r="NIR61" s="526"/>
      <c r="NIS61" s="526"/>
      <c r="NIT61" s="526"/>
      <c r="NIU61" s="526"/>
      <c r="NIV61" s="526"/>
      <c r="NIW61" s="526"/>
      <c r="NIX61" s="526"/>
      <c r="NIY61" s="526"/>
      <c r="NIZ61" s="526"/>
      <c r="NJA61" s="526"/>
      <c r="NJB61" s="526"/>
      <c r="NJC61" s="526"/>
      <c r="NJD61" s="526"/>
      <c r="NJE61" s="526"/>
      <c r="NJF61" s="526"/>
      <c r="NJG61" s="526"/>
      <c r="NJH61" s="526"/>
      <c r="NJI61" s="526"/>
      <c r="NJJ61" s="526"/>
      <c r="NJK61" s="526"/>
      <c r="NJL61" s="526"/>
      <c r="NJM61" s="526"/>
      <c r="NJN61" s="526"/>
      <c r="NJO61" s="526"/>
      <c r="NJP61" s="526"/>
      <c r="NJQ61" s="526"/>
      <c r="NJR61" s="526"/>
      <c r="NJS61" s="526"/>
      <c r="NJT61" s="526"/>
      <c r="NJU61" s="526"/>
      <c r="NJV61" s="526"/>
      <c r="NJW61" s="526"/>
      <c r="NJX61" s="526"/>
      <c r="NJY61" s="526"/>
      <c r="NJZ61" s="526"/>
      <c r="NKA61" s="526"/>
      <c r="NKB61" s="526"/>
      <c r="NKC61" s="526"/>
      <c r="NKD61" s="526"/>
      <c r="NKE61" s="526"/>
      <c r="NKF61" s="526"/>
      <c r="NKG61" s="526"/>
      <c r="NKH61" s="526"/>
      <c r="NKI61" s="526"/>
      <c r="NKJ61" s="526"/>
      <c r="NKK61" s="526"/>
      <c r="NKL61" s="526"/>
      <c r="NKM61" s="526"/>
      <c r="NKN61" s="526"/>
      <c r="NKO61" s="526"/>
      <c r="NKP61" s="526"/>
      <c r="NKQ61" s="526"/>
      <c r="NKR61" s="526"/>
      <c r="NKS61" s="526"/>
      <c r="NKT61" s="526"/>
      <c r="NKU61" s="526"/>
      <c r="NKV61" s="526"/>
      <c r="NKW61" s="526"/>
      <c r="NKX61" s="526"/>
      <c r="NKY61" s="526"/>
      <c r="NKZ61" s="526"/>
      <c r="NLA61" s="526"/>
      <c r="NLB61" s="526"/>
      <c r="NLC61" s="526"/>
      <c r="NLD61" s="526"/>
      <c r="NLE61" s="526"/>
      <c r="NLF61" s="526"/>
      <c r="NLG61" s="526"/>
      <c r="NLH61" s="526"/>
      <c r="NLI61" s="526"/>
      <c r="NLJ61" s="526"/>
      <c r="NLK61" s="526"/>
      <c r="NLL61" s="526"/>
      <c r="NLM61" s="526"/>
      <c r="NLN61" s="526"/>
      <c r="NLO61" s="526"/>
      <c r="NLP61" s="526"/>
      <c r="NLQ61" s="526"/>
      <c r="NLR61" s="526"/>
      <c r="NLS61" s="526"/>
      <c r="NLT61" s="526"/>
      <c r="NLU61" s="526"/>
      <c r="NLV61" s="526"/>
      <c r="NLW61" s="526"/>
      <c r="NLX61" s="526"/>
      <c r="NLY61" s="526"/>
      <c r="NLZ61" s="526"/>
      <c r="NMA61" s="526"/>
      <c r="NMB61" s="526"/>
      <c r="NMC61" s="526"/>
      <c r="NMD61" s="526"/>
      <c r="NME61" s="526"/>
      <c r="NMF61" s="526"/>
      <c r="NMG61" s="526"/>
      <c r="NMH61" s="526"/>
      <c r="NMI61" s="526"/>
      <c r="NMJ61" s="526"/>
      <c r="NMK61" s="526"/>
      <c r="NML61" s="526"/>
      <c r="NMM61" s="526"/>
      <c r="NMN61" s="526"/>
      <c r="NMO61" s="526"/>
      <c r="NMP61" s="526"/>
      <c r="NMQ61" s="526"/>
      <c r="NMR61" s="526"/>
      <c r="NMS61" s="526"/>
      <c r="NMT61" s="526"/>
      <c r="NMU61" s="526"/>
      <c r="NMV61" s="526"/>
      <c r="NMW61" s="526"/>
      <c r="NMX61" s="526"/>
      <c r="NMY61" s="526"/>
      <c r="NMZ61" s="526"/>
      <c r="NNA61" s="526"/>
      <c r="NNB61" s="526"/>
      <c r="NNC61" s="526"/>
      <c r="NND61" s="526"/>
      <c r="NNE61" s="526"/>
      <c r="NNF61" s="526"/>
      <c r="NNG61" s="526"/>
      <c r="NNH61" s="526"/>
      <c r="NNI61" s="526"/>
      <c r="NNJ61" s="526"/>
      <c r="NNK61" s="526"/>
      <c r="NNL61" s="526"/>
      <c r="NNM61" s="526"/>
      <c r="NNN61" s="526"/>
      <c r="NNO61" s="526"/>
      <c r="NNP61" s="526"/>
      <c r="NNQ61" s="526"/>
      <c r="NNR61" s="526"/>
      <c r="NNS61" s="526"/>
      <c r="NNT61" s="526"/>
      <c r="NNU61" s="526"/>
      <c r="NNV61" s="526"/>
      <c r="NNW61" s="526"/>
      <c r="NNX61" s="526"/>
      <c r="NNY61" s="526"/>
      <c r="NNZ61" s="526"/>
      <c r="NOA61" s="526"/>
      <c r="NOB61" s="526"/>
      <c r="NOC61" s="526"/>
      <c r="NOD61" s="526"/>
      <c r="NOE61" s="526"/>
      <c r="NOF61" s="526"/>
      <c r="NOG61" s="526"/>
      <c r="NOH61" s="526"/>
      <c r="NOI61" s="526"/>
      <c r="NOJ61" s="526"/>
      <c r="NOK61" s="526"/>
      <c r="NOL61" s="526"/>
      <c r="NOM61" s="526"/>
      <c r="NON61" s="526"/>
      <c r="NOO61" s="526"/>
      <c r="NOP61" s="526"/>
      <c r="NOQ61" s="526"/>
      <c r="NOR61" s="526"/>
      <c r="NOS61" s="526"/>
      <c r="NOT61" s="526"/>
      <c r="NOU61" s="526"/>
      <c r="NOV61" s="526"/>
      <c r="NOW61" s="526"/>
      <c r="NOX61" s="526"/>
      <c r="NOY61" s="526"/>
      <c r="NOZ61" s="526"/>
      <c r="NPA61" s="526"/>
      <c r="NPB61" s="526"/>
      <c r="NPC61" s="526"/>
      <c r="NPD61" s="526"/>
      <c r="NPE61" s="526"/>
      <c r="NPF61" s="526"/>
      <c r="NPG61" s="526"/>
      <c r="NPH61" s="526"/>
      <c r="NPI61" s="526"/>
      <c r="NPJ61" s="526"/>
      <c r="NPK61" s="526"/>
      <c r="NPL61" s="526"/>
      <c r="NPM61" s="526"/>
      <c r="NPN61" s="526"/>
      <c r="NPO61" s="526"/>
      <c r="NPP61" s="526"/>
      <c r="NPQ61" s="526"/>
      <c r="NPR61" s="526"/>
      <c r="NPS61" s="526"/>
      <c r="NPT61" s="526"/>
      <c r="NPU61" s="526"/>
      <c r="NPV61" s="526"/>
      <c r="NPW61" s="526"/>
      <c r="NPX61" s="526"/>
      <c r="NPY61" s="526"/>
      <c r="NPZ61" s="526"/>
      <c r="NQA61" s="526"/>
      <c r="NQB61" s="526"/>
      <c r="NQC61" s="526"/>
      <c r="NQD61" s="526"/>
      <c r="NQE61" s="526"/>
      <c r="NQF61" s="526"/>
      <c r="NQG61" s="526"/>
      <c r="NQH61" s="526"/>
      <c r="NQI61" s="526"/>
      <c r="NQJ61" s="526"/>
      <c r="NQK61" s="526"/>
      <c r="NQL61" s="526"/>
      <c r="NQM61" s="526"/>
      <c r="NQN61" s="526"/>
      <c r="NQO61" s="526"/>
      <c r="NQP61" s="526"/>
      <c r="NQQ61" s="526"/>
      <c r="NQR61" s="526"/>
      <c r="NQS61" s="526"/>
      <c r="NQT61" s="526"/>
      <c r="NQU61" s="526"/>
      <c r="NQV61" s="526"/>
      <c r="NQW61" s="526"/>
      <c r="NQX61" s="526"/>
      <c r="NQY61" s="526"/>
      <c r="NQZ61" s="526"/>
      <c r="NRA61" s="526"/>
      <c r="NRB61" s="526"/>
      <c r="NRC61" s="526"/>
      <c r="NRD61" s="526"/>
      <c r="NRE61" s="526"/>
      <c r="NRF61" s="526"/>
      <c r="NRG61" s="526"/>
      <c r="NRH61" s="526"/>
      <c r="NRI61" s="526"/>
      <c r="NRJ61" s="526"/>
      <c r="NRK61" s="526"/>
      <c r="NRL61" s="526"/>
      <c r="NRM61" s="526"/>
      <c r="NRN61" s="526"/>
      <c r="NRO61" s="526"/>
      <c r="NRP61" s="526"/>
      <c r="NRQ61" s="526"/>
      <c r="NRR61" s="526"/>
      <c r="NRS61" s="526"/>
      <c r="NRT61" s="526"/>
      <c r="NRU61" s="526"/>
      <c r="NRV61" s="526"/>
      <c r="NRW61" s="526"/>
      <c r="NRX61" s="526"/>
      <c r="NRY61" s="526"/>
      <c r="NRZ61" s="526"/>
      <c r="NSA61" s="526"/>
      <c r="NSB61" s="526"/>
      <c r="NSC61" s="526"/>
      <c r="NSD61" s="526"/>
      <c r="NSE61" s="526"/>
      <c r="NSF61" s="526"/>
      <c r="NSG61" s="526"/>
      <c r="NSH61" s="526"/>
      <c r="NSI61" s="526"/>
      <c r="NSJ61" s="526"/>
      <c r="NSK61" s="526"/>
      <c r="NSL61" s="526"/>
      <c r="NSM61" s="526"/>
      <c r="NSN61" s="526"/>
      <c r="NSO61" s="526"/>
      <c r="NSP61" s="526"/>
      <c r="NSQ61" s="526"/>
      <c r="NSR61" s="526"/>
      <c r="NSS61" s="526"/>
      <c r="NST61" s="526"/>
      <c r="NSU61" s="526"/>
      <c r="NSV61" s="526"/>
      <c r="NSW61" s="526"/>
      <c r="NSX61" s="526"/>
      <c r="NSY61" s="526"/>
      <c r="NSZ61" s="526"/>
      <c r="NTA61" s="526"/>
      <c r="NTB61" s="526"/>
      <c r="NTC61" s="526"/>
      <c r="NTD61" s="526"/>
      <c r="NTE61" s="526"/>
      <c r="NTF61" s="526"/>
      <c r="NTG61" s="526"/>
      <c r="NTH61" s="526"/>
      <c r="NTI61" s="526"/>
      <c r="NTJ61" s="526"/>
      <c r="NTK61" s="526"/>
      <c r="NTL61" s="526"/>
      <c r="NTM61" s="526"/>
      <c r="NTN61" s="526"/>
      <c r="NTO61" s="526"/>
      <c r="NTP61" s="526"/>
      <c r="NTQ61" s="526"/>
      <c r="NTR61" s="526"/>
      <c r="NTS61" s="526"/>
      <c r="NTT61" s="526"/>
      <c r="NTU61" s="526"/>
      <c r="NTV61" s="526"/>
      <c r="NTW61" s="526"/>
      <c r="NTX61" s="526"/>
      <c r="NTY61" s="526"/>
      <c r="NTZ61" s="526"/>
      <c r="NUA61" s="526"/>
      <c r="NUB61" s="526"/>
      <c r="NUC61" s="526"/>
      <c r="NUD61" s="526"/>
      <c r="NUE61" s="526"/>
      <c r="NUF61" s="526"/>
      <c r="NUG61" s="526"/>
      <c r="NUH61" s="526"/>
      <c r="NUI61" s="526"/>
      <c r="NUJ61" s="526"/>
      <c r="NUK61" s="526"/>
      <c r="NUL61" s="526"/>
      <c r="NUM61" s="526"/>
      <c r="NUN61" s="526"/>
      <c r="NUO61" s="526"/>
      <c r="NUP61" s="526"/>
      <c r="NUQ61" s="526"/>
      <c r="NUR61" s="526"/>
      <c r="NUS61" s="526"/>
      <c r="NUT61" s="526"/>
      <c r="NUU61" s="526"/>
      <c r="NUV61" s="526"/>
      <c r="NUW61" s="526"/>
      <c r="NUX61" s="526"/>
      <c r="NUY61" s="526"/>
      <c r="NUZ61" s="526"/>
      <c r="NVA61" s="526"/>
      <c r="NVB61" s="526"/>
      <c r="NVC61" s="526"/>
      <c r="NVD61" s="526"/>
      <c r="NVE61" s="526"/>
      <c r="NVF61" s="526"/>
      <c r="NVG61" s="526"/>
      <c r="NVH61" s="526"/>
      <c r="NVI61" s="526"/>
      <c r="NVJ61" s="526"/>
      <c r="NVK61" s="526"/>
      <c r="NVL61" s="526"/>
      <c r="NVM61" s="526"/>
      <c r="NVN61" s="526"/>
      <c r="NVO61" s="526"/>
      <c r="NVP61" s="526"/>
      <c r="NVQ61" s="526"/>
      <c r="NVR61" s="526"/>
      <c r="NVS61" s="526"/>
      <c r="NVT61" s="526"/>
      <c r="NVU61" s="526"/>
      <c r="NVV61" s="526"/>
      <c r="NVW61" s="526"/>
      <c r="NVX61" s="526"/>
      <c r="NVY61" s="526"/>
      <c r="NVZ61" s="526"/>
      <c r="NWA61" s="526"/>
      <c r="NWB61" s="526"/>
      <c r="NWC61" s="526"/>
      <c r="NWD61" s="526"/>
      <c r="NWE61" s="526"/>
      <c r="NWF61" s="526"/>
      <c r="NWG61" s="526"/>
      <c r="NWH61" s="526"/>
      <c r="NWI61" s="526"/>
      <c r="NWJ61" s="526"/>
      <c r="NWK61" s="526"/>
      <c r="NWL61" s="526"/>
      <c r="NWM61" s="526"/>
      <c r="NWN61" s="526"/>
      <c r="NWO61" s="526"/>
      <c r="NWP61" s="526"/>
      <c r="NWQ61" s="526"/>
      <c r="NWR61" s="526"/>
      <c r="NWS61" s="526"/>
      <c r="NWT61" s="526"/>
      <c r="NWU61" s="526"/>
      <c r="NWV61" s="526"/>
      <c r="NWW61" s="526"/>
      <c r="NWX61" s="526"/>
      <c r="NWY61" s="526"/>
      <c r="NWZ61" s="526"/>
      <c r="NXA61" s="526"/>
      <c r="NXB61" s="526"/>
      <c r="NXC61" s="526"/>
      <c r="NXD61" s="526"/>
      <c r="NXE61" s="526"/>
      <c r="NXF61" s="526"/>
      <c r="NXG61" s="526"/>
      <c r="NXH61" s="526"/>
      <c r="NXI61" s="526"/>
      <c r="NXJ61" s="526"/>
      <c r="NXK61" s="526"/>
      <c r="NXL61" s="526"/>
      <c r="NXM61" s="526"/>
      <c r="NXN61" s="526"/>
      <c r="NXO61" s="526"/>
      <c r="NXP61" s="526"/>
      <c r="NXQ61" s="526"/>
      <c r="NXR61" s="526"/>
      <c r="NXS61" s="526"/>
      <c r="NXT61" s="526"/>
      <c r="NXU61" s="526"/>
      <c r="NXV61" s="526"/>
      <c r="NXW61" s="526"/>
      <c r="NXX61" s="526"/>
      <c r="NXY61" s="526"/>
      <c r="NXZ61" s="526"/>
      <c r="NYA61" s="526"/>
      <c r="NYB61" s="526"/>
      <c r="NYC61" s="526"/>
      <c r="NYD61" s="526"/>
      <c r="NYE61" s="526"/>
      <c r="NYF61" s="526"/>
      <c r="NYG61" s="526"/>
      <c r="NYH61" s="526"/>
      <c r="NYI61" s="526"/>
      <c r="NYJ61" s="526"/>
      <c r="NYK61" s="526"/>
      <c r="NYL61" s="526"/>
      <c r="NYM61" s="526"/>
      <c r="NYN61" s="526"/>
      <c r="NYO61" s="526"/>
      <c r="NYP61" s="526"/>
      <c r="NYQ61" s="526"/>
      <c r="NYR61" s="526"/>
      <c r="NYS61" s="526"/>
      <c r="NYT61" s="526"/>
      <c r="NYU61" s="526"/>
      <c r="NYV61" s="526"/>
      <c r="NYW61" s="526"/>
      <c r="NYX61" s="526"/>
      <c r="NYY61" s="526"/>
      <c r="NYZ61" s="526"/>
      <c r="NZA61" s="526"/>
      <c r="NZB61" s="526"/>
      <c r="NZC61" s="526"/>
      <c r="NZD61" s="526"/>
      <c r="NZE61" s="526"/>
      <c r="NZF61" s="526"/>
      <c r="NZG61" s="526"/>
      <c r="NZH61" s="526"/>
      <c r="NZI61" s="526"/>
      <c r="NZJ61" s="526"/>
      <c r="NZK61" s="526"/>
      <c r="NZL61" s="526"/>
      <c r="NZM61" s="526"/>
      <c r="NZN61" s="526"/>
      <c r="NZO61" s="526"/>
      <c r="NZP61" s="526"/>
      <c r="NZQ61" s="526"/>
      <c r="NZR61" s="526"/>
      <c r="NZS61" s="526"/>
      <c r="NZT61" s="526"/>
      <c r="NZU61" s="526"/>
      <c r="NZV61" s="526"/>
      <c r="NZW61" s="526"/>
      <c r="NZX61" s="526"/>
      <c r="NZY61" s="526"/>
      <c r="NZZ61" s="526"/>
      <c r="OAA61" s="526"/>
      <c r="OAB61" s="526"/>
      <c r="OAC61" s="526"/>
      <c r="OAD61" s="526"/>
      <c r="OAE61" s="526"/>
      <c r="OAF61" s="526"/>
      <c r="OAG61" s="526"/>
      <c r="OAH61" s="526"/>
      <c r="OAI61" s="526"/>
      <c r="OAJ61" s="526"/>
      <c r="OAK61" s="526"/>
      <c r="OAL61" s="526"/>
      <c r="OAM61" s="526"/>
      <c r="OAN61" s="526"/>
      <c r="OAO61" s="526"/>
      <c r="OAP61" s="526"/>
      <c r="OAQ61" s="526"/>
      <c r="OAR61" s="526"/>
      <c r="OAS61" s="526"/>
      <c r="OAT61" s="526"/>
      <c r="OAU61" s="526"/>
      <c r="OAV61" s="526"/>
      <c r="OAW61" s="526"/>
      <c r="OAX61" s="526"/>
      <c r="OAY61" s="526"/>
      <c r="OAZ61" s="526"/>
      <c r="OBA61" s="526"/>
      <c r="OBB61" s="526"/>
      <c r="OBC61" s="526"/>
      <c r="OBD61" s="526"/>
      <c r="OBE61" s="526"/>
      <c r="OBF61" s="526"/>
      <c r="OBG61" s="526"/>
      <c r="OBH61" s="526"/>
      <c r="OBI61" s="526"/>
      <c r="OBJ61" s="526"/>
      <c r="OBK61" s="526"/>
      <c r="OBL61" s="526"/>
      <c r="OBM61" s="526"/>
      <c r="OBN61" s="526"/>
      <c r="OBO61" s="526"/>
      <c r="OBP61" s="526"/>
      <c r="OBQ61" s="526"/>
      <c r="OBR61" s="526"/>
      <c r="OBS61" s="526"/>
      <c r="OBT61" s="526"/>
      <c r="OBU61" s="526"/>
      <c r="OBV61" s="526"/>
      <c r="OBW61" s="526"/>
      <c r="OBX61" s="526"/>
      <c r="OBY61" s="526"/>
      <c r="OBZ61" s="526"/>
      <c r="OCA61" s="526"/>
      <c r="OCB61" s="526"/>
      <c r="OCC61" s="526"/>
      <c r="OCD61" s="526"/>
      <c r="OCE61" s="526"/>
      <c r="OCF61" s="526"/>
      <c r="OCG61" s="526"/>
      <c r="OCH61" s="526"/>
      <c r="OCI61" s="526"/>
      <c r="OCJ61" s="526"/>
      <c r="OCK61" s="526"/>
      <c r="OCL61" s="526"/>
      <c r="OCM61" s="526"/>
      <c r="OCN61" s="526"/>
      <c r="OCO61" s="526"/>
      <c r="OCP61" s="526"/>
      <c r="OCQ61" s="526"/>
      <c r="OCR61" s="526"/>
      <c r="OCS61" s="526"/>
      <c r="OCT61" s="526"/>
      <c r="OCU61" s="526"/>
      <c r="OCV61" s="526"/>
      <c r="OCW61" s="526"/>
      <c r="OCX61" s="526"/>
      <c r="OCY61" s="526"/>
      <c r="OCZ61" s="526"/>
      <c r="ODA61" s="526"/>
      <c r="ODB61" s="526"/>
      <c r="ODC61" s="526"/>
      <c r="ODD61" s="526"/>
      <c r="ODE61" s="526"/>
      <c r="ODF61" s="526"/>
      <c r="ODG61" s="526"/>
      <c r="ODH61" s="526"/>
      <c r="ODI61" s="526"/>
      <c r="ODJ61" s="526"/>
      <c r="ODK61" s="526"/>
      <c r="ODL61" s="526"/>
      <c r="ODM61" s="526"/>
      <c r="ODN61" s="526"/>
      <c r="ODO61" s="526"/>
      <c r="ODP61" s="526"/>
      <c r="ODQ61" s="526"/>
      <c r="ODR61" s="526"/>
      <c r="ODS61" s="526"/>
      <c r="ODT61" s="526"/>
      <c r="ODU61" s="526"/>
      <c r="ODV61" s="526"/>
      <c r="ODW61" s="526"/>
      <c r="ODX61" s="526"/>
      <c r="ODY61" s="526"/>
      <c r="ODZ61" s="526"/>
      <c r="OEA61" s="526"/>
      <c r="OEB61" s="526"/>
      <c r="OEC61" s="526"/>
      <c r="OED61" s="526"/>
      <c r="OEE61" s="526"/>
      <c r="OEF61" s="526"/>
      <c r="OEG61" s="526"/>
      <c r="OEH61" s="526"/>
      <c r="OEI61" s="526"/>
      <c r="OEJ61" s="526"/>
      <c r="OEK61" s="526"/>
      <c r="OEL61" s="526"/>
      <c r="OEM61" s="526"/>
      <c r="OEN61" s="526"/>
      <c r="OEO61" s="526"/>
      <c r="OEP61" s="526"/>
      <c r="OEQ61" s="526"/>
      <c r="OER61" s="526"/>
      <c r="OES61" s="526"/>
      <c r="OET61" s="526"/>
      <c r="OEU61" s="526"/>
      <c r="OEV61" s="526"/>
      <c r="OEW61" s="526"/>
      <c r="OEX61" s="526"/>
      <c r="OEY61" s="526"/>
      <c r="OEZ61" s="526"/>
      <c r="OFA61" s="526"/>
      <c r="OFB61" s="526"/>
      <c r="OFC61" s="526"/>
      <c r="OFD61" s="526"/>
      <c r="OFE61" s="526"/>
      <c r="OFF61" s="526"/>
      <c r="OFG61" s="526"/>
      <c r="OFH61" s="526"/>
      <c r="OFI61" s="526"/>
      <c r="OFJ61" s="526"/>
      <c r="OFK61" s="526"/>
      <c r="OFL61" s="526"/>
      <c r="OFM61" s="526"/>
      <c r="OFN61" s="526"/>
      <c r="OFO61" s="526"/>
      <c r="OFP61" s="526"/>
      <c r="OFQ61" s="526"/>
      <c r="OFR61" s="526"/>
      <c r="OFS61" s="526"/>
      <c r="OFT61" s="526"/>
      <c r="OFU61" s="526"/>
      <c r="OFV61" s="526"/>
      <c r="OFW61" s="526"/>
      <c r="OFX61" s="526"/>
      <c r="OFY61" s="526"/>
      <c r="OFZ61" s="526"/>
      <c r="OGA61" s="526"/>
      <c r="OGB61" s="526"/>
      <c r="OGC61" s="526"/>
      <c r="OGD61" s="526"/>
      <c r="OGE61" s="526"/>
      <c r="OGF61" s="526"/>
      <c r="OGG61" s="526"/>
      <c r="OGH61" s="526"/>
      <c r="OGI61" s="526"/>
      <c r="OGJ61" s="526"/>
      <c r="OGK61" s="526"/>
      <c r="OGL61" s="526"/>
      <c r="OGM61" s="526"/>
      <c r="OGN61" s="526"/>
      <c r="OGO61" s="526"/>
      <c r="OGP61" s="526"/>
      <c r="OGQ61" s="526"/>
      <c r="OGR61" s="526"/>
      <c r="OGS61" s="526"/>
      <c r="OGT61" s="526"/>
      <c r="OGU61" s="526"/>
      <c r="OGV61" s="526"/>
      <c r="OGW61" s="526"/>
      <c r="OGX61" s="526"/>
      <c r="OGY61" s="526"/>
      <c r="OGZ61" s="526"/>
      <c r="OHA61" s="526"/>
      <c r="OHB61" s="526"/>
      <c r="OHC61" s="526"/>
      <c r="OHD61" s="526"/>
      <c r="OHE61" s="526"/>
      <c r="OHF61" s="526"/>
      <c r="OHG61" s="526"/>
      <c r="OHH61" s="526"/>
      <c r="OHI61" s="526"/>
      <c r="OHJ61" s="526"/>
      <c r="OHK61" s="526"/>
      <c r="OHL61" s="526"/>
      <c r="OHM61" s="526"/>
      <c r="OHN61" s="526"/>
      <c r="OHO61" s="526"/>
      <c r="OHP61" s="526"/>
      <c r="OHQ61" s="526"/>
      <c r="OHR61" s="526"/>
      <c r="OHS61" s="526"/>
      <c r="OHT61" s="526"/>
      <c r="OHU61" s="526"/>
      <c r="OHV61" s="526"/>
      <c r="OHW61" s="526"/>
      <c r="OHX61" s="526"/>
      <c r="OHY61" s="526"/>
      <c r="OHZ61" s="526"/>
      <c r="OIA61" s="526"/>
      <c r="OIB61" s="526"/>
      <c r="OIC61" s="526"/>
      <c r="OID61" s="526"/>
      <c r="OIE61" s="526"/>
      <c r="OIF61" s="526"/>
      <c r="OIG61" s="526"/>
      <c r="OIH61" s="526"/>
      <c r="OII61" s="526"/>
      <c r="OIJ61" s="526"/>
      <c r="OIK61" s="526"/>
      <c r="OIL61" s="526"/>
      <c r="OIM61" s="526"/>
      <c r="OIN61" s="526"/>
      <c r="OIO61" s="526"/>
      <c r="OIP61" s="526"/>
      <c r="OIQ61" s="526"/>
      <c r="OIR61" s="526"/>
      <c r="OIS61" s="526"/>
      <c r="OIT61" s="526"/>
      <c r="OIU61" s="526"/>
      <c r="OIV61" s="526"/>
      <c r="OIW61" s="526"/>
      <c r="OIX61" s="526"/>
      <c r="OIY61" s="526"/>
      <c r="OIZ61" s="526"/>
      <c r="OJA61" s="526"/>
      <c r="OJB61" s="526"/>
      <c r="OJC61" s="526"/>
      <c r="OJD61" s="526"/>
      <c r="OJE61" s="526"/>
      <c r="OJF61" s="526"/>
      <c r="OJG61" s="526"/>
      <c r="OJH61" s="526"/>
      <c r="OJI61" s="526"/>
      <c r="OJJ61" s="526"/>
      <c r="OJK61" s="526"/>
      <c r="OJL61" s="526"/>
      <c r="OJM61" s="526"/>
      <c r="OJN61" s="526"/>
      <c r="OJO61" s="526"/>
      <c r="OJP61" s="526"/>
      <c r="OJQ61" s="526"/>
      <c r="OJR61" s="526"/>
      <c r="OJS61" s="526"/>
      <c r="OJT61" s="526"/>
      <c r="OJU61" s="526"/>
      <c r="OJV61" s="526"/>
      <c r="OJW61" s="526"/>
      <c r="OJX61" s="526"/>
      <c r="OJY61" s="526"/>
      <c r="OJZ61" s="526"/>
      <c r="OKA61" s="526"/>
      <c r="OKB61" s="526"/>
      <c r="OKC61" s="526"/>
      <c r="OKD61" s="526"/>
      <c r="OKE61" s="526"/>
      <c r="OKF61" s="526"/>
      <c r="OKG61" s="526"/>
      <c r="OKH61" s="526"/>
      <c r="OKI61" s="526"/>
      <c r="OKJ61" s="526"/>
      <c r="OKK61" s="526"/>
      <c r="OKL61" s="526"/>
      <c r="OKM61" s="526"/>
      <c r="OKN61" s="526"/>
      <c r="OKO61" s="526"/>
      <c r="OKP61" s="526"/>
      <c r="OKQ61" s="526"/>
      <c r="OKR61" s="526"/>
      <c r="OKS61" s="526"/>
      <c r="OKT61" s="526"/>
      <c r="OKU61" s="526"/>
      <c r="OKV61" s="526"/>
      <c r="OKW61" s="526"/>
      <c r="OKX61" s="526"/>
      <c r="OKY61" s="526"/>
      <c r="OKZ61" s="526"/>
      <c r="OLA61" s="526"/>
      <c r="OLB61" s="526"/>
      <c r="OLC61" s="526"/>
      <c r="OLD61" s="526"/>
      <c r="OLE61" s="526"/>
      <c r="OLF61" s="526"/>
      <c r="OLG61" s="526"/>
      <c r="OLH61" s="526"/>
      <c r="OLI61" s="526"/>
      <c r="OLJ61" s="526"/>
      <c r="OLK61" s="526"/>
      <c r="OLL61" s="526"/>
      <c r="OLM61" s="526"/>
      <c r="OLN61" s="526"/>
      <c r="OLO61" s="526"/>
      <c r="OLP61" s="526"/>
      <c r="OLQ61" s="526"/>
      <c r="OLR61" s="526"/>
      <c r="OLS61" s="526"/>
      <c r="OLT61" s="526"/>
      <c r="OLU61" s="526"/>
      <c r="OLV61" s="526"/>
      <c r="OLW61" s="526"/>
      <c r="OLX61" s="526"/>
      <c r="OLY61" s="526"/>
      <c r="OLZ61" s="526"/>
      <c r="OMA61" s="526"/>
      <c r="OMB61" s="526"/>
      <c r="OMC61" s="526"/>
      <c r="OMD61" s="526"/>
      <c r="OME61" s="526"/>
      <c r="OMF61" s="526"/>
      <c r="OMG61" s="526"/>
      <c r="OMH61" s="526"/>
      <c r="OMI61" s="526"/>
      <c r="OMJ61" s="526"/>
      <c r="OMK61" s="526"/>
      <c r="OML61" s="526"/>
      <c r="OMM61" s="526"/>
      <c r="OMN61" s="526"/>
      <c r="OMO61" s="526"/>
      <c r="OMP61" s="526"/>
      <c r="OMQ61" s="526"/>
      <c r="OMR61" s="526"/>
      <c r="OMS61" s="526"/>
      <c r="OMT61" s="526"/>
      <c r="OMU61" s="526"/>
      <c r="OMV61" s="526"/>
      <c r="OMW61" s="526"/>
      <c r="OMX61" s="526"/>
      <c r="OMY61" s="526"/>
      <c r="OMZ61" s="526"/>
      <c r="ONA61" s="526"/>
      <c r="ONB61" s="526"/>
      <c r="ONC61" s="526"/>
      <c r="OND61" s="526"/>
      <c r="ONE61" s="526"/>
      <c r="ONF61" s="526"/>
      <c r="ONG61" s="526"/>
      <c r="ONH61" s="526"/>
      <c r="ONI61" s="526"/>
      <c r="ONJ61" s="526"/>
      <c r="ONK61" s="526"/>
      <c r="ONL61" s="526"/>
      <c r="ONM61" s="526"/>
      <c r="ONN61" s="526"/>
      <c r="ONO61" s="526"/>
      <c r="ONP61" s="526"/>
      <c r="ONQ61" s="526"/>
      <c r="ONR61" s="526"/>
      <c r="ONS61" s="526"/>
      <c r="ONT61" s="526"/>
      <c r="ONU61" s="526"/>
      <c r="ONV61" s="526"/>
      <c r="ONW61" s="526"/>
      <c r="ONX61" s="526"/>
      <c r="ONY61" s="526"/>
      <c r="ONZ61" s="526"/>
      <c r="OOA61" s="526"/>
      <c r="OOB61" s="526"/>
      <c r="OOC61" s="526"/>
      <c r="OOD61" s="526"/>
      <c r="OOE61" s="526"/>
      <c r="OOF61" s="526"/>
      <c r="OOG61" s="526"/>
      <c r="OOH61" s="526"/>
      <c r="OOI61" s="526"/>
      <c r="OOJ61" s="526"/>
      <c r="OOK61" s="526"/>
      <c r="OOL61" s="526"/>
      <c r="OOM61" s="526"/>
      <c r="OON61" s="526"/>
      <c r="OOO61" s="526"/>
      <c r="OOP61" s="526"/>
      <c r="OOQ61" s="526"/>
      <c r="OOR61" s="526"/>
      <c r="OOS61" s="526"/>
      <c r="OOT61" s="526"/>
      <c r="OOU61" s="526"/>
      <c r="OOV61" s="526"/>
      <c r="OOW61" s="526"/>
      <c r="OOX61" s="526"/>
      <c r="OOY61" s="526"/>
      <c r="OOZ61" s="526"/>
      <c r="OPA61" s="526"/>
      <c r="OPB61" s="526"/>
      <c r="OPC61" s="526"/>
      <c r="OPD61" s="526"/>
      <c r="OPE61" s="526"/>
      <c r="OPF61" s="526"/>
      <c r="OPG61" s="526"/>
      <c r="OPH61" s="526"/>
      <c r="OPI61" s="526"/>
      <c r="OPJ61" s="526"/>
      <c r="OPK61" s="526"/>
      <c r="OPL61" s="526"/>
      <c r="OPM61" s="526"/>
      <c r="OPN61" s="526"/>
      <c r="OPO61" s="526"/>
      <c r="OPP61" s="526"/>
      <c r="OPQ61" s="526"/>
      <c r="OPR61" s="526"/>
      <c r="OPS61" s="526"/>
      <c r="OPT61" s="526"/>
      <c r="OPU61" s="526"/>
      <c r="OPV61" s="526"/>
      <c r="OPW61" s="526"/>
      <c r="OPX61" s="526"/>
      <c r="OPY61" s="526"/>
      <c r="OPZ61" s="526"/>
      <c r="OQA61" s="526"/>
      <c r="OQB61" s="526"/>
      <c r="OQC61" s="526"/>
      <c r="OQD61" s="526"/>
      <c r="OQE61" s="526"/>
      <c r="OQF61" s="526"/>
      <c r="OQG61" s="526"/>
      <c r="OQH61" s="526"/>
      <c r="OQI61" s="526"/>
      <c r="OQJ61" s="526"/>
      <c r="OQK61" s="526"/>
      <c r="OQL61" s="526"/>
      <c r="OQM61" s="526"/>
      <c r="OQN61" s="526"/>
      <c r="OQO61" s="526"/>
      <c r="OQP61" s="526"/>
      <c r="OQQ61" s="526"/>
      <c r="OQR61" s="526"/>
      <c r="OQS61" s="526"/>
      <c r="OQT61" s="526"/>
      <c r="OQU61" s="526"/>
      <c r="OQV61" s="526"/>
      <c r="OQW61" s="526"/>
      <c r="OQX61" s="526"/>
      <c r="OQY61" s="526"/>
      <c r="OQZ61" s="526"/>
      <c r="ORA61" s="526"/>
      <c r="ORB61" s="526"/>
      <c r="ORC61" s="526"/>
      <c r="ORD61" s="526"/>
      <c r="ORE61" s="526"/>
      <c r="ORF61" s="526"/>
      <c r="ORG61" s="526"/>
      <c r="ORH61" s="526"/>
      <c r="ORI61" s="526"/>
      <c r="ORJ61" s="526"/>
      <c r="ORK61" s="526"/>
      <c r="ORL61" s="526"/>
      <c r="ORM61" s="526"/>
      <c r="ORN61" s="526"/>
      <c r="ORO61" s="526"/>
      <c r="ORP61" s="526"/>
      <c r="ORQ61" s="526"/>
      <c r="ORR61" s="526"/>
      <c r="ORS61" s="526"/>
      <c r="ORT61" s="526"/>
      <c r="ORU61" s="526"/>
      <c r="ORV61" s="526"/>
      <c r="ORW61" s="526"/>
      <c r="ORX61" s="526"/>
      <c r="ORY61" s="526"/>
      <c r="ORZ61" s="526"/>
      <c r="OSA61" s="526"/>
      <c r="OSB61" s="526"/>
      <c r="OSC61" s="526"/>
      <c r="OSD61" s="526"/>
      <c r="OSE61" s="526"/>
      <c r="OSF61" s="526"/>
      <c r="OSG61" s="526"/>
      <c r="OSH61" s="526"/>
      <c r="OSI61" s="526"/>
      <c r="OSJ61" s="526"/>
      <c r="OSK61" s="526"/>
      <c r="OSL61" s="526"/>
      <c r="OSM61" s="526"/>
      <c r="OSN61" s="526"/>
      <c r="OSO61" s="526"/>
      <c r="OSP61" s="526"/>
      <c r="OSQ61" s="526"/>
      <c r="OSR61" s="526"/>
      <c r="OSS61" s="526"/>
      <c r="OST61" s="526"/>
      <c r="OSU61" s="526"/>
      <c r="OSV61" s="526"/>
      <c r="OSW61" s="526"/>
      <c r="OSX61" s="526"/>
      <c r="OSY61" s="526"/>
      <c r="OSZ61" s="526"/>
      <c r="OTA61" s="526"/>
      <c r="OTB61" s="526"/>
      <c r="OTC61" s="526"/>
      <c r="OTD61" s="526"/>
      <c r="OTE61" s="526"/>
      <c r="OTF61" s="526"/>
      <c r="OTG61" s="526"/>
      <c r="OTH61" s="526"/>
      <c r="OTI61" s="526"/>
      <c r="OTJ61" s="526"/>
      <c r="OTK61" s="526"/>
      <c r="OTL61" s="526"/>
      <c r="OTM61" s="526"/>
      <c r="OTN61" s="526"/>
      <c r="OTO61" s="526"/>
      <c r="OTP61" s="526"/>
      <c r="OTQ61" s="526"/>
      <c r="OTR61" s="526"/>
      <c r="OTS61" s="526"/>
      <c r="OTT61" s="526"/>
      <c r="OTU61" s="526"/>
      <c r="OTV61" s="526"/>
      <c r="OTW61" s="526"/>
      <c r="OTX61" s="526"/>
      <c r="OTY61" s="526"/>
      <c r="OTZ61" s="526"/>
      <c r="OUA61" s="526"/>
      <c r="OUB61" s="526"/>
      <c r="OUC61" s="526"/>
      <c r="OUD61" s="526"/>
      <c r="OUE61" s="526"/>
      <c r="OUF61" s="526"/>
      <c r="OUG61" s="526"/>
      <c r="OUH61" s="526"/>
      <c r="OUI61" s="526"/>
      <c r="OUJ61" s="526"/>
      <c r="OUK61" s="526"/>
      <c r="OUL61" s="526"/>
      <c r="OUM61" s="526"/>
      <c r="OUN61" s="526"/>
      <c r="OUO61" s="526"/>
      <c r="OUP61" s="526"/>
      <c r="OUQ61" s="526"/>
      <c r="OUR61" s="526"/>
      <c r="OUS61" s="526"/>
      <c r="OUT61" s="526"/>
      <c r="OUU61" s="526"/>
      <c r="OUV61" s="526"/>
      <c r="OUW61" s="526"/>
      <c r="OUX61" s="526"/>
      <c r="OUY61" s="526"/>
      <c r="OUZ61" s="526"/>
      <c r="OVA61" s="526"/>
      <c r="OVB61" s="526"/>
      <c r="OVC61" s="526"/>
      <c r="OVD61" s="526"/>
      <c r="OVE61" s="526"/>
      <c r="OVF61" s="526"/>
      <c r="OVG61" s="526"/>
      <c r="OVH61" s="526"/>
      <c r="OVI61" s="526"/>
      <c r="OVJ61" s="526"/>
      <c r="OVK61" s="526"/>
      <c r="OVL61" s="526"/>
      <c r="OVM61" s="526"/>
      <c r="OVN61" s="526"/>
      <c r="OVO61" s="526"/>
      <c r="OVP61" s="526"/>
      <c r="OVQ61" s="526"/>
      <c r="OVR61" s="526"/>
      <c r="OVS61" s="526"/>
      <c r="OVT61" s="526"/>
      <c r="OVU61" s="526"/>
      <c r="OVV61" s="526"/>
      <c r="OVW61" s="526"/>
      <c r="OVX61" s="526"/>
      <c r="OVY61" s="526"/>
      <c r="OVZ61" s="526"/>
      <c r="OWA61" s="526"/>
      <c r="OWB61" s="526"/>
      <c r="OWC61" s="526"/>
      <c r="OWD61" s="526"/>
      <c r="OWE61" s="526"/>
      <c r="OWF61" s="526"/>
      <c r="OWG61" s="526"/>
      <c r="OWH61" s="526"/>
      <c r="OWI61" s="526"/>
      <c r="OWJ61" s="526"/>
      <c r="OWK61" s="526"/>
      <c r="OWL61" s="526"/>
      <c r="OWM61" s="526"/>
      <c r="OWN61" s="526"/>
      <c r="OWO61" s="526"/>
      <c r="OWP61" s="526"/>
      <c r="OWQ61" s="526"/>
      <c r="OWR61" s="526"/>
      <c r="OWS61" s="526"/>
      <c r="OWT61" s="526"/>
      <c r="OWU61" s="526"/>
      <c r="OWV61" s="526"/>
      <c r="OWW61" s="526"/>
      <c r="OWX61" s="526"/>
      <c r="OWY61" s="526"/>
      <c r="OWZ61" s="526"/>
      <c r="OXA61" s="526"/>
      <c r="OXB61" s="526"/>
      <c r="OXC61" s="526"/>
      <c r="OXD61" s="526"/>
      <c r="OXE61" s="526"/>
      <c r="OXF61" s="526"/>
      <c r="OXG61" s="526"/>
      <c r="OXH61" s="526"/>
      <c r="OXI61" s="526"/>
      <c r="OXJ61" s="526"/>
      <c r="OXK61" s="526"/>
      <c r="OXL61" s="526"/>
      <c r="OXM61" s="526"/>
      <c r="OXN61" s="526"/>
      <c r="OXO61" s="526"/>
      <c r="OXP61" s="526"/>
      <c r="OXQ61" s="526"/>
      <c r="OXR61" s="526"/>
      <c r="OXS61" s="526"/>
      <c r="OXT61" s="526"/>
      <c r="OXU61" s="526"/>
      <c r="OXV61" s="526"/>
      <c r="OXW61" s="526"/>
      <c r="OXX61" s="526"/>
      <c r="OXY61" s="526"/>
      <c r="OXZ61" s="526"/>
      <c r="OYA61" s="526"/>
      <c r="OYB61" s="526"/>
      <c r="OYC61" s="526"/>
      <c r="OYD61" s="526"/>
      <c r="OYE61" s="526"/>
      <c r="OYF61" s="526"/>
      <c r="OYG61" s="526"/>
      <c r="OYH61" s="526"/>
      <c r="OYI61" s="526"/>
      <c r="OYJ61" s="526"/>
      <c r="OYK61" s="526"/>
      <c r="OYL61" s="526"/>
      <c r="OYM61" s="526"/>
      <c r="OYN61" s="526"/>
      <c r="OYO61" s="526"/>
      <c r="OYP61" s="526"/>
      <c r="OYQ61" s="526"/>
      <c r="OYR61" s="526"/>
      <c r="OYS61" s="526"/>
      <c r="OYT61" s="526"/>
      <c r="OYU61" s="526"/>
      <c r="OYV61" s="526"/>
      <c r="OYW61" s="526"/>
      <c r="OYX61" s="526"/>
      <c r="OYY61" s="526"/>
      <c r="OYZ61" s="526"/>
      <c r="OZA61" s="526"/>
      <c r="OZB61" s="526"/>
      <c r="OZC61" s="526"/>
      <c r="OZD61" s="526"/>
      <c r="OZE61" s="526"/>
      <c r="OZF61" s="526"/>
      <c r="OZG61" s="526"/>
      <c r="OZH61" s="526"/>
      <c r="OZI61" s="526"/>
      <c r="OZJ61" s="526"/>
      <c r="OZK61" s="526"/>
      <c r="OZL61" s="526"/>
      <c r="OZM61" s="526"/>
      <c r="OZN61" s="526"/>
      <c r="OZO61" s="526"/>
      <c r="OZP61" s="526"/>
      <c r="OZQ61" s="526"/>
      <c r="OZR61" s="526"/>
      <c r="OZS61" s="526"/>
      <c r="OZT61" s="526"/>
      <c r="OZU61" s="526"/>
      <c r="OZV61" s="526"/>
      <c r="OZW61" s="526"/>
      <c r="OZX61" s="526"/>
      <c r="OZY61" s="526"/>
      <c r="OZZ61" s="526"/>
      <c r="PAA61" s="526"/>
      <c r="PAB61" s="526"/>
      <c r="PAC61" s="526"/>
      <c r="PAD61" s="526"/>
      <c r="PAE61" s="526"/>
      <c r="PAF61" s="526"/>
      <c r="PAG61" s="526"/>
      <c r="PAH61" s="526"/>
      <c r="PAI61" s="526"/>
      <c r="PAJ61" s="526"/>
      <c r="PAK61" s="526"/>
      <c r="PAL61" s="526"/>
      <c r="PAM61" s="526"/>
      <c r="PAN61" s="526"/>
      <c r="PAO61" s="526"/>
      <c r="PAP61" s="526"/>
      <c r="PAQ61" s="526"/>
      <c r="PAR61" s="526"/>
      <c r="PAS61" s="526"/>
      <c r="PAT61" s="526"/>
      <c r="PAU61" s="526"/>
      <c r="PAV61" s="526"/>
      <c r="PAW61" s="526"/>
      <c r="PAX61" s="526"/>
      <c r="PAY61" s="526"/>
      <c r="PAZ61" s="526"/>
      <c r="PBA61" s="526"/>
      <c r="PBB61" s="526"/>
      <c r="PBC61" s="526"/>
      <c r="PBD61" s="526"/>
      <c r="PBE61" s="526"/>
      <c r="PBF61" s="526"/>
      <c r="PBG61" s="526"/>
      <c r="PBH61" s="526"/>
      <c r="PBI61" s="526"/>
      <c r="PBJ61" s="526"/>
      <c r="PBK61" s="526"/>
      <c r="PBL61" s="526"/>
      <c r="PBM61" s="526"/>
      <c r="PBN61" s="526"/>
      <c r="PBO61" s="526"/>
      <c r="PBP61" s="526"/>
      <c r="PBQ61" s="526"/>
      <c r="PBR61" s="526"/>
      <c r="PBS61" s="526"/>
      <c r="PBT61" s="526"/>
      <c r="PBU61" s="526"/>
      <c r="PBV61" s="526"/>
      <c r="PBW61" s="526"/>
      <c r="PBX61" s="526"/>
      <c r="PBY61" s="526"/>
      <c r="PBZ61" s="526"/>
      <c r="PCA61" s="526"/>
      <c r="PCB61" s="526"/>
      <c r="PCC61" s="526"/>
      <c r="PCD61" s="526"/>
      <c r="PCE61" s="526"/>
      <c r="PCF61" s="526"/>
      <c r="PCG61" s="526"/>
      <c r="PCH61" s="526"/>
      <c r="PCI61" s="526"/>
      <c r="PCJ61" s="526"/>
      <c r="PCK61" s="526"/>
      <c r="PCL61" s="526"/>
      <c r="PCM61" s="526"/>
      <c r="PCN61" s="526"/>
      <c r="PCO61" s="526"/>
      <c r="PCP61" s="526"/>
      <c r="PCQ61" s="526"/>
      <c r="PCR61" s="526"/>
      <c r="PCS61" s="526"/>
      <c r="PCT61" s="526"/>
      <c r="PCU61" s="526"/>
      <c r="PCV61" s="526"/>
      <c r="PCW61" s="526"/>
      <c r="PCX61" s="526"/>
      <c r="PCY61" s="526"/>
      <c r="PCZ61" s="526"/>
      <c r="PDA61" s="526"/>
      <c r="PDB61" s="526"/>
      <c r="PDC61" s="526"/>
      <c r="PDD61" s="526"/>
      <c r="PDE61" s="526"/>
      <c r="PDF61" s="526"/>
      <c r="PDG61" s="526"/>
      <c r="PDH61" s="526"/>
      <c r="PDI61" s="526"/>
      <c r="PDJ61" s="526"/>
      <c r="PDK61" s="526"/>
      <c r="PDL61" s="526"/>
      <c r="PDM61" s="526"/>
      <c r="PDN61" s="526"/>
      <c r="PDO61" s="526"/>
      <c r="PDP61" s="526"/>
      <c r="PDQ61" s="526"/>
      <c r="PDR61" s="526"/>
      <c r="PDS61" s="526"/>
      <c r="PDT61" s="526"/>
      <c r="PDU61" s="526"/>
      <c r="PDV61" s="526"/>
      <c r="PDW61" s="526"/>
      <c r="PDX61" s="526"/>
      <c r="PDY61" s="526"/>
      <c r="PDZ61" s="526"/>
      <c r="PEA61" s="526"/>
      <c r="PEB61" s="526"/>
      <c r="PEC61" s="526"/>
      <c r="PED61" s="526"/>
      <c r="PEE61" s="526"/>
      <c r="PEF61" s="526"/>
      <c r="PEG61" s="526"/>
      <c r="PEH61" s="526"/>
      <c r="PEI61" s="526"/>
      <c r="PEJ61" s="526"/>
      <c r="PEK61" s="526"/>
      <c r="PEL61" s="526"/>
      <c r="PEM61" s="526"/>
      <c r="PEN61" s="526"/>
      <c r="PEO61" s="526"/>
      <c r="PEP61" s="526"/>
      <c r="PEQ61" s="526"/>
      <c r="PER61" s="526"/>
      <c r="PES61" s="526"/>
      <c r="PET61" s="526"/>
      <c r="PEU61" s="526"/>
      <c r="PEV61" s="526"/>
      <c r="PEW61" s="526"/>
      <c r="PEX61" s="526"/>
      <c r="PEY61" s="526"/>
      <c r="PEZ61" s="526"/>
      <c r="PFA61" s="526"/>
      <c r="PFB61" s="526"/>
      <c r="PFC61" s="526"/>
      <c r="PFD61" s="526"/>
      <c r="PFE61" s="526"/>
      <c r="PFF61" s="526"/>
      <c r="PFG61" s="526"/>
      <c r="PFH61" s="526"/>
      <c r="PFI61" s="526"/>
      <c r="PFJ61" s="526"/>
      <c r="PFK61" s="526"/>
      <c r="PFL61" s="526"/>
      <c r="PFM61" s="526"/>
      <c r="PFN61" s="526"/>
      <c r="PFO61" s="526"/>
      <c r="PFP61" s="526"/>
      <c r="PFQ61" s="526"/>
      <c r="PFR61" s="526"/>
      <c r="PFS61" s="526"/>
      <c r="PFT61" s="526"/>
      <c r="PFU61" s="526"/>
      <c r="PFV61" s="526"/>
      <c r="PFW61" s="526"/>
      <c r="PFX61" s="526"/>
      <c r="PFY61" s="526"/>
      <c r="PFZ61" s="526"/>
      <c r="PGA61" s="526"/>
      <c r="PGB61" s="526"/>
      <c r="PGC61" s="526"/>
      <c r="PGD61" s="526"/>
      <c r="PGE61" s="526"/>
      <c r="PGF61" s="526"/>
      <c r="PGG61" s="526"/>
      <c r="PGH61" s="526"/>
      <c r="PGI61" s="526"/>
      <c r="PGJ61" s="526"/>
      <c r="PGK61" s="526"/>
      <c r="PGL61" s="526"/>
      <c r="PGM61" s="526"/>
      <c r="PGN61" s="526"/>
      <c r="PGO61" s="526"/>
      <c r="PGP61" s="526"/>
      <c r="PGQ61" s="526"/>
      <c r="PGR61" s="526"/>
      <c r="PGS61" s="526"/>
      <c r="PGT61" s="526"/>
      <c r="PGU61" s="526"/>
      <c r="PGV61" s="526"/>
      <c r="PGW61" s="526"/>
      <c r="PGX61" s="526"/>
      <c r="PGY61" s="526"/>
      <c r="PGZ61" s="526"/>
      <c r="PHA61" s="526"/>
      <c r="PHB61" s="526"/>
      <c r="PHC61" s="526"/>
      <c r="PHD61" s="526"/>
      <c r="PHE61" s="526"/>
      <c r="PHF61" s="526"/>
      <c r="PHG61" s="526"/>
      <c r="PHH61" s="526"/>
      <c r="PHI61" s="526"/>
      <c r="PHJ61" s="526"/>
      <c r="PHK61" s="526"/>
      <c r="PHL61" s="526"/>
      <c r="PHM61" s="526"/>
      <c r="PHN61" s="526"/>
      <c r="PHO61" s="526"/>
      <c r="PHP61" s="526"/>
      <c r="PHQ61" s="526"/>
      <c r="PHR61" s="526"/>
      <c r="PHS61" s="526"/>
      <c r="PHT61" s="526"/>
      <c r="PHU61" s="526"/>
      <c r="PHV61" s="526"/>
      <c r="PHW61" s="526"/>
      <c r="PHX61" s="526"/>
      <c r="PHY61" s="526"/>
      <c r="PHZ61" s="526"/>
      <c r="PIA61" s="526"/>
      <c r="PIB61" s="526"/>
      <c r="PIC61" s="526"/>
      <c r="PID61" s="526"/>
      <c r="PIE61" s="526"/>
      <c r="PIF61" s="526"/>
      <c r="PIG61" s="526"/>
      <c r="PIH61" s="526"/>
      <c r="PII61" s="526"/>
      <c r="PIJ61" s="526"/>
      <c r="PIK61" s="526"/>
      <c r="PIL61" s="526"/>
      <c r="PIM61" s="526"/>
      <c r="PIN61" s="526"/>
      <c r="PIO61" s="526"/>
      <c r="PIP61" s="526"/>
      <c r="PIQ61" s="526"/>
      <c r="PIR61" s="526"/>
      <c r="PIS61" s="526"/>
      <c r="PIT61" s="526"/>
      <c r="PIU61" s="526"/>
      <c r="PIV61" s="526"/>
      <c r="PIW61" s="526"/>
      <c r="PIX61" s="526"/>
      <c r="PIY61" s="526"/>
      <c r="PIZ61" s="526"/>
      <c r="PJA61" s="526"/>
      <c r="PJB61" s="526"/>
      <c r="PJC61" s="526"/>
      <c r="PJD61" s="526"/>
      <c r="PJE61" s="526"/>
      <c r="PJF61" s="526"/>
      <c r="PJG61" s="526"/>
      <c r="PJH61" s="526"/>
      <c r="PJI61" s="526"/>
      <c r="PJJ61" s="526"/>
      <c r="PJK61" s="526"/>
      <c r="PJL61" s="526"/>
      <c r="PJM61" s="526"/>
      <c r="PJN61" s="526"/>
      <c r="PJO61" s="526"/>
      <c r="PJP61" s="526"/>
      <c r="PJQ61" s="526"/>
      <c r="PJR61" s="526"/>
      <c r="PJS61" s="526"/>
      <c r="PJT61" s="526"/>
      <c r="PJU61" s="526"/>
      <c r="PJV61" s="526"/>
      <c r="PJW61" s="526"/>
      <c r="PJX61" s="526"/>
      <c r="PJY61" s="526"/>
      <c r="PJZ61" s="526"/>
      <c r="PKA61" s="526"/>
      <c r="PKB61" s="526"/>
      <c r="PKC61" s="526"/>
      <c r="PKD61" s="526"/>
      <c r="PKE61" s="526"/>
      <c r="PKF61" s="526"/>
      <c r="PKG61" s="526"/>
      <c r="PKH61" s="526"/>
      <c r="PKI61" s="526"/>
      <c r="PKJ61" s="526"/>
      <c r="PKK61" s="526"/>
      <c r="PKL61" s="526"/>
      <c r="PKM61" s="526"/>
      <c r="PKN61" s="526"/>
      <c r="PKO61" s="526"/>
      <c r="PKP61" s="526"/>
      <c r="PKQ61" s="526"/>
      <c r="PKR61" s="526"/>
      <c r="PKS61" s="526"/>
      <c r="PKT61" s="526"/>
      <c r="PKU61" s="526"/>
      <c r="PKV61" s="526"/>
      <c r="PKW61" s="526"/>
      <c r="PKX61" s="526"/>
      <c r="PKY61" s="526"/>
      <c r="PKZ61" s="526"/>
      <c r="PLA61" s="526"/>
      <c r="PLB61" s="526"/>
      <c r="PLC61" s="526"/>
      <c r="PLD61" s="526"/>
      <c r="PLE61" s="526"/>
      <c r="PLF61" s="526"/>
      <c r="PLG61" s="526"/>
      <c r="PLH61" s="526"/>
      <c r="PLI61" s="526"/>
      <c r="PLJ61" s="526"/>
      <c r="PLK61" s="526"/>
      <c r="PLL61" s="526"/>
      <c r="PLM61" s="526"/>
      <c r="PLN61" s="526"/>
      <c r="PLO61" s="526"/>
      <c r="PLP61" s="526"/>
      <c r="PLQ61" s="526"/>
      <c r="PLR61" s="526"/>
      <c r="PLS61" s="526"/>
      <c r="PLT61" s="526"/>
      <c r="PLU61" s="526"/>
      <c r="PLV61" s="526"/>
      <c r="PLW61" s="526"/>
      <c r="PLX61" s="526"/>
      <c r="PLY61" s="526"/>
      <c r="PLZ61" s="526"/>
      <c r="PMA61" s="526"/>
      <c r="PMB61" s="526"/>
      <c r="PMC61" s="526"/>
      <c r="PMD61" s="526"/>
      <c r="PME61" s="526"/>
      <c r="PMF61" s="526"/>
      <c r="PMG61" s="526"/>
      <c r="PMH61" s="526"/>
      <c r="PMI61" s="526"/>
      <c r="PMJ61" s="526"/>
      <c r="PMK61" s="526"/>
      <c r="PML61" s="526"/>
      <c r="PMM61" s="526"/>
      <c r="PMN61" s="526"/>
      <c r="PMO61" s="526"/>
      <c r="PMP61" s="526"/>
      <c r="PMQ61" s="526"/>
      <c r="PMR61" s="526"/>
      <c r="PMS61" s="526"/>
      <c r="PMT61" s="526"/>
      <c r="PMU61" s="526"/>
      <c r="PMV61" s="526"/>
      <c r="PMW61" s="526"/>
      <c r="PMX61" s="526"/>
      <c r="PMY61" s="526"/>
      <c r="PMZ61" s="526"/>
      <c r="PNA61" s="526"/>
      <c r="PNB61" s="526"/>
      <c r="PNC61" s="526"/>
      <c r="PND61" s="526"/>
      <c r="PNE61" s="526"/>
      <c r="PNF61" s="526"/>
      <c r="PNG61" s="526"/>
      <c r="PNH61" s="526"/>
      <c r="PNI61" s="526"/>
      <c r="PNJ61" s="526"/>
      <c r="PNK61" s="526"/>
      <c r="PNL61" s="526"/>
      <c r="PNM61" s="526"/>
      <c r="PNN61" s="526"/>
      <c r="PNO61" s="526"/>
      <c r="PNP61" s="526"/>
      <c r="PNQ61" s="526"/>
      <c r="PNR61" s="526"/>
      <c r="PNS61" s="526"/>
      <c r="PNT61" s="526"/>
      <c r="PNU61" s="526"/>
      <c r="PNV61" s="526"/>
      <c r="PNW61" s="526"/>
      <c r="PNX61" s="526"/>
      <c r="PNY61" s="526"/>
      <c r="PNZ61" s="526"/>
      <c r="POA61" s="526"/>
      <c r="POB61" s="526"/>
      <c r="POC61" s="526"/>
      <c r="POD61" s="526"/>
      <c r="POE61" s="526"/>
      <c r="POF61" s="526"/>
      <c r="POG61" s="526"/>
      <c r="POH61" s="526"/>
      <c r="POI61" s="526"/>
      <c r="POJ61" s="526"/>
      <c r="POK61" s="526"/>
      <c r="POL61" s="526"/>
      <c r="POM61" s="526"/>
      <c r="PON61" s="526"/>
      <c r="POO61" s="526"/>
      <c r="POP61" s="526"/>
      <c r="POQ61" s="526"/>
      <c r="POR61" s="526"/>
      <c r="POS61" s="526"/>
      <c r="POT61" s="526"/>
      <c r="POU61" s="526"/>
      <c r="POV61" s="526"/>
      <c r="POW61" s="526"/>
      <c r="POX61" s="526"/>
      <c r="POY61" s="526"/>
      <c r="POZ61" s="526"/>
      <c r="PPA61" s="526"/>
      <c r="PPB61" s="526"/>
      <c r="PPC61" s="526"/>
      <c r="PPD61" s="526"/>
      <c r="PPE61" s="526"/>
      <c r="PPF61" s="526"/>
      <c r="PPG61" s="526"/>
      <c r="PPH61" s="526"/>
      <c r="PPI61" s="526"/>
      <c r="PPJ61" s="526"/>
      <c r="PPK61" s="526"/>
      <c r="PPL61" s="526"/>
      <c r="PPM61" s="526"/>
      <c r="PPN61" s="526"/>
      <c r="PPO61" s="526"/>
      <c r="PPP61" s="526"/>
      <c r="PPQ61" s="526"/>
      <c r="PPR61" s="526"/>
      <c r="PPS61" s="526"/>
      <c r="PPT61" s="526"/>
      <c r="PPU61" s="526"/>
      <c r="PPV61" s="526"/>
      <c r="PPW61" s="526"/>
      <c r="PPX61" s="526"/>
      <c r="PPY61" s="526"/>
      <c r="PPZ61" s="526"/>
      <c r="PQA61" s="526"/>
      <c r="PQB61" s="526"/>
      <c r="PQC61" s="526"/>
      <c r="PQD61" s="526"/>
      <c r="PQE61" s="526"/>
      <c r="PQF61" s="526"/>
      <c r="PQG61" s="526"/>
      <c r="PQH61" s="526"/>
      <c r="PQI61" s="526"/>
      <c r="PQJ61" s="526"/>
      <c r="PQK61" s="526"/>
      <c r="PQL61" s="526"/>
      <c r="PQM61" s="526"/>
      <c r="PQN61" s="526"/>
      <c r="PQO61" s="526"/>
      <c r="PQP61" s="526"/>
      <c r="PQQ61" s="526"/>
      <c r="PQR61" s="526"/>
      <c r="PQS61" s="526"/>
      <c r="PQT61" s="526"/>
      <c r="PQU61" s="526"/>
      <c r="PQV61" s="526"/>
      <c r="PQW61" s="526"/>
      <c r="PQX61" s="526"/>
      <c r="PQY61" s="526"/>
      <c r="PQZ61" s="526"/>
      <c r="PRA61" s="526"/>
      <c r="PRB61" s="526"/>
      <c r="PRC61" s="526"/>
      <c r="PRD61" s="526"/>
      <c r="PRE61" s="526"/>
      <c r="PRF61" s="526"/>
      <c r="PRG61" s="526"/>
      <c r="PRH61" s="526"/>
      <c r="PRI61" s="526"/>
      <c r="PRJ61" s="526"/>
      <c r="PRK61" s="526"/>
      <c r="PRL61" s="526"/>
      <c r="PRM61" s="526"/>
      <c r="PRN61" s="526"/>
      <c r="PRO61" s="526"/>
      <c r="PRP61" s="526"/>
      <c r="PRQ61" s="526"/>
      <c r="PRR61" s="526"/>
      <c r="PRS61" s="526"/>
      <c r="PRT61" s="526"/>
      <c r="PRU61" s="526"/>
      <c r="PRV61" s="526"/>
      <c r="PRW61" s="526"/>
      <c r="PRX61" s="526"/>
      <c r="PRY61" s="526"/>
      <c r="PRZ61" s="526"/>
      <c r="PSA61" s="526"/>
      <c r="PSB61" s="526"/>
      <c r="PSC61" s="526"/>
      <c r="PSD61" s="526"/>
      <c r="PSE61" s="526"/>
      <c r="PSF61" s="526"/>
      <c r="PSG61" s="526"/>
      <c r="PSH61" s="526"/>
      <c r="PSI61" s="526"/>
      <c r="PSJ61" s="526"/>
      <c r="PSK61" s="526"/>
      <c r="PSL61" s="526"/>
      <c r="PSM61" s="526"/>
      <c r="PSN61" s="526"/>
      <c r="PSO61" s="526"/>
      <c r="PSP61" s="526"/>
      <c r="PSQ61" s="526"/>
      <c r="PSR61" s="526"/>
      <c r="PSS61" s="526"/>
      <c r="PST61" s="526"/>
      <c r="PSU61" s="526"/>
      <c r="PSV61" s="526"/>
      <c r="PSW61" s="526"/>
      <c r="PSX61" s="526"/>
      <c r="PSY61" s="526"/>
      <c r="PSZ61" s="526"/>
      <c r="PTA61" s="526"/>
      <c r="PTB61" s="526"/>
      <c r="PTC61" s="526"/>
      <c r="PTD61" s="526"/>
      <c r="PTE61" s="526"/>
      <c r="PTF61" s="526"/>
      <c r="PTG61" s="526"/>
      <c r="PTH61" s="526"/>
      <c r="PTI61" s="526"/>
      <c r="PTJ61" s="526"/>
      <c r="PTK61" s="526"/>
      <c r="PTL61" s="526"/>
      <c r="PTM61" s="526"/>
      <c r="PTN61" s="526"/>
      <c r="PTO61" s="526"/>
      <c r="PTP61" s="526"/>
      <c r="PTQ61" s="526"/>
      <c r="PTR61" s="526"/>
      <c r="PTS61" s="526"/>
      <c r="PTT61" s="526"/>
      <c r="PTU61" s="526"/>
      <c r="PTV61" s="526"/>
      <c r="PTW61" s="526"/>
      <c r="PTX61" s="526"/>
      <c r="PTY61" s="526"/>
      <c r="PTZ61" s="526"/>
      <c r="PUA61" s="526"/>
      <c r="PUB61" s="526"/>
      <c r="PUC61" s="526"/>
      <c r="PUD61" s="526"/>
      <c r="PUE61" s="526"/>
      <c r="PUF61" s="526"/>
      <c r="PUG61" s="526"/>
      <c r="PUH61" s="526"/>
      <c r="PUI61" s="526"/>
      <c r="PUJ61" s="526"/>
      <c r="PUK61" s="526"/>
      <c r="PUL61" s="526"/>
      <c r="PUM61" s="526"/>
      <c r="PUN61" s="526"/>
      <c r="PUO61" s="526"/>
      <c r="PUP61" s="526"/>
      <c r="PUQ61" s="526"/>
      <c r="PUR61" s="526"/>
      <c r="PUS61" s="526"/>
      <c r="PUT61" s="526"/>
      <c r="PUU61" s="526"/>
      <c r="PUV61" s="526"/>
      <c r="PUW61" s="526"/>
      <c r="PUX61" s="526"/>
      <c r="PUY61" s="526"/>
      <c r="PUZ61" s="526"/>
      <c r="PVA61" s="526"/>
      <c r="PVB61" s="526"/>
      <c r="PVC61" s="526"/>
      <c r="PVD61" s="526"/>
      <c r="PVE61" s="526"/>
      <c r="PVF61" s="526"/>
      <c r="PVG61" s="526"/>
      <c r="PVH61" s="526"/>
      <c r="PVI61" s="526"/>
      <c r="PVJ61" s="526"/>
      <c r="PVK61" s="526"/>
      <c r="PVL61" s="526"/>
      <c r="PVM61" s="526"/>
      <c r="PVN61" s="526"/>
      <c r="PVO61" s="526"/>
      <c r="PVP61" s="526"/>
      <c r="PVQ61" s="526"/>
      <c r="PVR61" s="526"/>
      <c r="PVS61" s="526"/>
      <c r="PVT61" s="526"/>
      <c r="PVU61" s="526"/>
      <c r="PVV61" s="526"/>
      <c r="PVW61" s="526"/>
      <c r="PVX61" s="526"/>
      <c r="PVY61" s="526"/>
      <c r="PVZ61" s="526"/>
      <c r="PWA61" s="526"/>
      <c r="PWB61" s="526"/>
      <c r="PWC61" s="526"/>
      <c r="PWD61" s="526"/>
      <c r="PWE61" s="526"/>
      <c r="PWF61" s="526"/>
      <c r="PWG61" s="526"/>
      <c r="PWH61" s="526"/>
      <c r="PWI61" s="526"/>
      <c r="PWJ61" s="526"/>
      <c r="PWK61" s="526"/>
      <c r="PWL61" s="526"/>
      <c r="PWM61" s="526"/>
      <c r="PWN61" s="526"/>
      <c r="PWO61" s="526"/>
      <c r="PWP61" s="526"/>
      <c r="PWQ61" s="526"/>
      <c r="PWR61" s="526"/>
      <c r="PWS61" s="526"/>
      <c r="PWT61" s="526"/>
      <c r="PWU61" s="526"/>
      <c r="PWV61" s="526"/>
      <c r="PWW61" s="526"/>
      <c r="PWX61" s="526"/>
      <c r="PWY61" s="526"/>
      <c r="PWZ61" s="526"/>
      <c r="PXA61" s="526"/>
      <c r="PXB61" s="526"/>
      <c r="PXC61" s="526"/>
      <c r="PXD61" s="526"/>
      <c r="PXE61" s="526"/>
      <c r="PXF61" s="526"/>
      <c r="PXG61" s="526"/>
      <c r="PXH61" s="526"/>
      <c r="PXI61" s="526"/>
      <c r="PXJ61" s="526"/>
      <c r="PXK61" s="526"/>
      <c r="PXL61" s="526"/>
      <c r="PXM61" s="526"/>
      <c r="PXN61" s="526"/>
      <c r="PXO61" s="526"/>
      <c r="PXP61" s="526"/>
      <c r="PXQ61" s="526"/>
      <c r="PXR61" s="526"/>
      <c r="PXS61" s="526"/>
      <c r="PXT61" s="526"/>
      <c r="PXU61" s="526"/>
      <c r="PXV61" s="526"/>
      <c r="PXW61" s="526"/>
      <c r="PXX61" s="526"/>
      <c r="PXY61" s="526"/>
      <c r="PXZ61" s="526"/>
      <c r="PYA61" s="526"/>
      <c r="PYB61" s="526"/>
      <c r="PYC61" s="526"/>
      <c r="PYD61" s="526"/>
      <c r="PYE61" s="526"/>
      <c r="PYF61" s="526"/>
      <c r="PYG61" s="526"/>
      <c r="PYH61" s="526"/>
      <c r="PYI61" s="526"/>
      <c r="PYJ61" s="526"/>
      <c r="PYK61" s="526"/>
      <c r="PYL61" s="526"/>
      <c r="PYM61" s="526"/>
      <c r="PYN61" s="526"/>
      <c r="PYO61" s="526"/>
      <c r="PYP61" s="526"/>
      <c r="PYQ61" s="526"/>
      <c r="PYR61" s="526"/>
      <c r="PYS61" s="526"/>
      <c r="PYT61" s="526"/>
      <c r="PYU61" s="526"/>
      <c r="PYV61" s="526"/>
      <c r="PYW61" s="526"/>
      <c r="PYX61" s="526"/>
      <c r="PYY61" s="526"/>
      <c r="PYZ61" s="526"/>
      <c r="PZA61" s="526"/>
      <c r="PZB61" s="526"/>
      <c r="PZC61" s="526"/>
      <c r="PZD61" s="526"/>
      <c r="PZE61" s="526"/>
      <c r="PZF61" s="526"/>
      <c r="PZG61" s="526"/>
      <c r="PZH61" s="526"/>
      <c r="PZI61" s="526"/>
      <c r="PZJ61" s="526"/>
      <c r="PZK61" s="526"/>
      <c r="PZL61" s="526"/>
      <c r="PZM61" s="526"/>
      <c r="PZN61" s="526"/>
      <c r="PZO61" s="526"/>
      <c r="PZP61" s="526"/>
      <c r="PZQ61" s="526"/>
      <c r="PZR61" s="526"/>
      <c r="PZS61" s="526"/>
      <c r="PZT61" s="526"/>
      <c r="PZU61" s="526"/>
      <c r="PZV61" s="526"/>
      <c r="PZW61" s="526"/>
      <c r="PZX61" s="526"/>
      <c r="PZY61" s="526"/>
      <c r="PZZ61" s="526"/>
      <c r="QAA61" s="526"/>
      <c r="QAB61" s="526"/>
      <c r="QAC61" s="526"/>
      <c r="QAD61" s="526"/>
      <c r="QAE61" s="526"/>
      <c r="QAF61" s="526"/>
      <c r="QAG61" s="526"/>
      <c r="QAH61" s="526"/>
      <c r="QAI61" s="526"/>
      <c r="QAJ61" s="526"/>
      <c r="QAK61" s="526"/>
      <c r="QAL61" s="526"/>
      <c r="QAM61" s="526"/>
      <c r="QAN61" s="526"/>
      <c r="QAO61" s="526"/>
      <c r="QAP61" s="526"/>
      <c r="QAQ61" s="526"/>
      <c r="QAR61" s="526"/>
      <c r="QAS61" s="526"/>
      <c r="QAT61" s="526"/>
      <c r="QAU61" s="526"/>
      <c r="QAV61" s="526"/>
      <c r="QAW61" s="526"/>
      <c r="QAX61" s="526"/>
      <c r="QAY61" s="526"/>
      <c r="QAZ61" s="526"/>
      <c r="QBA61" s="526"/>
      <c r="QBB61" s="526"/>
      <c r="QBC61" s="526"/>
      <c r="QBD61" s="526"/>
      <c r="QBE61" s="526"/>
      <c r="QBF61" s="526"/>
      <c r="QBG61" s="526"/>
      <c r="QBH61" s="526"/>
      <c r="QBI61" s="526"/>
      <c r="QBJ61" s="526"/>
      <c r="QBK61" s="526"/>
      <c r="QBL61" s="526"/>
      <c r="QBM61" s="526"/>
      <c r="QBN61" s="526"/>
      <c r="QBO61" s="526"/>
      <c r="QBP61" s="526"/>
      <c r="QBQ61" s="526"/>
      <c r="QBR61" s="526"/>
      <c r="QBS61" s="526"/>
      <c r="QBT61" s="526"/>
      <c r="QBU61" s="526"/>
      <c r="QBV61" s="526"/>
      <c r="QBW61" s="526"/>
      <c r="QBX61" s="526"/>
      <c r="QBY61" s="526"/>
      <c r="QBZ61" s="526"/>
      <c r="QCA61" s="526"/>
      <c r="QCB61" s="526"/>
      <c r="QCC61" s="526"/>
      <c r="QCD61" s="526"/>
      <c r="QCE61" s="526"/>
      <c r="QCF61" s="526"/>
      <c r="QCG61" s="526"/>
      <c r="QCH61" s="526"/>
      <c r="QCI61" s="526"/>
      <c r="QCJ61" s="526"/>
      <c r="QCK61" s="526"/>
      <c r="QCL61" s="526"/>
      <c r="QCM61" s="526"/>
      <c r="QCN61" s="526"/>
      <c r="QCO61" s="526"/>
      <c r="QCP61" s="526"/>
      <c r="QCQ61" s="526"/>
      <c r="QCR61" s="526"/>
      <c r="QCS61" s="526"/>
      <c r="QCT61" s="526"/>
      <c r="QCU61" s="526"/>
      <c r="QCV61" s="526"/>
      <c r="QCW61" s="526"/>
      <c r="QCX61" s="526"/>
      <c r="QCY61" s="526"/>
      <c r="QCZ61" s="526"/>
      <c r="QDA61" s="526"/>
      <c r="QDB61" s="526"/>
      <c r="QDC61" s="526"/>
      <c r="QDD61" s="526"/>
      <c r="QDE61" s="526"/>
      <c r="QDF61" s="526"/>
      <c r="QDG61" s="526"/>
      <c r="QDH61" s="526"/>
      <c r="QDI61" s="526"/>
      <c r="QDJ61" s="526"/>
      <c r="QDK61" s="526"/>
      <c r="QDL61" s="526"/>
      <c r="QDM61" s="526"/>
      <c r="QDN61" s="526"/>
      <c r="QDO61" s="526"/>
      <c r="QDP61" s="526"/>
      <c r="QDQ61" s="526"/>
      <c r="QDR61" s="526"/>
      <c r="QDS61" s="526"/>
      <c r="QDT61" s="526"/>
      <c r="QDU61" s="526"/>
      <c r="QDV61" s="526"/>
      <c r="QDW61" s="526"/>
      <c r="QDX61" s="526"/>
      <c r="QDY61" s="526"/>
      <c r="QDZ61" s="526"/>
      <c r="QEA61" s="526"/>
      <c r="QEB61" s="526"/>
      <c r="QEC61" s="526"/>
      <c r="QED61" s="526"/>
      <c r="QEE61" s="526"/>
      <c r="QEF61" s="526"/>
      <c r="QEG61" s="526"/>
      <c r="QEH61" s="526"/>
      <c r="QEI61" s="526"/>
      <c r="QEJ61" s="526"/>
      <c r="QEK61" s="526"/>
      <c r="QEL61" s="526"/>
      <c r="QEM61" s="526"/>
      <c r="QEN61" s="526"/>
      <c r="QEO61" s="526"/>
      <c r="QEP61" s="526"/>
      <c r="QEQ61" s="526"/>
      <c r="QER61" s="526"/>
      <c r="QES61" s="526"/>
      <c r="QET61" s="526"/>
      <c r="QEU61" s="526"/>
      <c r="QEV61" s="526"/>
      <c r="QEW61" s="526"/>
      <c r="QEX61" s="526"/>
      <c r="QEY61" s="526"/>
      <c r="QEZ61" s="526"/>
      <c r="QFA61" s="526"/>
      <c r="QFB61" s="526"/>
      <c r="QFC61" s="526"/>
      <c r="QFD61" s="526"/>
      <c r="QFE61" s="526"/>
      <c r="QFF61" s="526"/>
      <c r="QFG61" s="526"/>
      <c r="QFH61" s="526"/>
      <c r="QFI61" s="526"/>
      <c r="QFJ61" s="526"/>
      <c r="QFK61" s="526"/>
      <c r="QFL61" s="526"/>
      <c r="QFM61" s="526"/>
      <c r="QFN61" s="526"/>
      <c r="QFO61" s="526"/>
      <c r="QFP61" s="526"/>
      <c r="QFQ61" s="526"/>
      <c r="QFR61" s="526"/>
      <c r="QFS61" s="526"/>
      <c r="QFT61" s="526"/>
      <c r="QFU61" s="526"/>
      <c r="QFV61" s="526"/>
      <c r="QFW61" s="526"/>
      <c r="QFX61" s="526"/>
      <c r="QFY61" s="526"/>
      <c r="QFZ61" s="526"/>
      <c r="QGA61" s="526"/>
      <c r="QGB61" s="526"/>
      <c r="QGC61" s="526"/>
      <c r="QGD61" s="526"/>
      <c r="QGE61" s="526"/>
      <c r="QGF61" s="526"/>
      <c r="QGG61" s="526"/>
      <c r="QGH61" s="526"/>
      <c r="QGI61" s="526"/>
      <c r="QGJ61" s="526"/>
      <c r="QGK61" s="526"/>
      <c r="QGL61" s="526"/>
      <c r="QGM61" s="526"/>
      <c r="QGN61" s="526"/>
      <c r="QGO61" s="526"/>
      <c r="QGP61" s="526"/>
      <c r="QGQ61" s="526"/>
      <c r="QGR61" s="526"/>
      <c r="QGS61" s="526"/>
      <c r="QGT61" s="526"/>
      <c r="QGU61" s="526"/>
      <c r="QGV61" s="526"/>
      <c r="QGW61" s="526"/>
      <c r="QGX61" s="526"/>
      <c r="QGY61" s="526"/>
      <c r="QGZ61" s="526"/>
      <c r="QHA61" s="526"/>
      <c r="QHB61" s="526"/>
      <c r="QHC61" s="526"/>
      <c r="QHD61" s="526"/>
      <c r="QHE61" s="526"/>
      <c r="QHF61" s="526"/>
      <c r="QHG61" s="526"/>
      <c r="QHH61" s="526"/>
      <c r="QHI61" s="526"/>
      <c r="QHJ61" s="526"/>
      <c r="QHK61" s="526"/>
      <c r="QHL61" s="526"/>
      <c r="QHM61" s="526"/>
      <c r="QHN61" s="526"/>
      <c r="QHO61" s="526"/>
      <c r="QHP61" s="526"/>
      <c r="QHQ61" s="526"/>
      <c r="QHR61" s="526"/>
      <c r="QHS61" s="526"/>
      <c r="QHT61" s="526"/>
      <c r="QHU61" s="526"/>
      <c r="QHV61" s="526"/>
      <c r="QHW61" s="526"/>
      <c r="QHX61" s="526"/>
      <c r="QHY61" s="526"/>
      <c r="QHZ61" s="526"/>
      <c r="QIA61" s="526"/>
      <c r="QIB61" s="526"/>
      <c r="QIC61" s="526"/>
      <c r="QID61" s="526"/>
      <c r="QIE61" s="526"/>
      <c r="QIF61" s="526"/>
      <c r="QIG61" s="526"/>
      <c r="QIH61" s="526"/>
      <c r="QII61" s="526"/>
      <c r="QIJ61" s="526"/>
      <c r="QIK61" s="526"/>
      <c r="QIL61" s="526"/>
      <c r="QIM61" s="526"/>
      <c r="QIN61" s="526"/>
      <c r="QIO61" s="526"/>
      <c r="QIP61" s="526"/>
      <c r="QIQ61" s="526"/>
      <c r="QIR61" s="526"/>
      <c r="QIS61" s="526"/>
      <c r="QIT61" s="526"/>
      <c r="QIU61" s="526"/>
      <c r="QIV61" s="526"/>
      <c r="QIW61" s="526"/>
      <c r="QIX61" s="526"/>
      <c r="QIY61" s="526"/>
      <c r="QIZ61" s="526"/>
      <c r="QJA61" s="526"/>
      <c r="QJB61" s="526"/>
      <c r="QJC61" s="526"/>
      <c r="QJD61" s="526"/>
      <c r="QJE61" s="526"/>
      <c r="QJF61" s="526"/>
      <c r="QJG61" s="526"/>
      <c r="QJH61" s="526"/>
      <c r="QJI61" s="526"/>
      <c r="QJJ61" s="526"/>
      <c r="QJK61" s="526"/>
      <c r="QJL61" s="526"/>
      <c r="QJM61" s="526"/>
      <c r="QJN61" s="526"/>
      <c r="QJO61" s="526"/>
      <c r="QJP61" s="526"/>
      <c r="QJQ61" s="526"/>
      <c r="QJR61" s="526"/>
      <c r="QJS61" s="526"/>
      <c r="QJT61" s="526"/>
      <c r="QJU61" s="526"/>
      <c r="QJV61" s="526"/>
      <c r="QJW61" s="526"/>
      <c r="QJX61" s="526"/>
      <c r="QJY61" s="526"/>
      <c r="QJZ61" s="526"/>
      <c r="QKA61" s="526"/>
      <c r="QKB61" s="526"/>
      <c r="QKC61" s="526"/>
      <c r="QKD61" s="526"/>
      <c r="QKE61" s="526"/>
      <c r="QKF61" s="526"/>
      <c r="QKG61" s="526"/>
      <c r="QKH61" s="526"/>
      <c r="QKI61" s="526"/>
      <c r="QKJ61" s="526"/>
      <c r="QKK61" s="526"/>
      <c r="QKL61" s="526"/>
      <c r="QKM61" s="526"/>
      <c r="QKN61" s="526"/>
      <c r="QKO61" s="526"/>
      <c r="QKP61" s="526"/>
      <c r="QKQ61" s="526"/>
      <c r="QKR61" s="526"/>
      <c r="QKS61" s="526"/>
      <c r="QKT61" s="526"/>
      <c r="QKU61" s="526"/>
      <c r="QKV61" s="526"/>
      <c r="QKW61" s="526"/>
      <c r="QKX61" s="526"/>
      <c r="QKY61" s="526"/>
      <c r="QKZ61" s="526"/>
      <c r="QLA61" s="526"/>
      <c r="QLB61" s="526"/>
      <c r="QLC61" s="526"/>
      <c r="QLD61" s="526"/>
      <c r="QLE61" s="526"/>
      <c r="QLF61" s="526"/>
      <c r="QLG61" s="526"/>
      <c r="QLH61" s="526"/>
      <c r="QLI61" s="526"/>
      <c r="QLJ61" s="526"/>
      <c r="QLK61" s="526"/>
      <c r="QLL61" s="526"/>
      <c r="QLM61" s="526"/>
      <c r="QLN61" s="526"/>
      <c r="QLO61" s="526"/>
      <c r="QLP61" s="526"/>
      <c r="QLQ61" s="526"/>
      <c r="QLR61" s="526"/>
      <c r="QLS61" s="526"/>
      <c r="QLT61" s="526"/>
      <c r="QLU61" s="526"/>
      <c r="QLV61" s="526"/>
      <c r="QLW61" s="526"/>
      <c r="QLX61" s="526"/>
      <c r="QLY61" s="526"/>
      <c r="QLZ61" s="526"/>
      <c r="QMA61" s="526"/>
      <c r="QMB61" s="526"/>
      <c r="QMC61" s="526"/>
      <c r="QMD61" s="526"/>
      <c r="QME61" s="526"/>
      <c r="QMF61" s="526"/>
      <c r="QMG61" s="526"/>
      <c r="QMH61" s="526"/>
      <c r="QMI61" s="526"/>
      <c r="QMJ61" s="526"/>
      <c r="QMK61" s="526"/>
      <c r="QML61" s="526"/>
      <c r="QMM61" s="526"/>
      <c r="QMN61" s="526"/>
      <c r="QMO61" s="526"/>
      <c r="QMP61" s="526"/>
      <c r="QMQ61" s="526"/>
      <c r="QMR61" s="526"/>
      <c r="QMS61" s="526"/>
      <c r="QMT61" s="526"/>
      <c r="QMU61" s="526"/>
      <c r="QMV61" s="526"/>
      <c r="QMW61" s="526"/>
      <c r="QMX61" s="526"/>
      <c r="QMY61" s="526"/>
      <c r="QMZ61" s="526"/>
      <c r="QNA61" s="526"/>
      <c r="QNB61" s="526"/>
      <c r="QNC61" s="526"/>
      <c r="QND61" s="526"/>
      <c r="QNE61" s="526"/>
      <c r="QNF61" s="526"/>
      <c r="QNG61" s="526"/>
      <c r="QNH61" s="526"/>
      <c r="QNI61" s="526"/>
      <c r="QNJ61" s="526"/>
      <c r="QNK61" s="526"/>
      <c r="QNL61" s="526"/>
      <c r="QNM61" s="526"/>
      <c r="QNN61" s="526"/>
      <c r="QNO61" s="526"/>
      <c r="QNP61" s="526"/>
      <c r="QNQ61" s="526"/>
      <c r="QNR61" s="526"/>
      <c r="QNS61" s="526"/>
      <c r="QNT61" s="526"/>
      <c r="QNU61" s="526"/>
      <c r="QNV61" s="526"/>
      <c r="QNW61" s="526"/>
      <c r="QNX61" s="526"/>
      <c r="QNY61" s="526"/>
      <c r="QNZ61" s="526"/>
      <c r="QOA61" s="526"/>
      <c r="QOB61" s="526"/>
      <c r="QOC61" s="526"/>
      <c r="QOD61" s="526"/>
      <c r="QOE61" s="526"/>
      <c r="QOF61" s="526"/>
      <c r="QOG61" s="526"/>
      <c r="QOH61" s="526"/>
      <c r="QOI61" s="526"/>
      <c r="QOJ61" s="526"/>
      <c r="QOK61" s="526"/>
      <c r="QOL61" s="526"/>
      <c r="QOM61" s="526"/>
      <c r="QON61" s="526"/>
      <c r="QOO61" s="526"/>
      <c r="QOP61" s="526"/>
      <c r="QOQ61" s="526"/>
      <c r="QOR61" s="526"/>
      <c r="QOS61" s="526"/>
      <c r="QOT61" s="526"/>
      <c r="QOU61" s="526"/>
      <c r="QOV61" s="526"/>
      <c r="QOW61" s="526"/>
      <c r="QOX61" s="526"/>
      <c r="QOY61" s="526"/>
      <c r="QOZ61" s="526"/>
      <c r="QPA61" s="526"/>
      <c r="QPB61" s="526"/>
      <c r="QPC61" s="526"/>
      <c r="QPD61" s="526"/>
      <c r="QPE61" s="526"/>
      <c r="QPF61" s="526"/>
      <c r="QPG61" s="526"/>
      <c r="QPH61" s="526"/>
      <c r="QPI61" s="526"/>
      <c r="QPJ61" s="526"/>
      <c r="QPK61" s="526"/>
      <c r="QPL61" s="526"/>
      <c r="QPM61" s="526"/>
      <c r="QPN61" s="526"/>
      <c r="QPO61" s="526"/>
      <c r="QPP61" s="526"/>
      <c r="QPQ61" s="526"/>
      <c r="QPR61" s="526"/>
      <c r="QPS61" s="526"/>
      <c r="QPT61" s="526"/>
      <c r="QPU61" s="526"/>
      <c r="QPV61" s="526"/>
      <c r="QPW61" s="526"/>
      <c r="QPX61" s="526"/>
      <c r="QPY61" s="526"/>
      <c r="QPZ61" s="526"/>
      <c r="QQA61" s="526"/>
      <c r="QQB61" s="526"/>
      <c r="QQC61" s="526"/>
      <c r="QQD61" s="526"/>
      <c r="QQE61" s="526"/>
      <c r="QQF61" s="526"/>
      <c r="QQG61" s="526"/>
      <c r="QQH61" s="526"/>
      <c r="QQI61" s="526"/>
      <c r="QQJ61" s="526"/>
      <c r="QQK61" s="526"/>
      <c r="QQL61" s="526"/>
      <c r="QQM61" s="526"/>
      <c r="QQN61" s="526"/>
      <c r="QQO61" s="526"/>
      <c r="QQP61" s="526"/>
      <c r="QQQ61" s="526"/>
      <c r="QQR61" s="526"/>
      <c r="QQS61" s="526"/>
      <c r="QQT61" s="526"/>
      <c r="QQU61" s="526"/>
      <c r="QQV61" s="526"/>
      <c r="QQW61" s="526"/>
      <c r="QQX61" s="526"/>
      <c r="QQY61" s="526"/>
      <c r="QQZ61" s="526"/>
      <c r="QRA61" s="526"/>
      <c r="QRB61" s="526"/>
      <c r="QRC61" s="526"/>
      <c r="QRD61" s="526"/>
      <c r="QRE61" s="526"/>
      <c r="QRF61" s="526"/>
      <c r="QRG61" s="526"/>
      <c r="QRH61" s="526"/>
      <c r="QRI61" s="526"/>
      <c r="QRJ61" s="526"/>
      <c r="QRK61" s="526"/>
      <c r="QRL61" s="526"/>
      <c r="QRM61" s="526"/>
      <c r="QRN61" s="526"/>
      <c r="QRO61" s="526"/>
      <c r="QRP61" s="526"/>
      <c r="QRQ61" s="526"/>
      <c r="QRR61" s="526"/>
      <c r="QRS61" s="526"/>
      <c r="QRT61" s="526"/>
      <c r="QRU61" s="526"/>
      <c r="QRV61" s="526"/>
      <c r="QRW61" s="526"/>
      <c r="QRX61" s="526"/>
      <c r="QRY61" s="526"/>
      <c r="QRZ61" s="526"/>
      <c r="QSA61" s="526"/>
      <c r="QSB61" s="526"/>
      <c r="QSC61" s="526"/>
      <c r="QSD61" s="526"/>
      <c r="QSE61" s="526"/>
      <c r="QSF61" s="526"/>
      <c r="QSG61" s="526"/>
      <c r="QSH61" s="526"/>
      <c r="QSI61" s="526"/>
      <c r="QSJ61" s="526"/>
      <c r="QSK61" s="526"/>
      <c r="QSL61" s="526"/>
      <c r="QSM61" s="526"/>
      <c r="QSN61" s="526"/>
      <c r="QSO61" s="526"/>
      <c r="QSP61" s="526"/>
      <c r="QSQ61" s="526"/>
      <c r="QSR61" s="526"/>
      <c r="QSS61" s="526"/>
      <c r="QST61" s="526"/>
      <c r="QSU61" s="526"/>
      <c r="QSV61" s="526"/>
      <c r="QSW61" s="526"/>
      <c r="QSX61" s="526"/>
      <c r="QSY61" s="526"/>
      <c r="QSZ61" s="526"/>
      <c r="QTA61" s="526"/>
      <c r="QTB61" s="526"/>
      <c r="QTC61" s="526"/>
      <c r="QTD61" s="526"/>
      <c r="QTE61" s="526"/>
      <c r="QTF61" s="526"/>
      <c r="QTG61" s="526"/>
      <c r="QTH61" s="526"/>
      <c r="QTI61" s="526"/>
      <c r="QTJ61" s="526"/>
      <c r="QTK61" s="526"/>
      <c r="QTL61" s="526"/>
      <c r="QTM61" s="526"/>
      <c r="QTN61" s="526"/>
      <c r="QTO61" s="526"/>
      <c r="QTP61" s="526"/>
      <c r="QTQ61" s="526"/>
      <c r="QTR61" s="526"/>
      <c r="QTS61" s="526"/>
      <c r="QTT61" s="526"/>
      <c r="QTU61" s="526"/>
      <c r="QTV61" s="526"/>
      <c r="QTW61" s="526"/>
      <c r="QTX61" s="526"/>
      <c r="QTY61" s="526"/>
      <c r="QTZ61" s="526"/>
      <c r="QUA61" s="526"/>
      <c r="QUB61" s="526"/>
      <c r="QUC61" s="526"/>
      <c r="QUD61" s="526"/>
      <c r="QUE61" s="526"/>
      <c r="QUF61" s="526"/>
      <c r="QUG61" s="526"/>
      <c r="QUH61" s="526"/>
      <c r="QUI61" s="526"/>
      <c r="QUJ61" s="526"/>
      <c r="QUK61" s="526"/>
      <c r="QUL61" s="526"/>
      <c r="QUM61" s="526"/>
      <c r="QUN61" s="526"/>
      <c r="QUO61" s="526"/>
      <c r="QUP61" s="526"/>
      <c r="QUQ61" s="526"/>
      <c r="QUR61" s="526"/>
      <c r="QUS61" s="526"/>
      <c r="QUT61" s="526"/>
      <c r="QUU61" s="526"/>
      <c r="QUV61" s="526"/>
      <c r="QUW61" s="526"/>
      <c r="QUX61" s="526"/>
      <c r="QUY61" s="526"/>
      <c r="QUZ61" s="526"/>
      <c r="QVA61" s="526"/>
      <c r="QVB61" s="526"/>
      <c r="QVC61" s="526"/>
      <c r="QVD61" s="526"/>
      <c r="QVE61" s="526"/>
      <c r="QVF61" s="526"/>
      <c r="QVG61" s="526"/>
      <c r="QVH61" s="526"/>
      <c r="QVI61" s="526"/>
      <c r="QVJ61" s="526"/>
      <c r="QVK61" s="526"/>
      <c r="QVL61" s="526"/>
      <c r="QVM61" s="526"/>
      <c r="QVN61" s="526"/>
      <c r="QVO61" s="526"/>
      <c r="QVP61" s="526"/>
      <c r="QVQ61" s="526"/>
      <c r="QVR61" s="526"/>
      <c r="QVS61" s="526"/>
      <c r="QVT61" s="526"/>
      <c r="QVU61" s="526"/>
      <c r="QVV61" s="526"/>
      <c r="QVW61" s="526"/>
      <c r="QVX61" s="526"/>
      <c r="QVY61" s="526"/>
      <c r="QVZ61" s="526"/>
      <c r="QWA61" s="526"/>
      <c r="QWB61" s="526"/>
      <c r="QWC61" s="526"/>
      <c r="QWD61" s="526"/>
      <c r="QWE61" s="526"/>
      <c r="QWF61" s="526"/>
      <c r="QWG61" s="526"/>
      <c r="QWH61" s="526"/>
      <c r="QWI61" s="526"/>
      <c r="QWJ61" s="526"/>
      <c r="QWK61" s="526"/>
      <c r="QWL61" s="526"/>
      <c r="QWM61" s="526"/>
      <c r="QWN61" s="526"/>
      <c r="QWO61" s="526"/>
      <c r="QWP61" s="526"/>
      <c r="QWQ61" s="526"/>
      <c r="QWR61" s="526"/>
      <c r="QWS61" s="526"/>
      <c r="QWT61" s="526"/>
      <c r="QWU61" s="526"/>
      <c r="QWV61" s="526"/>
      <c r="QWW61" s="526"/>
      <c r="QWX61" s="526"/>
      <c r="QWY61" s="526"/>
      <c r="QWZ61" s="526"/>
      <c r="QXA61" s="526"/>
      <c r="QXB61" s="526"/>
      <c r="QXC61" s="526"/>
      <c r="QXD61" s="526"/>
      <c r="QXE61" s="526"/>
      <c r="QXF61" s="526"/>
      <c r="QXG61" s="526"/>
      <c r="QXH61" s="526"/>
      <c r="QXI61" s="526"/>
      <c r="QXJ61" s="526"/>
      <c r="QXK61" s="526"/>
      <c r="QXL61" s="526"/>
      <c r="QXM61" s="526"/>
      <c r="QXN61" s="526"/>
      <c r="QXO61" s="526"/>
      <c r="QXP61" s="526"/>
      <c r="QXQ61" s="526"/>
      <c r="QXR61" s="526"/>
      <c r="QXS61" s="526"/>
      <c r="QXT61" s="526"/>
      <c r="QXU61" s="526"/>
      <c r="QXV61" s="526"/>
      <c r="QXW61" s="526"/>
      <c r="QXX61" s="526"/>
      <c r="QXY61" s="526"/>
      <c r="QXZ61" s="526"/>
      <c r="QYA61" s="526"/>
      <c r="QYB61" s="526"/>
      <c r="QYC61" s="526"/>
      <c r="QYD61" s="526"/>
      <c r="QYE61" s="526"/>
      <c r="QYF61" s="526"/>
      <c r="QYG61" s="526"/>
      <c r="QYH61" s="526"/>
      <c r="QYI61" s="526"/>
      <c r="QYJ61" s="526"/>
      <c r="QYK61" s="526"/>
      <c r="QYL61" s="526"/>
      <c r="QYM61" s="526"/>
      <c r="QYN61" s="526"/>
      <c r="QYO61" s="526"/>
      <c r="QYP61" s="526"/>
      <c r="QYQ61" s="526"/>
      <c r="QYR61" s="526"/>
      <c r="QYS61" s="526"/>
      <c r="QYT61" s="526"/>
      <c r="QYU61" s="526"/>
      <c r="QYV61" s="526"/>
      <c r="QYW61" s="526"/>
      <c r="QYX61" s="526"/>
      <c r="QYY61" s="526"/>
      <c r="QYZ61" s="526"/>
      <c r="QZA61" s="526"/>
      <c r="QZB61" s="526"/>
      <c r="QZC61" s="526"/>
      <c r="QZD61" s="526"/>
      <c r="QZE61" s="526"/>
      <c r="QZF61" s="526"/>
      <c r="QZG61" s="526"/>
      <c r="QZH61" s="526"/>
      <c r="QZI61" s="526"/>
      <c r="QZJ61" s="526"/>
      <c r="QZK61" s="526"/>
      <c r="QZL61" s="526"/>
      <c r="QZM61" s="526"/>
      <c r="QZN61" s="526"/>
      <c r="QZO61" s="526"/>
      <c r="QZP61" s="526"/>
      <c r="QZQ61" s="526"/>
      <c r="QZR61" s="526"/>
      <c r="QZS61" s="526"/>
      <c r="QZT61" s="526"/>
      <c r="QZU61" s="526"/>
      <c r="QZV61" s="526"/>
      <c r="QZW61" s="526"/>
      <c r="QZX61" s="526"/>
      <c r="QZY61" s="526"/>
      <c r="QZZ61" s="526"/>
      <c r="RAA61" s="526"/>
      <c r="RAB61" s="526"/>
      <c r="RAC61" s="526"/>
      <c r="RAD61" s="526"/>
      <c r="RAE61" s="526"/>
      <c r="RAF61" s="526"/>
      <c r="RAG61" s="526"/>
      <c r="RAH61" s="526"/>
      <c r="RAI61" s="526"/>
      <c r="RAJ61" s="526"/>
      <c r="RAK61" s="526"/>
      <c r="RAL61" s="526"/>
      <c r="RAM61" s="526"/>
      <c r="RAN61" s="526"/>
      <c r="RAO61" s="526"/>
      <c r="RAP61" s="526"/>
      <c r="RAQ61" s="526"/>
      <c r="RAR61" s="526"/>
      <c r="RAS61" s="526"/>
      <c r="RAT61" s="526"/>
      <c r="RAU61" s="526"/>
      <c r="RAV61" s="526"/>
      <c r="RAW61" s="526"/>
      <c r="RAX61" s="526"/>
      <c r="RAY61" s="526"/>
      <c r="RAZ61" s="526"/>
      <c r="RBA61" s="526"/>
      <c r="RBB61" s="526"/>
      <c r="RBC61" s="526"/>
      <c r="RBD61" s="526"/>
      <c r="RBE61" s="526"/>
      <c r="RBF61" s="526"/>
      <c r="RBG61" s="526"/>
      <c r="RBH61" s="526"/>
      <c r="RBI61" s="526"/>
      <c r="RBJ61" s="526"/>
      <c r="RBK61" s="526"/>
      <c r="RBL61" s="526"/>
      <c r="RBM61" s="526"/>
      <c r="RBN61" s="526"/>
      <c r="RBO61" s="526"/>
      <c r="RBP61" s="526"/>
      <c r="RBQ61" s="526"/>
      <c r="RBR61" s="526"/>
      <c r="RBS61" s="526"/>
      <c r="RBT61" s="526"/>
      <c r="RBU61" s="526"/>
      <c r="RBV61" s="526"/>
      <c r="RBW61" s="526"/>
      <c r="RBX61" s="526"/>
      <c r="RBY61" s="526"/>
      <c r="RBZ61" s="526"/>
      <c r="RCA61" s="526"/>
      <c r="RCB61" s="526"/>
      <c r="RCC61" s="526"/>
      <c r="RCD61" s="526"/>
      <c r="RCE61" s="526"/>
      <c r="RCF61" s="526"/>
      <c r="RCG61" s="526"/>
      <c r="RCH61" s="526"/>
      <c r="RCI61" s="526"/>
      <c r="RCJ61" s="526"/>
      <c r="RCK61" s="526"/>
      <c r="RCL61" s="526"/>
      <c r="RCM61" s="526"/>
      <c r="RCN61" s="526"/>
      <c r="RCO61" s="526"/>
      <c r="RCP61" s="526"/>
      <c r="RCQ61" s="526"/>
      <c r="RCR61" s="526"/>
      <c r="RCS61" s="526"/>
      <c r="RCT61" s="526"/>
      <c r="RCU61" s="526"/>
      <c r="RCV61" s="526"/>
      <c r="RCW61" s="526"/>
      <c r="RCX61" s="526"/>
      <c r="RCY61" s="526"/>
      <c r="RCZ61" s="526"/>
      <c r="RDA61" s="526"/>
      <c r="RDB61" s="526"/>
      <c r="RDC61" s="526"/>
      <c r="RDD61" s="526"/>
      <c r="RDE61" s="526"/>
      <c r="RDF61" s="526"/>
      <c r="RDG61" s="526"/>
      <c r="RDH61" s="526"/>
      <c r="RDI61" s="526"/>
      <c r="RDJ61" s="526"/>
      <c r="RDK61" s="526"/>
      <c r="RDL61" s="526"/>
      <c r="RDM61" s="526"/>
      <c r="RDN61" s="526"/>
      <c r="RDO61" s="526"/>
      <c r="RDP61" s="526"/>
      <c r="RDQ61" s="526"/>
      <c r="RDR61" s="526"/>
      <c r="RDS61" s="526"/>
      <c r="RDT61" s="526"/>
      <c r="RDU61" s="526"/>
      <c r="RDV61" s="526"/>
      <c r="RDW61" s="526"/>
      <c r="RDX61" s="526"/>
      <c r="RDY61" s="526"/>
      <c r="RDZ61" s="526"/>
      <c r="REA61" s="526"/>
      <c r="REB61" s="526"/>
      <c r="REC61" s="526"/>
      <c r="RED61" s="526"/>
      <c r="REE61" s="526"/>
      <c r="REF61" s="526"/>
      <c r="REG61" s="526"/>
      <c r="REH61" s="526"/>
      <c r="REI61" s="526"/>
      <c r="REJ61" s="526"/>
      <c r="REK61" s="526"/>
      <c r="REL61" s="526"/>
      <c r="REM61" s="526"/>
      <c r="REN61" s="526"/>
      <c r="REO61" s="526"/>
      <c r="REP61" s="526"/>
      <c r="REQ61" s="526"/>
      <c r="RER61" s="526"/>
      <c r="RES61" s="526"/>
      <c r="RET61" s="526"/>
      <c r="REU61" s="526"/>
      <c r="REV61" s="526"/>
      <c r="REW61" s="526"/>
      <c r="REX61" s="526"/>
      <c r="REY61" s="526"/>
      <c r="REZ61" s="526"/>
      <c r="RFA61" s="526"/>
      <c r="RFB61" s="526"/>
      <c r="RFC61" s="526"/>
      <c r="RFD61" s="526"/>
      <c r="RFE61" s="526"/>
      <c r="RFF61" s="526"/>
      <c r="RFG61" s="526"/>
      <c r="RFH61" s="526"/>
      <c r="RFI61" s="526"/>
      <c r="RFJ61" s="526"/>
      <c r="RFK61" s="526"/>
      <c r="RFL61" s="526"/>
      <c r="RFM61" s="526"/>
      <c r="RFN61" s="526"/>
      <c r="RFO61" s="526"/>
      <c r="RFP61" s="526"/>
      <c r="RFQ61" s="526"/>
      <c r="RFR61" s="526"/>
      <c r="RFS61" s="526"/>
      <c r="RFT61" s="526"/>
      <c r="RFU61" s="526"/>
      <c r="RFV61" s="526"/>
      <c r="RFW61" s="526"/>
      <c r="RFX61" s="526"/>
      <c r="RFY61" s="526"/>
      <c r="RFZ61" s="526"/>
      <c r="RGA61" s="526"/>
      <c r="RGB61" s="526"/>
      <c r="RGC61" s="526"/>
      <c r="RGD61" s="526"/>
      <c r="RGE61" s="526"/>
      <c r="RGF61" s="526"/>
      <c r="RGG61" s="526"/>
      <c r="RGH61" s="526"/>
      <c r="RGI61" s="526"/>
      <c r="RGJ61" s="526"/>
      <c r="RGK61" s="526"/>
      <c r="RGL61" s="526"/>
      <c r="RGM61" s="526"/>
      <c r="RGN61" s="526"/>
      <c r="RGO61" s="526"/>
      <c r="RGP61" s="526"/>
      <c r="RGQ61" s="526"/>
      <c r="RGR61" s="526"/>
      <c r="RGS61" s="526"/>
      <c r="RGT61" s="526"/>
      <c r="RGU61" s="526"/>
      <c r="RGV61" s="526"/>
      <c r="RGW61" s="526"/>
      <c r="RGX61" s="526"/>
      <c r="RGY61" s="526"/>
      <c r="RGZ61" s="526"/>
      <c r="RHA61" s="526"/>
      <c r="RHB61" s="526"/>
      <c r="RHC61" s="526"/>
      <c r="RHD61" s="526"/>
      <c r="RHE61" s="526"/>
      <c r="RHF61" s="526"/>
      <c r="RHG61" s="526"/>
      <c r="RHH61" s="526"/>
      <c r="RHI61" s="526"/>
      <c r="RHJ61" s="526"/>
      <c r="RHK61" s="526"/>
      <c r="RHL61" s="526"/>
      <c r="RHM61" s="526"/>
      <c r="RHN61" s="526"/>
      <c r="RHO61" s="526"/>
      <c r="RHP61" s="526"/>
      <c r="RHQ61" s="526"/>
      <c r="RHR61" s="526"/>
      <c r="RHS61" s="526"/>
      <c r="RHT61" s="526"/>
      <c r="RHU61" s="526"/>
      <c r="RHV61" s="526"/>
      <c r="RHW61" s="526"/>
      <c r="RHX61" s="526"/>
      <c r="RHY61" s="526"/>
      <c r="RHZ61" s="526"/>
      <c r="RIA61" s="526"/>
      <c r="RIB61" s="526"/>
      <c r="RIC61" s="526"/>
      <c r="RID61" s="526"/>
      <c r="RIE61" s="526"/>
      <c r="RIF61" s="526"/>
      <c r="RIG61" s="526"/>
      <c r="RIH61" s="526"/>
      <c r="RII61" s="526"/>
      <c r="RIJ61" s="526"/>
      <c r="RIK61" s="526"/>
      <c r="RIL61" s="526"/>
      <c r="RIM61" s="526"/>
      <c r="RIN61" s="526"/>
      <c r="RIO61" s="526"/>
      <c r="RIP61" s="526"/>
      <c r="RIQ61" s="526"/>
      <c r="RIR61" s="526"/>
      <c r="RIS61" s="526"/>
      <c r="RIT61" s="526"/>
      <c r="RIU61" s="526"/>
      <c r="RIV61" s="526"/>
      <c r="RIW61" s="526"/>
      <c r="RIX61" s="526"/>
      <c r="RIY61" s="526"/>
      <c r="RIZ61" s="526"/>
      <c r="RJA61" s="526"/>
      <c r="RJB61" s="526"/>
      <c r="RJC61" s="526"/>
      <c r="RJD61" s="526"/>
      <c r="RJE61" s="526"/>
      <c r="RJF61" s="526"/>
      <c r="RJG61" s="526"/>
      <c r="RJH61" s="526"/>
      <c r="RJI61" s="526"/>
      <c r="RJJ61" s="526"/>
      <c r="RJK61" s="526"/>
      <c r="RJL61" s="526"/>
      <c r="RJM61" s="526"/>
      <c r="RJN61" s="526"/>
      <c r="RJO61" s="526"/>
      <c r="RJP61" s="526"/>
      <c r="RJQ61" s="526"/>
      <c r="RJR61" s="526"/>
      <c r="RJS61" s="526"/>
      <c r="RJT61" s="526"/>
      <c r="RJU61" s="526"/>
      <c r="RJV61" s="526"/>
      <c r="RJW61" s="526"/>
      <c r="RJX61" s="526"/>
      <c r="RJY61" s="526"/>
      <c r="RJZ61" s="526"/>
      <c r="RKA61" s="526"/>
      <c r="RKB61" s="526"/>
      <c r="RKC61" s="526"/>
      <c r="RKD61" s="526"/>
      <c r="RKE61" s="526"/>
      <c r="RKF61" s="526"/>
      <c r="RKG61" s="526"/>
      <c r="RKH61" s="526"/>
      <c r="RKI61" s="526"/>
      <c r="RKJ61" s="526"/>
      <c r="RKK61" s="526"/>
      <c r="RKL61" s="526"/>
      <c r="RKM61" s="526"/>
      <c r="RKN61" s="526"/>
      <c r="RKO61" s="526"/>
      <c r="RKP61" s="526"/>
      <c r="RKQ61" s="526"/>
      <c r="RKR61" s="526"/>
      <c r="RKS61" s="526"/>
      <c r="RKT61" s="526"/>
      <c r="RKU61" s="526"/>
      <c r="RKV61" s="526"/>
      <c r="RKW61" s="526"/>
      <c r="RKX61" s="526"/>
      <c r="RKY61" s="526"/>
      <c r="RKZ61" s="526"/>
      <c r="RLA61" s="526"/>
      <c r="RLB61" s="526"/>
      <c r="RLC61" s="526"/>
      <c r="RLD61" s="526"/>
      <c r="RLE61" s="526"/>
      <c r="RLF61" s="526"/>
      <c r="RLG61" s="526"/>
      <c r="RLH61" s="526"/>
      <c r="RLI61" s="526"/>
      <c r="RLJ61" s="526"/>
      <c r="RLK61" s="526"/>
      <c r="RLL61" s="526"/>
      <c r="RLM61" s="526"/>
      <c r="RLN61" s="526"/>
      <c r="RLO61" s="526"/>
      <c r="RLP61" s="526"/>
      <c r="RLQ61" s="526"/>
      <c r="RLR61" s="526"/>
      <c r="RLS61" s="526"/>
      <c r="RLT61" s="526"/>
      <c r="RLU61" s="526"/>
      <c r="RLV61" s="526"/>
      <c r="RLW61" s="526"/>
      <c r="RLX61" s="526"/>
      <c r="RLY61" s="526"/>
      <c r="RLZ61" s="526"/>
      <c r="RMA61" s="526"/>
      <c r="RMB61" s="526"/>
      <c r="RMC61" s="526"/>
      <c r="RMD61" s="526"/>
      <c r="RME61" s="526"/>
      <c r="RMF61" s="526"/>
      <c r="RMG61" s="526"/>
      <c r="RMH61" s="526"/>
      <c r="RMI61" s="526"/>
      <c r="RMJ61" s="526"/>
      <c r="RMK61" s="526"/>
      <c r="RML61" s="526"/>
      <c r="RMM61" s="526"/>
      <c r="RMN61" s="526"/>
      <c r="RMO61" s="526"/>
      <c r="RMP61" s="526"/>
      <c r="RMQ61" s="526"/>
      <c r="RMR61" s="526"/>
      <c r="RMS61" s="526"/>
      <c r="RMT61" s="526"/>
      <c r="RMU61" s="526"/>
      <c r="RMV61" s="526"/>
      <c r="RMW61" s="526"/>
      <c r="RMX61" s="526"/>
      <c r="RMY61" s="526"/>
      <c r="RMZ61" s="526"/>
      <c r="RNA61" s="526"/>
      <c r="RNB61" s="526"/>
      <c r="RNC61" s="526"/>
      <c r="RND61" s="526"/>
      <c r="RNE61" s="526"/>
      <c r="RNF61" s="526"/>
      <c r="RNG61" s="526"/>
      <c r="RNH61" s="526"/>
      <c r="RNI61" s="526"/>
      <c r="RNJ61" s="526"/>
      <c r="RNK61" s="526"/>
      <c r="RNL61" s="526"/>
      <c r="RNM61" s="526"/>
      <c r="RNN61" s="526"/>
      <c r="RNO61" s="526"/>
      <c r="RNP61" s="526"/>
      <c r="RNQ61" s="526"/>
      <c r="RNR61" s="526"/>
      <c r="RNS61" s="526"/>
      <c r="RNT61" s="526"/>
      <c r="RNU61" s="526"/>
      <c r="RNV61" s="526"/>
      <c r="RNW61" s="526"/>
      <c r="RNX61" s="526"/>
      <c r="RNY61" s="526"/>
      <c r="RNZ61" s="526"/>
      <c r="ROA61" s="526"/>
      <c r="ROB61" s="526"/>
      <c r="ROC61" s="526"/>
      <c r="ROD61" s="526"/>
      <c r="ROE61" s="526"/>
      <c r="ROF61" s="526"/>
      <c r="ROG61" s="526"/>
      <c r="ROH61" s="526"/>
      <c r="ROI61" s="526"/>
      <c r="ROJ61" s="526"/>
      <c r="ROK61" s="526"/>
      <c r="ROL61" s="526"/>
      <c r="ROM61" s="526"/>
      <c r="RON61" s="526"/>
      <c r="ROO61" s="526"/>
      <c r="ROP61" s="526"/>
      <c r="ROQ61" s="526"/>
      <c r="ROR61" s="526"/>
      <c r="ROS61" s="526"/>
      <c r="ROT61" s="526"/>
      <c r="ROU61" s="526"/>
      <c r="ROV61" s="526"/>
      <c r="ROW61" s="526"/>
      <c r="ROX61" s="526"/>
      <c r="ROY61" s="526"/>
      <c r="ROZ61" s="526"/>
      <c r="RPA61" s="526"/>
      <c r="RPB61" s="526"/>
      <c r="RPC61" s="526"/>
      <c r="RPD61" s="526"/>
      <c r="RPE61" s="526"/>
      <c r="RPF61" s="526"/>
      <c r="RPG61" s="526"/>
      <c r="RPH61" s="526"/>
      <c r="RPI61" s="526"/>
      <c r="RPJ61" s="526"/>
      <c r="RPK61" s="526"/>
      <c r="RPL61" s="526"/>
      <c r="RPM61" s="526"/>
      <c r="RPN61" s="526"/>
      <c r="RPO61" s="526"/>
      <c r="RPP61" s="526"/>
      <c r="RPQ61" s="526"/>
      <c r="RPR61" s="526"/>
      <c r="RPS61" s="526"/>
      <c r="RPT61" s="526"/>
      <c r="RPU61" s="526"/>
      <c r="RPV61" s="526"/>
      <c r="RPW61" s="526"/>
      <c r="RPX61" s="526"/>
      <c r="RPY61" s="526"/>
      <c r="RPZ61" s="526"/>
      <c r="RQA61" s="526"/>
      <c r="RQB61" s="526"/>
      <c r="RQC61" s="526"/>
      <c r="RQD61" s="526"/>
      <c r="RQE61" s="526"/>
      <c r="RQF61" s="526"/>
      <c r="RQG61" s="526"/>
      <c r="RQH61" s="526"/>
      <c r="RQI61" s="526"/>
      <c r="RQJ61" s="526"/>
      <c r="RQK61" s="526"/>
      <c r="RQL61" s="526"/>
      <c r="RQM61" s="526"/>
      <c r="RQN61" s="526"/>
      <c r="RQO61" s="526"/>
      <c r="RQP61" s="526"/>
      <c r="RQQ61" s="526"/>
      <c r="RQR61" s="526"/>
      <c r="RQS61" s="526"/>
      <c r="RQT61" s="526"/>
      <c r="RQU61" s="526"/>
      <c r="RQV61" s="526"/>
      <c r="RQW61" s="526"/>
      <c r="RQX61" s="526"/>
      <c r="RQY61" s="526"/>
      <c r="RQZ61" s="526"/>
      <c r="RRA61" s="526"/>
      <c r="RRB61" s="526"/>
      <c r="RRC61" s="526"/>
      <c r="RRD61" s="526"/>
      <c r="RRE61" s="526"/>
      <c r="RRF61" s="526"/>
      <c r="RRG61" s="526"/>
      <c r="RRH61" s="526"/>
      <c r="RRI61" s="526"/>
      <c r="RRJ61" s="526"/>
      <c r="RRK61" s="526"/>
      <c r="RRL61" s="526"/>
      <c r="RRM61" s="526"/>
      <c r="RRN61" s="526"/>
      <c r="RRO61" s="526"/>
      <c r="RRP61" s="526"/>
      <c r="RRQ61" s="526"/>
      <c r="RRR61" s="526"/>
      <c r="RRS61" s="526"/>
      <c r="RRT61" s="526"/>
      <c r="RRU61" s="526"/>
      <c r="RRV61" s="526"/>
      <c r="RRW61" s="526"/>
      <c r="RRX61" s="526"/>
      <c r="RRY61" s="526"/>
      <c r="RRZ61" s="526"/>
      <c r="RSA61" s="526"/>
      <c r="RSB61" s="526"/>
      <c r="RSC61" s="526"/>
      <c r="RSD61" s="526"/>
      <c r="RSE61" s="526"/>
      <c r="RSF61" s="526"/>
      <c r="RSG61" s="526"/>
      <c r="RSH61" s="526"/>
      <c r="RSI61" s="526"/>
      <c r="RSJ61" s="526"/>
      <c r="RSK61" s="526"/>
      <c r="RSL61" s="526"/>
      <c r="RSM61" s="526"/>
      <c r="RSN61" s="526"/>
      <c r="RSO61" s="526"/>
      <c r="RSP61" s="526"/>
      <c r="RSQ61" s="526"/>
      <c r="RSR61" s="526"/>
      <c r="RSS61" s="526"/>
      <c r="RST61" s="526"/>
      <c r="RSU61" s="526"/>
      <c r="RSV61" s="526"/>
      <c r="RSW61" s="526"/>
      <c r="RSX61" s="526"/>
      <c r="RSY61" s="526"/>
      <c r="RSZ61" s="526"/>
      <c r="RTA61" s="526"/>
      <c r="RTB61" s="526"/>
      <c r="RTC61" s="526"/>
      <c r="RTD61" s="526"/>
      <c r="RTE61" s="526"/>
      <c r="RTF61" s="526"/>
      <c r="RTG61" s="526"/>
      <c r="RTH61" s="526"/>
      <c r="RTI61" s="526"/>
      <c r="RTJ61" s="526"/>
      <c r="RTK61" s="526"/>
      <c r="RTL61" s="526"/>
      <c r="RTM61" s="526"/>
      <c r="RTN61" s="526"/>
      <c r="RTO61" s="526"/>
      <c r="RTP61" s="526"/>
      <c r="RTQ61" s="526"/>
      <c r="RTR61" s="526"/>
      <c r="RTS61" s="526"/>
      <c r="RTT61" s="526"/>
      <c r="RTU61" s="526"/>
      <c r="RTV61" s="526"/>
      <c r="RTW61" s="526"/>
      <c r="RTX61" s="526"/>
      <c r="RTY61" s="526"/>
      <c r="RTZ61" s="526"/>
      <c r="RUA61" s="526"/>
      <c r="RUB61" s="526"/>
      <c r="RUC61" s="526"/>
      <c r="RUD61" s="526"/>
      <c r="RUE61" s="526"/>
      <c r="RUF61" s="526"/>
      <c r="RUG61" s="526"/>
      <c r="RUH61" s="526"/>
      <c r="RUI61" s="526"/>
      <c r="RUJ61" s="526"/>
      <c r="RUK61" s="526"/>
      <c r="RUL61" s="526"/>
      <c r="RUM61" s="526"/>
      <c r="RUN61" s="526"/>
      <c r="RUO61" s="526"/>
      <c r="RUP61" s="526"/>
      <c r="RUQ61" s="526"/>
      <c r="RUR61" s="526"/>
      <c r="RUS61" s="526"/>
      <c r="RUT61" s="526"/>
      <c r="RUU61" s="526"/>
      <c r="RUV61" s="526"/>
      <c r="RUW61" s="526"/>
      <c r="RUX61" s="526"/>
      <c r="RUY61" s="526"/>
      <c r="RUZ61" s="526"/>
      <c r="RVA61" s="526"/>
      <c r="RVB61" s="526"/>
      <c r="RVC61" s="526"/>
      <c r="RVD61" s="526"/>
      <c r="RVE61" s="526"/>
      <c r="RVF61" s="526"/>
      <c r="RVG61" s="526"/>
      <c r="RVH61" s="526"/>
      <c r="RVI61" s="526"/>
      <c r="RVJ61" s="526"/>
      <c r="RVK61" s="526"/>
      <c r="RVL61" s="526"/>
      <c r="RVM61" s="526"/>
      <c r="RVN61" s="526"/>
      <c r="RVO61" s="526"/>
      <c r="RVP61" s="526"/>
      <c r="RVQ61" s="526"/>
      <c r="RVR61" s="526"/>
      <c r="RVS61" s="526"/>
      <c r="RVT61" s="526"/>
      <c r="RVU61" s="526"/>
      <c r="RVV61" s="526"/>
      <c r="RVW61" s="526"/>
      <c r="RVX61" s="526"/>
      <c r="RVY61" s="526"/>
      <c r="RVZ61" s="526"/>
      <c r="RWA61" s="526"/>
      <c r="RWB61" s="526"/>
      <c r="RWC61" s="526"/>
      <c r="RWD61" s="526"/>
      <c r="RWE61" s="526"/>
      <c r="RWF61" s="526"/>
      <c r="RWG61" s="526"/>
      <c r="RWH61" s="526"/>
      <c r="RWI61" s="526"/>
      <c r="RWJ61" s="526"/>
      <c r="RWK61" s="526"/>
      <c r="RWL61" s="526"/>
      <c r="RWM61" s="526"/>
      <c r="RWN61" s="526"/>
      <c r="RWO61" s="526"/>
      <c r="RWP61" s="526"/>
      <c r="RWQ61" s="526"/>
      <c r="RWR61" s="526"/>
      <c r="RWS61" s="526"/>
      <c r="RWT61" s="526"/>
      <c r="RWU61" s="526"/>
      <c r="RWV61" s="526"/>
      <c r="RWW61" s="526"/>
      <c r="RWX61" s="526"/>
      <c r="RWY61" s="526"/>
      <c r="RWZ61" s="526"/>
      <c r="RXA61" s="526"/>
      <c r="RXB61" s="526"/>
      <c r="RXC61" s="526"/>
      <c r="RXD61" s="526"/>
      <c r="RXE61" s="526"/>
      <c r="RXF61" s="526"/>
      <c r="RXG61" s="526"/>
      <c r="RXH61" s="526"/>
      <c r="RXI61" s="526"/>
      <c r="RXJ61" s="526"/>
      <c r="RXK61" s="526"/>
      <c r="RXL61" s="526"/>
      <c r="RXM61" s="526"/>
      <c r="RXN61" s="526"/>
      <c r="RXO61" s="526"/>
      <c r="RXP61" s="526"/>
      <c r="RXQ61" s="526"/>
      <c r="RXR61" s="526"/>
      <c r="RXS61" s="526"/>
      <c r="RXT61" s="526"/>
      <c r="RXU61" s="526"/>
      <c r="RXV61" s="526"/>
      <c r="RXW61" s="526"/>
      <c r="RXX61" s="526"/>
      <c r="RXY61" s="526"/>
      <c r="RXZ61" s="526"/>
      <c r="RYA61" s="526"/>
      <c r="RYB61" s="526"/>
      <c r="RYC61" s="526"/>
      <c r="RYD61" s="526"/>
      <c r="RYE61" s="526"/>
      <c r="RYF61" s="526"/>
      <c r="RYG61" s="526"/>
      <c r="RYH61" s="526"/>
      <c r="RYI61" s="526"/>
      <c r="RYJ61" s="526"/>
      <c r="RYK61" s="526"/>
      <c r="RYL61" s="526"/>
      <c r="RYM61" s="526"/>
      <c r="RYN61" s="526"/>
      <c r="RYO61" s="526"/>
      <c r="RYP61" s="526"/>
      <c r="RYQ61" s="526"/>
      <c r="RYR61" s="526"/>
      <c r="RYS61" s="526"/>
      <c r="RYT61" s="526"/>
      <c r="RYU61" s="526"/>
      <c r="RYV61" s="526"/>
      <c r="RYW61" s="526"/>
      <c r="RYX61" s="526"/>
      <c r="RYY61" s="526"/>
      <c r="RYZ61" s="526"/>
      <c r="RZA61" s="526"/>
      <c r="RZB61" s="526"/>
      <c r="RZC61" s="526"/>
      <c r="RZD61" s="526"/>
      <c r="RZE61" s="526"/>
      <c r="RZF61" s="526"/>
      <c r="RZG61" s="526"/>
      <c r="RZH61" s="526"/>
      <c r="RZI61" s="526"/>
      <c r="RZJ61" s="526"/>
      <c r="RZK61" s="526"/>
      <c r="RZL61" s="526"/>
      <c r="RZM61" s="526"/>
      <c r="RZN61" s="526"/>
      <c r="RZO61" s="526"/>
      <c r="RZP61" s="526"/>
      <c r="RZQ61" s="526"/>
      <c r="RZR61" s="526"/>
      <c r="RZS61" s="526"/>
      <c r="RZT61" s="526"/>
      <c r="RZU61" s="526"/>
      <c r="RZV61" s="526"/>
      <c r="RZW61" s="526"/>
      <c r="RZX61" s="526"/>
      <c r="RZY61" s="526"/>
      <c r="RZZ61" s="526"/>
      <c r="SAA61" s="526"/>
      <c r="SAB61" s="526"/>
      <c r="SAC61" s="526"/>
      <c r="SAD61" s="526"/>
      <c r="SAE61" s="526"/>
      <c r="SAF61" s="526"/>
      <c r="SAG61" s="526"/>
      <c r="SAH61" s="526"/>
      <c r="SAI61" s="526"/>
      <c r="SAJ61" s="526"/>
      <c r="SAK61" s="526"/>
      <c r="SAL61" s="526"/>
      <c r="SAM61" s="526"/>
      <c r="SAN61" s="526"/>
      <c r="SAO61" s="526"/>
      <c r="SAP61" s="526"/>
      <c r="SAQ61" s="526"/>
      <c r="SAR61" s="526"/>
      <c r="SAS61" s="526"/>
      <c r="SAT61" s="526"/>
      <c r="SAU61" s="526"/>
      <c r="SAV61" s="526"/>
      <c r="SAW61" s="526"/>
      <c r="SAX61" s="526"/>
      <c r="SAY61" s="526"/>
      <c r="SAZ61" s="526"/>
      <c r="SBA61" s="526"/>
      <c r="SBB61" s="526"/>
      <c r="SBC61" s="526"/>
      <c r="SBD61" s="526"/>
      <c r="SBE61" s="526"/>
      <c r="SBF61" s="526"/>
      <c r="SBG61" s="526"/>
      <c r="SBH61" s="526"/>
      <c r="SBI61" s="526"/>
      <c r="SBJ61" s="526"/>
      <c r="SBK61" s="526"/>
      <c r="SBL61" s="526"/>
      <c r="SBM61" s="526"/>
      <c r="SBN61" s="526"/>
      <c r="SBO61" s="526"/>
      <c r="SBP61" s="526"/>
      <c r="SBQ61" s="526"/>
      <c r="SBR61" s="526"/>
      <c r="SBS61" s="526"/>
      <c r="SBT61" s="526"/>
      <c r="SBU61" s="526"/>
      <c r="SBV61" s="526"/>
      <c r="SBW61" s="526"/>
      <c r="SBX61" s="526"/>
      <c r="SBY61" s="526"/>
      <c r="SBZ61" s="526"/>
      <c r="SCA61" s="526"/>
      <c r="SCB61" s="526"/>
      <c r="SCC61" s="526"/>
      <c r="SCD61" s="526"/>
      <c r="SCE61" s="526"/>
      <c r="SCF61" s="526"/>
      <c r="SCG61" s="526"/>
      <c r="SCH61" s="526"/>
      <c r="SCI61" s="526"/>
      <c r="SCJ61" s="526"/>
      <c r="SCK61" s="526"/>
      <c r="SCL61" s="526"/>
      <c r="SCM61" s="526"/>
      <c r="SCN61" s="526"/>
      <c r="SCO61" s="526"/>
      <c r="SCP61" s="526"/>
      <c r="SCQ61" s="526"/>
      <c r="SCR61" s="526"/>
      <c r="SCS61" s="526"/>
      <c r="SCT61" s="526"/>
      <c r="SCU61" s="526"/>
      <c r="SCV61" s="526"/>
      <c r="SCW61" s="526"/>
      <c r="SCX61" s="526"/>
      <c r="SCY61" s="526"/>
      <c r="SCZ61" s="526"/>
      <c r="SDA61" s="526"/>
      <c r="SDB61" s="526"/>
      <c r="SDC61" s="526"/>
      <c r="SDD61" s="526"/>
      <c r="SDE61" s="526"/>
      <c r="SDF61" s="526"/>
      <c r="SDG61" s="526"/>
      <c r="SDH61" s="526"/>
      <c r="SDI61" s="526"/>
      <c r="SDJ61" s="526"/>
      <c r="SDK61" s="526"/>
      <c r="SDL61" s="526"/>
      <c r="SDM61" s="526"/>
      <c r="SDN61" s="526"/>
      <c r="SDO61" s="526"/>
      <c r="SDP61" s="526"/>
      <c r="SDQ61" s="526"/>
      <c r="SDR61" s="526"/>
      <c r="SDS61" s="526"/>
      <c r="SDT61" s="526"/>
      <c r="SDU61" s="526"/>
      <c r="SDV61" s="526"/>
      <c r="SDW61" s="526"/>
      <c r="SDX61" s="526"/>
      <c r="SDY61" s="526"/>
      <c r="SDZ61" s="526"/>
      <c r="SEA61" s="526"/>
      <c r="SEB61" s="526"/>
      <c r="SEC61" s="526"/>
      <c r="SED61" s="526"/>
      <c r="SEE61" s="526"/>
      <c r="SEF61" s="526"/>
      <c r="SEG61" s="526"/>
      <c r="SEH61" s="526"/>
      <c r="SEI61" s="526"/>
      <c r="SEJ61" s="526"/>
      <c r="SEK61" s="526"/>
      <c r="SEL61" s="526"/>
      <c r="SEM61" s="526"/>
      <c r="SEN61" s="526"/>
      <c r="SEO61" s="526"/>
      <c r="SEP61" s="526"/>
      <c r="SEQ61" s="526"/>
      <c r="SER61" s="526"/>
      <c r="SES61" s="526"/>
      <c r="SET61" s="526"/>
      <c r="SEU61" s="526"/>
      <c r="SEV61" s="526"/>
      <c r="SEW61" s="526"/>
      <c r="SEX61" s="526"/>
      <c r="SEY61" s="526"/>
      <c r="SEZ61" s="526"/>
      <c r="SFA61" s="526"/>
      <c r="SFB61" s="526"/>
      <c r="SFC61" s="526"/>
      <c r="SFD61" s="526"/>
      <c r="SFE61" s="526"/>
      <c r="SFF61" s="526"/>
      <c r="SFG61" s="526"/>
      <c r="SFH61" s="526"/>
      <c r="SFI61" s="526"/>
      <c r="SFJ61" s="526"/>
      <c r="SFK61" s="526"/>
      <c r="SFL61" s="526"/>
      <c r="SFM61" s="526"/>
      <c r="SFN61" s="526"/>
      <c r="SFO61" s="526"/>
      <c r="SFP61" s="526"/>
      <c r="SFQ61" s="526"/>
      <c r="SFR61" s="526"/>
      <c r="SFS61" s="526"/>
      <c r="SFT61" s="526"/>
      <c r="SFU61" s="526"/>
      <c r="SFV61" s="526"/>
      <c r="SFW61" s="526"/>
      <c r="SFX61" s="526"/>
      <c r="SFY61" s="526"/>
      <c r="SFZ61" s="526"/>
      <c r="SGA61" s="526"/>
      <c r="SGB61" s="526"/>
      <c r="SGC61" s="526"/>
      <c r="SGD61" s="526"/>
      <c r="SGE61" s="526"/>
      <c r="SGF61" s="526"/>
      <c r="SGG61" s="526"/>
      <c r="SGH61" s="526"/>
      <c r="SGI61" s="526"/>
      <c r="SGJ61" s="526"/>
      <c r="SGK61" s="526"/>
      <c r="SGL61" s="526"/>
      <c r="SGM61" s="526"/>
      <c r="SGN61" s="526"/>
      <c r="SGO61" s="526"/>
      <c r="SGP61" s="526"/>
      <c r="SGQ61" s="526"/>
      <c r="SGR61" s="526"/>
      <c r="SGS61" s="526"/>
      <c r="SGT61" s="526"/>
      <c r="SGU61" s="526"/>
      <c r="SGV61" s="526"/>
      <c r="SGW61" s="526"/>
      <c r="SGX61" s="526"/>
      <c r="SGY61" s="526"/>
      <c r="SGZ61" s="526"/>
      <c r="SHA61" s="526"/>
      <c r="SHB61" s="526"/>
      <c r="SHC61" s="526"/>
      <c r="SHD61" s="526"/>
      <c r="SHE61" s="526"/>
      <c r="SHF61" s="526"/>
      <c r="SHG61" s="526"/>
      <c r="SHH61" s="526"/>
      <c r="SHI61" s="526"/>
      <c r="SHJ61" s="526"/>
      <c r="SHK61" s="526"/>
      <c r="SHL61" s="526"/>
      <c r="SHM61" s="526"/>
      <c r="SHN61" s="526"/>
      <c r="SHO61" s="526"/>
      <c r="SHP61" s="526"/>
      <c r="SHQ61" s="526"/>
      <c r="SHR61" s="526"/>
      <c r="SHS61" s="526"/>
      <c r="SHT61" s="526"/>
      <c r="SHU61" s="526"/>
      <c r="SHV61" s="526"/>
      <c r="SHW61" s="526"/>
      <c r="SHX61" s="526"/>
      <c r="SHY61" s="526"/>
      <c r="SHZ61" s="526"/>
      <c r="SIA61" s="526"/>
      <c r="SIB61" s="526"/>
      <c r="SIC61" s="526"/>
      <c r="SID61" s="526"/>
      <c r="SIE61" s="526"/>
      <c r="SIF61" s="526"/>
      <c r="SIG61" s="526"/>
      <c r="SIH61" s="526"/>
      <c r="SII61" s="526"/>
      <c r="SIJ61" s="526"/>
      <c r="SIK61" s="526"/>
      <c r="SIL61" s="526"/>
      <c r="SIM61" s="526"/>
      <c r="SIN61" s="526"/>
      <c r="SIO61" s="526"/>
      <c r="SIP61" s="526"/>
      <c r="SIQ61" s="526"/>
      <c r="SIR61" s="526"/>
      <c r="SIS61" s="526"/>
      <c r="SIT61" s="526"/>
      <c r="SIU61" s="526"/>
      <c r="SIV61" s="526"/>
      <c r="SIW61" s="526"/>
      <c r="SIX61" s="526"/>
      <c r="SIY61" s="526"/>
      <c r="SIZ61" s="526"/>
      <c r="SJA61" s="526"/>
      <c r="SJB61" s="526"/>
      <c r="SJC61" s="526"/>
      <c r="SJD61" s="526"/>
      <c r="SJE61" s="526"/>
      <c r="SJF61" s="526"/>
      <c r="SJG61" s="526"/>
      <c r="SJH61" s="526"/>
      <c r="SJI61" s="526"/>
      <c r="SJJ61" s="526"/>
      <c r="SJK61" s="526"/>
      <c r="SJL61" s="526"/>
      <c r="SJM61" s="526"/>
      <c r="SJN61" s="526"/>
      <c r="SJO61" s="526"/>
      <c r="SJP61" s="526"/>
      <c r="SJQ61" s="526"/>
      <c r="SJR61" s="526"/>
      <c r="SJS61" s="526"/>
      <c r="SJT61" s="526"/>
      <c r="SJU61" s="526"/>
      <c r="SJV61" s="526"/>
      <c r="SJW61" s="526"/>
      <c r="SJX61" s="526"/>
      <c r="SJY61" s="526"/>
      <c r="SJZ61" s="526"/>
      <c r="SKA61" s="526"/>
      <c r="SKB61" s="526"/>
      <c r="SKC61" s="526"/>
      <c r="SKD61" s="526"/>
      <c r="SKE61" s="526"/>
      <c r="SKF61" s="526"/>
      <c r="SKG61" s="526"/>
      <c r="SKH61" s="526"/>
      <c r="SKI61" s="526"/>
      <c r="SKJ61" s="526"/>
      <c r="SKK61" s="526"/>
      <c r="SKL61" s="526"/>
      <c r="SKM61" s="526"/>
      <c r="SKN61" s="526"/>
      <c r="SKO61" s="526"/>
      <c r="SKP61" s="526"/>
      <c r="SKQ61" s="526"/>
      <c r="SKR61" s="526"/>
      <c r="SKS61" s="526"/>
      <c r="SKT61" s="526"/>
      <c r="SKU61" s="526"/>
      <c r="SKV61" s="526"/>
      <c r="SKW61" s="526"/>
      <c r="SKX61" s="526"/>
      <c r="SKY61" s="526"/>
      <c r="SKZ61" s="526"/>
      <c r="SLA61" s="526"/>
      <c r="SLB61" s="526"/>
      <c r="SLC61" s="526"/>
      <c r="SLD61" s="526"/>
      <c r="SLE61" s="526"/>
      <c r="SLF61" s="526"/>
      <c r="SLG61" s="526"/>
      <c r="SLH61" s="526"/>
      <c r="SLI61" s="526"/>
      <c r="SLJ61" s="526"/>
      <c r="SLK61" s="526"/>
      <c r="SLL61" s="526"/>
      <c r="SLM61" s="526"/>
      <c r="SLN61" s="526"/>
      <c r="SLO61" s="526"/>
      <c r="SLP61" s="526"/>
      <c r="SLQ61" s="526"/>
      <c r="SLR61" s="526"/>
      <c r="SLS61" s="526"/>
      <c r="SLT61" s="526"/>
      <c r="SLU61" s="526"/>
      <c r="SLV61" s="526"/>
      <c r="SLW61" s="526"/>
      <c r="SLX61" s="526"/>
      <c r="SLY61" s="526"/>
      <c r="SLZ61" s="526"/>
      <c r="SMA61" s="526"/>
      <c r="SMB61" s="526"/>
      <c r="SMC61" s="526"/>
      <c r="SMD61" s="526"/>
      <c r="SME61" s="526"/>
      <c r="SMF61" s="526"/>
      <c r="SMG61" s="526"/>
      <c r="SMH61" s="526"/>
      <c r="SMI61" s="526"/>
      <c r="SMJ61" s="526"/>
      <c r="SMK61" s="526"/>
      <c r="SML61" s="526"/>
      <c r="SMM61" s="526"/>
      <c r="SMN61" s="526"/>
      <c r="SMO61" s="526"/>
      <c r="SMP61" s="526"/>
      <c r="SMQ61" s="526"/>
      <c r="SMR61" s="526"/>
      <c r="SMS61" s="526"/>
      <c r="SMT61" s="526"/>
      <c r="SMU61" s="526"/>
      <c r="SMV61" s="526"/>
      <c r="SMW61" s="526"/>
      <c r="SMX61" s="526"/>
      <c r="SMY61" s="526"/>
      <c r="SMZ61" s="526"/>
      <c r="SNA61" s="526"/>
      <c r="SNB61" s="526"/>
      <c r="SNC61" s="526"/>
      <c r="SND61" s="526"/>
      <c r="SNE61" s="526"/>
      <c r="SNF61" s="526"/>
      <c r="SNG61" s="526"/>
      <c r="SNH61" s="526"/>
      <c r="SNI61" s="526"/>
      <c r="SNJ61" s="526"/>
      <c r="SNK61" s="526"/>
      <c r="SNL61" s="526"/>
      <c r="SNM61" s="526"/>
      <c r="SNN61" s="526"/>
      <c r="SNO61" s="526"/>
      <c r="SNP61" s="526"/>
      <c r="SNQ61" s="526"/>
      <c r="SNR61" s="526"/>
      <c r="SNS61" s="526"/>
      <c r="SNT61" s="526"/>
      <c r="SNU61" s="526"/>
      <c r="SNV61" s="526"/>
      <c r="SNW61" s="526"/>
      <c r="SNX61" s="526"/>
      <c r="SNY61" s="526"/>
      <c r="SNZ61" s="526"/>
      <c r="SOA61" s="526"/>
      <c r="SOB61" s="526"/>
      <c r="SOC61" s="526"/>
      <c r="SOD61" s="526"/>
      <c r="SOE61" s="526"/>
      <c r="SOF61" s="526"/>
      <c r="SOG61" s="526"/>
      <c r="SOH61" s="526"/>
      <c r="SOI61" s="526"/>
      <c r="SOJ61" s="526"/>
      <c r="SOK61" s="526"/>
      <c r="SOL61" s="526"/>
      <c r="SOM61" s="526"/>
      <c r="SON61" s="526"/>
      <c r="SOO61" s="526"/>
      <c r="SOP61" s="526"/>
      <c r="SOQ61" s="526"/>
      <c r="SOR61" s="526"/>
      <c r="SOS61" s="526"/>
      <c r="SOT61" s="526"/>
      <c r="SOU61" s="526"/>
      <c r="SOV61" s="526"/>
      <c r="SOW61" s="526"/>
      <c r="SOX61" s="526"/>
      <c r="SOY61" s="526"/>
      <c r="SOZ61" s="526"/>
      <c r="SPA61" s="526"/>
      <c r="SPB61" s="526"/>
      <c r="SPC61" s="526"/>
      <c r="SPD61" s="526"/>
      <c r="SPE61" s="526"/>
      <c r="SPF61" s="526"/>
      <c r="SPG61" s="526"/>
      <c r="SPH61" s="526"/>
      <c r="SPI61" s="526"/>
      <c r="SPJ61" s="526"/>
      <c r="SPK61" s="526"/>
      <c r="SPL61" s="526"/>
      <c r="SPM61" s="526"/>
      <c r="SPN61" s="526"/>
      <c r="SPO61" s="526"/>
      <c r="SPP61" s="526"/>
      <c r="SPQ61" s="526"/>
      <c r="SPR61" s="526"/>
      <c r="SPS61" s="526"/>
      <c r="SPT61" s="526"/>
      <c r="SPU61" s="526"/>
      <c r="SPV61" s="526"/>
      <c r="SPW61" s="526"/>
      <c r="SPX61" s="526"/>
      <c r="SPY61" s="526"/>
      <c r="SPZ61" s="526"/>
      <c r="SQA61" s="526"/>
      <c r="SQB61" s="526"/>
      <c r="SQC61" s="526"/>
      <c r="SQD61" s="526"/>
      <c r="SQE61" s="526"/>
      <c r="SQF61" s="526"/>
      <c r="SQG61" s="526"/>
      <c r="SQH61" s="526"/>
      <c r="SQI61" s="526"/>
      <c r="SQJ61" s="526"/>
      <c r="SQK61" s="526"/>
      <c r="SQL61" s="526"/>
      <c r="SQM61" s="526"/>
      <c r="SQN61" s="526"/>
      <c r="SQO61" s="526"/>
      <c r="SQP61" s="526"/>
      <c r="SQQ61" s="526"/>
      <c r="SQR61" s="526"/>
      <c r="SQS61" s="526"/>
      <c r="SQT61" s="526"/>
      <c r="SQU61" s="526"/>
      <c r="SQV61" s="526"/>
      <c r="SQW61" s="526"/>
      <c r="SQX61" s="526"/>
      <c r="SQY61" s="526"/>
      <c r="SQZ61" s="526"/>
      <c r="SRA61" s="526"/>
      <c r="SRB61" s="526"/>
      <c r="SRC61" s="526"/>
      <c r="SRD61" s="526"/>
      <c r="SRE61" s="526"/>
      <c r="SRF61" s="526"/>
      <c r="SRG61" s="526"/>
      <c r="SRH61" s="526"/>
      <c r="SRI61" s="526"/>
      <c r="SRJ61" s="526"/>
      <c r="SRK61" s="526"/>
      <c r="SRL61" s="526"/>
      <c r="SRM61" s="526"/>
      <c r="SRN61" s="526"/>
      <c r="SRO61" s="526"/>
      <c r="SRP61" s="526"/>
      <c r="SRQ61" s="526"/>
      <c r="SRR61" s="526"/>
      <c r="SRS61" s="526"/>
      <c r="SRT61" s="526"/>
      <c r="SRU61" s="526"/>
      <c r="SRV61" s="526"/>
      <c r="SRW61" s="526"/>
      <c r="SRX61" s="526"/>
      <c r="SRY61" s="526"/>
      <c r="SRZ61" s="526"/>
      <c r="SSA61" s="526"/>
      <c r="SSB61" s="526"/>
      <c r="SSC61" s="526"/>
      <c r="SSD61" s="526"/>
      <c r="SSE61" s="526"/>
      <c r="SSF61" s="526"/>
      <c r="SSG61" s="526"/>
      <c r="SSH61" s="526"/>
      <c r="SSI61" s="526"/>
      <c r="SSJ61" s="526"/>
      <c r="SSK61" s="526"/>
      <c r="SSL61" s="526"/>
      <c r="SSM61" s="526"/>
      <c r="SSN61" s="526"/>
      <c r="SSO61" s="526"/>
      <c r="SSP61" s="526"/>
      <c r="SSQ61" s="526"/>
      <c r="SSR61" s="526"/>
      <c r="SSS61" s="526"/>
      <c r="SST61" s="526"/>
      <c r="SSU61" s="526"/>
      <c r="SSV61" s="526"/>
      <c r="SSW61" s="526"/>
      <c r="SSX61" s="526"/>
      <c r="SSY61" s="526"/>
      <c r="SSZ61" s="526"/>
      <c r="STA61" s="526"/>
      <c r="STB61" s="526"/>
      <c r="STC61" s="526"/>
      <c r="STD61" s="526"/>
      <c r="STE61" s="526"/>
      <c r="STF61" s="526"/>
      <c r="STG61" s="526"/>
      <c r="STH61" s="526"/>
      <c r="STI61" s="526"/>
      <c r="STJ61" s="526"/>
      <c r="STK61" s="526"/>
      <c r="STL61" s="526"/>
      <c r="STM61" s="526"/>
      <c r="STN61" s="526"/>
      <c r="STO61" s="526"/>
      <c r="STP61" s="526"/>
      <c r="STQ61" s="526"/>
      <c r="STR61" s="526"/>
      <c r="STS61" s="526"/>
      <c r="STT61" s="526"/>
      <c r="STU61" s="526"/>
      <c r="STV61" s="526"/>
      <c r="STW61" s="526"/>
      <c r="STX61" s="526"/>
      <c r="STY61" s="526"/>
      <c r="STZ61" s="526"/>
      <c r="SUA61" s="526"/>
      <c r="SUB61" s="526"/>
      <c r="SUC61" s="526"/>
      <c r="SUD61" s="526"/>
      <c r="SUE61" s="526"/>
      <c r="SUF61" s="526"/>
      <c r="SUG61" s="526"/>
      <c r="SUH61" s="526"/>
      <c r="SUI61" s="526"/>
      <c r="SUJ61" s="526"/>
      <c r="SUK61" s="526"/>
      <c r="SUL61" s="526"/>
      <c r="SUM61" s="526"/>
      <c r="SUN61" s="526"/>
      <c r="SUO61" s="526"/>
      <c r="SUP61" s="526"/>
      <c r="SUQ61" s="526"/>
      <c r="SUR61" s="526"/>
      <c r="SUS61" s="526"/>
      <c r="SUT61" s="526"/>
      <c r="SUU61" s="526"/>
      <c r="SUV61" s="526"/>
      <c r="SUW61" s="526"/>
      <c r="SUX61" s="526"/>
      <c r="SUY61" s="526"/>
      <c r="SUZ61" s="526"/>
      <c r="SVA61" s="526"/>
      <c r="SVB61" s="526"/>
      <c r="SVC61" s="526"/>
      <c r="SVD61" s="526"/>
      <c r="SVE61" s="526"/>
      <c r="SVF61" s="526"/>
      <c r="SVG61" s="526"/>
      <c r="SVH61" s="526"/>
      <c r="SVI61" s="526"/>
      <c r="SVJ61" s="526"/>
      <c r="SVK61" s="526"/>
      <c r="SVL61" s="526"/>
      <c r="SVM61" s="526"/>
      <c r="SVN61" s="526"/>
      <c r="SVO61" s="526"/>
      <c r="SVP61" s="526"/>
      <c r="SVQ61" s="526"/>
      <c r="SVR61" s="526"/>
      <c r="SVS61" s="526"/>
      <c r="SVT61" s="526"/>
      <c r="SVU61" s="526"/>
      <c r="SVV61" s="526"/>
      <c r="SVW61" s="526"/>
      <c r="SVX61" s="526"/>
      <c r="SVY61" s="526"/>
      <c r="SVZ61" s="526"/>
      <c r="SWA61" s="526"/>
      <c r="SWB61" s="526"/>
      <c r="SWC61" s="526"/>
      <c r="SWD61" s="526"/>
      <c r="SWE61" s="526"/>
      <c r="SWF61" s="526"/>
      <c r="SWG61" s="526"/>
      <c r="SWH61" s="526"/>
      <c r="SWI61" s="526"/>
      <c r="SWJ61" s="526"/>
      <c r="SWK61" s="526"/>
      <c r="SWL61" s="526"/>
      <c r="SWM61" s="526"/>
      <c r="SWN61" s="526"/>
      <c r="SWO61" s="526"/>
      <c r="SWP61" s="526"/>
      <c r="SWQ61" s="526"/>
      <c r="SWR61" s="526"/>
      <c r="SWS61" s="526"/>
      <c r="SWT61" s="526"/>
      <c r="SWU61" s="526"/>
      <c r="SWV61" s="526"/>
      <c r="SWW61" s="526"/>
      <c r="SWX61" s="526"/>
      <c r="SWY61" s="526"/>
      <c r="SWZ61" s="526"/>
      <c r="SXA61" s="526"/>
      <c r="SXB61" s="526"/>
      <c r="SXC61" s="526"/>
      <c r="SXD61" s="526"/>
      <c r="SXE61" s="526"/>
      <c r="SXF61" s="526"/>
      <c r="SXG61" s="526"/>
      <c r="SXH61" s="526"/>
      <c r="SXI61" s="526"/>
      <c r="SXJ61" s="526"/>
      <c r="SXK61" s="526"/>
      <c r="SXL61" s="526"/>
      <c r="SXM61" s="526"/>
      <c r="SXN61" s="526"/>
      <c r="SXO61" s="526"/>
      <c r="SXP61" s="526"/>
      <c r="SXQ61" s="526"/>
      <c r="SXR61" s="526"/>
      <c r="SXS61" s="526"/>
      <c r="SXT61" s="526"/>
      <c r="SXU61" s="526"/>
      <c r="SXV61" s="526"/>
      <c r="SXW61" s="526"/>
      <c r="SXX61" s="526"/>
      <c r="SXY61" s="526"/>
      <c r="SXZ61" s="526"/>
      <c r="SYA61" s="526"/>
      <c r="SYB61" s="526"/>
      <c r="SYC61" s="526"/>
      <c r="SYD61" s="526"/>
      <c r="SYE61" s="526"/>
      <c r="SYF61" s="526"/>
      <c r="SYG61" s="526"/>
      <c r="SYH61" s="526"/>
      <c r="SYI61" s="526"/>
      <c r="SYJ61" s="526"/>
      <c r="SYK61" s="526"/>
      <c r="SYL61" s="526"/>
      <c r="SYM61" s="526"/>
      <c r="SYN61" s="526"/>
      <c r="SYO61" s="526"/>
      <c r="SYP61" s="526"/>
      <c r="SYQ61" s="526"/>
      <c r="SYR61" s="526"/>
      <c r="SYS61" s="526"/>
      <c r="SYT61" s="526"/>
      <c r="SYU61" s="526"/>
      <c r="SYV61" s="526"/>
      <c r="SYW61" s="526"/>
      <c r="SYX61" s="526"/>
      <c r="SYY61" s="526"/>
      <c r="SYZ61" s="526"/>
      <c r="SZA61" s="526"/>
      <c r="SZB61" s="526"/>
      <c r="SZC61" s="526"/>
      <c r="SZD61" s="526"/>
      <c r="SZE61" s="526"/>
      <c r="SZF61" s="526"/>
      <c r="SZG61" s="526"/>
      <c r="SZH61" s="526"/>
      <c r="SZI61" s="526"/>
      <c r="SZJ61" s="526"/>
      <c r="SZK61" s="526"/>
      <c r="SZL61" s="526"/>
      <c r="SZM61" s="526"/>
      <c r="SZN61" s="526"/>
      <c r="SZO61" s="526"/>
      <c r="SZP61" s="526"/>
      <c r="SZQ61" s="526"/>
      <c r="SZR61" s="526"/>
      <c r="SZS61" s="526"/>
      <c r="SZT61" s="526"/>
      <c r="SZU61" s="526"/>
      <c r="SZV61" s="526"/>
      <c r="SZW61" s="526"/>
      <c r="SZX61" s="526"/>
      <c r="SZY61" s="526"/>
      <c r="SZZ61" s="526"/>
      <c r="TAA61" s="526"/>
      <c r="TAB61" s="526"/>
      <c r="TAC61" s="526"/>
      <c r="TAD61" s="526"/>
      <c r="TAE61" s="526"/>
      <c r="TAF61" s="526"/>
      <c r="TAG61" s="526"/>
      <c r="TAH61" s="526"/>
      <c r="TAI61" s="526"/>
      <c r="TAJ61" s="526"/>
      <c r="TAK61" s="526"/>
      <c r="TAL61" s="526"/>
      <c r="TAM61" s="526"/>
      <c r="TAN61" s="526"/>
      <c r="TAO61" s="526"/>
      <c r="TAP61" s="526"/>
      <c r="TAQ61" s="526"/>
      <c r="TAR61" s="526"/>
      <c r="TAS61" s="526"/>
      <c r="TAT61" s="526"/>
      <c r="TAU61" s="526"/>
      <c r="TAV61" s="526"/>
      <c r="TAW61" s="526"/>
      <c r="TAX61" s="526"/>
      <c r="TAY61" s="526"/>
      <c r="TAZ61" s="526"/>
      <c r="TBA61" s="526"/>
      <c r="TBB61" s="526"/>
      <c r="TBC61" s="526"/>
      <c r="TBD61" s="526"/>
      <c r="TBE61" s="526"/>
      <c r="TBF61" s="526"/>
      <c r="TBG61" s="526"/>
      <c r="TBH61" s="526"/>
      <c r="TBI61" s="526"/>
      <c r="TBJ61" s="526"/>
      <c r="TBK61" s="526"/>
      <c r="TBL61" s="526"/>
      <c r="TBM61" s="526"/>
      <c r="TBN61" s="526"/>
      <c r="TBO61" s="526"/>
      <c r="TBP61" s="526"/>
      <c r="TBQ61" s="526"/>
      <c r="TBR61" s="526"/>
      <c r="TBS61" s="526"/>
      <c r="TBT61" s="526"/>
      <c r="TBU61" s="526"/>
      <c r="TBV61" s="526"/>
      <c r="TBW61" s="526"/>
      <c r="TBX61" s="526"/>
      <c r="TBY61" s="526"/>
      <c r="TBZ61" s="526"/>
      <c r="TCA61" s="526"/>
      <c r="TCB61" s="526"/>
      <c r="TCC61" s="526"/>
      <c r="TCD61" s="526"/>
      <c r="TCE61" s="526"/>
      <c r="TCF61" s="526"/>
      <c r="TCG61" s="526"/>
      <c r="TCH61" s="526"/>
      <c r="TCI61" s="526"/>
      <c r="TCJ61" s="526"/>
      <c r="TCK61" s="526"/>
      <c r="TCL61" s="526"/>
      <c r="TCM61" s="526"/>
      <c r="TCN61" s="526"/>
      <c r="TCO61" s="526"/>
      <c r="TCP61" s="526"/>
      <c r="TCQ61" s="526"/>
      <c r="TCR61" s="526"/>
      <c r="TCS61" s="526"/>
      <c r="TCT61" s="526"/>
      <c r="TCU61" s="526"/>
      <c r="TCV61" s="526"/>
      <c r="TCW61" s="526"/>
      <c r="TCX61" s="526"/>
      <c r="TCY61" s="526"/>
      <c r="TCZ61" s="526"/>
      <c r="TDA61" s="526"/>
      <c r="TDB61" s="526"/>
      <c r="TDC61" s="526"/>
      <c r="TDD61" s="526"/>
      <c r="TDE61" s="526"/>
      <c r="TDF61" s="526"/>
      <c r="TDG61" s="526"/>
      <c r="TDH61" s="526"/>
      <c r="TDI61" s="526"/>
      <c r="TDJ61" s="526"/>
      <c r="TDK61" s="526"/>
      <c r="TDL61" s="526"/>
      <c r="TDM61" s="526"/>
      <c r="TDN61" s="526"/>
      <c r="TDO61" s="526"/>
      <c r="TDP61" s="526"/>
      <c r="TDQ61" s="526"/>
      <c r="TDR61" s="526"/>
      <c r="TDS61" s="526"/>
      <c r="TDT61" s="526"/>
      <c r="TDU61" s="526"/>
      <c r="TDV61" s="526"/>
      <c r="TDW61" s="526"/>
      <c r="TDX61" s="526"/>
      <c r="TDY61" s="526"/>
      <c r="TDZ61" s="526"/>
      <c r="TEA61" s="526"/>
      <c r="TEB61" s="526"/>
      <c r="TEC61" s="526"/>
      <c r="TED61" s="526"/>
      <c r="TEE61" s="526"/>
      <c r="TEF61" s="526"/>
      <c r="TEG61" s="526"/>
      <c r="TEH61" s="526"/>
      <c r="TEI61" s="526"/>
      <c r="TEJ61" s="526"/>
      <c r="TEK61" s="526"/>
      <c r="TEL61" s="526"/>
      <c r="TEM61" s="526"/>
      <c r="TEN61" s="526"/>
      <c r="TEO61" s="526"/>
      <c r="TEP61" s="526"/>
      <c r="TEQ61" s="526"/>
      <c r="TER61" s="526"/>
      <c r="TES61" s="526"/>
      <c r="TET61" s="526"/>
      <c r="TEU61" s="526"/>
      <c r="TEV61" s="526"/>
      <c r="TEW61" s="526"/>
      <c r="TEX61" s="526"/>
      <c r="TEY61" s="526"/>
      <c r="TEZ61" s="526"/>
      <c r="TFA61" s="526"/>
      <c r="TFB61" s="526"/>
      <c r="TFC61" s="526"/>
      <c r="TFD61" s="526"/>
      <c r="TFE61" s="526"/>
      <c r="TFF61" s="526"/>
      <c r="TFG61" s="526"/>
      <c r="TFH61" s="526"/>
      <c r="TFI61" s="526"/>
      <c r="TFJ61" s="526"/>
      <c r="TFK61" s="526"/>
      <c r="TFL61" s="526"/>
      <c r="TFM61" s="526"/>
      <c r="TFN61" s="526"/>
      <c r="TFO61" s="526"/>
      <c r="TFP61" s="526"/>
      <c r="TFQ61" s="526"/>
      <c r="TFR61" s="526"/>
      <c r="TFS61" s="526"/>
      <c r="TFT61" s="526"/>
      <c r="TFU61" s="526"/>
      <c r="TFV61" s="526"/>
      <c r="TFW61" s="526"/>
      <c r="TFX61" s="526"/>
      <c r="TFY61" s="526"/>
      <c r="TFZ61" s="526"/>
      <c r="TGA61" s="526"/>
      <c r="TGB61" s="526"/>
      <c r="TGC61" s="526"/>
      <c r="TGD61" s="526"/>
      <c r="TGE61" s="526"/>
      <c r="TGF61" s="526"/>
      <c r="TGG61" s="526"/>
      <c r="TGH61" s="526"/>
      <c r="TGI61" s="526"/>
      <c r="TGJ61" s="526"/>
      <c r="TGK61" s="526"/>
      <c r="TGL61" s="526"/>
      <c r="TGM61" s="526"/>
      <c r="TGN61" s="526"/>
      <c r="TGO61" s="526"/>
      <c r="TGP61" s="526"/>
      <c r="TGQ61" s="526"/>
      <c r="TGR61" s="526"/>
      <c r="TGS61" s="526"/>
      <c r="TGT61" s="526"/>
      <c r="TGU61" s="526"/>
      <c r="TGV61" s="526"/>
      <c r="TGW61" s="526"/>
      <c r="TGX61" s="526"/>
      <c r="TGY61" s="526"/>
      <c r="TGZ61" s="526"/>
      <c r="THA61" s="526"/>
      <c r="THB61" s="526"/>
      <c r="THC61" s="526"/>
      <c r="THD61" s="526"/>
      <c r="THE61" s="526"/>
      <c r="THF61" s="526"/>
      <c r="THG61" s="526"/>
      <c r="THH61" s="526"/>
      <c r="THI61" s="526"/>
      <c r="THJ61" s="526"/>
      <c r="THK61" s="526"/>
      <c r="THL61" s="526"/>
      <c r="THM61" s="526"/>
      <c r="THN61" s="526"/>
      <c r="THO61" s="526"/>
      <c r="THP61" s="526"/>
      <c r="THQ61" s="526"/>
      <c r="THR61" s="526"/>
      <c r="THS61" s="526"/>
      <c r="THT61" s="526"/>
      <c r="THU61" s="526"/>
      <c r="THV61" s="526"/>
      <c r="THW61" s="526"/>
      <c r="THX61" s="526"/>
      <c r="THY61" s="526"/>
      <c r="THZ61" s="526"/>
      <c r="TIA61" s="526"/>
      <c r="TIB61" s="526"/>
      <c r="TIC61" s="526"/>
      <c r="TID61" s="526"/>
      <c r="TIE61" s="526"/>
      <c r="TIF61" s="526"/>
      <c r="TIG61" s="526"/>
      <c r="TIH61" s="526"/>
      <c r="TII61" s="526"/>
      <c r="TIJ61" s="526"/>
      <c r="TIK61" s="526"/>
      <c r="TIL61" s="526"/>
      <c r="TIM61" s="526"/>
      <c r="TIN61" s="526"/>
      <c r="TIO61" s="526"/>
      <c r="TIP61" s="526"/>
      <c r="TIQ61" s="526"/>
      <c r="TIR61" s="526"/>
      <c r="TIS61" s="526"/>
      <c r="TIT61" s="526"/>
      <c r="TIU61" s="526"/>
      <c r="TIV61" s="526"/>
      <c r="TIW61" s="526"/>
      <c r="TIX61" s="526"/>
      <c r="TIY61" s="526"/>
      <c r="TIZ61" s="526"/>
      <c r="TJA61" s="526"/>
      <c r="TJB61" s="526"/>
      <c r="TJC61" s="526"/>
      <c r="TJD61" s="526"/>
      <c r="TJE61" s="526"/>
      <c r="TJF61" s="526"/>
      <c r="TJG61" s="526"/>
      <c r="TJH61" s="526"/>
      <c r="TJI61" s="526"/>
      <c r="TJJ61" s="526"/>
      <c r="TJK61" s="526"/>
      <c r="TJL61" s="526"/>
      <c r="TJM61" s="526"/>
      <c r="TJN61" s="526"/>
      <c r="TJO61" s="526"/>
      <c r="TJP61" s="526"/>
      <c r="TJQ61" s="526"/>
      <c r="TJR61" s="526"/>
      <c r="TJS61" s="526"/>
      <c r="TJT61" s="526"/>
      <c r="TJU61" s="526"/>
      <c r="TJV61" s="526"/>
      <c r="TJW61" s="526"/>
      <c r="TJX61" s="526"/>
      <c r="TJY61" s="526"/>
      <c r="TJZ61" s="526"/>
      <c r="TKA61" s="526"/>
      <c r="TKB61" s="526"/>
      <c r="TKC61" s="526"/>
      <c r="TKD61" s="526"/>
      <c r="TKE61" s="526"/>
      <c r="TKF61" s="526"/>
      <c r="TKG61" s="526"/>
      <c r="TKH61" s="526"/>
      <c r="TKI61" s="526"/>
      <c r="TKJ61" s="526"/>
      <c r="TKK61" s="526"/>
      <c r="TKL61" s="526"/>
      <c r="TKM61" s="526"/>
      <c r="TKN61" s="526"/>
      <c r="TKO61" s="526"/>
      <c r="TKP61" s="526"/>
      <c r="TKQ61" s="526"/>
      <c r="TKR61" s="526"/>
      <c r="TKS61" s="526"/>
      <c r="TKT61" s="526"/>
      <c r="TKU61" s="526"/>
      <c r="TKV61" s="526"/>
      <c r="TKW61" s="526"/>
      <c r="TKX61" s="526"/>
      <c r="TKY61" s="526"/>
      <c r="TKZ61" s="526"/>
      <c r="TLA61" s="526"/>
      <c r="TLB61" s="526"/>
      <c r="TLC61" s="526"/>
      <c r="TLD61" s="526"/>
      <c r="TLE61" s="526"/>
      <c r="TLF61" s="526"/>
      <c r="TLG61" s="526"/>
      <c r="TLH61" s="526"/>
      <c r="TLI61" s="526"/>
      <c r="TLJ61" s="526"/>
      <c r="TLK61" s="526"/>
      <c r="TLL61" s="526"/>
      <c r="TLM61" s="526"/>
      <c r="TLN61" s="526"/>
      <c r="TLO61" s="526"/>
      <c r="TLP61" s="526"/>
      <c r="TLQ61" s="526"/>
      <c r="TLR61" s="526"/>
      <c r="TLS61" s="526"/>
      <c r="TLT61" s="526"/>
      <c r="TLU61" s="526"/>
      <c r="TLV61" s="526"/>
      <c r="TLW61" s="526"/>
      <c r="TLX61" s="526"/>
      <c r="TLY61" s="526"/>
      <c r="TLZ61" s="526"/>
      <c r="TMA61" s="526"/>
      <c r="TMB61" s="526"/>
      <c r="TMC61" s="526"/>
      <c r="TMD61" s="526"/>
      <c r="TME61" s="526"/>
      <c r="TMF61" s="526"/>
      <c r="TMG61" s="526"/>
      <c r="TMH61" s="526"/>
      <c r="TMI61" s="526"/>
      <c r="TMJ61" s="526"/>
      <c r="TMK61" s="526"/>
      <c r="TML61" s="526"/>
      <c r="TMM61" s="526"/>
      <c r="TMN61" s="526"/>
      <c r="TMO61" s="526"/>
      <c r="TMP61" s="526"/>
      <c r="TMQ61" s="526"/>
      <c r="TMR61" s="526"/>
      <c r="TMS61" s="526"/>
      <c r="TMT61" s="526"/>
      <c r="TMU61" s="526"/>
      <c r="TMV61" s="526"/>
      <c r="TMW61" s="526"/>
      <c r="TMX61" s="526"/>
      <c r="TMY61" s="526"/>
      <c r="TMZ61" s="526"/>
      <c r="TNA61" s="526"/>
      <c r="TNB61" s="526"/>
      <c r="TNC61" s="526"/>
      <c r="TND61" s="526"/>
      <c r="TNE61" s="526"/>
      <c r="TNF61" s="526"/>
      <c r="TNG61" s="526"/>
      <c r="TNH61" s="526"/>
      <c r="TNI61" s="526"/>
      <c r="TNJ61" s="526"/>
      <c r="TNK61" s="526"/>
      <c r="TNL61" s="526"/>
      <c r="TNM61" s="526"/>
      <c r="TNN61" s="526"/>
      <c r="TNO61" s="526"/>
      <c r="TNP61" s="526"/>
      <c r="TNQ61" s="526"/>
      <c r="TNR61" s="526"/>
      <c r="TNS61" s="526"/>
      <c r="TNT61" s="526"/>
      <c r="TNU61" s="526"/>
      <c r="TNV61" s="526"/>
      <c r="TNW61" s="526"/>
      <c r="TNX61" s="526"/>
      <c r="TNY61" s="526"/>
      <c r="TNZ61" s="526"/>
      <c r="TOA61" s="526"/>
      <c r="TOB61" s="526"/>
      <c r="TOC61" s="526"/>
      <c r="TOD61" s="526"/>
      <c r="TOE61" s="526"/>
      <c r="TOF61" s="526"/>
      <c r="TOG61" s="526"/>
      <c r="TOH61" s="526"/>
      <c r="TOI61" s="526"/>
      <c r="TOJ61" s="526"/>
      <c r="TOK61" s="526"/>
      <c r="TOL61" s="526"/>
      <c r="TOM61" s="526"/>
      <c r="TON61" s="526"/>
      <c r="TOO61" s="526"/>
      <c r="TOP61" s="526"/>
      <c r="TOQ61" s="526"/>
      <c r="TOR61" s="526"/>
      <c r="TOS61" s="526"/>
      <c r="TOT61" s="526"/>
      <c r="TOU61" s="526"/>
      <c r="TOV61" s="526"/>
      <c r="TOW61" s="526"/>
      <c r="TOX61" s="526"/>
      <c r="TOY61" s="526"/>
      <c r="TOZ61" s="526"/>
      <c r="TPA61" s="526"/>
      <c r="TPB61" s="526"/>
      <c r="TPC61" s="526"/>
      <c r="TPD61" s="526"/>
      <c r="TPE61" s="526"/>
      <c r="TPF61" s="526"/>
      <c r="TPG61" s="526"/>
      <c r="TPH61" s="526"/>
      <c r="TPI61" s="526"/>
      <c r="TPJ61" s="526"/>
      <c r="TPK61" s="526"/>
      <c r="TPL61" s="526"/>
      <c r="TPM61" s="526"/>
      <c r="TPN61" s="526"/>
      <c r="TPO61" s="526"/>
      <c r="TPP61" s="526"/>
      <c r="TPQ61" s="526"/>
      <c r="TPR61" s="526"/>
      <c r="TPS61" s="526"/>
      <c r="TPT61" s="526"/>
      <c r="TPU61" s="526"/>
      <c r="TPV61" s="526"/>
      <c r="TPW61" s="526"/>
      <c r="TPX61" s="526"/>
      <c r="TPY61" s="526"/>
      <c r="TPZ61" s="526"/>
      <c r="TQA61" s="526"/>
      <c r="TQB61" s="526"/>
      <c r="TQC61" s="526"/>
      <c r="TQD61" s="526"/>
      <c r="TQE61" s="526"/>
      <c r="TQF61" s="526"/>
      <c r="TQG61" s="526"/>
      <c r="TQH61" s="526"/>
      <c r="TQI61" s="526"/>
      <c r="TQJ61" s="526"/>
      <c r="TQK61" s="526"/>
      <c r="TQL61" s="526"/>
      <c r="TQM61" s="526"/>
      <c r="TQN61" s="526"/>
      <c r="TQO61" s="526"/>
      <c r="TQP61" s="526"/>
      <c r="TQQ61" s="526"/>
      <c r="TQR61" s="526"/>
      <c r="TQS61" s="526"/>
      <c r="TQT61" s="526"/>
      <c r="TQU61" s="526"/>
      <c r="TQV61" s="526"/>
      <c r="TQW61" s="526"/>
      <c r="TQX61" s="526"/>
      <c r="TQY61" s="526"/>
      <c r="TQZ61" s="526"/>
      <c r="TRA61" s="526"/>
      <c r="TRB61" s="526"/>
      <c r="TRC61" s="526"/>
      <c r="TRD61" s="526"/>
      <c r="TRE61" s="526"/>
      <c r="TRF61" s="526"/>
      <c r="TRG61" s="526"/>
      <c r="TRH61" s="526"/>
      <c r="TRI61" s="526"/>
      <c r="TRJ61" s="526"/>
      <c r="TRK61" s="526"/>
      <c r="TRL61" s="526"/>
      <c r="TRM61" s="526"/>
      <c r="TRN61" s="526"/>
      <c r="TRO61" s="526"/>
      <c r="TRP61" s="526"/>
      <c r="TRQ61" s="526"/>
      <c r="TRR61" s="526"/>
      <c r="TRS61" s="526"/>
      <c r="TRT61" s="526"/>
      <c r="TRU61" s="526"/>
      <c r="TRV61" s="526"/>
      <c r="TRW61" s="526"/>
      <c r="TRX61" s="526"/>
      <c r="TRY61" s="526"/>
      <c r="TRZ61" s="526"/>
      <c r="TSA61" s="526"/>
      <c r="TSB61" s="526"/>
      <c r="TSC61" s="526"/>
      <c r="TSD61" s="526"/>
      <c r="TSE61" s="526"/>
      <c r="TSF61" s="526"/>
      <c r="TSG61" s="526"/>
      <c r="TSH61" s="526"/>
      <c r="TSI61" s="526"/>
      <c r="TSJ61" s="526"/>
      <c r="TSK61" s="526"/>
      <c r="TSL61" s="526"/>
      <c r="TSM61" s="526"/>
      <c r="TSN61" s="526"/>
      <c r="TSO61" s="526"/>
      <c r="TSP61" s="526"/>
      <c r="TSQ61" s="526"/>
      <c r="TSR61" s="526"/>
      <c r="TSS61" s="526"/>
      <c r="TST61" s="526"/>
      <c r="TSU61" s="526"/>
      <c r="TSV61" s="526"/>
      <c r="TSW61" s="526"/>
      <c r="TSX61" s="526"/>
      <c r="TSY61" s="526"/>
      <c r="TSZ61" s="526"/>
      <c r="TTA61" s="526"/>
      <c r="TTB61" s="526"/>
      <c r="TTC61" s="526"/>
      <c r="TTD61" s="526"/>
      <c r="TTE61" s="526"/>
      <c r="TTF61" s="526"/>
      <c r="TTG61" s="526"/>
      <c r="TTH61" s="526"/>
      <c r="TTI61" s="526"/>
      <c r="TTJ61" s="526"/>
      <c r="TTK61" s="526"/>
      <c r="TTL61" s="526"/>
      <c r="TTM61" s="526"/>
      <c r="TTN61" s="526"/>
      <c r="TTO61" s="526"/>
      <c r="TTP61" s="526"/>
      <c r="TTQ61" s="526"/>
      <c r="TTR61" s="526"/>
      <c r="TTS61" s="526"/>
      <c r="TTT61" s="526"/>
      <c r="TTU61" s="526"/>
      <c r="TTV61" s="526"/>
      <c r="TTW61" s="526"/>
      <c r="TTX61" s="526"/>
      <c r="TTY61" s="526"/>
      <c r="TTZ61" s="526"/>
      <c r="TUA61" s="526"/>
      <c r="TUB61" s="526"/>
      <c r="TUC61" s="526"/>
      <c r="TUD61" s="526"/>
      <c r="TUE61" s="526"/>
      <c r="TUF61" s="526"/>
      <c r="TUG61" s="526"/>
      <c r="TUH61" s="526"/>
      <c r="TUI61" s="526"/>
      <c r="TUJ61" s="526"/>
      <c r="TUK61" s="526"/>
      <c r="TUL61" s="526"/>
      <c r="TUM61" s="526"/>
      <c r="TUN61" s="526"/>
      <c r="TUO61" s="526"/>
      <c r="TUP61" s="526"/>
      <c r="TUQ61" s="526"/>
      <c r="TUR61" s="526"/>
      <c r="TUS61" s="526"/>
      <c r="TUT61" s="526"/>
      <c r="TUU61" s="526"/>
      <c r="TUV61" s="526"/>
      <c r="TUW61" s="526"/>
      <c r="TUX61" s="526"/>
      <c r="TUY61" s="526"/>
      <c r="TUZ61" s="526"/>
      <c r="TVA61" s="526"/>
      <c r="TVB61" s="526"/>
      <c r="TVC61" s="526"/>
      <c r="TVD61" s="526"/>
      <c r="TVE61" s="526"/>
      <c r="TVF61" s="526"/>
      <c r="TVG61" s="526"/>
      <c r="TVH61" s="526"/>
      <c r="TVI61" s="526"/>
      <c r="TVJ61" s="526"/>
      <c r="TVK61" s="526"/>
      <c r="TVL61" s="526"/>
      <c r="TVM61" s="526"/>
      <c r="TVN61" s="526"/>
      <c r="TVO61" s="526"/>
      <c r="TVP61" s="526"/>
      <c r="TVQ61" s="526"/>
      <c r="TVR61" s="526"/>
      <c r="TVS61" s="526"/>
      <c r="TVT61" s="526"/>
      <c r="TVU61" s="526"/>
      <c r="TVV61" s="526"/>
      <c r="TVW61" s="526"/>
      <c r="TVX61" s="526"/>
      <c r="TVY61" s="526"/>
      <c r="TVZ61" s="526"/>
      <c r="TWA61" s="526"/>
      <c r="TWB61" s="526"/>
      <c r="TWC61" s="526"/>
      <c r="TWD61" s="526"/>
      <c r="TWE61" s="526"/>
      <c r="TWF61" s="526"/>
      <c r="TWG61" s="526"/>
      <c r="TWH61" s="526"/>
      <c r="TWI61" s="526"/>
      <c r="TWJ61" s="526"/>
      <c r="TWK61" s="526"/>
      <c r="TWL61" s="526"/>
      <c r="TWM61" s="526"/>
      <c r="TWN61" s="526"/>
      <c r="TWO61" s="526"/>
      <c r="TWP61" s="526"/>
      <c r="TWQ61" s="526"/>
      <c r="TWR61" s="526"/>
      <c r="TWS61" s="526"/>
      <c r="TWT61" s="526"/>
      <c r="TWU61" s="526"/>
      <c r="TWV61" s="526"/>
      <c r="TWW61" s="526"/>
      <c r="TWX61" s="526"/>
      <c r="TWY61" s="526"/>
      <c r="TWZ61" s="526"/>
      <c r="TXA61" s="526"/>
      <c r="TXB61" s="526"/>
      <c r="TXC61" s="526"/>
      <c r="TXD61" s="526"/>
      <c r="TXE61" s="526"/>
      <c r="TXF61" s="526"/>
      <c r="TXG61" s="526"/>
      <c r="TXH61" s="526"/>
      <c r="TXI61" s="526"/>
      <c r="TXJ61" s="526"/>
      <c r="TXK61" s="526"/>
      <c r="TXL61" s="526"/>
      <c r="TXM61" s="526"/>
      <c r="TXN61" s="526"/>
      <c r="TXO61" s="526"/>
      <c r="TXP61" s="526"/>
      <c r="TXQ61" s="526"/>
      <c r="TXR61" s="526"/>
      <c r="TXS61" s="526"/>
      <c r="TXT61" s="526"/>
      <c r="TXU61" s="526"/>
      <c r="TXV61" s="526"/>
      <c r="TXW61" s="526"/>
      <c r="TXX61" s="526"/>
      <c r="TXY61" s="526"/>
      <c r="TXZ61" s="526"/>
      <c r="TYA61" s="526"/>
      <c r="TYB61" s="526"/>
      <c r="TYC61" s="526"/>
      <c r="TYD61" s="526"/>
      <c r="TYE61" s="526"/>
      <c r="TYF61" s="526"/>
      <c r="TYG61" s="526"/>
      <c r="TYH61" s="526"/>
      <c r="TYI61" s="526"/>
      <c r="TYJ61" s="526"/>
      <c r="TYK61" s="526"/>
      <c r="TYL61" s="526"/>
      <c r="TYM61" s="526"/>
      <c r="TYN61" s="526"/>
      <c r="TYO61" s="526"/>
      <c r="TYP61" s="526"/>
      <c r="TYQ61" s="526"/>
      <c r="TYR61" s="526"/>
      <c r="TYS61" s="526"/>
      <c r="TYT61" s="526"/>
      <c r="TYU61" s="526"/>
      <c r="TYV61" s="526"/>
      <c r="TYW61" s="526"/>
      <c r="TYX61" s="526"/>
      <c r="TYY61" s="526"/>
      <c r="TYZ61" s="526"/>
      <c r="TZA61" s="526"/>
      <c r="TZB61" s="526"/>
      <c r="TZC61" s="526"/>
      <c r="TZD61" s="526"/>
      <c r="TZE61" s="526"/>
      <c r="TZF61" s="526"/>
      <c r="TZG61" s="526"/>
      <c r="TZH61" s="526"/>
      <c r="TZI61" s="526"/>
      <c r="TZJ61" s="526"/>
      <c r="TZK61" s="526"/>
      <c r="TZL61" s="526"/>
      <c r="TZM61" s="526"/>
      <c r="TZN61" s="526"/>
      <c r="TZO61" s="526"/>
      <c r="TZP61" s="526"/>
      <c r="TZQ61" s="526"/>
      <c r="TZR61" s="526"/>
      <c r="TZS61" s="526"/>
      <c r="TZT61" s="526"/>
      <c r="TZU61" s="526"/>
      <c r="TZV61" s="526"/>
      <c r="TZW61" s="526"/>
      <c r="TZX61" s="526"/>
      <c r="TZY61" s="526"/>
      <c r="TZZ61" s="526"/>
      <c r="UAA61" s="526"/>
      <c r="UAB61" s="526"/>
      <c r="UAC61" s="526"/>
      <c r="UAD61" s="526"/>
      <c r="UAE61" s="526"/>
      <c r="UAF61" s="526"/>
      <c r="UAG61" s="526"/>
      <c r="UAH61" s="526"/>
      <c r="UAI61" s="526"/>
      <c r="UAJ61" s="526"/>
      <c r="UAK61" s="526"/>
      <c r="UAL61" s="526"/>
      <c r="UAM61" s="526"/>
      <c r="UAN61" s="526"/>
      <c r="UAO61" s="526"/>
      <c r="UAP61" s="526"/>
      <c r="UAQ61" s="526"/>
      <c r="UAR61" s="526"/>
      <c r="UAS61" s="526"/>
      <c r="UAT61" s="526"/>
      <c r="UAU61" s="526"/>
      <c r="UAV61" s="526"/>
      <c r="UAW61" s="526"/>
      <c r="UAX61" s="526"/>
      <c r="UAY61" s="526"/>
      <c r="UAZ61" s="526"/>
      <c r="UBA61" s="526"/>
      <c r="UBB61" s="526"/>
      <c r="UBC61" s="526"/>
      <c r="UBD61" s="526"/>
      <c r="UBE61" s="526"/>
      <c r="UBF61" s="526"/>
      <c r="UBG61" s="526"/>
      <c r="UBH61" s="526"/>
      <c r="UBI61" s="526"/>
      <c r="UBJ61" s="526"/>
      <c r="UBK61" s="526"/>
      <c r="UBL61" s="526"/>
      <c r="UBM61" s="526"/>
      <c r="UBN61" s="526"/>
      <c r="UBO61" s="526"/>
      <c r="UBP61" s="526"/>
      <c r="UBQ61" s="526"/>
      <c r="UBR61" s="526"/>
      <c r="UBS61" s="526"/>
      <c r="UBT61" s="526"/>
      <c r="UBU61" s="526"/>
      <c r="UBV61" s="526"/>
      <c r="UBW61" s="526"/>
      <c r="UBX61" s="526"/>
      <c r="UBY61" s="526"/>
      <c r="UBZ61" s="526"/>
      <c r="UCA61" s="526"/>
      <c r="UCB61" s="526"/>
      <c r="UCC61" s="526"/>
      <c r="UCD61" s="526"/>
      <c r="UCE61" s="526"/>
      <c r="UCF61" s="526"/>
      <c r="UCG61" s="526"/>
      <c r="UCH61" s="526"/>
      <c r="UCI61" s="526"/>
      <c r="UCJ61" s="526"/>
      <c r="UCK61" s="526"/>
      <c r="UCL61" s="526"/>
      <c r="UCM61" s="526"/>
      <c r="UCN61" s="526"/>
      <c r="UCO61" s="526"/>
      <c r="UCP61" s="526"/>
      <c r="UCQ61" s="526"/>
      <c r="UCR61" s="526"/>
      <c r="UCS61" s="526"/>
      <c r="UCT61" s="526"/>
      <c r="UCU61" s="526"/>
      <c r="UCV61" s="526"/>
      <c r="UCW61" s="526"/>
      <c r="UCX61" s="526"/>
      <c r="UCY61" s="526"/>
      <c r="UCZ61" s="526"/>
      <c r="UDA61" s="526"/>
      <c r="UDB61" s="526"/>
      <c r="UDC61" s="526"/>
      <c r="UDD61" s="526"/>
      <c r="UDE61" s="526"/>
      <c r="UDF61" s="526"/>
      <c r="UDG61" s="526"/>
      <c r="UDH61" s="526"/>
      <c r="UDI61" s="526"/>
      <c r="UDJ61" s="526"/>
      <c r="UDK61" s="526"/>
      <c r="UDL61" s="526"/>
      <c r="UDM61" s="526"/>
      <c r="UDN61" s="526"/>
      <c r="UDO61" s="526"/>
      <c r="UDP61" s="526"/>
      <c r="UDQ61" s="526"/>
      <c r="UDR61" s="526"/>
      <c r="UDS61" s="526"/>
      <c r="UDT61" s="526"/>
      <c r="UDU61" s="526"/>
      <c r="UDV61" s="526"/>
      <c r="UDW61" s="526"/>
      <c r="UDX61" s="526"/>
      <c r="UDY61" s="526"/>
      <c r="UDZ61" s="526"/>
      <c r="UEA61" s="526"/>
      <c r="UEB61" s="526"/>
      <c r="UEC61" s="526"/>
      <c r="UED61" s="526"/>
      <c r="UEE61" s="526"/>
      <c r="UEF61" s="526"/>
      <c r="UEG61" s="526"/>
      <c r="UEH61" s="526"/>
      <c r="UEI61" s="526"/>
      <c r="UEJ61" s="526"/>
      <c r="UEK61" s="526"/>
      <c r="UEL61" s="526"/>
      <c r="UEM61" s="526"/>
      <c r="UEN61" s="526"/>
      <c r="UEO61" s="526"/>
      <c r="UEP61" s="526"/>
      <c r="UEQ61" s="526"/>
      <c r="UER61" s="526"/>
      <c r="UES61" s="526"/>
      <c r="UET61" s="526"/>
      <c r="UEU61" s="526"/>
      <c r="UEV61" s="526"/>
      <c r="UEW61" s="526"/>
      <c r="UEX61" s="526"/>
      <c r="UEY61" s="526"/>
      <c r="UEZ61" s="526"/>
      <c r="UFA61" s="526"/>
      <c r="UFB61" s="526"/>
      <c r="UFC61" s="526"/>
      <c r="UFD61" s="526"/>
      <c r="UFE61" s="526"/>
      <c r="UFF61" s="526"/>
      <c r="UFG61" s="526"/>
      <c r="UFH61" s="526"/>
      <c r="UFI61" s="526"/>
      <c r="UFJ61" s="526"/>
      <c r="UFK61" s="526"/>
      <c r="UFL61" s="526"/>
      <c r="UFM61" s="526"/>
      <c r="UFN61" s="526"/>
      <c r="UFO61" s="526"/>
      <c r="UFP61" s="526"/>
      <c r="UFQ61" s="526"/>
      <c r="UFR61" s="526"/>
      <c r="UFS61" s="526"/>
      <c r="UFT61" s="526"/>
      <c r="UFU61" s="526"/>
      <c r="UFV61" s="526"/>
      <c r="UFW61" s="526"/>
      <c r="UFX61" s="526"/>
      <c r="UFY61" s="526"/>
      <c r="UFZ61" s="526"/>
      <c r="UGA61" s="526"/>
      <c r="UGB61" s="526"/>
      <c r="UGC61" s="526"/>
      <c r="UGD61" s="526"/>
      <c r="UGE61" s="526"/>
      <c r="UGF61" s="526"/>
      <c r="UGG61" s="526"/>
      <c r="UGH61" s="526"/>
      <c r="UGI61" s="526"/>
      <c r="UGJ61" s="526"/>
      <c r="UGK61" s="526"/>
      <c r="UGL61" s="526"/>
      <c r="UGM61" s="526"/>
      <c r="UGN61" s="526"/>
      <c r="UGO61" s="526"/>
      <c r="UGP61" s="526"/>
      <c r="UGQ61" s="526"/>
      <c r="UGR61" s="526"/>
      <c r="UGS61" s="526"/>
      <c r="UGT61" s="526"/>
      <c r="UGU61" s="526"/>
      <c r="UGV61" s="526"/>
      <c r="UGW61" s="526"/>
      <c r="UGX61" s="526"/>
      <c r="UGY61" s="526"/>
      <c r="UGZ61" s="526"/>
      <c r="UHA61" s="526"/>
      <c r="UHB61" s="526"/>
      <c r="UHC61" s="526"/>
      <c r="UHD61" s="526"/>
      <c r="UHE61" s="526"/>
      <c r="UHF61" s="526"/>
      <c r="UHG61" s="526"/>
      <c r="UHH61" s="526"/>
      <c r="UHI61" s="526"/>
      <c r="UHJ61" s="526"/>
      <c r="UHK61" s="526"/>
      <c r="UHL61" s="526"/>
      <c r="UHM61" s="526"/>
      <c r="UHN61" s="526"/>
      <c r="UHO61" s="526"/>
      <c r="UHP61" s="526"/>
      <c r="UHQ61" s="526"/>
      <c r="UHR61" s="526"/>
      <c r="UHS61" s="526"/>
      <c r="UHT61" s="526"/>
      <c r="UHU61" s="526"/>
      <c r="UHV61" s="526"/>
      <c r="UHW61" s="526"/>
      <c r="UHX61" s="526"/>
      <c r="UHY61" s="526"/>
      <c r="UHZ61" s="526"/>
      <c r="UIA61" s="526"/>
      <c r="UIB61" s="526"/>
      <c r="UIC61" s="526"/>
      <c r="UID61" s="526"/>
      <c r="UIE61" s="526"/>
      <c r="UIF61" s="526"/>
      <c r="UIG61" s="526"/>
      <c r="UIH61" s="526"/>
      <c r="UII61" s="526"/>
      <c r="UIJ61" s="526"/>
      <c r="UIK61" s="526"/>
      <c r="UIL61" s="526"/>
      <c r="UIM61" s="526"/>
      <c r="UIN61" s="526"/>
      <c r="UIO61" s="526"/>
      <c r="UIP61" s="526"/>
      <c r="UIQ61" s="526"/>
      <c r="UIR61" s="526"/>
      <c r="UIS61" s="526"/>
      <c r="UIT61" s="526"/>
      <c r="UIU61" s="526"/>
      <c r="UIV61" s="526"/>
      <c r="UIW61" s="526"/>
      <c r="UIX61" s="526"/>
      <c r="UIY61" s="526"/>
      <c r="UIZ61" s="526"/>
      <c r="UJA61" s="526"/>
      <c r="UJB61" s="526"/>
      <c r="UJC61" s="526"/>
      <c r="UJD61" s="526"/>
      <c r="UJE61" s="526"/>
      <c r="UJF61" s="526"/>
      <c r="UJG61" s="526"/>
      <c r="UJH61" s="526"/>
      <c r="UJI61" s="526"/>
      <c r="UJJ61" s="526"/>
      <c r="UJK61" s="526"/>
      <c r="UJL61" s="526"/>
      <c r="UJM61" s="526"/>
      <c r="UJN61" s="526"/>
      <c r="UJO61" s="526"/>
      <c r="UJP61" s="526"/>
      <c r="UJQ61" s="526"/>
      <c r="UJR61" s="526"/>
      <c r="UJS61" s="526"/>
      <c r="UJT61" s="526"/>
      <c r="UJU61" s="526"/>
      <c r="UJV61" s="526"/>
      <c r="UJW61" s="526"/>
      <c r="UJX61" s="526"/>
      <c r="UJY61" s="526"/>
      <c r="UJZ61" s="526"/>
      <c r="UKA61" s="526"/>
      <c r="UKB61" s="526"/>
      <c r="UKC61" s="526"/>
      <c r="UKD61" s="526"/>
      <c r="UKE61" s="526"/>
      <c r="UKF61" s="526"/>
      <c r="UKG61" s="526"/>
      <c r="UKH61" s="526"/>
      <c r="UKI61" s="526"/>
      <c r="UKJ61" s="526"/>
      <c r="UKK61" s="526"/>
      <c r="UKL61" s="526"/>
      <c r="UKM61" s="526"/>
      <c r="UKN61" s="526"/>
      <c r="UKO61" s="526"/>
      <c r="UKP61" s="526"/>
      <c r="UKQ61" s="526"/>
      <c r="UKR61" s="526"/>
      <c r="UKS61" s="526"/>
      <c r="UKT61" s="526"/>
      <c r="UKU61" s="526"/>
      <c r="UKV61" s="526"/>
      <c r="UKW61" s="526"/>
      <c r="UKX61" s="526"/>
      <c r="UKY61" s="526"/>
      <c r="UKZ61" s="526"/>
      <c r="ULA61" s="526"/>
      <c r="ULB61" s="526"/>
      <c r="ULC61" s="526"/>
      <c r="ULD61" s="526"/>
      <c r="ULE61" s="526"/>
      <c r="ULF61" s="526"/>
      <c r="ULG61" s="526"/>
      <c r="ULH61" s="526"/>
      <c r="ULI61" s="526"/>
      <c r="ULJ61" s="526"/>
      <c r="ULK61" s="526"/>
      <c r="ULL61" s="526"/>
      <c r="ULM61" s="526"/>
      <c r="ULN61" s="526"/>
      <c r="ULO61" s="526"/>
      <c r="ULP61" s="526"/>
      <c r="ULQ61" s="526"/>
      <c r="ULR61" s="526"/>
      <c r="ULS61" s="526"/>
      <c r="ULT61" s="526"/>
      <c r="ULU61" s="526"/>
      <c r="ULV61" s="526"/>
      <c r="ULW61" s="526"/>
      <c r="ULX61" s="526"/>
      <c r="ULY61" s="526"/>
      <c r="ULZ61" s="526"/>
      <c r="UMA61" s="526"/>
      <c r="UMB61" s="526"/>
      <c r="UMC61" s="526"/>
      <c r="UMD61" s="526"/>
      <c r="UME61" s="526"/>
      <c r="UMF61" s="526"/>
      <c r="UMG61" s="526"/>
      <c r="UMH61" s="526"/>
      <c r="UMI61" s="526"/>
      <c r="UMJ61" s="526"/>
      <c r="UMK61" s="526"/>
      <c r="UML61" s="526"/>
      <c r="UMM61" s="526"/>
      <c r="UMN61" s="526"/>
      <c r="UMO61" s="526"/>
      <c r="UMP61" s="526"/>
      <c r="UMQ61" s="526"/>
      <c r="UMR61" s="526"/>
      <c r="UMS61" s="526"/>
      <c r="UMT61" s="526"/>
      <c r="UMU61" s="526"/>
      <c r="UMV61" s="526"/>
      <c r="UMW61" s="526"/>
      <c r="UMX61" s="526"/>
      <c r="UMY61" s="526"/>
      <c r="UMZ61" s="526"/>
      <c r="UNA61" s="526"/>
      <c r="UNB61" s="526"/>
      <c r="UNC61" s="526"/>
      <c r="UND61" s="526"/>
      <c r="UNE61" s="526"/>
      <c r="UNF61" s="526"/>
      <c r="UNG61" s="526"/>
      <c r="UNH61" s="526"/>
      <c r="UNI61" s="526"/>
      <c r="UNJ61" s="526"/>
      <c r="UNK61" s="526"/>
      <c r="UNL61" s="526"/>
      <c r="UNM61" s="526"/>
      <c r="UNN61" s="526"/>
      <c r="UNO61" s="526"/>
      <c r="UNP61" s="526"/>
      <c r="UNQ61" s="526"/>
      <c r="UNR61" s="526"/>
      <c r="UNS61" s="526"/>
      <c r="UNT61" s="526"/>
      <c r="UNU61" s="526"/>
      <c r="UNV61" s="526"/>
      <c r="UNW61" s="526"/>
      <c r="UNX61" s="526"/>
      <c r="UNY61" s="526"/>
      <c r="UNZ61" s="526"/>
      <c r="UOA61" s="526"/>
      <c r="UOB61" s="526"/>
      <c r="UOC61" s="526"/>
      <c r="UOD61" s="526"/>
      <c r="UOE61" s="526"/>
      <c r="UOF61" s="526"/>
      <c r="UOG61" s="526"/>
      <c r="UOH61" s="526"/>
      <c r="UOI61" s="526"/>
      <c r="UOJ61" s="526"/>
      <c r="UOK61" s="526"/>
      <c r="UOL61" s="526"/>
      <c r="UOM61" s="526"/>
      <c r="UON61" s="526"/>
      <c r="UOO61" s="526"/>
      <c r="UOP61" s="526"/>
      <c r="UOQ61" s="526"/>
      <c r="UOR61" s="526"/>
      <c r="UOS61" s="526"/>
      <c r="UOT61" s="526"/>
      <c r="UOU61" s="526"/>
      <c r="UOV61" s="526"/>
      <c r="UOW61" s="526"/>
      <c r="UOX61" s="526"/>
      <c r="UOY61" s="526"/>
      <c r="UOZ61" s="526"/>
      <c r="UPA61" s="526"/>
      <c r="UPB61" s="526"/>
      <c r="UPC61" s="526"/>
      <c r="UPD61" s="526"/>
      <c r="UPE61" s="526"/>
      <c r="UPF61" s="526"/>
      <c r="UPG61" s="526"/>
      <c r="UPH61" s="526"/>
      <c r="UPI61" s="526"/>
      <c r="UPJ61" s="526"/>
      <c r="UPK61" s="526"/>
      <c r="UPL61" s="526"/>
      <c r="UPM61" s="526"/>
      <c r="UPN61" s="526"/>
      <c r="UPO61" s="526"/>
      <c r="UPP61" s="526"/>
      <c r="UPQ61" s="526"/>
      <c r="UPR61" s="526"/>
      <c r="UPS61" s="526"/>
      <c r="UPT61" s="526"/>
      <c r="UPU61" s="526"/>
      <c r="UPV61" s="526"/>
      <c r="UPW61" s="526"/>
      <c r="UPX61" s="526"/>
      <c r="UPY61" s="526"/>
      <c r="UPZ61" s="526"/>
      <c r="UQA61" s="526"/>
      <c r="UQB61" s="526"/>
      <c r="UQC61" s="526"/>
      <c r="UQD61" s="526"/>
      <c r="UQE61" s="526"/>
      <c r="UQF61" s="526"/>
      <c r="UQG61" s="526"/>
      <c r="UQH61" s="526"/>
      <c r="UQI61" s="526"/>
      <c r="UQJ61" s="526"/>
      <c r="UQK61" s="526"/>
      <c r="UQL61" s="526"/>
      <c r="UQM61" s="526"/>
      <c r="UQN61" s="526"/>
      <c r="UQO61" s="526"/>
      <c r="UQP61" s="526"/>
      <c r="UQQ61" s="526"/>
      <c r="UQR61" s="526"/>
      <c r="UQS61" s="526"/>
      <c r="UQT61" s="526"/>
      <c r="UQU61" s="526"/>
      <c r="UQV61" s="526"/>
      <c r="UQW61" s="526"/>
      <c r="UQX61" s="526"/>
      <c r="UQY61" s="526"/>
      <c r="UQZ61" s="526"/>
      <c r="URA61" s="526"/>
      <c r="URB61" s="526"/>
      <c r="URC61" s="526"/>
      <c r="URD61" s="526"/>
      <c r="URE61" s="526"/>
      <c r="URF61" s="526"/>
      <c r="URG61" s="526"/>
      <c r="URH61" s="526"/>
      <c r="URI61" s="526"/>
      <c r="URJ61" s="526"/>
      <c r="URK61" s="526"/>
      <c r="URL61" s="526"/>
      <c r="URM61" s="526"/>
      <c r="URN61" s="526"/>
      <c r="URO61" s="526"/>
      <c r="URP61" s="526"/>
      <c r="URQ61" s="526"/>
      <c r="URR61" s="526"/>
      <c r="URS61" s="526"/>
      <c r="URT61" s="526"/>
      <c r="URU61" s="526"/>
      <c r="URV61" s="526"/>
      <c r="URW61" s="526"/>
      <c r="URX61" s="526"/>
      <c r="URY61" s="526"/>
      <c r="URZ61" s="526"/>
      <c r="USA61" s="526"/>
      <c r="USB61" s="526"/>
      <c r="USC61" s="526"/>
      <c r="USD61" s="526"/>
      <c r="USE61" s="526"/>
      <c r="USF61" s="526"/>
      <c r="USG61" s="526"/>
      <c r="USH61" s="526"/>
      <c r="USI61" s="526"/>
      <c r="USJ61" s="526"/>
      <c r="USK61" s="526"/>
      <c r="USL61" s="526"/>
      <c r="USM61" s="526"/>
      <c r="USN61" s="526"/>
      <c r="USO61" s="526"/>
      <c r="USP61" s="526"/>
      <c r="USQ61" s="526"/>
      <c r="USR61" s="526"/>
      <c r="USS61" s="526"/>
      <c r="UST61" s="526"/>
      <c r="USU61" s="526"/>
      <c r="USV61" s="526"/>
      <c r="USW61" s="526"/>
      <c r="USX61" s="526"/>
      <c r="USY61" s="526"/>
      <c r="USZ61" s="526"/>
      <c r="UTA61" s="526"/>
      <c r="UTB61" s="526"/>
      <c r="UTC61" s="526"/>
      <c r="UTD61" s="526"/>
      <c r="UTE61" s="526"/>
      <c r="UTF61" s="526"/>
      <c r="UTG61" s="526"/>
      <c r="UTH61" s="526"/>
      <c r="UTI61" s="526"/>
      <c r="UTJ61" s="526"/>
      <c r="UTK61" s="526"/>
      <c r="UTL61" s="526"/>
      <c r="UTM61" s="526"/>
      <c r="UTN61" s="526"/>
      <c r="UTO61" s="526"/>
      <c r="UTP61" s="526"/>
      <c r="UTQ61" s="526"/>
      <c r="UTR61" s="526"/>
      <c r="UTS61" s="526"/>
      <c r="UTT61" s="526"/>
      <c r="UTU61" s="526"/>
      <c r="UTV61" s="526"/>
      <c r="UTW61" s="526"/>
      <c r="UTX61" s="526"/>
      <c r="UTY61" s="526"/>
      <c r="UTZ61" s="526"/>
      <c r="UUA61" s="526"/>
      <c r="UUB61" s="526"/>
      <c r="UUC61" s="526"/>
      <c r="UUD61" s="526"/>
      <c r="UUE61" s="526"/>
      <c r="UUF61" s="526"/>
      <c r="UUG61" s="526"/>
      <c r="UUH61" s="526"/>
      <c r="UUI61" s="526"/>
      <c r="UUJ61" s="526"/>
      <c r="UUK61" s="526"/>
      <c r="UUL61" s="526"/>
      <c r="UUM61" s="526"/>
      <c r="UUN61" s="526"/>
      <c r="UUO61" s="526"/>
      <c r="UUP61" s="526"/>
      <c r="UUQ61" s="526"/>
      <c r="UUR61" s="526"/>
      <c r="UUS61" s="526"/>
      <c r="UUT61" s="526"/>
      <c r="UUU61" s="526"/>
      <c r="UUV61" s="526"/>
      <c r="UUW61" s="526"/>
      <c r="UUX61" s="526"/>
      <c r="UUY61" s="526"/>
      <c r="UUZ61" s="526"/>
      <c r="UVA61" s="526"/>
      <c r="UVB61" s="526"/>
      <c r="UVC61" s="526"/>
      <c r="UVD61" s="526"/>
      <c r="UVE61" s="526"/>
      <c r="UVF61" s="526"/>
      <c r="UVG61" s="526"/>
      <c r="UVH61" s="526"/>
      <c r="UVI61" s="526"/>
      <c r="UVJ61" s="526"/>
      <c r="UVK61" s="526"/>
      <c r="UVL61" s="526"/>
      <c r="UVM61" s="526"/>
      <c r="UVN61" s="526"/>
      <c r="UVO61" s="526"/>
      <c r="UVP61" s="526"/>
      <c r="UVQ61" s="526"/>
      <c r="UVR61" s="526"/>
      <c r="UVS61" s="526"/>
      <c r="UVT61" s="526"/>
      <c r="UVU61" s="526"/>
      <c r="UVV61" s="526"/>
      <c r="UVW61" s="526"/>
      <c r="UVX61" s="526"/>
      <c r="UVY61" s="526"/>
      <c r="UVZ61" s="526"/>
      <c r="UWA61" s="526"/>
      <c r="UWB61" s="526"/>
      <c r="UWC61" s="526"/>
      <c r="UWD61" s="526"/>
      <c r="UWE61" s="526"/>
      <c r="UWF61" s="526"/>
      <c r="UWG61" s="526"/>
      <c r="UWH61" s="526"/>
      <c r="UWI61" s="526"/>
      <c r="UWJ61" s="526"/>
      <c r="UWK61" s="526"/>
      <c r="UWL61" s="526"/>
      <c r="UWM61" s="526"/>
      <c r="UWN61" s="526"/>
      <c r="UWO61" s="526"/>
      <c r="UWP61" s="526"/>
      <c r="UWQ61" s="526"/>
      <c r="UWR61" s="526"/>
      <c r="UWS61" s="526"/>
      <c r="UWT61" s="526"/>
      <c r="UWU61" s="526"/>
      <c r="UWV61" s="526"/>
      <c r="UWW61" s="526"/>
      <c r="UWX61" s="526"/>
      <c r="UWY61" s="526"/>
      <c r="UWZ61" s="526"/>
      <c r="UXA61" s="526"/>
      <c r="UXB61" s="526"/>
      <c r="UXC61" s="526"/>
      <c r="UXD61" s="526"/>
      <c r="UXE61" s="526"/>
      <c r="UXF61" s="526"/>
      <c r="UXG61" s="526"/>
      <c r="UXH61" s="526"/>
      <c r="UXI61" s="526"/>
      <c r="UXJ61" s="526"/>
      <c r="UXK61" s="526"/>
      <c r="UXL61" s="526"/>
      <c r="UXM61" s="526"/>
      <c r="UXN61" s="526"/>
      <c r="UXO61" s="526"/>
      <c r="UXP61" s="526"/>
      <c r="UXQ61" s="526"/>
      <c r="UXR61" s="526"/>
      <c r="UXS61" s="526"/>
      <c r="UXT61" s="526"/>
      <c r="UXU61" s="526"/>
      <c r="UXV61" s="526"/>
      <c r="UXW61" s="526"/>
      <c r="UXX61" s="526"/>
      <c r="UXY61" s="526"/>
      <c r="UXZ61" s="526"/>
      <c r="UYA61" s="526"/>
      <c r="UYB61" s="526"/>
      <c r="UYC61" s="526"/>
      <c r="UYD61" s="526"/>
      <c r="UYE61" s="526"/>
      <c r="UYF61" s="526"/>
      <c r="UYG61" s="526"/>
      <c r="UYH61" s="526"/>
      <c r="UYI61" s="526"/>
      <c r="UYJ61" s="526"/>
      <c r="UYK61" s="526"/>
      <c r="UYL61" s="526"/>
      <c r="UYM61" s="526"/>
      <c r="UYN61" s="526"/>
      <c r="UYO61" s="526"/>
      <c r="UYP61" s="526"/>
      <c r="UYQ61" s="526"/>
      <c r="UYR61" s="526"/>
      <c r="UYS61" s="526"/>
      <c r="UYT61" s="526"/>
      <c r="UYU61" s="526"/>
      <c r="UYV61" s="526"/>
      <c r="UYW61" s="526"/>
      <c r="UYX61" s="526"/>
      <c r="UYY61" s="526"/>
      <c r="UYZ61" s="526"/>
      <c r="UZA61" s="526"/>
      <c r="UZB61" s="526"/>
      <c r="UZC61" s="526"/>
      <c r="UZD61" s="526"/>
      <c r="UZE61" s="526"/>
      <c r="UZF61" s="526"/>
      <c r="UZG61" s="526"/>
      <c r="UZH61" s="526"/>
      <c r="UZI61" s="526"/>
      <c r="UZJ61" s="526"/>
      <c r="UZK61" s="526"/>
      <c r="UZL61" s="526"/>
      <c r="UZM61" s="526"/>
      <c r="UZN61" s="526"/>
      <c r="UZO61" s="526"/>
      <c r="UZP61" s="526"/>
      <c r="UZQ61" s="526"/>
      <c r="UZR61" s="526"/>
      <c r="UZS61" s="526"/>
      <c r="UZT61" s="526"/>
      <c r="UZU61" s="526"/>
      <c r="UZV61" s="526"/>
      <c r="UZW61" s="526"/>
      <c r="UZX61" s="526"/>
      <c r="UZY61" s="526"/>
      <c r="UZZ61" s="526"/>
      <c r="VAA61" s="526"/>
      <c r="VAB61" s="526"/>
      <c r="VAC61" s="526"/>
      <c r="VAD61" s="526"/>
      <c r="VAE61" s="526"/>
      <c r="VAF61" s="526"/>
      <c r="VAG61" s="526"/>
      <c r="VAH61" s="526"/>
      <c r="VAI61" s="526"/>
      <c r="VAJ61" s="526"/>
      <c r="VAK61" s="526"/>
      <c r="VAL61" s="526"/>
      <c r="VAM61" s="526"/>
      <c r="VAN61" s="526"/>
      <c r="VAO61" s="526"/>
      <c r="VAP61" s="526"/>
      <c r="VAQ61" s="526"/>
      <c r="VAR61" s="526"/>
      <c r="VAS61" s="526"/>
      <c r="VAT61" s="526"/>
      <c r="VAU61" s="526"/>
      <c r="VAV61" s="526"/>
      <c r="VAW61" s="526"/>
      <c r="VAX61" s="526"/>
      <c r="VAY61" s="526"/>
      <c r="VAZ61" s="526"/>
      <c r="VBA61" s="526"/>
      <c r="VBB61" s="526"/>
      <c r="VBC61" s="526"/>
      <c r="VBD61" s="526"/>
      <c r="VBE61" s="526"/>
      <c r="VBF61" s="526"/>
      <c r="VBG61" s="526"/>
      <c r="VBH61" s="526"/>
      <c r="VBI61" s="526"/>
      <c r="VBJ61" s="526"/>
      <c r="VBK61" s="526"/>
      <c r="VBL61" s="526"/>
      <c r="VBM61" s="526"/>
      <c r="VBN61" s="526"/>
      <c r="VBO61" s="526"/>
      <c r="VBP61" s="526"/>
      <c r="VBQ61" s="526"/>
      <c r="VBR61" s="526"/>
      <c r="VBS61" s="526"/>
      <c r="VBT61" s="526"/>
      <c r="VBU61" s="526"/>
      <c r="VBV61" s="526"/>
      <c r="VBW61" s="526"/>
      <c r="VBX61" s="526"/>
      <c r="VBY61" s="526"/>
      <c r="VBZ61" s="526"/>
      <c r="VCA61" s="526"/>
      <c r="VCB61" s="526"/>
      <c r="VCC61" s="526"/>
      <c r="VCD61" s="526"/>
      <c r="VCE61" s="526"/>
      <c r="VCF61" s="526"/>
      <c r="VCG61" s="526"/>
      <c r="VCH61" s="526"/>
      <c r="VCI61" s="526"/>
      <c r="VCJ61" s="526"/>
      <c r="VCK61" s="526"/>
      <c r="VCL61" s="526"/>
      <c r="VCM61" s="526"/>
      <c r="VCN61" s="526"/>
      <c r="VCO61" s="526"/>
      <c r="VCP61" s="526"/>
      <c r="VCQ61" s="526"/>
      <c r="VCR61" s="526"/>
      <c r="VCS61" s="526"/>
      <c r="VCT61" s="526"/>
      <c r="VCU61" s="526"/>
      <c r="VCV61" s="526"/>
      <c r="VCW61" s="526"/>
      <c r="VCX61" s="526"/>
      <c r="VCY61" s="526"/>
      <c r="VCZ61" s="526"/>
      <c r="VDA61" s="526"/>
      <c r="VDB61" s="526"/>
      <c r="VDC61" s="526"/>
      <c r="VDD61" s="526"/>
      <c r="VDE61" s="526"/>
      <c r="VDF61" s="526"/>
      <c r="VDG61" s="526"/>
      <c r="VDH61" s="526"/>
      <c r="VDI61" s="526"/>
      <c r="VDJ61" s="526"/>
      <c r="VDK61" s="526"/>
      <c r="VDL61" s="526"/>
      <c r="VDM61" s="526"/>
      <c r="VDN61" s="526"/>
      <c r="VDO61" s="526"/>
      <c r="VDP61" s="526"/>
      <c r="VDQ61" s="526"/>
      <c r="VDR61" s="526"/>
      <c r="VDS61" s="526"/>
      <c r="VDT61" s="526"/>
      <c r="VDU61" s="526"/>
      <c r="VDV61" s="526"/>
      <c r="VDW61" s="526"/>
      <c r="VDX61" s="526"/>
      <c r="VDY61" s="526"/>
      <c r="VDZ61" s="526"/>
      <c r="VEA61" s="526"/>
      <c r="VEB61" s="526"/>
      <c r="VEC61" s="526"/>
      <c r="VED61" s="526"/>
      <c r="VEE61" s="526"/>
      <c r="VEF61" s="526"/>
      <c r="VEG61" s="526"/>
      <c r="VEH61" s="526"/>
      <c r="VEI61" s="526"/>
      <c r="VEJ61" s="526"/>
      <c r="VEK61" s="526"/>
      <c r="VEL61" s="526"/>
      <c r="VEM61" s="526"/>
      <c r="VEN61" s="526"/>
      <c r="VEO61" s="526"/>
      <c r="VEP61" s="526"/>
      <c r="VEQ61" s="526"/>
      <c r="VER61" s="526"/>
      <c r="VES61" s="526"/>
      <c r="VET61" s="526"/>
      <c r="VEU61" s="526"/>
      <c r="VEV61" s="526"/>
      <c r="VEW61" s="526"/>
      <c r="VEX61" s="526"/>
      <c r="VEY61" s="526"/>
      <c r="VEZ61" s="526"/>
      <c r="VFA61" s="526"/>
      <c r="VFB61" s="526"/>
      <c r="VFC61" s="526"/>
      <c r="VFD61" s="526"/>
      <c r="VFE61" s="526"/>
      <c r="VFF61" s="526"/>
      <c r="VFG61" s="526"/>
      <c r="VFH61" s="526"/>
      <c r="VFI61" s="526"/>
      <c r="VFJ61" s="526"/>
      <c r="VFK61" s="526"/>
      <c r="VFL61" s="526"/>
      <c r="VFM61" s="526"/>
      <c r="VFN61" s="526"/>
      <c r="VFO61" s="526"/>
      <c r="VFP61" s="526"/>
      <c r="VFQ61" s="526"/>
      <c r="VFR61" s="526"/>
      <c r="VFS61" s="526"/>
      <c r="VFT61" s="526"/>
      <c r="VFU61" s="526"/>
      <c r="VFV61" s="526"/>
      <c r="VFW61" s="526"/>
      <c r="VFX61" s="526"/>
      <c r="VFY61" s="526"/>
      <c r="VFZ61" s="526"/>
      <c r="VGA61" s="526"/>
      <c r="VGB61" s="526"/>
      <c r="VGC61" s="526"/>
      <c r="VGD61" s="526"/>
      <c r="VGE61" s="526"/>
      <c r="VGF61" s="526"/>
      <c r="VGG61" s="526"/>
      <c r="VGH61" s="526"/>
      <c r="VGI61" s="526"/>
      <c r="VGJ61" s="526"/>
      <c r="VGK61" s="526"/>
      <c r="VGL61" s="526"/>
      <c r="VGM61" s="526"/>
      <c r="VGN61" s="526"/>
      <c r="VGO61" s="526"/>
      <c r="VGP61" s="526"/>
      <c r="VGQ61" s="526"/>
      <c r="VGR61" s="526"/>
      <c r="VGS61" s="526"/>
      <c r="VGT61" s="526"/>
      <c r="VGU61" s="526"/>
      <c r="VGV61" s="526"/>
      <c r="VGW61" s="526"/>
      <c r="VGX61" s="526"/>
      <c r="VGY61" s="526"/>
      <c r="VGZ61" s="526"/>
      <c r="VHA61" s="526"/>
      <c r="VHB61" s="526"/>
      <c r="VHC61" s="526"/>
      <c r="VHD61" s="526"/>
      <c r="VHE61" s="526"/>
      <c r="VHF61" s="526"/>
      <c r="VHG61" s="526"/>
      <c r="VHH61" s="526"/>
      <c r="VHI61" s="526"/>
      <c r="VHJ61" s="526"/>
      <c r="VHK61" s="526"/>
      <c r="VHL61" s="526"/>
      <c r="VHM61" s="526"/>
      <c r="VHN61" s="526"/>
      <c r="VHO61" s="526"/>
      <c r="VHP61" s="526"/>
      <c r="VHQ61" s="526"/>
      <c r="VHR61" s="526"/>
      <c r="VHS61" s="526"/>
      <c r="VHT61" s="526"/>
      <c r="VHU61" s="526"/>
      <c r="VHV61" s="526"/>
      <c r="VHW61" s="526"/>
      <c r="VHX61" s="526"/>
      <c r="VHY61" s="526"/>
      <c r="VHZ61" s="526"/>
      <c r="VIA61" s="526"/>
      <c r="VIB61" s="526"/>
      <c r="VIC61" s="526"/>
      <c r="VID61" s="526"/>
      <c r="VIE61" s="526"/>
      <c r="VIF61" s="526"/>
      <c r="VIG61" s="526"/>
      <c r="VIH61" s="526"/>
      <c r="VII61" s="526"/>
      <c r="VIJ61" s="526"/>
      <c r="VIK61" s="526"/>
      <c r="VIL61" s="526"/>
      <c r="VIM61" s="526"/>
      <c r="VIN61" s="526"/>
      <c r="VIO61" s="526"/>
      <c r="VIP61" s="526"/>
      <c r="VIQ61" s="526"/>
      <c r="VIR61" s="526"/>
      <c r="VIS61" s="526"/>
      <c r="VIT61" s="526"/>
      <c r="VIU61" s="526"/>
      <c r="VIV61" s="526"/>
      <c r="VIW61" s="526"/>
      <c r="VIX61" s="526"/>
      <c r="VIY61" s="526"/>
      <c r="VIZ61" s="526"/>
      <c r="VJA61" s="526"/>
      <c r="VJB61" s="526"/>
      <c r="VJC61" s="526"/>
      <c r="VJD61" s="526"/>
      <c r="VJE61" s="526"/>
      <c r="VJF61" s="526"/>
      <c r="VJG61" s="526"/>
      <c r="VJH61" s="526"/>
      <c r="VJI61" s="526"/>
      <c r="VJJ61" s="526"/>
      <c r="VJK61" s="526"/>
      <c r="VJL61" s="526"/>
      <c r="VJM61" s="526"/>
      <c r="VJN61" s="526"/>
      <c r="VJO61" s="526"/>
      <c r="VJP61" s="526"/>
      <c r="VJQ61" s="526"/>
      <c r="VJR61" s="526"/>
      <c r="VJS61" s="526"/>
      <c r="VJT61" s="526"/>
      <c r="VJU61" s="526"/>
      <c r="VJV61" s="526"/>
      <c r="VJW61" s="526"/>
      <c r="VJX61" s="526"/>
      <c r="VJY61" s="526"/>
      <c r="VJZ61" s="526"/>
      <c r="VKA61" s="526"/>
      <c r="VKB61" s="526"/>
      <c r="VKC61" s="526"/>
      <c r="VKD61" s="526"/>
      <c r="VKE61" s="526"/>
      <c r="VKF61" s="526"/>
      <c r="VKG61" s="526"/>
      <c r="VKH61" s="526"/>
      <c r="VKI61" s="526"/>
      <c r="VKJ61" s="526"/>
      <c r="VKK61" s="526"/>
      <c r="VKL61" s="526"/>
      <c r="VKM61" s="526"/>
      <c r="VKN61" s="526"/>
      <c r="VKO61" s="526"/>
      <c r="VKP61" s="526"/>
      <c r="VKQ61" s="526"/>
      <c r="VKR61" s="526"/>
      <c r="VKS61" s="526"/>
      <c r="VKT61" s="526"/>
      <c r="VKU61" s="526"/>
      <c r="VKV61" s="526"/>
      <c r="VKW61" s="526"/>
      <c r="VKX61" s="526"/>
      <c r="VKY61" s="526"/>
      <c r="VKZ61" s="526"/>
      <c r="VLA61" s="526"/>
      <c r="VLB61" s="526"/>
      <c r="VLC61" s="526"/>
      <c r="VLD61" s="526"/>
      <c r="VLE61" s="526"/>
      <c r="VLF61" s="526"/>
      <c r="VLG61" s="526"/>
      <c r="VLH61" s="526"/>
      <c r="VLI61" s="526"/>
      <c r="VLJ61" s="526"/>
      <c r="VLK61" s="526"/>
      <c r="VLL61" s="526"/>
      <c r="VLM61" s="526"/>
      <c r="VLN61" s="526"/>
      <c r="VLO61" s="526"/>
      <c r="VLP61" s="526"/>
      <c r="VLQ61" s="526"/>
      <c r="VLR61" s="526"/>
      <c r="VLS61" s="526"/>
      <c r="VLT61" s="526"/>
      <c r="VLU61" s="526"/>
      <c r="VLV61" s="526"/>
      <c r="VLW61" s="526"/>
      <c r="VLX61" s="526"/>
      <c r="VLY61" s="526"/>
      <c r="VLZ61" s="526"/>
      <c r="VMA61" s="526"/>
      <c r="VMB61" s="526"/>
      <c r="VMC61" s="526"/>
      <c r="VMD61" s="526"/>
      <c r="VME61" s="526"/>
      <c r="VMF61" s="526"/>
      <c r="VMG61" s="526"/>
      <c r="VMH61" s="526"/>
      <c r="VMI61" s="526"/>
      <c r="VMJ61" s="526"/>
      <c r="VMK61" s="526"/>
      <c r="VML61" s="526"/>
      <c r="VMM61" s="526"/>
      <c r="VMN61" s="526"/>
      <c r="VMO61" s="526"/>
      <c r="VMP61" s="526"/>
      <c r="VMQ61" s="526"/>
      <c r="VMR61" s="526"/>
      <c r="VMS61" s="526"/>
      <c r="VMT61" s="526"/>
      <c r="VMU61" s="526"/>
      <c r="VMV61" s="526"/>
      <c r="VMW61" s="526"/>
      <c r="VMX61" s="526"/>
      <c r="VMY61" s="526"/>
      <c r="VMZ61" s="526"/>
      <c r="VNA61" s="526"/>
      <c r="VNB61" s="526"/>
      <c r="VNC61" s="526"/>
      <c r="VND61" s="526"/>
      <c r="VNE61" s="526"/>
      <c r="VNF61" s="526"/>
      <c r="VNG61" s="526"/>
      <c r="VNH61" s="526"/>
      <c r="VNI61" s="526"/>
      <c r="VNJ61" s="526"/>
      <c r="VNK61" s="526"/>
      <c r="VNL61" s="526"/>
      <c r="VNM61" s="526"/>
      <c r="VNN61" s="526"/>
      <c r="VNO61" s="526"/>
      <c r="VNP61" s="526"/>
      <c r="VNQ61" s="526"/>
      <c r="VNR61" s="526"/>
      <c r="VNS61" s="526"/>
      <c r="VNT61" s="526"/>
      <c r="VNU61" s="526"/>
      <c r="VNV61" s="526"/>
      <c r="VNW61" s="526"/>
      <c r="VNX61" s="526"/>
      <c r="VNY61" s="526"/>
      <c r="VNZ61" s="526"/>
      <c r="VOA61" s="526"/>
      <c r="VOB61" s="526"/>
      <c r="VOC61" s="526"/>
      <c r="VOD61" s="526"/>
      <c r="VOE61" s="526"/>
      <c r="VOF61" s="526"/>
      <c r="VOG61" s="526"/>
      <c r="VOH61" s="526"/>
      <c r="VOI61" s="526"/>
      <c r="VOJ61" s="526"/>
      <c r="VOK61" s="526"/>
      <c r="VOL61" s="526"/>
      <c r="VOM61" s="526"/>
      <c r="VON61" s="526"/>
      <c r="VOO61" s="526"/>
      <c r="VOP61" s="526"/>
      <c r="VOQ61" s="526"/>
      <c r="VOR61" s="526"/>
      <c r="VOS61" s="526"/>
      <c r="VOT61" s="526"/>
      <c r="VOU61" s="526"/>
      <c r="VOV61" s="526"/>
      <c r="VOW61" s="526"/>
      <c r="VOX61" s="526"/>
      <c r="VOY61" s="526"/>
      <c r="VOZ61" s="526"/>
      <c r="VPA61" s="526"/>
      <c r="VPB61" s="526"/>
      <c r="VPC61" s="526"/>
      <c r="VPD61" s="526"/>
      <c r="VPE61" s="526"/>
      <c r="VPF61" s="526"/>
      <c r="VPG61" s="526"/>
      <c r="VPH61" s="526"/>
      <c r="VPI61" s="526"/>
      <c r="VPJ61" s="526"/>
      <c r="VPK61" s="526"/>
      <c r="VPL61" s="526"/>
      <c r="VPM61" s="526"/>
      <c r="VPN61" s="526"/>
      <c r="VPO61" s="526"/>
      <c r="VPP61" s="526"/>
      <c r="VPQ61" s="526"/>
      <c r="VPR61" s="526"/>
      <c r="VPS61" s="526"/>
      <c r="VPT61" s="526"/>
      <c r="VPU61" s="526"/>
      <c r="VPV61" s="526"/>
      <c r="VPW61" s="526"/>
      <c r="VPX61" s="526"/>
      <c r="VPY61" s="526"/>
      <c r="VPZ61" s="526"/>
      <c r="VQA61" s="526"/>
      <c r="VQB61" s="526"/>
      <c r="VQC61" s="526"/>
      <c r="VQD61" s="526"/>
      <c r="VQE61" s="526"/>
      <c r="VQF61" s="526"/>
      <c r="VQG61" s="526"/>
      <c r="VQH61" s="526"/>
      <c r="VQI61" s="526"/>
      <c r="VQJ61" s="526"/>
      <c r="VQK61" s="526"/>
      <c r="VQL61" s="526"/>
      <c r="VQM61" s="526"/>
      <c r="VQN61" s="526"/>
      <c r="VQO61" s="526"/>
      <c r="VQP61" s="526"/>
      <c r="VQQ61" s="526"/>
      <c r="VQR61" s="526"/>
      <c r="VQS61" s="526"/>
      <c r="VQT61" s="526"/>
      <c r="VQU61" s="526"/>
      <c r="VQV61" s="526"/>
      <c r="VQW61" s="526"/>
      <c r="VQX61" s="526"/>
      <c r="VQY61" s="526"/>
      <c r="VQZ61" s="526"/>
      <c r="VRA61" s="526"/>
      <c r="VRB61" s="526"/>
      <c r="VRC61" s="526"/>
      <c r="VRD61" s="526"/>
      <c r="VRE61" s="526"/>
      <c r="VRF61" s="526"/>
      <c r="VRG61" s="526"/>
      <c r="VRH61" s="526"/>
      <c r="VRI61" s="526"/>
      <c r="VRJ61" s="526"/>
      <c r="VRK61" s="526"/>
      <c r="VRL61" s="526"/>
      <c r="VRM61" s="526"/>
      <c r="VRN61" s="526"/>
      <c r="VRO61" s="526"/>
      <c r="VRP61" s="526"/>
      <c r="VRQ61" s="526"/>
      <c r="VRR61" s="526"/>
      <c r="VRS61" s="526"/>
      <c r="VRT61" s="526"/>
      <c r="VRU61" s="526"/>
      <c r="VRV61" s="526"/>
      <c r="VRW61" s="526"/>
      <c r="VRX61" s="526"/>
      <c r="VRY61" s="526"/>
      <c r="VRZ61" s="526"/>
      <c r="VSA61" s="526"/>
      <c r="VSB61" s="526"/>
      <c r="VSC61" s="526"/>
      <c r="VSD61" s="526"/>
      <c r="VSE61" s="526"/>
      <c r="VSF61" s="526"/>
      <c r="VSG61" s="526"/>
      <c r="VSH61" s="526"/>
      <c r="VSI61" s="526"/>
      <c r="VSJ61" s="526"/>
      <c r="VSK61" s="526"/>
      <c r="VSL61" s="526"/>
      <c r="VSM61" s="526"/>
      <c r="VSN61" s="526"/>
      <c r="VSO61" s="526"/>
      <c r="VSP61" s="526"/>
      <c r="VSQ61" s="526"/>
      <c r="VSR61" s="526"/>
      <c r="VSS61" s="526"/>
      <c r="VST61" s="526"/>
      <c r="VSU61" s="526"/>
      <c r="VSV61" s="526"/>
      <c r="VSW61" s="526"/>
      <c r="VSX61" s="526"/>
      <c r="VSY61" s="526"/>
      <c r="VSZ61" s="526"/>
      <c r="VTA61" s="526"/>
      <c r="VTB61" s="526"/>
      <c r="VTC61" s="526"/>
      <c r="VTD61" s="526"/>
      <c r="VTE61" s="526"/>
      <c r="VTF61" s="526"/>
      <c r="VTG61" s="526"/>
      <c r="VTH61" s="526"/>
      <c r="VTI61" s="526"/>
      <c r="VTJ61" s="526"/>
      <c r="VTK61" s="526"/>
      <c r="VTL61" s="526"/>
      <c r="VTM61" s="526"/>
      <c r="VTN61" s="526"/>
      <c r="VTO61" s="526"/>
      <c r="VTP61" s="526"/>
      <c r="VTQ61" s="526"/>
      <c r="VTR61" s="526"/>
      <c r="VTS61" s="526"/>
      <c r="VTT61" s="526"/>
      <c r="VTU61" s="526"/>
      <c r="VTV61" s="526"/>
      <c r="VTW61" s="526"/>
      <c r="VTX61" s="526"/>
      <c r="VTY61" s="526"/>
      <c r="VTZ61" s="526"/>
      <c r="VUA61" s="526"/>
      <c r="VUB61" s="526"/>
      <c r="VUC61" s="526"/>
      <c r="VUD61" s="526"/>
      <c r="VUE61" s="526"/>
      <c r="VUF61" s="526"/>
      <c r="VUG61" s="526"/>
      <c r="VUH61" s="526"/>
      <c r="VUI61" s="526"/>
      <c r="VUJ61" s="526"/>
      <c r="VUK61" s="526"/>
      <c r="VUL61" s="526"/>
      <c r="VUM61" s="526"/>
      <c r="VUN61" s="526"/>
      <c r="VUO61" s="526"/>
      <c r="VUP61" s="526"/>
      <c r="VUQ61" s="526"/>
      <c r="VUR61" s="526"/>
      <c r="VUS61" s="526"/>
      <c r="VUT61" s="526"/>
      <c r="VUU61" s="526"/>
      <c r="VUV61" s="526"/>
      <c r="VUW61" s="526"/>
      <c r="VUX61" s="526"/>
      <c r="VUY61" s="526"/>
      <c r="VUZ61" s="526"/>
      <c r="VVA61" s="526"/>
      <c r="VVB61" s="526"/>
      <c r="VVC61" s="526"/>
      <c r="VVD61" s="526"/>
      <c r="VVE61" s="526"/>
      <c r="VVF61" s="526"/>
      <c r="VVG61" s="526"/>
      <c r="VVH61" s="526"/>
      <c r="VVI61" s="526"/>
      <c r="VVJ61" s="526"/>
      <c r="VVK61" s="526"/>
      <c r="VVL61" s="526"/>
      <c r="VVM61" s="526"/>
      <c r="VVN61" s="526"/>
      <c r="VVO61" s="526"/>
      <c r="VVP61" s="526"/>
      <c r="VVQ61" s="526"/>
      <c r="VVR61" s="526"/>
      <c r="VVS61" s="526"/>
      <c r="VVT61" s="526"/>
      <c r="VVU61" s="526"/>
      <c r="VVV61" s="526"/>
      <c r="VVW61" s="526"/>
      <c r="VVX61" s="526"/>
      <c r="VVY61" s="526"/>
      <c r="VVZ61" s="526"/>
      <c r="VWA61" s="526"/>
      <c r="VWB61" s="526"/>
      <c r="VWC61" s="526"/>
      <c r="VWD61" s="526"/>
      <c r="VWE61" s="526"/>
      <c r="VWF61" s="526"/>
      <c r="VWG61" s="526"/>
      <c r="VWH61" s="526"/>
      <c r="VWI61" s="526"/>
      <c r="VWJ61" s="526"/>
      <c r="VWK61" s="526"/>
      <c r="VWL61" s="526"/>
      <c r="VWM61" s="526"/>
      <c r="VWN61" s="526"/>
      <c r="VWO61" s="526"/>
      <c r="VWP61" s="526"/>
      <c r="VWQ61" s="526"/>
      <c r="VWR61" s="526"/>
      <c r="VWS61" s="526"/>
      <c r="VWT61" s="526"/>
      <c r="VWU61" s="526"/>
      <c r="VWV61" s="526"/>
      <c r="VWW61" s="526"/>
      <c r="VWX61" s="526"/>
      <c r="VWY61" s="526"/>
      <c r="VWZ61" s="526"/>
      <c r="VXA61" s="526"/>
      <c r="VXB61" s="526"/>
      <c r="VXC61" s="526"/>
      <c r="VXD61" s="526"/>
      <c r="VXE61" s="526"/>
      <c r="VXF61" s="526"/>
      <c r="VXG61" s="526"/>
      <c r="VXH61" s="526"/>
      <c r="VXI61" s="526"/>
      <c r="VXJ61" s="526"/>
      <c r="VXK61" s="526"/>
      <c r="VXL61" s="526"/>
      <c r="VXM61" s="526"/>
      <c r="VXN61" s="526"/>
      <c r="VXO61" s="526"/>
      <c r="VXP61" s="526"/>
      <c r="VXQ61" s="526"/>
      <c r="VXR61" s="526"/>
      <c r="VXS61" s="526"/>
      <c r="VXT61" s="526"/>
      <c r="VXU61" s="526"/>
      <c r="VXV61" s="526"/>
      <c r="VXW61" s="526"/>
      <c r="VXX61" s="526"/>
      <c r="VXY61" s="526"/>
      <c r="VXZ61" s="526"/>
      <c r="VYA61" s="526"/>
      <c r="VYB61" s="526"/>
      <c r="VYC61" s="526"/>
      <c r="VYD61" s="526"/>
      <c r="VYE61" s="526"/>
      <c r="VYF61" s="526"/>
      <c r="VYG61" s="526"/>
      <c r="VYH61" s="526"/>
      <c r="VYI61" s="526"/>
      <c r="VYJ61" s="526"/>
      <c r="VYK61" s="526"/>
      <c r="VYL61" s="526"/>
      <c r="VYM61" s="526"/>
      <c r="VYN61" s="526"/>
      <c r="VYO61" s="526"/>
      <c r="VYP61" s="526"/>
      <c r="VYQ61" s="526"/>
      <c r="VYR61" s="526"/>
      <c r="VYS61" s="526"/>
      <c r="VYT61" s="526"/>
      <c r="VYU61" s="526"/>
      <c r="VYV61" s="526"/>
      <c r="VYW61" s="526"/>
      <c r="VYX61" s="526"/>
      <c r="VYY61" s="526"/>
      <c r="VYZ61" s="526"/>
      <c r="VZA61" s="526"/>
      <c r="VZB61" s="526"/>
      <c r="VZC61" s="526"/>
      <c r="VZD61" s="526"/>
      <c r="VZE61" s="526"/>
      <c r="VZF61" s="526"/>
      <c r="VZG61" s="526"/>
      <c r="VZH61" s="526"/>
      <c r="VZI61" s="526"/>
      <c r="VZJ61" s="526"/>
      <c r="VZK61" s="526"/>
      <c r="VZL61" s="526"/>
      <c r="VZM61" s="526"/>
      <c r="VZN61" s="526"/>
      <c r="VZO61" s="526"/>
      <c r="VZP61" s="526"/>
      <c r="VZQ61" s="526"/>
      <c r="VZR61" s="526"/>
      <c r="VZS61" s="526"/>
      <c r="VZT61" s="526"/>
      <c r="VZU61" s="526"/>
      <c r="VZV61" s="526"/>
      <c r="VZW61" s="526"/>
      <c r="VZX61" s="526"/>
      <c r="VZY61" s="526"/>
      <c r="VZZ61" s="526"/>
      <c r="WAA61" s="526"/>
      <c r="WAB61" s="526"/>
      <c r="WAC61" s="526"/>
      <c r="WAD61" s="526"/>
      <c r="WAE61" s="526"/>
      <c r="WAF61" s="526"/>
      <c r="WAG61" s="526"/>
      <c r="WAH61" s="526"/>
      <c r="WAI61" s="526"/>
      <c r="WAJ61" s="526"/>
      <c r="WAK61" s="526"/>
      <c r="WAL61" s="526"/>
      <c r="WAM61" s="526"/>
      <c r="WAN61" s="526"/>
      <c r="WAO61" s="526"/>
      <c r="WAP61" s="526"/>
      <c r="WAQ61" s="526"/>
      <c r="WAR61" s="526"/>
      <c r="WAS61" s="526"/>
      <c r="WAT61" s="526"/>
      <c r="WAU61" s="526"/>
      <c r="WAV61" s="526"/>
      <c r="WAW61" s="526"/>
      <c r="WAX61" s="526"/>
      <c r="WAY61" s="526"/>
      <c r="WAZ61" s="526"/>
      <c r="WBA61" s="526"/>
      <c r="WBB61" s="526"/>
      <c r="WBC61" s="526"/>
      <c r="WBD61" s="526"/>
      <c r="WBE61" s="526"/>
      <c r="WBF61" s="526"/>
      <c r="WBG61" s="526"/>
      <c r="WBH61" s="526"/>
      <c r="WBI61" s="526"/>
      <c r="WBJ61" s="526"/>
      <c r="WBK61" s="526"/>
      <c r="WBL61" s="526"/>
      <c r="WBM61" s="526"/>
      <c r="WBN61" s="526"/>
      <c r="WBO61" s="526"/>
      <c r="WBP61" s="526"/>
      <c r="WBQ61" s="526"/>
      <c r="WBR61" s="526"/>
      <c r="WBS61" s="526"/>
      <c r="WBT61" s="526"/>
      <c r="WBU61" s="526"/>
      <c r="WBV61" s="526"/>
      <c r="WBW61" s="526"/>
      <c r="WBX61" s="526"/>
      <c r="WBY61" s="526"/>
      <c r="WBZ61" s="526"/>
      <c r="WCA61" s="526"/>
      <c r="WCB61" s="526"/>
      <c r="WCC61" s="526"/>
      <c r="WCD61" s="526"/>
      <c r="WCE61" s="526"/>
      <c r="WCF61" s="526"/>
      <c r="WCG61" s="526"/>
      <c r="WCH61" s="526"/>
      <c r="WCI61" s="526"/>
      <c r="WCJ61" s="526"/>
      <c r="WCK61" s="526"/>
      <c r="WCL61" s="526"/>
      <c r="WCM61" s="526"/>
      <c r="WCN61" s="526"/>
      <c r="WCO61" s="526"/>
      <c r="WCP61" s="526"/>
      <c r="WCQ61" s="526"/>
      <c r="WCR61" s="526"/>
      <c r="WCS61" s="526"/>
      <c r="WCT61" s="526"/>
      <c r="WCU61" s="526"/>
      <c r="WCV61" s="526"/>
      <c r="WCW61" s="526"/>
      <c r="WCX61" s="526"/>
      <c r="WCY61" s="526"/>
      <c r="WCZ61" s="526"/>
      <c r="WDA61" s="526"/>
      <c r="WDB61" s="526"/>
      <c r="WDC61" s="526"/>
      <c r="WDD61" s="526"/>
      <c r="WDE61" s="526"/>
      <c r="WDF61" s="526"/>
      <c r="WDG61" s="526"/>
      <c r="WDH61" s="526"/>
      <c r="WDI61" s="526"/>
      <c r="WDJ61" s="526"/>
      <c r="WDK61" s="526"/>
      <c r="WDL61" s="526"/>
      <c r="WDM61" s="526"/>
      <c r="WDN61" s="526"/>
      <c r="WDO61" s="526"/>
      <c r="WDP61" s="526"/>
      <c r="WDQ61" s="526"/>
      <c r="WDR61" s="526"/>
      <c r="WDS61" s="526"/>
      <c r="WDT61" s="526"/>
      <c r="WDU61" s="526"/>
      <c r="WDV61" s="526"/>
      <c r="WDW61" s="526"/>
      <c r="WDX61" s="526"/>
      <c r="WDY61" s="526"/>
      <c r="WDZ61" s="526"/>
      <c r="WEA61" s="526"/>
      <c r="WEB61" s="526"/>
      <c r="WEC61" s="526"/>
      <c r="WED61" s="526"/>
      <c r="WEE61" s="526"/>
      <c r="WEF61" s="526"/>
      <c r="WEG61" s="526"/>
      <c r="WEH61" s="526"/>
      <c r="WEI61" s="526"/>
      <c r="WEJ61" s="526"/>
      <c r="WEK61" s="526"/>
      <c r="WEL61" s="526"/>
      <c r="WEM61" s="526"/>
      <c r="WEN61" s="526"/>
      <c r="WEO61" s="526"/>
      <c r="WEP61" s="526"/>
      <c r="WEQ61" s="526"/>
      <c r="WER61" s="526"/>
      <c r="WES61" s="526"/>
      <c r="WET61" s="526"/>
      <c r="WEU61" s="526"/>
      <c r="WEV61" s="526"/>
      <c r="WEW61" s="526"/>
      <c r="WEX61" s="526"/>
      <c r="WEY61" s="526"/>
      <c r="WEZ61" s="526"/>
      <c r="WFA61" s="526"/>
      <c r="WFB61" s="526"/>
      <c r="WFC61" s="526"/>
      <c r="WFD61" s="526"/>
      <c r="WFE61" s="526"/>
      <c r="WFF61" s="526"/>
      <c r="WFG61" s="526"/>
      <c r="WFH61" s="526"/>
      <c r="WFI61" s="526"/>
      <c r="WFJ61" s="526"/>
      <c r="WFK61" s="526"/>
      <c r="WFL61" s="526"/>
      <c r="WFM61" s="526"/>
      <c r="WFN61" s="526"/>
      <c r="WFO61" s="526"/>
      <c r="WFP61" s="526"/>
      <c r="WFQ61" s="526"/>
      <c r="WFR61" s="526"/>
      <c r="WFS61" s="526"/>
      <c r="WFT61" s="526"/>
      <c r="WFU61" s="526"/>
      <c r="WFV61" s="526"/>
      <c r="WFW61" s="526"/>
      <c r="WFX61" s="526"/>
      <c r="WFY61" s="526"/>
      <c r="WFZ61" s="526"/>
      <c r="WGA61" s="526"/>
      <c r="WGB61" s="526"/>
      <c r="WGC61" s="526"/>
      <c r="WGD61" s="526"/>
      <c r="WGE61" s="526"/>
      <c r="WGF61" s="526"/>
      <c r="WGG61" s="526"/>
      <c r="WGH61" s="526"/>
      <c r="WGI61" s="526"/>
      <c r="WGJ61" s="526"/>
      <c r="WGK61" s="526"/>
      <c r="WGL61" s="526"/>
      <c r="WGM61" s="526"/>
      <c r="WGN61" s="526"/>
      <c r="WGO61" s="526"/>
      <c r="WGP61" s="526"/>
      <c r="WGQ61" s="526"/>
      <c r="WGR61" s="526"/>
      <c r="WGS61" s="526"/>
      <c r="WGT61" s="526"/>
      <c r="WGU61" s="526"/>
      <c r="WGV61" s="526"/>
      <c r="WGW61" s="526"/>
      <c r="WGX61" s="526"/>
      <c r="WGY61" s="526"/>
      <c r="WGZ61" s="526"/>
      <c r="WHA61" s="526"/>
      <c r="WHB61" s="526"/>
      <c r="WHC61" s="526"/>
      <c r="WHD61" s="526"/>
      <c r="WHE61" s="526"/>
      <c r="WHF61" s="526"/>
      <c r="WHG61" s="526"/>
      <c r="WHH61" s="526"/>
      <c r="WHI61" s="526"/>
      <c r="WHJ61" s="526"/>
      <c r="WHK61" s="526"/>
      <c r="WHL61" s="526"/>
      <c r="WHM61" s="526"/>
      <c r="WHN61" s="526"/>
      <c r="WHO61" s="526"/>
      <c r="WHP61" s="526"/>
      <c r="WHQ61" s="526"/>
      <c r="WHR61" s="526"/>
      <c r="WHS61" s="526"/>
      <c r="WHT61" s="526"/>
      <c r="WHU61" s="526"/>
      <c r="WHV61" s="526"/>
      <c r="WHW61" s="526"/>
      <c r="WHX61" s="526"/>
      <c r="WHY61" s="526"/>
      <c r="WHZ61" s="526"/>
      <c r="WIA61" s="526"/>
      <c r="WIB61" s="526"/>
      <c r="WIC61" s="526"/>
      <c r="WID61" s="526"/>
      <c r="WIE61" s="526"/>
      <c r="WIF61" s="526"/>
      <c r="WIG61" s="526"/>
      <c r="WIH61" s="526"/>
      <c r="WII61" s="526"/>
      <c r="WIJ61" s="526"/>
      <c r="WIK61" s="526"/>
      <c r="WIL61" s="526"/>
      <c r="WIM61" s="526"/>
      <c r="WIN61" s="526"/>
      <c r="WIO61" s="526"/>
      <c r="WIP61" s="526"/>
      <c r="WIQ61" s="526"/>
      <c r="WIR61" s="526"/>
      <c r="WIS61" s="526"/>
      <c r="WIT61" s="526"/>
      <c r="WIU61" s="526"/>
      <c r="WIV61" s="526"/>
      <c r="WIW61" s="526"/>
      <c r="WIX61" s="526"/>
      <c r="WIY61" s="526"/>
      <c r="WIZ61" s="526"/>
      <c r="WJA61" s="526"/>
      <c r="WJB61" s="526"/>
      <c r="WJC61" s="526"/>
      <c r="WJD61" s="526"/>
      <c r="WJE61" s="526"/>
      <c r="WJF61" s="526"/>
      <c r="WJG61" s="526"/>
      <c r="WJH61" s="526"/>
      <c r="WJI61" s="526"/>
      <c r="WJJ61" s="526"/>
      <c r="WJK61" s="526"/>
      <c r="WJL61" s="526"/>
      <c r="WJM61" s="526"/>
      <c r="WJN61" s="526"/>
      <c r="WJO61" s="526"/>
      <c r="WJP61" s="526"/>
      <c r="WJQ61" s="526"/>
      <c r="WJR61" s="526"/>
      <c r="WJS61" s="526"/>
      <c r="WJT61" s="526"/>
      <c r="WJU61" s="526"/>
      <c r="WJV61" s="526"/>
      <c r="WJW61" s="526"/>
      <c r="WJX61" s="526"/>
      <c r="WJY61" s="526"/>
      <c r="WJZ61" s="526"/>
      <c r="WKA61" s="526"/>
      <c r="WKB61" s="526"/>
      <c r="WKC61" s="526"/>
      <c r="WKD61" s="526"/>
      <c r="WKE61" s="526"/>
      <c r="WKF61" s="526"/>
      <c r="WKG61" s="526"/>
      <c r="WKH61" s="526"/>
      <c r="WKI61" s="526"/>
      <c r="WKJ61" s="526"/>
      <c r="WKK61" s="526"/>
      <c r="WKL61" s="526"/>
      <c r="WKM61" s="526"/>
      <c r="WKN61" s="526"/>
      <c r="WKO61" s="526"/>
      <c r="WKP61" s="526"/>
      <c r="WKQ61" s="526"/>
      <c r="WKR61" s="526"/>
      <c r="WKS61" s="526"/>
      <c r="WKT61" s="526"/>
      <c r="WKU61" s="526"/>
      <c r="WKV61" s="526"/>
      <c r="WKW61" s="526"/>
      <c r="WKX61" s="526"/>
      <c r="WKY61" s="526"/>
      <c r="WKZ61" s="526"/>
      <c r="WLA61" s="526"/>
      <c r="WLB61" s="526"/>
      <c r="WLC61" s="526"/>
      <c r="WLD61" s="526"/>
      <c r="WLE61" s="526"/>
      <c r="WLF61" s="526"/>
      <c r="WLG61" s="526"/>
      <c r="WLH61" s="526"/>
      <c r="WLI61" s="526"/>
      <c r="WLJ61" s="526"/>
      <c r="WLK61" s="526"/>
      <c r="WLL61" s="526"/>
      <c r="WLM61" s="526"/>
      <c r="WLN61" s="526"/>
      <c r="WLO61" s="526"/>
      <c r="WLP61" s="526"/>
      <c r="WLQ61" s="526"/>
      <c r="WLR61" s="526"/>
      <c r="WLS61" s="526"/>
      <c r="WLT61" s="526"/>
      <c r="WLU61" s="526"/>
      <c r="WLV61" s="526"/>
      <c r="WLW61" s="526"/>
      <c r="WLX61" s="526"/>
      <c r="WLY61" s="526"/>
      <c r="WLZ61" s="526"/>
      <c r="WMA61" s="526"/>
      <c r="WMB61" s="526"/>
      <c r="WMC61" s="526"/>
      <c r="WMD61" s="526"/>
      <c r="WME61" s="526"/>
      <c r="WMF61" s="526"/>
      <c r="WMG61" s="526"/>
      <c r="WMH61" s="526"/>
      <c r="WMI61" s="526"/>
      <c r="WMJ61" s="526"/>
      <c r="WMK61" s="526"/>
      <c r="WML61" s="526"/>
      <c r="WMM61" s="526"/>
      <c r="WMN61" s="526"/>
      <c r="WMO61" s="526"/>
      <c r="WMP61" s="526"/>
      <c r="WMQ61" s="526"/>
      <c r="WMR61" s="526"/>
      <c r="WMS61" s="526"/>
      <c r="WMT61" s="526"/>
      <c r="WMU61" s="526"/>
      <c r="WMV61" s="526"/>
      <c r="WMW61" s="526"/>
      <c r="WMX61" s="526"/>
      <c r="WMY61" s="526"/>
      <c r="WMZ61" s="526"/>
      <c r="WNA61" s="526"/>
      <c r="WNB61" s="526"/>
      <c r="WNC61" s="526"/>
      <c r="WND61" s="526"/>
      <c r="WNE61" s="526"/>
      <c r="WNF61" s="526"/>
      <c r="WNG61" s="526"/>
      <c r="WNH61" s="526"/>
      <c r="WNI61" s="526"/>
      <c r="WNJ61" s="526"/>
      <c r="WNK61" s="526"/>
      <c r="WNL61" s="526"/>
      <c r="WNM61" s="526"/>
      <c r="WNN61" s="526"/>
      <c r="WNO61" s="526"/>
      <c r="WNP61" s="526"/>
      <c r="WNQ61" s="526"/>
      <c r="WNR61" s="526"/>
      <c r="WNS61" s="526"/>
      <c r="WNT61" s="526"/>
      <c r="WNU61" s="526"/>
      <c r="WNV61" s="526"/>
      <c r="WNW61" s="526"/>
      <c r="WNX61" s="526"/>
      <c r="WNY61" s="526"/>
      <c r="WNZ61" s="526"/>
      <c r="WOA61" s="526"/>
      <c r="WOB61" s="526"/>
      <c r="WOC61" s="526"/>
      <c r="WOD61" s="526"/>
      <c r="WOE61" s="526"/>
      <c r="WOF61" s="526"/>
      <c r="WOG61" s="526"/>
      <c r="WOH61" s="526"/>
      <c r="WOI61" s="526"/>
      <c r="WOJ61" s="526"/>
      <c r="WOK61" s="526"/>
      <c r="WOL61" s="526"/>
      <c r="WOM61" s="526"/>
      <c r="WON61" s="526"/>
      <c r="WOO61" s="526"/>
      <c r="WOP61" s="526"/>
      <c r="WOQ61" s="526"/>
      <c r="WOR61" s="526"/>
      <c r="WOS61" s="526"/>
      <c r="WOT61" s="526"/>
      <c r="WOU61" s="526"/>
      <c r="WOV61" s="526"/>
      <c r="WOW61" s="526"/>
      <c r="WOX61" s="526"/>
      <c r="WOY61" s="526"/>
      <c r="WOZ61" s="526"/>
      <c r="WPA61" s="526"/>
      <c r="WPB61" s="526"/>
      <c r="WPC61" s="526"/>
      <c r="WPD61" s="526"/>
      <c r="WPE61" s="526"/>
      <c r="WPF61" s="526"/>
      <c r="WPG61" s="526"/>
      <c r="WPH61" s="526"/>
      <c r="WPI61" s="526"/>
      <c r="WPJ61" s="526"/>
      <c r="WPK61" s="526"/>
      <c r="WPL61" s="526"/>
      <c r="WPM61" s="526"/>
      <c r="WPN61" s="526"/>
      <c r="WPO61" s="526"/>
      <c r="WPP61" s="526"/>
      <c r="WPQ61" s="526"/>
      <c r="WPR61" s="526"/>
      <c r="WPS61" s="526"/>
      <c r="WPT61" s="526"/>
      <c r="WPU61" s="526"/>
      <c r="WPV61" s="526"/>
      <c r="WPW61" s="526"/>
      <c r="WPX61" s="526"/>
      <c r="WPY61" s="526"/>
      <c r="WPZ61" s="526"/>
      <c r="WQA61" s="526"/>
      <c r="WQB61" s="526"/>
      <c r="WQC61" s="526"/>
      <c r="WQD61" s="526"/>
      <c r="WQE61" s="526"/>
      <c r="WQF61" s="526"/>
      <c r="WQG61" s="526"/>
      <c r="WQH61" s="526"/>
      <c r="WQI61" s="526"/>
      <c r="WQJ61" s="526"/>
      <c r="WQK61" s="526"/>
      <c r="WQL61" s="526"/>
      <c r="WQM61" s="526"/>
      <c r="WQN61" s="526"/>
      <c r="WQO61" s="526"/>
      <c r="WQP61" s="526"/>
      <c r="WQQ61" s="526"/>
      <c r="WQR61" s="526"/>
      <c r="WQS61" s="526"/>
      <c r="WQT61" s="526"/>
      <c r="WQU61" s="526"/>
      <c r="WQV61" s="526"/>
      <c r="WQW61" s="526"/>
      <c r="WQX61" s="526"/>
      <c r="WQY61" s="526"/>
      <c r="WQZ61" s="526"/>
      <c r="WRA61" s="526"/>
      <c r="WRB61" s="526"/>
      <c r="WRC61" s="526"/>
      <c r="WRD61" s="526"/>
      <c r="WRE61" s="526"/>
      <c r="WRF61" s="526"/>
      <c r="WRG61" s="526"/>
      <c r="WRH61" s="526"/>
      <c r="WRI61" s="526"/>
      <c r="WRJ61" s="526"/>
      <c r="WRK61" s="526"/>
      <c r="WRL61" s="526"/>
      <c r="WRM61" s="526"/>
      <c r="WRN61" s="526"/>
      <c r="WRO61" s="526"/>
      <c r="WRP61" s="526"/>
      <c r="WRQ61" s="526"/>
      <c r="WRR61" s="526"/>
      <c r="WRS61" s="526"/>
      <c r="WRT61" s="526"/>
      <c r="WRU61" s="526"/>
      <c r="WRV61" s="526"/>
      <c r="WRW61" s="526"/>
      <c r="WRX61" s="526"/>
      <c r="WRY61" s="526"/>
      <c r="WRZ61" s="526"/>
      <c r="WSA61" s="526"/>
      <c r="WSB61" s="526"/>
      <c r="WSC61" s="526"/>
      <c r="WSD61" s="526"/>
      <c r="WSE61" s="526"/>
      <c r="WSF61" s="526"/>
      <c r="WSG61" s="526"/>
      <c r="WSH61" s="526"/>
      <c r="WSI61" s="526"/>
      <c r="WSJ61" s="526"/>
      <c r="WSK61" s="526"/>
      <c r="WSL61" s="526"/>
      <c r="WSM61" s="526"/>
      <c r="WSN61" s="526"/>
      <c r="WSO61" s="526"/>
      <c r="WSP61" s="526"/>
      <c r="WSQ61" s="526"/>
      <c r="WSR61" s="526"/>
      <c r="WSS61" s="526"/>
      <c r="WST61" s="526"/>
      <c r="WSU61" s="526"/>
      <c r="WSV61" s="526"/>
      <c r="WSW61" s="526"/>
      <c r="WSX61" s="526"/>
      <c r="WSY61" s="526"/>
      <c r="WSZ61" s="526"/>
      <c r="WTA61" s="526"/>
      <c r="WTB61" s="526"/>
      <c r="WTC61" s="526"/>
      <c r="WTD61" s="526"/>
      <c r="WTE61" s="526"/>
      <c r="WTF61" s="526"/>
      <c r="WTG61" s="526"/>
      <c r="WTH61" s="526"/>
      <c r="WTI61" s="526"/>
      <c r="WTJ61" s="526"/>
      <c r="WTK61" s="526"/>
      <c r="WTL61" s="526"/>
      <c r="WTM61" s="526"/>
      <c r="WTN61" s="526"/>
      <c r="WTO61" s="526"/>
      <c r="WTP61" s="526"/>
      <c r="WTQ61" s="526"/>
      <c r="WTR61" s="526"/>
      <c r="WTS61" s="526"/>
      <c r="WTT61" s="526"/>
      <c r="WTU61" s="526"/>
      <c r="WTV61" s="526"/>
      <c r="WTW61" s="526"/>
      <c r="WTX61" s="526"/>
      <c r="WTY61" s="526"/>
      <c r="WTZ61" s="526"/>
      <c r="WUA61" s="526"/>
      <c r="WUB61" s="526"/>
      <c r="WUC61" s="526"/>
      <c r="WUD61" s="526"/>
      <c r="WUE61" s="526"/>
      <c r="WUF61" s="526"/>
      <c r="WUG61" s="526"/>
      <c r="WUH61" s="526"/>
      <c r="WUI61" s="526"/>
      <c r="WUJ61" s="526"/>
      <c r="WUK61" s="526"/>
      <c r="WUL61" s="526"/>
      <c r="WUM61" s="526"/>
      <c r="WUN61" s="526"/>
      <c r="WUO61" s="526"/>
      <c r="WUP61" s="526"/>
      <c r="WUQ61" s="526"/>
      <c r="WUR61" s="526"/>
      <c r="WUS61" s="526"/>
      <c r="WUT61" s="526"/>
      <c r="WUU61" s="526"/>
      <c r="WUV61" s="526"/>
      <c r="WUW61" s="526"/>
      <c r="WUX61" s="526"/>
      <c r="WUY61" s="526"/>
      <c r="WUZ61" s="526"/>
      <c r="WVA61" s="526"/>
      <c r="WVB61" s="526"/>
      <c r="WVC61" s="526"/>
      <c r="WVD61" s="526"/>
      <c r="WVE61" s="526"/>
      <c r="WVF61" s="526"/>
      <c r="WVG61" s="526"/>
      <c r="WVH61" s="526"/>
      <c r="WVI61" s="526"/>
      <c r="WVJ61" s="526"/>
      <c r="WVK61" s="526"/>
      <c r="WVL61" s="526"/>
      <c r="WVM61" s="526"/>
      <c r="WVN61" s="526"/>
      <c r="WVO61" s="526"/>
      <c r="WVP61" s="526"/>
      <c r="WVQ61" s="526"/>
      <c r="WVR61" s="526"/>
      <c r="WVS61" s="526"/>
      <c r="WVT61" s="526"/>
      <c r="WVU61" s="526"/>
      <c r="WVV61" s="526"/>
      <c r="WVW61" s="526"/>
      <c r="WVX61" s="526"/>
      <c r="WVY61" s="526"/>
      <c r="WVZ61" s="526"/>
      <c r="WWA61" s="526"/>
      <c r="WWB61" s="526"/>
      <c r="WWC61" s="526"/>
      <c r="WWD61" s="526"/>
      <c r="WWE61" s="526"/>
      <c r="WWF61" s="526"/>
      <c r="WWG61" s="526"/>
      <c r="WWH61" s="526"/>
      <c r="WWI61" s="526"/>
      <c r="WWJ61" s="526"/>
      <c r="WWK61" s="526"/>
      <c r="WWL61" s="526"/>
      <c r="WWM61" s="526"/>
      <c r="WWN61" s="526"/>
      <c r="WWO61" s="526"/>
      <c r="WWP61" s="526"/>
      <c r="WWQ61" s="526"/>
      <c r="WWR61" s="526"/>
      <c r="WWS61" s="526"/>
      <c r="WWT61" s="526"/>
      <c r="WWU61" s="526"/>
      <c r="WWV61" s="526"/>
      <c r="WWW61" s="526"/>
      <c r="WWX61" s="526"/>
      <c r="WWY61" s="526"/>
      <c r="WWZ61" s="526"/>
      <c r="WXA61" s="526"/>
      <c r="WXB61" s="526"/>
      <c r="WXC61" s="526"/>
      <c r="WXD61" s="526"/>
      <c r="WXE61" s="526"/>
      <c r="WXF61" s="526"/>
      <c r="WXG61" s="526"/>
      <c r="WXH61" s="526"/>
      <c r="WXI61" s="526"/>
      <c r="WXJ61" s="526"/>
      <c r="WXK61" s="526"/>
      <c r="WXL61" s="526"/>
      <c r="WXM61" s="526"/>
      <c r="WXN61" s="526"/>
      <c r="WXO61" s="526"/>
      <c r="WXP61" s="526"/>
      <c r="WXQ61" s="526"/>
      <c r="WXR61" s="526"/>
      <c r="WXS61" s="526"/>
      <c r="WXT61" s="526"/>
      <c r="WXU61" s="526"/>
      <c r="WXV61" s="526"/>
      <c r="WXW61" s="526"/>
      <c r="WXX61" s="526"/>
      <c r="WXY61" s="526"/>
      <c r="WXZ61" s="526"/>
      <c r="WYA61" s="526"/>
      <c r="WYB61" s="526"/>
      <c r="WYC61" s="526"/>
      <c r="WYD61" s="526"/>
      <c r="WYE61" s="526"/>
      <c r="WYF61" s="526"/>
      <c r="WYG61" s="526"/>
      <c r="WYH61" s="526"/>
      <c r="WYI61" s="526"/>
      <c r="WYJ61" s="526"/>
      <c r="WYK61" s="526"/>
      <c r="WYL61" s="526"/>
      <c r="WYM61" s="526"/>
      <c r="WYN61" s="526"/>
      <c r="WYO61" s="526"/>
      <c r="WYP61" s="526"/>
      <c r="WYQ61" s="526"/>
      <c r="WYR61" s="526"/>
      <c r="WYS61" s="526"/>
      <c r="WYT61" s="526"/>
      <c r="WYU61" s="526"/>
      <c r="WYV61" s="526"/>
      <c r="WYW61" s="526"/>
      <c r="WYX61" s="526"/>
      <c r="WYY61" s="526"/>
      <c r="WYZ61" s="526"/>
      <c r="WZA61" s="526"/>
      <c r="WZB61" s="526"/>
      <c r="WZC61" s="526"/>
      <c r="WZD61" s="526"/>
      <c r="WZE61" s="526"/>
      <c r="WZF61" s="526"/>
      <c r="WZG61" s="526"/>
      <c r="WZH61" s="526"/>
      <c r="WZI61" s="526"/>
      <c r="WZJ61" s="526"/>
      <c r="WZK61" s="526"/>
      <c r="WZL61" s="526"/>
      <c r="WZM61" s="526"/>
      <c r="WZN61" s="526"/>
      <c r="WZO61" s="526"/>
      <c r="WZP61" s="526"/>
      <c r="WZQ61" s="526"/>
      <c r="WZR61" s="526"/>
      <c r="WZS61" s="526"/>
      <c r="WZT61" s="526"/>
      <c r="WZU61" s="526"/>
      <c r="WZV61" s="526"/>
      <c r="WZW61" s="526"/>
      <c r="WZX61" s="526"/>
      <c r="WZY61" s="526"/>
      <c r="WZZ61" s="526"/>
      <c r="XAA61" s="526"/>
      <c r="XAB61" s="526"/>
      <c r="XAC61" s="526"/>
      <c r="XAD61" s="526"/>
      <c r="XAE61" s="526"/>
      <c r="XAF61" s="526"/>
      <c r="XAG61" s="526"/>
      <c r="XAH61" s="526"/>
      <c r="XAI61" s="526"/>
      <c r="XAJ61" s="526"/>
      <c r="XAK61" s="526"/>
      <c r="XAL61" s="526"/>
      <c r="XAM61" s="526"/>
      <c r="XAN61" s="526"/>
      <c r="XAO61" s="526"/>
      <c r="XAP61" s="526"/>
      <c r="XAQ61" s="526"/>
      <c r="XAR61" s="526"/>
      <c r="XAS61" s="526"/>
      <c r="XAT61" s="526"/>
      <c r="XAU61" s="526"/>
      <c r="XAV61" s="526"/>
      <c r="XAW61" s="526"/>
      <c r="XAX61" s="526"/>
      <c r="XAY61" s="526"/>
      <c r="XAZ61" s="526"/>
      <c r="XBA61" s="526"/>
      <c r="XBB61" s="526"/>
      <c r="XBC61" s="526"/>
      <c r="XBD61" s="526"/>
      <c r="XBE61" s="526"/>
      <c r="XBF61" s="526"/>
      <c r="XBG61" s="526"/>
      <c r="XBH61" s="526"/>
      <c r="XBI61" s="526"/>
      <c r="XBJ61" s="526"/>
      <c r="XBK61" s="526"/>
      <c r="XBL61" s="526"/>
      <c r="XBM61" s="526"/>
      <c r="XBN61" s="526"/>
      <c r="XBO61" s="526"/>
      <c r="XBP61" s="526"/>
      <c r="XBQ61" s="526"/>
      <c r="XBR61" s="526"/>
      <c r="XBS61" s="526"/>
      <c r="XBT61" s="526"/>
      <c r="XBU61" s="526"/>
      <c r="XBV61" s="526"/>
      <c r="XBW61" s="526"/>
      <c r="XBX61" s="526"/>
      <c r="XBY61" s="526"/>
      <c r="XBZ61" s="526"/>
      <c r="XCA61" s="526"/>
      <c r="XCB61" s="526"/>
      <c r="XCC61" s="526"/>
      <c r="XCD61" s="526"/>
      <c r="XCE61" s="526"/>
      <c r="XCF61" s="526"/>
      <c r="XCG61" s="526"/>
      <c r="XCH61" s="526"/>
      <c r="XCI61" s="526"/>
      <c r="XCJ61" s="526"/>
      <c r="XCK61" s="526"/>
      <c r="XCL61" s="526"/>
      <c r="XCM61" s="526"/>
      <c r="XCN61" s="526"/>
      <c r="XCO61" s="526"/>
      <c r="XCP61" s="526"/>
      <c r="XCQ61" s="526"/>
      <c r="XCR61" s="526"/>
      <c r="XCS61" s="526"/>
      <c r="XCT61" s="526"/>
      <c r="XCU61" s="526"/>
      <c r="XCV61" s="526"/>
      <c r="XCW61" s="526"/>
      <c r="XCX61" s="526"/>
      <c r="XCY61" s="526"/>
      <c r="XCZ61" s="526"/>
      <c r="XDA61" s="526"/>
      <c r="XDB61" s="526"/>
      <c r="XDC61" s="526"/>
      <c r="XDD61" s="526"/>
      <c r="XDE61" s="526"/>
      <c r="XDF61" s="526"/>
      <c r="XDG61" s="526"/>
      <c r="XDH61" s="526"/>
      <c r="XDI61" s="526"/>
      <c r="XDJ61" s="526"/>
      <c r="XDK61" s="526"/>
      <c r="XDL61" s="526"/>
      <c r="XDM61" s="526"/>
      <c r="XDN61" s="526"/>
      <c r="XDO61" s="526"/>
      <c r="XDP61" s="526"/>
      <c r="XDQ61" s="526"/>
      <c r="XDR61" s="526"/>
      <c r="XDS61" s="526"/>
      <c r="XDT61" s="526"/>
      <c r="XDU61" s="526"/>
      <c r="XDV61" s="526"/>
      <c r="XDW61" s="526"/>
      <c r="XDX61" s="526"/>
      <c r="XDY61" s="526"/>
      <c r="XDZ61" s="526"/>
      <c r="XEA61" s="526"/>
      <c r="XEB61" s="526"/>
      <c r="XEC61" s="526"/>
      <c r="XED61" s="526"/>
      <c r="XEE61" s="526"/>
      <c r="XEF61" s="526"/>
      <c r="XEG61" s="526"/>
      <c r="XEH61" s="526"/>
      <c r="XEI61" s="526"/>
      <c r="XEJ61" s="526"/>
      <c r="XEK61" s="526"/>
      <c r="XEL61" s="526"/>
      <c r="XEM61" s="526"/>
      <c r="XEN61" s="526"/>
      <c r="XEO61" s="526"/>
      <c r="XEP61" s="526"/>
      <c r="XEQ61" s="526"/>
      <c r="XER61" s="526"/>
      <c r="XES61" s="526"/>
      <c r="XET61" s="526"/>
      <c r="XEU61" s="526"/>
      <c r="XEV61" s="526"/>
      <c r="XEW61" s="526"/>
      <c r="XEX61" s="526"/>
      <c r="XEY61" s="526"/>
      <c r="XEZ61" s="526"/>
      <c r="XFA61" s="526"/>
      <c r="XFB61" s="526"/>
    </row>
    <row r="62" spans="1:16382" ht="20.100000000000001" customHeight="1">
      <c r="A62" s="756"/>
      <c r="B62" s="756"/>
      <c r="C62" s="756"/>
      <c r="D62" s="756"/>
      <c r="E62" s="529"/>
      <c r="F62" s="529"/>
      <c r="G62" s="757"/>
      <c r="H62" s="757"/>
      <c r="I62" s="529"/>
      <c r="J62" s="529"/>
      <c r="K62" s="529"/>
      <c r="L62" s="529"/>
      <c r="M62" s="529"/>
      <c r="N62" s="529"/>
    </row>
    <row r="63" spans="1:16382" ht="20.100000000000001" customHeight="1">
      <c r="A63" s="756"/>
      <c r="B63" s="756"/>
      <c r="C63" s="756"/>
      <c r="D63" s="756"/>
      <c r="E63" s="529"/>
      <c r="F63" s="529"/>
      <c r="G63" s="757"/>
      <c r="H63" s="757"/>
      <c r="I63" s="529"/>
      <c r="J63" s="529"/>
      <c r="K63" s="529"/>
      <c r="L63" s="529"/>
      <c r="M63" s="529"/>
      <c r="N63" s="529"/>
    </row>
    <row r="64" spans="1:16382" ht="20.100000000000001" customHeight="1">
      <c r="A64" s="756"/>
      <c r="B64" s="756"/>
      <c r="C64" s="756"/>
      <c r="D64" s="756"/>
      <c r="E64" s="529"/>
      <c r="F64" s="529"/>
      <c r="G64" s="757"/>
      <c r="H64" s="757"/>
      <c r="I64" s="529"/>
      <c r="J64" s="529"/>
      <c r="K64" s="529"/>
      <c r="L64" s="529"/>
      <c r="M64" s="529"/>
      <c r="N64" s="529"/>
    </row>
    <row r="65" spans="1:14" ht="20.100000000000001" customHeight="1">
      <c r="A65" s="756"/>
      <c r="B65" s="756"/>
      <c r="C65" s="756"/>
      <c r="D65" s="756"/>
      <c r="E65" s="529"/>
      <c r="F65" s="529"/>
      <c r="G65" s="757"/>
      <c r="H65" s="757"/>
      <c r="I65" s="529"/>
      <c r="J65" s="529"/>
      <c r="K65" s="529"/>
      <c r="L65" s="529"/>
      <c r="M65" s="529"/>
      <c r="N65" s="529"/>
    </row>
    <row r="66" spans="1:14" s="530" customFormat="1" ht="20.100000000000001" customHeight="1">
      <c r="A66" s="756"/>
      <c r="B66" s="756"/>
      <c r="C66" s="756"/>
      <c r="D66" s="756"/>
      <c r="E66" s="529"/>
      <c r="F66" s="529"/>
      <c r="G66" s="757"/>
      <c r="H66" s="757"/>
      <c r="I66" s="529"/>
      <c r="J66" s="529"/>
      <c r="K66" s="529"/>
      <c r="L66" s="531"/>
      <c r="M66" s="531"/>
      <c r="N66" s="531"/>
    </row>
    <row r="67" spans="1:14" s="530" customFormat="1" ht="20.100000000000001" customHeight="1">
      <c r="A67" s="756"/>
      <c r="B67" s="756"/>
      <c r="C67" s="756"/>
      <c r="D67" s="756"/>
      <c r="E67" s="529"/>
      <c r="F67" s="529"/>
      <c r="G67" s="757"/>
      <c r="H67" s="757"/>
      <c r="I67" s="529"/>
      <c r="J67" s="529"/>
      <c r="K67" s="529"/>
      <c r="L67" s="532"/>
      <c r="M67" s="531"/>
      <c r="N67" s="531"/>
    </row>
    <row r="68" spans="1:14" ht="20.100000000000001" customHeight="1">
      <c r="A68" s="756"/>
      <c r="B68" s="756"/>
      <c r="C68" s="756"/>
      <c r="D68" s="756"/>
      <c r="E68" s="529"/>
      <c r="F68" s="529"/>
      <c r="G68" s="757"/>
      <c r="H68" s="757"/>
      <c r="I68" s="529"/>
      <c r="J68" s="529"/>
      <c r="K68" s="529"/>
      <c r="L68" s="529"/>
      <c r="M68" s="529"/>
      <c r="N68" s="529"/>
    </row>
    <row r="69" spans="1:14" ht="20.100000000000001" customHeight="1">
      <c r="A69" s="756"/>
      <c r="B69" s="756"/>
      <c r="C69" s="756"/>
      <c r="D69" s="756"/>
      <c r="E69" s="529"/>
      <c r="F69" s="529"/>
      <c r="G69" s="757"/>
      <c r="H69" s="757"/>
      <c r="I69" s="529"/>
      <c r="J69" s="529"/>
      <c r="K69" s="529"/>
      <c r="L69" s="528"/>
      <c r="M69" s="528"/>
      <c r="N69" s="528"/>
    </row>
    <row r="70" spans="1:14" ht="20.100000000000001" customHeight="1">
      <c r="A70" s="756"/>
      <c r="B70" s="756"/>
      <c r="C70" s="756"/>
      <c r="D70" s="756"/>
      <c r="E70" s="529"/>
      <c r="F70" s="529"/>
      <c r="G70" s="757"/>
      <c r="H70" s="757"/>
      <c r="I70" s="529"/>
      <c r="J70" s="529"/>
      <c r="K70" s="529"/>
      <c r="L70" s="528"/>
      <c r="M70" s="528"/>
      <c r="N70" s="528"/>
    </row>
    <row r="71" spans="1:14" ht="20.100000000000001" customHeight="1">
      <c r="A71" s="756"/>
      <c r="B71" s="756"/>
      <c r="C71" s="756"/>
      <c r="D71" s="756"/>
      <c r="E71" s="529"/>
      <c r="F71" s="529"/>
      <c r="G71" s="757"/>
      <c r="H71" s="757"/>
      <c r="I71" s="529"/>
      <c r="J71" s="529"/>
      <c r="K71" s="529"/>
      <c r="L71" s="528"/>
      <c r="M71" s="528"/>
      <c r="N71" s="528"/>
    </row>
    <row r="72" spans="1:14" ht="20.100000000000001" customHeight="1">
      <c r="A72" s="756"/>
      <c r="B72" s="756"/>
      <c r="C72" s="756"/>
      <c r="D72" s="756"/>
      <c r="E72" s="529"/>
      <c r="F72" s="529"/>
      <c r="G72" s="757"/>
      <c r="H72" s="757"/>
      <c r="I72" s="529"/>
      <c r="J72" s="529"/>
      <c r="K72" s="529"/>
      <c r="L72" s="528"/>
      <c r="M72" s="528"/>
      <c r="N72" s="528"/>
    </row>
    <row r="73" spans="1:14" ht="20.100000000000001" customHeight="1">
      <c r="A73" s="756"/>
      <c r="B73" s="756"/>
      <c r="C73" s="756"/>
      <c r="D73" s="756"/>
      <c r="E73" s="529"/>
      <c r="F73" s="529"/>
      <c r="G73" s="757"/>
      <c r="H73" s="757"/>
      <c r="I73" s="529"/>
      <c r="J73" s="529"/>
      <c r="K73" s="529"/>
      <c r="L73" s="528"/>
      <c r="M73" s="528"/>
      <c r="N73" s="528"/>
    </row>
    <row r="74" spans="1:14" ht="20.100000000000001" customHeight="1">
      <c r="A74" s="756"/>
      <c r="B74" s="756"/>
      <c r="C74" s="756"/>
      <c r="D74" s="756"/>
      <c r="E74" s="529"/>
      <c r="F74" s="529"/>
      <c r="G74" s="757"/>
      <c r="H74" s="757"/>
      <c r="I74" s="529"/>
      <c r="J74" s="529"/>
      <c r="K74" s="529"/>
      <c r="L74" s="528"/>
      <c r="M74" s="528"/>
      <c r="N74" s="528"/>
    </row>
    <row r="75" spans="1:14" ht="20.100000000000001" customHeight="1">
      <c r="A75" s="756"/>
      <c r="B75" s="756"/>
      <c r="C75" s="756"/>
      <c r="D75" s="756"/>
      <c r="E75" s="529"/>
      <c r="F75" s="529"/>
      <c r="G75" s="757"/>
      <c r="H75" s="757"/>
      <c r="I75" s="529"/>
      <c r="J75" s="529"/>
      <c r="K75" s="529"/>
      <c r="L75" s="528"/>
      <c r="M75" s="528"/>
      <c r="N75" s="528"/>
    </row>
    <row r="76" spans="1:14" ht="20.100000000000001" customHeight="1">
      <c r="A76" s="756"/>
      <c r="B76" s="756"/>
      <c r="C76" s="756"/>
      <c r="D76" s="756"/>
      <c r="E76" s="529"/>
      <c r="F76" s="529"/>
      <c r="G76" s="757"/>
      <c r="H76" s="757"/>
      <c r="I76" s="529"/>
      <c r="J76" s="529"/>
      <c r="K76" s="529"/>
      <c r="L76" s="528"/>
      <c r="M76" s="528"/>
      <c r="N76" s="528"/>
    </row>
    <row r="77" spans="1:14" ht="20.100000000000001" customHeight="1">
      <c r="A77" s="756"/>
      <c r="B77" s="756"/>
      <c r="C77" s="756"/>
      <c r="D77" s="756"/>
      <c r="E77" s="529"/>
      <c r="F77" s="529"/>
      <c r="G77" s="757"/>
      <c r="H77" s="757"/>
      <c r="I77" s="529"/>
      <c r="J77" s="529"/>
      <c r="K77" s="529"/>
      <c r="L77" s="528"/>
      <c r="M77" s="528"/>
      <c r="N77" s="528"/>
    </row>
    <row r="78" spans="1:14" ht="20.100000000000001" customHeight="1">
      <c r="A78" s="756"/>
      <c r="B78" s="756"/>
      <c r="C78" s="756"/>
      <c r="D78" s="756"/>
      <c r="E78" s="529"/>
      <c r="F78" s="529"/>
      <c r="G78" s="757"/>
      <c r="H78" s="757"/>
      <c r="I78" s="529"/>
      <c r="J78" s="529"/>
      <c r="K78" s="529"/>
      <c r="L78" s="528"/>
      <c r="M78" s="528"/>
      <c r="N78" s="528"/>
    </row>
    <row r="79" spans="1:14" ht="20.100000000000001" customHeight="1">
      <c r="A79" s="756"/>
      <c r="B79" s="756"/>
      <c r="C79" s="756"/>
      <c r="D79" s="756"/>
      <c r="E79" s="529"/>
      <c r="F79" s="529"/>
      <c r="G79" s="757"/>
      <c r="H79" s="757"/>
      <c r="I79" s="529"/>
      <c r="J79" s="529"/>
      <c r="K79" s="529"/>
      <c r="L79" s="528"/>
      <c r="M79" s="528"/>
      <c r="N79" s="528"/>
    </row>
    <row r="80" spans="1:14" ht="20.100000000000001" customHeight="1">
      <c r="A80" s="756"/>
      <c r="B80" s="756"/>
      <c r="C80" s="756"/>
      <c r="D80" s="756"/>
      <c r="E80" s="529"/>
      <c r="F80" s="529"/>
      <c r="G80" s="757"/>
      <c r="H80" s="757"/>
      <c r="I80" s="529"/>
      <c r="J80" s="529"/>
      <c r="K80" s="529"/>
      <c r="L80" s="528"/>
      <c r="M80" s="528"/>
      <c r="N80" s="528"/>
    </row>
    <row r="81" spans="1:14" ht="20.100000000000001" customHeight="1">
      <c r="A81" s="756"/>
      <c r="B81" s="756"/>
      <c r="C81" s="756"/>
      <c r="D81" s="756"/>
      <c r="E81" s="529"/>
      <c r="F81" s="529"/>
      <c r="G81" s="757"/>
      <c r="H81" s="757"/>
      <c r="I81" s="529"/>
      <c r="J81" s="529"/>
      <c r="K81" s="529"/>
      <c r="L81" s="528"/>
      <c r="M81" s="528"/>
      <c r="N81" s="528"/>
    </row>
    <row r="82" spans="1:14" ht="20.100000000000001" customHeight="1">
      <c r="A82" s="756"/>
      <c r="B82" s="756"/>
      <c r="C82" s="756"/>
      <c r="D82" s="756"/>
      <c r="E82" s="529"/>
      <c r="F82" s="529"/>
      <c r="G82" s="757"/>
      <c r="H82" s="757"/>
      <c r="I82" s="529"/>
      <c r="J82" s="529"/>
      <c r="K82" s="529"/>
      <c r="L82" s="528"/>
      <c r="M82" s="528"/>
      <c r="N82" s="528"/>
    </row>
    <row r="83" spans="1:14" ht="20.100000000000001" customHeight="1">
      <c r="A83" s="756"/>
      <c r="B83" s="756"/>
      <c r="C83" s="756"/>
      <c r="D83" s="756"/>
      <c r="E83" s="529"/>
      <c r="F83" s="529"/>
      <c r="G83" s="757"/>
      <c r="H83" s="757"/>
      <c r="I83" s="529"/>
      <c r="J83" s="529"/>
      <c r="K83" s="529"/>
      <c r="L83" s="528"/>
      <c r="M83" s="528"/>
      <c r="N83" s="528"/>
    </row>
    <row r="84" spans="1:14" ht="20.100000000000001" customHeight="1">
      <c r="A84" s="756"/>
      <c r="B84" s="756"/>
      <c r="C84" s="756"/>
      <c r="D84" s="756"/>
      <c r="E84" s="529"/>
      <c r="F84" s="529"/>
      <c r="G84" s="757"/>
      <c r="H84" s="757"/>
      <c r="I84" s="529"/>
      <c r="J84" s="529"/>
      <c r="K84" s="529"/>
      <c r="L84" s="528"/>
      <c r="M84" s="528"/>
      <c r="N84" s="528"/>
    </row>
    <row r="85" spans="1:14" ht="20.100000000000001" customHeight="1">
      <c r="A85" s="756"/>
      <c r="B85" s="756"/>
      <c r="C85" s="756"/>
      <c r="D85" s="756"/>
      <c r="E85" s="529"/>
      <c r="F85" s="529"/>
      <c r="G85" s="757"/>
      <c r="H85" s="757"/>
      <c r="I85" s="529"/>
      <c r="J85" s="529"/>
      <c r="K85" s="529"/>
      <c r="L85" s="528"/>
      <c r="M85" s="528"/>
      <c r="N85" s="528"/>
    </row>
    <row r="86" spans="1:14" ht="20.100000000000001" customHeight="1">
      <c r="A86" s="756"/>
      <c r="B86" s="756"/>
      <c r="C86" s="756"/>
      <c r="D86" s="756"/>
      <c r="E86" s="529"/>
      <c r="F86" s="529"/>
      <c r="G86" s="757"/>
      <c r="H86" s="757"/>
      <c r="I86" s="529"/>
      <c r="J86" s="529"/>
      <c r="K86" s="529"/>
      <c r="L86" s="528"/>
      <c r="M86" s="528"/>
      <c r="N86" s="528"/>
    </row>
    <row r="87" spans="1:14" ht="20.100000000000001" customHeight="1">
      <c r="A87" s="756"/>
      <c r="B87" s="756"/>
      <c r="C87" s="756"/>
      <c r="D87" s="756"/>
      <c r="E87" s="529"/>
      <c r="F87" s="529"/>
      <c r="G87" s="757"/>
      <c r="H87" s="757"/>
      <c r="I87" s="529"/>
      <c r="J87" s="529"/>
      <c r="K87" s="529"/>
      <c r="L87" s="528"/>
      <c r="M87" s="528"/>
      <c r="N87" s="528"/>
    </row>
    <row r="88" spans="1:14" ht="15.75">
      <c r="A88" s="756"/>
      <c r="B88" s="756"/>
      <c r="C88" s="756"/>
      <c r="D88" s="756"/>
      <c r="E88" s="529"/>
      <c r="F88" s="529"/>
      <c r="G88" s="757"/>
      <c r="H88" s="757"/>
      <c r="I88" s="529"/>
      <c r="J88" s="529"/>
      <c r="K88" s="529"/>
      <c r="L88" s="528"/>
      <c r="M88" s="528"/>
      <c r="N88" s="528"/>
    </row>
    <row r="89" spans="1:14" ht="15.75">
      <c r="A89" s="756"/>
      <c r="B89" s="756"/>
      <c r="C89" s="756"/>
      <c r="D89" s="756"/>
      <c r="E89" s="529"/>
      <c r="F89" s="529"/>
      <c r="G89" s="757"/>
      <c r="H89" s="757"/>
      <c r="I89" s="529"/>
      <c r="J89" s="529"/>
      <c r="K89" s="529"/>
      <c r="L89" s="528"/>
      <c r="M89" s="528"/>
      <c r="N89" s="528"/>
    </row>
    <row r="90" spans="1:14" ht="15.75">
      <c r="A90" s="756"/>
      <c r="B90" s="756"/>
      <c r="C90" s="756"/>
      <c r="D90" s="756"/>
      <c r="E90" s="529"/>
      <c r="F90" s="529"/>
      <c r="G90" s="757"/>
      <c r="H90" s="757"/>
      <c r="I90" s="529"/>
      <c r="J90" s="529"/>
      <c r="K90" s="529"/>
      <c r="L90" s="528"/>
      <c r="M90" s="528"/>
      <c r="N90" s="528"/>
    </row>
    <row r="91" spans="1:14" ht="15.75">
      <c r="A91" s="756"/>
      <c r="B91" s="756"/>
      <c r="C91" s="756"/>
      <c r="D91" s="756"/>
      <c r="E91" s="529"/>
      <c r="F91" s="529"/>
      <c r="G91" s="757"/>
      <c r="H91" s="757"/>
      <c r="I91" s="529"/>
      <c r="J91" s="529"/>
      <c r="K91" s="529"/>
      <c r="L91" s="528"/>
      <c r="M91" s="528"/>
      <c r="N91" s="528"/>
    </row>
    <row r="92" spans="1:14" ht="15.75">
      <c r="A92" s="756"/>
      <c r="B92" s="756"/>
      <c r="C92" s="756"/>
      <c r="D92" s="756"/>
      <c r="E92" s="529"/>
      <c r="F92" s="529"/>
      <c r="G92" s="757"/>
      <c r="H92" s="757"/>
      <c r="I92" s="529"/>
      <c r="J92" s="529"/>
      <c r="K92" s="529"/>
      <c r="L92" s="528"/>
      <c r="M92" s="528"/>
      <c r="N92" s="528"/>
    </row>
    <row r="93" spans="1:14" ht="15.75">
      <c r="A93" s="756"/>
      <c r="B93" s="756"/>
      <c r="C93" s="756"/>
      <c r="D93" s="756"/>
      <c r="E93" s="529"/>
      <c r="F93" s="529"/>
      <c r="G93" s="757"/>
      <c r="H93" s="757"/>
      <c r="I93" s="529"/>
      <c r="J93" s="529"/>
      <c r="K93" s="529"/>
      <c r="L93" s="528"/>
      <c r="M93" s="528"/>
      <c r="N93" s="528"/>
    </row>
    <row r="94" spans="1:14" ht="15.75">
      <c r="A94" s="756"/>
      <c r="B94" s="756"/>
      <c r="C94" s="756"/>
      <c r="D94" s="756"/>
      <c r="E94" s="529"/>
      <c r="F94" s="529"/>
      <c r="G94" s="757"/>
      <c r="H94" s="757"/>
      <c r="I94" s="529"/>
      <c r="J94" s="529"/>
      <c r="K94" s="529"/>
      <c r="L94" s="528"/>
      <c r="M94" s="528"/>
      <c r="N94" s="528"/>
    </row>
    <row r="95" spans="1:14" ht="15.75">
      <c r="A95" s="756"/>
      <c r="B95" s="756"/>
      <c r="C95" s="756"/>
      <c r="D95" s="756"/>
      <c r="E95" s="529"/>
      <c r="F95" s="529"/>
      <c r="G95" s="757"/>
      <c r="H95" s="757"/>
      <c r="I95" s="529"/>
      <c r="J95" s="529"/>
      <c r="K95" s="529"/>
      <c r="L95" s="528"/>
      <c r="M95" s="528"/>
      <c r="N95" s="528"/>
    </row>
    <row r="96" spans="1:14" ht="15.75">
      <c r="A96" s="756"/>
      <c r="B96" s="756"/>
      <c r="C96" s="756"/>
      <c r="D96" s="756"/>
      <c r="E96" s="529"/>
      <c r="F96" s="529"/>
      <c r="G96" s="757"/>
      <c r="H96" s="757"/>
      <c r="I96" s="529"/>
      <c r="J96" s="529"/>
      <c r="K96" s="529"/>
      <c r="L96" s="528"/>
      <c r="M96" s="528"/>
      <c r="N96" s="528"/>
    </row>
    <row r="97" spans="1:14" ht="15.75">
      <c r="A97" s="756"/>
      <c r="B97" s="756"/>
      <c r="C97" s="756"/>
      <c r="D97" s="756"/>
      <c r="E97" s="529"/>
      <c r="F97" s="529"/>
      <c r="G97" s="757"/>
      <c r="H97" s="757"/>
      <c r="I97" s="529"/>
      <c r="J97" s="529"/>
      <c r="K97" s="529"/>
      <c r="L97" s="528"/>
      <c r="M97" s="528"/>
      <c r="N97" s="528"/>
    </row>
    <row r="98" spans="1:14" ht="15.75">
      <c r="A98" s="756"/>
      <c r="B98" s="756"/>
      <c r="C98" s="756"/>
      <c r="D98" s="756"/>
      <c r="E98" s="529"/>
      <c r="F98" s="529"/>
      <c r="G98" s="757"/>
      <c r="H98" s="757"/>
      <c r="I98" s="529"/>
      <c r="J98" s="529"/>
      <c r="K98" s="529"/>
      <c r="L98" s="528"/>
      <c r="M98" s="528"/>
      <c r="N98" s="528"/>
    </row>
    <row r="99" spans="1:14" ht="15.75">
      <c r="A99" s="756"/>
      <c r="B99" s="756"/>
      <c r="C99" s="756"/>
      <c r="D99" s="756"/>
      <c r="E99" s="529"/>
      <c r="F99" s="529"/>
      <c r="G99" s="757"/>
      <c r="H99" s="757"/>
      <c r="I99" s="529"/>
      <c r="J99" s="529"/>
      <c r="K99" s="529"/>
      <c r="L99" s="528"/>
      <c r="M99" s="528"/>
      <c r="N99" s="528"/>
    </row>
    <row r="100" spans="1:14">
      <c r="A100" s="756"/>
      <c r="B100" s="756"/>
      <c r="C100" s="756"/>
      <c r="D100" s="756"/>
      <c r="E100" s="529"/>
      <c r="F100" s="529"/>
      <c r="G100" s="757"/>
      <c r="H100" s="757"/>
      <c r="I100" s="529"/>
      <c r="J100" s="529"/>
      <c r="K100" s="529"/>
    </row>
    <row r="101" spans="1:14">
      <c r="A101" s="756"/>
      <c r="B101" s="756"/>
      <c r="C101" s="756"/>
      <c r="D101" s="756"/>
      <c r="E101" s="529"/>
      <c r="F101" s="529"/>
      <c r="G101" s="757"/>
      <c r="H101" s="757"/>
      <c r="I101" s="529"/>
      <c r="J101" s="529"/>
      <c r="K101" s="529"/>
    </row>
    <row r="102" spans="1:14">
      <c r="A102" s="756"/>
      <c r="B102" s="756"/>
      <c r="C102" s="756"/>
      <c r="D102" s="756"/>
      <c r="E102" s="529"/>
      <c r="F102" s="529"/>
      <c r="G102" s="757"/>
      <c r="H102" s="757"/>
      <c r="I102" s="529"/>
      <c r="J102" s="529"/>
      <c r="K102" s="529"/>
    </row>
    <row r="103" spans="1:14">
      <c r="A103" s="756"/>
      <c r="B103" s="756"/>
      <c r="C103" s="756"/>
      <c r="D103" s="756"/>
      <c r="E103" s="529"/>
      <c r="F103" s="529"/>
      <c r="G103" s="757"/>
      <c r="H103" s="757"/>
      <c r="I103" s="529"/>
      <c r="J103" s="529"/>
      <c r="K103" s="529"/>
    </row>
    <row r="104" spans="1:14">
      <c r="A104" s="756"/>
      <c r="B104" s="756"/>
      <c r="C104" s="756"/>
      <c r="D104" s="756"/>
      <c r="E104" s="529"/>
      <c r="F104" s="529"/>
      <c r="G104" s="757"/>
      <c r="H104" s="757"/>
      <c r="I104" s="529"/>
      <c r="J104" s="529"/>
      <c r="K104" s="529"/>
    </row>
    <row r="105" spans="1:14">
      <c r="A105" s="756"/>
      <c r="B105" s="756"/>
      <c r="C105" s="756"/>
      <c r="D105" s="756"/>
      <c r="E105" s="529"/>
      <c r="F105" s="529"/>
      <c r="G105" s="757"/>
      <c r="H105" s="757"/>
      <c r="I105" s="529"/>
      <c r="J105" s="529"/>
      <c r="K105" s="529"/>
    </row>
    <row r="106" spans="1:14">
      <c r="A106" s="756"/>
      <c r="B106" s="756"/>
      <c r="C106" s="756"/>
      <c r="D106" s="756"/>
      <c r="E106" s="529"/>
      <c r="F106" s="529"/>
      <c r="G106" s="757"/>
      <c r="H106" s="757"/>
      <c r="I106" s="529"/>
      <c r="J106" s="529"/>
      <c r="K106" s="529"/>
    </row>
    <row r="107" spans="1:14">
      <c r="A107" s="756"/>
      <c r="B107" s="756"/>
      <c r="C107" s="756"/>
      <c r="D107" s="756"/>
      <c r="E107" s="529"/>
      <c r="F107" s="529"/>
      <c r="G107" s="757"/>
      <c r="H107" s="757"/>
      <c r="I107" s="529"/>
      <c r="J107" s="529"/>
      <c r="K107" s="529"/>
    </row>
    <row r="108" spans="1:14">
      <c r="A108" s="756"/>
      <c r="B108" s="756"/>
      <c r="C108" s="756"/>
      <c r="D108" s="756"/>
      <c r="E108" s="529"/>
      <c r="F108" s="529"/>
      <c r="G108" s="757"/>
      <c r="H108" s="757"/>
      <c r="I108" s="529"/>
      <c r="J108" s="529"/>
      <c r="K108" s="529"/>
    </row>
    <row r="109" spans="1:14">
      <c r="A109" s="756"/>
      <c r="B109" s="756"/>
      <c r="C109" s="756"/>
      <c r="D109" s="756"/>
      <c r="E109" s="529"/>
      <c r="F109" s="529"/>
      <c r="G109" s="757"/>
      <c r="H109" s="757"/>
      <c r="I109" s="529"/>
      <c r="J109" s="529"/>
      <c r="K109" s="529"/>
    </row>
    <row r="110" spans="1:14">
      <c r="A110" s="756"/>
      <c r="B110" s="756"/>
      <c r="C110" s="756"/>
      <c r="D110" s="756"/>
      <c r="E110" s="529"/>
      <c r="F110" s="529"/>
      <c r="G110" s="757"/>
      <c r="H110" s="757"/>
      <c r="I110" s="529"/>
      <c r="J110" s="529"/>
      <c r="K110" s="529"/>
    </row>
    <row r="111" spans="1:14">
      <c r="A111" s="756"/>
      <c r="B111" s="756"/>
      <c r="C111" s="756"/>
      <c r="D111" s="756"/>
      <c r="E111" s="529"/>
      <c r="F111" s="529"/>
      <c r="G111" s="757"/>
      <c r="H111" s="757"/>
      <c r="I111" s="529"/>
      <c r="J111" s="529"/>
      <c r="K111" s="529"/>
    </row>
    <row r="112" spans="1:14">
      <c r="A112" s="756"/>
      <c r="B112" s="756"/>
      <c r="C112" s="756"/>
      <c r="D112" s="756"/>
      <c r="E112" s="529"/>
      <c r="F112" s="529"/>
      <c r="G112" s="757"/>
      <c r="H112" s="757"/>
      <c r="I112" s="529"/>
      <c r="J112" s="529"/>
      <c r="K112" s="529"/>
    </row>
    <row r="113" spans="1:11">
      <c r="A113" s="756"/>
      <c r="B113" s="756"/>
      <c r="C113" s="756"/>
      <c r="D113" s="756"/>
      <c r="E113" s="529"/>
      <c r="F113" s="529"/>
      <c r="G113" s="757"/>
      <c r="H113" s="757"/>
      <c r="I113" s="529"/>
      <c r="J113" s="529"/>
      <c r="K113" s="529"/>
    </row>
    <row r="114" spans="1:11">
      <c r="A114" s="756"/>
      <c r="B114" s="756"/>
      <c r="C114" s="756"/>
      <c r="D114" s="756"/>
      <c r="E114" s="529"/>
      <c r="F114" s="529"/>
      <c r="G114" s="757"/>
      <c r="H114" s="757"/>
      <c r="I114" s="529"/>
      <c r="J114" s="529"/>
      <c r="K114" s="529"/>
    </row>
    <row r="115" spans="1:11">
      <c r="A115" s="756"/>
      <c r="B115" s="756"/>
      <c r="C115" s="756"/>
      <c r="D115" s="756"/>
      <c r="E115" s="529"/>
      <c r="F115" s="529"/>
      <c r="G115" s="757"/>
      <c r="H115" s="757"/>
      <c r="I115" s="529"/>
      <c r="J115" s="529"/>
      <c r="K115" s="529"/>
    </row>
    <row r="116" spans="1:11">
      <c r="A116" s="756"/>
      <c r="B116" s="756"/>
      <c r="C116" s="756"/>
      <c r="D116" s="756"/>
      <c r="E116" s="529"/>
      <c r="F116" s="529"/>
      <c r="G116" s="757"/>
      <c r="H116" s="757"/>
      <c r="I116" s="529"/>
      <c r="J116" s="529"/>
      <c r="K116" s="529"/>
    </row>
    <row r="117" spans="1:11">
      <c r="A117" s="756"/>
      <c r="B117" s="756"/>
      <c r="C117" s="756"/>
      <c r="D117" s="756"/>
      <c r="E117" s="529"/>
      <c r="F117" s="529"/>
      <c r="G117" s="757"/>
      <c r="H117" s="757"/>
      <c r="I117" s="529"/>
      <c r="J117" s="529"/>
      <c r="K117" s="529"/>
    </row>
    <row r="118" spans="1:11">
      <c r="A118" s="756"/>
      <c r="B118" s="756"/>
      <c r="C118" s="756"/>
      <c r="D118" s="756"/>
      <c r="E118" s="529"/>
      <c r="F118" s="529"/>
      <c r="G118" s="757"/>
      <c r="H118" s="757"/>
      <c r="I118" s="529"/>
      <c r="J118" s="529"/>
      <c r="K118" s="529"/>
    </row>
    <row r="119" spans="1:11">
      <c r="A119" s="756"/>
      <c r="B119" s="756"/>
      <c r="C119" s="756"/>
      <c r="D119" s="756"/>
      <c r="E119" s="529"/>
      <c r="F119" s="529"/>
      <c r="G119" s="757"/>
      <c r="H119" s="757"/>
      <c r="I119" s="529"/>
      <c r="J119" s="529"/>
      <c r="K119" s="529"/>
    </row>
    <row r="120" spans="1:11">
      <c r="A120" s="756"/>
      <c r="B120" s="756"/>
      <c r="C120" s="756"/>
      <c r="D120" s="756"/>
      <c r="E120" s="529"/>
      <c r="F120" s="529"/>
      <c r="G120" s="757"/>
      <c r="H120" s="757"/>
      <c r="I120" s="529"/>
      <c r="J120" s="529"/>
      <c r="K120" s="529"/>
    </row>
    <row r="121" spans="1:11">
      <c r="A121" s="756"/>
      <c r="B121" s="756"/>
      <c r="C121" s="756"/>
      <c r="D121" s="756"/>
      <c r="E121" s="529"/>
      <c r="F121" s="529"/>
      <c r="G121" s="757"/>
      <c r="H121" s="757"/>
      <c r="I121" s="529"/>
      <c r="J121" s="529"/>
      <c r="K121" s="529"/>
    </row>
    <row r="122" spans="1:11">
      <c r="A122" s="756"/>
      <c r="B122" s="756"/>
      <c r="C122" s="756"/>
      <c r="D122" s="756"/>
      <c r="E122" s="529"/>
      <c r="F122" s="529"/>
      <c r="G122" s="757"/>
      <c r="H122" s="757"/>
      <c r="I122" s="529"/>
      <c r="J122" s="529"/>
      <c r="K122" s="529"/>
    </row>
    <row r="123" spans="1:11">
      <c r="A123" s="756"/>
      <c r="B123" s="756"/>
      <c r="C123" s="756"/>
      <c r="D123" s="756"/>
      <c r="E123" s="529"/>
      <c r="F123" s="529"/>
      <c r="G123" s="757"/>
      <c r="H123" s="757"/>
      <c r="I123" s="529"/>
      <c r="J123" s="529"/>
      <c r="K123" s="529"/>
    </row>
    <row r="124" spans="1:11">
      <c r="A124" s="756"/>
      <c r="B124" s="756"/>
      <c r="C124" s="756"/>
      <c r="D124" s="756"/>
      <c r="E124" s="529"/>
      <c r="F124" s="529"/>
      <c r="G124" s="757"/>
      <c r="H124" s="757"/>
      <c r="I124" s="529"/>
      <c r="J124" s="529"/>
      <c r="K124" s="529"/>
    </row>
    <row r="125" spans="1:11">
      <c r="A125" s="756"/>
      <c r="B125" s="756"/>
      <c r="C125" s="756"/>
      <c r="D125" s="756"/>
      <c r="E125" s="529"/>
      <c r="F125" s="529"/>
      <c r="G125" s="757"/>
      <c r="H125" s="757"/>
      <c r="I125" s="529"/>
      <c r="J125" s="529"/>
      <c r="K125" s="529"/>
    </row>
    <row r="126" spans="1:11">
      <c r="A126" s="756"/>
      <c r="B126" s="756"/>
      <c r="C126" s="756"/>
      <c r="D126" s="756"/>
      <c r="E126" s="529"/>
      <c r="F126" s="529"/>
      <c r="G126" s="757"/>
      <c r="H126" s="757"/>
      <c r="I126" s="529"/>
      <c r="J126" s="529"/>
      <c r="K126" s="529"/>
    </row>
    <row r="127" spans="1:11">
      <c r="A127" s="756"/>
      <c r="B127" s="756"/>
      <c r="C127" s="756"/>
      <c r="D127" s="756"/>
      <c r="E127" s="529"/>
      <c r="F127" s="529"/>
      <c r="G127" s="757"/>
      <c r="H127" s="757"/>
      <c r="I127" s="529"/>
      <c r="J127" s="529"/>
      <c r="K127" s="529"/>
    </row>
    <row r="128" spans="1:11">
      <c r="A128" s="756"/>
      <c r="B128" s="756"/>
      <c r="C128" s="756"/>
      <c r="D128" s="756"/>
      <c r="E128" s="529"/>
      <c r="F128" s="529"/>
      <c r="G128" s="757"/>
      <c r="H128" s="757"/>
      <c r="I128" s="529"/>
      <c r="J128" s="529"/>
      <c r="K128" s="529"/>
    </row>
    <row r="129" spans="1:11">
      <c r="A129" s="756"/>
      <c r="B129" s="756"/>
      <c r="C129" s="756"/>
      <c r="D129" s="756"/>
      <c r="E129" s="529"/>
      <c r="F129" s="529"/>
      <c r="G129" s="757"/>
      <c r="H129" s="757"/>
      <c r="I129" s="529"/>
      <c r="J129" s="529"/>
      <c r="K129" s="529"/>
    </row>
    <row r="130" spans="1:11">
      <c r="A130" s="756"/>
      <c r="B130" s="756"/>
      <c r="C130" s="756"/>
      <c r="D130" s="756"/>
      <c r="E130" s="529"/>
      <c r="F130" s="529"/>
      <c r="G130" s="757"/>
      <c r="H130" s="757"/>
      <c r="I130" s="529"/>
      <c r="J130" s="529"/>
      <c r="K130" s="529"/>
    </row>
    <row r="131" spans="1:11">
      <c r="A131" s="756"/>
      <c r="B131" s="756"/>
      <c r="C131" s="756"/>
      <c r="D131" s="756"/>
      <c r="E131" s="529"/>
      <c r="F131" s="529"/>
      <c r="G131" s="757"/>
      <c r="H131" s="757"/>
      <c r="I131" s="529"/>
      <c r="J131" s="529"/>
      <c r="K131" s="529"/>
    </row>
    <row r="132" spans="1:11">
      <c r="A132" s="756"/>
      <c r="B132" s="756"/>
      <c r="C132" s="756"/>
      <c r="D132" s="756"/>
      <c r="E132" s="529"/>
      <c r="F132" s="529"/>
      <c r="G132" s="757"/>
      <c r="H132" s="757"/>
      <c r="I132" s="529"/>
      <c r="J132" s="529"/>
      <c r="K132" s="529"/>
    </row>
    <row r="133" spans="1:11">
      <c r="A133" s="756"/>
      <c r="B133" s="756"/>
      <c r="C133" s="756"/>
      <c r="D133" s="756"/>
      <c r="E133" s="529"/>
      <c r="F133" s="529"/>
      <c r="G133" s="757"/>
      <c r="H133" s="757"/>
      <c r="I133" s="529"/>
      <c r="J133" s="529"/>
      <c r="K133" s="529"/>
    </row>
    <row r="134" spans="1:11">
      <c r="A134" s="756"/>
      <c r="B134" s="756"/>
      <c r="C134" s="756"/>
      <c r="D134" s="756"/>
      <c r="E134" s="529"/>
      <c r="F134" s="529"/>
      <c r="G134" s="757"/>
      <c r="H134" s="757"/>
      <c r="I134" s="529"/>
      <c r="J134" s="529"/>
      <c r="K134" s="529"/>
    </row>
    <row r="135" spans="1:11">
      <c r="A135" s="756"/>
      <c r="B135" s="756"/>
      <c r="C135" s="756"/>
      <c r="D135" s="756"/>
      <c r="E135" s="529"/>
      <c r="F135" s="529"/>
      <c r="G135" s="757"/>
      <c r="H135" s="757"/>
      <c r="I135" s="529"/>
      <c r="J135" s="529"/>
      <c r="K135" s="529"/>
    </row>
    <row r="136" spans="1:11">
      <c r="A136" s="756"/>
      <c r="B136" s="756"/>
      <c r="C136" s="756"/>
      <c r="D136" s="756"/>
      <c r="E136" s="529"/>
      <c r="F136" s="529"/>
      <c r="G136" s="757"/>
      <c r="H136" s="757"/>
      <c r="I136" s="529"/>
      <c r="J136" s="529"/>
      <c r="K136" s="529"/>
    </row>
    <row r="137" spans="1:11">
      <c r="A137" s="756"/>
      <c r="B137" s="756"/>
      <c r="C137" s="756"/>
      <c r="D137" s="756"/>
      <c r="E137" s="529"/>
      <c r="F137" s="529"/>
      <c r="G137" s="757"/>
      <c r="H137" s="757"/>
      <c r="I137" s="529"/>
      <c r="J137" s="529"/>
      <c r="K137" s="529"/>
    </row>
    <row r="138" spans="1:11">
      <c r="A138" s="756"/>
      <c r="B138" s="756"/>
      <c r="C138" s="756"/>
      <c r="D138" s="756"/>
      <c r="E138" s="529"/>
      <c r="F138" s="529"/>
      <c r="G138" s="757"/>
      <c r="H138" s="757"/>
      <c r="I138" s="529"/>
      <c r="J138" s="529"/>
      <c r="K138" s="529"/>
    </row>
    <row r="139" spans="1:11">
      <c r="A139" s="756"/>
      <c r="B139" s="756"/>
      <c r="C139" s="756"/>
      <c r="D139" s="756"/>
      <c r="E139" s="529"/>
      <c r="F139" s="529"/>
      <c r="G139" s="757"/>
      <c r="H139" s="757"/>
      <c r="I139" s="529"/>
      <c r="J139" s="529"/>
      <c r="K139" s="529"/>
    </row>
    <row r="140" spans="1:11">
      <c r="A140" s="756"/>
      <c r="B140" s="756"/>
      <c r="C140" s="756"/>
      <c r="D140" s="756"/>
      <c r="E140" s="529"/>
      <c r="F140" s="529"/>
      <c r="G140" s="757"/>
      <c r="H140" s="757"/>
      <c r="I140" s="529"/>
      <c r="J140" s="529"/>
      <c r="K140" s="529"/>
    </row>
    <row r="141" spans="1:11">
      <c r="A141" s="756"/>
      <c r="B141" s="756"/>
      <c r="C141" s="756"/>
      <c r="D141" s="756"/>
      <c r="E141" s="529"/>
      <c r="F141" s="529"/>
      <c r="G141" s="757"/>
      <c r="H141" s="757"/>
      <c r="I141" s="529"/>
      <c r="J141" s="529"/>
      <c r="K141" s="529"/>
    </row>
    <row r="142" spans="1:11">
      <c r="A142" s="756"/>
      <c r="B142" s="756"/>
      <c r="C142" s="756"/>
      <c r="D142" s="756"/>
      <c r="E142" s="529"/>
      <c r="F142" s="529"/>
      <c r="G142" s="757"/>
      <c r="H142" s="757"/>
      <c r="I142" s="529"/>
      <c r="J142" s="529"/>
      <c r="K142" s="529"/>
    </row>
    <row r="143" spans="1:11">
      <c r="A143" s="756"/>
      <c r="B143" s="756"/>
      <c r="C143" s="756"/>
      <c r="D143" s="756"/>
      <c r="E143" s="529"/>
      <c r="F143" s="529"/>
      <c r="G143" s="757"/>
      <c r="H143" s="757"/>
      <c r="I143" s="529"/>
      <c r="J143" s="529"/>
      <c r="K143" s="529"/>
    </row>
    <row r="144" spans="1:11">
      <c r="A144" s="756"/>
      <c r="B144" s="756"/>
      <c r="C144" s="756"/>
      <c r="D144" s="756"/>
      <c r="E144" s="529"/>
      <c r="F144" s="529"/>
      <c r="G144" s="757"/>
      <c r="H144" s="757"/>
      <c r="I144" s="529"/>
      <c r="J144" s="529"/>
      <c r="K144" s="529"/>
    </row>
    <row r="145" spans="1:11">
      <c r="A145" s="756"/>
      <c r="B145" s="756"/>
      <c r="C145" s="756"/>
      <c r="D145" s="756"/>
      <c r="E145" s="529"/>
      <c r="F145" s="529"/>
      <c r="G145" s="757"/>
      <c r="H145" s="757"/>
      <c r="I145" s="529"/>
      <c r="J145" s="529"/>
      <c r="K145" s="529"/>
    </row>
    <row r="146" spans="1:11">
      <c r="A146" s="756"/>
      <c r="B146" s="756"/>
      <c r="C146" s="756"/>
      <c r="D146" s="756"/>
      <c r="E146" s="529"/>
      <c r="F146" s="529"/>
      <c r="G146" s="757"/>
      <c r="H146" s="757"/>
      <c r="I146" s="529"/>
      <c r="J146" s="529"/>
      <c r="K146" s="529"/>
    </row>
    <row r="147" spans="1:11">
      <c r="A147" s="756"/>
      <c r="B147" s="756"/>
      <c r="C147" s="756"/>
      <c r="D147" s="756"/>
      <c r="E147" s="529"/>
      <c r="F147" s="529"/>
      <c r="G147" s="757"/>
      <c r="H147" s="757"/>
      <c r="I147" s="529"/>
      <c r="J147" s="529"/>
      <c r="K147" s="529"/>
    </row>
    <row r="148" spans="1:11">
      <c r="A148" s="756"/>
      <c r="B148" s="756"/>
      <c r="C148" s="756"/>
      <c r="D148" s="756"/>
      <c r="E148" s="529"/>
      <c r="F148" s="529"/>
      <c r="G148" s="757"/>
      <c r="H148" s="757"/>
      <c r="I148" s="529"/>
      <c r="J148" s="529"/>
      <c r="K148" s="529"/>
    </row>
    <row r="149" spans="1:11">
      <c r="A149" s="756"/>
      <c r="B149" s="756"/>
      <c r="C149" s="756"/>
      <c r="D149" s="756"/>
      <c r="E149" s="529"/>
      <c r="F149" s="529"/>
      <c r="G149" s="757"/>
      <c r="H149" s="757"/>
      <c r="I149" s="529"/>
      <c r="J149" s="529"/>
      <c r="K149" s="529"/>
    </row>
    <row r="150" spans="1:11">
      <c r="A150" s="756"/>
      <c r="B150" s="756"/>
      <c r="C150" s="756"/>
      <c r="D150" s="756"/>
      <c r="E150" s="529"/>
      <c r="F150" s="529"/>
      <c r="G150" s="757"/>
      <c r="H150" s="757"/>
      <c r="I150" s="529"/>
      <c r="J150" s="529"/>
      <c r="K150" s="529"/>
    </row>
    <row r="151" spans="1:11">
      <c r="A151" s="756"/>
      <c r="B151" s="756"/>
      <c r="C151" s="756"/>
      <c r="D151" s="756"/>
      <c r="E151" s="529"/>
      <c r="F151" s="529"/>
      <c r="G151" s="757"/>
      <c r="H151" s="757"/>
      <c r="I151" s="529"/>
      <c r="J151" s="529"/>
      <c r="K151" s="529"/>
    </row>
    <row r="152" spans="1:11">
      <c r="A152" s="756"/>
      <c r="B152" s="756"/>
      <c r="C152" s="756"/>
      <c r="D152" s="756"/>
      <c r="E152" s="529"/>
      <c r="F152" s="529"/>
      <c r="G152" s="757"/>
      <c r="H152" s="757"/>
      <c r="I152" s="529"/>
      <c r="J152" s="529"/>
      <c r="K152" s="529"/>
    </row>
    <row r="153" spans="1:11">
      <c r="A153" s="756"/>
      <c r="B153" s="756"/>
      <c r="C153" s="756"/>
      <c r="D153" s="756"/>
      <c r="E153" s="529"/>
      <c r="F153" s="529"/>
      <c r="G153" s="757"/>
      <c r="H153" s="757"/>
      <c r="I153" s="529"/>
      <c r="J153" s="529"/>
      <c r="K153" s="529"/>
    </row>
    <row r="154" spans="1:11">
      <c r="A154" s="756"/>
      <c r="B154" s="756"/>
      <c r="C154" s="756"/>
      <c r="D154" s="756"/>
      <c r="E154" s="529"/>
      <c r="F154" s="529"/>
      <c r="G154" s="757"/>
      <c r="H154" s="757"/>
      <c r="I154" s="529"/>
      <c r="J154" s="529"/>
      <c r="K154" s="529"/>
    </row>
    <row r="155" spans="1:11">
      <c r="A155" s="756"/>
      <c r="B155" s="756"/>
      <c r="C155" s="756"/>
      <c r="D155" s="756"/>
      <c r="E155" s="529"/>
      <c r="F155" s="529"/>
      <c r="G155" s="757"/>
      <c r="H155" s="757"/>
      <c r="I155" s="529"/>
      <c r="J155" s="529"/>
      <c r="K155" s="529"/>
    </row>
    <row r="156" spans="1:11">
      <c r="A156" s="756"/>
      <c r="B156" s="756"/>
      <c r="C156" s="756"/>
      <c r="D156" s="756"/>
      <c r="E156" s="529"/>
      <c r="F156" s="529"/>
      <c r="G156" s="757"/>
      <c r="H156" s="757"/>
      <c r="I156" s="529"/>
      <c r="J156" s="529"/>
      <c r="K156" s="529"/>
    </row>
    <row r="157" spans="1:11">
      <c r="A157" s="756"/>
      <c r="B157" s="756"/>
      <c r="C157" s="756"/>
      <c r="D157" s="756"/>
      <c r="E157" s="529"/>
      <c r="F157" s="529"/>
      <c r="G157" s="757"/>
      <c r="H157" s="757"/>
      <c r="I157" s="529"/>
      <c r="J157" s="529"/>
      <c r="K157" s="529"/>
    </row>
    <row r="158" spans="1:11">
      <c r="A158" s="756"/>
      <c r="B158" s="756"/>
      <c r="C158" s="756"/>
      <c r="D158" s="756"/>
      <c r="E158" s="529"/>
      <c r="F158" s="529"/>
      <c r="G158" s="757"/>
      <c r="H158" s="757"/>
      <c r="I158" s="529"/>
      <c r="J158" s="529"/>
      <c r="K158" s="529"/>
    </row>
    <row r="159" spans="1:11">
      <c r="A159" s="756"/>
      <c r="B159" s="756"/>
      <c r="C159" s="756"/>
      <c r="D159" s="756"/>
      <c r="E159" s="529"/>
      <c r="F159" s="529"/>
      <c r="G159" s="757"/>
      <c r="H159" s="757"/>
      <c r="I159" s="529"/>
      <c r="J159" s="529"/>
      <c r="K159" s="529"/>
    </row>
    <row r="160" spans="1:11">
      <c r="A160" s="756"/>
      <c r="B160" s="756"/>
      <c r="C160" s="756"/>
      <c r="D160" s="756"/>
      <c r="E160" s="529"/>
      <c r="F160" s="529"/>
      <c r="G160" s="757"/>
      <c r="H160" s="757"/>
      <c r="I160" s="529"/>
      <c r="J160" s="529"/>
      <c r="K160" s="529"/>
    </row>
    <row r="161" spans="1:11">
      <c r="A161" s="756"/>
      <c r="B161" s="756"/>
      <c r="C161" s="756"/>
      <c r="D161" s="756"/>
      <c r="E161" s="529"/>
      <c r="F161" s="529"/>
      <c r="G161" s="757"/>
      <c r="H161" s="757"/>
      <c r="I161" s="529"/>
      <c r="J161" s="529"/>
      <c r="K161" s="529"/>
    </row>
    <row r="162" spans="1:11">
      <c r="A162" s="756"/>
      <c r="B162" s="756"/>
      <c r="C162" s="756"/>
      <c r="D162" s="756"/>
      <c r="E162" s="529"/>
      <c r="F162" s="529"/>
      <c r="G162" s="757"/>
      <c r="H162" s="757"/>
      <c r="I162" s="529"/>
      <c r="J162" s="529"/>
      <c r="K162" s="529"/>
    </row>
    <row r="163" spans="1:11">
      <c r="A163" s="756"/>
      <c r="B163" s="756"/>
      <c r="C163" s="756"/>
      <c r="D163" s="756"/>
      <c r="E163" s="529"/>
      <c r="F163" s="529"/>
      <c r="G163" s="757"/>
      <c r="H163" s="757"/>
      <c r="I163" s="529"/>
      <c r="J163" s="529"/>
      <c r="K163" s="529"/>
    </row>
    <row r="164" spans="1:11">
      <c r="A164" s="756"/>
      <c r="B164" s="756"/>
      <c r="C164" s="756"/>
      <c r="D164" s="756"/>
      <c r="E164" s="529"/>
      <c r="F164" s="529"/>
      <c r="G164" s="757"/>
      <c r="H164" s="757"/>
      <c r="I164" s="529"/>
      <c r="J164" s="529"/>
      <c r="K164" s="529"/>
    </row>
    <row r="165" spans="1:11">
      <c r="A165" s="756"/>
      <c r="B165" s="756"/>
      <c r="C165" s="756"/>
      <c r="D165" s="756"/>
      <c r="E165" s="529"/>
      <c r="F165" s="529"/>
      <c r="G165" s="757"/>
      <c r="H165" s="757"/>
      <c r="I165" s="529"/>
      <c r="J165" s="529"/>
      <c r="K165" s="529"/>
    </row>
    <row r="166" spans="1:11">
      <c r="A166" s="756"/>
      <c r="B166" s="756"/>
      <c r="C166" s="756"/>
      <c r="D166" s="756"/>
      <c r="E166" s="529"/>
      <c r="F166" s="529"/>
      <c r="G166" s="757"/>
      <c r="H166" s="757"/>
      <c r="I166" s="529"/>
      <c r="J166" s="529"/>
      <c r="K166" s="529"/>
    </row>
    <row r="167" spans="1:11">
      <c r="A167" s="756"/>
      <c r="B167" s="756"/>
      <c r="C167" s="756"/>
      <c r="D167" s="756"/>
      <c r="E167" s="529"/>
      <c r="F167" s="529"/>
      <c r="G167" s="757"/>
      <c r="H167" s="757"/>
      <c r="I167" s="529"/>
      <c r="J167" s="529"/>
      <c r="K167" s="529"/>
    </row>
    <row r="168" spans="1:11">
      <c r="A168" s="756"/>
      <c r="B168" s="756"/>
      <c r="C168" s="756"/>
      <c r="D168" s="756"/>
      <c r="E168" s="529"/>
      <c r="F168" s="529"/>
      <c r="G168" s="757"/>
      <c r="H168" s="757"/>
      <c r="I168" s="529"/>
      <c r="J168" s="529"/>
      <c r="K168" s="529"/>
    </row>
    <row r="169" spans="1:11">
      <c r="A169" s="756"/>
      <c r="B169" s="756"/>
      <c r="C169" s="756"/>
      <c r="D169" s="756"/>
      <c r="E169" s="529"/>
      <c r="F169" s="529"/>
      <c r="G169" s="757"/>
      <c r="H169" s="757"/>
      <c r="I169" s="529"/>
      <c r="J169" s="529"/>
      <c r="K169" s="529"/>
    </row>
    <row r="170" spans="1:11">
      <c r="A170" s="756"/>
      <c r="B170" s="756"/>
      <c r="C170" s="756"/>
      <c r="D170" s="756"/>
      <c r="E170" s="529"/>
      <c r="F170" s="529"/>
      <c r="G170" s="757"/>
      <c r="H170" s="757"/>
      <c r="I170" s="529"/>
      <c r="J170" s="529"/>
      <c r="K170" s="529"/>
    </row>
    <row r="171" spans="1:11">
      <c r="A171" s="756"/>
      <c r="B171" s="756"/>
      <c r="C171" s="756"/>
      <c r="D171" s="756"/>
      <c r="E171" s="529"/>
      <c r="F171" s="529"/>
      <c r="G171" s="757"/>
      <c r="H171" s="757"/>
      <c r="I171" s="529"/>
      <c r="J171" s="529"/>
      <c r="K171" s="529"/>
    </row>
    <row r="172" spans="1:11">
      <c r="A172" s="756"/>
      <c r="B172" s="756"/>
      <c r="C172" s="756"/>
      <c r="D172" s="756"/>
      <c r="E172" s="529"/>
      <c r="F172" s="529"/>
      <c r="G172" s="757"/>
      <c r="H172" s="757"/>
      <c r="I172" s="529"/>
      <c r="J172" s="529"/>
      <c r="K172" s="529"/>
    </row>
    <row r="173" spans="1:11" ht="15.75">
      <c r="A173" s="756"/>
      <c r="B173" s="756"/>
      <c r="C173" s="756"/>
      <c r="D173" s="756"/>
      <c r="E173" s="529"/>
      <c r="F173" s="529"/>
      <c r="G173" s="757"/>
      <c r="H173" s="757"/>
      <c r="I173" s="529"/>
      <c r="J173" s="529"/>
      <c r="K173" s="528"/>
    </row>
    <row r="174" spans="1:11" ht="15.75">
      <c r="A174" s="756"/>
      <c r="B174" s="756"/>
      <c r="C174" s="756"/>
      <c r="D174" s="756"/>
      <c r="E174" s="529"/>
      <c r="F174" s="529"/>
      <c r="G174" s="757"/>
      <c r="H174" s="757"/>
      <c r="I174" s="529"/>
      <c r="J174" s="529"/>
      <c r="K174" s="528"/>
    </row>
    <row r="175" spans="1:11" ht="15.75">
      <c r="A175" s="756"/>
      <c r="B175" s="756"/>
      <c r="C175" s="756"/>
      <c r="D175" s="756"/>
      <c r="E175" s="529"/>
      <c r="F175" s="529"/>
      <c r="G175" s="757"/>
      <c r="H175" s="757"/>
      <c r="I175" s="529"/>
      <c r="J175" s="529"/>
      <c r="K175" s="528"/>
    </row>
    <row r="176" spans="1:11" ht="15.75">
      <c r="A176" s="756"/>
      <c r="B176" s="756"/>
      <c r="C176" s="756"/>
      <c r="D176" s="756"/>
      <c r="E176" s="529"/>
      <c r="F176" s="529"/>
      <c r="G176" s="757"/>
      <c r="H176" s="757"/>
      <c r="I176" s="529"/>
      <c r="J176" s="529"/>
      <c r="K176" s="528"/>
    </row>
    <row r="177" spans="1:11" ht="15.75">
      <c r="A177" s="756"/>
      <c r="B177" s="756"/>
      <c r="C177" s="756"/>
      <c r="D177" s="756"/>
      <c r="E177" s="529"/>
      <c r="F177" s="529"/>
      <c r="G177" s="757"/>
      <c r="H177" s="757"/>
      <c r="I177" s="529"/>
      <c r="J177" s="529"/>
      <c r="K177" s="528"/>
    </row>
    <row r="178" spans="1:11" ht="15.75">
      <c r="A178" s="756"/>
      <c r="B178" s="756"/>
      <c r="C178" s="756"/>
      <c r="D178" s="756"/>
      <c r="E178" s="529"/>
      <c r="F178" s="529"/>
      <c r="G178" s="757"/>
      <c r="H178" s="757"/>
      <c r="I178" s="529"/>
      <c r="J178" s="529"/>
      <c r="K178" s="528"/>
    </row>
    <row r="179" spans="1:11" ht="15.75">
      <c r="A179" s="756"/>
      <c r="B179" s="756"/>
      <c r="C179" s="756"/>
      <c r="D179" s="756"/>
      <c r="E179" s="529"/>
      <c r="F179" s="529"/>
      <c r="G179" s="757"/>
      <c r="H179" s="757"/>
      <c r="I179" s="529"/>
      <c r="J179" s="529"/>
      <c r="K179" s="528"/>
    </row>
    <row r="180" spans="1:11" ht="15.75">
      <c r="A180" s="756"/>
      <c r="B180" s="756"/>
      <c r="C180" s="756"/>
      <c r="D180" s="756"/>
      <c r="E180" s="529"/>
      <c r="F180" s="529"/>
      <c r="G180" s="757"/>
      <c r="H180" s="757"/>
      <c r="I180" s="529"/>
      <c r="J180" s="529"/>
      <c r="K180" s="528"/>
    </row>
    <row r="181" spans="1:11" ht="15.75">
      <c r="A181" s="792"/>
      <c r="B181" s="792"/>
      <c r="C181" s="792"/>
      <c r="D181" s="792"/>
      <c r="E181" s="528"/>
      <c r="F181" s="528"/>
      <c r="G181" s="793"/>
      <c r="H181" s="793"/>
      <c r="I181" s="528"/>
      <c r="J181" s="528"/>
      <c r="K181" s="528"/>
    </row>
    <row r="182" spans="1:11" ht="15.75">
      <c r="A182" s="792"/>
      <c r="B182" s="792"/>
      <c r="C182" s="792"/>
      <c r="D182" s="792"/>
      <c r="E182" s="528"/>
      <c r="F182" s="528"/>
      <c r="G182" s="793"/>
      <c r="H182" s="793"/>
      <c r="I182" s="528"/>
      <c r="J182" s="528"/>
      <c r="K182" s="528"/>
    </row>
    <row r="183" spans="1:11" ht="15.75">
      <c r="A183" s="792"/>
      <c r="B183" s="792"/>
      <c r="C183" s="792"/>
      <c r="D183" s="792"/>
      <c r="E183" s="528"/>
      <c r="F183" s="528"/>
      <c r="G183" s="793"/>
      <c r="H183" s="793"/>
      <c r="I183" s="528"/>
      <c r="J183" s="528"/>
      <c r="K183" s="528"/>
    </row>
    <row r="184" spans="1:11" ht="15.75">
      <c r="A184" s="792"/>
      <c r="B184" s="792"/>
      <c r="C184" s="792"/>
      <c r="D184" s="792"/>
      <c r="E184" s="528"/>
      <c r="F184" s="528"/>
      <c r="G184" s="793"/>
      <c r="H184" s="793"/>
      <c r="I184" s="528"/>
      <c r="J184" s="528"/>
      <c r="K184" s="528"/>
    </row>
    <row r="185" spans="1:11" ht="15.75">
      <c r="A185" s="792"/>
      <c r="B185" s="792"/>
      <c r="C185" s="792"/>
      <c r="D185" s="792"/>
      <c r="E185" s="528"/>
      <c r="F185" s="528"/>
      <c r="G185" s="793"/>
      <c r="H185" s="793"/>
      <c r="I185" s="528"/>
      <c r="J185" s="528"/>
      <c r="K185" s="528"/>
    </row>
    <row r="186" spans="1:11" ht="15.75">
      <c r="A186" s="792"/>
      <c r="B186" s="792"/>
      <c r="C186" s="792"/>
      <c r="D186" s="792"/>
      <c r="E186" s="528"/>
      <c r="F186" s="528"/>
      <c r="G186" s="793"/>
      <c r="H186" s="793"/>
      <c r="I186" s="528"/>
      <c r="J186" s="528"/>
      <c r="K186" s="528"/>
    </row>
    <row r="187" spans="1:11" ht="15.75">
      <c r="A187" s="792"/>
      <c r="B187" s="792"/>
      <c r="C187" s="792"/>
      <c r="D187" s="792"/>
      <c r="E187" s="528"/>
      <c r="F187" s="528"/>
      <c r="G187" s="793"/>
      <c r="H187" s="793"/>
      <c r="I187" s="528"/>
      <c r="J187" s="528"/>
      <c r="K187" s="528"/>
    </row>
    <row r="188" spans="1:11" ht="15.75">
      <c r="A188" s="792"/>
      <c r="B188" s="792"/>
      <c r="C188" s="792"/>
      <c r="D188" s="792"/>
      <c r="E188" s="528"/>
      <c r="F188" s="528"/>
      <c r="G188" s="793"/>
      <c r="H188" s="793"/>
      <c r="I188" s="528"/>
      <c r="J188" s="528"/>
      <c r="K188" s="528"/>
    </row>
    <row r="189" spans="1:11" ht="15.75">
      <c r="A189" s="792"/>
      <c r="B189" s="792"/>
      <c r="C189" s="792"/>
      <c r="D189" s="792"/>
      <c r="E189" s="528"/>
      <c r="F189" s="528"/>
      <c r="G189" s="793"/>
      <c r="H189" s="793"/>
      <c r="I189" s="528"/>
      <c r="J189" s="528"/>
      <c r="K189" s="528"/>
    </row>
    <row r="190" spans="1:11" ht="15.75">
      <c r="A190" s="792"/>
      <c r="B190" s="792"/>
      <c r="C190" s="792"/>
      <c r="D190" s="792"/>
      <c r="E190" s="528"/>
      <c r="F190" s="528"/>
      <c r="G190" s="793"/>
      <c r="H190" s="793"/>
      <c r="I190" s="528"/>
      <c r="J190" s="528"/>
      <c r="K190" s="528"/>
    </row>
    <row r="191" spans="1:11" ht="15.75">
      <c r="A191" s="792"/>
      <c r="B191" s="792"/>
      <c r="C191" s="792"/>
      <c r="D191" s="792"/>
      <c r="E191" s="528"/>
      <c r="F191" s="528"/>
      <c r="G191" s="793"/>
      <c r="H191" s="793"/>
      <c r="I191" s="528"/>
      <c r="J191" s="528"/>
      <c r="K191" s="528"/>
    </row>
    <row r="192" spans="1:11" ht="15.75">
      <c r="A192" s="792"/>
      <c r="B192" s="792"/>
      <c r="C192" s="792"/>
      <c r="D192" s="792"/>
      <c r="E192" s="528"/>
      <c r="F192" s="528"/>
      <c r="G192" s="793"/>
      <c r="H192" s="793"/>
      <c r="I192" s="528"/>
      <c r="J192" s="528"/>
      <c r="K192" s="528"/>
    </row>
    <row r="193" spans="1:11" ht="15.75">
      <c r="A193" s="792"/>
      <c r="B193" s="792"/>
      <c r="C193" s="792"/>
      <c r="D193" s="792"/>
      <c r="E193" s="528"/>
      <c r="F193" s="528"/>
      <c r="G193" s="793"/>
      <c r="H193" s="793"/>
      <c r="I193" s="528"/>
      <c r="J193" s="528"/>
      <c r="K193" s="528"/>
    </row>
    <row r="194" spans="1:11" ht="15.75">
      <c r="A194" s="792"/>
      <c r="B194" s="792"/>
      <c r="C194" s="792"/>
      <c r="D194" s="792"/>
      <c r="E194" s="528"/>
      <c r="F194" s="528"/>
      <c r="G194" s="793"/>
      <c r="H194" s="793"/>
      <c r="I194" s="528"/>
      <c r="J194" s="528"/>
      <c r="K194" s="528"/>
    </row>
    <row r="195" spans="1:11" ht="15.75">
      <c r="A195" s="792"/>
      <c r="B195" s="792"/>
      <c r="C195" s="792"/>
      <c r="D195" s="792"/>
      <c r="E195" s="528"/>
      <c r="F195" s="528"/>
      <c r="G195" s="793"/>
      <c r="H195" s="793"/>
      <c r="I195" s="528"/>
      <c r="J195" s="528"/>
      <c r="K195" s="528"/>
    </row>
    <row r="196" spans="1:11" ht="15.75">
      <c r="A196" s="792"/>
      <c r="B196" s="792"/>
      <c r="C196" s="792"/>
      <c r="D196" s="792"/>
      <c r="E196" s="528"/>
      <c r="F196" s="528"/>
      <c r="G196" s="793"/>
      <c r="H196" s="793"/>
      <c r="I196" s="528"/>
      <c r="J196" s="528"/>
      <c r="K196" s="528"/>
    </row>
    <row r="197" spans="1:11" ht="15.75">
      <c r="A197" s="792"/>
      <c r="B197" s="792"/>
      <c r="C197" s="792"/>
      <c r="D197" s="792"/>
      <c r="E197" s="528"/>
      <c r="F197" s="528"/>
      <c r="G197" s="793"/>
      <c r="H197" s="793"/>
      <c r="I197" s="528"/>
      <c r="J197" s="528"/>
      <c r="K197" s="528"/>
    </row>
    <row r="198" spans="1:11" ht="15.75">
      <c r="A198" s="792"/>
      <c r="B198" s="792"/>
      <c r="C198" s="792"/>
      <c r="D198" s="792"/>
      <c r="E198" s="528"/>
      <c r="F198" s="528"/>
      <c r="G198" s="793"/>
      <c r="H198" s="793"/>
      <c r="I198" s="528"/>
      <c r="J198" s="528"/>
      <c r="K198" s="528"/>
    </row>
    <row r="199" spans="1:11" ht="15.75">
      <c r="A199" s="792"/>
      <c r="B199" s="792"/>
      <c r="C199" s="792"/>
      <c r="D199" s="792"/>
      <c r="E199" s="528"/>
      <c r="F199" s="528"/>
      <c r="G199" s="793"/>
      <c r="H199" s="793"/>
      <c r="I199" s="528"/>
      <c r="J199" s="528"/>
      <c r="K199" s="528"/>
    </row>
    <row r="200" spans="1:11" ht="15.75">
      <c r="A200" s="792"/>
      <c r="B200" s="792"/>
      <c r="C200" s="792"/>
      <c r="D200" s="792"/>
      <c r="E200" s="528"/>
      <c r="F200" s="528"/>
      <c r="G200" s="793"/>
      <c r="H200" s="793"/>
      <c r="I200" s="528"/>
      <c r="J200" s="528"/>
    </row>
    <row r="201" spans="1:11" ht="15.75">
      <c r="A201" s="792"/>
      <c r="B201" s="792"/>
      <c r="C201" s="792"/>
      <c r="D201" s="792"/>
      <c r="E201" s="528"/>
      <c r="F201" s="528"/>
      <c r="G201" s="793"/>
      <c r="H201" s="793"/>
      <c r="I201" s="528"/>
      <c r="J201" s="528"/>
    </row>
    <row r="202" spans="1:11" ht="15.75">
      <c r="A202" s="792"/>
      <c r="B202" s="792"/>
      <c r="C202" s="792"/>
      <c r="D202" s="792"/>
      <c r="E202" s="528"/>
      <c r="F202" s="528"/>
      <c r="G202" s="793"/>
      <c r="H202" s="793"/>
      <c r="I202" s="528"/>
      <c r="J202" s="528"/>
    </row>
    <row r="203" spans="1:11" ht="15.75">
      <c r="A203" s="792"/>
      <c r="B203" s="792"/>
      <c r="C203" s="792"/>
      <c r="D203" s="792"/>
      <c r="E203" s="528"/>
      <c r="F203" s="528"/>
      <c r="G203" s="793"/>
      <c r="H203" s="793"/>
      <c r="I203" s="528"/>
      <c r="J203" s="528"/>
    </row>
    <row r="204" spans="1:11" ht="15.75">
      <c r="A204" s="792"/>
      <c r="B204" s="792"/>
      <c r="C204" s="792"/>
      <c r="D204" s="792"/>
      <c r="E204" s="528"/>
      <c r="F204" s="528"/>
      <c r="G204" s="793"/>
      <c r="H204" s="793"/>
      <c r="I204" s="528"/>
      <c r="J204" s="528"/>
    </row>
    <row r="205" spans="1:11" ht="15.75">
      <c r="A205" s="792"/>
      <c r="B205" s="792"/>
      <c r="C205" s="792"/>
      <c r="D205" s="792"/>
      <c r="E205" s="528"/>
      <c r="F205" s="528"/>
      <c r="G205" s="793"/>
      <c r="H205" s="793"/>
      <c r="I205" s="528"/>
      <c r="J205" s="528"/>
    </row>
    <row r="206" spans="1:11" ht="15.75">
      <c r="A206" s="792"/>
      <c r="B206" s="792"/>
      <c r="C206" s="792"/>
      <c r="D206" s="792"/>
      <c r="E206" s="528"/>
      <c r="F206" s="528"/>
      <c r="G206" s="793"/>
      <c r="H206" s="793"/>
      <c r="I206" s="528"/>
      <c r="J206" s="528"/>
    </row>
    <row r="207" spans="1:11" ht="15.75">
      <c r="A207" s="792"/>
      <c r="B207" s="792"/>
      <c r="C207" s="792"/>
      <c r="D207" s="792"/>
      <c r="E207" s="528"/>
      <c r="F207" s="528"/>
      <c r="G207" s="793"/>
      <c r="H207" s="793"/>
      <c r="I207" s="528"/>
      <c r="J207" s="528"/>
    </row>
    <row r="208" spans="1:11">
      <c r="A208" s="527"/>
      <c r="B208" s="527"/>
      <c r="C208" s="527"/>
      <c r="D208" s="527"/>
      <c r="G208" s="758"/>
      <c r="H208" s="758"/>
    </row>
    <row r="209" spans="1:8">
      <c r="A209" s="527"/>
      <c r="B209" s="527"/>
      <c r="C209" s="527"/>
      <c r="D209" s="527"/>
      <c r="G209" s="758"/>
      <c r="H209" s="758"/>
    </row>
    <row r="210" spans="1:8">
      <c r="A210" s="527"/>
      <c r="B210" s="527"/>
      <c r="C210" s="527"/>
      <c r="D210" s="527"/>
      <c r="G210" s="758"/>
      <c r="H210" s="758"/>
    </row>
    <row r="211" spans="1:8">
      <c r="A211" s="527"/>
      <c r="B211" s="527"/>
      <c r="C211" s="527"/>
      <c r="D211" s="527"/>
      <c r="G211" s="758"/>
      <c r="H211" s="758"/>
    </row>
    <row r="212" spans="1:8">
      <c r="A212" s="527"/>
      <c r="B212" s="527"/>
      <c r="C212" s="527"/>
      <c r="D212" s="527"/>
      <c r="G212" s="758"/>
      <c r="H212" s="758"/>
    </row>
    <row r="213" spans="1:8">
      <c r="A213" s="527"/>
      <c r="B213" s="527"/>
      <c r="C213" s="527"/>
      <c r="D213" s="527"/>
      <c r="G213" s="758"/>
      <c r="H213" s="758"/>
    </row>
    <row r="214" spans="1:8">
      <c r="A214" s="527"/>
      <c r="B214" s="527"/>
      <c r="C214" s="527"/>
      <c r="D214" s="527"/>
      <c r="G214" s="758"/>
      <c r="H214" s="758"/>
    </row>
    <row r="215" spans="1:8">
      <c r="A215" s="527"/>
      <c r="B215" s="527"/>
      <c r="C215" s="527"/>
      <c r="D215" s="527"/>
      <c r="G215" s="758"/>
      <c r="H215" s="758"/>
    </row>
    <row r="216" spans="1:8">
      <c r="A216" s="527"/>
      <c r="B216" s="527"/>
      <c r="C216" s="527"/>
      <c r="D216" s="527"/>
      <c r="G216" s="758"/>
      <c r="H216" s="758"/>
    </row>
    <row r="217" spans="1:8">
      <c r="A217" s="527"/>
      <c r="B217" s="527"/>
      <c r="C217" s="527"/>
      <c r="D217" s="527"/>
      <c r="G217" s="758"/>
      <c r="H217" s="758"/>
    </row>
    <row r="218" spans="1:8">
      <c r="A218" s="527"/>
      <c r="B218" s="527"/>
      <c r="C218" s="527"/>
      <c r="D218" s="527"/>
      <c r="G218" s="758"/>
      <c r="H218" s="758"/>
    </row>
    <row r="219" spans="1:8">
      <c r="A219" s="527"/>
      <c r="B219" s="527"/>
      <c r="C219" s="527"/>
      <c r="D219" s="527"/>
      <c r="G219" s="758"/>
      <c r="H219" s="758"/>
    </row>
    <row r="220" spans="1:8">
      <c r="A220" s="527"/>
      <c r="B220" s="527"/>
      <c r="C220" s="527"/>
      <c r="D220" s="527"/>
      <c r="G220" s="758"/>
      <c r="H220" s="758"/>
    </row>
    <row r="221" spans="1:8">
      <c r="A221" s="527"/>
      <c r="B221" s="527"/>
      <c r="C221" s="527"/>
      <c r="D221" s="527"/>
      <c r="G221" s="758"/>
      <c r="H221" s="758"/>
    </row>
    <row r="222" spans="1:8">
      <c r="A222" s="527"/>
      <c r="B222" s="527"/>
      <c r="C222" s="527"/>
      <c r="D222" s="527"/>
      <c r="G222" s="758"/>
      <c r="H222" s="758"/>
    </row>
    <row r="223" spans="1:8">
      <c r="A223" s="527"/>
      <c r="B223" s="527"/>
      <c r="C223" s="527"/>
      <c r="D223" s="527"/>
      <c r="G223" s="758"/>
      <c r="H223" s="758"/>
    </row>
    <row r="224" spans="1:8">
      <c r="A224" s="527"/>
      <c r="B224" s="527"/>
      <c r="C224" s="527"/>
      <c r="D224" s="527"/>
      <c r="G224" s="758"/>
      <c r="H224" s="758"/>
    </row>
    <row r="225" spans="1:8">
      <c r="A225" s="527"/>
      <c r="B225" s="527"/>
      <c r="C225" s="527"/>
      <c r="D225" s="527"/>
      <c r="G225" s="758"/>
      <c r="H225" s="758"/>
    </row>
    <row r="226" spans="1:8">
      <c r="A226" s="527"/>
      <c r="B226" s="527"/>
      <c r="C226" s="527"/>
      <c r="D226" s="527"/>
      <c r="G226" s="758"/>
      <c r="H226" s="758"/>
    </row>
    <row r="227" spans="1:8">
      <c r="A227" s="527"/>
      <c r="B227" s="527"/>
      <c r="C227" s="527"/>
      <c r="D227" s="527"/>
      <c r="G227" s="758"/>
      <c r="H227" s="758"/>
    </row>
    <row r="228" spans="1:8">
      <c r="A228" s="527"/>
      <c r="B228" s="527"/>
      <c r="C228" s="527"/>
      <c r="D228" s="527"/>
      <c r="G228" s="758"/>
      <c r="H228" s="758"/>
    </row>
    <row r="229" spans="1:8">
      <c r="A229" s="527"/>
      <c r="B229" s="527"/>
      <c r="C229" s="527"/>
      <c r="D229" s="527"/>
      <c r="G229" s="758"/>
      <c r="H229" s="758"/>
    </row>
    <row r="230" spans="1:8">
      <c r="A230" s="527"/>
      <c r="B230" s="527"/>
      <c r="C230" s="527"/>
      <c r="D230" s="527"/>
      <c r="G230" s="758"/>
      <c r="H230" s="758"/>
    </row>
    <row r="231" spans="1:8">
      <c r="A231" s="527"/>
      <c r="B231" s="527"/>
      <c r="C231" s="527"/>
      <c r="D231" s="527"/>
      <c r="G231" s="758"/>
      <c r="H231" s="758"/>
    </row>
    <row r="232" spans="1:8">
      <c r="A232" s="527"/>
      <c r="B232" s="527"/>
      <c r="C232" s="527"/>
      <c r="D232" s="527"/>
      <c r="G232" s="758"/>
      <c r="H232" s="758"/>
    </row>
    <row r="233" spans="1:8">
      <c r="A233" s="527"/>
      <c r="B233" s="527"/>
      <c r="C233" s="527"/>
      <c r="D233" s="527"/>
      <c r="G233" s="758"/>
      <c r="H233" s="758"/>
    </row>
    <row r="234" spans="1:8">
      <c r="A234" s="527"/>
      <c r="B234" s="527"/>
      <c r="C234" s="527"/>
      <c r="D234" s="527"/>
      <c r="G234" s="758"/>
      <c r="H234" s="758"/>
    </row>
    <row r="235" spans="1:8">
      <c r="A235" s="527"/>
      <c r="B235" s="527"/>
      <c r="C235" s="527"/>
      <c r="D235" s="527"/>
      <c r="G235" s="758"/>
      <c r="H235" s="758"/>
    </row>
    <row r="236" spans="1:8">
      <c r="A236" s="527"/>
      <c r="B236" s="527"/>
      <c r="C236" s="527"/>
      <c r="D236" s="527"/>
      <c r="G236" s="758"/>
      <c r="H236" s="758"/>
    </row>
    <row r="237" spans="1:8">
      <c r="A237" s="527"/>
      <c r="B237" s="527"/>
      <c r="C237" s="527"/>
      <c r="D237" s="527"/>
      <c r="G237" s="758"/>
      <c r="H237" s="758"/>
    </row>
    <row r="238" spans="1:8">
      <c r="A238" s="527"/>
      <c r="B238" s="527"/>
      <c r="C238" s="527"/>
      <c r="D238" s="527"/>
    </row>
    <row r="239" spans="1:8">
      <c r="A239" s="527"/>
      <c r="B239" s="527"/>
      <c r="C239" s="527"/>
      <c r="D239" s="527"/>
    </row>
    <row r="240" spans="1:8">
      <c r="A240" s="527"/>
      <c r="B240" s="527"/>
      <c r="C240" s="527"/>
      <c r="D240" s="527"/>
    </row>
    <row r="241" spans="1:4">
      <c r="A241" s="527"/>
      <c r="B241" s="527"/>
      <c r="C241" s="527"/>
      <c r="D241" s="527"/>
    </row>
    <row r="242" spans="1:4">
      <c r="A242" s="527"/>
      <c r="B242" s="527"/>
      <c r="C242" s="527"/>
      <c r="D242" s="527"/>
    </row>
    <row r="243" spans="1:4">
      <c r="A243" s="527"/>
      <c r="B243" s="527"/>
      <c r="C243" s="527"/>
      <c r="D243" s="527"/>
    </row>
    <row r="244" spans="1:4">
      <c r="A244" s="527"/>
      <c r="B244" s="527"/>
      <c r="C244" s="527"/>
      <c r="D244" s="527"/>
    </row>
    <row r="245" spans="1:4">
      <c r="A245" s="527"/>
      <c r="B245" s="527"/>
      <c r="C245" s="527"/>
      <c r="D245" s="527"/>
    </row>
    <row r="246" spans="1:4">
      <c r="A246" s="527"/>
      <c r="B246" s="527"/>
      <c r="C246" s="527"/>
      <c r="D246" s="527"/>
    </row>
    <row r="247" spans="1:4">
      <c r="A247" s="527"/>
      <c r="B247" s="527"/>
      <c r="C247" s="527"/>
      <c r="D247" s="527"/>
    </row>
    <row r="248" spans="1:4">
      <c r="A248" s="527"/>
      <c r="B248" s="527"/>
      <c r="C248" s="527"/>
      <c r="D248" s="527"/>
    </row>
    <row r="249" spans="1:4">
      <c r="A249" s="527"/>
      <c r="B249" s="527"/>
      <c r="C249" s="527"/>
      <c r="D249" s="527"/>
    </row>
    <row r="250" spans="1:4">
      <c r="A250" s="527"/>
      <c r="B250" s="527"/>
      <c r="C250" s="527"/>
      <c r="D250" s="527"/>
    </row>
    <row r="251" spans="1:4">
      <c r="A251" s="527"/>
      <c r="B251" s="527"/>
      <c r="C251" s="527"/>
      <c r="D251" s="527"/>
    </row>
    <row r="252" spans="1:4">
      <c r="A252" s="527"/>
      <c r="B252" s="527"/>
      <c r="C252" s="527"/>
      <c r="D252" s="527"/>
    </row>
    <row r="253" spans="1:4">
      <c r="A253" s="527"/>
      <c r="B253" s="527"/>
      <c r="C253" s="527"/>
      <c r="D253" s="527"/>
    </row>
    <row r="254" spans="1:4">
      <c r="A254" s="527"/>
      <c r="B254" s="527"/>
      <c r="C254" s="527"/>
      <c r="D254" s="527"/>
    </row>
    <row r="255" spans="1:4">
      <c r="A255" s="527"/>
      <c r="B255" s="527"/>
      <c r="C255" s="527"/>
      <c r="D255" s="527"/>
    </row>
    <row r="256" spans="1:4">
      <c r="A256" s="527"/>
      <c r="B256" s="527"/>
      <c r="C256" s="527"/>
      <c r="D256" s="527"/>
    </row>
    <row r="257" spans="1:4">
      <c r="A257" s="527"/>
      <c r="B257" s="527"/>
      <c r="C257" s="527"/>
      <c r="D257" s="527"/>
    </row>
    <row r="258" spans="1:4">
      <c r="A258" s="527"/>
      <c r="B258" s="527"/>
      <c r="C258" s="527"/>
      <c r="D258" s="527"/>
    </row>
    <row r="259" spans="1:4">
      <c r="A259" s="527"/>
      <c r="B259" s="527"/>
      <c r="C259" s="527"/>
      <c r="D259" s="527"/>
    </row>
    <row r="260" spans="1:4">
      <c r="A260" s="527"/>
      <c r="B260" s="527"/>
      <c r="C260" s="527"/>
      <c r="D260" s="527"/>
    </row>
    <row r="261" spans="1:4">
      <c r="A261" s="527"/>
      <c r="B261" s="527"/>
      <c r="C261" s="527"/>
      <c r="D261" s="527"/>
    </row>
    <row r="262" spans="1:4">
      <c r="A262" s="527"/>
      <c r="B262" s="527"/>
      <c r="C262" s="527"/>
      <c r="D262" s="527"/>
    </row>
    <row r="263" spans="1:4">
      <c r="A263" s="527"/>
      <c r="B263" s="527"/>
      <c r="C263" s="527"/>
      <c r="D263" s="527"/>
    </row>
    <row r="264" spans="1:4">
      <c r="A264" s="527"/>
      <c r="B264" s="527"/>
      <c r="C264" s="527"/>
      <c r="D264" s="527"/>
    </row>
    <row r="265" spans="1:4">
      <c r="A265" s="527"/>
      <c r="B265" s="527"/>
      <c r="C265" s="527"/>
      <c r="D265" s="527"/>
    </row>
    <row r="266" spans="1:4">
      <c r="A266" s="527"/>
      <c r="B266" s="527"/>
      <c r="C266" s="527"/>
      <c r="D266" s="527"/>
    </row>
    <row r="267" spans="1:4">
      <c r="A267" s="527"/>
      <c r="B267" s="527"/>
      <c r="C267" s="527"/>
      <c r="D267" s="527"/>
    </row>
    <row r="268" spans="1:4">
      <c r="A268" s="527"/>
      <c r="B268" s="527"/>
      <c r="C268" s="527"/>
      <c r="D268" s="527"/>
    </row>
    <row r="269" spans="1:4">
      <c r="A269" s="527"/>
      <c r="B269" s="527"/>
      <c r="C269" s="527"/>
      <c r="D269" s="527"/>
    </row>
    <row r="270" spans="1:4">
      <c r="A270" s="527"/>
      <c r="B270" s="527"/>
      <c r="C270" s="527"/>
      <c r="D270" s="527"/>
    </row>
    <row r="271" spans="1:4">
      <c r="A271" s="527"/>
      <c r="B271" s="527"/>
      <c r="C271" s="527"/>
      <c r="D271" s="527"/>
    </row>
    <row r="272" spans="1:4">
      <c r="A272" s="527"/>
      <c r="B272" s="527"/>
      <c r="C272" s="527"/>
      <c r="D272" s="527"/>
    </row>
    <row r="273" spans="1:4" ht="15" customHeight="1">
      <c r="A273" s="527"/>
      <c r="B273" s="527"/>
      <c r="C273" s="527"/>
      <c r="D273" s="527"/>
    </row>
    <row r="274" spans="1:4" ht="15" customHeight="1">
      <c r="A274" s="527"/>
      <c r="B274" s="527"/>
      <c r="C274" s="527"/>
      <c r="D274" s="527"/>
    </row>
    <row r="275" spans="1:4" ht="15" customHeight="1">
      <c r="A275" s="527"/>
      <c r="B275" s="527"/>
      <c r="C275" s="527"/>
      <c r="D275" s="527"/>
    </row>
    <row r="276" spans="1:4" ht="15" customHeight="1">
      <c r="A276" s="527"/>
      <c r="B276" s="527"/>
      <c r="C276" s="527"/>
      <c r="D276" s="527"/>
    </row>
    <row r="277" spans="1:4" ht="15" customHeight="1">
      <c r="A277" s="527"/>
      <c r="B277" s="527"/>
      <c r="C277" s="527"/>
      <c r="D277" s="527"/>
    </row>
    <row r="278" spans="1:4" ht="15" customHeight="1">
      <c r="A278" s="527"/>
      <c r="B278" s="527"/>
      <c r="C278" s="527"/>
      <c r="D278" s="527"/>
    </row>
    <row r="279" spans="1:4" ht="15" customHeight="1">
      <c r="A279" s="527"/>
      <c r="B279" s="527"/>
      <c r="C279" s="527"/>
      <c r="D279" s="527"/>
    </row>
    <row r="280" spans="1:4" ht="15" customHeight="1">
      <c r="A280" s="527"/>
      <c r="B280" s="527"/>
      <c r="C280" s="527"/>
      <c r="D280" s="527"/>
    </row>
    <row r="281" spans="1:4" ht="15" customHeight="1">
      <c r="A281" s="527"/>
      <c r="B281" s="527"/>
      <c r="C281" s="527"/>
      <c r="D281" s="527"/>
    </row>
    <row r="282" spans="1:4" ht="15" customHeight="1">
      <c r="A282" s="527"/>
      <c r="B282" s="527"/>
      <c r="C282" s="527"/>
      <c r="D282" s="527"/>
    </row>
  </sheetData>
  <mergeCells count="31">
    <mergeCell ref="C49:H49"/>
    <mergeCell ref="C57:H57"/>
    <mergeCell ref="D1:J1"/>
    <mergeCell ref="C30:H30"/>
    <mergeCell ref="C31:H31"/>
    <mergeCell ref="C32:H32"/>
    <mergeCell ref="C33:H33"/>
    <mergeCell ref="C34:H34"/>
    <mergeCell ref="C35:H35"/>
    <mergeCell ref="C36:H36"/>
    <mergeCell ref="C37:H37"/>
    <mergeCell ref="C38:H38"/>
    <mergeCell ref="C39:H39"/>
    <mergeCell ref="C40:H40"/>
    <mergeCell ref="C52:H52"/>
    <mergeCell ref="C29:H29"/>
    <mergeCell ref="C45:H45"/>
    <mergeCell ref="C46:H46"/>
    <mergeCell ref="C47:H47"/>
    <mergeCell ref="C48:H48"/>
    <mergeCell ref="C41:H41"/>
    <mergeCell ref="C42:H42"/>
    <mergeCell ref="C43:H43"/>
    <mergeCell ref="C44:H44"/>
    <mergeCell ref="C54:H54"/>
    <mergeCell ref="C55:H55"/>
    <mergeCell ref="C56:H56"/>
    <mergeCell ref="C58:H58"/>
    <mergeCell ref="C50:H50"/>
    <mergeCell ref="C51:H51"/>
    <mergeCell ref="C53:H53"/>
  </mergeCells>
  <printOptions horizontalCentered="1"/>
  <pageMargins left="0.196850393700787" right="0.196850393700787" top="0.39370078740157499" bottom="0.39370078740157499" header="0" footer="0"/>
  <pageSetup paperSize="9" scale="50" orientation="portrait"/>
  <headerFooter scaleWithDoc="0" alignWithMargins="0">
    <oddFooter>&amp;C&amp;F</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114A1-84C1-49F2-8B0C-0929F36EEEF9}">
  <sheetPr>
    <tabColor theme="0" tint="-0.249977111117893"/>
    <pageSetUpPr fitToPage="1"/>
  </sheetPr>
  <dimension ref="A1:AE291"/>
  <sheetViews>
    <sheetView showGridLines="0" tabSelected="1" zoomScaleNormal="100" workbookViewId="0">
      <selection activeCell="N4" sqref="N3:N4"/>
    </sheetView>
  </sheetViews>
  <sheetFormatPr baseColWidth="10" defaultColWidth="11.42578125" defaultRowHeight="15" outlineLevelRow="1"/>
  <cols>
    <col min="1" max="2" width="6.7109375" style="258" customWidth="1"/>
    <col min="3" max="3" width="20" style="258" customWidth="1"/>
    <col min="4" max="4" width="14.5703125" style="258" customWidth="1"/>
    <col min="5" max="5" width="27.5703125" style="258" customWidth="1"/>
    <col min="6" max="7" width="20.28515625" style="258" customWidth="1"/>
    <col min="8" max="8" width="20.140625" style="258" customWidth="1"/>
    <col min="9" max="10" width="11" style="258" customWidth="1"/>
    <col min="11" max="11" width="12.5703125" style="426" customWidth="1"/>
    <col min="12" max="12" width="11.5703125" style="426" customWidth="1"/>
    <col min="13" max="13" width="7.5703125" style="258" customWidth="1"/>
    <col min="14" max="17" width="11.42578125" style="258" customWidth="1"/>
    <col min="18" max="18" width="14.5703125" style="258" bestFit="1" customWidth="1"/>
    <col min="19" max="19" width="13.28515625" style="258" customWidth="1"/>
    <col min="20" max="16384" width="11.42578125" style="258"/>
  </cols>
  <sheetData>
    <row r="1" spans="1:31" ht="22.5" customHeight="1">
      <c r="A1" s="1026" t="s">
        <v>520</v>
      </c>
      <c r="B1" s="1027"/>
      <c r="C1" s="1028" t="str">
        <f>IF('Masque devis'!B1="","",'Masque devis'!B1)</f>
        <v/>
      </c>
      <c r="D1" s="1029"/>
      <c r="E1" s="253" t="s">
        <v>482</v>
      </c>
      <c r="F1" s="254">
        <f>'Masque devis'!B4</f>
        <v>0</v>
      </c>
      <c r="G1" s="255">
        <f>INDEX(ER2A!$F$17:$F$29,ER2A!$B$17)</f>
        <v>26</v>
      </c>
      <c r="H1" s="254">
        <f>'Masque devis'!D4</f>
        <v>0</v>
      </c>
      <c r="I1" s="256" t="str">
        <f>INDEX(ER2A!$D$17:$D$29,ER2A!$B$17)</f>
        <v>SC</v>
      </c>
      <c r="J1" s="257"/>
      <c r="K1" s="425"/>
      <c r="L1" s="425"/>
      <c r="M1" s="257"/>
      <c r="N1" s="257"/>
      <c r="O1" s="257"/>
      <c r="P1" s="257"/>
      <c r="Q1" s="257"/>
      <c r="R1" s="257"/>
      <c r="S1" s="257"/>
      <c r="T1" s="257"/>
      <c r="U1" s="257"/>
      <c r="V1" s="257"/>
      <c r="W1" s="257"/>
      <c r="X1" s="257"/>
      <c r="Y1" s="257"/>
      <c r="Z1" s="257"/>
      <c r="AA1" s="257"/>
      <c r="AB1" s="257"/>
      <c r="AC1" s="257"/>
      <c r="AD1" s="257"/>
      <c r="AE1" s="257"/>
    </row>
    <row r="2" spans="1:31" ht="25.5" customHeight="1">
      <c r="A2" s="1026" t="s">
        <v>515</v>
      </c>
      <c r="B2" s="1027"/>
      <c r="C2" s="1028" t="str">
        <f>IF('Masque devis'!B11="","",'Masque devis'!B11)</f>
        <v/>
      </c>
      <c r="D2" s="1029"/>
      <c r="E2" s="259" t="s">
        <v>523</v>
      </c>
      <c r="F2" s="1050"/>
      <c r="G2" s="1050"/>
      <c r="H2" s="260"/>
      <c r="I2" s="261" t="str">
        <f>IF(ISBLANK('Masque devis'!B5),"",'Masque devis'!B5&amp;"-"&amp;'Masque devis'!C4)</f>
        <v/>
      </c>
      <c r="J2" s="257"/>
      <c r="K2" s="425"/>
      <c r="L2" s="425"/>
      <c r="M2" s="257"/>
      <c r="N2" s="257"/>
      <c r="O2" s="257"/>
      <c r="P2" s="257"/>
      <c r="Q2" s="257"/>
      <c r="R2" s="257"/>
      <c r="S2" s="257"/>
      <c r="T2" s="257"/>
      <c r="U2" s="257"/>
      <c r="V2" s="257"/>
      <c r="W2" s="257"/>
      <c r="X2" s="257"/>
      <c r="Y2" s="257"/>
      <c r="Z2" s="257"/>
      <c r="AA2" s="257"/>
      <c r="AB2" s="257"/>
      <c r="AC2" s="257"/>
      <c r="AD2" s="257"/>
      <c r="AE2" s="257"/>
    </row>
    <row r="3" spans="1:31" ht="15" customHeight="1">
      <c r="A3" s="1026" t="s">
        <v>1253</v>
      </c>
      <c r="B3" s="1027"/>
      <c r="C3" s="1028" t="str">
        <f>IF('Masque devis'!B12="","",'Masque devis'!B12)</f>
        <v/>
      </c>
      <c r="D3" s="1029"/>
      <c r="E3" s="259" t="s">
        <v>522</v>
      </c>
      <c r="F3" s="1030" t="str">
        <f>IF('Masque devis'!C11="","",'Masque devis'!C11)</f>
        <v/>
      </c>
      <c r="G3" s="1030"/>
      <c r="H3" s="1030"/>
      <c r="I3" s="1031"/>
      <c r="J3" s="257"/>
      <c r="K3" s="425"/>
      <c r="L3" s="425"/>
      <c r="M3" s="257"/>
      <c r="N3" s="257"/>
      <c r="O3" s="257"/>
      <c r="P3" s="257"/>
      <c r="Q3" s="257"/>
      <c r="R3" s="257"/>
      <c r="S3" s="257"/>
      <c r="T3" s="257"/>
      <c r="U3" s="257"/>
      <c r="V3" s="257"/>
      <c r="W3" s="257"/>
      <c r="X3" s="257"/>
      <c r="Y3" s="257"/>
      <c r="Z3" s="257"/>
      <c r="AA3" s="257"/>
      <c r="AB3" s="257"/>
      <c r="AC3" s="257"/>
      <c r="AD3" s="257"/>
      <c r="AE3" s="257"/>
    </row>
    <row r="4" spans="1:31" ht="15" customHeight="1">
      <c r="A4" s="1026" t="s">
        <v>509</v>
      </c>
      <c r="B4" s="1027"/>
      <c r="C4" s="1028" t="str">
        <f>IF('Masque devis'!B13="","",'Masque devis'!B13)</f>
        <v/>
      </c>
      <c r="D4" s="1029"/>
      <c r="E4" s="259" t="s">
        <v>1252</v>
      </c>
      <c r="F4" s="1030" t="str">
        <f>IF('Masque devis'!C12="","",'Masque devis'!C12)</f>
        <v/>
      </c>
      <c r="G4" s="1030"/>
      <c r="H4" s="1030"/>
      <c r="I4" s="1031"/>
      <c r="J4" s="257"/>
      <c r="K4" s="425"/>
      <c r="L4" s="425"/>
      <c r="M4" s="257"/>
      <c r="N4" s="257"/>
      <c r="O4" s="257"/>
      <c r="P4" s="257"/>
      <c r="Q4" s="257"/>
      <c r="R4" s="257"/>
      <c r="S4" s="257"/>
      <c r="T4" s="257"/>
      <c r="U4" s="257"/>
      <c r="V4" s="257"/>
      <c r="W4" s="257"/>
      <c r="X4" s="257"/>
      <c r="Y4" s="257"/>
      <c r="Z4" s="257"/>
      <c r="AA4" s="257"/>
      <c r="AB4" s="257"/>
      <c r="AC4" s="257"/>
      <c r="AD4" s="257"/>
      <c r="AE4" s="257"/>
    </row>
    <row r="5" spans="1:31" ht="15" customHeight="1" thickBot="1">
      <c r="A5" s="1026" t="s">
        <v>509</v>
      </c>
      <c r="B5" s="1027"/>
      <c r="C5" s="1028" t="str">
        <f>IF('Masque devis'!B14="","",'Masque devis'!B14)</f>
        <v/>
      </c>
      <c r="D5" s="1029"/>
      <c r="E5" s="262" t="s">
        <v>521</v>
      </c>
      <c r="F5" s="1032" t="str">
        <f>IF('Masque devis'!C16="","",'Masque devis'!C16)&amp;" - "&amp;IF('Masque devis'!C17="","",'Masque devis'!C17)</f>
        <v xml:space="preserve"> - </v>
      </c>
      <c r="G5" s="1032"/>
      <c r="H5" s="1032"/>
      <c r="I5" s="1033"/>
      <c r="J5" s="257"/>
      <c r="K5" s="425"/>
      <c r="L5" s="425"/>
      <c r="M5" s="257"/>
      <c r="N5" s="257"/>
      <c r="O5" s="257"/>
      <c r="P5" s="257"/>
      <c r="Q5" s="257"/>
      <c r="R5" s="257"/>
      <c r="S5" s="257"/>
      <c r="T5" s="257"/>
      <c r="U5" s="257"/>
      <c r="V5" s="257"/>
      <c r="W5" s="257"/>
      <c r="X5" s="257"/>
      <c r="Y5" s="257"/>
      <c r="Z5" s="257"/>
      <c r="AA5" s="257"/>
      <c r="AB5" s="257"/>
      <c r="AC5" s="257"/>
      <c r="AD5" s="257"/>
      <c r="AE5" s="257"/>
    </row>
    <row r="6" spans="1:31" ht="15" customHeight="1">
      <c r="A6" s="1026" t="s">
        <v>509</v>
      </c>
      <c r="B6" s="1027"/>
      <c r="C6" s="1028" t="str">
        <f>IF('Masque devis'!B15="","",'Masque devis'!B15)</f>
        <v/>
      </c>
      <c r="D6" s="1029"/>
      <c r="E6" s="263"/>
      <c r="F6" s="1036"/>
      <c r="G6" s="1036"/>
      <c r="H6" s="257"/>
      <c r="I6" s="257"/>
      <c r="J6" s="257"/>
      <c r="K6" s="425"/>
      <c r="L6" s="425"/>
      <c r="M6" s="257"/>
      <c r="N6" s="257"/>
      <c r="O6" s="257"/>
      <c r="P6" s="257"/>
      <c r="Q6" s="257"/>
      <c r="R6" s="257"/>
      <c r="S6" s="257"/>
      <c r="T6" s="257"/>
      <c r="U6" s="257"/>
      <c r="V6" s="257"/>
      <c r="W6" s="257"/>
      <c r="X6" s="257"/>
      <c r="Y6" s="257"/>
      <c r="Z6" s="257"/>
      <c r="AA6" s="257"/>
      <c r="AB6" s="257"/>
      <c r="AC6" s="257"/>
      <c r="AD6" s="257"/>
      <c r="AE6" s="257"/>
    </row>
    <row r="7" spans="1:31" ht="15" customHeight="1">
      <c r="A7" s="1026" t="s">
        <v>491</v>
      </c>
      <c r="B7" s="1027"/>
      <c r="C7" s="1028" t="str">
        <f>IF('Masque devis'!B16="","",'Masque devis'!B16)</f>
        <v/>
      </c>
      <c r="D7" s="1029"/>
      <c r="E7" s="1037" t="s">
        <v>2818</v>
      </c>
      <c r="F7" s="1038"/>
      <c r="G7" s="1038"/>
      <c r="H7" s="1038"/>
      <c r="I7" s="1038"/>
      <c r="J7" s="257"/>
      <c r="K7" s="425"/>
      <c r="L7" s="425"/>
      <c r="M7" s="257"/>
      <c r="N7" s="257"/>
      <c r="O7" s="257"/>
      <c r="P7" s="257"/>
      <c r="Q7" s="257"/>
      <c r="R7" s="257"/>
      <c r="S7" s="257"/>
      <c r="T7" s="257"/>
      <c r="U7" s="257"/>
      <c r="V7" s="257"/>
      <c r="W7" s="257"/>
      <c r="X7" s="257"/>
      <c r="Y7" s="257"/>
      <c r="Z7" s="257"/>
      <c r="AA7" s="257"/>
      <c r="AB7" s="257"/>
      <c r="AC7" s="257"/>
      <c r="AD7" s="257"/>
      <c r="AE7" s="257"/>
    </row>
    <row r="8" spans="1:31" ht="15" customHeight="1">
      <c r="A8" s="1026" t="s">
        <v>510</v>
      </c>
      <c r="B8" s="1027"/>
      <c r="C8" s="1028" t="str">
        <f>IF('Masque devis'!B17="","",'Masque devis'!B17)</f>
        <v/>
      </c>
      <c r="D8" s="1029"/>
      <c r="E8" s="1037"/>
      <c r="F8" s="1038"/>
      <c r="G8" s="1038"/>
      <c r="H8" s="1038"/>
      <c r="I8" s="1038"/>
      <c r="J8" s="257"/>
      <c r="K8" s="425"/>
      <c r="L8" s="425"/>
      <c r="M8" s="257"/>
      <c r="N8" s="257"/>
      <c r="O8" s="257"/>
      <c r="P8" s="257"/>
      <c r="Q8" s="257"/>
      <c r="R8" s="257"/>
      <c r="S8" s="257"/>
      <c r="T8" s="257"/>
      <c r="U8" s="257"/>
      <c r="V8" s="257"/>
      <c r="W8" s="257"/>
      <c r="X8" s="257"/>
      <c r="Y8" s="257"/>
      <c r="Z8" s="257"/>
      <c r="AA8" s="257"/>
      <c r="AB8" s="257"/>
      <c r="AC8" s="257"/>
      <c r="AD8" s="257"/>
      <c r="AE8" s="257"/>
    </row>
    <row r="9" spans="1:31" ht="15" customHeight="1">
      <c r="A9" s="1026" t="s">
        <v>511</v>
      </c>
      <c r="B9" s="1027"/>
      <c r="C9" s="1028" t="str">
        <f>IF('Masque devis'!B18="","",'Masque devis'!B18)</f>
        <v/>
      </c>
      <c r="D9" s="1029"/>
      <c r="E9" s="1037"/>
      <c r="F9" s="1038"/>
      <c r="G9" s="1038"/>
      <c r="H9" s="1038"/>
      <c r="I9" s="1038"/>
      <c r="J9" s="257"/>
      <c r="K9" s="425"/>
      <c r="L9" s="425"/>
      <c r="M9" s="257"/>
      <c r="N9" s="257"/>
      <c r="O9" s="257"/>
      <c r="P9" s="257"/>
      <c r="Q9" s="257"/>
      <c r="R9" s="257"/>
      <c r="S9" s="257"/>
      <c r="T9" s="257"/>
      <c r="U9" s="257"/>
      <c r="V9" s="257"/>
      <c r="W9" s="257"/>
      <c r="X9" s="257"/>
      <c r="Y9" s="257"/>
      <c r="Z9" s="257"/>
      <c r="AA9" s="257"/>
      <c r="AB9" s="257"/>
      <c r="AC9" s="257"/>
      <c r="AD9" s="257"/>
      <c r="AE9" s="257"/>
    </row>
    <row r="10" spans="1:31" ht="15" customHeight="1">
      <c r="A10" s="1026" t="s">
        <v>512</v>
      </c>
      <c r="B10" s="1027"/>
      <c r="C10" s="1028" t="str">
        <f>IF('Masque devis'!B19="","",'Masque devis'!B19)</f>
        <v/>
      </c>
      <c r="D10" s="1029"/>
      <c r="E10" s="265"/>
      <c r="F10" s="1034"/>
      <c r="G10" s="1034"/>
      <c r="H10" s="257"/>
      <c r="I10" s="257"/>
      <c r="J10" s="257"/>
      <c r="K10" s="425"/>
      <c r="L10" s="425"/>
      <c r="M10" s="257"/>
      <c r="N10" s="257"/>
      <c r="O10" s="257"/>
      <c r="P10" s="257"/>
      <c r="Q10" s="257"/>
      <c r="R10" s="257"/>
      <c r="S10" s="257"/>
      <c r="T10" s="257"/>
      <c r="U10" s="257"/>
      <c r="V10" s="257"/>
      <c r="W10" s="257"/>
      <c r="X10" s="257"/>
      <c r="Y10" s="257"/>
      <c r="Z10" s="257"/>
      <c r="AA10" s="257"/>
      <c r="AB10" s="257"/>
      <c r="AC10" s="257"/>
      <c r="AD10" s="257"/>
      <c r="AE10" s="257"/>
    </row>
    <row r="11" spans="1:31" ht="15" customHeight="1">
      <c r="A11" s="1026" t="s">
        <v>513</v>
      </c>
      <c r="B11" s="1027"/>
      <c r="C11" s="1028" t="str">
        <f>IF('Masque devis'!B20="","",'Masque devis'!B20)</f>
        <v/>
      </c>
      <c r="D11" s="1029"/>
      <c r="E11" s="264"/>
      <c r="F11" s="1045"/>
      <c r="G11" s="1045"/>
      <c r="H11" s="257"/>
      <c r="I11" s="270"/>
      <c r="J11" s="257"/>
      <c r="K11" s="425"/>
      <c r="L11" s="425"/>
      <c r="M11" s="257"/>
      <c r="N11" s="257"/>
      <c r="O11" s="257"/>
      <c r="P11" s="257"/>
      <c r="Q11" s="257"/>
      <c r="R11" s="257"/>
      <c r="S11" s="257"/>
      <c r="T11" s="257"/>
      <c r="U11" s="257"/>
      <c r="V11" s="257"/>
      <c r="W11" s="257"/>
      <c r="X11" s="257"/>
      <c r="Y11" s="257"/>
      <c r="Z11" s="257"/>
      <c r="AA11" s="257"/>
      <c r="AB11" s="257"/>
      <c r="AC11" s="257"/>
      <c r="AD11" s="257"/>
      <c r="AE11" s="257"/>
    </row>
    <row r="12" spans="1:31" ht="16.5" customHeight="1" thickBot="1">
      <c r="A12" s="1039" t="s">
        <v>514</v>
      </c>
      <c r="B12" s="1040"/>
      <c r="C12" s="1041" t="str">
        <f>IF('Masque devis'!B21="","",'Masque devis'!B21)</f>
        <v/>
      </c>
      <c r="D12" s="1042"/>
      <c r="E12" s="1043"/>
      <c r="F12" s="1044"/>
      <c r="G12" s="1044"/>
      <c r="H12" s="1044"/>
      <c r="I12" s="1044"/>
      <c r="J12" s="266"/>
      <c r="K12" s="425"/>
      <c r="L12" s="425"/>
      <c r="M12" s="257"/>
      <c r="N12" s="257"/>
      <c r="O12" s="257"/>
      <c r="P12" s="257"/>
      <c r="Q12" s="257"/>
      <c r="R12" s="257"/>
      <c r="S12" s="257"/>
      <c r="T12" s="257"/>
      <c r="U12" s="257"/>
      <c r="V12" s="257"/>
      <c r="W12" s="257"/>
      <c r="X12" s="257"/>
      <c r="Y12" s="257"/>
      <c r="Z12" s="257"/>
      <c r="AA12" s="257"/>
      <c r="AB12" s="257"/>
      <c r="AC12" s="257"/>
      <c r="AD12" s="257"/>
      <c r="AE12" s="257"/>
    </row>
    <row r="13" spans="1:31" ht="15" customHeight="1" thickBot="1">
      <c r="A13" s="257"/>
      <c r="B13" s="257"/>
      <c r="C13" s="257"/>
      <c r="D13" s="257"/>
      <c r="E13" s="760" t="s">
        <v>2652</v>
      </c>
      <c r="F13" s="801">
        <f>IF('RECAP GE'!$C$3=1,VLOOKUP(L13,'RECAP GE'!$A$11:$D$351,3,FALSE),VLOOKUP(K13,'RECAP GE'!$A$11:$D$351,3,FALSE))</f>
        <v>46083</v>
      </c>
      <c r="G13" s="257"/>
      <c r="H13" s="257"/>
      <c r="I13" s="257"/>
      <c r="J13" s="257"/>
      <c r="K13" s="425">
        <v>286</v>
      </c>
      <c r="L13" s="425">
        <v>148</v>
      </c>
      <c r="M13" s="257"/>
      <c r="N13" s="257"/>
      <c r="O13" s="257"/>
      <c r="P13" s="257"/>
      <c r="Q13" s="257"/>
      <c r="R13" s="257"/>
      <c r="S13" s="257"/>
      <c r="T13" s="257"/>
      <c r="U13" s="257"/>
      <c r="V13" s="257"/>
      <c r="W13" s="257"/>
      <c r="X13" s="257"/>
      <c r="Y13" s="257"/>
      <c r="Z13" s="257"/>
      <c r="AA13" s="257"/>
      <c r="AB13" s="257"/>
      <c r="AC13" s="257"/>
      <c r="AD13" s="257"/>
      <c r="AE13" s="257"/>
    </row>
    <row r="14" spans="1:31" ht="45.6" customHeight="1">
      <c r="A14" s="257"/>
      <c r="B14" s="257"/>
      <c r="C14" s="1014" t="s">
        <v>371</v>
      </c>
      <c r="D14" s="1015"/>
      <c r="E14" s="1016" t="str">
        <f>'RECAP GE'!C11</f>
        <v>KD110</v>
      </c>
      <c r="F14" s="1017"/>
      <c r="G14" s="268"/>
      <c r="H14" s="269"/>
      <c r="I14" s="1018" t="str">
        <f>IF('Masque devis'!B27="","","Masque devis 
"&amp;'Masque devis'!B27)</f>
        <v/>
      </c>
      <c r="J14" s="1019"/>
      <c r="K14" s="425"/>
      <c r="L14" s="267"/>
      <c r="M14" s="270">
        <f>H19+1</f>
        <v>1.25</v>
      </c>
      <c r="N14" s="257"/>
      <c r="O14" s="257"/>
      <c r="P14" s="257"/>
      <c r="Q14" s="257"/>
      <c r="R14" s="257"/>
      <c r="U14" s="257"/>
      <c r="V14" s="257"/>
      <c r="W14" s="257"/>
      <c r="X14" s="257"/>
      <c r="Y14" s="257"/>
      <c r="Z14" s="257"/>
      <c r="AA14" s="257"/>
      <c r="AB14" s="257"/>
      <c r="AC14" s="257"/>
      <c r="AD14" s="257"/>
      <c r="AE14" s="257"/>
    </row>
    <row r="15" spans="1:31" ht="16.5" customHeight="1" thickBot="1">
      <c r="A15" s="257"/>
      <c r="B15" s="257"/>
      <c r="C15" s="271" t="s">
        <v>372</v>
      </c>
      <c r="D15" s="514" t="str">
        <f>'RECAP GE'!C13</f>
        <v xml:space="preserve"> KD39L04T-AA56</v>
      </c>
      <c r="E15" s="271" t="s">
        <v>376</v>
      </c>
      <c r="F15" s="272" t="str">
        <f>'RECAP GE'!C17</f>
        <v>400/230 V</v>
      </c>
      <c r="G15" s="273"/>
      <c r="H15" s="274"/>
      <c r="I15" s="1020"/>
      <c r="J15" s="1021"/>
      <c r="K15" s="425"/>
      <c r="L15" s="267"/>
      <c r="M15" s="270">
        <f>1-H18</f>
        <v>0.44999999999999996</v>
      </c>
      <c r="N15" s="303" t="s">
        <v>370</v>
      </c>
      <c r="O15" s="257"/>
      <c r="P15" s="257"/>
      <c r="Q15" s="257"/>
      <c r="R15" s="257"/>
      <c r="U15" s="257"/>
      <c r="W15" s="257"/>
      <c r="X15" s="257"/>
      <c r="Y15" s="257"/>
      <c r="Z15" s="257"/>
      <c r="AA15" s="257"/>
      <c r="AB15" s="257"/>
      <c r="AC15" s="257"/>
      <c r="AD15" s="257"/>
      <c r="AE15" s="257"/>
    </row>
    <row r="16" spans="1:31" ht="16.5" customHeight="1">
      <c r="A16" s="257"/>
      <c r="B16" s="257"/>
      <c r="C16" s="275" t="s">
        <v>373</v>
      </c>
      <c r="D16" s="515" t="str">
        <f>'RECAP GE'!C14</f>
        <v>KH00753TO4N</v>
      </c>
      <c r="E16" s="275" t="s">
        <v>377</v>
      </c>
      <c r="F16" s="276" t="str">
        <f>'RECAP GE'!C18</f>
        <v>50 Hz</v>
      </c>
      <c r="G16" s="277"/>
      <c r="H16" s="274"/>
      <c r="I16" s="257"/>
      <c r="J16" s="257"/>
      <c r="K16" s="425"/>
      <c r="L16" s="425"/>
      <c r="M16" s="270">
        <f>H20+1</f>
        <v>1.6</v>
      </c>
      <c r="N16" s="303" t="s">
        <v>534</v>
      </c>
      <c r="O16" s="257"/>
      <c r="P16" s="257"/>
      <c r="Q16" s="257"/>
      <c r="R16" s="257"/>
      <c r="U16" s="257"/>
      <c r="W16" s="257"/>
      <c r="X16" s="257"/>
      <c r="Y16" s="257"/>
      <c r="Z16" s="257"/>
      <c r="AA16" s="257"/>
      <c r="AB16" s="257"/>
      <c r="AC16" s="257"/>
      <c r="AD16" s="257"/>
      <c r="AE16" s="257"/>
    </row>
    <row r="17" spans="1:31" ht="17.25">
      <c r="A17" s="257"/>
      <c r="B17" s="257"/>
      <c r="C17" s="278" t="s">
        <v>374</v>
      </c>
      <c r="D17" s="279" t="str">
        <f>'RECAP GE'!C15</f>
        <v>110 KVA</v>
      </c>
      <c r="E17" s="275" t="s">
        <v>378</v>
      </c>
      <c r="F17" s="280" t="str">
        <f>'RECAP GE'!C19</f>
        <v>APM303</v>
      </c>
      <c r="G17" s="521">
        <v>3</v>
      </c>
      <c r="H17" s="274"/>
      <c r="I17" s="1035" t="s">
        <v>876</v>
      </c>
      <c r="J17" s="1035"/>
      <c r="K17" s="425"/>
      <c r="L17" s="425"/>
      <c r="M17" s="257"/>
      <c r="N17" s="303" t="s">
        <v>535</v>
      </c>
      <c r="O17" s="257"/>
      <c r="P17" s="257"/>
      <c r="Q17" s="257"/>
      <c r="R17" s="257"/>
      <c r="S17" s="257"/>
      <c r="T17" s="257"/>
      <c r="U17" s="257"/>
      <c r="W17" s="257"/>
      <c r="X17" s="257"/>
      <c r="Y17" s="257"/>
      <c r="Z17" s="257"/>
      <c r="AA17" s="257"/>
      <c r="AB17" s="257"/>
      <c r="AC17" s="257"/>
      <c r="AD17" s="257"/>
      <c r="AE17" s="257"/>
    </row>
    <row r="18" spans="1:31" ht="16.5">
      <c r="A18" s="257"/>
      <c r="B18" s="257"/>
      <c r="C18" s="281" t="s">
        <v>375</v>
      </c>
      <c r="D18" s="282" t="str">
        <f>'RECAP GE'!C16</f>
        <v>100 KVA</v>
      </c>
      <c r="E18" s="281" t="s">
        <v>379</v>
      </c>
      <c r="F18" s="282" t="str">
        <f>'RECAP GE'!C21</f>
        <v>Co164</v>
      </c>
      <c r="G18" s="283" t="s">
        <v>450</v>
      </c>
      <c r="H18" s="284">
        <v>0.55000000000000004</v>
      </c>
      <c r="I18" s="1009">
        <f>INSTAL!N187</f>
        <v>28380.75</v>
      </c>
      <c r="J18" s="1009"/>
      <c r="M18" s="257"/>
      <c r="N18" s="303" t="s">
        <v>536</v>
      </c>
      <c r="O18" s="257"/>
      <c r="P18" s="257"/>
      <c r="Q18" s="257"/>
      <c r="U18" s="257"/>
      <c r="W18" s="257"/>
      <c r="X18" s="257"/>
      <c r="Y18" s="257"/>
      <c r="Z18" s="257"/>
      <c r="AA18" s="257"/>
      <c r="AB18" s="257"/>
      <c r="AC18" s="257"/>
      <c r="AD18" s="257"/>
      <c r="AE18" s="257"/>
    </row>
    <row r="19" spans="1:31" ht="16.5">
      <c r="A19" s="257"/>
      <c r="B19" s="257"/>
      <c r="C19" s="624" t="str">
        <f>IF(A25="x",E25,IF(A26="x",E26,IF(A27="x",E27,IF(A28="x",E28,IF(A29="x",E29,E25)))))</f>
        <v>568 L</v>
      </c>
      <c r="D19" s="615" t="str">
        <f>E24</f>
        <v>M147</v>
      </c>
      <c r="E19" s="614" t="str">
        <f>IF(A25="x",C25,IF(A26="x",C26,IF(A27="x",C27,IF(A28="x",C28,IF(A29="x",C29,"Version compact II")))))</f>
        <v>Réservoir châssis 24h</v>
      </c>
      <c r="F19" s="613">
        <f>IF(A25="x",D25,IF(A26="x",D26,IF(A27="x",D27,IF(A28="x",D28,IF(A29="x",D29,E23)))))</f>
        <v>1500</v>
      </c>
      <c r="G19" s="628" t="s">
        <v>2578</v>
      </c>
      <c r="H19" s="285">
        <v>0.25</v>
      </c>
      <c r="I19" s="1009"/>
      <c r="J19" s="1009"/>
      <c r="M19" s="257"/>
      <c r="N19" s="303" t="s">
        <v>537</v>
      </c>
      <c r="O19" s="257"/>
      <c r="P19" s="257"/>
      <c r="Q19" s="257"/>
      <c r="R19" s="522">
        <f>INSTAL!N195</f>
        <v>0.2181108674013196</v>
      </c>
      <c r="U19" s="257"/>
      <c r="W19" s="257"/>
      <c r="X19" s="257"/>
      <c r="Y19" s="257"/>
      <c r="Z19" s="257"/>
      <c r="AA19" s="257"/>
      <c r="AB19" s="257"/>
      <c r="AC19" s="257"/>
      <c r="AD19" s="257"/>
      <c r="AE19" s="257"/>
    </row>
    <row r="20" spans="1:31" ht="19.5" customHeight="1">
      <c r="A20" s="257"/>
      <c r="B20" s="257"/>
      <c r="C20" s="257"/>
      <c r="D20" s="257"/>
      <c r="E20" s="257"/>
      <c r="F20" s="257"/>
      <c r="G20" s="628" t="s">
        <v>2579</v>
      </c>
      <c r="H20" s="285">
        <v>0.6</v>
      </c>
      <c r="I20" s="257"/>
      <c r="J20" s="257"/>
      <c r="K20" s="425"/>
      <c r="L20" s="425"/>
      <c r="M20" s="257"/>
      <c r="N20" s="303" t="s">
        <v>538</v>
      </c>
      <c r="O20" s="257"/>
      <c r="P20" s="257"/>
      <c r="Q20" s="257"/>
      <c r="U20" s="257"/>
      <c r="W20" s="257"/>
      <c r="X20" s="257"/>
      <c r="Y20" s="257"/>
      <c r="Z20" s="257"/>
      <c r="AA20" s="257"/>
      <c r="AB20" s="257"/>
      <c r="AC20" s="257"/>
      <c r="AD20" s="257"/>
      <c r="AE20" s="257"/>
    </row>
    <row r="21" spans="1:31" ht="8.25" customHeight="1">
      <c r="A21" s="257"/>
      <c r="B21" s="257"/>
      <c r="C21" s="257"/>
      <c r="D21" s="257"/>
      <c r="E21" s="257"/>
      <c r="F21" s="257"/>
      <c r="G21" s="257"/>
      <c r="H21" s="257"/>
      <c r="I21" s="257"/>
      <c r="J21" s="257"/>
      <c r="K21" s="425"/>
      <c r="L21" s="425"/>
      <c r="M21" s="257"/>
      <c r="N21" s="303"/>
      <c r="O21" s="257"/>
      <c r="P21" s="257"/>
      <c r="Q21" s="257"/>
      <c r="U21" s="257"/>
      <c r="W21" s="257"/>
      <c r="X21" s="257"/>
      <c r="Y21" s="257"/>
      <c r="Z21" s="257"/>
      <c r="AA21" s="257"/>
      <c r="AB21" s="257"/>
      <c r="AC21" s="257"/>
      <c r="AD21" s="257"/>
      <c r="AE21" s="257"/>
    </row>
    <row r="22" spans="1:31" ht="18">
      <c r="A22" s="287" t="s">
        <v>441</v>
      </c>
      <c r="B22" s="288" t="s">
        <v>443</v>
      </c>
      <c r="C22" s="1010" t="str">
        <f>E14</f>
        <v>KD110</v>
      </c>
      <c r="D22" s="1011"/>
      <c r="E22" s="1012"/>
      <c r="F22" s="289" t="s">
        <v>532</v>
      </c>
      <c r="G22" s="290" t="s">
        <v>531</v>
      </c>
      <c r="H22" s="291" t="s">
        <v>484</v>
      </c>
      <c r="I22" s="292" t="s">
        <v>747</v>
      </c>
      <c r="J22" s="292"/>
      <c r="K22" s="427" t="s">
        <v>1367</v>
      </c>
      <c r="L22" s="427" t="s">
        <v>1368</v>
      </c>
      <c r="M22" s="293"/>
      <c r="N22" s="427" t="s">
        <v>1367</v>
      </c>
      <c r="O22" s="427" t="s">
        <v>1368</v>
      </c>
      <c r="P22" s="427" t="s">
        <v>1367</v>
      </c>
      <c r="Q22" s="427" t="s">
        <v>1368</v>
      </c>
      <c r="T22" s="257"/>
      <c r="U22" s="257"/>
      <c r="V22" s="286"/>
      <c r="W22" s="257"/>
      <c r="X22" s="257"/>
      <c r="Y22" s="257"/>
      <c r="Z22" s="257"/>
      <c r="AA22" s="257"/>
      <c r="AB22" s="257"/>
      <c r="AC22" s="257"/>
      <c r="AD22" s="257"/>
      <c r="AE22" s="257"/>
    </row>
    <row r="23" spans="1:31" ht="16.5" customHeight="1">
      <c r="A23" s="513" t="s">
        <v>481</v>
      </c>
      <c r="B23" s="512"/>
      <c r="C23" s="1022" t="str">
        <f>IF('RECAP GE'!$C$3=1,VLOOKUP(L23,'RECAP GE'!$A$11:$B$300,2,FALSE),VLOOKUP(K23,'RECAP GE'!$A$11:$B$300,2,FALSE))</f>
        <v xml:space="preserve">Version Compact avec radiateur et ventilateur attelé, démareur électrique avec batterie, silencieux 9 dB séparé,
         fitre à air sec, sécurités PH et TE, réservoir GO intégré au chassis. </v>
      </c>
      <c r="D23" s="1023"/>
      <c r="E23" s="507">
        <f>IF('RECAP GE'!$C$3=1,VLOOKUP(O23,'RECAP GE'!$A$11:$D$351,3,FALSE),VLOOKUP(N23,'RECAP GE'!$A$11:$D$351,3,FALSE))</f>
        <v>1080</v>
      </c>
      <c r="F23" s="294">
        <f>IF('RECAP GE'!$C$3=1,VLOOKUP(L23,'RECAP GE'!$A$11:$D$351,3,FALSE),VLOOKUP(K23,'RECAP GE'!$A$11:$D$351,3,FALSE))</f>
        <v>23712</v>
      </c>
      <c r="G23" s="294" t="str">
        <f>IF(B23="","",IFERROR(VLOOKUP(K23,'RECAP GE'!$A$11:$D$351,3,FALSE),""))</f>
        <v/>
      </c>
      <c r="H23" s="295"/>
      <c r="I23" s="296" t="str">
        <f>IFERROR(IF('RECAP GE'!$C$3=1,VLOOKUP(L23,'RECAP GE'!$A$11:$D$351,4,FALSE),VLOOKUP(K23,'RECAP GE'!$A$11:$D$351,4,FALSE)),"")</f>
        <v>II_F</v>
      </c>
      <c r="J23" s="297" t="str">
        <f>IF(A23="","","Base")&amp;IF(B23="","","Op")</f>
        <v>Base</v>
      </c>
      <c r="K23" s="428">
        <v>12</v>
      </c>
      <c r="L23" s="428">
        <v>14</v>
      </c>
      <c r="M23" s="257"/>
      <c r="N23" s="435">
        <v>98</v>
      </c>
      <c r="O23" s="435">
        <v>142</v>
      </c>
      <c r="P23" s="435"/>
      <c r="Q23" s="435"/>
      <c r="T23" s="257"/>
      <c r="U23" s="257"/>
      <c r="V23" s="286"/>
      <c r="W23" s="257"/>
      <c r="X23" s="257"/>
      <c r="Y23" s="257"/>
      <c r="Z23" s="257"/>
      <c r="AA23" s="257"/>
      <c r="AB23" s="257"/>
      <c r="AC23" s="257"/>
      <c r="AD23" s="257"/>
      <c r="AE23" s="257"/>
    </row>
    <row r="24" spans="1:31" ht="16.5">
      <c r="A24" s="510" t="str">
        <f>IF($G$17=1,"","x")</f>
        <v>x</v>
      </c>
      <c r="B24" s="300"/>
      <c r="C24" s="990" t="str">
        <f>IF('RECAP GE'!$C$3=1,VLOOKUP(L24,'RECAP GE'!$A$11:$D$351,2,FALSE),VLOOKUP(K24,'RECAP GE'!$A$11:$D$351,2,FALSE))</f>
        <v xml:space="preserve">Capot extérieur SILENT (Version IV_F) - </v>
      </c>
      <c r="D24" s="1013"/>
      <c r="E24" s="301" t="str">
        <f>IF('RECAP GE'!$C$3=1,VLOOKUP(O24,'RECAP GE'!$A$11:$D$351,3,FALSE),VLOOKUP(N24,'RECAP GE'!$A$11:$D$351,3,FALSE))</f>
        <v>M147</v>
      </c>
      <c r="F24" s="294">
        <f>IF(A24="","",IF('RECAP GE'!$C$3=1,VLOOKUP(L24,'RECAP GE'!$A$11:$D$351,3,FALSE),VLOOKUP(K24,'RECAP GE'!$A$11:$D$351,3,FALSE)))</f>
        <v>3246</v>
      </c>
      <c r="G24" s="294" t="str">
        <f>IF(B24="","",IFERROR(VLOOKUP(K24,'RECAP GE'!$A$11:$D$351,3,FALSE),""))</f>
        <v/>
      </c>
      <c r="H24" s="302" t="str">
        <f>IFERROR(IF(B26="",0,G24*$M$15*$M$14*($F$264+1)),"")</f>
        <v/>
      </c>
      <c r="I24" s="296" t="str">
        <f>IFERROR(IF('RECAP GE'!$C$3=1,VLOOKUP(L24,'RECAP GE'!$A$11:$D$351,4,FALSE),VLOOKUP(K24,'RECAP GE'!$A$11:$D$351,4,FALSE)),"")</f>
        <v>SIM</v>
      </c>
      <c r="J24" s="297" t="str">
        <f>IF(A24="","","Base")&amp;IF(B24="","","Op")</f>
        <v>Base</v>
      </c>
      <c r="K24" s="429">
        <v>14</v>
      </c>
      <c r="L24" s="429">
        <v>16</v>
      </c>
      <c r="M24" s="257"/>
      <c r="N24" s="436">
        <v>67</v>
      </c>
      <c r="O24" s="436">
        <v>96</v>
      </c>
      <c r="P24" s="436"/>
      <c r="Q24" s="436"/>
      <c r="T24" s="257"/>
      <c r="U24" s="257"/>
      <c r="V24" s="286"/>
      <c r="W24" s="257"/>
      <c r="X24" s="257"/>
      <c r="Y24" s="257"/>
      <c r="Z24" s="257"/>
      <c r="AA24" s="257"/>
      <c r="AB24" s="257"/>
      <c r="AC24" s="257"/>
      <c r="AD24" s="257"/>
      <c r="AE24" s="257"/>
    </row>
    <row r="25" spans="1:31" ht="16.5">
      <c r="A25" s="510" t="str">
        <f>IF($G$17=2,"x","")</f>
        <v/>
      </c>
      <c r="B25" s="300"/>
      <c r="C25" s="439" t="s">
        <v>534</v>
      </c>
      <c r="D25" s="507">
        <f>IF('RECAP GE'!$C$3=1,VLOOKUP(Q25,'RECAP GE'!$A$11:$D$300,3,FALSE),VLOOKUP(P25,'RECAP GE'!$A$11:$D$300,3,FALSE))</f>
        <v>1310</v>
      </c>
      <c r="E25" s="301" t="str">
        <f>IF('RECAP GE'!$C$3=1,VLOOKUP(L25,'RECAP GE'!$A$11:$D$351,3,FALSE),VLOOKUP(K25,'RECAP GE'!$A$11:$D$351,3,FALSE))</f>
        <v>181 L</v>
      </c>
      <c r="F25" s="304"/>
      <c r="G25" s="304"/>
      <c r="H25" s="304"/>
      <c r="I25" s="296" t="s">
        <v>93</v>
      </c>
      <c r="J25" s="297" t="str">
        <f t="shared" ref="J25:J90" si="0">IF(A25="","","Base")&amp;IF(B25="","","Op")</f>
        <v/>
      </c>
      <c r="K25" s="430">
        <v>68</v>
      </c>
      <c r="L25" s="430">
        <v>97</v>
      </c>
      <c r="M25" s="257"/>
      <c r="N25" s="435">
        <v>58</v>
      </c>
      <c r="P25" s="435">
        <v>99</v>
      </c>
      <c r="Q25" s="435">
        <v>143</v>
      </c>
      <c r="T25" s="257"/>
      <c r="U25" s="257"/>
      <c r="V25" s="286"/>
      <c r="W25" s="257"/>
      <c r="X25" s="257"/>
      <c r="Y25" s="257"/>
      <c r="Z25" s="257"/>
      <c r="AA25" s="257"/>
      <c r="AB25" s="257"/>
      <c r="AC25" s="257"/>
      <c r="AD25" s="257"/>
      <c r="AE25" s="257"/>
    </row>
    <row r="26" spans="1:31" ht="16.5">
      <c r="A26" s="510" t="str">
        <f>IF($G$17=3,"x","")</f>
        <v>x</v>
      </c>
      <c r="B26" s="300" t="s">
        <v>481</v>
      </c>
      <c r="C26" s="439" t="s">
        <v>535</v>
      </c>
      <c r="D26" s="507">
        <f>IF('RECAP GE'!$C$3=1,"",VLOOKUP(P26,'RECAP GE'!$A$11:$D$300,3,FALSE))</f>
        <v>1500</v>
      </c>
      <c r="E26" s="301" t="str">
        <f>IF('RECAP GE'!$C$3=1,VLOOKUP(L26,'RECAP GE'!$A$11:$D$351,3,FALSE),VLOOKUP(K26,'RECAP GE'!$A$11:$D$351,3,FALSE))</f>
        <v>568 L</v>
      </c>
      <c r="F26" s="294">
        <f>IF(A26="","",IF('RECAP GE'!$C$3=1,"",VLOOKUP(N26,'RECAP GE'!$A$11:$D$351,3,FALSE)))</f>
        <v>4350</v>
      </c>
      <c r="G26" s="294">
        <f>IF(B26="","",IFERROR(VLOOKUP(N26,'RECAP GE'!$A$11:$D$351,3,FALSE),""))</f>
        <v>4350</v>
      </c>
      <c r="H26" s="305">
        <f t="shared" ref="H26:H57" si="1">IFERROR(IF(B26="",0,G26*$M$15*$M$14*($F$264+1)),"")</f>
        <v>2446.8749999999995</v>
      </c>
      <c r="I26" s="296" t="str">
        <f>IFERROR(IF('RECAP GE'!$C$3=1,VLOOKUP(L26,'RECAP GE'!$A$11:$D$351,4,FALSE),VLOOKUP(N26,'RECAP GE'!$A$11:$D$351,4,FALSE)),"")</f>
        <v>FD12</v>
      </c>
      <c r="J26" s="297" t="str">
        <f t="shared" si="0"/>
        <v>BaseOp</v>
      </c>
      <c r="K26" s="430">
        <v>60</v>
      </c>
      <c r="L26" s="430">
        <v>92</v>
      </c>
      <c r="M26" s="257"/>
      <c r="N26" s="435">
        <v>123</v>
      </c>
      <c r="O26" s="437"/>
      <c r="P26" s="435">
        <v>100</v>
      </c>
      <c r="Q26" s="435">
        <v>144</v>
      </c>
      <c r="T26" s="257"/>
      <c r="U26" s="257"/>
      <c r="V26" s="286"/>
      <c r="W26" s="257"/>
      <c r="X26" s="257"/>
      <c r="Y26" s="257"/>
      <c r="Z26" s="257"/>
      <c r="AA26" s="257"/>
      <c r="AB26" s="257"/>
      <c r="AC26" s="257"/>
      <c r="AD26" s="257"/>
      <c r="AE26" s="257"/>
    </row>
    <row r="27" spans="1:31" ht="16.5">
      <c r="A27" s="510" t="str">
        <f>IF($G$17=4,"x","")</f>
        <v/>
      </c>
      <c r="B27" s="300" t="s">
        <v>481</v>
      </c>
      <c r="C27" s="439" t="s">
        <v>536</v>
      </c>
      <c r="D27" s="507">
        <f>IF('RECAP GE'!$C$3=1,"",VLOOKUP(P27,'RECAP GE'!$A$11:$D$300,3,FALSE))</f>
        <v>1590</v>
      </c>
      <c r="E27" s="301" t="str">
        <f>IF('RECAP GE'!$C$3=1,VLOOKUP(L27,'RECAP GE'!$A$11:$D$351,3,FALSE),VLOOKUP(K27,'RECAP GE'!$A$11:$D$351,3,FALSE))</f>
        <v>999 L</v>
      </c>
      <c r="F27" s="294" t="str">
        <f>IF(A27="","",IF('RECAP GE'!$C$3=1,"",VLOOKUP(N27,'RECAP GE'!$A$11:$D$351,3,FALSE)))</f>
        <v/>
      </c>
      <c r="G27" s="294">
        <f>IF(B27="","",IFERROR(VLOOKUP(N27,'RECAP GE'!$A$11:$D$351,3,FALSE),""))</f>
        <v>4432</v>
      </c>
      <c r="H27" s="305">
        <f t="shared" si="1"/>
        <v>2493</v>
      </c>
      <c r="I27" s="296" t="str">
        <f>IFERROR(IF('RECAP GE'!$C$3=1,VLOOKUP(L27,'RECAP GE'!$A$11:$D$351,4,FALSE),VLOOKUP(N27,'RECAP GE'!$A$11:$D$351,4,FALSE)),"")</f>
        <v>FD25</v>
      </c>
      <c r="J27" s="297" t="str">
        <f t="shared" si="0"/>
        <v>Op</v>
      </c>
      <c r="K27" s="430">
        <v>62</v>
      </c>
      <c r="L27" s="430">
        <v>93</v>
      </c>
      <c r="M27" s="257"/>
      <c r="N27" s="435">
        <v>128</v>
      </c>
      <c r="O27" s="437"/>
      <c r="P27" s="435">
        <v>101</v>
      </c>
      <c r="Q27" s="435">
        <v>145</v>
      </c>
      <c r="T27" s="257"/>
      <c r="U27" s="257"/>
      <c r="V27" s="286"/>
      <c r="W27" s="257"/>
      <c r="X27" s="257"/>
      <c r="Y27" s="257"/>
      <c r="Z27" s="257"/>
      <c r="AA27" s="257"/>
      <c r="AB27" s="257"/>
      <c r="AC27" s="257"/>
      <c r="AD27" s="257"/>
      <c r="AE27" s="257"/>
    </row>
    <row r="28" spans="1:31" ht="16.5">
      <c r="A28" s="510" t="str">
        <f>IF($G$17=5,"x","")</f>
        <v/>
      </c>
      <c r="B28" s="300"/>
      <c r="C28" s="439" t="s">
        <v>537</v>
      </c>
      <c r="D28" s="507" t="str">
        <f>IF('RECAP GE'!$C$3=1,"",VLOOKUP(P28,'RECAP GE'!$A$11:$D$300,3,FALSE))</f>
        <v/>
      </c>
      <c r="E28" s="301" t="str">
        <f>IF('RECAP GE'!$C$3=1,VLOOKUP(L28,'RECAP GE'!$A$11:$D$351,3,FALSE),VLOOKUP(K28,'RECAP GE'!$A$11:$D$351,3,FALSE))</f>
        <v>*</v>
      </c>
      <c r="F28" s="294" t="str">
        <f>IF(A28="","",IF('RECAP GE'!$C$3=1,"",VLOOKUP(N28,'RECAP GE'!$A$11:$D$351,3,FALSE)))</f>
        <v/>
      </c>
      <c r="G28" s="294" t="str">
        <f>IF(B28="","",IFERROR(VLOOKUP(N28,'RECAP GE'!$A$11:$D$351,3,FALSE),""))</f>
        <v/>
      </c>
      <c r="H28" s="305">
        <f t="shared" si="1"/>
        <v>0</v>
      </c>
      <c r="I28" s="296" t="str">
        <f>IFERROR(IF('RECAP GE'!$C$3=1,VLOOKUP(L28,'RECAP GE'!$A$11:$D$351,4,FALSE),VLOOKUP(N28,'RECAP GE'!$A$11:$D$351,4,FALSE)),"")</f>
        <v>72h</v>
      </c>
      <c r="J28" s="297" t="str">
        <f t="shared" si="0"/>
        <v/>
      </c>
      <c r="K28" s="430">
        <v>64</v>
      </c>
      <c r="L28" s="430">
        <v>94</v>
      </c>
      <c r="M28" s="257"/>
      <c r="N28" s="435">
        <v>63</v>
      </c>
      <c r="O28" s="437"/>
      <c r="P28" s="435">
        <v>102</v>
      </c>
      <c r="Q28" s="435">
        <v>146</v>
      </c>
      <c r="T28" s="257"/>
      <c r="U28" s="257"/>
      <c r="V28" s="286"/>
      <c r="W28" s="257"/>
      <c r="X28" s="257"/>
      <c r="Y28" s="257"/>
      <c r="Z28" s="257"/>
      <c r="AA28" s="257"/>
      <c r="AB28" s="257"/>
      <c r="AC28" s="257"/>
      <c r="AD28" s="257"/>
      <c r="AE28" s="257"/>
    </row>
    <row r="29" spans="1:31" ht="16.5">
      <c r="A29" s="511" t="str">
        <f>IF($G$17=6,"x","")</f>
        <v/>
      </c>
      <c r="B29" s="306"/>
      <c r="C29" s="440" t="s">
        <v>538</v>
      </c>
      <c r="D29" s="508" t="str">
        <f>IF('RECAP GE'!$C$3=1,"",VLOOKUP(P29,'RECAP GE'!$A$11:$D$300,3,FALSE))</f>
        <v/>
      </c>
      <c r="E29" s="307" t="str">
        <f>IF('RECAP GE'!$C$3=1,VLOOKUP(L29,'RECAP GE'!$A$11:$D$351,3,FALSE),VLOOKUP(K29,'RECAP GE'!$A$11:$D$351,3,FALSE))</f>
        <v>*</v>
      </c>
      <c r="F29" s="294" t="str">
        <f>IF(A29="","",IF('RECAP GE'!$C$3=1,"",VLOOKUP(N29,'RECAP GE'!$A$11:$D$351,3,FALSE)))</f>
        <v/>
      </c>
      <c r="G29" s="294" t="str">
        <f>IF(B29="","",IFERROR(VLOOKUP(N29,'RECAP GE'!$A$11:$D$351,3,FALSE),""))</f>
        <v/>
      </c>
      <c r="H29" s="305">
        <f t="shared" si="1"/>
        <v>0</v>
      </c>
      <c r="I29" s="296" t="str">
        <f>IFERROR(IF('RECAP GE'!$C$3=1,VLOOKUP(L29,'RECAP GE'!$A$11:$D$351,4,FALSE),VLOOKUP(N29,'RECAP GE'!$A$11:$D$351,4,FALSE)),"")</f>
        <v>96h</v>
      </c>
      <c r="J29" s="297" t="str">
        <f t="shared" si="0"/>
        <v/>
      </c>
      <c r="K29" s="430">
        <v>66</v>
      </c>
      <c r="L29" s="430">
        <v>95</v>
      </c>
      <c r="M29" s="257"/>
      <c r="N29" s="435">
        <v>65</v>
      </c>
      <c r="O29" s="437"/>
      <c r="P29" s="435">
        <v>103</v>
      </c>
      <c r="Q29" s="435">
        <v>147</v>
      </c>
      <c r="T29" s="257"/>
      <c r="U29" s="257"/>
      <c r="V29" s="286"/>
      <c r="W29" s="257"/>
      <c r="X29" s="257"/>
      <c r="Y29" s="257"/>
      <c r="Z29" s="257"/>
      <c r="AA29" s="257"/>
      <c r="AB29" s="257"/>
      <c r="AC29" s="257"/>
      <c r="AD29" s="257"/>
      <c r="AE29" s="257"/>
    </row>
    <row r="30" spans="1:31" ht="16.5">
      <c r="A30" s="509" t="s">
        <v>481</v>
      </c>
      <c r="B30" s="308"/>
      <c r="C30" s="1003" t="str">
        <f>IF('RECAP GE'!$C$3=1,VLOOKUP(L30,'RECAP GE'!$A$11:$D$351,2,FALSE),VLOOKUP(K30,'RECAP GE'!$A$11:$D$351,2,FALSE))</f>
        <v xml:space="preserve">Arceau de levage monté sur groupe - Arceau levage - </v>
      </c>
      <c r="D30" s="1046"/>
      <c r="E30" s="1005"/>
      <c r="F30" s="294">
        <f>IF(A30="","",IF('RECAP GE'!$C$3=1,VLOOKUP(L30,'RECAP GE'!$A$11:$D$351,3,FALSE),VLOOKUP(K30,'RECAP GE'!$A$11:$D$351,3,FALSE)))</f>
        <v>794</v>
      </c>
      <c r="G30" s="294" t="str">
        <f>IF(B30="","",IF('RECAP GE'!$C$3=1,VLOOKUP(L30,'RECAP GE'!$A$11:$D$351,3,FALSE),VLOOKUP(K30,'RECAP GE'!$A$11:$D$351,3,FALSE)))</f>
        <v/>
      </c>
      <c r="H30" s="305">
        <f t="shared" si="1"/>
        <v>0</v>
      </c>
      <c r="I30" s="296" t="str">
        <f>IFERROR(IF('RECAP GE'!$C$3=1,VLOOKUP(L30,'RECAP GE'!$A$11:$D$351,4,FALSE),VLOOKUP(K30,'RECAP GE'!$A$11:$D$351,4,FALSE)),"")</f>
        <v>CN11</v>
      </c>
      <c r="J30" s="297" t="str">
        <f t="shared" si="0"/>
        <v>Base</v>
      </c>
      <c r="K30" s="430">
        <v>73</v>
      </c>
      <c r="L30" s="428">
        <v>17</v>
      </c>
      <c r="M30" s="257"/>
      <c r="N30" s="435">
        <v>40</v>
      </c>
      <c r="O30" s="438"/>
      <c r="P30" s="438"/>
      <c r="Q30" s="438"/>
      <c r="T30" s="257"/>
      <c r="U30" s="257"/>
      <c r="V30" s="303"/>
      <c r="W30" s="257"/>
      <c r="X30" s="257"/>
      <c r="Y30" s="257"/>
      <c r="Z30" s="257"/>
      <c r="AA30" s="257"/>
      <c r="AB30" s="257"/>
      <c r="AC30" s="257"/>
      <c r="AD30" s="257"/>
      <c r="AE30" s="257"/>
    </row>
    <row r="31" spans="1:31" ht="16.5">
      <c r="A31" s="308"/>
      <c r="B31" s="308"/>
      <c r="C31" s="1047" t="str">
        <f>IF('RECAP GE'!$C$3=1,VLOOKUP(L31,'RECAP GE'!$A$11:$D$351,2,FALSE),VLOOKUP(K31,'RECAP GE'!$A$11:$D$351,2,FALSE))</f>
        <v xml:space="preserve">Gaine de rejet d’air - </v>
      </c>
      <c r="D31" s="1048"/>
      <c r="E31" s="1049"/>
      <c r="F31" s="294" t="str">
        <f>IF(A31="","",IF('RECAP GE'!$C$3=1,VLOOKUP(L31,'RECAP GE'!$A$11:$D$351,3,FALSE),VLOOKUP(K31,'RECAP GE'!$A$11:$D$351,3,FALSE)))</f>
        <v/>
      </c>
      <c r="G31" s="294" t="str">
        <f>IF(B31="","",IF('RECAP GE'!$C$3=1,VLOOKUP(L31,'RECAP GE'!$A$11:$D$351,3,FALSE),VLOOKUP(K31,'RECAP GE'!$A$11:$D$351,3,FALSE)))</f>
        <v/>
      </c>
      <c r="H31" s="305">
        <f t="shared" si="1"/>
        <v>0</v>
      </c>
      <c r="I31" s="296" t="str">
        <f>IFERROR(IF('RECAP GE'!$C$3=1,VLOOKUP(L31,'RECAP GE'!$A$11:$D$351,4,FALSE),VLOOKUP(K31,'RECAP GE'!$A$11:$D$351,4,FALSE)),"")</f>
        <v>CN03</v>
      </c>
      <c r="J31" s="297" t="str">
        <f t="shared" si="0"/>
        <v/>
      </c>
      <c r="K31" s="430">
        <v>15</v>
      </c>
      <c r="L31" s="428">
        <v>33</v>
      </c>
      <c r="M31" s="257"/>
      <c r="N31" s="435"/>
      <c r="O31" s="438"/>
      <c r="P31" s="438"/>
      <c r="Q31" s="438"/>
      <c r="T31" s="257"/>
      <c r="U31" s="257"/>
      <c r="V31" s="303"/>
      <c r="W31" s="257"/>
      <c r="X31" s="257"/>
      <c r="Y31" s="257"/>
      <c r="Z31" s="257"/>
      <c r="AA31" s="257"/>
      <c r="AB31" s="257"/>
      <c r="AC31" s="257"/>
      <c r="AD31" s="257"/>
      <c r="AE31" s="257"/>
    </row>
    <row r="32" spans="1:31" ht="16.5">
      <c r="A32" s="308" t="s">
        <v>481</v>
      </c>
      <c r="B32" s="308"/>
      <c r="C32" s="1003" t="str">
        <f>IF('RECAP GE'!$C$3=1,VLOOKUP(L32,'RECAP GE'!$A$11:$D$351,2,FALSE),VLOOKUP(K32,'RECAP GE'!$A$11:$D$351,2,FALSE))</f>
        <v>Grille de protection des parties chaudes (Norme CE ISO 8528-13) - FAUX</v>
      </c>
      <c r="D32" s="1004"/>
      <c r="E32" s="1005"/>
      <c r="F32" s="294">
        <f>IF(A32="","",IF('RECAP GE'!$C$3=1,VLOOKUP(L32,'RECAP GE'!$A$11:$D$351,3,FALSE),VLOOKUP(K32,'RECAP GE'!$A$11:$D$351,3,FALSE)))</f>
        <v>393</v>
      </c>
      <c r="G32" s="294" t="str">
        <f>IF(B32="","",IF('RECAP GE'!$C$3=1,VLOOKUP(L32,'RECAP GE'!$A$11:$D$351,3,FALSE),VLOOKUP(K32,'RECAP GE'!$A$11:$D$351,3,FALSE)))</f>
        <v/>
      </c>
      <c r="H32" s="305">
        <f t="shared" si="1"/>
        <v>0</v>
      </c>
      <c r="I32" s="296" t="str">
        <f>IFERROR(IF('RECAP GE'!$C$3=1,VLOOKUP(L32,'RECAP GE'!$A$11:$D$351,4,FALSE),VLOOKUP(K32,'RECAP GE'!$A$11:$D$351,4,FALSE)),"")</f>
        <v>CEL02</v>
      </c>
      <c r="J32" s="297" t="str">
        <f t="shared" si="0"/>
        <v>Base</v>
      </c>
      <c r="K32" s="430">
        <v>23</v>
      </c>
      <c r="L32" s="428">
        <v>31</v>
      </c>
      <c r="M32" s="257"/>
      <c r="N32" s="435">
        <v>25</v>
      </c>
      <c r="O32" s="438"/>
      <c r="P32" s="438"/>
      <c r="Q32" s="438"/>
      <c r="T32" s="257"/>
      <c r="U32" s="257"/>
      <c r="V32" s="303"/>
      <c r="W32" s="257"/>
      <c r="X32" s="257"/>
      <c r="Y32" s="257"/>
      <c r="Z32" s="257"/>
      <c r="AA32" s="257"/>
      <c r="AB32" s="257"/>
      <c r="AC32" s="257"/>
      <c r="AD32" s="257"/>
      <c r="AE32" s="257"/>
    </row>
    <row r="33" spans="1:31" ht="16.5">
      <c r="A33" s="308"/>
      <c r="B33" s="308"/>
      <c r="C33" s="990" t="str">
        <f>IF('RECAP GE'!$C$3=1,VLOOKUP(L33,'RECAP GE'!$A$11:$D$351,2,FALSE),VLOOKUP(K33,'RECAP GE'!$A$11:$D$351,2,FALSE))</f>
        <v xml:space="preserve">Grille de faisceau radiateur (Version open uniquement) - </v>
      </c>
      <c r="D33" s="991"/>
      <c r="E33" s="992"/>
      <c r="F33" s="294" t="str">
        <f>IF(A33="","",IF('RECAP GE'!$C$3=1,VLOOKUP(L33,'RECAP GE'!$A$11:$D$351,3,FALSE),VLOOKUP(K33,'RECAP GE'!$A$11:$D$351,3,FALSE)))</f>
        <v/>
      </c>
      <c r="G33" s="294" t="str">
        <f>IF(B33="","",IF('RECAP GE'!$C$3=1,VLOOKUP(L33,'RECAP GE'!$A$11:$D$351,3,FALSE),VLOOKUP(K33,'RECAP GE'!$A$11:$D$351,3,FALSE)))</f>
        <v/>
      </c>
      <c r="H33" s="305">
        <f t="shared" si="1"/>
        <v>0</v>
      </c>
      <c r="I33" s="296" t="str">
        <f>IFERROR(IF('RECAP GE'!$C$3=1,VLOOKUP(L33,'RECAP GE'!$A$11:$D$351,4,FALSE),VLOOKUP(K33,'RECAP GE'!$A$11:$D$351,4,FALSE)),"")</f>
        <v>EN14</v>
      </c>
      <c r="J33" s="297" t="str">
        <f t="shared" si="0"/>
        <v/>
      </c>
      <c r="K33" s="430">
        <v>18</v>
      </c>
      <c r="L33" s="428">
        <v>32</v>
      </c>
      <c r="M33" s="257"/>
      <c r="N33" s="435"/>
      <c r="O33" s="438"/>
      <c r="P33" s="438"/>
      <c r="Q33" s="438"/>
      <c r="T33" s="257"/>
      <c r="U33" s="257"/>
      <c r="V33" s="303"/>
      <c r="W33" s="257"/>
      <c r="X33" s="257"/>
      <c r="Y33" s="257"/>
      <c r="Z33" s="257"/>
      <c r="AA33" s="257"/>
      <c r="AB33" s="257"/>
      <c r="AC33" s="257"/>
      <c r="AD33" s="257"/>
      <c r="AE33" s="257"/>
    </row>
    <row r="34" spans="1:31" ht="16.5">
      <c r="A34" s="308" t="s">
        <v>481</v>
      </c>
      <c r="B34" s="308"/>
      <c r="C34" s="1003" t="str">
        <f>IF('RECAP GE'!$C$3=1,VLOOKUP(L34,'RECAP GE'!$A$11:$D$351,2,FALSE),VLOOKUP(K34,'RECAP GE'!$A$11:$D$351,2,FALSE))</f>
        <v>Conformité niveau sonore avec Directive 2000/14/CE (Attention délais) - FAUX</v>
      </c>
      <c r="D34" s="1004"/>
      <c r="E34" s="1005"/>
      <c r="F34" s="294" t="str">
        <f>IF(A34="","",IF('RECAP GE'!$C$3=1,VLOOKUP(L34,'RECAP GE'!$A$11:$D$351,3,FALSE),VLOOKUP(K34,'RECAP GE'!$A$11:$D$351,3,FALSE)))</f>
        <v>Std</v>
      </c>
      <c r="G34" s="294" t="str">
        <f>IF(B34="","",IF('RECAP GE'!$C$3=1,VLOOKUP(L34,'RECAP GE'!$A$11:$D$351,3,FALSE),VLOOKUP(K34,'RECAP GE'!$A$11:$D$351,3,FALSE)))</f>
        <v/>
      </c>
      <c r="H34" s="305">
        <f t="shared" si="1"/>
        <v>0</v>
      </c>
      <c r="I34" s="296" t="str">
        <f>IFERROR(IF('RECAP GE'!$C$3=1,VLOOKUP(L34,'RECAP GE'!$A$11:$D$351,4,FALSE),VLOOKUP(K34,'RECAP GE'!$A$11:$D$351,4,FALSE)),"")</f>
        <v>CN09</v>
      </c>
      <c r="J34" s="297" t="str">
        <f t="shared" si="0"/>
        <v>Base</v>
      </c>
      <c r="K34" s="430">
        <v>82</v>
      </c>
      <c r="L34" s="428">
        <v>35</v>
      </c>
      <c r="M34" s="257"/>
      <c r="N34" s="435">
        <v>29</v>
      </c>
      <c r="O34" s="438"/>
      <c r="P34" s="438"/>
      <c r="Q34" s="438"/>
      <c r="T34" s="257"/>
      <c r="U34" s="257"/>
      <c r="V34" s="303"/>
      <c r="W34" s="257"/>
      <c r="X34" s="257"/>
      <c r="Y34" s="257"/>
      <c r="Z34" s="257"/>
      <c r="AA34" s="257"/>
      <c r="AB34" s="257"/>
      <c r="AC34" s="257"/>
      <c r="AD34" s="257"/>
      <c r="AE34" s="257"/>
    </row>
    <row r="35" spans="1:31" ht="16.5">
      <c r="A35" s="308" t="s">
        <v>481</v>
      </c>
      <c r="B35" s="308"/>
      <c r="C35" s="1003" t="str">
        <f>IF('RECAP GE'!$C$3=1,VLOOKUP(L35,'RECAP GE'!$A$11:$D$351,2,FALSE),VLOOKUP(K35,'RECAP GE'!$A$11:$D$351,2,FALSE))</f>
        <v xml:space="preserve">Prédisposition pour démarrage automatique sur ordre extérieur - </v>
      </c>
      <c r="D35" s="1004"/>
      <c r="E35" s="1005"/>
      <c r="F35" s="294" t="str">
        <f>IF(A35="","",IF('RECAP GE'!$C$3=1,VLOOKUP(L35,'RECAP GE'!$A$11:$D$351,3,FALSE),VLOOKUP(K35,'RECAP GE'!$A$11:$D$351,3,FALSE)))</f>
        <v>Std</v>
      </c>
      <c r="G35" s="294" t="str">
        <f>IF(B35="","",IF('RECAP GE'!$C$3=1,VLOOKUP(L35,'RECAP GE'!$A$11:$D$351,3,FALSE),VLOOKUP(K35,'RECAP GE'!$A$11:$D$351,3,FALSE)))</f>
        <v/>
      </c>
      <c r="H35" s="305">
        <f t="shared" si="1"/>
        <v>0</v>
      </c>
      <c r="I35" s="296" t="str">
        <f>IFERROR(IF('RECAP GE'!$C$3=1,VLOOKUP(L35,'RECAP GE'!$A$11:$D$351,4,FALSE),VLOOKUP(K35,'RECAP GE'!$A$11:$D$351,4,FALSE)),"")</f>
        <v>CA300</v>
      </c>
      <c r="J35" s="297" t="str">
        <f t="shared" si="0"/>
        <v>Base</v>
      </c>
      <c r="K35" s="430">
        <v>27</v>
      </c>
      <c r="L35" s="428">
        <v>34</v>
      </c>
      <c r="M35" s="257"/>
      <c r="N35" s="435">
        <v>84</v>
      </c>
      <c r="O35" s="438"/>
      <c r="P35" s="438"/>
      <c r="Q35" s="438"/>
      <c r="T35" s="257"/>
      <c r="U35" s="257"/>
      <c r="V35" s="303"/>
      <c r="W35" s="257"/>
      <c r="X35" s="257"/>
      <c r="Y35" s="257"/>
      <c r="Z35" s="257"/>
      <c r="AA35" s="257"/>
      <c r="AB35" s="257"/>
      <c r="AC35" s="257"/>
      <c r="AD35" s="257"/>
      <c r="AE35" s="257"/>
    </row>
    <row r="36" spans="1:31" ht="16.5">
      <c r="A36" s="308"/>
      <c r="B36" s="308"/>
      <c r="C36" s="1006" t="str">
        <f>IF('RECAP GE'!$C$3=1,VLOOKUP(L36,'RECAP GE'!$A$11:$D$351,2,FALSE),VLOOKUP(K36,'RECAP GE'!$A$11:$D$351,2,FALSE))</f>
        <v xml:space="preserve">Prédisposition pour démarrage automatique sur ordre extérieur - </v>
      </c>
      <c r="D36" s="1007"/>
      <c r="E36" s="1008"/>
      <c r="F36" s="294" t="str">
        <f>IF(A36="","",IF('RECAP GE'!$C$3=1,VLOOKUP(L36,'RECAP GE'!$A$11:$D$351,3,FALSE),VLOOKUP(K36,'RECAP GE'!$A$11:$D$351,3,FALSE)))</f>
        <v/>
      </c>
      <c r="G36" s="294" t="str">
        <f>IF(B36="","",IF('RECAP GE'!$C$3=1,VLOOKUP(L36,'RECAP GE'!$A$11:$D$351,3,FALSE),VLOOKUP(K36,'RECAP GE'!$A$11:$D$351,3,FALSE)))</f>
        <v/>
      </c>
      <c r="H36" s="305">
        <f t="shared" si="1"/>
        <v>0</v>
      </c>
      <c r="I36" s="296" t="str">
        <f>IFERROR(IF('RECAP GE'!$C$3=1,VLOOKUP(L36,'RECAP GE'!$A$11:$D$351,4,FALSE),VLOOKUP(K36,'RECAP GE'!$A$11:$D$351,4,FALSE)),"")</f>
        <v>CA402</v>
      </c>
      <c r="J36" s="297" t="str">
        <f t="shared" si="0"/>
        <v/>
      </c>
      <c r="K36" s="430">
        <v>178</v>
      </c>
      <c r="L36" s="428">
        <v>36</v>
      </c>
      <c r="M36" s="257"/>
      <c r="N36" s="257"/>
      <c r="O36" s="257"/>
      <c r="P36" s="257"/>
      <c r="Q36" s="257"/>
      <c r="R36" s="257"/>
      <c r="S36" s="257"/>
      <c r="T36" s="257"/>
      <c r="U36" s="257"/>
      <c r="V36" s="257"/>
      <c r="W36" s="257"/>
      <c r="X36" s="257"/>
      <c r="Y36" s="257"/>
      <c r="Z36" s="257"/>
      <c r="AA36" s="257"/>
      <c r="AB36" s="257"/>
      <c r="AC36" s="257"/>
      <c r="AD36" s="257"/>
      <c r="AE36" s="257"/>
    </row>
    <row r="37" spans="1:31" ht="16.5">
      <c r="A37" s="308" t="s">
        <v>481</v>
      </c>
      <c r="B37" s="308"/>
      <c r="C37" s="1003" t="str">
        <f>IF('RECAP GE'!$C$3=1,VLOOKUP(L37,'RECAP GE'!$A$11:$D$351,2,FALSE),VLOOKUP(K37,'RECAP GE'!$A$11:$D$351,2,FALSE))</f>
        <v xml:space="preserve">Pack AUTO (chargeur de batterie +
résistance moteur) - </v>
      </c>
      <c r="D37" s="1004"/>
      <c r="E37" s="1005"/>
      <c r="F37" s="294">
        <f>IF(A37="","",IF('RECAP GE'!$C$3=1,VLOOKUP(L37,'RECAP GE'!$A$11:$D$351,3,FALSE),VLOOKUP(K37,'RECAP GE'!$A$11:$D$351,3,FALSE)))</f>
        <v>406</v>
      </c>
      <c r="G37" s="294" t="str">
        <f>IF(B37="","",IF('RECAP GE'!$C$3=1,VLOOKUP(L37,'RECAP GE'!$A$11:$D$351,3,FALSE),VLOOKUP(K37,'RECAP GE'!$A$11:$D$351,3,FALSE)))</f>
        <v/>
      </c>
      <c r="H37" s="305">
        <f t="shared" si="1"/>
        <v>0</v>
      </c>
      <c r="I37" s="296" t="str">
        <f>IFERROR(IF('RECAP GE'!$C$3=1,VLOOKUP(L37,'RECAP GE'!$A$11:$D$351,4,FALSE),VLOOKUP(K37,'RECAP GE'!$A$11:$D$351,4,FALSE)),"")</f>
        <v>CA303</v>
      </c>
      <c r="J37" s="297" t="str">
        <f>IF(A37="","","Base")&amp;IF(B37="","","Op")</f>
        <v>Base</v>
      </c>
      <c r="K37" s="430">
        <v>29</v>
      </c>
      <c r="L37" s="428">
        <v>40</v>
      </c>
      <c r="M37" s="257"/>
      <c r="N37" s="257"/>
      <c r="O37" s="257"/>
      <c r="P37" s="257"/>
      <c r="Q37" s="257"/>
      <c r="R37" s="257"/>
      <c r="T37" s="257"/>
      <c r="U37" s="257"/>
      <c r="V37" s="303"/>
      <c r="W37" s="257"/>
      <c r="X37" s="257"/>
      <c r="Y37" s="257"/>
      <c r="Z37" s="257"/>
      <c r="AA37" s="257"/>
      <c r="AB37" s="257"/>
      <c r="AC37" s="257"/>
      <c r="AD37" s="257"/>
      <c r="AE37" s="257"/>
    </row>
    <row r="38" spans="1:31" ht="16.5">
      <c r="A38" s="308"/>
      <c r="B38" s="308"/>
      <c r="C38" s="1003" t="str">
        <f>IF('RECAP GE'!$C$3=1,VLOOKUP(L38,'RECAP GE'!$A$11:$D$351,2,FALSE),VLOOKUP(K38,'RECAP GE'!$A$11:$D$351,2,FALSE))</f>
        <v xml:space="preserve">Pack automatique (Chargeur 12v + relais et résistance préchauffage moteur 220/240V)(Select CA402) - </v>
      </c>
      <c r="D38" s="1004"/>
      <c r="E38" s="1005"/>
      <c r="F38" s="294" t="str">
        <f>IF(A38="","",IF('RECAP GE'!$C$3=1,VLOOKUP(L38,'RECAP GE'!$A$11:$D$351,3,FALSE),VLOOKUP(K38,'RECAP GE'!$A$11:$D$351,3,FALSE)))</f>
        <v/>
      </c>
      <c r="G38" s="294" t="str">
        <f>IF(B38="","",IF('RECAP GE'!$C$3=1,VLOOKUP(L38,'RECAP GE'!$A$11:$D$351,3,FALSE),VLOOKUP(K38,'RECAP GE'!$A$11:$D$351,3,FALSE)))</f>
        <v/>
      </c>
      <c r="H38" s="305">
        <f t="shared" si="1"/>
        <v>0</v>
      </c>
      <c r="I38" s="296" t="str">
        <f>IFERROR(IF('RECAP GE'!$C$3=1,VLOOKUP(L38,'RECAP GE'!$A$11:$D$351,4,FALSE),VLOOKUP(K38,'RECAP GE'!$A$11:$D$351,4,FALSE)),"")</f>
        <v>CA403</v>
      </c>
      <c r="J38" s="297" t="str">
        <f>IF(A38="","","Base")&amp;IF(B38="","","Op")</f>
        <v/>
      </c>
      <c r="K38" s="430">
        <v>177</v>
      </c>
      <c r="L38" s="428">
        <v>41</v>
      </c>
      <c r="M38" s="257"/>
      <c r="N38" s="257"/>
      <c r="O38" s="257"/>
      <c r="P38" s="257"/>
      <c r="Q38" s="257"/>
      <c r="R38" s="257"/>
      <c r="S38" s="257"/>
      <c r="T38" s="257"/>
      <c r="U38" s="257"/>
      <c r="V38" s="257"/>
      <c r="W38" s="257"/>
      <c r="X38" s="257"/>
      <c r="Y38" s="257"/>
      <c r="Z38" s="257"/>
      <c r="AA38" s="257"/>
      <c r="AB38" s="257"/>
      <c r="AC38" s="257"/>
      <c r="AD38" s="257"/>
      <c r="AE38" s="257"/>
    </row>
    <row r="39" spans="1:31" ht="16.5">
      <c r="A39" s="308" t="s">
        <v>481</v>
      </c>
      <c r="B39" s="308"/>
      <c r="C39" s="1003" t="str">
        <f>IF('RECAP GE'!$C$3=1,VLOOKUP(L39,'RECAP GE'!$A$11:$D$351,2,FALSE),VLOOKUP(K39,'RECAP GE'!$A$11:$D$351,2,FALSE))</f>
        <v xml:space="preserve">APM303 - </v>
      </c>
      <c r="D39" s="1004"/>
      <c r="E39" s="1005"/>
      <c r="F39" s="294" t="str">
        <f>IF(A39="","",IF('RECAP GE'!$C$3=1,VLOOKUP(L39,'RECAP GE'!$A$11:$D$351,3,FALSE),VLOOKUP(K39,'RECAP GE'!$A$11:$D$351,3,FALSE)))</f>
        <v>Std</v>
      </c>
      <c r="G39" s="294" t="str">
        <f>IF(B39="","",IF('RECAP GE'!$C$3=1,VLOOKUP(L39,'RECAP GE'!$A$11:$D$351,3,FALSE),VLOOKUP(K39,'RECAP GE'!$A$11:$D$351,3,FALSE)))</f>
        <v/>
      </c>
      <c r="H39" s="305">
        <f t="shared" si="1"/>
        <v>0</v>
      </c>
      <c r="I39" s="296" t="str">
        <f>IFERROR(IF('RECAP GE'!$C$3=1,VLOOKUP(L39,'RECAP GE'!$A$11:$D$351,4,FALSE),VLOOKUP(K39,'RECAP GE'!$A$11:$D$351,4,FALSE)),"")</f>
        <v>A303</v>
      </c>
      <c r="J39" s="297" t="str">
        <f t="shared" si="0"/>
        <v>Base</v>
      </c>
      <c r="K39" s="430">
        <v>26</v>
      </c>
      <c r="L39" s="428">
        <v>42</v>
      </c>
      <c r="M39" s="257"/>
      <c r="N39" s="257"/>
      <c r="O39" s="257"/>
      <c r="P39" s="257"/>
      <c r="Q39" s="257"/>
      <c r="R39" s="257"/>
      <c r="T39" s="257"/>
      <c r="U39" s="257"/>
      <c r="V39" s="303"/>
      <c r="W39" s="257"/>
      <c r="X39" s="257"/>
      <c r="Y39" s="257"/>
      <c r="Z39" s="257"/>
      <c r="AA39" s="257"/>
      <c r="AB39" s="257"/>
      <c r="AC39" s="257"/>
      <c r="AD39" s="257"/>
      <c r="AE39" s="257"/>
    </row>
    <row r="40" spans="1:31" ht="16.5">
      <c r="A40" s="308"/>
      <c r="B40" s="308"/>
      <c r="C40" s="1006" t="str">
        <f>IF('RECAP GE'!$C$3=1,VLOOKUP(L40,'RECAP GE'!$A$11:$D$351,2,FALSE),VLOOKUP(K40,'RECAP GE'!$A$11:$D$351,2,FALSE))</f>
        <v xml:space="preserve">APM403 (60 kVA - 250 kVA), 12V - APM403 - </v>
      </c>
      <c r="D40" s="1007"/>
      <c r="E40" s="1008"/>
      <c r="F40" s="294" t="str">
        <f>IF(A40="","",IF('RECAP GE'!$C$3=1,VLOOKUP(L40,'RECAP GE'!$A$11:$D$351,3,FALSE),VLOOKUP(K40,'RECAP GE'!$A$11:$D$351,3,FALSE)))</f>
        <v/>
      </c>
      <c r="G40" s="294" t="str">
        <f>IF(B40="","",IF('RECAP GE'!$C$3=1,VLOOKUP(L40,'RECAP GE'!$A$11:$D$351,3,FALSE),VLOOKUP(K40,'RECAP GE'!$A$11:$D$351,3,FALSE)))</f>
        <v/>
      </c>
      <c r="H40" s="305">
        <f t="shared" si="1"/>
        <v>0</v>
      </c>
      <c r="I40" s="296" t="str">
        <f>IFERROR(IF('RECAP GE'!$C$3=1,VLOOKUP(L40,'RECAP GE'!$A$11:$D$351,4,FALSE),VLOOKUP(K40,'RECAP GE'!$A$11:$D$351,4,FALSE)),"")</f>
        <v>CA40</v>
      </c>
      <c r="J40" s="297" t="str">
        <f t="shared" si="0"/>
        <v/>
      </c>
      <c r="K40" s="430">
        <v>76</v>
      </c>
      <c r="L40" s="428">
        <v>45</v>
      </c>
      <c r="M40" s="257"/>
      <c r="N40" s="257"/>
      <c r="O40" s="257">
        <v>2</v>
      </c>
      <c r="P40" s="257"/>
      <c r="Q40" s="257"/>
      <c r="R40" s="257"/>
      <c r="T40" s="257"/>
      <c r="U40" s="257"/>
      <c r="V40" s="303"/>
      <c r="W40" s="257"/>
      <c r="X40" s="257"/>
      <c r="Y40" s="257"/>
      <c r="Z40" s="257"/>
      <c r="AA40" s="257"/>
      <c r="AB40" s="257"/>
      <c r="AC40" s="257"/>
      <c r="AD40" s="257"/>
      <c r="AE40" s="257"/>
    </row>
    <row r="41" spans="1:31" ht="16.5">
      <c r="A41" s="308"/>
      <c r="B41" s="308"/>
      <c r="C41" s="1006" t="str">
        <f>IF('RECAP GE'!$C$3=1,VLOOKUP(L41,'RECAP GE'!$A$11:$D$351,2,FALSE),VLOOKUP(K41,'RECAP GE'!$A$11:$D$351,2,FALSE))</f>
        <v>Pack GSS - Norme NFE37312 (Select FD04 si Châssis réservoir, et FD14, impose de sélectionner du
PRP) - FAUX</v>
      </c>
      <c r="D41" s="1007"/>
      <c r="E41" s="1008"/>
      <c r="F41" s="294" t="str">
        <f>IF(A41="","",IF('RECAP GE'!$C$3=1,VLOOKUP(L41,'RECAP GE'!$A$11:$D$351,3,FALSE),VLOOKUP(K41,'RECAP GE'!$A$11:$D$351,3,FALSE)))</f>
        <v/>
      </c>
      <c r="G41" s="294" t="str">
        <f>IF(B41="","",IF('RECAP GE'!$C$3=1,VLOOKUP(L41,'RECAP GE'!$A$11:$D$351,3,FALSE),VLOOKUP(K41,'RECAP GE'!$A$11:$D$351,3,FALSE)))</f>
        <v/>
      </c>
      <c r="H41" s="305">
        <f t="shared" si="1"/>
        <v>0</v>
      </c>
      <c r="I41" s="296" t="str">
        <f>IFERROR(IF('RECAP GE'!$C$3=1,VLOOKUP(L41,'RECAP GE'!$A$11:$D$351,4,FALSE),VLOOKUP(K41,'RECAP GE'!$A$11:$D$351,4,FALSE)),"")</f>
        <v>CA613</v>
      </c>
      <c r="J41" s="297" t="str">
        <f t="shared" si="0"/>
        <v/>
      </c>
      <c r="K41" s="430">
        <v>78</v>
      </c>
      <c r="L41" s="428">
        <v>43</v>
      </c>
      <c r="M41" s="257"/>
      <c r="N41" s="257"/>
      <c r="O41" s="257"/>
      <c r="P41" s="257"/>
      <c r="Q41" s="257"/>
      <c r="R41" s="257"/>
      <c r="T41" s="257"/>
      <c r="U41" s="257"/>
      <c r="V41" s="303"/>
      <c r="W41" s="257"/>
      <c r="X41" s="257"/>
      <c r="Y41" s="257"/>
      <c r="Z41" s="257"/>
      <c r="AA41" s="257"/>
      <c r="AB41" s="257"/>
      <c r="AC41" s="257"/>
      <c r="AD41" s="257"/>
      <c r="AE41" s="257"/>
    </row>
    <row r="42" spans="1:31" ht="16.5">
      <c r="A42" s="308"/>
      <c r="B42" s="308"/>
      <c r="C42" s="1006" t="str">
        <f>IF('RECAP GE'!$C$3=1,VLOOKUP(L42,'RECAP GE'!$A$11:$D$351,2,FALSE),VLOOKUP(K42,'RECAP GE'!$A$11:$D$351,2,FALSE))</f>
        <v xml:space="preserve">Deux jeux de batteries avec permutation automatique pour GSS (Etablissements de
santé) -  - </v>
      </c>
      <c r="D42" s="1007"/>
      <c r="E42" s="1008"/>
      <c r="F42" s="294" t="str">
        <f>IF(A42="","",IF('RECAP GE'!$C$3=1,VLOOKUP(L42,'RECAP GE'!$A$11:$D$351,3,FALSE),VLOOKUP(K42,'RECAP GE'!$A$11:$D$351,3,FALSE)))</f>
        <v/>
      </c>
      <c r="G42" s="294" t="str">
        <f>IF(B42="","",IF('RECAP GE'!$C$3=1,VLOOKUP(L42,'RECAP GE'!$A$11:$D$351,3,FALSE),VLOOKUP(K42,'RECAP GE'!$A$11:$D$351,3,FALSE)))</f>
        <v/>
      </c>
      <c r="H42" s="305">
        <f t="shared" si="1"/>
        <v>0</v>
      </c>
      <c r="I42" s="296" t="str">
        <f>IFERROR(IF('RECAP GE'!$C$3=1,VLOOKUP(L42,'RECAP GE'!$A$11:$D$351,4,FALSE),VLOOKUP(K42,'RECAP GE'!$A$11:$D$351,4,FALSE)),"")</f>
        <v>EN30</v>
      </c>
      <c r="J42" s="297" t="str">
        <f t="shared" si="0"/>
        <v/>
      </c>
      <c r="K42" s="430">
        <v>109</v>
      </c>
      <c r="L42" s="428">
        <v>44</v>
      </c>
      <c r="M42" s="257"/>
      <c r="N42" s="257"/>
      <c r="O42" s="257"/>
      <c r="P42" s="257"/>
      <c r="Q42" s="257"/>
      <c r="R42" s="257"/>
      <c r="T42" s="257"/>
      <c r="U42" s="257"/>
      <c r="V42" s="303"/>
      <c r="W42" s="257"/>
      <c r="X42" s="257"/>
      <c r="Y42" s="257"/>
      <c r="Z42" s="257"/>
      <c r="AA42" s="257"/>
      <c r="AB42" s="257"/>
      <c r="AC42" s="257"/>
      <c r="AD42" s="257"/>
      <c r="AE42" s="257"/>
    </row>
    <row r="43" spans="1:31" ht="16.5">
      <c r="A43" s="308"/>
      <c r="B43" s="308"/>
      <c r="C43" s="1006" t="str">
        <f>IF('RECAP GE'!$C$3=1,VLOOKUP(L43,'RECAP GE'!$A$11:$D$351,2,FALSE),VLOOKUP(K43,'RECAP GE'!$A$11:$D$351,2,FALSE))</f>
        <v xml:space="preserve">Boîtier inhibition et report information GSS (Select CA613) - COFFRET INHIBITION - </v>
      </c>
      <c r="D43" s="1007"/>
      <c r="E43" s="1008"/>
      <c r="F43" s="294" t="str">
        <f>IF(A43="","",IF('RECAP GE'!$C$3=1,VLOOKUP(L43,'RECAP GE'!$A$11:$D$351,3,FALSE),VLOOKUP(K43,'RECAP GE'!$A$11:$D$351,3,FALSE)))</f>
        <v/>
      </c>
      <c r="G43" s="294" t="str">
        <f>IF(B43="","",IF('RECAP GE'!$C$3=1,VLOOKUP(L43,'RECAP GE'!$A$11:$D$351,3,FALSE),VLOOKUP(K43,'RECAP GE'!$A$11:$D$351,3,FALSE)))</f>
        <v/>
      </c>
      <c r="H43" s="305">
        <f t="shared" si="1"/>
        <v>0</v>
      </c>
      <c r="I43" s="296" t="str">
        <f>IFERROR(IF('RECAP GE'!$C$3=1,VLOOKUP(L43,'RECAP GE'!$A$11:$D$351,4,FALSE),VLOOKUP(K43,'RECAP GE'!$A$11:$D$351,4,FALSE)),"")</f>
        <v>CA615</v>
      </c>
      <c r="J43" s="297" t="str">
        <f t="shared" si="0"/>
        <v/>
      </c>
      <c r="K43" s="430">
        <v>79</v>
      </c>
      <c r="L43" s="428">
        <v>70</v>
      </c>
      <c r="M43" s="257"/>
      <c r="N43" s="257"/>
      <c r="O43" s="257"/>
      <c r="P43" s="257"/>
      <c r="Q43" s="257"/>
      <c r="R43" s="257"/>
      <c r="T43" s="257"/>
      <c r="U43" s="257"/>
      <c r="V43" s="303"/>
      <c r="W43" s="257"/>
      <c r="X43" s="257"/>
      <c r="Y43" s="257"/>
      <c r="Z43" s="257"/>
      <c r="AA43" s="257"/>
      <c r="AB43" s="257"/>
      <c r="AC43" s="257"/>
      <c r="AD43" s="257"/>
      <c r="AE43" s="257"/>
    </row>
    <row r="44" spans="1:31" ht="16.5">
      <c r="A44" s="308"/>
      <c r="B44" s="308"/>
      <c r="C44" s="1006" t="str">
        <f>IF('RECAP GE'!$C$3=1,VLOOKUP(L44,'RECAP GE'!$A$11:$D$351,2,FALSE),VLOOKUP(K44,'RECAP GE'!$A$11:$D$351,2,FALSE))</f>
        <v xml:space="preserve">Marche Dégradée - </v>
      </c>
      <c r="D44" s="1007"/>
      <c r="E44" s="1008"/>
      <c r="F44" s="294" t="str">
        <f>IF(A44="","",IF('RECAP GE'!$C$3=1,VLOOKUP(L44,'RECAP GE'!$A$11:$D$351,3,FALSE),VLOOKUP(K44,'RECAP GE'!$A$11:$D$351,3,FALSE)))</f>
        <v/>
      </c>
      <c r="G44" s="294" t="str">
        <f>IF(B44="","",IF('RECAP GE'!$C$3=1,VLOOKUP(L44,'RECAP GE'!$A$11:$D$351,3,FALSE),VLOOKUP(K44,'RECAP GE'!$A$11:$D$351,3,FALSE)))</f>
        <v/>
      </c>
      <c r="H44" s="305">
        <f t="shared" si="1"/>
        <v>0</v>
      </c>
      <c r="I44" s="296" t="str">
        <f>IFERROR(IF('RECAP GE'!$C$3=1,VLOOKUP(L44,'RECAP GE'!$A$11:$D$351,4,FALSE),VLOOKUP(K44,'RECAP GE'!$A$11:$D$351,4,FALSE)),"")</f>
        <v>CA612</v>
      </c>
      <c r="J44" s="297" t="str">
        <f t="shared" si="0"/>
        <v/>
      </c>
      <c r="K44" s="430">
        <v>198</v>
      </c>
      <c r="L44" s="428">
        <v>71</v>
      </c>
      <c r="M44" s="257"/>
      <c r="N44" s="257"/>
      <c r="O44" s="257"/>
      <c r="P44" s="257"/>
      <c r="Q44" s="257"/>
      <c r="R44" s="257"/>
      <c r="T44" s="257"/>
      <c r="U44" s="257"/>
      <c r="V44" s="303"/>
      <c r="W44" s="257"/>
      <c r="X44" s="257"/>
      <c r="Y44" s="257"/>
      <c r="Z44" s="257"/>
      <c r="AA44" s="257"/>
      <c r="AB44" s="257"/>
      <c r="AC44" s="257"/>
      <c r="AD44" s="257"/>
      <c r="AE44" s="257"/>
    </row>
    <row r="45" spans="1:31" ht="16.5">
      <c r="A45" s="308"/>
      <c r="B45" s="308"/>
      <c r="C45" s="990" t="str">
        <f>IF('RECAP GE'!$C$3=1,VLOOKUP(L45,'RECAP GE'!$A$11:$D$351,2,FALSE),VLOOKUP(K45,'RECAP GE'!$A$11:$D$351,2,FALSE))</f>
        <v>Télégestion via résau local
ETHERNET - site WEB - FAUX</v>
      </c>
      <c r="D45" s="991"/>
      <c r="E45" s="992"/>
      <c r="F45" s="294" t="str">
        <f>IF(A45="","",IF('RECAP GE'!$C$3=1,VLOOKUP(L45,'RECAP GE'!$A$11:$D$351,3,FALSE),VLOOKUP(K45,'RECAP GE'!$A$11:$D$351,3,FALSE)))</f>
        <v/>
      </c>
      <c r="G45" s="294" t="str">
        <f>IF(B45="","",IF('RECAP GE'!$C$3=1,VLOOKUP(L45,'RECAP GE'!$A$11:$D$351,3,FALSE),VLOOKUP(K45,'RECAP GE'!$A$11:$D$351,3,FALSE)))</f>
        <v/>
      </c>
      <c r="H45" s="305">
        <f t="shared" si="1"/>
        <v>0</v>
      </c>
      <c r="I45" s="296" t="str">
        <f>IFERROR(IF('RECAP GE'!$C$3=1,VLOOKUP(L45,'RECAP GE'!$A$11:$D$351,4,FALSE),VLOOKUP(K45,'RECAP GE'!$A$11:$D$351,4,FALSE)),"")</f>
        <v>CAA12</v>
      </c>
      <c r="J45" s="297" t="str">
        <f t="shared" si="0"/>
        <v/>
      </c>
      <c r="K45" s="430">
        <v>80</v>
      </c>
      <c r="L45" s="428">
        <v>72</v>
      </c>
      <c r="M45" s="257"/>
      <c r="N45" s="257"/>
      <c r="O45" s="257"/>
      <c r="P45" s="257"/>
      <c r="Q45" s="257"/>
      <c r="R45" s="257"/>
      <c r="T45" s="257"/>
      <c r="U45" s="257"/>
      <c r="V45" s="303"/>
      <c r="W45" s="257"/>
      <c r="X45" s="257"/>
      <c r="Y45" s="257"/>
      <c r="Z45" s="257"/>
      <c r="AA45" s="257"/>
      <c r="AB45" s="257"/>
      <c r="AC45" s="257"/>
      <c r="AD45" s="257"/>
      <c r="AE45" s="257"/>
    </row>
    <row r="46" spans="1:31" ht="16.5">
      <c r="A46" s="308"/>
      <c r="B46" s="308"/>
      <c r="C46" s="990" t="str">
        <f>IF('RECAP GE'!$C$3=1,VLOOKUP(L46,'RECAP GE'!$A$11:$D$351,2,FALSE),VLOOKUP(K46,'RECAP GE'!$A$11:$D$351,2,FALSE))</f>
        <v>Prédisposition supervision via reseau téléphonique GSM/GPRS/3G/4G/GPS
(Impossible avec option CAA12) - FAUX</v>
      </c>
      <c r="D46" s="991"/>
      <c r="E46" s="992"/>
      <c r="F46" s="294" t="str">
        <f>IF(A46="","",IF('RECAP GE'!$C$3=1,VLOOKUP(L46,'RECAP GE'!$A$11:$D$351,3,FALSE),VLOOKUP(K46,'RECAP GE'!$A$11:$D$351,3,FALSE)))</f>
        <v/>
      </c>
      <c r="G46" s="294" t="str">
        <f>IF(B46="","",IF('RECAP GE'!$C$3=1,VLOOKUP(L46,'RECAP GE'!$A$11:$D$351,3,FALSE),VLOOKUP(K46,'RECAP GE'!$A$11:$D$351,3,FALSE)))</f>
        <v/>
      </c>
      <c r="H46" s="305">
        <f t="shared" si="1"/>
        <v>0</v>
      </c>
      <c r="I46" s="296" t="str">
        <f>IFERROR(IF('RECAP GE'!$C$3=1,VLOOKUP(L46,'RECAP GE'!$A$11:$D$351,4,FALSE),VLOOKUP(K46,'RECAP GE'!$A$11:$D$351,4,FALSE)),"")</f>
        <v>CAA73</v>
      </c>
      <c r="J46" s="297" t="str">
        <f t="shared" si="0"/>
        <v/>
      </c>
      <c r="K46" s="430">
        <v>81</v>
      </c>
      <c r="L46" s="428">
        <v>73</v>
      </c>
      <c r="M46" s="257"/>
      <c r="N46" s="257"/>
      <c r="O46" s="257"/>
      <c r="P46" s="257"/>
      <c r="Q46" s="257"/>
      <c r="R46" s="257"/>
      <c r="T46" s="257"/>
      <c r="U46" s="257"/>
      <c r="V46" s="303"/>
      <c r="W46" s="257"/>
      <c r="X46" s="257"/>
      <c r="Y46" s="257"/>
      <c r="Z46" s="257"/>
      <c r="AA46" s="257"/>
      <c r="AB46" s="257"/>
      <c r="AC46" s="257"/>
      <c r="AD46" s="257"/>
      <c r="AE46" s="257"/>
    </row>
    <row r="47" spans="1:31" ht="16.5" customHeight="1">
      <c r="A47" s="308"/>
      <c r="B47" s="308"/>
      <c r="C47" s="990" t="str">
        <f>IF('RECAP GE'!$C$3=1,VLOOKUP(L47,'RECAP GE'!$A$11:$D$351,2,FALSE),VLOOKUP(K47,'RECAP GE'!$A$11:$D$351,2,FALSE))</f>
        <v xml:space="preserve">Télégestion via réseau local RS485 - </v>
      </c>
      <c r="D47" s="991"/>
      <c r="E47" s="992"/>
      <c r="F47" s="294" t="str">
        <f>IF(A47="","",IF('RECAP GE'!$C$3=1,VLOOKUP(L47,'RECAP GE'!$A$11:$D$351,3,FALSE),VLOOKUP(K47,'RECAP GE'!$A$11:$D$351,3,FALSE)))</f>
        <v/>
      </c>
      <c r="G47" s="294" t="str">
        <f>IF(B47="","",IF('RECAP GE'!$C$3=1,VLOOKUP(L47,'RECAP GE'!$A$11:$D$351,3,FALSE),VLOOKUP(K47,'RECAP GE'!$A$11:$D$351,3,FALSE)))</f>
        <v/>
      </c>
      <c r="H47" s="305">
        <f t="shared" si="1"/>
        <v>0</v>
      </c>
      <c r="I47" s="296" t="str">
        <f>IFERROR(IF('RECAP GE'!$C$3=1,VLOOKUP(L47,'RECAP GE'!$A$11:$D$351,4,FALSE),VLOOKUP(K47,'RECAP GE'!$A$11:$D$351,4,FALSE)),"")</f>
        <v>CAA11</v>
      </c>
      <c r="J47" s="297" t="str">
        <f t="shared" si="0"/>
        <v/>
      </c>
      <c r="K47" s="430">
        <v>223</v>
      </c>
      <c r="L47" s="428">
        <v>74</v>
      </c>
      <c r="M47" s="257"/>
      <c r="N47" s="257"/>
      <c r="O47" s="257"/>
      <c r="P47" s="257"/>
      <c r="Q47" s="257"/>
      <c r="R47" s="257"/>
      <c r="S47" s="257"/>
      <c r="T47" s="257"/>
      <c r="U47" s="257"/>
      <c r="V47" s="257"/>
      <c r="W47" s="257"/>
      <c r="X47" s="257"/>
      <c r="Y47" s="257"/>
      <c r="Z47" s="257"/>
      <c r="AA47" s="257"/>
      <c r="AB47" s="257"/>
      <c r="AC47" s="257"/>
      <c r="AD47" s="257"/>
      <c r="AE47" s="257"/>
    </row>
    <row r="48" spans="1:31" ht="16.5" customHeight="1">
      <c r="A48" s="308"/>
      <c r="B48" s="308"/>
      <c r="C48" s="1003" t="str">
        <f>IF('RECAP GE'!$C$3=1,VLOOKUP(L48,'RECAP GE'!$A$11:$D$351,2,FALSE),VLOOKUP(K48,'RECAP GE'!$A$11:$D$351,2,FALSE))</f>
        <v xml:space="preserve">Plus value disjoncteur 160 A 4P (Compact) - </v>
      </c>
      <c r="D48" s="1004"/>
      <c r="E48" s="1005"/>
      <c r="F48" s="294" t="str">
        <f>IF(A48="","",IF('RECAP GE'!$C$3=1,VLOOKUP(L48,'RECAP GE'!$A$11:$D$351,3,FALSE),VLOOKUP(K48,'RECAP GE'!$A$11:$D$351,3,FALSE)))</f>
        <v/>
      </c>
      <c r="G48" s="294" t="str">
        <f>IF(B48="","",IF('RECAP GE'!$C$3=1,VLOOKUP(L48,'RECAP GE'!$A$11:$D$351,3,FALSE),VLOOKUP(K48,'RECAP GE'!$A$11:$D$351,3,FALSE)))</f>
        <v/>
      </c>
      <c r="H48" s="305">
        <f t="shared" si="1"/>
        <v>0</v>
      </c>
      <c r="I48" s="296" t="str">
        <f>IFERROR(IF('RECAP GE'!$C$3=1,VLOOKUP(L48,'RECAP GE'!$A$11:$D$351,4,FALSE),VLOOKUP(K48,'RECAP GE'!$A$11:$D$351,4,FALSE)),"")</f>
        <v>Co164</v>
      </c>
      <c r="J48" s="297" t="str">
        <f t="shared" si="0"/>
        <v/>
      </c>
      <c r="K48" s="430">
        <v>219</v>
      </c>
      <c r="L48" s="428">
        <v>75</v>
      </c>
      <c r="M48" s="257"/>
      <c r="N48" s="257"/>
      <c r="O48" s="257"/>
      <c r="P48" s="257"/>
      <c r="Q48" s="257"/>
      <c r="R48" s="257"/>
      <c r="S48" s="257"/>
      <c r="T48" s="257"/>
      <c r="U48" s="257"/>
      <c r="V48" s="257"/>
      <c r="W48" s="257"/>
      <c r="X48" s="257"/>
      <c r="Y48" s="257"/>
      <c r="Z48" s="257"/>
      <c r="AA48" s="257"/>
      <c r="AB48" s="257"/>
      <c r="AC48" s="257"/>
      <c r="AD48" s="257"/>
      <c r="AE48" s="257"/>
    </row>
    <row r="49" spans="1:31" ht="16.5" customHeight="1">
      <c r="A49" s="308" t="s">
        <v>481</v>
      </c>
      <c r="B49" s="308"/>
      <c r="C49" s="1003" t="str">
        <f>IF('RECAP GE'!$C$3=1,VLOOKUP(L49,'RECAP GE'!$A$11:$D$351,2,FALSE),VLOOKUP(K49,'RECAP GE'!$A$11:$D$351,2,FALSE))</f>
        <v xml:space="preserve">Plus value disjoncteur 250 A 4P (Compact) - </v>
      </c>
      <c r="D49" s="1004"/>
      <c r="E49" s="1005"/>
      <c r="F49" s="294">
        <f>IF(A49="","",IF('RECAP GE'!$C$3=1,VLOOKUP(L49,'RECAP GE'!$A$11:$D$351,3,FALSE),VLOOKUP(K49,'RECAP GE'!$A$11:$D$351,3,FALSE)))</f>
        <v>0</v>
      </c>
      <c r="G49" s="294" t="str">
        <f>IF(B49="","",IF('RECAP GE'!$C$3=1,VLOOKUP(L49,'RECAP GE'!$A$11:$D$351,3,FALSE),VLOOKUP(K49,'RECAP GE'!$A$11:$D$351,3,FALSE)))</f>
        <v/>
      </c>
      <c r="H49" s="305">
        <f t="shared" si="1"/>
        <v>0</v>
      </c>
      <c r="I49" s="296" t="str">
        <f>IFERROR(IF('RECAP GE'!$C$3=1,VLOOKUP(L49,'RECAP GE'!$A$11:$D$351,4,FALSE),VLOOKUP(K49,'RECAP GE'!$A$11:$D$351,4,FALSE)),"")</f>
        <v>Co254</v>
      </c>
      <c r="J49" s="297" t="str">
        <f t="shared" si="0"/>
        <v>Base</v>
      </c>
      <c r="K49" s="430">
        <v>220</v>
      </c>
      <c r="L49" s="428">
        <v>76</v>
      </c>
      <c r="M49" s="257"/>
      <c r="N49" s="257"/>
      <c r="O49" s="257"/>
      <c r="P49" s="257"/>
      <c r="Q49" s="257"/>
      <c r="R49" s="257"/>
      <c r="S49" s="257"/>
      <c r="T49" s="257"/>
      <c r="U49" s="257"/>
      <c r="V49" s="257"/>
      <c r="W49" s="257"/>
      <c r="X49" s="257"/>
      <c r="Y49" s="257"/>
      <c r="Z49" s="257"/>
      <c r="AA49" s="257"/>
      <c r="AB49" s="257"/>
      <c r="AC49" s="257"/>
      <c r="AD49" s="257"/>
      <c r="AE49" s="257"/>
    </row>
    <row r="50" spans="1:31" ht="16.5" customHeight="1">
      <c r="A50" s="308"/>
      <c r="B50" s="308"/>
      <c r="C50" s="1003" t="str">
        <f>IF('RECAP GE'!$C$3=1,VLOOKUP(L50,'RECAP GE'!$A$11:$D$351,2,FALSE),VLOOKUP(K50,'RECAP GE'!$A$11:$D$351,2,FALSE))</f>
        <v xml:space="preserve">Plus value disjoncteur 400 A 4P (Compact) - </v>
      </c>
      <c r="D50" s="1004"/>
      <c r="E50" s="1005"/>
      <c r="F50" s="294" t="str">
        <f>IF(A50="","",IF('RECAP GE'!$C$3=1,VLOOKUP(L50,'RECAP GE'!$A$11:$D$351,3,FALSE),VLOOKUP(K50,'RECAP GE'!$A$11:$D$351,3,FALSE)))</f>
        <v/>
      </c>
      <c r="G50" s="294" t="str">
        <f>IF(B50="","",IF('RECAP GE'!$C$3=1,VLOOKUP(L50,'RECAP GE'!$A$11:$D$351,3,FALSE),VLOOKUP(K50,'RECAP GE'!$A$11:$D$351,3,FALSE)))</f>
        <v/>
      </c>
      <c r="H50" s="305">
        <f t="shared" si="1"/>
        <v>0</v>
      </c>
      <c r="I50" s="296" t="str">
        <f>IFERROR(IF('RECAP GE'!$C$3=1,VLOOKUP(L50,'RECAP GE'!$A$11:$D$351,4,FALSE),VLOOKUP(K50,'RECAP GE'!$A$11:$D$351,4,FALSE)),"")</f>
        <v>Co404</v>
      </c>
      <c r="J50" s="297" t="str">
        <f t="shared" si="0"/>
        <v/>
      </c>
      <c r="K50" s="430">
        <v>221</v>
      </c>
      <c r="L50" s="428">
        <v>77</v>
      </c>
      <c r="M50" s="257"/>
      <c r="N50" s="257"/>
      <c r="O50" s="257"/>
      <c r="P50" s="257"/>
      <c r="Q50" s="257"/>
      <c r="R50" s="257"/>
      <c r="S50" s="257"/>
      <c r="T50" s="257"/>
      <c r="U50" s="257"/>
      <c r="V50" s="257"/>
      <c r="W50" s="257"/>
      <c r="X50" s="257"/>
      <c r="Y50" s="257"/>
      <c r="Z50" s="257"/>
      <c r="AA50" s="257"/>
      <c r="AB50" s="257"/>
      <c r="AC50" s="257"/>
      <c r="AD50" s="257"/>
      <c r="AE50" s="257"/>
    </row>
    <row r="51" spans="1:31" ht="16.5" customHeight="1">
      <c r="A51" s="308"/>
      <c r="B51" s="308"/>
      <c r="C51" s="1003" t="str">
        <f>IF('RECAP GE'!$C$3=1,VLOOKUP(L51,'RECAP GE'!$A$11:$D$351,2,FALSE),VLOOKUP(K51,'RECAP GE'!$A$11:$D$351,2,FALSE))</f>
        <v xml:space="preserve">Plus value disjoncteur 630 A 4P (Compact) - </v>
      </c>
      <c r="D51" s="1004"/>
      <c r="E51" s="1005"/>
      <c r="F51" s="294" t="str">
        <f>IF(A51="","",IF('RECAP GE'!$C$3=1,VLOOKUP(L51,'RECAP GE'!$A$11:$D$351,3,FALSE),VLOOKUP(K51,'RECAP GE'!$A$11:$D$351,3,FALSE)))</f>
        <v/>
      </c>
      <c r="G51" s="294" t="str">
        <f>IF(B51="","",IF('RECAP GE'!$C$3=1,VLOOKUP(L51,'RECAP GE'!$A$11:$D$351,3,FALSE),VLOOKUP(K51,'RECAP GE'!$A$11:$D$351,3,FALSE)))</f>
        <v/>
      </c>
      <c r="H51" s="305">
        <f t="shared" si="1"/>
        <v>0</v>
      </c>
      <c r="I51" s="296" t="str">
        <f>IFERROR(IF('RECAP GE'!$C$3=1,VLOOKUP(L51,'RECAP GE'!$A$11:$D$351,4,FALSE),VLOOKUP(K51,'RECAP GE'!$A$11:$D$351,4,FALSE)),"")</f>
        <v>Co634</v>
      </c>
      <c r="J51" s="297" t="str">
        <f t="shared" si="0"/>
        <v/>
      </c>
      <c r="K51" s="430">
        <v>222</v>
      </c>
      <c r="L51" s="428">
        <v>78</v>
      </c>
      <c r="M51" s="257"/>
      <c r="N51" s="257"/>
      <c r="O51" s="257"/>
      <c r="P51" s="257"/>
      <c r="Q51" s="257"/>
      <c r="R51" s="257"/>
      <c r="S51" s="257"/>
      <c r="T51" s="257"/>
      <c r="U51" s="257"/>
      <c r="V51" s="257"/>
      <c r="W51" s="257"/>
      <c r="X51" s="257"/>
      <c r="Y51" s="257"/>
      <c r="Z51" s="257"/>
      <c r="AA51" s="257"/>
      <c r="AB51" s="257"/>
      <c r="AC51" s="257"/>
      <c r="AD51" s="257"/>
      <c r="AE51" s="257"/>
    </row>
    <row r="52" spans="1:31" ht="16.5" customHeight="1">
      <c r="A52" s="308"/>
      <c r="B52" s="308"/>
      <c r="C52" s="1003" t="str">
        <f>IF('RECAP GE'!$C$3=1,VLOOKUP(L52,'RECAP GE'!$A$11:$D$351,2,FALSE),VLOOKUP(K52,'RECAP GE'!$A$11:$D$351,2,FALSE))</f>
        <v xml:space="preserve">Plus value disjoncteur 800 A 4P (Compact) - </v>
      </c>
      <c r="D52" s="1004"/>
      <c r="E52" s="1005"/>
      <c r="F52" s="294" t="str">
        <f>IF(A52="","",IF('RECAP GE'!$C$3=1,VLOOKUP(L52,'RECAP GE'!$A$11:$D$351,3,FALSE),VLOOKUP(K52,'RECAP GE'!$A$11:$D$351,3,FALSE)))</f>
        <v/>
      </c>
      <c r="G52" s="294" t="str">
        <f>IF(B52="","",IF('RECAP GE'!$C$3=1,VLOOKUP(L52,'RECAP GE'!$A$11:$D$351,3,FALSE),VLOOKUP(K52,'RECAP GE'!$A$11:$D$351,3,FALSE)))</f>
        <v/>
      </c>
      <c r="H52" s="305">
        <f t="shared" si="1"/>
        <v>0</v>
      </c>
      <c r="I52" s="296" t="str">
        <f>IFERROR(IF('RECAP GE'!$C$3=1,VLOOKUP(L52,'RECAP GE'!$A$11:$D$351,4,FALSE),VLOOKUP(K52,'RECAP GE'!$A$11:$D$351,4,FALSE)),"")</f>
        <v>Co804</v>
      </c>
      <c r="J52" s="297" t="str">
        <f t="shared" ref="J52:J53" si="2">IF(A52="","","Base")&amp;IF(B52="","","Op")</f>
        <v/>
      </c>
      <c r="K52" s="430">
        <v>282</v>
      </c>
      <c r="L52" s="428">
        <v>79</v>
      </c>
      <c r="M52" s="257"/>
      <c r="N52" s="257"/>
      <c r="O52" s="257"/>
      <c r="P52" s="257"/>
      <c r="Q52" s="257"/>
      <c r="R52" s="257"/>
      <c r="S52" s="257"/>
      <c r="T52" s="257"/>
      <c r="U52" s="257"/>
      <c r="V52" s="257"/>
      <c r="W52" s="257"/>
      <c r="X52" s="257"/>
      <c r="Y52" s="257"/>
      <c r="Z52" s="257"/>
      <c r="AA52" s="257"/>
      <c r="AB52" s="257"/>
      <c r="AC52" s="257"/>
      <c r="AD52" s="257"/>
      <c r="AE52" s="257"/>
    </row>
    <row r="53" spans="1:31" ht="16.5" customHeight="1">
      <c r="A53" s="308"/>
      <c r="B53" s="308"/>
      <c r="C53" s="1003" t="str">
        <f>IF('RECAP GE'!$C$3=1,VLOOKUP(L53,'RECAP GE'!$A$11:$D$351,2,FALSE),VLOOKUP(K53,'RECAP GE'!$A$11:$D$351,2,FALSE))</f>
        <v xml:space="preserve">Plus value disjoncteur 1250 A 4P (Compact) - </v>
      </c>
      <c r="D53" s="1004"/>
      <c r="E53" s="1005"/>
      <c r="F53" s="294" t="str">
        <f>IF(A53="","",IF('RECAP GE'!$C$3=1,VLOOKUP(L53,'RECAP GE'!$A$11:$D$351,3,FALSE),VLOOKUP(K53,'RECAP GE'!$A$11:$D$351,3,FALSE)))</f>
        <v/>
      </c>
      <c r="G53" s="294" t="str">
        <f>IF(B53="","",IF('RECAP GE'!$C$3=1,VLOOKUP(L53,'RECAP GE'!$A$11:$D$351,3,FALSE),VLOOKUP(K53,'RECAP GE'!$A$11:$D$351,3,FALSE)))</f>
        <v/>
      </c>
      <c r="H53" s="305">
        <f t="shared" si="1"/>
        <v>0</v>
      </c>
      <c r="I53" s="296" t="str">
        <f>IFERROR(IF('RECAP GE'!$C$3=1,VLOOKUP(L53,'RECAP GE'!$A$11:$D$351,4,FALSE),VLOOKUP(K53,'RECAP GE'!$A$11:$D$351,4,FALSE)),"")</f>
        <v>Co1254</v>
      </c>
      <c r="J53" s="297" t="str">
        <f t="shared" si="2"/>
        <v/>
      </c>
      <c r="K53" s="430">
        <v>283</v>
      </c>
      <c r="L53" s="428">
        <v>19</v>
      </c>
      <c r="M53" s="257"/>
      <c r="N53" s="257"/>
      <c r="O53" s="257"/>
      <c r="P53" s="257"/>
      <c r="Q53" s="257"/>
      <c r="R53" s="257"/>
      <c r="S53" s="257"/>
      <c r="T53" s="257"/>
      <c r="U53" s="257"/>
      <c r="V53" s="257"/>
      <c r="W53" s="257"/>
      <c r="X53" s="257"/>
      <c r="Y53" s="257"/>
      <c r="Z53" s="257"/>
      <c r="AA53" s="257"/>
      <c r="AB53" s="257"/>
      <c r="AC53" s="257"/>
      <c r="AD53" s="257"/>
      <c r="AE53" s="257"/>
    </row>
    <row r="54" spans="1:31" ht="16.5" customHeight="1">
      <c r="A54" s="308"/>
      <c r="B54" s="308"/>
      <c r="C54" s="990" t="str">
        <f>IF('RECAP GE'!$C$3=1,VLOOKUP(L52,'RECAP GE'!$A$11:$D$351,2,FALSE),VLOOKUP(K54,'RECAP GE'!$A$11:$D$351,2,FALSE))</f>
        <v xml:space="preserve">Motorisation disjoncteur 160 A (Compact) - </v>
      </c>
      <c r="D54" s="991"/>
      <c r="E54" s="992"/>
      <c r="F54" s="294" t="str">
        <f>IF(A54="","",IF('RECAP GE'!$C$3=1,VLOOKUP(L54,'RECAP GE'!$A$11:$D$351,3,FALSE),VLOOKUP(K54,'RECAP GE'!$A$11:$D$351,3,FALSE)))</f>
        <v/>
      </c>
      <c r="G54" s="294" t="str">
        <f>IF(B54="","",IF('RECAP GE'!$C$3=1,VLOOKUP(L54,'RECAP GE'!$A$11:$D$351,3,FALSE),VLOOKUP(K54,'RECAP GE'!$A$11:$D$351,3,FALSE)))</f>
        <v/>
      </c>
      <c r="H54" s="305">
        <f t="shared" si="1"/>
        <v>0</v>
      </c>
      <c r="I54" s="296" t="str">
        <f>IFERROR(IF('RECAP GE'!$C$3=1,VLOOKUP(L54,'RECAP GE'!$A$11:$D$351,4,FALSE),VLOOKUP(K54,'RECAP GE'!$A$11:$D$351,4,FALSE)),"")</f>
        <v>Co161</v>
      </c>
      <c r="J54" s="297" t="str">
        <f t="shared" si="0"/>
        <v/>
      </c>
      <c r="K54" s="430">
        <v>224</v>
      </c>
      <c r="L54" s="428">
        <v>18</v>
      </c>
      <c r="M54" s="257"/>
      <c r="N54" s="257"/>
      <c r="O54" s="257"/>
      <c r="P54" s="257"/>
      <c r="Q54" s="257"/>
      <c r="R54" s="257"/>
      <c r="S54" s="257"/>
      <c r="T54" s="257"/>
      <c r="U54" s="257"/>
      <c r="V54" s="257"/>
      <c r="W54" s="257"/>
      <c r="X54" s="257"/>
      <c r="Y54" s="257"/>
      <c r="Z54" s="257"/>
      <c r="AA54" s="257"/>
      <c r="AB54" s="257"/>
      <c r="AC54" s="257"/>
      <c r="AD54" s="257"/>
      <c r="AE54" s="257"/>
    </row>
    <row r="55" spans="1:31" ht="16.5" customHeight="1">
      <c r="A55" s="308"/>
      <c r="B55" s="308"/>
      <c r="C55" s="990" t="str">
        <f>IF('RECAP GE'!$C$3=1,VLOOKUP(L53,'RECAP GE'!$A$11:$D$351,2,FALSE),VLOOKUP(K55,'RECAP GE'!$A$11:$D$351,2,FALSE))</f>
        <v xml:space="preserve">Motorisation disjoncteur 250 A (Compact) - </v>
      </c>
      <c r="D55" s="991"/>
      <c r="E55" s="992"/>
      <c r="F55" s="294" t="str">
        <f>IF(A55="","",IF('RECAP GE'!$C$3=1,VLOOKUP(L55,'RECAP GE'!$A$11:$D$351,3,FALSE),VLOOKUP(K55,'RECAP GE'!$A$11:$D$351,3,FALSE)))</f>
        <v/>
      </c>
      <c r="G55" s="294" t="str">
        <f>IF(B55="","",IF('RECAP GE'!$C$3=1,VLOOKUP(L55,'RECAP GE'!$A$11:$D$351,3,FALSE),VLOOKUP(K55,'RECAP GE'!$A$11:$D$351,3,FALSE)))</f>
        <v/>
      </c>
      <c r="H55" s="305">
        <f t="shared" si="1"/>
        <v>0</v>
      </c>
      <c r="I55" s="296" t="str">
        <f>IFERROR(IF('RECAP GE'!$C$3=1,VLOOKUP(L55,'RECAP GE'!$A$11:$D$351,4,FALSE),VLOOKUP(K55,'RECAP GE'!$A$11:$D$351,4,FALSE)),"")</f>
        <v>Co251</v>
      </c>
      <c r="J55" s="297" t="str">
        <f t="shared" si="0"/>
        <v/>
      </c>
      <c r="K55" s="430">
        <v>225</v>
      </c>
      <c r="L55" s="428">
        <v>69</v>
      </c>
      <c r="M55" s="257"/>
      <c r="N55" s="257"/>
      <c r="O55" s="257"/>
      <c r="P55" s="257"/>
      <c r="Q55" s="257"/>
      <c r="R55" s="257"/>
      <c r="S55" s="257"/>
      <c r="T55" s="257"/>
      <c r="U55" s="257"/>
      <c r="V55" s="257"/>
      <c r="W55" s="257"/>
      <c r="X55" s="257"/>
      <c r="Y55" s="257"/>
      <c r="Z55" s="257"/>
      <c r="AA55" s="257"/>
      <c r="AB55" s="257"/>
      <c r="AC55" s="257"/>
      <c r="AD55" s="257"/>
      <c r="AE55" s="257"/>
    </row>
    <row r="56" spans="1:31" ht="16.5" customHeight="1">
      <c r="A56" s="308"/>
      <c r="B56" s="308"/>
      <c r="C56" s="990" t="str">
        <f>IF('RECAP GE'!$C$3=1,VLOOKUP(L54,'RECAP GE'!$A$11:$D$351,2,FALSE),VLOOKUP(K56,'RECAP GE'!$A$11:$D$351,2,FALSE))</f>
        <v xml:space="preserve">Motorisation disjoncteur 400 A (Compact) - </v>
      </c>
      <c r="D56" s="991"/>
      <c r="E56" s="992"/>
      <c r="F56" s="294" t="str">
        <f>IF(A56="","",IF('RECAP GE'!$C$3=1,VLOOKUP(L56,'RECAP GE'!$A$11:$D$351,3,FALSE),VLOOKUP(K56,'RECAP GE'!$A$11:$D$351,3,FALSE)))</f>
        <v/>
      </c>
      <c r="G56" s="294" t="str">
        <f>IF(B56="","",IF('RECAP GE'!$C$3=1,VLOOKUP(L56,'RECAP GE'!$A$11:$D$351,3,FALSE),VLOOKUP(K56,'RECAP GE'!$A$11:$D$351,3,FALSE)))</f>
        <v/>
      </c>
      <c r="H56" s="305">
        <f t="shared" si="1"/>
        <v>0</v>
      </c>
      <c r="I56" s="296" t="str">
        <f>IFERROR(IF('RECAP GE'!$C$3=1,VLOOKUP(L56,'RECAP GE'!$A$11:$D$351,4,FALSE),VLOOKUP(K56,'RECAP GE'!$A$11:$D$351,4,FALSE)),"")</f>
        <v>Co401</v>
      </c>
      <c r="J56" s="297" t="str">
        <f t="shared" si="0"/>
        <v/>
      </c>
      <c r="K56" s="430">
        <v>226</v>
      </c>
      <c r="L56" s="428">
        <v>22</v>
      </c>
      <c r="M56" s="257"/>
      <c r="N56" s="257"/>
      <c r="O56" s="257"/>
      <c r="P56" s="257"/>
      <c r="Q56" s="257"/>
      <c r="R56" s="257"/>
      <c r="S56" s="257"/>
      <c r="T56" s="257"/>
      <c r="U56" s="257"/>
      <c r="V56" s="257"/>
      <c r="W56" s="257"/>
      <c r="X56" s="257"/>
      <c r="Y56" s="257"/>
      <c r="Z56" s="257"/>
      <c r="AA56" s="257"/>
      <c r="AB56" s="257"/>
      <c r="AC56" s="257"/>
      <c r="AD56" s="257"/>
      <c r="AE56" s="257"/>
    </row>
    <row r="57" spans="1:31" ht="16.5" customHeight="1">
      <c r="A57" s="308"/>
      <c r="B57" s="308"/>
      <c r="C57" s="990" t="str">
        <f>IF('RECAP GE'!$C$3=1,VLOOKUP(L55,'RECAP GE'!$A$11:$D$351,2,FALSE),VLOOKUP(K57,'RECAP GE'!$A$11:$D$351,2,FALSE))</f>
        <v xml:space="preserve">Motorisation disjoncteur 630 A (Compact) - </v>
      </c>
      <c r="D57" s="991"/>
      <c r="E57" s="992"/>
      <c r="F57" s="294" t="str">
        <f>IF(A57="","",IF('RECAP GE'!$C$3=1,VLOOKUP(L57,'RECAP GE'!$A$11:$D$351,3,FALSE),VLOOKUP(K57,'RECAP GE'!$A$11:$D$351,3,FALSE)))</f>
        <v/>
      </c>
      <c r="G57" s="294" t="str">
        <f>IF(B57="","",IF('RECAP GE'!$C$3=1,VLOOKUP(L57,'RECAP GE'!$A$11:$D$351,3,FALSE),VLOOKUP(K57,'RECAP GE'!$A$11:$D$351,3,FALSE)))</f>
        <v/>
      </c>
      <c r="H57" s="305">
        <f t="shared" si="1"/>
        <v>0</v>
      </c>
      <c r="I57" s="296" t="str">
        <f>IFERROR(IF('RECAP GE'!$C$3=1,VLOOKUP(L57,'RECAP GE'!$A$11:$D$351,4,FALSE),VLOOKUP(K57,'RECAP GE'!$A$11:$D$351,4,FALSE)),"")</f>
        <v>Co631</v>
      </c>
      <c r="J57" s="297" t="str">
        <f t="shared" si="0"/>
        <v/>
      </c>
      <c r="K57" s="430">
        <v>227</v>
      </c>
      <c r="L57" s="428">
        <v>20</v>
      </c>
      <c r="M57" s="257"/>
      <c r="N57" s="257"/>
      <c r="O57" s="257"/>
      <c r="P57" s="257"/>
      <c r="Q57" s="257"/>
      <c r="R57" s="257"/>
      <c r="S57" s="257"/>
      <c r="T57" s="257"/>
      <c r="U57" s="257"/>
      <c r="V57" s="257"/>
      <c r="W57" s="257"/>
      <c r="X57" s="257"/>
      <c r="Y57" s="257"/>
      <c r="Z57" s="257"/>
      <c r="AA57" s="257"/>
      <c r="AB57" s="257"/>
      <c r="AC57" s="257"/>
      <c r="AD57" s="257"/>
      <c r="AE57" s="257"/>
    </row>
    <row r="58" spans="1:31" ht="16.5" customHeight="1">
      <c r="A58" s="308" t="s">
        <v>481</v>
      </c>
      <c r="B58" s="308"/>
      <c r="C58" s="1003" t="str">
        <f>IF('RECAP GE'!$C$3=1,VLOOKUP(L56,'RECAP GE'!$A$11:$D$351,2,FALSE),VLOOKUP(K58,'RECAP GE'!$A$11:$D$351,2,FALSE))</f>
        <v xml:space="preserve">Maintien du courant du court-circuit à 2.7 In pendant 5s -  - </v>
      </c>
      <c r="D58" s="1004"/>
      <c r="E58" s="1005"/>
      <c r="F58" s="294" t="str">
        <f>IF(A58="","",IF('RECAP GE'!$C$3=1,VLOOKUP(L58,'RECAP GE'!$A$11:$D$351,3,FALSE),VLOOKUP(K58,'RECAP GE'!$A$11:$D$351,3,FALSE)))</f>
        <v>Std</v>
      </c>
      <c r="G58" s="294" t="str">
        <f>IF(B58="","",IF('RECAP GE'!$C$3=1,VLOOKUP(L58,'RECAP GE'!$A$11:$D$351,3,FALSE),VLOOKUP(K58,'RECAP GE'!$A$11:$D$351,3,FALSE)))</f>
        <v/>
      </c>
      <c r="H58" s="305">
        <f t="shared" ref="H58:H89" si="3">IFERROR(IF(B58="",0,G58*$M$15*$M$14*($F$264+1)),"")</f>
        <v>0</v>
      </c>
      <c r="I58" s="296" t="str">
        <f>IFERROR(IF('RECAP GE'!$C$3=1,VLOOKUP(L58,'RECAP GE'!$A$11:$D$351,4,FALSE),VLOOKUP(K58,'RECAP GE'!$A$11:$D$351,4,FALSE)),"")</f>
        <v>AL11-1</v>
      </c>
      <c r="J58" s="297" t="str">
        <f t="shared" si="0"/>
        <v>Base</v>
      </c>
      <c r="K58" s="430">
        <v>117</v>
      </c>
      <c r="L58" s="428">
        <v>21</v>
      </c>
      <c r="M58" s="257"/>
      <c r="N58" s="257"/>
      <c r="O58" s="257"/>
      <c r="P58" s="257"/>
      <c r="Q58" s="257"/>
      <c r="R58" s="257"/>
      <c r="S58" s="257"/>
      <c r="T58" s="257"/>
      <c r="U58" s="257"/>
      <c r="V58" s="257"/>
      <c r="W58" s="257"/>
      <c r="X58" s="257"/>
      <c r="Y58" s="257"/>
      <c r="Z58" s="257"/>
      <c r="AA58" s="257"/>
      <c r="AB58" s="257"/>
      <c r="AC58" s="257"/>
      <c r="AD58" s="257"/>
      <c r="AE58" s="257"/>
    </row>
    <row r="59" spans="1:31" ht="16.5" customHeight="1">
      <c r="A59" s="308"/>
      <c r="B59" s="308"/>
      <c r="C59" s="1003" t="str">
        <f>IF('RECAP GE'!$C$3=1,VLOOKUP(L57,'RECAP GE'!$A$11:$D$351,2,FALSE),VLOOKUP(K59,'RECAP GE'!$A$11:$D$351,2,FALSE))</f>
        <v xml:space="preserve">Régulation électronique moteur (attention : délai supplémentaire possible sur KDI et JD, sauf J110C3, J165C3, J220C3, J210U,
J250U) - </v>
      </c>
      <c r="D59" s="1004"/>
      <c r="E59" s="1005"/>
      <c r="F59" s="294" t="str">
        <f>IF(A59="","",IF('RECAP GE'!$C$3=1,VLOOKUP(L59,'RECAP GE'!$A$11:$D$351,3,FALSE),VLOOKUP(K59,'RECAP GE'!$A$11:$D$351,3,FALSE)))</f>
        <v/>
      </c>
      <c r="G59" s="294" t="str">
        <f>IF(B59="","",IF('RECAP GE'!$C$3=1,VLOOKUP(L59,'RECAP GE'!$A$11:$D$351,3,FALSE),VLOOKUP(K59,'RECAP GE'!$A$11:$D$351,3,FALSE)))</f>
        <v/>
      </c>
      <c r="H59" s="305">
        <f t="shared" si="3"/>
        <v>0</v>
      </c>
      <c r="I59" s="296" t="str">
        <f>IFERROR(IF('RECAP GE'!$C$3=1,VLOOKUP(L59,'RECAP GE'!$A$11:$D$351,4,FALSE),VLOOKUP(K59,'RECAP GE'!$A$11:$D$351,4,FALSE)),"")</f>
        <v>EN01</v>
      </c>
      <c r="J59" s="297" t="str">
        <f t="shared" si="0"/>
        <v/>
      </c>
      <c r="K59" s="430">
        <v>16</v>
      </c>
      <c r="L59" s="428">
        <v>23</v>
      </c>
      <c r="M59" s="257"/>
      <c r="N59" s="257"/>
      <c r="O59" s="257"/>
      <c r="P59" s="257"/>
      <c r="Q59" s="257"/>
      <c r="R59" s="257"/>
      <c r="S59" s="257"/>
      <c r="T59" s="257"/>
      <c r="U59" s="257"/>
      <c r="V59" s="257"/>
      <c r="W59" s="257"/>
      <c r="X59" s="257"/>
      <c r="Y59" s="257"/>
      <c r="Z59" s="257"/>
      <c r="AA59" s="257"/>
      <c r="AB59" s="257"/>
      <c r="AC59" s="257"/>
      <c r="AD59" s="257"/>
      <c r="AE59" s="257"/>
    </row>
    <row r="60" spans="1:31" ht="16.5" customHeight="1">
      <c r="A60" s="308"/>
      <c r="B60" s="308"/>
      <c r="C60" s="990" t="str">
        <f>IF('RECAP GE'!$C$3=1,VLOOKUP(L58,'RECAP GE'!$A$11:$D$351,2,FALSE),VLOOKUP(K60,'RECAP GE'!$A$11:$D$351,2,FALSE))</f>
        <v xml:space="preserve">Protection différentielle 30 ou 300
mA Non ajust inferieur ou égal à 50 A (Par defaut 30mA) inf. 440V - </v>
      </c>
      <c r="D60" s="991"/>
      <c r="E60" s="992"/>
      <c r="F60" s="294" t="str">
        <f>IF(A60="","",IF('RECAP GE'!$C$3=1,VLOOKUP(L60,'RECAP GE'!$A$11:$D$351,3,FALSE),VLOOKUP(K60,'RECAP GE'!$A$11:$D$351,3,FALSE)))</f>
        <v/>
      </c>
      <c r="G60" s="294" t="str">
        <f>IF(B60="","",IF('RECAP GE'!$C$3=1,VLOOKUP(L60,'RECAP GE'!$A$11:$D$351,3,FALSE),VLOOKUP(K60,'RECAP GE'!$A$11:$D$351,3,FALSE)))</f>
        <v/>
      </c>
      <c r="H60" s="305">
        <f t="shared" si="3"/>
        <v>0</v>
      </c>
      <c r="I60" s="296" t="str">
        <f>IFERROR(IF('RECAP GE'!$C$3=1,VLOOKUP(L60,'RECAP GE'!$A$11:$D$351,4,FALSE),VLOOKUP(K60,'RECAP GE'!$A$11:$D$351,4,FALSE)),"")</f>
        <v>CA318</v>
      </c>
      <c r="J60" s="297" t="str">
        <f t="shared" si="0"/>
        <v/>
      </c>
      <c r="K60" s="430">
        <v>33</v>
      </c>
      <c r="L60" s="428">
        <v>24</v>
      </c>
      <c r="M60" s="257"/>
      <c r="N60" s="257"/>
      <c r="O60" s="257"/>
      <c r="P60" s="257"/>
      <c r="Q60" s="257"/>
      <c r="R60" s="257"/>
      <c r="S60" s="257"/>
      <c r="T60" s="257"/>
      <c r="U60" s="257"/>
      <c r="V60" s="257"/>
      <c r="W60" s="257"/>
      <c r="X60" s="257"/>
      <c r="Y60" s="257"/>
      <c r="Z60" s="257"/>
      <c r="AA60" s="257"/>
      <c r="AB60" s="257"/>
      <c r="AC60" s="257"/>
      <c r="AD60" s="257"/>
      <c r="AE60" s="257"/>
    </row>
    <row r="61" spans="1:31" ht="16.5" customHeight="1">
      <c r="A61" s="308" t="s">
        <v>481</v>
      </c>
      <c r="B61" s="308"/>
      <c r="C61" s="1003" t="str">
        <f>IF('RECAP GE'!$C$3=1,VLOOKUP(L59,'RECAP GE'!$A$11:$D$351,2,FALSE),VLOOKUP(K61,'RECAP GE'!$A$11:$D$351,2,FALSE))</f>
        <v xml:space="preserve">Protection différentielle (Type A, AC) ajustable (Tps et seuil) (2) (TT- TNCR-TNCUR) - </v>
      </c>
      <c r="D61" s="1004"/>
      <c r="E61" s="1005"/>
      <c r="F61" s="294">
        <f>IF(A61="","",IF('RECAP GE'!$C$3=1,VLOOKUP(L61,'RECAP GE'!$A$11:$D$351,3,FALSE),VLOOKUP(K61,'RECAP GE'!$A$11:$D$351,3,FALSE)))</f>
        <v>555</v>
      </c>
      <c r="G61" s="294" t="str">
        <f>IF(B61="","",IF('RECAP GE'!$C$3=1,VLOOKUP(L61,'RECAP GE'!$A$11:$D$351,3,FALSE),VLOOKUP(K61,'RECAP GE'!$A$11:$D$351,3,FALSE)))</f>
        <v/>
      </c>
      <c r="H61" s="305">
        <f t="shared" si="3"/>
        <v>0</v>
      </c>
      <c r="I61" s="296" t="str">
        <f>IFERROR(IF('RECAP GE'!$C$3=1,VLOOKUP(L61,'RECAP GE'!$A$11:$D$351,4,FALSE),VLOOKUP(K61,'RECAP GE'!$A$11:$D$351,4,FALSE)),"")</f>
        <v>CA320</v>
      </c>
      <c r="J61" s="297" t="str">
        <f t="shared" si="0"/>
        <v>Base</v>
      </c>
      <c r="K61" s="430">
        <v>34</v>
      </c>
      <c r="L61" s="428">
        <v>26</v>
      </c>
      <c r="M61" s="257"/>
      <c r="N61" s="257"/>
      <c r="O61" s="257"/>
      <c r="P61" s="257"/>
      <c r="Q61" s="257"/>
      <c r="R61" s="257"/>
      <c r="S61" s="257"/>
      <c r="T61" s="257"/>
      <c r="U61" s="257"/>
      <c r="V61" s="257"/>
      <c r="W61" s="257"/>
      <c r="X61" s="257"/>
      <c r="Y61" s="257"/>
      <c r="Z61" s="257"/>
      <c r="AA61" s="257"/>
      <c r="AB61" s="257"/>
      <c r="AC61" s="257"/>
      <c r="AD61" s="257"/>
      <c r="AE61" s="257"/>
    </row>
    <row r="62" spans="1:31" ht="16.5" customHeight="1">
      <c r="A62" s="308"/>
      <c r="B62" s="308"/>
      <c r="C62" s="990" t="str">
        <f>IF('RECAP GE'!$C$3=1,VLOOKUP(L60,'RECAP GE'!$A$11:$D$351,2,FALSE),VLOOKUP(K62,'RECAP GE'!$A$11:$D$351,2,FALSE))</f>
        <v xml:space="preserve">Protection différentielle 30 ou 300 mA Non ajust inferieur ou égal à
125A (Par defaut 30mA) inf. 440V - </v>
      </c>
      <c r="D62" s="991"/>
      <c r="E62" s="992"/>
      <c r="F62" s="294" t="str">
        <f>IF(A62="","",IF('RECAP GE'!$C$3=1,VLOOKUP(L62,'RECAP GE'!$A$11:$D$351,3,FALSE),VLOOKUP(K62,'RECAP GE'!$A$11:$D$351,3,FALSE)))</f>
        <v/>
      </c>
      <c r="G62" s="294" t="str">
        <f>IF(B62="","",IF('RECAP GE'!$C$3=1,VLOOKUP(L62,'RECAP GE'!$A$11:$D$351,3,FALSE),VLOOKUP(K62,'RECAP GE'!$A$11:$D$351,3,FALSE)))</f>
        <v/>
      </c>
      <c r="H62" s="305">
        <f t="shared" si="3"/>
        <v>0</v>
      </c>
      <c r="I62" s="296" t="str">
        <f>IFERROR(IF('RECAP GE'!$C$3=1,VLOOKUP(L62,'RECAP GE'!$A$11:$D$351,4,FALSE),VLOOKUP(K62,'RECAP GE'!$A$11:$D$351,4,FALSE)),"")</f>
        <v>CA319</v>
      </c>
      <c r="J62" s="297" t="str">
        <f t="shared" si="0"/>
        <v/>
      </c>
      <c r="K62" s="430">
        <v>172</v>
      </c>
      <c r="L62" s="428">
        <v>25</v>
      </c>
      <c r="M62" s="257"/>
      <c r="N62" s="257"/>
      <c r="O62" s="257"/>
      <c r="P62" s="257"/>
      <c r="Q62" s="257"/>
      <c r="R62" s="257"/>
      <c r="S62" s="257"/>
      <c r="T62" s="257"/>
      <c r="U62" s="257"/>
      <c r="V62" s="257"/>
      <c r="W62" s="257"/>
      <c r="X62" s="257"/>
      <c r="Y62" s="257"/>
      <c r="Z62" s="257"/>
      <c r="AA62" s="257"/>
      <c r="AB62" s="257"/>
      <c r="AC62" s="257"/>
      <c r="AD62" s="257"/>
      <c r="AE62" s="257"/>
    </row>
    <row r="63" spans="1:31" ht="16.5" customHeight="1">
      <c r="A63" s="308"/>
      <c r="B63" s="308"/>
      <c r="C63" s="990" t="str">
        <f>IF('RECAP GE'!$C$3=1,VLOOKUP(L61,'RECAP GE'!$A$11:$D$351,2,FALSE),VLOOKUP(K63,'RECAP GE'!$A$11:$D$351,2,FALSE))</f>
        <v xml:space="preserve">Protection différentielle 30 ou 300 mA de TYPE A Non ajust inferieur ou égal à 50 A (Par defaut 30mA) inf.
440V pour conformité Norme VDE - </v>
      </c>
      <c r="D63" s="991"/>
      <c r="E63" s="992"/>
      <c r="F63" s="294" t="str">
        <f>IF(A63="","",IF('RECAP GE'!$C$3=1,VLOOKUP(L63,'RECAP GE'!$A$11:$D$351,3,FALSE),VLOOKUP(K63,'RECAP GE'!$A$11:$D$351,3,FALSE)))</f>
        <v/>
      </c>
      <c r="G63" s="294" t="str">
        <f>IF(B63="","",IF('RECAP GE'!$C$3=1,VLOOKUP(L63,'RECAP GE'!$A$11:$D$351,3,FALSE),VLOOKUP(K63,'RECAP GE'!$A$11:$D$351,3,FALSE)))</f>
        <v/>
      </c>
      <c r="H63" s="305">
        <f t="shared" si="3"/>
        <v>0</v>
      </c>
      <c r="I63" s="296" t="str">
        <f>IFERROR(IF('RECAP GE'!$C$3=1,VLOOKUP(L63,'RECAP GE'!$A$11:$D$351,4,FALSE),VLOOKUP(K63,'RECAP GE'!$A$11:$D$351,4,FALSE)),"")</f>
        <v>CA318B</v>
      </c>
      <c r="J63" s="297" t="str">
        <f t="shared" si="0"/>
        <v/>
      </c>
      <c r="K63" s="430">
        <v>173</v>
      </c>
      <c r="L63" s="428">
        <v>28</v>
      </c>
      <c r="M63" s="257"/>
      <c r="N63" s="257"/>
      <c r="O63" s="257"/>
      <c r="P63" s="257"/>
      <c r="Q63" s="257"/>
      <c r="R63" s="257"/>
      <c r="S63" s="257"/>
      <c r="T63" s="257"/>
      <c r="U63" s="257"/>
      <c r="V63" s="257"/>
      <c r="W63" s="257"/>
      <c r="X63" s="257"/>
      <c r="Y63" s="257"/>
      <c r="Z63" s="257"/>
      <c r="AA63" s="257"/>
      <c r="AB63" s="257"/>
      <c r="AC63" s="257"/>
      <c r="AD63" s="257"/>
      <c r="AE63" s="257"/>
    </row>
    <row r="64" spans="1:31" ht="16.5" customHeight="1">
      <c r="A64" s="308"/>
      <c r="B64" s="308"/>
      <c r="C64" s="990" t="str">
        <f>IF('RECAP GE'!$C$3=1,VLOOKUP(L62,'RECAP GE'!$A$11:$D$351,2,FALSE),VLOOKUP(K64,'RECAP GE'!$A$11:$D$351,2,FALSE))</f>
        <v xml:space="preserve">Protection différentielle 30 ou 300 mA de TYPE A Non ajust inferieur ou
égal à 125 A (Par defaut 30mA) inf. 440V pour conformité Norme VDE - </v>
      </c>
      <c r="D64" s="991"/>
      <c r="E64" s="992"/>
      <c r="F64" s="294" t="str">
        <f>IF(A64="","",IF('RECAP GE'!$C$3=1,VLOOKUP(L64,'RECAP GE'!$A$11:$D$351,3,FALSE),VLOOKUP(K64,'RECAP GE'!$A$11:$D$351,3,FALSE)))</f>
        <v/>
      </c>
      <c r="G64" s="294" t="str">
        <f>IF(B64="","",IF('RECAP GE'!$C$3=1,VLOOKUP(L64,'RECAP GE'!$A$11:$D$351,3,FALSE),VLOOKUP(K64,'RECAP GE'!$A$11:$D$351,3,FALSE)))</f>
        <v/>
      </c>
      <c r="H64" s="305">
        <f t="shared" si="3"/>
        <v>0</v>
      </c>
      <c r="I64" s="296" t="str">
        <f>IFERROR(IF('RECAP GE'!$C$3=1,VLOOKUP(L64,'RECAP GE'!$A$11:$D$351,4,FALSE),VLOOKUP(K64,'RECAP GE'!$A$11:$D$351,4,FALSE)),"")</f>
        <v>CA319B</v>
      </c>
      <c r="J64" s="297" t="str">
        <f t="shared" si="0"/>
        <v/>
      </c>
      <c r="K64" s="430">
        <v>174</v>
      </c>
      <c r="L64" s="428">
        <v>27</v>
      </c>
      <c r="M64" s="257"/>
      <c r="N64" s="257"/>
      <c r="O64" s="257"/>
      <c r="P64" s="257"/>
      <c r="Q64" s="257"/>
      <c r="R64" s="257"/>
      <c r="S64" s="257"/>
      <c r="T64" s="257"/>
      <c r="U64" s="257"/>
      <c r="V64" s="257"/>
      <c r="W64" s="257"/>
      <c r="X64" s="257"/>
      <c r="Y64" s="257"/>
      <c r="Z64" s="257"/>
      <c r="AA64" s="257"/>
      <c r="AB64" s="257"/>
      <c r="AC64" s="257"/>
      <c r="AD64" s="257"/>
      <c r="AE64" s="257"/>
    </row>
    <row r="65" spans="1:31" ht="16.5" customHeight="1">
      <c r="A65" s="308"/>
      <c r="B65" s="308"/>
      <c r="C65" s="990" t="str">
        <f>IF('RECAP GE'!$C$3=1,VLOOKUP(L63,'RECAP GE'!$A$11:$D$351,2,FALSE),VLOOKUP(K65,'RECAP GE'!$A$11:$D$351,2,FALSE))</f>
        <v xml:space="preserve">Protection différentielle (Type A, AC) ajustable (Tps et seuil) (TT-TNCR- TNCUR) - </v>
      </c>
      <c r="D65" s="991"/>
      <c r="E65" s="992"/>
      <c r="F65" s="294" t="str">
        <f>IF(A65="","",IF('RECAP GE'!$C$3=1,VLOOKUP(L65,'RECAP GE'!$A$11:$D$351,3,FALSE),VLOOKUP(K65,'RECAP GE'!$A$11:$D$351,3,FALSE)))</f>
        <v/>
      </c>
      <c r="G65" s="294" t="str">
        <f>IF(B65="","",IF('RECAP GE'!$C$3=1,VLOOKUP(L65,'RECAP GE'!$A$11:$D$351,3,FALSE),VLOOKUP(K65,'RECAP GE'!$A$11:$D$351,3,FALSE)))</f>
        <v/>
      </c>
      <c r="H65" s="305">
        <f t="shared" si="3"/>
        <v>0</v>
      </c>
      <c r="I65" s="296" t="str">
        <f>IFERROR(IF('RECAP GE'!$C$3=1,VLOOKUP(L65,'RECAP GE'!$A$11:$D$351,4,FALSE),VLOOKUP(K65,'RECAP GE'!$A$11:$D$351,4,FALSE)),"")</f>
        <v>CA420</v>
      </c>
      <c r="J65" s="297" t="str">
        <f t="shared" si="0"/>
        <v/>
      </c>
      <c r="K65" s="430">
        <v>189</v>
      </c>
      <c r="L65" s="428">
        <v>30</v>
      </c>
      <c r="M65" s="257"/>
      <c r="N65" s="257"/>
      <c r="O65" s="257"/>
      <c r="P65" s="257"/>
      <c r="Q65" s="257"/>
      <c r="R65" s="257"/>
      <c r="S65" s="257"/>
      <c r="T65" s="257"/>
      <c r="U65" s="257"/>
      <c r="V65" s="257"/>
      <c r="W65" s="257"/>
      <c r="X65" s="257"/>
      <c r="Y65" s="257"/>
      <c r="Z65" s="257"/>
      <c r="AA65" s="257"/>
      <c r="AB65" s="257"/>
      <c r="AC65" s="257"/>
      <c r="AD65" s="257"/>
      <c r="AE65" s="257"/>
    </row>
    <row r="66" spans="1:31" ht="16.5" customHeight="1">
      <c r="A66" s="308"/>
      <c r="B66" s="308"/>
      <c r="C66" s="990" t="str">
        <f>IF('RECAP GE'!$C$3=1,VLOOKUP(L64,'RECAP GE'!$A$11:$D$351,2,FALSE),VLOOKUP(K66,'RECAP GE'!$A$11:$D$351,2,FALSE))</f>
        <v xml:space="preserve">Protection différentielle 30 ou 300 mA Non ajustable inférieur ou égal à 50 A inf. 440V - </v>
      </c>
      <c r="D66" s="991"/>
      <c r="E66" s="992"/>
      <c r="F66" s="294" t="str">
        <f>IF(A66="","",IF('RECAP GE'!$C$3=1,VLOOKUP(L66,'RECAP GE'!$A$11:$D$351,3,FALSE),VLOOKUP(K66,'RECAP GE'!$A$11:$D$351,3,FALSE)))</f>
        <v/>
      </c>
      <c r="G66" s="294" t="str">
        <f>IF(B66="","",IF('RECAP GE'!$C$3=1,VLOOKUP(L66,'RECAP GE'!$A$11:$D$351,3,FALSE),VLOOKUP(K66,'RECAP GE'!$A$11:$D$351,3,FALSE)))</f>
        <v/>
      </c>
      <c r="H66" s="305">
        <f t="shared" si="3"/>
        <v>0</v>
      </c>
      <c r="I66" s="296" t="str">
        <f>IFERROR(IF('RECAP GE'!$C$3=1,VLOOKUP(L66,'RECAP GE'!$A$11:$D$351,4,FALSE),VLOOKUP(K66,'RECAP GE'!$A$11:$D$351,4,FALSE)),"")</f>
        <v>CA418</v>
      </c>
      <c r="J66" s="297" t="str">
        <f t="shared" si="0"/>
        <v/>
      </c>
      <c r="K66" s="430">
        <v>186</v>
      </c>
      <c r="L66" s="428">
        <v>29</v>
      </c>
      <c r="M66" s="257"/>
      <c r="N66" s="257"/>
      <c r="O66" s="257"/>
      <c r="P66" s="257"/>
      <c r="Q66" s="257"/>
      <c r="R66" s="257"/>
      <c r="S66" s="257"/>
      <c r="T66" s="257"/>
      <c r="U66" s="257"/>
      <c r="V66" s="257"/>
      <c r="W66" s="257"/>
      <c r="X66" s="257"/>
      <c r="Y66" s="257"/>
      <c r="Z66" s="257"/>
      <c r="AA66" s="257"/>
      <c r="AB66" s="257"/>
      <c r="AC66" s="257"/>
      <c r="AD66" s="257"/>
      <c r="AE66" s="257"/>
    </row>
    <row r="67" spans="1:31" ht="16.5" customHeight="1">
      <c r="A67" s="308"/>
      <c r="B67" s="308"/>
      <c r="C67" s="990" t="str">
        <f>IF('RECAP GE'!$C$3=1,VLOOKUP(L65,'RECAP GE'!$A$11:$D$351,2,FALSE),VLOOKUP(K67,'RECAP GE'!$A$11:$D$351,2,FALSE))</f>
        <v xml:space="preserve">Protection différentielle 30 ou 300 mA Non ajustable inférieur ou égal à 125A inf. 440V - </v>
      </c>
      <c r="D67" s="991"/>
      <c r="E67" s="992"/>
      <c r="F67" s="294" t="str">
        <f>IF(A67="","",IF('RECAP GE'!$C$3=1,VLOOKUP(L67,'RECAP GE'!$A$11:$D$351,3,FALSE),VLOOKUP(K67,'RECAP GE'!$A$11:$D$351,3,FALSE)))</f>
        <v/>
      </c>
      <c r="G67" s="294" t="str">
        <f>IF(B67="","",IF('RECAP GE'!$C$3=1,VLOOKUP(L67,'RECAP GE'!$A$11:$D$351,3,FALSE),VLOOKUP(K67,'RECAP GE'!$A$11:$D$351,3,FALSE)))</f>
        <v/>
      </c>
      <c r="H67" s="305">
        <f t="shared" si="3"/>
        <v>0</v>
      </c>
      <c r="I67" s="296" t="str">
        <f>IFERROR(IF('RECAP GE'!$C$3=1,VLOOKUP(L67,'RECAP GE'!$A$11:$D$351,4,FALSE),VLOOKUP(K67,'RECAP GE'!$A$11:$D$351,4,FALSE)),"")</f>
        <v>CA419</v>
      </c>
      <c r="J67" s="297" t="str">
        <f t="shared" si="0"/>
        <v/>
      </c>
      <c r="K67" s="430">
        <v>187</v>
      </c>
      <c r="L67" s="428">
        <v>37</v>
      </c>
      <c r="M67" s="257"/>
      <c r="N67" s="257"/>
      <c r="O67" s="257"/>
      <c r="P67" s="257"/>
      <c r="Q67" s="257"/>
      <c r="R67" s="257"/>
      <c r="S67" s="257"/>
      <c r="T67" s="257"/>
      <c r="U67" s="257"/>
      <c r="V67" s="257"/>
      <c r="W67" s="257"/>
      <c r="X67" s="257"/>
      <c r="Y67" s="257"/>
      <c r="Z67" s="257"/>
      <c r="AA67" s="257"/>
      <c r="AB67" s="257"/>
      <c r="AC67" s="257"/>
      <c r="AD67" s="257"/>
      <c r="AE67" s="257"/>
    </row>
    <row r="68" spans="1:31" ht="16.5" customHeight="1">
      <c r="A68" s="308"/>
      <c r="B68" s="308"/>
      <c r="C68" s="990" t="str">
        <f>IF('RECAP GE'!$C$3=1,VLOOKUP(L66,'RECAP GE'!$A$11:$D$351,2,FALSE),VLOOKUP(K68,'RECAP GE'!$A$11:$D$351,2,FALSE))</f>
        <v xml:space="preserve">Protection différentielle 30 ou 300 mA de TYPE A Non ajust inferieur ou
égal à 125 A (Par defaut 30mA) inf. 440V pour conformité Norme VDE - </v>
      </c>
      <c r="D68" s="991"/>
      <c r="E68" s="992"/>
      <c r="F68" s="294" t="str">
        <f>IF(A68="","",IF('RECAP GE'!$C$3=1,VLOOKUP(L68,'RECAP GE'!$A$11:$D$351,3,FALSE),VLOOKUP(K68,'RECAP GE'!$A$11:$D$351,3,FALSE)))</f>
        <v/>
      </c>
      <c r="G68" s="294" t="str">
        <f>IF(B68="","",IF('RECAP GE'!$C$3=1,VLOOKUP(L68,'RECAP GE'!$A$11:$D$351,3,FALSE),VLOOKUP(K68,'RECAP GE'!$A$11:$D$351,3,FALSE)))</f>
        <v/>
      </c>
      <c r="H68" s="305">
        <f t="shared" si="3"/>
        <v>0</v>
      </c>
      <c r="I68" s="296" t="str">
        <f>IFERROR(IF('RECAP GE'!$C$3=1,VLOOKUP(L68,'RECAP GE'!$A$11:$D$351,4,FALSE),VLOOKUP(K68,'RECAP GE'!$A$11:$D$351,4,FALSE)),"")</f>
        <v>CA419B</v>
      </c>
      <c r="J68" s="297" t="str">
        <f t="shared" si="0"/>
        <v/>
      </c>
      <c r="K68" s="430">
        <v>188</v>
      </c>
      <c r="L68" s="428">
        <v>38</v>
      </c>
      <c r="M68" s="257"/>
      <c r="N68" s="257"/>
      <c r="O68" s="257"/>
      <c r="P68" s="257"/>
      <c r="Q68" s="257"/>
      <c r="R68" s="257"/>
      <c r="S68" s="257"/>
      <c r="T68" s="257"/>
      <c r="U68" s="257"/>
      <c r="V68" s="257"/>
      <c r="W68" s="257"/>
      <c r="X68" s="257"/>
      <c r="Y68" s="257"/>
      <c r="Z68" s="257"/>
      <c r="AA68" s="257"/>
      <c r="AB68" s="257"/>
      <c r="AC68" s="257"/>
      <c r="AD68" s="257"/>
      <c r="AE68" s="257"/>
    </row>
    <row r="69" spans="1:31" ht="16.5" customHeight="1">
      <c r="A69" s="308"/>
      <c r="B69" s="308"/>
      <c r="C69" s="990" t="str">
        <f>IF('RECAP GE'!$C$3=1,VLOOKUP(L67,'RECAP GE'!$A$11:$D$351,2,FALSE),VLOOKUP(K69,'RECAP GE'!$A$11:$D$351,2,FALSE))</f>
        <v xml:space="preserve">Contrôleur permanent d’isolement
avec neutre (ITAN) - </v>
      </c>
      <c r="D69" s="991"/>
      <c r="E69" s="992"/>
      <c r="F69" s="294" t="str">
        <f>IF(A69="","",IF('RECAP GE'!$C$3=1,VLOOKUP(L69,'RECAP GE'!$A$11:$D$351,3,FALSE),VLOOKUP(K69,'RECAP GE'!$A$11:$D$351,3,FALSE)))</f>
        <v/>
      </c>
      <c r="G69" s="294" t="str">
        <f>IF(B69="","",IF('RECAP GE'!$C$3=1,VLOOKUP(L69,'RECAP GE'!$A$11:$D$351,3,FALSE),VLOOKUP(K69,'RECAP GE'!$A$11:$D$351,3,FALSE)))</f>
        <v/>
      </c>
      <c r="H69" s="305">
        <f t="shared" si="3"/>
        <v>0</v>
      </c>
      <c r="I69" s="296" t="str">
        <f>IFERROR(IF('RECAP GE'!$C$3=1,VLOOKUP(L69,'RECAP GE'!$A$11:$D$351,4,FALSE),VLOOKUP(K69,'RECAP GE'!$A$11:$D$351,4,FALSE)),"")</f>
        <v>CA324</v>
      </c>
      <c r="J69" s="297" t="str">
        <f t="shared" si="0"/>
        <v/>
      </c>
      <c r="K69" s="430">
        <v>175</v>
      </c>
      <c r="L69" s="428">
        <v>39</v>
      </c>
      <c r="M69" s="257"/>
      <c r="N69" s="257"/>
      <c r="O69" s="257"/>
      <c r="P69" s="257"/>
      <c r="Q69" s="257"/>
      <c r="R69" s="257"/>
      <c r="S69" s="257"/>
      <c r="T69" s="257"/>
      <c r="U69" s="257"/>
      <c r="V69" s="257"/>
      <c r="W69" s="257"/>
      <c r="X69" s="257"/>
      <c r="Y69" s="257"/>
      <c r="Z69" s="257"/>
      <c r="AA69" s="257"/>
      <c r="AB69" s="257"/>
      <c r="AC69" s="257"/>
      <c r="AD69" s="257"/>
      <c r="AE69" s="257"/>
    </row>
    <row r="70" spans="1:31" ht="16.5" customHeight="1">
      <c r="A70" s="308"/>
      <c r="B70" s="308"/>
      <c r="C70" s="990" t="str">
        <f>IF('RECAP GE'!$C$3=1,VLOOKUP(L68,'RECAP GE'!$A$11:$D$351,2,FALSE),VLOOKUP(K70,'RECAP GE'!$A$11:$D$351,2,FALSE))</f>
        <v xml:space="preserve">Contrôleur permanent d’isolement
sans neutre (ITSN) - </v>
      </c>
      <c r="D70" s="991"/>
      <c r="E70" s="992"/>
      <c r="F70" s="294" t="str">
        <f>IF(A70="","",IF('RECAP GE'!$C$3=1,VLOOKUP(L70,'RECAP GE'!$A$11:$D$351,3,FALSE),VLOOKUP(K70,'RECAP GE'!$A$11:$D$351,3,FALSE)))</f>
        <v/>
      </c>
      <c r="G70" s="294" t="str">
        <f>IF(B70="","",IF('RECAP GE'!$C$3=1,VLOOKUP(L70,'RECAP GE'!$A$11:$D$351,3,FALSE),VLOOKUP(K70,'RECAP GE'!$A$11:$D$351,3,FALSE)))</f>
        <v/>
      </c>
      <c r="H70" s="305">
        <f t="shared" si="3"/>
        <v>0</v>
      </c>
      <c r="I70" s="296" t="str">
        <f>IFERROR(IF('RECAP GE'!$C$3=1,VLOOKUP(L70,'RECAP GE'!$A$11:$D$351,4,FALSE),VLOOKUP(K70,'RECAP GE'!$A$11:$D$351,4,FALSE)),"")</f>
        <v>CA325</v>
      </c>
      <c r="J70" s="297" t="str">
        <f t="shared" si="0"/>
        <v/>
      </c>
      <c r="K70" s="430">
        <v>176</v>
      </c>
      <c r="L70" s="428">
        <v>46</v>
      </c>
      <c r="M70" s="257"/>
      <c r="N70" s="257"/>
      <c r="O70" s="257"/>
      <c r="P70" s="257"/>
      <c r="Q70" s="257"/>
      <c r="R70" s="257"/>
      <c r="S70" s="257"/>
      <c r="T70" s="257"/>
      <c r="U70" s="257"/>
      <c r="V70" s="257"/>
      <c r="W70" s="257"/>
      <c r="X70" s="257"/>
      <c r="Y70" s="257"/>
      <c r="Z70" s="257"/>
      <c r="AA70" s="257"/>
      <c r="AB70" s="257"/>
      <c r="AC70" s="257"/>
      <c r="AD70" s="257"/>
      <c r="AE70" s="257"/>
    </row>
    <row r="71" spans="1:31" ht="16.5" customHeight="1">
      <c r="A71" s="308"/>
      <c r="B71" s="308"/>
      <c r="C71" s="990" t="str">
        <f>IF('RECAP GE'!$C$3=1,VLOOKUP(L69,'RECAP GE'!$A$11:$D$351,2,FALSE),VLOOKUP(K71,'RECAP GE'!$A$11:$D$351,2,FALSE))</f>
        <v xml:space="preserve">Contrôleur permanent d’isolement
avec neutre (ITAN) - </v>
      </c>
      <c r="D71" s="991"/>
      <c r="E71" s="992"/>
      <c r="F71" s="294" t="str">
        <f>IF(A71="","",IF('RECAP GE'!$C$3=1,VLOOKUP(L71,'RECAP GE'!$A$11:$D$351,3,FALSE),VLOOKUP(K71,'RECAP GE'!$A$11:$D$351,3,FALSE)))</f>
        <v/>
      </c>
      <c r="G71" s="294" t="str">
        <f>IF(B71="","",IF('RECAP GE'!$C$3=1,VLOOKUP(L71,'RECAP GE'!$A$11:$D$351,3,FALSE),VLOOKUP(K71,'RECAP GE'!$A$11:$D$351,3,FALSE)))</f>
        <v/>
      </c>
      <c r="H71" s="305">
        <f t="shared" si="3"/>
        <v>0</v>
      </c>
      <c r="I71" s="296" t="str">
        <f>IFERROR(IF('RECAP GE'!$C$3=1,VLOOKUP(L71,'RECAP GE'!$A$11:$D$351,4,FALSE),VLOOKUP(K71,'RECAP GE'!$A$11:$D$351,4,FALSE)),"")</f>
        <v>CA607</v>
      </c>
      <c r="J71" s="297" t="str">
        <f t="shared" si="0"/>
        <v/>
      </c>
      <c r="K71" s="430">
        <v>196</v>
      </c>
      <c r="L71" s="428">
        <v>47</v>
      </c>
      <c r="M71" s="257"/>
      <c r="N71" s="257"/>
      <c r="O71" s="257"/>
      <c r="P71" s="257"/>
      <c r="Q71" s="257"/>
      <c r="R71" s="257"/>
      <c r="S71" s="257"/>
      <c r="T71" s="257"/>
      <c r="U71" s="257"/>
      <c r="V71" s="257"/>
      <c r="W71" s="257"/>
      <c r="X71" s="257"/>
      <c r="Y71" s="257"/>
      <c r="Z71" s="257"/>
      <c r="AA71" s="257"/>
      <c r="AB71" s="257"/>
      <c r="AC71" s="257"/>
      <c r="AD71" s="257"/>
      <c r="AE71" s="257"/>
    </row>
    <row r="72" spans="1:31" ht="16.5" customHeight="1">
      <c r="A72" s="308"/>
      <c r="B72" s="308"/>
      <c r="C72" s="990" t="str">
        <f>IF('RECAP GE'!$C$3=1,VLOOKUP(L70,'RECAP GE'!$A$11:$D$351,2,FALSE),VLOOKUP(K72,'RECAP GE'!$A$11:$D$351,2,FALSE))</f>
        <v xml:space="preserve">Contrôleur permanent d’isolement
sans neutre (ITSN) - </v>
      </c>
      <c r="D72" s="991"/>
      <c r="E72" s="992"/>
      <c r="F72" s="294" t="str">
        <f>IF(A72="","",IF('RECAP GE'!$C$3=1,VLOOKUP(L72,'RECAP GE'!$A$11:$D$351,3,FALSE),VLOOKUP(K72,'RECAP GE'!$A$11:$D$351,3,FALSE)))</f>
        <v/>
      </c>
      <c r="G72" s="294" t="str">
        <f>IF(B72="","",IF('RECAP GE'!$C$3=1,VLOOKUP(L72,'RECAP GE'!$A$11:$D$351,3,FALSE),VLOOKUP(K72,'RECAP GE'!$A$11:$D$351,3,FALSE)))</f>
        <v/>
      </c>
      <c r="H72" s="305">
        <f t="shared" si="3"/>
        <v>0</v>
      </c>
      <c r="I72" s="296" t="str">
        <f>IFERROR(IF('RECAP GE'!$C$3=1,VLOOKUP(L72,'RECAP GE'!$A$11:$D$351,4,FALSE),VLOOKUP(K72,'RECAP GE'!$A$11:$D$351,4,FALSE)),"")</f>
        <v>CA608</v>
      </c>
      <c r="J72" s="297" t="str">
        <f t="shared" si="0"/>
        <v/>
      </c>
      <c r="K72" s="430">
        <v>197</v>
      </c>
      <c r="L72" s="428">
        <v>48</v>
      </c>
      <c r="M72" s="257"/>
      <c r="N72" s="257"/>
      <c r="O72" s="257"/>
      <c r="P72" s="257"/>
      <c r="Q72" s="257"/>
      <c r="R72" s="257"/>
      <c r="S72" s="257"/>
      <c r="T72" s="257"/>
      <c r="U72" s="257"/>
      <c r="V72" s="257"/>
      <c r="W72" s="257"/>
      <c r="X72" s="257"/>
      <c r="Y72" s="257"/>
      <c r="Z72" s="257"/>
      <c r="AA72" s="257"/>
      <c r="AB72" s="257"/>
      <c r="AC72" s="257"/>
      <c r="AD72" s="257"/>
      <c r="AE72" s="257"/>
    </row>
    <row r="73" spans="1:31" ht="16.5" customHeight="1">
      <c r="A73" s="308" t="s">
        <v>481</v>
      </c>
      <c r="B73" s="308"/>
      <c r="C73" s="1003" t="str">
        <f>IF('RECAP GE'!$C$3=1,VLOOKUP(L71,'RECAP GE'!$A$11:$D$351,2,FALSE),VLOOKUP(K73,'RECAP GE'!$A$11:$D$351,2,FALSE))</f>
        <v xml:space="preserve">Pack de reports à distance. (Groupe prêt (U et F = OK), Alarmes-Défaut général,(Alarme sonore et Niveau bas fuel intégrée au coffret sur défaut
général) (2) - </v>
      </c>
      <c r="D73" s="1004"/>
      <c r="E73" s="1005"/>
      <c r="F73" s="294">
        <f>IF(A73="","",IF('RECAP GE'!$C$3=1,VLOOKUP(L73,'RECAP GE'!$A$11:$D$351,3,FALSE),VLOOKUP(K73,'RECAP GE'!$A$11:$D$351,3,FALSE)))</f>
        <v>177</v>
      </c>
      <c r="G73" s="294" t="str">
        <f>IF(B73="","",IF('RECAP GE'!$C$3=1,VLOOKUP(L73,'RECAP GE'!$A$11:$D$351,3,FALSE),VLOOKUP(K73,'RECAP GE'!$A$11:$D$351,3,FALSE)))</f>
        <v/>
      </c>
      <c r="H73" s="305">
        <f t="shared" si="3"/>
        <v>0</v>
      </c>
      <c r="I73" s="296" t="str">
        <f>IFERROR(IF('RECAP GE'!$C$3=1,VLOOKUP(L73,'RECAP GE'!$A$11:$D$351,4,FALSE),VLOOKUP(K73,'RECAP GE'!$A$11:$D$351,4,FALSE)),"")</f>
        <v>CA305</v>
      </c>
      <c r="J73" s="297" t="str">
        <f t="shared" si="0"/>
        <v>Base</v>
      </c>
      <c r="K73" s="430">
        <v>36</v>
      </c>
      <c r="L73" s="428">
        <v>49</v>
      </c>
      <c r="M73" s="257"/>
      <c r="N73" s="257"/>
      <c r="O73" s="257"/>
      <c r="P73" s="257"/>
      <c r="Q73" s="257"/>
      <c r="R73" s="257"/>
      <c r="S73" s="257"/>
      <c r="T73" s="257"/>
      <c r="U73" s="257"/>
      <c r="V73" s="257"/>
      <c r="W73" s="257"/>
      <c r="X73" s="257"/>
      <c r="Y73" s="257"/>
      <c r="Z73" s="257"/>
      <c r="AA73" s="257"/>
      <c r="AB73" s="257"/>
      <c r="AC73" s="257"/>
      <c r="AD73" s="257"/>
      <c r="AE73" s="257"/>
    </row>
    <row r="74" spans="1:31" ht="16.5" customHeight="1">
      <c r="A74" s="308"/>
      <c r="B74" s="308"/>
      <c r="C74" s="990" t="str">
        <f>IF('RECAP GE'!$C$3=1,VLOOKUP(L72,'RECAP GE'!$A$11:$D$351,2,FALSE),VLOOKUP(K74,'RECAP GE'!$A$11:$D$351,2,FALSE))</f>
        <v xml:space="preserve">Détection secteur réglable et pilotage INS dans le coffret (U +- 15%)(U inferieur ou égal à 440 V en
triphasé) - </v>
      </c>
      <c r="D74" s="991"/>
      <c r="E74" s="992"/>
      <c r="F74" s="294" t="str">
        <f>IF(A74="","",IF('RECAP GE'!$C$3=1,VLOOKUP(L74,'RECAP GE'!$A$11:$D$351,3,FALSE),VLOOKUP(K74,'RECAP GE'!$A$11:$D$351,3,FALSE)))</f>
        <v/>
      </c>
      <c r="G74" s="294" t="str">
        <f>IF(B74="","",IF('RECAP GE'!$C$3=1,VLOOKUP(L74,'RECAP GE'!$A$11:$D$351,3,FALSE),VLOOKUP(K74,'RECAP GE'!$A$11:$D$351,3,FALSE)))</f>
        <v/>
      </c>
      <c r="H74" s="305">
        <f t="shared" si="3"/>
        <v>0</v>
      </c>
      <c r="I74" s="296" t="str">
        <f>IFERROR(IF('RECAP GE'!$C$3=1,VLOOKUP(L74,'RECAP GE'!$A$11:$D$351,4,FALSE),VLOOKUP(K74,'RECAP GE'!$A$11:$D$351,4,FALSE)),"")</f>
        <v>CA406</v>
      </c>
      <c r="J74" s="297" t="str">
        <f t="shared" si="0"/>
        <v/>
      </c>
      <c r="K74" s="430">
        <v>179</v>
      </c>
      <c r="L74" s="428">
        <v>50</v>
      </c>
      <c r="M74" s="257"/>
      <c r="N74" s="257"/>
      <c r="O74" s="257"/>
      <c r="P74" s="257"/>
      <c r="Q74" s="257"/>
      <c r="R74" s="257"/>
      <c r="S74" s="257"/>
      <c r="T74" s="257"/>
      <c r="U74" s="257"/>
      <c r="V74" s="257"/>
      <c r="W74" s="257"/>
      <c r="X74" s="257"/>
      <c r="Y74" s="257"/>
      <c r="Z74" s="257"/>
      <c r="AA74" s="257"/>
      <c r="AB74" s="257"/>
      <c r="AC74" s="257"/>
      <c r="AD74" s="257"/>
      <c r="AE74" s="257"/>
    </row>
    <row r="75" spans="1:31" ht="16.5" customHeight="1">
      <c r="A75" s="308"/>
      <c r="B75" s="308"/>
      <c r="C75" s="990" t="str">
        <f>IF('RECAP GE'!$C$3=1,VLOOKUP(L73,'RECAP GE'!$A$11:$D$351,2,FALSE),VLOOKUP(K75,'RECAP GE'!$A$11:$D$351,2,FALSE))</f>
        <v xml:space="preserve">Boîtier de démarrage à distance
(Impossible avec option CA406) - </v>
      </c>
      <c r="D75" s="991"/>
      <c r="E75" s="992"/>
      <c r="F75" s="294" t="str">
        <f>IF(A75="","",IF('RECAP GE'!$C$3=1,VLOOKUP(L75,'RECAP GE'!$A$11:$D$351,3,FALSE),VLOOKUP(K75,'RECAP GE'!$A$11:$D$351,3,FALSE)))</f>
        <v/>
      </c>
      <c r="G75" s="294" t="str">
        <f>IF(B75="","",IF('RECAP GE'!$C$3=1,VLOOKUP(L75,'RECAP GE'!$A$11:$D$351,3,FALSE),VLOOKUP(K75,'RECAP GE'!$A$11:$D$351,3,FALSE)))</f>
        <v/>
      </c>
      <c r="H75" s="305">
        <f t="shared" si="3"/>
        <v>0</v>
      </c>
      <c r="I75" s="296" t="str">
        <f>IFERROR(IF('RECAP GE'!$C$3=1,VLOOKUP(L75,'RECAP GE'!$A$11:$D$351,4,FALSE),VLOOKUP(K75,'RECAP GE'!$A$11:$D$351,4,FALSE)),"")</f>
        <v>CA408</v>
      </c>
      <c r="J75" s="297" t="str">
        <f t="shared" si="0"/>
        <v/>
      </c>
      <c r="K75" s="430">
        <v>180</v>
      </c>
      <c r="L75" s="428">
        <v>51</v>
      </c>
      <c r="M75" s="257"/>
      <c r="N75" s="257"/>
      <c r="O75" s="257"/>
      <c r="P75" s="257"/>
      <c r="Q75" s="257"/>
      <c r="R75" s="257"/>
      <c r="S75" s="257"/>
      <c r="T75" s="257"/>
      <c r="U75" s="257"/>
      <c r="V75" s="257"/>
      <c r="W75" s="257"/>
      <c r="X75" s="257"/>
      <c r="Y75" s="257"/>
      <c r="Z75" s="257"/>
      <c r="AA75" s="257"/>
      <c r="AB75" s="257"/>
      <c r="AC75" s="257"/>
      <c r="AD75" s="257"/>
      <c r="AE75" s="257"/>
    </row>
    <row r="76" spans="1:31" ht="16.5" customHeight="1">
      <c r="A76" s="308"/>
      <c r="B76" s="308"/>
      <c r="C76" s="990" t="str">
        <f>IF('RECAP GE'!$C$3=1,VLOOKUP(L74,'RECAP GE'!$A$11:$D$351,2,FALSE),VLOOKUP(K76,'RECAP GE'!$A$11:$D$351,2,FALSE))</f>
        <v xml:space="preserve">Ajustage tension (Inclus en couplage) - </v>
      </c>
      <c r="D76" s="991"/>
      <c r="E76" s="992"/>
      <c r="F76" s="294" t="str">
        <f>IF(A76="","",IF('RECAP GE'!$C$3=1,VLOOKUP(L76,'RECAP GE'!$A$11:$D$351,3,FALSE),VLOOKUP(K76,'RECAP GE'!$A$11:$D$351,3,FALSE)))</f>
        <v/>
      </c>
      <c r="G76" s="294" t="str">
        <f>IF(B76="","",IF('RECAP GE'!$C$3=1,VLOOKUP(L76,'RECAP GE'!$A$11:$D$351,3,FALSE),VLOOKUP(K76,'RECAP GE'!$A$11:$D$351,3,FALSE)))</f>
        <v/>
      </c>
      <c r="H76" s="305">
        <f t="shared" si="3"/>
        <v>0</v>
      </c>
      <c r="I76" s="296" t="str">
        <f>IFERROR(IF('RECAP GE'!$C$3=1,VLOOKUP(L76,'RECAP GE'!$A$11:$D$351,4,FALSE),VLOOKUP(K76,'RECAP GE'!$A$11:$D$351,4,FALSE)),"")</f>
        <v>CA410</v>
      </c>
      <c r="J76" s="297" t="str">
        <f t="shared" si="0"/>
        <v/>
      </c>
      <c r="K76" s="430">
        <v>181</v>
      </c>
      <c r="L76" s="428">
        <v>52</v>
      </c>
      <c r="M76" s="257"/>
      <c r="N76" s="257"/>
      <c r="O76" s="257"/>
      <c r="P76" s="257"/>
      <c r="Q76" s="257"/>
      <c r="R76" s="257"/>
      <c r="S76" s="257"/>
      <c r="T76" s="257"/>
      <c r="U76" s="257"/>
      <c r="V76" s="257"/>
      <c r="W76" s="257"/>
      <c r="X76" s="257"/>
      <c r="Y76" s="257"/>
      <c r="Z76" s="257"/>
      <c r="AA76" s="257"/>
      <c r="AB76" s="257"/>
      <c r="AC76" s="257"/>
      <c r="AD76" s="257"/>
      <c r="AE76" s="257"/>
    </row>
    <row r="77" spans="1:31" ht="16.5" customHeight="1">
      <c r="A77" s="308"/>
      <c r="B77" s="308"/>
      <c r="C77" s="990" t="str">
        <f>IF('RECAP GE'!$C$3=1,VLOOKUP(L75,'RECAP GE'!$A$11:$D$351,2,FALSE),VLOOKUP(K77,'RECAP GE'!$A$11:$D$351,2,FALSE))</f>
        <v xml:space="preserve">Ajustage vitesse (Si régulateur électronique possible et sélectionné)
(compris en couplage) - </v>
      </c>
      <c r="D77" s="991"/>
      <c r="E77" s="992"/>
      <c r="F77" s="294" t="str">
        <f>IF(A77="","",IF('RECAP GE'!$C$3=1,VLOOKUP(L77,'RECAP GE'!$A$11:$D$351,3,FALSE),VLOOKUP(K77,'RECAP GE'!$A$11:$D$351,3,FALSE)))</f>
        <v/>
      </c>
      <c r="G77" s="294" t="str">
        <f>IF(B77="","",IF('RECAP GE'!$C$3=1,VLOOKUP(L77,'RECAP GE'!$A$11:$D$351,3,FALSE),VLOOKUP(K77,'RECAP GE'!$A$11:$D$351,3,FALSE)))</f>
        <v/>
      </c>
      <c r="H77" s="305">
        <f t="shared" si="3"/>
        <v>0</v>
      </c>
      <c r="I77" s="296" t="str">
        <f>IFERROR(IF('RECAP GE'!$C$3=1,VLOOKUP(L77,'RECAP GE'!$A$11:$D$351,4,FALSE),VLOOKUP(K77,'RECAP GE'!$A$11:$D$351,4,FALSE)),"")</f>
        <v>CA411</v>
      </c>
      <c r="J77" s="297" t="str">
        <f t="shared" si="0"/>
        <v/>
      </c>
      <c r="K77" s="430">
        <v>182</v>
      </c>
      <c r="L77" s="428">
        <v>53</v>
      </c>
      <c r="M77" s="257"/>
      <c r="N77" s="257"/>
      <c r="O77" s="257"/>
      <c r="P77" s="257"/>
      <c r="Q77" s="257"/>
      <c r="R77" s="257"/>
      <c r="S77" s="257"/>
      <c r="T77" s="257"/>
      <c r="U77" s="257"/>
      <c r="V77" s="257"/>
      <c r="W77" s="257"/>
      <c r="X77" s="257"/>
      <c r="Y77" s="257"/>
      <c r="Z77" s="257"/>
      <c r="AA77" s="257"/>
      <c r="AB77" s="257"/>
      <c r="AC77" s="257"/>
      <c r="AD77" s="257"/>
      <c r="AE77" s="257"/>
    </row>
    <row r="78" spans="1:31" ht="16.5" customHeight="1">
      <c r="A78" s="308"/>
      <c r="B78" s="308"/>
      <c r="C78" s="990" t="str">
        <f>IF('RECAP GE'!$C$3=1,VLOOKUP(L76,'RECAP GE'!$A$11:$D$351,2,FALSE),VLOOKUP(K78,'RECAP GE'!$A$11:$D$351,2,FALSE))</f>
        <v xml:space="preserve">Alarme sonore montée dans coffret - </v>
      </c>
      <c r="D78" s="991"/>
      <c r="E78" s="992"/>
      <c r="F78" s="294" t="str">
        <f>IF(A78="","",IF('RECAP GE'!$C$3=1,VLOOKUP(L78,'RECAP GE'!$A$11:$D$351,3,FALSE),VLOOKUP(K78,'RECAP GE'!$A$11:$D$351,3,FALSE)))</f>
        <v/>
      </c>
      <c r="G78" s="294" t="str">
        <f>IF(B78="","",IF('RECAP GE'!$C$3=1,VLOOKUP(L78,'RECAP GE'!$A$11:$D$351,3,FALSE),VLOOKUP(K78,'RECAP GE'!$A$11:$D$351,3,FALSE)))</f>
        <v/>
      </c>
      <c r="H78" s="305">
        <f t="shared" si="3"/>
        <v>0</v>
      </c>
      <c r="I78" s="296" t="str">
        <f>IFERROR(IF('RECAP GE'!$C$3=1,VLOOKUP(L78,'RECAP GE'!$A$11:$D$351,4,FALSE),VLOOKUP(K78,'RECAP GE'!$A$11:$D$351,4,FALSE)),"")</f>
        <v>CA412</v>
      </c>
      <c r="J78" s="297" t="str">
        <f t="shared" si="0"/>
        <v/>
      </c>
      <c r="K78" s="430">
        <v>183</v>
      </c>
      <c r="L78" s="428">
        <v>54</v>
      </c>
      <c r="M78" s="257"/>
      <c r="N78" s="257"/>
      <c r="O78" s="257"/>
      <c r="P78" s="257"/>
      <c r="Q78" s="257"/>
      <c r="R78" s="257"/>
      <c r="S78" s="257"/>
      <c r="T78" s="257"/>
      <c r="U78" s="257"/>
      <c r="V78" s="257"/>
      <c r="W78" s="257"/>
      <c r="X78" s="257"/>
      <c r="Y78" s="257"/>
      <c r="Z78" s="257"/>
      <c r="AA78" s="257"/>
      <c r="AB78" s="257"/>
      <c r="AC78" s="257"/>
      <c r="AD78" s="257"/>
      <c r="AE78" s="257"/>
    </row>
    <row r="79" spans="1:31" ht="16.5" customHeight="1">
      <c r="A79" s="308"/>
      <c r="B79" s="308"/>
      <c r="C79" s="990" t="str">
        <f>IF('RECAP GE'!$C$3=1,VLOOKUP(L77,'RECAP GE'!$A$11:$D$351,2,FALSE),VLOOKUP(K79,'RECAP GE'!$A$11:$D$351,2,FALSE))</f>
        <v xml:space="preserve">Pack de reports à distance configurable. **(Maximum 6 reports)
(Sauf APM403 A651) - Pack de reports à distance configurable. **(Maximum 6 reports) - </v>
      </c>
      <c r="D79" s="991"/>
      <c r="E79" s="992"/>
      <c r="F79" s="294" t="str">
        <f>IF(A79="","",IF('RECAP GE'!$C$3=1,VLOOKUP(L79,'RECAP GE'!$A$11:$D$351,3,FALSE),VLOOKUP(K79,'RECAP GE'!$A$11:$D$351,3,FALSE)))</f>
        <v/>
      </c>
      <c r="G79" s="294" t="str">
        <f>IF(B79="","",IF('RECAP GE'!$C$3=1,VLOOKUP(L79,'RECAP GE'!$A$11:$D$351,3,FALSE),VLOOKUP(K79,'RECAP GE'!$A$11:$D$351,3,FALSE)))</f>
        <v/>
      </c>
      <c r="H79" s="305">
        <f t="shared" si="3"/>
        <v>0</v>
      </c>
      <c r="I79" s="296" t="str">
        <f>IFERROR(IF('RECAP GE'!$C$3=1,VLOOKUP(L79,'RECAP GE'!$A$11:$D$351,4,FALSE),VLOOKUP(K79,'RECAP GE'!$A$11:$D$351,4,FALSE)),"")</f>
        <v>CA220</v>
      </c>
      <c r="J79" s="297" t="str">
        <f t="shared" si="0"/>
        <v/>
      </c>
      <c r="K79" s="430">
        <v>94</v>
      </c>
      <c r="L79" s="428">
        <v>55</v>
      </c>
      <c r="M79" s="257"/>
      <c r="N79" s="257"/>
      <c r="O79" s="257"/>
      <c r="P79" s="257"/>
      <c r="Q79" s="257"/>
      <c r="R79" s="257"/>
      <c r="S79" s="257"/>
      <c r="T79" s="257"/>
      <c r="U79" s="257"/>
      <c r="V79" s="257"/>
      <c r="W79" s="257"/>
      <c r="X79" s="257"/>
      <c r="Y79" s="257"/>
      <c r="Z79" s="257"/>
      <c r="AA79" s="257"/>
      <c r="AB79" s="257"/>
      <c r="AC79" s="257"/>
      <c r="AD79" s="257"/>
      <c r="AE79" s="257"/>
    </row>
    <row r="80" spans="1:31" ht="16.5">
      <c r="A80" s="308"/>
      <c r="B80" s="308"/>
      <c r="C80" s="990" t="str">
        <f>IF('RECAP GE'!$C$3=1,VLOOKUP(L78,'RECAP GE'!$A$11:$D$351,2,FALSE),VLOOKUP(K80,'RECAP GE'!$A$11:$D$351,2,FALSE))</f>
        <v xml:space="preserve">Marche groupe - </v>
      </c>
      <c r="D80" s="991"/>
      <c r="E80" s="992"/>
      <c r="F80" s="294" t="str">
        <f>IF(A80="","",IF('RECAP GE'!$C$3=1,VLOOKUP(L80,'RECAP GE'!$A$11:$D$351,3,FALSE),VLOOKUP(K80,'RECAP GE'!$A$11:$D$351,3,FALSE)))</f>
        <v/>
      </c>
      <c r="G80" s="294" t="str">
        <f>IF(B80="","",IF('RECAP GE'!$C$3=1,VLOOKUP(L80,'RECAP GE'!$A$11:$D$351,3,FALSE),VLOOKUP(K80,'RECAP GE'!$A$11:$D$351,3,FALSE)))</f>
        <v/>
      </c>
      <c r="H80" s="305">
        <f t="shared" si="3"/>
        <v>0</v>
      </c>
      <c r="I80" s="296" t="str">
        <f>IFERROR(IF('RECAP GE'!$C$3=1,VLOOKUP(L80,'RECAP GE'!$A$11:$D$351,4,FALSE),VLOOKUP(K80,'RECAP GE'!$A$11:$D$351,4,FALSE)),"")</f>
        <v>CA221</v>
      </c>
      <c r="J80" s="297" t="str">
        <f t="shared" si="0"/>
        <v/>
      </c>
      <c r="K80" s="430">
        <v>230</v>
      </c>
      <c r="L80" s="428">
        <v>56</v>
      </c>
      <c r="M80" s="257"/>
      <c r="N80" s="257"/>
      <c r="O80" s="257"/>
      <c r="P80" s="257"/>
      <c r="Q80" s="257"/>
      <c r="R80" s="257"/>
      <c r="S80" s="257"/>
      <c r="T80" s="257"/>
      <c r="U80" s="257"/>
      <c r="V80" s="257"/>
      <c r="W80" s="257"/>
      <c r="X80" s="257"/>
      <c r="Y80" s="257"/>
      <c r="Z80" s="257"/>
      <c r="AA80" s="257"/>
      <c r="AB80" s="257"/>
      <c r="AC80" s="257"/>
      <c r="AD80" s="257"/>
      <c r="AE80" s="257"/>
    </row>
    <row r="81" spans="1:31" ht="16.5">
      <c r="A81" s="308"/>
      <c r="B81" s="308"/>
      <c r="C81" s="990" t="str">
        <f>IF('RECAP GE'!$C$3=1,VLOOKUP(L79,'RECAP GE'!$A$11:$D$351,2,FALSE),VLOOKUP(K81,'RECAP GE'!$A$11:$D$351,2,FALSE))</f>
        <v xml:space="preserve">Groupe position automatique - </v>
      </c>
      <c r="D81" s="991"/>
      <c r="E81" s="992"/>
      <c r="F81" s="294" t="str">
        <f>IF(A81="","",IF('RECAP GE'!$C$3=1,VLOOKUP(L81,'RECAP GE'!$A$11:$D$351,3,FALSE),VLOOKUP(K81,'RECAP GE'!$A$11:$D$351,3,FALSE)))</f>
        <v/>
      </c>
      <c r="G81" s="294" t="str">
        <f>IF(B81="","",IF('RECAP GE'!$C$3=1,VLOOKUP(L81,'RECAP GE'!$A$11:$D$351,3,FALSE),VLOOKUP(K81,'RECAP GE'!$A$11:$D$351,3,FALSE)))</f>
        <v/>
      </c>
      <c r="H81" s="305">
        <f t="shared" si="3"/>
        <v>0</v>
      </c>
      <c r="I81" s="296" t="str">
        <f>IFERROR(IF('RECAP GE'!$C$3=1,VLOOKUP(L81,'RECAP GE'!$A$11:$D$351,4,FALSE),VLOOKUP(K81,'RECAP GE'!$A$11:$D$351,4,FALSE)),"")</f>
        <v>CA222</v>
      </c>
      <c r="J81" s="297" t="str">
        <f t="shared" si="0"/>
        <v/>
      </c>
      <c r="K81" s="430">
        <v>231</v>
      </c>
      <c r="L81" s="428">
        <v>57</v>
      </c>
      <c r="M81" s="257"/>
      <c r="N81" s="257"/>
      <c r="O81" s="257"/>
      <c r="P81" s="257"/>
      <c r="Q81" s="257"/>
      <c r="R81" s="257"/>
      <c r="S81" s="257"/>
      <c r="T81" s="257"/>
      <c r="U81" s="257"/>
      <c r="V81" s="257"/>
      <c r="W81" s="257"/>
      <c r="X81" s="257"/>
      <c r="Y81" s="257"/>
      <c r="Z81" s="257"/>
      <c r="AA81" s="257"/>
      <c r="AB81" s="257"/>
      <c r="AC81" s="257"/>
      <c r="AD81" s="257"/>
      <c r="AE81" s="257"/>
    </row>
    <row r="82" spans="1:31" ht="16.5">
      <c r="A82" s="308"/>
      <c r="B82" s="308"/>
      <c r="C82" s="990" t="str">
        <f>IF('RECAP GE'!$C$3=1,VLOOKUP(L80,'RECAP GE'!$A$11:$D$351,2,FALSE),VLOOKUP(K82,'RECAP GE'!$A$11:$D$351,2,FALSE))</f>
        <v xml:space="preserve">Groupe position non-automatique - </v>
      </c>
      <c r="D82" s="991"/>
      <c r="E82" s="992"/>
      <c r="F82" s="294" t="str">
        <f>IF(A82="","",IF('RECAP GE'!$C$3=1,VLOOKUP(L82,'RECAP GE'!$A$11:$D$351,3,FALSE),VLOOKUP(K82,'RECAP GE'!$A$11:$D$351,3,FALSE)))</f>
        <v/>
      </c>
      <c r="G82" s="294" t="str">
        <f>IF(B82="","",IF('RECAP GE'!$C$3=1,VLOOKUP(L82,'RECAP GE'!$A$11:$D$351,3,FALSE),VLOOKUP(K82,'RECAP GE'!$A$11:$D$351,3,FALSE)))</f>
        <v/>
      </c>
      <c r="H82" s="305">
        <f t="shared" si="3"/>
        <v>0</v>
      </c>
      <c r="I82" s="296" t="str">
        <f>IFERROR(IF('RECAP GE'!$C$3=1,VLOOKUP(L82,'RECAP GE'!$A$11:$D$351,4,FALSE),VLOOKUP(K82,'RECAP GE'!$A$11:$D$351,4,FALSE)),"")</f>
        <v>CA223</v>
      </c>
      <c r="J82" s="297" t="str">
        <f t="shared" si="0"/>
        <v/>
      </c>
      <c r="K82" s="430">
        <v>232</v>
      </c>
      <c r="L82" s="428">
        <v>58</v>
      </c>
      <c r="M82" s="257"/>
      <c r="N82" s="257"/>
      <c r="O82" s="257"/>
      <c r="P82" s="257"/>
      <c r="Q82" s="257"/>
      <c r="R82" s="257"/>
      <c r="S82" s="257"/>
      <c r="T82" s="257"/>
      <c r="U82" s="257"/>
      <c r="V82" s="257"/>
      <c r="W82" s="257"/>
      <c r="X82" s="257"/>
      <c r="Y82" s="257"/>
      <c r="Z82" s="257"/>
      <c r="AA82" s="257"/>
      <c r="AB82" s="257"/>
      <c r="AC82" s="257"/>
      <c r="AD82" s="257"/>
      <c r="AE82" s="257"/>
    </row>
    <row r="83" spans="1:31" ht="16.5">
      <c r="A83" s="308"/>
      <c r="B83" s="308"/>
      <c r="C83" s="990" t="str">
        <f>IF('RECAP GE'!$C$3=1,VLOOKUP(L81,'RECAP GE'!$A$11:$D$351,2,FALSE),VLOOKUP(K83,'RECAP GE'!$A$11:$D$351,2,FALSE))</f>
        <v xml:space="preserve">Groupe position manuel - </v>
      </c>
      <c r="D83" s="991"/>
      <c r="E83" s="992"/>
      <c r="F83" s="294" t="str">
        <f>IF(A83="","",IF('RECAP GE'!$C$3=1,VLOOKUP(L83,'RECAP GE'!$A$11:$D$351,3,FALSE),VLOOKUP(K83,'RECAP GE'!$A$11:$D$351,3,FALSE)))</f>
        <v/>
      </c>
      <c r="G83" s="294" t="str">
        <f>IF(B83="","",IF('RECAP GE'!$C$3=1,VLOOKUP(L83,'RECAP GE'!$A$11:$D$351,3,FALSE),VLOOKUP(K83,'RECAP GE'!$A$11:$D$351,3,FALSE)))</f>
        <v/>
      </c>
      <c r="H83" s="305">
        <f t="shared" si="3"/>
        <v>0</v>
      </c>
      <c r="I83" s="296" t="str">
        <f>IFERROR(IF('RECAP GE'!$C$3=1,VLOOKUP(L83,'RECAP GE'!$A$11:$D$351,4,FALSE),VLOOKUP(K83,'RECAP GE'!$A$11:$D$351,4,FALSE)),"")</f>
        <v>CA224</v>
      </c>
      <c r="J83" s="297" t="str">
        <f t="shared" si="0"/>
        <v/>
      </c>
      <c r="K83" s="430">
        <v>233</v>
      </c>
      <c r="L83" s="428">
        <v>59</v>
      </c>
      <c r="M83" s="257"/>
      <c r="N83" s="257"/>
      <c r="O83" s="257"/>
      <c r="P83" s="257"/>
      <c r="Q83" s="257"/>
      <c r="R83" s="257"/>
      <c r="S83" s="257"/>
      <c r="T83" s="257"/>
      <c r="U83" s="257"/>
      <c r="V83" s="257"/>
      <c r="W83" s="257"/>
      <c r="X83" s="257"/>
      <c r="Y83" s="257"/>
      <c r="Z83" s="257"/>
      <c r="AA83" s="257"/>
      <c r="AB83" s="257"/>
      <c r="AC83" s="257"/>
      <c r="AD83" s="257"/>
      <c r="AE83" s="257"/>
    </row>
    <row r="84" spans="1:31" ht="16.5">
      <c r="A84" s="308"/>
      <c r="B84" s="308"/>
      <c r="C84" s="990" t="str">
        <f>IF('RECAP GE'!$C$3=1,VLOOKUP(L82,'RECAP GE'!$A$11:$D$351,2,FALSE),VLOOKUP(K84,'RECAP GE'!$A$11:$D$351,2,FALSE))</f>
        <v xml:space="preserve">Groupe position test - </v>
      </c>
      <c r="D84" s="991"/>
      <c r="E84" s="992"/>
      <c r="F84" s="294" t="str">
        <f>IF(A84="","",IF('RECAP GE'!$C$3=1,VLOOKUP(L84,'RECAP GE'!$A$11:$D$351,3,FALSE),VLOOKUP(K84,'RECAP GE'!$A$11:$D$351,3,FALSE)))</f>
        <v/>
      </c>
      <c r="G84" s="294" t="str">
        <f>IF(B84="","",IF('RECAP GE'!$C$3=1,VLOOKUP(L84,'RECAP GE'!$A$11:$D$351,3,FALSE),VLOOKUP(K84,'RECAP GE'!$A$11:$D$351,3,FALSE)))</f>
        <v/>
      </c>
      <c r="H84" s="305">
        <f t="shared" si="3"/>
        <v>0</v>
      </c>
      <c r="I84" s="296" t="str">
        <f>IFERROR(IF('RECAP GE'!$C$3=1,VLOOKUP(L84,'RECAP GE'!$A$11:$D$351,4,FALSE),VLOOKUP(K84,'RECAP GE'!$A$11:$D$351,4,FALSE)),"")</f>
        <v>CA225</v>
      </c>
      <c r="J84" s="297" t="str">
        <f t="shared" si="0"/>
        <v/>
      </c>
      <c r="K84" s="430">
        <v>234</v>
      </c>
      <c r="L84" s="428">
        <v>60</v>
      </c>
      <c r="M84" s="257"/>
      <c r="N84" s="257"/>
      <c r="O84" s="257"/>
      <c r="P84" s="257"/>
      <c r="Q84" s="257"/>
      <c r="R84" s="257"/>
      <c r="S84" s="257"/>
      <c r="T84" s="257"/>
      <c r="U84" s="257"/>
      <c r="V84" s="257"/>
      <c r="W84" s="257"/>
      <c r="X84" s="257"/>
      <c r="Y84" s="257"/>
      <c r="Z84" s="257"/>
      <c r="AA84" s="257"/>
      <c r="AB84" s="257"/>
      <c r="AC84" s="257"/>
      <c r="AD84" s="257"/>
      <c r="AE84" s="257"/>
    </row>
    <row r="85" spans="1:31" ht="16.5">
      <c r="A85" s="308"/>
      <c r="B85" s="308"/>
      <c r="C85" s="990" t="str">
        <f>IF('RECAP GE'!$C$3=1,VLOOKUP(L83,'RECAP GE'!$A$11:$D$351,2,FALSE),VLOOKUP(K85,'RECAP GE'!$A$11:$D$351,2,FALSE))</f>
        <v xml:space="preserve">Arrêt groupe - </v>
      </c>
      <c r="D85" s="991"/>
      <c r="E85" s="992"/>
      <c r="F85" s="294" t="str">
        <f>IF(A85="","",IF('RECAP GE'!$C$3=1,VLOOKUP(L85,'RECAP GE'!$A$11:$D$351,3,FALSE),VLOOKUP(K85,'RECAP GE'!$A$11:$D$351,3,FALSE)))</f>
        <v/>
      </c>
      <c r="G85" s="294" t="str">
        <f>IF(B85="","",IF('RECAP GE'!$C$3=1,VLOOKUP(L85,'RECAP GE'!$A$11:$D$351,3,FALSE),VLOOKUP(K85,'RECAP GE'!$A$11:$D$351,3,FALSE)))</f>
        <v/>
      </c>
      <c r="H85" s="305">
        <f t="shared" si="3"/>
        <v>0</v>
      </c>
      <c r="I85" s="296" t="str">
        <f>IFERROR(IF('RECAP GE'!$C$3=1,VLOOKUP(L85,'RECAP GE'!$A$11:$D$351,4,FALSE),VLOOKUP(K85,'RECAP GE'!$A$11:$D$351,4,FALSE)),"")</f>
        <v>CA226</v>
      </c>
      <c r="J85" s="297" t="str">
        <f t="shared" si="0"/>
        <v/>
      </c>
      <c r="K85" s="430">
        <v>235</v>
      </c>
      <c r="L85" s="428">
        <v>61</v>
      </c>
      <c r="M85" s="257"/>
      <c r="N85" s="257"/>
      <c r="O85" s="257"/>
      <c r="P85" s="257"/>
      <c r="Q85" s="257"/>
      <c r="R85" s="257"/>
      <c r="S85" s="257"/>
      <c r="T85" s="257"/>
      <c r="U85" s="257"/>
      <c r="V85" s="257"/>
      <c r="W85" s="257"/>
      <c r="X85" s="257"/>
      <c r="Y85" s="257"/>
      <c r="Z85" s="257"/>
      <c r="AA85" s="257"/>
      <c r="AB85" s="257"/>
      <c r="AC85" s="257"/>
      <c r="AD85" s="257"/>
      <c r="AE85" s="257"/>
    </row>
    <row r="86" spans="1:31" ht="16.5">
      <c r="A86" s="308"/>
      <c r="B86" s="308"/>
      <c r="C86" s="990" t="str">
        <f>IF('RECAP GE'!$C$3=1,VLOOKUP(L84,'RECAP GE'!$A$11:$D$351,2,FALSE),VLOOKUP(K86,'RECAP GE'!$A$11:$D$351,2,FALSE))</f>
        <v xml:space="preserve">Défaut général - </v>
      </c>
      <c r="D86" s="991"/>
      <c r="E86" s="992"/>
      <c r="F86" s="294" t="str">
        <f>IF(A86="","",IF('RECAP GE'!$C$3=1,VLOOKUP(L86,'RECAP GE'!$A$11:$D$351,3,FALSE),VLOOKUP(K86,'RECAP GE'!$A$11:$D$351,3,FALSE)))</f>
        <v/>
      </c>
      <c r="G86" s="294" t="str">
        <f>IF(B86="","",IF('RECAP GE'!$C$3=1,VLOOKUP(L86,'RECAP GE'!$A$11:$D$351,3,FALSE),VLOOKUP(K86,'RECAP GE'!$A$11:$D$351,3,FALSE)))</f>
        <v/>
      </c>
      <c r="H86" s="305">
        <f t="shared" si="3"/>
        <v>0</v>
      </c>
      <c r="I86" s="296" t="str">
        <f>IFERROR(IF('RECAP GE'!$C$3=1,VLOOKUP(L86,'RECAP GE'!$A$11:$D$351,4,FALSE),VLOOKUP(K86,'RECAP GE'!$A$11:$D$351,4,FALSE)),"")</f>
        <v>CA22A</v>
      </c>
      <c r="J86" s="297" t="str">
        <f t="shared" si="0"/>
        <v/>
      </c>
      <c r="K86" s="430">
        <v>236</v>
      </c>
      <c r="L86" s="428">
        <v>62</v>
      </c>
      <c r="M86" s="257"/>
      <c r="N86" s="257"/>
      <c r="O86" s="257"/>
      <c r="P86" s="257"/>
      <c r="Q86" s="257"/>
      <c r="R86" s="257"/>
      <c r="S86" s="257"/>
      <c r="T86" s="257"/>
      <c r="U86" s="257"/>
      <c r="V86" s="257"/>
      <c r="W86" s="257"/>
      <c r="X86" s="257"/>
      <c r="Y86" s="257"/>
      <c r="Z86" s="257"/>
      <c r="AA86" s="257"/>
      <c r="AB86" s="257"/>
      <c r="AC86" s="257"/>
      <c r="AD86" s="257"/>
      <c r="AE86" s="257"/>
    </row>
    <row r="87" spans="1:31" ht="16.5">
      <c r="A87" s="308"/>
      <c r="B87" s="308"/>
      <c r="C87" s="990" t="str">
        <f>IF('RECAP GE'!$C$3=1,VLOOKUP(L85,'RECAP GE'!$A$11:$D$351,2,FALSE),VLOOKUP(K87,'RECAP GE'!$A$11:$D$351,2,FALSE))</f>
        <v xml:space="preserve">Défaut non démarrage - </v>
      </c>
      <c r="D87" s="991"/>
      <c r="E87" s="992"/>
      <c r="F87" s="294" t="str">
        <f>IF(A87="","",IF('RECAP GE'!$C$3=1,VLOOKUP(L87,'RECAP GE'!$A$11:$D$351,3,FALSE),VLOOKUP(K87,'RECAP GE'!$A$11:$D$351,3,FALSE)))</f>
        <v/>
      </c>
      <c r="G87" s="294" t="str">
        <f>IF(B87="","",IF('RECAP GE'!$C$3=1,VLOOKUP(L87,'RECAP GE'!$A$11:$D$351,3,FALSE),VLOOKUP(K87,'RECAP GE'!$A$11:$D$351,3,FALSE)))</f>
        <v/>
      </c>
      <c r="H87" s="305">
        <f t="shared" si="3"/>
        <v>0</v>
      </c>
      <c r="I87" s="296" t="str">
        <f>IFERROR(IF('RECAP GE'!$C$3=1,VLOOKUP(L87,'RECAP GE'!$A$11:$D$351,4,FALSE),VLOOKUP(K87,'RECAP GE'!$A$11:$D$351,4,FALSE)),"")</f>
        <v>CA22B</v>
      </c>
      <c r="J87" s="297" t="str">
        <f t="shared" si="0"/>
        <v/>
      </c>
      <c r="K87" s="430">
        <v>237</v>
      </c>
      <c r="L87" s="428">
        <v>63</v>
      </c>
      <c r="M87" s="257"/>
      <c r="N87" s="257"/>
      <c r="O87" s="257"/>
      <c r="P87" s="257"/>
      <c r="Q87" s="257"/>
      <c r="R87" s="257"/>
      <c r="S87" s="257"/>
      <c r="T87" s="257"/>
      <c r="U87" s="257"/>
      <c r="V87" s="257"/>
      <c r="W87" s="257"/>
      <c r="X87" s="257"/>
      <c r="Y87" s="257"/>
      <c r="Z87" s="257"/>
      <c r="AA87" s="257"/>
      <c r="AB87" s="257"/>
      <c r="AC87" s="257"/>
      <c r="AD87" s="257"/>
      <c r="AE87" s="257"/>
    </row>
    <row r="88" spans="1:31" ht="16.5">
      <c r="A88" s="308"/>
      <c r="B88" s="308"/>
      <c r="C88" s="990" t="str">
        <f>IF('RECAP GE'!$C$3=1,VLOOKUP(L86,'RECAP GE'!$A$11:$D$351,2,FALSE),VLOOKUP(K88,'RECAP GE'!$A$11:$D$351,2,FALSE))</f>
        <v xml:space="preserve">Défaut pression huile - </v>
      </c>
      <c r="D88" s="991"/>
      <c r="E88" s="992"/>
      <c r="F88" s="294" t="str">
        <f>IF(A88="","",IF('RECAP GE'!$C$3=1,VLOOKUP(L88,'RECAP GE'!$A$11:$D$351,3,FALSE),VLOOKUP(K88,'RECAP GE'!$A$11:$D$351,3,FALSE)))</f>
        <v/>
      </c>
      <c r="G88" s="294" t="str">
        <f>IF(B88="","",IF('RECAP GE'!$C$3=1,VLOOKUP(L88,'RECAP GE'!$A$11:$D$351,3,FALSE),VLOOKUP(K88,'RECAP GE'!$A$11:$D$351,3,FALSE)))</f>
        <v/>
      </c>
      <c r="H88" s="305">
        <f t="shared" si="3"/>
        <v>0</v>
      </c>
      <c r="I88" s="296" t="str">
        <f>IFERROR(IF('RECAP GE'!$C$3=1,VLOOKUP(L88,'RECAP GE'!$A$11:$D$351,4,FALSE),VLOOKUP(K88,'RECAP GE'!$A$11:$D$351,4,FALSE)),"")</f>
        <v>CA22C</v>
      </c>
      <c r="J88" s="297" t="str">
        <f t="shared" si="0"/>
        <v/>
      </c>
      <c r="K88" s="430">
        <v>238</v>
      </c>
      <c r="L88" s="428">
        <v>64</v>
      </c>
      <c r="M88" s="257"/>
      <c r="N88" s="257"/>
      <c r="O88" s="257"/>
      <c r="P88" s="257"/>
      <c r="Q88" s="257"/>
      <c r="R88" s="257"/>
      <c r="S88" s="257"/>
      <c r="T88" s="257"/>
      <c r="U88" s="257"/>
      <c r="V88" s="257"/>
      <c r="W88" s="257"/>
      <c r="X88" s="257"/>
      <c r="Y88" s="257"/>
      <c r="Z88" s="257"/>
      <c r="AA88" s="257"/>
      <c r="AB88" s="257"/>
      <c r="AC88" s="257"/>
      <c r="AD88" s="257"/>
      <c r="AE88" s="257"/>
    </row>
    <row r="89" spans="1:31" ht="16.5">
      <c r="A89" s="308"/>
      <c r="B89" s="308"/>
      <c r="C89" s="990" t="str">
        <f>IF('RECAP GE'!$C$3=1,VLOOKUP(L87,'RECAP GE'!$A$11:$D$351,2,FALSE),VLOOKUP(K89,'RECAP GE'!$A$11:$D$351,2,FALSE))</f>
        <v xml:space="preserve">Défaut température eau - </v>
      </c>
      <c r="D89" s="991"/>
      <c r="E89" s="992"/>
      <c r="F89" s="294" t="str">
        <f>IF(A89="","",IF('RECAP GE'!$C$3=1,VLOOKUP(L89,'RECAP GE'!$A$11:$D$351,3,FALSE),VLOOKUP(K89,'RECAP GE'!$A$11:$D$351,3,FALSE)))</f>
        <v/>
      </c>
      <c r="G89" s="294" t="str">
        <f>IF(B89="","",IF('RECAP GE'!$C$3=1,VLOOKUP(L89,'RECAP GE'!$A$11:$D$351,3,FALSE),VLOOKUP(K89,'RECAP GE'!$A$11:$D$351,3,FALSE)))</f>
        <v/>
      </c>
      <c r="H89" s="305">
        <f t="shared" si="3"/>
        <v>0</v>
      </c>
      <c r="I89" s="296" t="str">
        <f>IFERROR(IF('RECAP GE'!$C$3=1,VLOOKUP(L89,'RECAP GE'!$A$11:$D$351,4,FALSE),VLOOKUP(K89,'RECAP GE'!$A$11:$D$351,4,FALSE)),"")</f>
        <v>CA22D</v>
      </c>
      <c r="J89" s="297" t="str">
        <f t="shared" si="0"/>
        <v/>
      </c>
      <c r="K89" s="430">
        <v>239</v>
      </c>
      <c r="L89" s="428">
        <v>65</v>
      </c>
      <c r="M89" s="257"/>
      <c r="N89" s="257"/>
      <c r="O89" s="257"/>
      <c r="P89" s="257"/>
      <c r="Q89" s="257"/>
      <c r="R89" s="257"/>
      <c r="S89" s="257"/>
      <c r="T89" s="257"/>
      <c r="U89" s="257"/>
      <c r="V89" s="257"/>
      <c r="W89" s="257"/>
      <c r="X89" s="257"/>
      <c r="Y89" s="257"/>
      <c r="Z89" s="257"/>
      <c r="AA89" s="257"/>
      <c r="AB89" s="257"/>
      <c r="AC89" s="257"/>
      <c r="AD89" s="257"/>
      <c r="AE89" s="257"/>
    </row>
    <row r="90" spans="1:31" ht="16.5">
      <c r="A90" s="308"/>
      <c r="B90" s="308"/>
      <c r="C90" s="990" t="str">
        <f>IF('RECAP GE'!$C$3=1,VLOOKUP(L88,'RECAP GE'!$A$11:$D$351,2,FALSE),VLOOKUP(K90,'RECAP GE'!$A$11:$D$351,2,FALSE))</f>
        <v xml:space="preserve">Défaut niveau bas eau - </v>
      </c>
      <c r="D90" s="991"/>
      <c r="E90" s="992"/>
      <c r="F90" s="294" t="str">
        <f>IF(A90="","",IF('RECAP GE'!$C$3=1,VLOOKUP(L90,'RECAP GE'!$A$11:$D$351,3,FALSE),VLOOKUP(K90,'RECAP GE'!$A$11:$D$351,3,FALSE)))</f>
        <v/>
      </c>
      <c r="G90" s="294" t="str">
        <f>IF(B90="","",IF('RECAP GE'!$C$3=1,VLOOKUP(L90,'RECAP GE'!$A$11:$D$351,3,FALSE),VLOOKUP(K90,'RECAP GE'!$A$11:$D$351,3,FALSE)))</f>
        <v/>
      </c>
      <c r="H90" s="305">
        <f t="shared" ref="H90:H121" si="4">IFERROR(IF(B90="",0,G90*$M$15*$M$14*($F$264+1)),"")</f>
        <v>0</v>
      </c>
      <c r="I90" s="296" t="str">
        <f>IFERROR(IF('RECAP GE'!$C$3=1,VLOOKUP(L90,'RECAP GE'!$A$11:$D$351,4,FALSE),VLOOKUP(K90,'RECAP GE'!$A$11:$D$351,4,FALSE)),"")</f>
        <v>CA22E</v>
      </c>
      <c r="J90" s="297" t="str">
        <f t="shared" si="0"/>
        <v/>
      </c>
      <c r="K90" s="430">
        <v>240</v>
      </c>
      <c r="L90" s="428">
        <v>66</v>
      </c>
      <c r="M90" s="257"/>
      <c r="N90" s="257"/>
      <c r="O90" s="257"/>
      <c r="P90" s="257"/>
      <c r="Q90" s="257"/>
      <c r="R90" s="257"/>
      <c r="S90" s="257"/>
      <c r="T90" s="257"/>
      <c r="U90" s="257"/>
      <c r="V90" s="257"/>
      <c r="W90" s="257"/>
      <c r="X90" s="257"/>
      <c r="Y90" s="257"/>
      <c r="Z90" s="257"/>
      <c r="AA90" s="257"/>
      <c r="AB90" s="257"/>
      <c r="AC90" s="257"/>
      <c r="AD90" s="257"/>
      <c r="AE90" s="257"/>
    </row>
    <row r="91" spans="1:31" ht="16.5">
      <c r="A91" s="308"/>
      <c r="B91" s="308"/>
      <c r="C91" s="990" t="str">
        <f>IF('RECAP GE'!$C$3=1,VLOOKUP(L89,'RECAP GE'!$A$11:$D$351,2,FALSE),VLOOKUP(K91,'RECAP GE'!$A$11:$D$351,2,FALSE))</f>
        <v xml:space="preserve">Défaut survitesse - </v>
      </c>
      <c r="D91" s="991"/>
      <c r="E91" s="992"/>
      <c r="F91" s="294" t="str">
        <f>IF(A91="","",IF('RECAP GE'!$C$3=1,VLOOKUP(L91,'RECAP GE'!$A$11:$D$351,3,FALSE),VLOOKUP(K91,'RECAP GE'!$A$11:$D$351,3,FALSE)))</f>
        <v/>
      </c>
      <c r="G91" s="294" t="str">
        <f>IF(B91="","",IF('RECAP GE'!$C$3=1,VLOOKUP(L91,'RECAP GE'!$A$11:$D$351,3,FALSE),VLOOKUP(K91,'RECAP GE'!$A$11:$D$351,3,FALSE)))</f>
        <v/>
      </c>
      <c r="H91" s="305">
        <f t="shared" si="4"/>
        <v>0</v>
      </c>
      <c r="I91" s="296" t="str">
        <f>IFERROR(IF('RECAP GE'!$C$3=1,VLOOKUP(L91,'RECAP GE'!$A$11:$D$351,4,FALSE),VLOOKUP(K91,'RECAP GE'!$A$11:$D$351,4,FALSE)),"")</f>
        <v>CA22F</v>
      </c>
      <c r="J91" s="297" t="str">
        <f t="shared" ref="J91:J144" si="5">IF(A91="","","Base")&amp;IF(B91="","","Op")</f>
        <v/>
      </c>
      <c r="K91" s="430">
        <v>241</v>
      </c>
      <c r="L91" s="428">
        <v>67</v>
      </c>
      <c r="M91" s="257"/>
      <c r="N91" s="257"/>
      <c r="O91" s="257"/>
      <c r="P91" s="257"/>
      <c r="Q91" s="257"/>
      <c r="R91" s="257"/>
      <c r="S91" s="257"/>
      <c r="T91" s="257"/>
      <c r="U91" s="257"/>
      <c r="V91" s="257"/>
      <c r="W91" s="257"/>
      <c r="X91" s="257"/>
      <c r="Y91" s="257"/>
      <c r="Z91" s="257"/>
      <c r="AA91" s="257"/>
      <c r="AB91" s="257"/>
      <c r="AC91" s="257"/>
      <c r="AD91" s="257"/>
      <c r="AE91" s="257"/>
    </row>
    <row r="92" spans="1:31" ht="16.5">
      <c r="A92" s="308"/>
      <c r="B92" s="308"/>
      <c r="C92" s="990" t="str">
        <f>IF('RECAP GE'!$C$3=1,VLOOKUP(L90,'RECAP GE'!$A$11:$D$351,2,FALSE),VLOOKUP(K92,'RECAP GE'!$A$11:$D$351,2,FALSE))</f>
        <v xml:space="preserve">Défaut tension alternateur - </v>
      </c>
      <c r="D92" s="991"/>
      <c r="E92" s="992"/>
      <c r="F92" s="294" t="str">
        <f>IF(A92="","",IF('RECAP GE'!$C$3=1,VLOOKUP(L92,'RECAP GE'!$A$11:$D$351,3,FALSE),VLOOKUP(K92,'RECAP GE'!$A$11:$D$351,3,FALSE)))</f>
        <v/>
      </c>
      <c r="G92" s="294" t="str">
        <f>IF(B92="","",IF('RECAP GE'!$C$3=1,VLOOKUP(L92,'RECAP GE'!$A$11:$D$351,3,FALSE),VLOOKUP(K92,'RECAP GE'!$A$11:$D$351,3,FALSE)))</f>
        <v/>
      </c>
      <c r="H92" s="305">
        <f t="shared" si="4"/>
        <v>0</v>
      </c>
      <c r="I92" s="296" t="str">
        <f>IFERROR(IF('RECAP GE'!$C$3=1,VLOOKUP(L92,'RECAP GE'!$A$11:$D$351,4,FALSE),VLOOKUP(K92,'RECAP GE'!$A$11:$D$351,4,FALSE)),"")</f>
        <v>CA22G</v>
      </c>
      <c r="J92" s="297" t="str">
        <f t="shared" si="5"/>
        <v/>
      </c>
      <c r="K92" s="430">
        <v>242</v>
      </c>
      <c r="L92" s="428">
        <v>68</v>
      </c>
      <c r="M92" s="257"/>
      <c r="N92" s="257"/>
      <c r="O92" s="257"/>
      <c r="P92" s="257"/>
      <c r="Q92" s="257"/>
      <c r="R92" s="257"/>
      <c r="S92" s="257"/>
      <c r="T92" s="257"/>
      <c r="U92" s="257"/>
      <c r="V92" s="257"/>
      <c r="W92" s="257"/>
      <c r="X92" s="257"/>
      <c r="Y92" s="257"/>
      <c r="Z92" s="257"/>
      <c r="AA92" s="257"/>
      <c r="AB92" s="257"/>
      <c r="AC92" s="257"/>
      <c r="AD92" s="257"/>
      <c r="AE92" s="257"/>
    </row>
    <row r="93" spans="1:31" ht="16.5">
      <c r="A93" s="308"/>
      <c r="B93" s="308"/>
      <c r="C93" s="990" t="str">
        <f>IF('RECAP GE'!$C$3=1,VLOOKUP(L91,'RECAP GE'!$A$11:$D$351,2,FALSE),VLOOKUP(K93,'RECAP GE'!$A$11:$D$351,2,FALSE))</f>
        <v xml:space="preserve">Défaut surcharge - </v>
      </c>
      <c r="D93" s="991"/>
      <c r="E93" s="992"/>
      <c r="F93" s="294" t="str">
        <f>IF(A93="","",IF('RECAP GE'!$C$3=1,"",VLOOKUP(K93,'RECAP GE'!$A$11:$D$351,3,FALSE)))</f>
        <v/>
      </c>
      <c r="G93" s="294" t="str">
        <f>IF(B93="","",IF('RECAP GE'!$C$3=1,"",VLOOKUP(K93,'RECAP GE'!$A$11:$D$351,3,FALSE)))</f>
        <v/>
      </c>
      <c r="H93" s="305">
        <f t="shared" si="4"/>
        <v>0</v>
      </c>
      <c r="I93" s="296" t="str">
        <f>IFERROR(IF('RECAP GE'!$C$3=1,VLOOKUP(L91,'RECAP GE'!$A$11:$D$351,4,FALSE),VLOOKUP(K93,'RECAP GE'!$A$11:$D$351,4,FALSE)),"")</f>
        <v>CA22I</v>
      </c>
      <c r="J93" s="297" t="str">
        <f t="shared" si="5"/>
        <v/>
      </c>
      <c r="K93" s="430">
        <v>243</v>
      </c>
      <c r="L93" s="428"/>
      <c r="M93" s="257"/>
      <c r="N93" s="257"/>
      <c r="O93" s="257"/>
      <c r="P93" s="257"/>
      <c r="Q93" s="257"/>
      <c r="R93" s="257"/>
      <c r="S93" s="257"/>
      <c r="T93" s="257"/>
      <c r="U93" s="257"/>
      <c r="V93" s="257"/>
      <c r="W93" s="257"/>
      <c r="X93" s="257"/>
      <c r="Y93" s="257"/>
      <c r="Z93" s="257"/>
      <c r="AA93" s="257"/>
      <c r="AB93" s="257"/>
      <c r="AC93" s="257"/>
      <c r="AD93" s="257"/>
      <c r="AE93" s="257"/>
    </row>
    <row r="94" spans="1:31" ht="16.5">
      <c r="A94" s="308"/>
      <c r="B94" s="308"/>
      <c r="C94" s="990" t="str">
        <f>IF('RECAP GE'!$C$3=1,VLOOKUP(L92,'RECAP GE'!$A$11:$D$351,2,FALSE),VLOOKUP(K94,'RECAP GE'!$A$11:$D$351,2,FALSE))</f>
        <v xml:space="preserve">Défaut arrêt urgence enclenché - </v>
      </c>
      <c r="D94" s="991"/>
      <c r="E94" s="992"/>
      <c r="F94" s="294" t="str">
        <f>IF(A94="","",IF('RECAP GE'!$C$3=1,"",VLOOKUP(K94,'RECAP GE'!$A$11:$D$351,3,FALSE)))</f>
        <v/>
      </c>
      <c r="G94" s="294" t="str">
        <f>IF(B94="","",IF('RECAP GE'!$C$3=1,"",VLOOKUP(K94,'RECAP GE'!$A$11:$D$351,3,FALSE)))</f>
        <v/>
      </c>
      <c r="H94" s="305">
        <f t="shared" si="4"/>
        <v>0</v>
      </c>
      <c r="I94" s="296" t="str">
        <f>IFERROR(IF('RECAP GE'!$C$3=1,VLOOKUP(L92,'RECAP GE'!$A$11:$D$351,4,FALSE),VLOOKUP(K94,'RECAP GE'!$A$11:$D$351,4,FALSE)),"")</f>
        <v>CA22J</v>
      </c>
      <c r="J94" s="297" t="str">
        <f t="shared" si="5"/>
        <v/>
      </c>
      <c r="K94" s="430">
        <v>244</v>
      </c>
      <c r="L94" s="428"/>
      <c r="M94" s="257"/>
      <c r="N94" s="257"/>
      <c r="O94" s="257"/>
      <c r="P94" s="257"/>
      <c r="Q94" s="257"/>
      <c r="R94" s="257"/>
      <c r="S94" s="257"/>
      <c r="T94" s="257"/>
      <c r="U94" s="257"/>
      <c r="V94" s="257"/>
      <c r="W94" s="257"/>
      <c r="X94" s="257"/>
      <c r="Y94" s="257"/>
      <c r="Z94" s="257"/>
      <c r="AA94" s="257"/>
      <c r="AB94" s="257"/>
      <c r="AC94" s="257"/>
      <c r="AD94" s="257"/>
      <c r="AE94" s="257"/>
    </row>
    <row r="95" spans="1:31" ht="16.5">
      <c r="A95" s="308"/>
      <c r="B95" s="308"/>
      <c r="C95" s="990" t="str">
        <f>IF('RECAP GE'!$C$3=1,"",VLOOKUP(K95,'RECAP GE'!$A$11:$D$351,2,FALSE))</f>
        <v xml:space="preserve">Défaut bac de rétention - </v>
      </c>
      <c r="D95" s="991"/>
      <c r="E95" s="992"/>
      <c r="F95" s="294" t="str">
        <f>IF(A95="","",IF('RECAP GE'!$C$3=1,"",VLOOKUP(K95,'RECAP GE'!$A$11:$D$351,3,FALSE)))</f>
        <v/>
      </c>
      <c r="G95" s="294" t="str">
        <f>IF(B95="","",IF('RECAP GE'!$C$3=1,"",VLOOKUP(K95,'RECAP GE'!$A$11:$D$351,3,FALSE)))</f>
        <v/>
      </c>
      <c r="H95" s="305">
        <f t="shared" si="4"/>
        <v>0</v>
      </c>
      <c r="I95" s="296" t="str">
        <f>IFERROR(IF('RECAP GE'!$C$3=1,VLOOKUP(L93,'RECAP GE'!$A$11:$D$351,4,FALSE),VLOOKUP(K95,'RECAP GE'!$A$11:$D$351,4,FALSE)),"")</f>
        <v>CA22K</v>
      </c>
      <c r="J95" s="297" t="str">
        <f t="shared" si="5"/>
        <v/>
      </c>
      <c r="K95" s="430">
        <v>245</v>
      </c>
      <c r="L95" s="428"/>
      <c r="M95" s="257"/>
      <c r="N95" s="257"/>
      <c r="O95" s="257"/>
      <c r="P95" s="257"/>
      <c r="Q95" s="257"/>
      <c r="R95" s="257"/>
      <c r="S95" s="257"/>
      <c r="T95" s="257"/>
      <c r="U95" s="257"/>
      <c r="V95" s="257"/>
      <c r="W95" s="257"/>
      <c r="X95" s="257"/>
      <c r="Y95" s="257"/>
      <c r="Z95" s="257"/>
      <c r="AA95" s="257"/>
      <c r="AB95" s="257"/>
      <c r="AC95" s="257"/>
      <c r="AD95" s="257"/>
      <c r="AE95" s="257"/>
    </row>
    <row r="96" spans="1:31" ht="16.5">
      <c r="A96" s="308"/>
      <c r="B96" s="308"/>
      <c r="C96" s="990" t="str">
        <f>IF('RECAP GE'!$C$3=1,"",VLOOKUP(K96,'RECAP GE'!$A$11:$D$351,2,FALSE))</f>
        <v xml:space="preserve">Défaut déclenchement différentiel - </v>
      </c>
      <c r="D96" s="991"/>
      <c r="E96" s="992"/>
      <c r="F96" s="294" t="str">
        <f>IF(A96="","",IF('RECAP GE'!$C$3=1,"",VLOOKUP(K96,'RECAP GE'!$A$11:$D$351,3,FALSE)))</f>
        <v/>
      </c>
      <c r="G96" s="294" t="str">
        <f>IF(B96="","",IF('RECAP GE'!$C$3=1,"",VLOOKUP(K96,'RECAP GE'!$A$11:$D$351,3,FALSE)))</f>
        <v/>
      </c>
      <c r="H96" s="305">
        <f t="shared" si="4"/>
        <v>0</v>
      </c>
      <c r="I96" s="296" t="str">
        <f>IFERROR(IF('RECAP GE'!$C$3=1,VLOOKUP(L94,'RECAP GE'!$A$11:$D$351,4,FALSE),VLOOKUP(K96,'RECAP GE'!$A$11:$D$351,4,FALSE)),"")</f>
        <v>CA22L</v>
      </c>
      <c r="J96" s="297" t="str">
        <f t="shared" si="5"/>
        <v/>
      </c>
      <c r="K96" s="430">
        <v>246</v>
      </c>
      <c r="L96" s="428"/>
      <c r="M96" s="257"/>
      <c r="N96" s="257"/>
      <c r="O96" s="257"/>
      <c r="P96" s="257"/>
      <c r="Q96" s="257"/>
      <c r="R96" s="257"/>
      <c r="S96" s="257"/>
      <c r="T96" s="257"/>
      <c r="U96" s="257"/>
      <c r="V96" s="257"/>
      <c r="W96" s="257"/>
      <c r="X96" s="257"/>
      <c r="Y96" s="257"/>
      <c r="Z96" s="257"/>
      <c r="AA96" s="257"/>
      <c r="AB96" s="257"/>
      <c r="AC96" s="257"/>
      <c r="AD96" s="257"/>
      <c r="AE96" s="257"/>
    </row>
    <row r="97" spans="1:31" ht="16.5">
      <c r="A97" s="308"/>
      <c r="B97" s="308"/>
      <c r="C97" s="990" t="str">
        <f>IF('RECAP GE'!$C$3=1,"",VLOOKUP(K97,'RECAP GE'!$A$11:$D$351,2,FALSE))</f>
        <v xml:space="preserve">Alarme générale - </v>
      </c>
      <c r="D97" s="991"/>
      <c r="E97" s="992"/>
      <c r="F97" s="294" t="str">
        <f>IF(A97="","",IF('RECAP GE'!$C$3=1,"",VLOOKUP(K97,'RECAP GE'!$A$11:$D$351,3,FALSE)))</f>
        <v/>
      </c>
      <c r="G97" s="294" t="str">
        <f>IF(B97="","",IF('RECAP GE'!$C$3=1,"",VLOOKUP(K97,'RECAP GE'!$A$11:$D$351,3,FALSE)))</f>
        <v/>
      </c>
      <c r="H97" s="305">
        <f t="shared" si="4"/>
        <v>0</v>
      </c>
      <c r="I97" s="296" t="str">
        <f>IFERROR(IF('RECAP GE'!$C$3=1,VLOOKUP(L95,'RECAP GE'!$A$11:$D$351,4,FALSE),VLOOKUP(K97,'RECAP GE'!$A$11:$D$351,4,FALSE)),"")</f>
        <v>CA22S</v>
      </c>
      <c r="J97" s="297" t="str">
        <f t="shared" si="5"/>
        <v/>
      </c>
      <c r="K97" s="430">
        <v>247</v>
      </c>
      <c r="L97" s="428"/>
      <c r="M97" s="298">
        <v>80</v>
      </c>
      <c r="N97" s="298"/>
      <c r="O97" s="298"/>
      <c r="P97" s="298"/>
      <c r="Q97" s="298"/>
      <c r="R97" s="257"/>
      <c r="S97" s="257"/>
      <c r="T97" s="257"/>
      <c r="U97" s="257"/>
      <c r="V97" s="257"/>
      <c r="W97" s="257"/>
      <c r="X97" s="257"/>
      <c r="Y97" s="257"/>
      <c r="Z97" s="257"/>
      <c r="AA97" s="257"/>
      <c r="AB97" s="257"/>
      <c r="AC97" s="257"/>
      <c r="AD97" s="257"/>
      <c r="AE97" s="257"/>
    </row>
    <row r="98" spans="1:31" ht="16.5">
      <c r="A98" s="308"/>
      <c r="B98" s="308"/>
      <c r="C98" s="990" t="str">
        <f>IF('RECAP GE'!$C$3=1,"",VLOOKUP(K98,'RECAP GE'!$A$11:$D$351,2,FALSE))</f>
        <v xml:space="preserve">Niveau bas carburant - </v>
      </c>
      <c r="D98" s="991"/>
      <c r="E98" s="992"/>
      <c r="F98" s="294" t="str">
        <f>IF(A98="","",IF('RECAP GE'!$C$3=1,"",VLOOKUP(K98,'RECAP GE'!$A$11:$D$351,3,FALSE)))</f>
        <v/>
      </c>
      <c r="G98" s="294" t="str">
        <f>IF(B98="","",IF('RECAP GE'!$C$3=1,"",VLOOKUP(K98,'RECAP GE'!$A$11:$D$351,3,FALSE)))</f>
        <v/>
      </c>
      <c r="H98" s="305">
        <f t="shared" si="4"/>
        <v>0</v>
      </c>
      <c r="I98" s="296" t="str">
        <f>IFERROR(IF('RECAP GE'!$C$3=1,VLOOKUP(L96,'RECAP GE'!$A$11:$D$351,4,FALSE),VLOOKUP(K98,'RECAP GE'!$A$11:$D$351,4,FALSE)),"")</f>
        <v>CA22T</v>
      </c>
      <c r="J98" s="297" t="str">
        <f t="shared" si="5"/>
        <v/>
      </c>
      <c r="K98" s="430">
        <v>248</v>
      </c>
      <c r="L98" s="428"/>
      <c r="M98" s="257"/>
      <c r="N98" s="257"/>
      <c r="O98" s="257"/>
      <c r="P98" s="257"/>
      <c r="Q98" s="257"/>
      <c r="R98" s="257"/>
      <c r="S98" s="257"/>
      <c r="T98" s="257"/>
      <c r="U98" s="257"/>
      <c r="V98" s="257"/>
      <c r="W98" s="257"/>
      <c r="X98" s="257"/>
      <c r="Y98" s="257"/>
      <c r="Z98" s="257"/>
      <c r="AA98" s="257"/>
      <c r="AB98" s="257"/>
      <c r="AC98" s="257"/>
      <c r="AD98" s="257"/>
      <c r="AE98" s="257"/>
    </row>
    <row r="99" spans="1:31" ht="16.5">
      <c r="A99" s="308"/>
      <c r="B99" s="308"/>
      <c r="C99" s="990" t="str">
        <f>IF('RECAP GE'!$C$3=1,"",VLOOKUP(K99,'RECAP GE'!$A$11:$D$351,2,FALSE))</f>
        <v xml:space="preserve">Alarme manque préchauffage eau - </v>
      </c>
      <c r="D99" s="991"/>
      <c r="E99" s="992"/>
      <c r="F99" s="294" t="str">
        <f>IF(A99="","",IF('RECAP GE'!$C$3=1,"",VLOOKUP(K99,'RECAP GE'!$A$11:$D$351,3,FALSE)))</f>
        <v/>
      </c>
      <c r="G99" s="294" t="str">
        <f>IF(B99="","",IF('RECAP GE'!$C$3=1,"",VLOOKUP(K99,'RECAP GE'!$A$11:$D$351,3,FALSE)))</f>
        <v/>
      </c>
      <c r="H99" s="305">
        <f t="shared" si="4"/>
        <v>0</v>
      </c>
      <c r="I99" s="296" t="str">
        <f>IFERROR(IF('RECAP GE'!$C$3=1,VLOOKUP(L97,'RECAP GE'!$A$11:$D$351,4,FALSE),VLOOKUP(K99,'RECAP GE'!$A$11:$D$351,4,FALSE)),"")</f>
        <v>CA22U</v>
      </c>
      <c r="J99" s="297" t="str">
        <f t="shared" si="5"/>
        <v/>
      </c>
      <c r="K99" s="430">
        <v>249</v>
      </c>
      <c r="L99" s="428"/>
      <c r="M99" s="257"/>
      <c r="N99" s="257"/>
      <c r="O99" s="257"/>
      <c r="P99" s="257"/>
      <c r="Q99" s="257"/>
      <c r="R99" s="257"/>
      <c r="S99" s="257"/>
      <c r="T99" s="257"/>
      <c r="U99" s="257"/>
      <c r="V99" s="257"/>
      <c r="W99" s="257"/>
      <c r="X99" s="257"/>
      <c r="Y99" s="257"/>
      <c r="Z99" s="257"/>
      <c r="AA99" s="257"/>
      <c r="AB99" s="257"/>
      <c r="AC99" s="257"/>
      <c r="AD99" s="257"/>
      <c r="AE99" s="257"/>
    </row>
    <row r="100" spans="1:31" ht="16.5">
      <c r="A100" s="308"/>
      <c r="B100" s="308"/>
      <c r="C100" s="990" t="str">
        <f>IF('RECAP GE'!$C$3=1,"",VLOOKUP(K100,'RECAP GE'!$A$11:$D$351,2,FALSE))</f>
        <v xml:space="preserve">Alarme mini tension batterie - </v>
      </c>
      <c r="D100" s="991"/>
      <c r="E100" s="992"/>
      <c r="F100" s="294" t="str">
        <f>IF(A100="","",IF('RECAP GE'!$C$3=1,"",VLOOKUP(K100,'RECAP GE'!$A$11:$D$351,3,FALSE)))</f>
        <v/>
      </c>
      <c r="G100" s="294" t="str">
        <f>IF(B100="","",IF('RECAP GE'!$C$3=1,"",VLOOKUP(K100,'RECAP GE'!$A$11:$D$351,3,FALSE)))</f>
        <v/>
      </c>
      <c r="H100" s="305">
        <f t="shared" si="4"/>
        <v>0</v>
      </c>
      <c r="I100" s="296" t="str">
        <f>IFERROR(IF('RECAP GE'!$C$3=1,VLOOKUP(L98,'RECAP GE'!$A$11:$D$351,4,FALSE),VLOOKUP(K100,'RECAP GE'!$A$11:$D$351,4,FALSE)),"")</f>
        <v>CA22V</v>
      </c>
      <c r="J100" s="297" t="str">
        <f t="shared" si="5"/>
        <v/>
      </c>
      <c r="K100" s="430">
        <v>250</v>
      </c>
      <c r="L100" s="428"/>
      <c r="M100" s="257"/>
      <c r="N100" s="257"/>
      <c r="O100" s="257"/>
      <c r="P100" s="257"/>
      <c r="Q100" s="257"/>
      <c r="R100" s="257"/>
      <c r="S100" s="257"/>
      <c r="T100" s="257"/>
      <c r="U100" s="257"/>
      <c r="V100" s="257"/>
      <c r="W100" s="257"/>
      <c r="X100" s="257"/>
      <c r="Y100" s="257"/>
      <c r="Z100" s="257"/>
      <c r="AA100" s="257"/>
      <c r="AB100" s="257"/>
      <c r="AC100" s="257"/>
      <c r="AD100" s="257"/>
      <c r="AE100" s="257"/>
    </row>
    <row r="101" spans="1:31" ht="16.5">
      <c r="A101" s="308"/>
      <c r="B101" s="308"/>
      <c r="C101" s="990" t="str">
        <f>IF('RECAP GE'!$C$3=1,"",VLOOKUP(K101,'RECAP GE'!$A$11:$D$351,2,FALSE))</f>
        <v xml:space="preserve">Alarme défaut chargeur batterie - </v>
      </c>
      <c r="D101" s="991"/>
      <c r="E101" s="992"/>
      <c r="F101" s="294" t="str">
        <f>IF(A101="","",IF('RECAP GE'!$C$3=1,"",VLOOKUP(K101,'RECAP GE'!$A$11:$D$351,3,FALSE)))</f>
        <v/>
      </c>
      <c r="G101" s="294" t="str">
        <f>IF(B101="","",IF('RECAP GE'!$C$3=1,"",VLOOKUP(K101,'RECAP GE'!$A$11:$D$351,3,FALSE)))</f>
        <v/>
      </c>
      <c r="H101" s="305">
        <f t="shared" si="4"/>
        <v>0</v>
      </c>
      <c r="I101" s="296" t="str">
        <f>IFERROR(IF('RECAP GE'!$C$3=1,VLOOKUP(L99,'RECAP GE'!$A$11:$D$351,4,FALSE),VLOOKUP(K101,'RECAP GE'!$A$11:$D$351,4,FALSE)),"")</f>
        <v>CA22W</v>
      </c>
      <c r="J101" s="297" t="str">
        <f t="shared" si="5"/>
        <v/>
      </c>
      <c r="K101" s="430">
        <v>251</v>
      </c>
      <c r="L101" s="428"/>
      <c r="M101" s="257"/>
      <c r="N101" s="257"/>
      <c r="O101" s="257"/>
      <c r="P101" s="257"/>
      <c r="Q101" s="257"/>
      <c r="R101" s="257"/>
      <c r="S101" s="257"/>
      <c r="T101" s="257"/>
      <c r="U101" s="257"/>
      <c r="V101" s="257"/>
      <c r="W101" s="257"/>
      <c r="X101" s="257"/>
      <c r="Y101" s="257"/>
      <c r="Z101" s="257"/>
      <c r="AA101" s="257"/>
      <c r="AB101" s="257"/>
      <c r="AC101" s="257"/>
      <c r="AD101" s="257"/>
      <c r="AE101" s="257"/>
    </row>
    <row r="102" spans="1:31" ht="16.5">
      <c r="A102" s="308" t="s">
        <v>481</v>
      </c>
      <c r="B102" s="308"/>
      <c r="C102" s="1003" t="str">
        <f>IF('RECAP GE'!$C$3=1,"",VLOOKUP(K102,'RECAP GE'!$A$11:$D$351,2,FALSE))</f>
        <v xml:space="preserve">Mesures et affichage courants et puissances (TC intégrés) - </v>
      </c>
      <c r="D102" s="1004"/>
      <c r="E102" s="1005"/>
      <c r="F102" s="294" t="str">
        <f>IF(A102="","",IF('RECAP GE'!$C$3=1,"",VLOOKUP(K102,'RECAP GE'!$A$11:$D$351,3,FALSE)))</f>
        <v>Std</v>
      </c>
      <c r="G102" s="294" t="str">
        <f>IF(B102="","",IF('RECAP GE'!$C$3=1,"",VLOOKUP(K102,'RECAP GE'!$A$11:$D$351,3,FALSE)))</f>
        <v/>
      </c>
      <c r="H102" s="305">
        <f t="shared" si="4"/>
        <v>0</v>
      </c>
      <c r="I102" s="296" t="str">
        <f>IFERROR(IF('RECAP GE'!$C$3=1,VLOOKUP(L100,'RECAP GE'!$A$11:$D$351,4,FALSE),VLOOKUP(K102,'RECAP GE'!$A$11:$D$351,4,FALSE)),"")</f>
        <v>CA302</v>
      </c>
      <c r="J102" s="297" t="str">
        <f t="shared" si="5"/>
        <v>Base</v>
      </c>
      <c r="K102" s="430">
        <v>35</v>
      </c>
      <c r="L102" s="428"/>
      <c r="M102" s="257"/>
      <c r="N102" s="257"/>
      <c r="O102" s="257"/>
      <c r="P102" s="257"/>
      <c r="Q102" s="257"/>
      <c r="R102" s="257"/>
      <c r="S102" s="257"/>
      <c r="T102" s="257"/>
      <c r="U102" s="257"/>
      <c r="V102" s="257"/>
      <c r="W102" s="257"/>
      <c r="X102" s="257"/>
      <c r="Y102" s="257"/>
      <c r="Z102" s="257"/>
      <c r="AA102" s="257"/>
      <c r="AB102" s="257"/>
      <c r="AC102" s="257"/>
      <c r="AD102" s="257"/>
      <c r="AE102" s="257"/>
    </row>
    <row r="103" spans="1:31" ht="16.5">
      <c r="A103" s="308" t="s">
        <v>481</v>
      </c>
      <c r="B103" s="308"/>
      <c r="C103" s="1003" t="str">
        <f>IF('RECAP GE'!$C$3=1,"",VLOOKUP(K103,'RECAP GE'!$A$11:$D$351,2,FALSE))</f>
        <v xml:space="preserve">Mesures et affichage pression huile et température de refroidissement - </v>
      </c>
      <c r="D103" s="1004"/>
      <c r="E103" s="1005"/>
      <c r="F103" s="294" t="str">
        <f>IF(A103="","",IF('RECAP GE'!$C$3=1,"",VLOOKUP(K103,'RECAP GE'!$A$11:$D$351,3,FALSE)))</f>
        <v>Std</v>
      </c>
      <c r="G103" s="294" t="str">
        <f>IF(B103="","",IF('RECAP GE'!$C$3=1,"",VLOOKUP(K103,'RECAP GE'!$A$11:$D$351,3,FALSE)))</f>
        <v/>
      </c>
      <c r="H103" s="305">
        <f t="shared" si="4"/>
        <v>0</v>
      </c>
      <c r="I103" s="296" t="str">
        <f>IFERROR(IF('RECAP GE'!$C$3=1,VLOOKUP(L101,'RECAP GE'!$A$11:$D$351,4,FALSE),VLOOKUP(K103,'RECAP GE'!$A$11:$D$351,4,FALSE)),"")</f>
        <v>CA307</v>
      </c>
      <c r="J103" s="297" t="str">
        <f t="shared" si="5"/>
        <v>Base</v>
      </c>
      <c r="K103" s="430">
        <v>38</v>
      </c>
      <c r="L103" s="428"/>
      <c r="M103" s="257"/>
      <c r="N103" s="257"/>
      <c r="O103" s="257"/>
      <c r="P103" s="257"/>
      <c r="Q103" s="257"/>
      <c r="R103" s="257"/>
      <c r="S103" s="257"/>
      <c r="T103" s="257"/>
      <c r="U103" s="257"/>
      <c r="V103" s="257"/>
      <c r="W103" s="257"/>
      <c r="X103" s="257"/>
      <c r="Y103" s="257"/>
      <c r="Z103" s="257"/>
      <c r="AA103" s="257"/>
      <c r="AB103" s="257"/>
      <c r="AC103" s="257"/>
      <c r="AD103" s="257"/>
      <c r="AE103" s="257"/>
    </row>
    <row r="104" spans="1:31" ht="16.5">
      <c r="A104" s="308"/>
      <c r="B104" s="308"/>
      <c r="C104" s="990" t="str">
        <f>IF('RECAP GE'!$C$3=1,"",VLOOKUP(K104,'RECAP GE'!$A$11:$D$351,2,FALSE))</f>
        <v xml:space="preserve">Mesures et affichage pression huile et température de refroidissement (Seulement pour moteur KDI et
KDW1603) - </v>
      </c>
      <c r="D104" s="991"/>
      <c r="E104" s="992"/>
      <c r="F104" s="294" t="str">
        <f>IF(A104="","",IF('RECAP GE'!$C$3=1,"",VLOOKUP(K104,'RECAP GE'!$A$11:$D$351,3,FALSE)))</f>
        <v/>
      </c>
      <c r="G104" s="294" t="str">
        <f>IF(B104="","",IF('RECAP GE'!$C$3=1,"",VLOOKUP(K104,'RECAP GE'!$A$11:$D$351,3,FALSE)))</f>
        <v/>
      </c>
      <c r="H104" s="305">
        <f t="shared" si="4"/>
        <v>0</v>
      </c>
      <c r="I104" s="296" t="str">
        <f>IFERROR(IF('RECAP GE'!$C$3=1,VLOOKUP(L102,'RECAP GE'!$A$11:$D$351,4,FALSE),VLOOKUP(K104,'RECAP GE'!$A$11:$D$351,4,FALSE)),"")</f>
        <v>CA307A</v>
      </c>
      <c r="J104" s="297" t="str">
        <f t="shared" si="5"/>
        <v/>
      </c>
      <c r="K104" s="430">
        <v>165</v>
      </c>
      <c r="L104" s="428"/>
      <c r="M104" s="257"/>
      <c r="N104" s="257"/>
      <c r="O104" s="257"/>
      <c r="P104" s="257"/>
      <c r="Q104" s="257"/>
      <c r="R104" s="257"/>
      <c r="S104" s="257"/>
      <c r="T104" s="257"/>
      <c r="U104" s="257"/>
      <c r="V104" s="257"/>
      <c r="W104" s="257"/>
      <c r="X104" s="257"/>
      <c r="Y104" s="257"/>
      <c r="Z104" s="257"/>
      <c r="AA104" s="257"/>
      <c r="AB104" s="257"/>
      <c r="AC104" s="257"/>
      <c r="AD104" s="257"/>
      <c r="AE104" s="257"/>
    </row>
    <row r="105" spans="1:31" ht="16.5">
      <c r="A105" s="308"/>
      <c r="B105" s="308"/>
      <c r="C105" s="990" t="str">
        <f>IF('RECAP GE'!$C$3=1,"",VLOOKUP(K105,'RECAP GE'!$A$11:$D$351,2,FALSE))</f>
        <v xml:space="preserve">Bac de récupération des fluides - Bac de récupération des fluides (Si FD01 non sélectionnée) sans alarme si FD14 non sélectionnée 
Bac de rétention sur RJ sans alarme si FD14 non sélectionnée + Alarme niveau bac de rétention - </v>
      </c>
      <c r="D105" s="991"/>
      <c r="E105" s="992"/>
      <c r="F105" s="294" t="str">
        <f>IF(A105="","",IF('RECAP GE'!$C$3=1,"",VLOOKUP(K105,'RECAP GE'!$A$11:$D$351,3,FALSE)))</f>
        <v/>
      </c>
      <c r="G105" s="294" t="str">
        <f>IF(B105="","",IF('RECAP GE'!$C$3=1,"",VLOOKUP(K105,'RECAP GE'!$A$11:$D$351,3,FALSE)))</f>
        <v/>
      </c>
      <c r="H105" s="305">
        <f t="shared" si="4"/>
        <v>0</v>
      </c>
      <c r="I105" s="296" t="str">
        <f>IFERROR(IF('RECAP GE'!$C$3=1,VLOOKUP(L103,'RECAP GE'!$A$11:$D$351,4,FALSE),VLOOKUP(K105,'RECAP GE'!$A$11:$D$351,4,FALSE)),"")</f>
        <v>FD04-1</v>
      </c>
      <c r="J105" s="297" t="str">
        <f t="shared" si="5"/>
        <v/>
      </c>
      <c r="K105" s="430">
        <v>90</v>
      </c>
      <c r="L105" s="428"/>
      <c r="M105" s="257"/>
      <c r="N105" s="257"/>
      <c r="O105" s="257"/>
      <c r="P105" s="257"/>
      <c r="Q105" s="257"/>
      <c r="R105" s="257"/>
      <c r="S105" s="257"/>
      <c r="T105" s="257"/>
      <c r="U105" s="257"/>
      <c r="V105" s="257"/>
      <c r="W105" s="257"/>
      <c r="X105" s="257"/>
      <c r="Y105" s="257"/>
      <c r="Z105" s="257"/>
      <c r="AA105" s="257"/>
      <c r="AB105" s="257"/>
      <c r="AC105" s="257"/>
      <c r="AD105" s="257"/>
      <c r="AE105" s="257"/>
    </row>
    <row r="106" spans="1:31" ht="16.5">
      <c r="A106" s="308"/>
      <c r="B106" s="308"/>
      <c r="C106" s="990" t="str">
        <f>IF('RECAP GE'!$C$3=1,"",VLOOKUP(K106,'RECAP GE'!$A$11:$D$351,2,FALSE))</f>
        <v xml:space="preserve">Bac de rétention sur RJ + Alarme niveau bac de rétention -  - </v>
      </c>
      <c r="D106" s="991"/>
      <c r="E106" s="992"/>
      <c r="F106" s="294" t="str">
        <f>IF(A106="","",IF('RECAP GE'!$C$3=1,"",VLOOKUP(K106,'RECAP GE'!$A$11:$D$351,3,FALSE)))</f>
        <v/>
      </c>
      <c r="G106" s="294" t="str">
        <f>IF(B106="","",IF('RECAP GE'!$C$3=1,"",VLOOKUP(K106,'RECAP GE'!$A$11:$D$351,3,FALSE)))</f>
        <v/>
      </c>
      <c r="H106" s="305">
        <f t="shared" si="4"/>
        <v>0</v>
      </c>
      <c r="I106" s="296" t="str">
        <f>IFERROR(IF('RECAP GE'!$C$3=1,VLOOKUP(L104,'RECAP GE'!$A$11:$D$351,4,FALSE),VLOOKUP(K106,'RECAP GE'!$A$11:$D$351,4,FALSE)),"")</f>
        <v>FD04-3</v>
      </c>
      <c r="J106" s="297" t="str">
        <f t="shared" si="5"/>
        <v/>
      </c>
      <c r="K106" s="430">
        <v>122</v>
      </c>
      <c r="L106" s="428"/>
      <c r="M106" s="257"/>
      <c r="N106" s="257"/>
      <c r="O106" s="257"/>
      <c r="P106" s="257"/>
      <c r="Q106" s="257"/>
      <c r="R106" s="257"/>
      <c r="S106" s="257"/>
      <c r="T106" s="257"/>
      <c r="U106" s="257"/>
      <c r="V106" s="257"/>
      <c r="W106" s="257"/>
      <c r="X106" s="257"/>
      <c r="Y106" s="257"/>
      <c r="Z106" s="257"/>
      <c r="AA106" s="257"/>
      <c r="AB106" s="257"/>
      <c r="AC106" s="257"/>
      <c r="AD106" s="257"/>
      <c r="AE106" s="257"/>
    </row>
    <row r="107" spans="1:31" ht="16.5">
      <c r="A107" s="308"/>
      <c r="B107" s="308"/>
      <c r="C107" s="990" t="str">
        <f>IF('RECAP GE'!$C$3=1,"",VLOOKUP(K107,'RECAP GE'!$A$11:$D$351,2,FALSE))</f>
        <v>Kit auto pour réservoir châssis (Impose APM303 ou APM403 ou APM802).
Impossible avec FD02 and FD03 and FD17. (2) - FAUX</v>
      </c>
      <c r="D107" s="991"/>
      <c r="E107" s="992"/>
      <c r="F107" s="294" t="str">
        <f>IF(A107="","",IF('RECAP GE'!$C$3=1,"",VLOOKUP(K107,'RECAP GE'!$A$11:$D$351,3,FALSE)))</f>
        <v/>
      </c>
      <c r="G107" s="294" t="str">
        <f>IF(B107="","",IF('RECAP GE'!$C$3=1,"",VLOOKUP(K107,'RECAP GE'!$A$11:$D$351,3,FALSE)))</f>
        <v/>
      </c>
      <c r="H107" s="305">
        <f t="shared" si="4"/>
        <v>0</v>
      </c>
      <c r="I107" s="296" t="str">
        <f>IFERROR(IF('RECAP GE'!$C$3=1,VLOOKUP(L105,'RECAP GE'!$A$11:$D$351,4,FALSE),VLOOKUP(K107,'RECAP GE'!$A$11:$D$351,4,FALSE)),"")</f>
        <v>FD15</v>
      </c>
      <c r="J107" s="297" t="str">
        <f t="shared" si="5"/>
        <v/>
      </c>
      <c r="K107" s="430">
        <v>85</v>
      </c>
      <c r="L107" s="428"/>
      <c r="M107" s="257"/>
      <c r="N107" s="257"/>
      <c r="O107" s="257"/>
      <c r="P107" s="257"/>
      <c r="Q107" s="257"/>
      <c r="R107" s="257"/>
      <c r="S107" s="257"/>
      <c r="T107" s="257"/>
      <c r="U107" s="257"/>
      <c r="V107" s="257"/>
      <c r="W107" s="257"/>
      <c r="X107" s="257"/>
      <c r="Y107" s="257"/>
      <c r="Z107" s="257"/>
      <c r="AA107" s="257"/>
      <c r="AB107" s="257"/>
      <c r="AC107" s="257"/>
      <c r="AD107" s="257"/>
      <c r="AE107" s="257"/>
    </row>
    <row r="108" spans="1:31" ht="16.5">
      <c r="A108" s="308"/>
      <c r="B108" s="308"/>
      <c r="C108" s="990" t="str">
        <f>IF('RECAP GE'!$C$3=1,"",VLOOKUP(K108,'RECAP GE'!$A$11:$D$351,2,FALSE))</f>
        <v>Réservoir sur bac 500 L - FAUX</v>
      </c>
      <c r="D108" s="991"/>
      <c r="E108" s="992"/>
      <c r="F108" s="294" t="str">
        <f>IF(A108="","",IF('RECAP GE'!$C$3=1,"",VLOOKUP(K108,'RECAP GE'!$A$11:$D$351,3,FALSE)))</f>
        <v/>
      </c>
      <c r="G108" s="294" t="str">
        <f>IF(B108="","",IF('RECAP GE'!$C$3=1,"",VLOOKUP(K108,'RECAP GE'!$A$11:$D$351,3,FALSE)))</f>
        <v/>
      </c>
      <c r="H108" s="305">
        <f t="shared" si="4"/>
        <v>0</v>
      </c>
      <c r="I108" s="296" t="str">
        <f>IFERROR(IF('RECAP GE'!$C$3=1,VLOOKUP(L106,'RECAP GE'!$A$11:$D$351,4,FALSE),VLOOKUP(K108,'RECAP GE'!$A$11:$D$351,4,FALSE)),"")</f>
        <v>FD06</v>
      </c>
      <c r="J108" s="297" t="str">
        <f t="shared" si="5"/>
        <v/>
      </c>
      <c r="K108" s="430">
        <v>88</v>
      </c>
      <c r="L108" s="428"/>
      <c r="M108" s="257"/>
      <c r="N108" s="257"/>
      <c r="O108" s="257"/>
      <c r="P108" s="257"/>
      <c r="Q108" s="257"/>
      <c r="R108" s="257"/>
      <c r="S108" s="257"/>
      <c r="T108" s="257"/>
      <c r="U108" s="257"/>
      <c r="V108" s="257"/>
      <c r="W108" s="257"/>
      <c r="X108" s="257"/>
      <c r="Y108" s="257"/>
      <c r="Z108" s="257"/>
      <c r="AA108" s="257"/>
      <c r="AB108" s="257"/>
      <c r="AC108" s="257"/>
      <c r="AD108" s="257"/>
      <c r="AE108" s="257"/>
    </row>
    <row r="109" spans="1:31" ht="16.5">
      <c r="A109" s="308"/>
      <c r="B109" s="308"/>
      <c r="C109" s="990" t="str">
        <f>IF('RECAP GE'!$C$3=1,"",VLOOKUP(K109,'RECAP GE'!$A$11:$D$351,2,FALSE))</f>
        <v xml:space="preserve">Alimentation auto du réservoir séparé (U
inferieur ou égal à 440 V) (Select FD06 ou FD07) (Except APM303) - Alimentation auto du réservoir séparé (U inferieur ou égal à 440 V) - </v>
      </c>
      <c r="D109" s="991"/>
      <c r="E109" s="992"/>
      <c r="F109" s="294" t="str">
        <f>IF(A109="","",IF('RECAP GE'!$C$3=1,"",VLOOKUP(K109,'RECAP GE'!$A$11:$D$351,3,FALSE)))</f>
        <v/>
      </c>
      <c r="G109" s="294" t="str">
        <f>IF(B109="","",IF('RECAP GE'!$C$3=1,"",VLOOKUP(K109,'RECAP GE'!$A$11:$D$351,3,FALSE)))</f>
        <v/>
      </c>
      <c r="H109" s="305">
        <f t="shared" si="4"/>
        <v>0</v>
      </c>
      <c r="I109" s="296" t="str">
        <f>IFERROR(IF('RECAP GE'!$C$3=1,VLOOKUP(L107,'RECAP GE'!$A$11:$D$351,4,FALSE),VLOOKUP(K109,'RECAP GE'!$A$11:$D$351,4,FALSE)),"")</f>
        <v>FD08</v>
      </c>
      <c r="J109" s="297" t="str">
        <f t="shared" si="5"/>
        <v/>
      </c>
      <c r="K109" s="430">
        <v>89</v>
      </c>
      <c r="L109" s="428"/>
      <c r="M109" s="257"/>
      <c r="N109" s="257"/>
      <c r="O109" s="257"/>
      <c r="P109" s="257"/>
      <c r="Q109" s="257"/>
      <c r="R109" s="257"/>
      <c r="S109" s="257"/>
      <c r="T109" s="257"/>
      <c r="U109" s="257"/>
      <c r="V109" s="257"/>
      <c r="W109" s="257"/>
      <c r="X109" s="257"/>
      <c r="Y109" s="257"/>
      <c r="Z109" s="257"/>
      <c r="AA109" s="257"/>
      <c r="AB109" s="257"/>
      <c r="AC109" s="257"/>
      <c r="AD109" s="257"/>
      <c r="AE109" s="257"/>
    </row>
    <row r="110" spans="1:31" ht="16.5">
      <c r="A110" s="308"/>
      <c r="B110" s="308"/>
      <c r="C110" s="990" t="str">
        <f>IF('RECAP GE'!$C$3=1,"",VLOOKUP(K110,'RECAP GE'!$A$11:$D$351,2,FALSE))</f>
        <v xml:space="preserve">Kit auto 2 pompes 1 m3/H (U inferieur ou
égal à 440 V) (Select FD06 ou FD07) (Except APM303) -  - </v>
      </c>
      <c r="D110" s="991"/>
      <c r="E110" s="992"/>
      <c r="F110" s="294" t="str">
        <f>IF(A110="","",IF('RECAP GE'!$C$3=1,"",VLOOKUP(K110,'RECAP GE'!$A$11:$D$351,3,FALSE)))</f>
        <v/>
      </c>
      <c r="G110" s="294" t="str">
        <f>IF(B110="","",IF('RECAP GE'!$C$3=1,"",VLOOKUP(K110,'RECAP GE'!$A$11:$D$351,3,FALSE)))</f>
        <v/>
      </c>
      <c r="H110" s="305">
        <f t="shared" si="4"/>
        <v>0</v>
      </c>
      <c r="I110" s="296" t="str">
        <f>IFERROR(IF('RECAP GE'!$C$3=1,VLOOKUP(L108,'RECAP GE'!$A$11:$D$351,4,FALSE),VLOOKUP(K110,'RECAP GE'!$A$11:$D$351,4,FALSE)),"")</f>
        <v>FD09</v>
      </c>
      <c r="J110" s="297" t="str">
        <f t="shared" si="5"/>
        <v/>
      </c>
      <c r="K110" s="430">
        <v>138</v>
      </c>
      <c r="L110" s="428"/>
      <c r="M110" s="257"/>
      <c r="N110" s="257"/>
      <c r="O110" s="257"/>
      <c r="P110" s="257"/>
      <c r="Q110" s="257"/>
      <c r="R110" s="257"/>
      <c r="S110" s="257"/>
      <c r="T110" s="257"/>
      <c r="U110" s="257"/>
      <c r="V110" s="257"/>
      <c r="W110" s="257"/>
      <c r="X110" s="257"/>
      <c r="Y110" s="257"/>
      <c r="Z110" s="257"/>
      <c r="AA110" s="257"/>
      <c r="AB110" s="257"/>
      <c r="AC110" s="257"/>
      <c r="AD110" s="257"/>
      <c r="AE110" s="257"/>
    </row>
    <row r="111" spans="1:31" ht="16.5">
      <c r="A111" s="308"/>
      <c r="B111" s="308"/>
      <c r="C111" s="990" t="str">
        <f>IF('RECAP GE'!$C$3=1,"",VLOOKUP(K111,'RECAP GE'!$A$11:$D$351,2,FALSE))</f>
        <v xml:space="preserve">Kit auto 2 pompes 4 m3/H (U inferieur ou égal à 440 V) -  - </v>
      </c>
      <c r="D111" s="991"/>
      <c r="E111" s="992"/>
      <c r="F111" s="294" t="str">
        <f>IF(A111="","",IF('RECAP GE'!$C$3=1,"",VLOOKUP(K111,'RECAP GE'!$A$11:$D$351,3,FALSE)))</f>
        <v/>
      </c>
      <c r="G111" s="294" t="str">
        <f>IF(B111="","",IF('RECAP GE'!$C$3=1,"",VLOOKUP(K111,'RECAP GE'!$A$11:$D$351,3,FALSE)))</f>
        <v/>
      </c>
      <c r="H111" s="305">
        <f t="shared" si="4"/>
        <v>0</v>
      </c>
      <c r="I111" s="296" t="str">
        <f>IFERROR(IF('RECAP GE'!$C$3=1,VLOOKUP(L109,'RECAP GE'!$A$11:$D$351,4,FALSE),VLOOKUP(K111,'RECAP GE'!$A$11:$D$351,4,FALSE)),"")</f>
        <v>FD10</v>
      </c>
      <c r="J111" s="297" t="str">
        <f t="shared" si="5"/>
        <v/>
      </c>
      <c r="K111" s="430">
        <v>139</v>
      </c>
      <c r="L111" s="428"/>
      <c r="M111" s="257"/>
      <c r="N111" s="257"/>
      <c r="O111" s="257"/>
      <c r="P111" s="257"/>
      <c r="Q111" s="257"/>
      <c r="R111" s="257"/>
      <c r="S111" s="257"/>
      <c r="T111" s="257"/>
      <c r="U111" s="257"/>
      <c r="V111" s="257"/>
      <c r="W111" s="257"/>
      <c r="X111" s="257"/>
      <c r="Y111" s="257"/>
      <c r="Z111" s="257"/>
      <c r="AA111" s="257"/>
      <c r="AB111" s="257"/>
      <c r="AC111" s="257"/>
      <c r="AD111" s="257"/>
      <c r="AE111" s="257"/>
    </row>
    <row r="112" spans="1:31" ht="16.5">
      <c r="A112" s="308"/>
      <c r="B112" s="308"/>
      <c r="C112" s="990" t="str">
        <f>IF('RECAP GE'!$C$3=1,"",VLOOKUP(K112,'RECAP GE'!$A$11:$D$351,2,FALSE))</f>
        <v>Coffret de prises (400 V Tri + N) (Version IV_F) (Impose une protection différentielle) - FAUX</v>
      </c>
      <c r="D112" s="991"/>
      <c r="E112" s="992"/>
      <c r="F112" s="294" t="str">
        <f>IF(A112="","",IF('RECAP GE'!$C$3=1,"",VLOOKUP(K112,'RECAP GE'!$A$11:$D$351,3,FALSE)))</f>
        <v/>
      </c>
      <c r="G112" s="294" t="str">
        <f>IF(B112="","",IF('RECAP GE'!$C$3=1,"",VLOOKUP(K112,'RECAP GE'!$A$11:$D$351,3,FALSE)))</f>
        <v/>
      </c>
      <c r="H112" s="305">
        <f t="shared" si="4"/>
        <v>0</v>
      </c>
      <c r="I112" s="296" t="str">
        <f>IFERROR(IF('RECAP GE'!$C$3=1,VLOOKUP(L110,'RECAP GE'!$A$11:$D$351,4,FALSE),VLOOKUP(K112,'RECAP GE'!$A$11:$D$351,4,FALSE)),"")</f>
        <v>CN04</v>
      </c>
      <c r="J112" s="297" t="str">
        <f t="shared" si="5"/>
        <v/>
      </c>
      <c r="K112" s="430">
        <v>86</v>
      </c>
      <c r="L112" s="428"/>
      <c r="M112" s="257"/>
      <c r="N112" s="257"/>
      <c r="O112" s="257"/>
      <c r="P112" s="257"/>
      <c r="Q112" s="257"/>
      <c r="R112" s="257"/>
      <c r="S112" s="257"/>
      <c r="T112" s="257"/>
      <c r="U112" s="257"/>
      <c r="V112" s="257"/>
      <c r="W112" s="257"/>
      <c r="X112" s="257"/>
      <c r="Y112" s="257"/>
      <c r="Z112" s="257"/>
      <c r="AA112" s="257"/>
      <c r="AB112" s="257"/>
      <c r="AC112" s="257"/>
      <c r="AD112" s="257"/>
      <c r="AE112" s="257"/>
    </row>
    <row r="113" spans="1:31" ht="16.5">
      <c r="A113" s="308"/>
      <c r="B113" s="308"/>
      <c r="C113" s="990" t="str">
        <f>IF('RECAP GE'!$C$3=1,"",VLOOKUP(K113,'RECAP GE'!$A$11:$D$351,2,FALSE))</f>
        <v>Couleur spéciale (RAL suivant liste).Attention délais: 8 semaines mini (EX
IV_F) - FAUX</v>
      </c>
      <c r="D113" s="991"/>
      <c r="E113" s="992"/>
      <c r="F113" s="294" t="str">
        <f>IF(A113="","",IF('RECAP GE'!$C$3=1,"",VLOOKUP(K113,'RECAP GE'!$A$11:$D$351,3,FALSE)))</f>
        <v/>
      </c>
      <c r="G113" s="294" t="str">
        <f>IF(B113="","",IF('RECAP GE'!$C$3=1,"",VLOOKUP(K113,'RECAP GE'!$A$11:$D$351,3,FALSE)))</f>
        <v/>
      </c>
      <c r="H113" s="305">
        <f t="shared" si="4"/>
        <v>0</v>
      </c>
      <c r="I113" s="296" t="str">
        <f>IFERROR(IF('RECAP GE'!$C$3=1,VLOOKUP(L111,'RECAP GE'!$A$11:$D$351,4,FALSE),VLOOKUP(K113,'RECAP GE'!$A$11:$D$351,4,FALSE)),"")</f>
        <v>CN08</v>
      </c>
      <c r="J113" s="297" t="str">
        <f t="shared" si="5"/>
        <v/>
      </c>
      <c r="K113" s="430">
        <v>87</v>
      </c>
      <c r="L113" s="428"/>
      <c r="M113" s="257"/>
      <c r="N113" s="257"/>
      <c r="O113" s="257"/>
      <c r="P113" s="257"/>
      <c r="Q113" s="257"/>
      <c r="R113" s="257"/>
      <c r="S113" s="257"/>
      <c r="T113" s="257"/>
      <c r="U113" s="257"/>
      <c r="V113" s="257"/>
      <c r="W113" s="257"/>
      <c r="X113" s="257"/>
      <c r="Y113" s="257"/>
      <c r="Z113" s="257"/>
      <c r="AA113" s="257"/>
      <c r="AB113" s="257"/>
      <c r="AC113" s="257"/>
      <c r="AD113" s="257"/>
      <c r="AE113" s="257"/>
    </row>
    <row r="114" spans="1:31" ht="16.5">
      <c r="A114" s="308"/>
      <c r="B114" s="308"/>
      <c r="C114" s="990" t="str">
        <f>IF('RECAP GE'!$C$3=1,"",VLOOKUP(K114,'RECAP GE'!$A$11:$D$351,2,FALSE))</f>
        <v>Silencieux séparé 29 dB (SM30-EVO). Pour l options EN 08, selectionner EN07 (Seul le silencieux sera fourni) - FAUX</v>
      </c>
      <c r="D114" s="991"/>
      <c r="E114" s="992"/>
      <c r="F114" s="294" t="str">
        <f>IF(A114="","",IF('RECAP GE'!$C$3=1,"",VLOOKUP(K114,'RECAP GE'!$A$11:$D$351,3,FALSE)))</f>
        <v/>
      </c>
      <c r="G114" s="294" t="str">
        <f>IF(B114="","",IF('RECAP GE'!$C$3=1,"",VLOOKUP(K114,'RECAP GE'!$A$11:$D$351,3,FALSE)))</f>
        <v/>
      </c>
      <c r="H114" s="305">
        <f t="shared" si="4"/>
        <v>0</v>
      </c>
      <c r="I114" s="296" t="str">
        <f>IFERROR(IF('RECAP GE'!$C$3=1,VLOOKUP(L112,'RECAP GE'!$A$11:$D$351,4,FALSE),VLOOKUP(K114,'RECAP GE'!$A$11:$D$351,4,FALSE)),"")</f>
        <v>EN08</v>
      </c>
      <c r="J114" s="297" t="str">
        <f t="shared" si="5"/>
        <v/>
      </c>
      <c r="K114" s="430">
        <v>22</v>
      </c>
      <c r="L114" s="428"/>
      <c r="M114" s="257"/>
      <c r="N114" s="257"/>
      <c r="O114" s="257"/>
      <c r="P114" s="257"/>
      <c r="Q114" s="257"/>
      <c r="R114" s="257"/>
      <c r="S114" s="257"/>
      <c r="T114" s="257"/>
      <c r="U114" s="257"/>
      <c r="V114" s="257"/>
      <c r="W114" s="257"/>
      <c r="X114" s="257"/>
      <c r="Y114" s="257"/>
      <c r="Z114" s="257"/>
      <c r="AA114" s="257"/>
      <c r="AB114" s="257"/>
      <c r="AC114" s="257"/>
      <c r="AD114" s="257"/>
      <c r="AE114" s="257"/>
    </row>
    <row r="115" spans="1:31" ht="16.5" customHeight="1">
      <c r="A115" s="308"/>
      <c r="B115" s="308"/>
      <c r="C115" s="990" t="str">
        <f>IF('RECAP GE'!$C$3=1,"",VLOOKUP(K115,'RECAP GE'!$A$11:$D$351,2,FALSE))</f>
        <v>Silencieux séparé 40 Db (SM40-EVO). Pour
l option EN 09, Select EN07 (Seul le silencieux sera fourni) - FAUX</v>
      </c>
      <c r="D115" s="991"/>
      <c r="E115" s="992"/>
      <c r="F115" s="294" t="str">
        <f>IF(A115="","",IF('RECAP GE'!$C$3=1,"",VLOOKUP(K115,'RECAP GE'!$A$11:$D$351,3,FALSE)))</f>
        <v/>
      </c>
      <c r="G115" s="294" t="str">
        <f>IF(B115="","",IF('RECAP GE'!$C$3=1,"",VLOOKUP(K115,'RECAP GE'!$A$11:$D$351,3,FALSE)))</f>
        <v/>
      </c>
      <c r="H115" s="305">
        <f t="shared" si="4"/>
        <v>0</v>
      </c>
      <c r="I115" s="296" t="str">
        <f>IFERROR(IF('RECAP GE'!$C$3=1,VLOOKUP(L113,'RECAP GE'!$A$11:$D$351,4,FALSE),VLOOKUP(K115,'RECAP GE'!$A$11:$D$351,4,FALSE)),"")</f>
        <v>EN09</v>
      </c>
      <c r="J115" s="297" t="str">
        <f t="shared" si="5"/>
        <v/>
      </c>
      <c r="K115" s="430">
        <v>84</v>
      </c>
      <c r="L115" s="428"/>
      <c r="M115" s="257"/>
      <c r="N115" s="257"/>
      <c r="O115" s="257"/>
      <c r="P115" s="257"/>
      <c r="Q115" s="257"/>
      <c r="R115" s="257"/>
      <c r="S115" s="257"/>
      <c r="T115" s="257"/>
      <c r="U115" s="257"/>
      <c r="V115" s="257"/>
      <c r="W115" s="257"/>
      <c r="X115" s="257"/>
      <c r="Y115" s="257"/>
      <c r="Z115" s="257"/>
      <c r="AA115" s="257"/>
      <c r="AB115" s="257"/>
      <c r="AC115" s="257"/>
      <c r="AD115" s="257"/>
      <c r="AE115" s="257"/>
    </row>
    <row r="116" spans="1:31" ht="16.5" customHeight="1">
      <c r="A116" s="308"/>
      <c r="B116" s="308"/>
      <c r="C116" s="990" t="str">
        <f>IF('RECAP GE'!$C$3=1,"",VLOOKUP(K116,'RECAP GE'!$A$11:$D$351,2,FALSE))</f>
        <v>Silencieux 9 dB adaptable sur GE (II_F). (Impossible avec option CEL 02) - FAUX</v>
      </c>
      <c r="D116" s="991"/>
      <c r="E116" s="992"/>
      <c r="F116" s="294" t="str">
        <f>IF(A116="","",IF('RECAP GE'!$C$3=1,"",VLOOKUP(K116,'RECAP GE'!$A$11:$D$351,3,FALSE)))</f>
        <v/>
      </c>
      <c r="G116" s="294" t="str">
        <f>IF(B116="","",IF('RECAP GE'!$C$3=1,"",VLOOKUP(K116,'RECAP GE'!$A$11:$D$351,3,FALSE)))</f>
        <v/>
      </c>
      <c r="H116" s="305">
        <f t="shared" si="4"/>
        <v>0</v>
      </c>
      <c r="I116" s="296" t="str">
        <f>IFERROR(IF('RECAP GE'!$C$3=1,VLOOKUP(L114,'RECAP GE'!$A$11:$D$351,4,FALSE),VLOOKUP(K116,'RECAP GE'!$A$11:$D$351,4,FALSE)),"")</f>
        <v>EN12</v>
      </c>
      <c r="J116" s="297" t="str">
        <f t="shared" si="5"/>
        <v/>
      </c>
      <c r="K116" s="430">
        <v>21</v>
      </c>
      <c r="L116" s="428"/>
      <c r="M116" s="257"/>
      <c r="N116" s="257"/>
      <c r="O116" s="257"/>
      <c r="P116" s="257"/>
      <c r="Q116" s="257"/>
      <c r="R116" s="257"/>
      <c r="S116" s="257"/>
      <c r="T116" s="257"/>
      <c r="U116" s="257"/>
      <c r="V116" s="257"/>
      <c r="W116" s="257"/>
      <c r="X116" s="257"/>
      <c r="Y116" s="257"/>
      <c r="Z116" s="257"/>
      <c r="AA116" s="257"/>
      <c r="AB116" s="257"/>
      <c r="AC116" s="257"/>
      <c r="AD116" s="257"/>
      <c r="AE116" s="257"/>
    </row>
    <row r="117" spans="1:31" ht="16.5" customHeight="1">
      <c r="A117" s="308"/>
      <c r="B117" s="308"/>
      <c r="C117" s="990" t="str">
        <f>IF('RECAP GE'!$C$3=1,"",VLOOKUP(K117,'RECAP GE'!$A$11:$D$351,2,FALSE))</f>
        <v xml:space="preserve">Flexible (II_F) - </v>
      </c>
      <c r="D117" s="991"/>
      <c r="E117" s="992"/>
      <c r="F117" s="294" t="str">
        <f>IF(A117="","",IF('RECAP GE'!$C$3=1,"",VLOOKUP(K117,'RECAP GE'!$A$11:$D$351,3,FALSE)))</f>
        <v/>
      </c>
      <c r="G117" s="294" t="str">
        <f>IF(B117="","",IF('RECAP GE'!$C$3=1,"",VLOOKUP(K117,'RECAP GE'!$A$11:$D$351,3,FALSE)))</f>
        <v/>
      </c>
      <c r="H117" s="305">
        <f t="shared" si="4"/>
        <v>0</v>
      </c>
      <c r="I117" s="296" t="str">
        <f>IFERROR(IF('RECAP GE'!$C$3=1,VLOOKUP(L115,'RECAP GE'!$A$11:$D$351,4,FALSE),VLOOKUP(K117,'RECAP GE'!$A$11:$D$351,4,FALSE)),"")</f>
        <v>EN10</v>
      </c>
      <c r="J117" s="297" t="str">
        <f t="shared" si="5"/>
        <v/>
      </c>
      <c r="K117" s="430">
        <v>20</v>
      </c>
      <c r="L117" s="428"/>
      <c r="M117" s="257"/>
      <c r="N117" s="257"/>
      <c r="O117" s="257"/>
      <c r="P117" s="257"/>
      <c r="Q117" s="257"/>
      <c r="R117" s="257"/>
      <c r="S117" s="257"/>
      <c r="T117" s="257"/>
      <c r="U117" s="257"/>
      <c r="V117" s="257"/>
      <c r="W117" s="257"/>
      <c r="X117" s="257"/>
      <c r="Y117" s="257"/>
      <c r="Z117" s="257"/>
      <c r="AA117" s="257"/>
      <c r="AB117" s="257"/>
      <c r="AC117" s="257"/>
      <c r="AD117" s="257"/>
      <c r="AE117" s="257"/>
    </row>
    <row r="118" spans="1:31" ht="16.5" customHeight="1">
      <c r="A118" s="308"/>
      <c r="B118" s="308"/>
      <c r="C118" s="990" t="str">
        <f>IF('RECAP GE'!$C$3=1,"",VLOOKUP(K118,'RECAP GE'!$A$11:$D$351,2,FALSE))</f>
        <v xml:space="preserve">Compensateurs avec brides (II_F) -  - </v>
      </c>
      <c r="D118" s="991"/>
      <c r="E118" s="992"/>
      <c r="F118" s="294" t="str">
        <f>IF(A118="","",IF('RECAP GE'!$C$3=1,"",VLOOKUP(K118,'RECAP GE'!$A$11:$D$351,3,FALSE)))</f>
        <v/>
      </c>
      <c r="G118" s="294" t="str">
        <f>IF(B118="","",IF('RECAP GE'!$C$3=1,"",VLOOKUP(K118,'RECAP GE'!$A$11:$D$351,3,FALSE)))</f>
        <v/>
      </c>
      <c r="H118" s="305">
        <f t="shared" si="4"/>
        <v>0</v>
      </c>
      <c r="I118" s="296" t="str">
        <f>IFERROR(IF('RECAP GE'!$C$3=1,VLOOKUP(L116,'RECAP GE'!$A$11:$D$351,4,FALSE),VLOOKUP(K118,'RECAP GE'!$A$11:$D$351,4,FALSE)),"")</f>
        <v>EN11</v>
      </c>
      <c r="J118" s="297" t="str">
        <f t="shared" si="5"/>
        <v/>
      </c>
      <c r="K118" s="430">
        <v>131</v>
      </c>
      <c r="L118" s="428"/>
      <c r="M118" s="257"/>
      <c r="N118" s="257"/>
      <c r="O118" s="257"/>
      <c r="P118" s="257"/>
      <c r="Q118" s="257"/>
      <c r="R118" s="257"/>
      <c r="S118" s="257"/>
      <c r="T118" s="257"/>
      <c r="U118" s="257"/>
      <c r="V118" s="257"/>
      <c r="W118" s="257"/>
      <c r="X118" s="257"/>
      <c r="Y118" s="257"/>
      <c r="Z118" s="257"/>
      <c r="AA118" s="257"/>
      <c r="AB118" s="257"/>
      <c r="AC118" s="257"/>
      <c r="AD118" s="257"/>
      <c r="AE118" s="257"/>
    </row>
    <row r="119" spans="1:31" ht="16.5" customHeight="1">
      <c r="A119" s="308"/>
      <c r="B119" s="308"/>
      <c r="C119" s="990" t="str">
        <f>IF('RECAP GE'!$C$3=1,"",VLOOKUP(K119,'RECAP GE'!$A$11:$D$351,2,FALSE))</f>
        <v xml:space="preserve">Prolongateur d’échappement 40 cm (EX
II_F) -  - </v>
      </c>
      <c r="D119" s="991"/>
      <c r="E119" s="992"/>
      <c r="F119" s="294" t="str">
        <f>IF(A119="","",IF('RECAP GE'!$C$3=1,"",VLOOKUP(K119,'RECAP GE'!$A$11:$D$351,3,FALSE)))</f>
        <v/>
      </c>
      <c r="G119" s="294" t="str">
        <f>IF(B119="","",IF('RECAP GE'!$C$3=1,"",VLOOKUP(K119,'RECAP GE'!$A$11:$D$351,3,FALSE)))</f>
        <v/>
      </c>
      <c r="H119" s="305">
        <f t="shared" si="4"/>
        <v>0</v>
      </c>
      <c r="I119" s="296" t="str">
        <f>IFERROR(IF('RECAP GE'!$C$3=1,VLOOKUP(L117,'RECAP GE'!$A$11:$D$351,4,FALSE),VLOOKUP(K119,'RECAP GE'!$A$11:$D$351,4,FALSE)),"")</f>
        <v>EN13</v>
      </c>
      <c r="J119" s="297" t="str">
        <f t="shared" si="5"/>
        <v/>
      </c>
      <c r="K119" s="430">
        <v>132</v>
      </c>
      <c r="L119" s="428"/>
      <c r="M119" s="257"/>
      <c r="N119" s="257"/>
      <c r="O119" s="257"/>
      <c r="P119" s="257"/>
      <c r="Q119" s="257"/>
      <c r="R119" s="257"/>
      <c r="S119" s="257"/>
      <c r="T119" s="257"/>
      <c r="U119" s="257"/>
      <c r="V119" s="257"/>
      <c r="W119" s="257"/>
      <c r="X119" s="257"/>
      <c r="Y119" s="257"/>
      <c r="Z119" s="257"/>
      <c r="AA119" s="257"/>
      <c r="AB119" s="257"/>
      <c r="AC119" s="257"/>
      <c r="AD119" s="257"/>
      <c r="AE119" s="257"/>
    </row>
    <row r="120" spans="1:31" ht="16.5" customHeight="1">
      <c r="A120" s="308"/>
      <c r="B120" s="308"/>
      <c r="C120" s="990" t="str">
        <f>IF('RECAP GE'!$C$3=1,"",VLOOKUP(K120,'RECAP GE'!$A$11:$D$351,2,FALSE))</f>
        <v xml:space="preserve">Pompe de vidange (open) - </v>
      </c>
      <c r="D120" s="991"/>
      <c r="E120" s="992"/>
      <c r="F120" s="294" t="str">
        <f>IF(A120="","",IF('RECAP GE'!$C$3=1,"",VLOOKUP(K120,'RECAP GE'!$A$11:$D$351,3,FALSE)))</f>
        <v/>
      </c>
      <c r="G120" s="294" t="str">
        <f>IF(B120="","",IF('RECAP GE'!$C$3=1,"",VLOOKUP(K120,'RECAP GE'!$A$11:$D$351,3,FALSE)))</f>
        <v/>
      </c>
      <c r="H120" s="305">
        <f t="shared" si="4"/>
        <v>0</v>
      </c>
      <c r="I120" s="296" t="str">
        <f>IFERROR(IF('RECAP GE'!$C$3=1,VLOOKUP(L118,'RECAP GE'!$A$11:$D$351,4,FALSE),VLOOKUP(K120,'RECAP GE'!$A$11:$D$351,4,FALSE)),"")</f>
        <v>EN04</v>
      </c>
      <c r="J120" s="297" t="str">
        <f t="shared" si="5"/>
        <v/>
      </c>
      <c r="K120" s="430">
        <v>17</v>
      </c>
      <c r="L120" s="428"/>
      <c r="M120" s="257"/>
      <c r="N120" s="257"/>
      <c r="O120" s="257"/>
      <c r="P120" s="257"/>
      <c r="Q120" s="257"/>
      <c r="R120" s="257"/>
      <c r="S120" s="257"/>
      <c r="T120" s="257"/>
      <c r="U120" s="257"/>
      <c r="V120" s="257"/>
      <c r="W120" s="257"/>
      <c r="X120" s="257"/>
      <c r="Y120" s="257"/>
      <c r="Z120" s="257"/>
      <c r="AA120" s="257"/>
      <c r="AB120" s="257"/>
      <c r="AC120" s="257"/>
      <c r="AD120" s="257"/>
      <c r="AE120" s="257"/>
    </row>
    <row r="121" spans="1:31" ht="16.5" customHeight="1">
      <c r="A121" s="308"/>
      <c r="B121" s="308"/>
      <c r="C121" s="990" t="str">
        <f>IF('RECAP GE'!$C$3=1,"",VLOOKUP(K121,'RECAP GE'!$A$11:$D$351,2,FALSE))</f>
        <v xml:space="preserve">Pompe de vidange (capot) - </v>
      </c>
      <c r="D121" s="991"/>
      <c r="E121" s="992"/>
      <c r="F121" s="294" t="str">
        <f>IF(A121="","",IF('RECAP GE'!$C$3=1,"",VLOOKUP(K121,'RECAP GE'!$A$11:$D$351,3,FALSE)))</f>
        <v/>
      </c>
      <c r="G121" s="294" t="str">
        <f>IF(B121="","",IF('RECAP GE'!$C$3=1,"",VLOOKUP(K121,'RECAP GE'!$A$11:$D$351,3,FALSE)))</f>
        <v/>
      </c>
      <c r="H121" s="305">
        <f t="shared" si="4"/>
        <v>0</v>
      </c>
      <c r="I121" s="296" t="str">
        <f>IFERROR(IF('RECAP GE'!$C$3=1,VLOOKUP(L119,'RECAP GE'!$A$11:$D$351,4,FALSE),VLOOKUP(K121,'RECAP GE'!$A$11:$D$351,4,FALSE)),"")</f>
        <v>EN06</v>
      </c>
      <c r="J121" s="297" t="str">
        <f t="shared" si="5"/>
        <v/>
      </c>
      <c r="K121" s="430">
        <v>104</v>
      </c>
      <c r="L121" s="428"/>
      <c r="M121" s="257"/>
      <c r="N121" s="257"/>
      <c r="O121" s="257"/>
      <c r="P121" s="257"/>
      <c r="Q121" s="257"/>
      <c r="R121" s="257"/>
      <c r="S121" s="257"/>
      <c r="T121" s="257"/>
      <c r="U121" s="257"/>
      <c r="V121" s="257"/>
      <c r="W121" s="257"/>
      <c r="X121" s="257"/>
      <c r="Y121" s="257"/>
      <c r="Z121" s="257"/>
      <c r="AA121" s="257"/>
      <c r="AB121" s="257"/>
      <c r="AC121" s="257"/>
      <c r="AD121" s="257"/>
      <c r="AE121" s="257"/>
    </row>
    <row r="122" spans="1:31" ht="16.5" customHeight="1">
      <c r="A122" s="308"/>
      <c r="B122" s="308"/>
      <c r="C122" s="990" t="str">
        <f>IF('RECAP GE'!$C$3=1,"",VLOOKUP(K122,'RECAP GE'!$A$11:$D$351,2,FALSE))</f>
        <v xml:space="preserve">Filtres à ambiance poussiéreuse - Filtres à ambiance poussiéreuse - </v>
      </c>
      <c r="D122" s="991"/>
      <c r="E122" s="992"/>
      <c r="F122" s="294" t="str">
        <f>IF(A122="","",IF('RECAP GE'!$C$3=1,"",VLOOKUP(K122,'RECAP GE'!$A$11:$D$351,3,FALSE)))</f>
        <v/>
      </c>
      <c r="G122" s="294" t="str">
        <f>IF(B122="","",IF('RECAP GE'!$C$3=1,"",VLOOKUP(K122,'RECAP GE'!$A$11:$D$351,3,FALSE)))</f>
        <v/>
      </c>
      <c r="H122" s="305">
        <f t="shared" ref="H122:H153" si="6">IFERROR(IF(B122="",0,G122*$M$15*$M$14*($F$264+1)),"")</f>
        <v>0</v>
      </c>
      <c r="I122" s="296" t="str">
        <f>IFERROR(IF('RECAP GE'!$C$3=1,VLOOKUP(L120,'RECAP GE'!$A$11:$D$351,4,FALSE),VLOOKUP(K122,'RECAP GE'!$A$11:$D$351,4,FALSE)),"")</f>
        <v>EN02</v>
      </c>
      <c r="J122" s="297" t="str">
        <f t="shared" si="5"/>
        <v/>
      </c>
      <c r="K122" s="430">
        <v>92</v>
      </c>
      <c r="L122" s="428"/>
      <c r="M122" s="257"/>
      <c r="N122" s="257"/>
      <c r="O122" s="257"/>
      <c r="P122" s="257"/>
      <c r="Q122" s="257"/>
      <c r="R122" s="257"/>
      <c r="S122" s="257"/>
      <c r="T122" s="257"/>
      <c r="U122" s="257"/>
      <c r="V122" s="257"/>
      <c r="W122" s="257"/>
      <c r="X122" s="257"/>
      <c r="Y122" s="257"/>
      <c r="Z122" s="257"/>
      <c r="AA122" s="257"/>
      <c r="AB122" s="257"/>
      <c r="AC122" s="257"/>
      <c r="AD122" s="257"/>
      <c r="AE122" s="257"/>
    </row>
    <row r="123" spans="1:31" ht="16.5" customHeight="1">
      <c r="A123" s="308"/>
      <c r="B123" s="308"/>
      <c r="C123" s="990" t="str">
        <f>IF('RECAP GE'!$C$3=1,"",VLOOKUP(K123,'RECAP GE'!$A$11:$D$351,2,FALSE))</f>
        <v xml:space="preserve">Coupe batteries - Coupe batteries - </v>
      </c>
      <c r="D123" s="991"/>
      <c r="E123" s="992"/>
      <c r="F123" s="294" t="str">
        <f>IF(A123="","",IF('RECAP GE'!$C$3=1,"",VLOOKUP(K123,'RECAP GE'!$A$11:$D$351,3,FALSE)))</f>
        <v/>
      </c>
      <c r="G123" s="294" t="str">
        <f>IF(B123="","",IF('RECAP GE'!$C$3=1,"",VLOOKUP(K123,'RECAP GE'!$A$11:$D$351,3,FALSE)))</f>
        <v/>
      </c>
      <c r="H123" s="305">
        <f t="shared" si="6"/>
        <v>0</v>
      </c>
      <c r="I123" s="296" t="str">
        <f>IFERROR(IF('RECAP GE'!$C$3=1,VLOOKUP(L121,'RECAP GE'!$A$11:$D$351,4,FALSE),VLOOKUP(K123,'RECAP GE'!$A$11:$D$351,4,FALSE)),"")</f>
        <v>EN16</v>
      </c>
      <c r="J123" s="297" t="str">
        <f t="shared" si="5"/>
        <v/>
      </c>
      <c r="K123" s="430">
        <v>93</v>
      </c>
      <c r="L123" s="428"/>
      <c r="M123" s="257"/>
      <c r="N123" s="257"/>
      <c r="O123" s="257"/>
      <c r="P123" s="257"/>
      <c r="Q123" s="257"/>
      <c r="R123" s="257"/>
      <c r="S123" s="257"/>
      <c r="T123" s="257"/>
      <c r="U123" s="257"/>
      <c r="V123" s="257"/>
      <c r="W123" s="257"/>
      <c r="X123" s="257"/>
      <c r="Y123" s="257"/>
      <c r="Z123" s="257"/>
      <c r="AA123" s="257"/>
      <c r="AB123" s="257"/>
      <c r="AC123" s="257"/>
      <c r="AD123" s="257"/>
      <c r="AE123" s="257"/>
    </row>
    <row r="124" spans="1:31" ht="16.5" customHeight="1">
      <c r="A124" s="308"/>
      <c r="B124" s="308"/>
      <c r="C124" s="990" t="str">
        <f>IF('RECAP GE'!$C$3=1,"",VLOOKUP(K124,'RECAP GE'!$A$11:$D$351,2,FALSE))</f>
        <v xml:space="preserve">Vanne police -  - </v>
      </c>
      <c r="D124" s="991"/>
      <c r="E124" s="992"/>
      <c r="F124" s="294" t="str">
        <f>IF(A124="","",IF('RECAP GE'!$C$3=1,"",VLOOKUP(K124,'RECAP GE'!$A$11:$D$351,3,FALSE)))</f>
        <v/>
      </c>
      <c r="G124" s="294" t="str">
        <f>IF(B124="","",IF('RECAP GE'!$C$3=1,"",VLOOKUP(K124,'RECAP GE'!$A$11:$D$351,3,FALSE)))</f>
        <v/>
      </c>
      <c r="H124" s="305">
        <f t="shared" si="6"/>
        <v>0</v>
      </c>
      <c r="I124" s="296" t="str">
        <f>IFERROR(IF('RECAP GE'!$C$3=1,VLOOKUP(L122,'RECAP GE'!$A$11:$D$351,4,FALSE),VLOOKUP(K124,'RECAP GE'!$A$11:$D$351,4,FALSE)),"")</f>
        <v>FD23</v>
      </c>
      <c r="J124" s="297" t="str">
        <f t="shared" si="5"/>
        <v/>
      </c>
      <c r="K124" s="430">
        <v>126</v>
      </c>
      <c r="L124" s="428"/>
      <c r="M124" s="257"/>
      <c r="N124" s="257"/>
      <c r="O124" s="257"/>
      <c r="P124" s="257"/>
      <c r="Q124" s="257"/>
      <c r="R124" s="257"/>
      <c r="S124" s="257"/>
      <c r="T124" s="257"/>
      <c r="U124" s="257"/>
      <c r="V124" s="257"/>
      <c r="W124" s="257"/>
      <c r="X124" s="257"/>
      <c r="Y124" s="257"/>
      <c r="Z124" s="257"/>
      <c r="AA124" s="257"/>
      <c r="AB124" s="257"/>
      <c r="AC124" s="257"/>
      <c r="AD124" s="257"/>
      <c r="AE124" s="257"/>
    </row>
    <row r="125" spans="1:31" ht="16.5">
      <c r="A125" s="308"/>
      <c r="B125" s="308"/>
      <c r="C125" s="990" t="str">
        <f>IF('RECAP GE'!$C$3=1,"",VLOOKUP(K125,'RECAP GE'!$A$11:$D$351,2,FALSE))</f>
        <v xml:space="preserve">Bornier de raccordement déporté pour câbles armés (1600A max) (Sauf option FD02 en version Open) (Impossible avec
option 'FD02 : Chassis double parois' en version Open) - Bornier de raccordement déporté pour câbles armés (1600A max) (Sauf option FD02 en version Open) (Impossible avec option "FD02 : Chassis double parois" en version Open) - </v>
      </c>
      <c r="D125" s="991"/>
      <c r="E125" s="992"/>
      <c r="F125" s="294" t="str">
        <f>IF(A125="","",IF('RECAP GE'!$C$3=1,"",VLOOKUP(K125,'RECAP GE'!$A$11:$D$351,3,FALSE)))</f>
        <v/>
      </c>
      <c r="G125" s="294" t="str">
        <f>IF(B125="","",IF('RECAP GE'!$C$3=1,"",VLOOKUP(K125,'RECAP GE'!$A$11:$D$351,3,FALSE)))</f>
        <v/>
      </c>
      <c r="H125" s="305">
        <f t="shared" si="6"/>
        <v>0</v>
      </c>
      <c r="I125" s="296" t="str">
        <f>IFERROR(IF('RECAP GE'!$C$3=1,VLOOKUP(L123,'RECAP GE'!$A$11:$D$351,4,FALSE),VLOOKUP(K125,'RECAP GE'!$A$11:$D$351,4,FALSE)),"")</f>
        <v>CN06</v>
      </c>
      <c r="J125" s="297" t="str">
        <f t="shared" si="5"/>
        <v/>
      </c>
      <c r="K125" s="430">
        <v>96</v>
      </c>
      <c r="L125" s="428"/>
      <c r="M125" s="257"/>
      <c r="N125" s="257"/>
      <c r="O125" s="257"/>
      <c r="P125" s="257"/>
      <c r="Q125" s="257"/>
      <c r="R125" s="257"/>
      <c r="S125" s="257"/>
      <c r="T125" s="257"/>
      <c r="U125" s="257"/>
      <c r="V125" s="257"/>
      <c r="W125" s="257"/>
      <c r="X125" s="257"/>
      <c r="Y125" s="257"/>
      <c r="Z125" s="257"/>
      <c r="AA125" s="257"/>
      <c r="AB125" s="257"/>
      <c r="AC125" s="257"/>
      <c r="AD125" s="257"/>
      <c r="AE125" s="257"/>
    </row>
    <row r="126" spans="1:31" ht="16.5">
      <c r="A126" s="308"/>
      <c r="B126" s="308"/>
      <c r="C126" s="990" t="str">
        <f>IF('RECAP GE'!$C$3=1,"",VLOOKUP(K126,'RECAP GE'!$A$11:$D$351,2,FALSE))</f>
        <v xml:space="preserve">SERVICE FIRST (Pour tout autre étendue
de lot utiliser IZILIST) Si EN02 non sélectionnée - SERVICE FIRST (Pour tout autre étendue de lot utiliser IZILIST) Si EN02 non sélectionnée - </v>
      </c>
      <c r="D126" s="991"/>
      <c r="E126" s="992"/>
      <c r="F126" s="294" t="str">
        <f>IF(A126="","",IF('RECAP GE'!$C$3=1,"",VLOOKUP(K126,'RECAP GE'!$A$11:$D$351,3,FALSE)))</f>
        <v/>
      </c>
      <c r="G126" s="294" t="str">
        <f>IF(B126="","",IF('RECAP GE'!$C$3=1,"",VLOOKUP(K126,'RECAP GE'!$A$11:$D$351,3,FALSE)))</f>
        <v/>
      </c>
      <c r="H126" s="305">
        <f t="shared" si="6"/>
        <v>0</v>
      </c>
      <c r="I126" s="296" t="str">
        <f>IFERROR(IF('RECAP GE'!$C$3=1,VLOOKUP(L124,'RECAP GE'!$A$11:$D$351,4,FALSE),VLOOKUP(K126,'RECAP GE'!$A$11:$D$351,4,FALSE)),"")</f>
        <v>SP01</v>
      </c>
      <c r="J126" s="297" t="str">
        <f t="shared" si="5"/>
        <v/>
      </c>
      <c r="K126" s="430">
        <v>95</v>
      </c>
      <c r="L126" s="428"/>
      <c r="M126" s="257"/>
      <c r="N126" s="257"/>
      <c r="O126" s="257"/>
      <c r="P126" s="257"/>
      <c r="Q126" s="257"/>
      <c r="R126" s="257"/>
      <c r="S126" s="257"/>
      <c r="T126" s="257"/>
      <c r="U126" s="257"/>
      <c r="V126" s="257"/>
      <c r="W126" s="257"/>
      <c r="X126" s="257"/>
      <c r="Y126" s="257"/>
      <c r="Z126" s="257"/>
      <c r="AA126" s="257"/>
      <c r="AB126" s="257"/>
      <c r="AC126" s="257"/>
      <c r="AD126" s="257"/>
      <c r="AE126" s="257"/>
    </row>
    <row r="127" spans="1:31" ht="16.5">
      <c r="A127" s="308"/>
      <c r="B127" s="308"/>
      <c r="C127" s="990" t="str">
        <f>IF('RECAP GE'!$C$3=1,"",VLOOKUP(K127,'RECAP GE'!$A$11:$D$351,2,FALSE))</f>
        <v xml:space="preserve">SERVICE PLUS (Pour tout autre étendue de lot utiliser IZILIST) Selectionner SP01. Si EN02 non sélectionnée -  - </v>
      </c>
      <c r="D127" s="991"/>
      <c r="E127" s="992"/>
      <c r="F127" s="294" t="str">
        <f>IF(A127="","",IF('RECAP GE'!$C$3=1,"",VLOOKUP(K127,'RECAP GE'!$A$11:$D$351,3,FALSE)))</f>
        <v/>
      </c>
      <c r="G127" s="294" t="str">
        <f>IF(B127="","",IF('RECAP GE'!$C$3=1,"",VLOOKUP(K127,'RECAP GE'!$A$11:$D$351,3,FALSE)))</f>
        <v/>
      </c>
      <c r="H127" s="305">
        <f t="shared" si="6"/>
        <v>0</v>
      </c>
      <c r="I127" s="296" t="str">
        <f>IFERROR(IF('RECAP GE'!$C$3=1,VLOOKUP(L125,'RECAP GE'!$A$11:$D$351,4,FALSE),VLOOKUP(K127,'RECAP GE'!$A$11:$D$351,4,FALSE)),"")</f>
        <v>SP02</v>
      </c>
      <c r="J127" s="297" t="str">
        <f t="shared" si="5"/>
        <v/>
      </c>
      <c r="K127" s="430">
        <v>144</v>
      </c>
      <c r="L127" s="428"/>
      <c r="M127" s="257"/>
      <c r="N127" s="257"/>
      <c r="O127" s="257"/>
      <c r="P127" s="257"/>
      <c r="Q127" s="257"/>
      <c r="R127" s="257"/>
      <c r="S127" s="257"/>
      <c r="T127" s="257"/>
      <c r="U127" s="257"/>
      <c r="V127" s="257"/>
      <c r="W127" s="257"/>
      <c r="X127" s="257"/>
      <c r="Y127" s="257"/>
      <c r="Z127" s="257"/>
      <c r="AA127" s="257"/>
      <c r="AB127" s="257"/>
      <c r="AC127" s="257"/>
      <c r="AD127" s="257"/>
      <c r="AE127" s="257"/>
    </row>
    <row r="128" spans="1:31" ht="16.5">
      <c r="A128" s="308"/>
      <c r="B128" s="308"/>
      <c r="C128" s="990" t="str">
        <f>IF('RECAP GE'!$C$3=1,"",VLOOKUP(K128,'RECAP GE'!$A$11:$D$351,2,FALSE))</f>
        <v xml:space="preserve">Préfiltre décanteur G.O. - </v>
      </c>
      <c r="D128" s="991"/>
      <c r="E128" s="992"/>
      <c r="F128" s="294" t="str">
        <f>IF(A128="","",IF('RECAP GE'!$C$3=1,"",VLOOKUP(K128,'RECAP GE'!$A$11:$D$351,3,FALSE)))</f>
        <v/>
      </c>
      <c r="G128" s="294" t="str">
        <f>IF(B128="","",IF('RECAP GE'!$C$3=1,"",VLOOKUP(K128,'RECAP GE'!$A$11:$D$351,3,FALSE)))</f>
        <v/>
      </c>
      <c r="H128" s="305">
        <f t="shared" si="6"/>
        <v>0</v>
      </c>
      <c r="I128" s="296" t="str">
        <f>IFERROR(IF('RECAP GE'!$C$3=1,VLOOKUP(L126,'RECAP GE'!$A$11:$D$351,4,FALSE),VLOOKUP(K128,'RECAP GE'!$A$11:$D$351,4,FALSE)),"")</f>
        <v>FD05</v>
      </c>
      <c r="J128" s="297" t="str">
        <f t="shared" si="5"/>
        <v/>
      </c>
      <c r="K128" s="430">
        <v>19</v>
      </c>
      <c r="L128" s="428"/>
      <c r="M128" s="257"/>
      <c r="N128" s="257"/>
      <c r="O128" s="257"/>
      <c r="P128" s="257"/>
      <c r="Q128" s="257"/>
      <c r="R128" s="257"/>
      <c r="S128" s="257"/>
      <c r="T128" s="257"/>
      <c r="U128" s="257"/>
      <c r="V128" s="257"/>
      <c r="W128" s="257"/>
      <c r="X128" s="257"/>
      <c r="Y128" s="257"/>
      <c r="Z128" s="257"/>
      <c r="AA128" s="257"/>
      <c r="AB128" s="257"/>
      <c r="AC128" s="257"/>
      <c r="AD128" s="257"/>
      <c r="AE128" s="257"/>
    </row>
    <row r="129" spans="1:31" ht="16.5" customHeight="1">
      <c r="A129" s="308"/>
      <c r="B129" s="308"/>
      <c r="C129" s="990" t="str">
        <f>IF('RECAP GE'!$C$3=1,"",VLOOKUP(K129,'RECAP GE'!$A$11:$D$351,2,FALSE))</f>
        <v xml:space="preserve">Châssis double parois et grande autonomie galvanizé avec bouchon de vidange -  - </v>
      </c>
      <c r="D129" s="991"/>
      <c r="E129" s="992"/>
      <c r="F129" s="294" t="str">
        <f>IF(A129="","",IF('RECAP GE'!$C$3=1,"",VLOOKUP(K129,'RECAP GE'!$A$11:$D$351,3,FALSE)))</f>
        <v/>
      </c>
      <c r="G129" s="294" t="str">
        <f>IF(B129="","",IF('RECAP GE'!$C$3=1,"",VLOOKUP(K129,'RECAP GE'!$A$11:$D$351,3,FALSE)))</f>
        <v/>
      </c>
      <c r="H129" s="305">
        <f t="shared" si="6"/>
        <v>0</v>
      </c>
      <c r="I129" s="296" t="str">
        <f>IFERROR(IF('RECAP GE'!$C$3=1,VLOOKUP(L127,'RECAP GE'!$A$11:$D$351,4,FALSE),VLOOKUP(K129,'RECAP GE'!$A$11:$D$351,4,FALSE)),"")</f>
        <v>FD17</v>
      </c>
      <c r="J129" s="297" t="str">
        <f t="shared" si="5"/>
        <v/>
      </c>
      <c r="K129" s="430">
        <v>125</v>
      </c>
      <c r="L129" s="428"/>
      <c r="M129" s="257"/>
      <c r="N129" s="257"/>
      <c r="O129" s="257"/>
      <c r="P129" s="257"/>
      <c r="Q129" s="257"/>
      <c r="R129" s="257"/>
      <c r="S129" s="257"/>
      <c r="T129" s="257"/>
      <c r="U129" s="257"/>
      <c r="V129" s="257"/>
      <c r="W129" s="257"/>
      <c r="X129" s="257"/>
      <c r="Y129" s="257"/>
      <c r="Z129" s="257"/>
      <c r="AA129" s="257"/>
      <c r="AB129" s="257"/>
      <c r="AC129" s="257"/>
      <c r="AD129" s="257"/>
      <c r="AE129" s="257"/>
    </row>
    <row r="130" spans="1:31" ht="16.5" customHeight="1">
      <c r="A130" s="308"/>
      <c r="B130" s="308"/>
      <c r="C130" s="990" t="str">
        <f>IF('RECAP GE'!$C$3=1,"",VLOOKUP(K130,'RECAP GE'!$A$11:$D$351,2,FALSE))</f>
        <v>Châssis double parois et grande autonomie galvanizé sans bouchon de vidange - FAUX</v>
      </c>
      <c r="D130" s="991"/>
      <c r="E130" s="992"/>
      <c r="F130" s="294" t="str">
        <f>IF(A130="","",IF('RECAP GE'!$C$3=1,"",VLOOKUP(K130,'RECAP GE'!$A$11:$D$351,3,FALSE)))</f>
        <v/>
      </c>
      <c r="G130" s="294" t="str">
        <f>IF(B130="","",IF('RECAP GE'!$C$3=1,"",VLOOKUP(K130,'RECAP GE'!$A$11:$D$351,3,FALSE)))</f>
        <v/>
      </c>
      <c r="H130" s="305">
        <f t="shared" si="6"/>
        <v>0</v>
      </c>
      <c r="I130" s="296" t="str">
        <f>IFERROR(IF('RECAP GE'!$C$3=1,VLOOKUP(#REF!,'RECAP GE'!$A$11:$D$351,4,FALSE),VLOOKUP(K130,'RECAP GE'!$A$11:$D$351,4,FALSE)),"")</f>
        <v>FD24</v>
      </c>
      <c r="J130" s="297" t="str">
        <f t="shared" si="5"/>
        <v/>
      </c>
      <c r="K130" s="430">
        <v>127</v>
      </c>
      <c r="L130" s="428"/>
      <c r="M130" s="257"/>
      <c r="N130" s="257"/>
      <c r="O130" s="257"/>
      <c r="P130" s="257"/>
      <c r="Q130" s="257"/>
      <c r="R130" s="257"/>
      <c r="S130" s="257"/>
      <c r="T130" s="257"/>
      <c r="U130" s="257"/>
      <c r="V130" s="257"/>
      <c r="W130" s="257"/>
      <c r="X130" s="257"/>
      <c r="Y130" s="257"/>
      <c r="Z130" s="257"/>
      <c r="AA130" s="257"/>
      <c r="AB130" s="257"/>
      <c r="AC130" s="257"/>
      <c r="AD130" s="257"/>
      <c r="AE130" s="257"/>
    </row>
    <row r="131" spans="1:31" ht="16.5" customHeight="1">
      <c r="A131" s="308"/>
      <c r="B131" s="308"/>
      <c r="C131" s="990" t="str">
        <f>IF('RECAP GE'!$C$3=1,"",VLOOKUP(K131,'RECAP GE'!$A$11:$D$351,2,FALSE))</f>
        <v xml:space="preserve">Galvanisation châssis 48 h (Select FD03) -  - </v>
      </c>
      <c r="D131" s="991"/>
      <c r="E131" s="992"/>
      <c r="F131" s="294" t="str">
        <f>IF(A131="","",IF('RECAP GE'!$C$3=1,"",VLOOKUP(K131,'RECAP GE'!$A$11:$D$351,3,FALSE)))</f>
        <v/>
      </c>
      <c r="G131" s="294" t="str">
        <f>IF(B131="","",IF('RECAP GE'!$C$3=1,"",VLOOKUP(K131,'RECAP GE'!$A$11:$D$351,3,FALSE)))</f>
        <v/>
      </c>
      <c r="H131" s="305">
        <f t="shared" si="6"/>
        <v>0</v>
      </c>
      <c r="I131" s="296" t="str">
        <f>IFERROR(IF('RECAP GE'!$C$3=1,VLOOKUP(#REF!,'RECAP GE'!$A$11:$D$351,4,FALSE),VLOOKUP(K131,'RECAP GE'!$A$11:$D$351,4,FALSE)),"")</f>
        <v>FD18</v>
      </c>
      <c r="J131" s="297" t="str">
        <f t="shared" si="5"/>
        <v/>
      </c>
      <c r="K131" s="430">
        <v>124</v>
      </c>
      <c r="L131" s="428"/>
      <c r="M131" s="257"/>
      <c r="N131" s="257"/>
      <c r="O131" s="257"/>
      <c r="P131" s="257"/>
      <c r="Q131" s="257"/>
      <c r="R131" s="257"/>
      <c r="S131" s="257"/>
      <c r="T131" s="257"/>
      <c r="U131" s="257"/>
      <c r="V131" s="257"/>
      <c r="W131" s="257"/>
      <c r="X131" s="257"/>
      <c r="Y131" s="257"/>
      <c r="Z131" s="257"/>
      <c r="AA131" s="257"/>
      <c r="AB131" s="257"/>
      <c r="AC131" s="257"/>
      <c r="AD131" s="257"/>
      <c r="AE131" s="257"/>
    </row>
    <row r="132" spans="1:31" ht="16.5" customHeight="1">
      <c r="A132" s="308"/>
      <c r="B132" s="308"/>
      <c r="C132" s="990" t="str">
        <f>IF('RECAP GE'!$C$3=1,"",VLOOKUP(K132,'RECAP GE'!$A$11:$D$351,2,FALSE))</f>
        <v xml:space="preserve">Tôle de fond -  - </v>
      </c>
      <c r="D132" s="991"/>
      <c r="E132" s="992"/>
      <c r="F132" s="294" t="str">
        <f>IF(A132="","",IF('RECAP GE'!$C$3=1,"",VLOOKUP(K132,'RECAP GE'!$A$11:$D$351,3,FALSE)))</f>
        <v/>
      </c>
      <c r="G132" s="294" t="str">
        <f>IF(B132="","",IF('RECAP GE'!$C$3=1,"",VLOOKUP(K132,'RECAP GE'!$A$11:$D$351,3,FALSE)))</f>
        <v/>
      </c>
      <c r="H132" s="305">
        <f t="shared" si="6"/>
        <v>0</v>
      </c>
      <c r="I132" s="296" t="str">
        <f>IFERROR(IF('RECAP GE'!$C$3=1,VLOOKUP(L130,'RECAP GE'!$A$11:$D$351,4,FALSE),VLOOKUP(K132,'RECAP GE'!$A$11:$D$351,4,FALSE)),"")</f>
        <v>CN05</v>
      </c>
      <c r="J132" s="297" t="str">
        <f t="shared" si="5"/>
        <v/>
      </c>
      <c r="K132" s="431">
        <v>133</v>
      </c>
      <c r="L132" s="428"/>
      <c r="M132" s="257"/>
      <c r="N132" s="257"/>
      <c r="O132" s="257"/>
      <c r="P132" s="257"/>
      <c r="Q132" s="257"/>
      <c r="R132" s="257"/>
      <c r="S132" s="257"/>
      <c r="T132" s="257"/>
      <c r="U132" s="257"/>
      <c r="V132" s="257"/>
      <c r="W132" s="257"/>
      <c r="X132" s="257"/>
      <c r="Y132" s="257"/>
      <c r="Z132" s="257"/>
      <c r="AA132" s="257"/>
      <c r="AB132" s="257"/>
      <c r="AC132" s="257"/>
      <c r="AD132" s="257"/>
      <c r="AE132" s="257"/>
    </row>
    <row r="133" spans="1:31" ht="16.5" customHeight="1">
      <c r="A133" s="308"/>
      <c r="B133" s="308"/>
      <c r="C133" s="990" t="str">
        <f>IF('RECAP GE'!$C$3=1,"",VLOOKUP(K133,'RECAP GE'!$A$11:$D$351,2,FALSE))</f>
        <v xml:space="preserve">Capot SILENT livré monté avec le kit nécessaire -  - </v>
      </c>
      <c r="D133" s="991"/>
      <c r="E133" s="992"/>
      <c r="F133" s="294" t="str">
        <f>IF(A133="","",IF('RECAP GE'!$C$3=1,"",VLOOKUP(K133,'RECAP GE'!$A$11:$D$351,3,FALSE)))</f>
        <v/>
      </c>
      <c r="G133" s="294" t="str">
        <f>IF(B133="","",IF('RECAP GE'!$C$3=1,"",VLOOKUP(K133,'RECAP GE'!$A$11:$D$351,3,FALSE)))</f>
        <v/>
      </c>
      <c r="H133" s="305">
        <f t="shared" si="6"/>
        <v>0</v>
      </c>
      <c r="I133" s="296" t="str">
        <f>IFERROR(IF('RECAP GE'!$C$3=1,VLOOKUP(L131,'RECAP GE'!$A$11:$D$351,4,FALSE),VLOOKUP(K133,'RECAP GE'!$A$11:$D$351,4,FALSE)),"")</f>
        <v>SiK</v>
      </c>
      <c r="J133" s="297" t="str">
        <f t="shared" si="5"/>
        <v/>
      </c>
      <c r="K133" s="431">
        <v>134</v>
      </c>
      <c r="L133" s="428"/>
      <c r="M133" s="257"/>
      <c r="N133" s="257"/>
      <c r="O133" s="257"/>
      <c r="P133" s="257"/>
      <c r="Q133" s="257"/>
      <c r="R133" s="257"/>
      <c r="S133" s="257"/>
      <c r="T133" s="257"/>
      <c r="U133" s="257"/>
      <c r="V133" s="257"/>
      <c r="W133" s="257"/>
      <c r="X133" s="257"/>
      <c r="Y133" s="257"/>
      <c r="Z133" s="257"/>
      <c r="AA133" s="257"/>
      <c r="AB133" s="257"/>
      <c r="AC133" s="257"/>
      <c r="AD133" s="257"/>
      <c r="AE133" s="257"/>
    </row>
    <row r="134" spans="1:31" ht="16.5" customHeight="1">
      <c r="A134" s="308"/>
      <c r="B134" s="308"/>
      <c r="C134" s="990" t="str">
        <f>IF('RECAP GE'!$C$3=1,"",VLOOKUP(K134,'RECAP GE'!$A$11:$D$351,2,FALSE))</f>
        <v xml:space="preserve">Sécurité niveau bas carburant pour réservoir châssis (Alarme en standard si réservoir châssis) - </v>
      </c>
      <c r="D134" s="991"/>
      <c r="E134" s="992"/>
      <c r="F134" s="294" t="str">
        <f>IF(A134="","",IF('RECAP GE'!$C$3=1,"",VLOOKUP(K134,'RECAP GE'!$A$11:$D$351,3,FALSE)))</f>
        <v/>
      </c>
      <c r="G134" s="294" t="str">
        <f>IF(B134="","",IF('RECAP GE'!$C$3=1,"",VLOOKUP(K134,'RECAP GE'!$A$11:$D$351,3,FALSE)))</f>
        <v/>
      </c>
      <c r="H134" s="305">
        <f t="shared" si="6"/>
        <v>0</v>
      </c>
      <c r="I134" s="296" t="str">
        <f>IFERROR(IF('RECAP GE'!$C$3=1,VLOOKUP(L132,'RECAP GE'!$A$11:$D$351,4,FALSE),VLOOKUP(K134,'RECAP GE'!$A$11:$D$351,4,FALSE)),"")</f>
        <v>CA416</v>
      </c>
      <c r="J134" s="297" t="str">
        <f t="shared" si="5"/>
        <v/>
      </c>
      <c r="K134" s="430">
        <v>185</v>
      </c>
      <c r="L134" s="428"/>
      <c r="M134" s="257"/>
      <c r="N134" s="257"/>
      <c r="O134" s="257"/>
      <c r="P134" s="257"/>
      <c r="Q134" s="257"/>
      <c r="R134" s="257"/>
      <c r="S134" s="257"/>
      <c r="T134" s="257"/>
      <c r="U134" s="257"/>
      <c r="V134" s="257"/>
      <c r="W134" s="257"/>
      <c r="X134" s="257"/>
      <c r="Y134" s="257"/>
      <c r="Z134" s="257"/>
      <c r="AA134" s="257"/>
      <c r="AB134" s="257"/>
      <c r="AC134" s="257"/>
      <c r="AD134" s="257"/>
      <c r="AE134" s="257"/>
    </row>
    <row r="135" spans="1:31" ht="16.5" customHeight="1">
      <c r="A135" s="308"/>
      <c r="B135" s="308"/>
      <c r="C135" s="990" t="str">
        <f>IF('RECAP GE'!$C$3=1,"",VLOOKUP(K135,'RECAP GE'!$A$11:$D$351,2,FALSE))</f>
        <v xml:space="preserve">Alimentation de la détection fuite citerne (Si différent de FD06/FD07) - </v>
      </c>
      <c r="D135" s="991"/>
      <c r="E135" s="992"/>
      <c r="F135" s="294" t="str">
        <f>IF(A135="","",IF('RECAP GE'!$C$3=1,"",VLOOKUP(K135,'RECAP GE'!$A$11:$D$351,3,FALSE)))</f>
        <v/>
      </c>
      <c r="G135" s="294" t="str">
        <f>IF(B135="","",IF('RECAP GE'!$C$3=1,"",VLOOKUP(K135,'RECAP GE'!$A$11:$D$351,3,FALSE)))</f>
        <v/>
      </c>
      <c r="H135" s="305">
        <f t="shared" si="6"/>
        <v>0</v>
      </c>
      <c r="I135" s="296" t="str">
        <f>IFERROR(IF('RECAP GE'!$C$3=1,VLOOKUP(L133,'RECAP GE'!$A$11:$D$351,4,FALSE),VLOOKUP(K135,'RECAP GE'!$A$11:$D$351,4,FALSE)),"")</f>
        <v>CA421</v>
      </c>
      <c r="J135" s="297" t="str">
        <f t="shared" si="5"/>
        <v/>
      </c>
      <c r="K135" s="430">
        <v>190</v>
      </c>
      <c r="L135" s="428"/>
      <c r="M135" s="257"/>
      <c r="N135" s="257"/>
      <c r="O135" s="257"/>
      <c r="P135" s="257"/>
      <c r="Q135" s="257"/>
      <c r="R135" s="257"/>
      <c r="S135" s="257"/>
      <c r="T135" s="257"/>
      <c r="U135" s="257"/>
      <c r="V135" s="257"/>
      <c r="W135" s="257"/>
      <c r="X135" s="257"/>
      <c r="Y135" s="257"/>
      <c r="Z135" s="257"/>
      <c r="AA135" s="257"/>
      <c r="AB135" s="257"/>
      <c r="AC135" s="257"/>
      <c r="AD135" s="257"/>
      <c r="AE135" s="257"/>
    </row>
    <row r="136" spans="1:31" ht="16.5" customHeight="1">
      <c r="A136" s="308"/>
      <c r="B136" s="308"/>
      <c r="C136" s="990" t="str">
        <f>IF('RECAP GE'!$C$3=1,"",VLOOKUP(K136,'RECAP GE'!$A$11:$D$351,2,FALSE))</f>
        <v xml:space="preserve">Départ continu 12 ou 24 Volt - </v>
      </c>
      <c r="D136" s="991"/>
      <c r="E136" s="992"/>
      <c r="F136" s="294" t="str">
        <f>IF(A136="","",IF('RECAP GE'!$C$3=1,"",VLOOKUP(K136,'RECAP GE'!$A$11:$D$351,3,FALSE)))</f>
        <v/>
      </c>
      <c r="G136" s="294" t="str">
        <f>IF(B136="","",IF('RECAP GE'!$C$3=1,"",VLOOKUP(K136,'RECAP GE'!$A$11:$D$351,3,FALSE)))</f>
        <v/>
      </c>
      <c r="H136" s="305">
        <f t="shared" si="6"/>
        <v>0</v>
      </c>
      <c r="I136" s="296" t="str">
        <f>IFERROR(IF('RECAP GE'!$C$3=1,VLOOKUP(L134,'RECAP GE'!$A$11:$D$351,4,FALSE),VLOOKUP(K136,'RECAP GE'!$A$11:$D$351,4,FALSE)),"")</f>
        <v>CA422</v>
      </c>
      <c r="J136" s="297" t="str">
        <f t="shared" si="5"/>
        <v/>
      </c>
      <c r="K136" s="430">
        <v>191</v>
      </c>
      <c r="L136" s="428"/>
      <c r="M136" s="257"/>
      <c r="N136" s="257"/>
      <c r="O136" s="257"/>
      <c r="P136" s="257"/>
      <c r="Q136" s="257"/>
      <c r="R136" s="257"/>
      <c r="S136" s="257"/>
      <c r="T136" s="257"/>
      <c r="U136" s="257"/>
      <c r="V136" s="257"/>
      <c r="W136" s="257"/>
      <c r="X136" s="257"/>
      <c r="Y136" s="257"/>
      <c r="Z136" s="257"/>
      <c r="AA136" s="257"/>
      <c r="AB136" s="257"/>
      <c r="AC136" s="257"/>
      <c r="AD136" s="257"/>
      <c r="AE136" s="257"/>
    </row>
    <row r="137" spans="1:31" ht="16.5" customHeight="1">
      <c r="A137" s="308"/>
      <c r="B137" s="308"/>
      <c r="C137" s="990" t="str">
        <f>IF('RECAP GE'!$C$3=1,"",VLOOKUP(K137,'RECAP GE'!$A$11:$D$351,2,FALSE))</f>
        <v xml:space="preserve">Moins-value batterie (Câbles montés) -  - </v>
      </c>
      <c r="D137" s="991"/>
      <c r="E137" s="992"/>
      <c r="F137" s="294" t="str">
        <f>IF(A137="","",IF('RECAP GE'!$C$3=1,"",VLOOKUP(K137,'RECAP GE'!$A$11:$D$351,3,FALSE)))</f>
        <v/>
      </c>
      <c r="G137" s="294" t="str">
        <f>IF(B137="","",IF('RECAP GE'!$C$3=1,"",VLOOKUP(K137,'RECAP GE'!$A$11:$D$351,3,FALSE)))</f>
        <v/>
      </c>
      <c r="H137" s="305">
        <f t="shared" si="6"/>
        <v>0</v>
      </c>
      <c r="I137" s="296" t="str">
        <f>IFERROR(IF('RECAP GE'!$C$3=1,VLOOKUP(L135,'RECAP GE'!$A$11:$D$351,4,FALSE),VLOOKUP(K137,'RECAP GE'!$A$11:$D$351,4,FALSE)),"")</f>
        <v>EN15</v>
      </c>
      <c r="J137" s="297" t="str">
        <f t="shared" si="5"/>
        <v/>
      </c>
      <c r="K137" s="428">
        <v>105</v>
      </c>
      <c r="L137" s="428"/>
      <c r="M137" s="257"/>
      <c r="N137" s="257"/>
      <c r="O137" s="257"/>
      <c r="P137" s="257"/>
      <c r="Q137" s="257"/>
      <c r="R137" s="257"/>
      <c r="S137" s="257"/>
      <c r="T137" s="257"/>
      <c r="U137" s="257"/>
      <c r="V137" s="257"/>
      <c r="W137" s="257"/>
      <c r="X137" s="257"/>
      <c r="Y137" s="257"/>
      <c r="Z137" s="257"/>
      <c r="AA137" s="257"/>
      <c r="AB137" s="257"/>
      <c r="AC137" s="257"/>
      <c r="AD137" s="257"/>
      <c r="AE137" s="257"/>
    </row>
    <row r="138" spans="1:31" ht="16.5" customHeight="1">
      <c r="A138" s="308"/>
      <c r="B138" s="308"/>
      <c r="C138" s="990" t="str">
        <f>IF('RECAP GE'!$C$3=1,"",VLOOKUP(K138,'RECAP GE'!$A$11:$D$351,2,FALSE))</f>
        <v xml:space="preserve">Préchauffage moteur 220/240 v (Sans commande) -  - </v>
      </c>
      <c r="D138" s="991"/>
      <c r="E138" s="992"/>
      <c r="F138" s="294" t="str">
        <f>IF(A138="","",IF('RECAP GE'!$C$3=1,"",VLOOKUP(K138,'RECAP GE'!$A$11:$D$351,3,FALSE)))</f>
        <v/>
      </c>
      <c r="G138" s="294" t="str">
        <f>IF(B138="","",IF('RECAP GE'!$C$3=1,"",VLOOKUP(K138,'RECAP GE'!$A$11:$D$351,3,FALSE)))</f>
        <v/>
      </c>
      <c r="H138" s="305">
        <f t="shared" si="6"/>
        <v>0</v>
      </c>
      <c r="I138" s="296" t="str">
        <f>IFERROR(IF('RECAP GE'!$C$3=1,VLOOKUP(L136,'RECAP GE'!$A$11:$D$351,4,FALSE),VLOOKUP(K138,'RECAP GE'!$A$11:$D$351,4,FALSE)),"")</f>
        <v>EN20</v>
      </c>
      <c r="J138" s="297" t="str">
        <f t="shared" si="5"/>
        <v/>
      </c>
      <c r="K138" s="428">
        <v>106</v>
      </c>
      <c r="L138" s="428"/>
      <c r="M138" s="257"/>
      <c r="N138" s="257"/>
      <c r="O138" s="257"/>
      <c r="P138" s="257"/>
      <c r="Q138" s="257"/>
      <c r="R138" s="257"/>
      <c r="S138" s="257"/>
      <c r="T138" s="257"/>
      <c r="U138" s="257"/>
      <c r="V138" s="257"/>
      <c r="W138" s="257"/>
      <c r="X138" s="257"/>
      <c r="Y138" s="257"/>
      <c r="Z138" s="257"/>
      <c r="AA138" s="257"/>
      <c r="AB138" s="257"/>
      <c r="AC138" s="257"/>
      <c r="AD138" s="257"/>
      <c r="AE138" s="257"/>
    </row>
    <row r="139" spans="1:31" ht="16.5" customHeight="1">
      <c r="A139" s="308"/>
      <c r="B139" s="308"/>
      <c r="C139" s="990" t="str">
        <f>IF('RECAP GE'!$C$3=1,"",VLOOKUP(K139,'RECAP GE'!$A$11:$D$351,2,FALSE))</f>
        <v xml:space="preserve">Préchauffage air d admission -  - </v>
      </c>
      <c r="D139" s="991"/>
      <c r="E139" s="992"/>
      <c r="F139" s="294" t="str">
        <f>IF(A139="","",IF('RECAP GE'!$C$3=1,"",VLOOKUP(K139,'RECAP GE'!$A$11:$D$351,3,FALSE)))</f>
        <v/>
      </c>
      <c r="G139" s="294" t="str">
        <f>IF(B139="","",IF('RECAP GE'!$C$3=1,"",VLOOKUP(K139,'RECAP GE'!$A$11:$D$351,3,FALSE)))</f>
        <v/>
      </c>
      <c r="H139" s="305">
        <f t="shared" si="6"/>
        <v>0</v>
      </c>
      <c r="I139" s="296" t="str">
        <f>IFERROR(IF('RECAP GE'!$C$3=1,VLOOKUP(L137,'RECAP GE'!$A$11:$D$351,4,FALSE),VLOOKUP(K139,'RECAP GE'!$A$11:$D$351,4,FALSE)),"")</f>
        <v>EN23</v>
      </c>
      <c r="J139" s="297" t="str">
        <f t="shared" si="5"/>
        <v/>
      </c>
      <c r="K139" s="428">
        <v>108</v>
      </c>
      <c r="L139" s="428"/>
      <c r="M139" s="257"/>
      <c r="N139" s="257"/>
      <c r="O139" s="257"/>
      <c r="P139" s="257"/>
      <c r="Q139" s="257"/>
      <c r="R139" s="257"/>
      <c r="S139" s="257"/>
      <c r="T139" s="257"/>
      <c r="U139" s="257"/>
      <c r="V139" s="257"/>
      <c r="W139" s="257"/>
      <c r="X139" s="257"/>
      <c r="Y139" s="257"/>
      <c r="Z139" s="257"/>
      <c r="AA139" s="257"/>
      <c r="AB139" s="257"/>
      <c r="AC139" s="257"/>
      <c r="AD139" s="257"/>
      <c r="AE139" s="257"/>
    </row>
    <row r="140" spans="1:31" ht="16.5" customHeight="1">
      <c r="A140" s="308"/>
      <c r="B140" s="308"/>
      <c r="C140" s="990" t="str">
        <f>IF('RECAP GE'!$C$3=1,"",VLOOKUP(K140,'RECAP GE'!$A$11:$D$351,2,FALSE))</f>
        <v xml:space="preserve">Reniflard d'huile -  - </v>
      </c>
      <c r="D140" s="991"/>
      <c r="E140" s="992"/>
      <c r="F140" s="294" t="str">
        <f>IF(A140="","",IF('RECAP GE'!$C$3=1,"",VLOOKUP(K140,'RECAP GE'!$A$11:$D$351,3,FALSE)))</f>
        <v/>
      </c>
      <c r="G140" s="294" t="str">
        <f>IF(B140="","",IF('RECAP GE'!$C$3=1,"",VLOOKUP(K140,'RECAP GE'!$A$11:$D$351,3,FALSE)))</f>
        <v/>
      </c>
      <c r="H140" s="305">
        <f t="shared" si="6"/>
        <v>0</v>
      </c>
      <c r="I140" s="296" t="str">
        <f>IFERROR(IF('RECAP GE'!$C$3=1,VLOOKUP(L138,'RECAP GE'!$A$11:$D$351,4,FALSE),VLOOKUP(K140,'RECAP GE'!$A$11:$D$351,4,FALSE)),"")</f>
        <v>EN31</v>
      </c>
      <c r="J140" s="297" t="str">
        <f t="shared" si="5"/>
        <v/>
      </c>
      <c r="K140" s="428">
        <v>110</v>
      </c>
      <c r="L140" s="428"/>
      <c r="M140" s="257"/>
      <c r="N140" s="257"/>
      <c r="O140" s="257"/>
      <c r="P140" s="257"/>
      <c r="Q140" s="257"/>
      <c r="R140" s="257"/>
      <c r="S140" s="257"/>
      <c r="T140" s="257"/>
      <c r="U140" s="257"/>
      <c r="V140" s="257"/>
      <c r="W140" s="257"/>
      <c r="X140" s="257"/>
      <c r="Y140" s="257"/>
      <c r="Z140" s="257"/>
      <c r="AA140" s="257"/>
      <c r="AB140" s="257"/>
      <c r="AC140" s="257"/>
      <c r="AD140" s="257"/>
      <c r="AE140" s="257"/>
    </row>
    <row r="141" spans="1:31" ht="16.5" customHeight="1">
      <c r="A141" s="308"/>
      <c r="B141" s="308"/>
      <c r="C141" s="990" t="str">
        <f>IF('RECAP GE'!$C$3=1,"",VLOOKUP(K141,'RECAP GE'!$A$11:$D$351,2,FALSE))</f>
        <v xml:space="preserve">Raccordement carburant sur cuve extérieure (réservoir châssis existant mais
non utilisé jusqu'au module M149) -  - </v>
      </c>
      <c r="D141" s="991"/>
      <c r="E141" s="992"/>
      <c r="F141" s="294" t="str">
        <f>IF(A141="","",IF('RECAP GE'!$C$3=1,"",VLOOKUP(K141,'RECAP GE'!$A$11:$D$351,3,FALSE)))</f>
        <v/>
      </c>
      <c r="G141" s="294" t="str">
        <f>IF(B141="","",IF('RECAP GE'!$C$3=1,"",VLOOKUP(K141,'RECAP GE'!$A$11:$D$351,3,FALSE)))</f>
        <v/>
      </c>
      <c r="H141" s="305">
        <f t="shared" si="6"/>
        <v>0</v>
      </c>
      <c r="I141" s="296" t="str">
        <f>IFERROR(IF('RECAP GE'!$C$3=1,VLOOKUP(L139,'RECAP GE'!$A$11:$D$351,4,FALSE),VLOOKUP(K141,'RECAP GE'!$A$11:$D$351,4,FALSE)),"")</f>
        <v>FD01</v>
      </c>
      <c r="J141" s="297" t="str">
        <f t="shared" si="5"/>
        <v/>
      </c>
      <c r="K141" s="428">
        <v>121</v>
      </c>
      <c r="L141" s="428">
        <v>9</v>
      </c>
      <c r="M141" s="257"/>
      <c r="N141" s="257"/>
      <c r="O141" s="257"/>
      <c r="P141" s="257"/>
      <c r="Q141" s="257"/>
      <c r="R141" s="257"/>
      <c r="S141" s="257"/>
      <c r="T141" s="257"/>
      <c r="U141" s="257"/>
      <c r="V141" s="257"/>
      <c r="W141" s="257"/>
      <c r="X141" s="257"/>
      <c r="Y141" s="257"/>
      <c r="Z141" s="257"/>
      <c r="AA141" s="257"/>
      <c r="AB141" s="257"/>
      <c r="AC141" s="257"/>
      <c r="AD141" s="257"/>
      <c r="AE141" s="257"/>
    </row>
    <row r="142" spans="1:31" ht="16.5" customHeight="1">
      <c r="A142" s="308"/>
      <c r="B142" s="308"/>
      <c r="C142" s="990" t="str">
        <f>IF('RECAP GE'!$C$3=1,"",VLOOKUP(K142,'RECAP GE'!$A$11:$D$351,2,FALSE))</f>
        <v xml:space="preserve">Surdimensionnement de l alternateur -  - </v>
      </c>
      <c r="D142" s="991"/>
      <c r="E142" s="992"/>
      <c r="F142" s="294" t="str">
        <f>IF(A142="","",IF('RECAP GE'!$C$3=1,"",VLOOKUP(K142,'RECAP GE'!$A$11:$D$351,3,FALSE)))</f>
        <v/>
      </c>
      <c r="G142" s="294" t="str">
        <f>IF(B142="","",IF('RECAP GE'!$C$3=1,"",VLOOKUP(K142,'RECAP GE'!$A$11:$D$351,3,FALSE)))</f>
        <v/>
      </c>
      <c r="H142" s="305">
        <f t="shared" si="6"/>
        <v>0</v>
      </c>
      <c r="I142" s="296" t="str">
        <f>IFERROR(IF('RECAP GE'!$C$3=1,VLOOKUP(L140,'RECAP GE'!$A$11:$D$351,4,FALSE),VLOOKUP(K142,'RECAP GE'!$A$11:$D$351,4,FALSE)),"")</f>
        <v>AO001B</v>
      </c>
      <c r="J142" s="297" t="str">
        <f t="shared" si="5"/>
        <v/>
      </c>
      <c r="K142" s="428">
        <v>111</v>
      </c>
      <c r="L142" s="428"/>
      <c r="M142" s="257"/>
      <c r="N142" s="257"/>
      <c r="O142" s="257"/>
      <c r="P142" s="257"/>
      <c r="Q142" s="257"/>
      <c r="R142" s="257"/>
      <c r="S142" s="257"/>
      <c r="T142" s="257"/>
      <c r="U142" s="257"/>
      <c r="V142" s="257"/>
      <c r="W142" s="257"/>
      <c r="X142" s="257"/>
      <c r="Y142" s="257"/>
      <c r="Z142" s="257"/>
      <c r="AA142" s="257"/>
      <c r="AB142" s="257"/>
      <c r="AC142" s="257"/>
      <c r="AD142" s="257"/>
      <c r="AE142" s="257"/>
    </row>
    <row r="143" spans="1:31" ht="16.5" customHeight="1">
      <c r="A143" s="308"/>
      <c r="B143" s="308"/>
      <c r="C143" s="990" t="str">
        <f>IF('RECAP GE'!$C$3=1,"",VLOOKUP(K143,'RECAP GE'!$A$11:$D$351,2,FALSE))</f>
        <v xml:space="preserve">Résistance anti-condensation (U inf. ou égal à 400V) -  - </v>
      </c>
      <c r="D143" s="991"/>
      <c r="E143" s="992"/>
      <c r="F143" s="294" t="str">
        <f>IF(A143="","",IF('RECAP GE'!$C$3=1,"",VLOOKUP(K143,'RECAP GE'!$A$11:$D$351,3,FALSE)))</f>
        <v/>
      </c>
      <c r="G143" s="294" t="str">
        <f>IF(B143="","",IF('RECAP GE'!$C$3=1,"",VLOOKUP(K143,'RECAP GE'!$A$11:$D$351,3,FALSE)))</f>
        <v/>
      </c>
      <c r="H143" s="305">
        <f t="shared" si="6"/>
        <v>0</v>
      </c>
      <c r="I143" s="296" t="str">
        <f>IFERROR(IF('RECAP GE'!$C$3=1,VLOOKUP(L141,'RECAP GE'!$A$11:$D$351,4,FALSE),VLOOKUP(K143,'RECAP GE'!$A$11:$D$351,4,FALSE)),"")</f>
        <v>AL01</v>
      </c>
      <c r="J143" s="297" t="str">
        <f t="shared" si="5"/>
        <v/>
      </c>
      <c r="K143" s="428">
        <v>112</v>
      </c>
      <c r="L143" s="428"/>
      <c r="M143" s="257"/>
      <c r="N143" s="257"/>
      <c r="O143" s="257"/>
      <c r="P143" s="257"/>
      <c r="Q143" s="257"/>
      <c r="R143" s="257"/>
      <c r="S143" s="257"/>
      <c r="T143" s="257"/>
      <c r="U143" s="257"/>
      <c r="V143" s="257"/>
      <c r="W143" s="257"/>
      <c r="X143" s="257"/>
      <c r="Y143" s="257"/>
      <c r="Z143" s="257"/>
      <c r="AA143" s="257"/>
      <c r="AB143" s="257"/>
      <c r="AC143" s="257"/>
      <c r="AD143" s="257"/>
      <c r="AE143" s="257"/>
    </row>
    <row r="144" spans="1:31" ht="16.5" customHeight="1">
      <c r="A144" s="308"/>
      <c r="B144" s="308"/>
      <c r="C144" s="990" t="str">
        <f>IF('RECAP GE'!$C$3=1,"",VLOOKUP(K144,'RECAP GE'!$A$11:$D$351,2,FALSE))</f>
        <v xml:space="preserve">TI de couplage (pas nécessaire avec APM802 et APM403) -  - </v>
      </c>
      <c r="D144" s="991"/>
      <c r="E144" s="992"/>
      <c r="F144" s="294" t="str">
        <f>IF(A144="","",IF('RECAP GE'!$C$3=1,"",VLOOKUP(K144,'RECAP GE'!$A$11:$D$351,3,FALSE)))</f>
        <v/>
      </c>
      <c r="G144" s="294" t="str">
        <f>IF(B144="","",IF('RECAP GE'!$C$3=1,"",VLOOKUP(K144,'RECAP GE'!$A$11:$D$351,3,FALSE)))</f>
        <v/>
      </c>
      <c r="H144" s="305">
        <f t="shared" si="6"/>
        <v>0</v>
      </c>
      <c r="I144" s="296" t="str">
        <f>IFERROR(IF('RECAP GE'!$C$3=1,VLOOKUP(L142,'RECAP GE'!$A$11:$D$351,4,FALSE),VLOOKUP(K144,'RECAP GE'!$A$11:$D$351,4,FALSE)),"")</f>
        <v>AL02</v>
      </c>
      <c r="J144" s="297" t="str">
        <f t="shared" si="5"/>
        <v/>
      </c>
      <c r="K144" s="428">
        <v>113</v>
      </c>
      <c r="L144" s="428"/>
      <c r="M144" s="257"/>
      <c r="N144" s="257"/>
      <c r="O144" s="257"/>
      <c r="P144" s="257"/>
      <c r="Q144" s="257"/>
      <c r="R144" s="257"/>
      <c r="S144" s="257"/>
      <c r="T144" s="257"/>
      <c r="U144" s="257"/>
      <c r="V144" s="257"/>
      <c r="W144" s="257"/>
      <c r="X144" s="257"/>
      <c r="Y144" s="257"/>
      <c r="Z144" s="257"/>
      <c r="AA144" s="257"/>
      <c r="AB144" s="257"/>
      <c r="AC144" s="257"/>
      <c r="AD144" s="257"/>
      <c r="AE144" s="257"/>
    </row>
    <row r="145" spans="1:31" ht="16.5" customHeight="1">
      <c r="A145" s="308"/>
      <c r="B145" s="308"/>
      <c r="C145" s="990" t="str">
        <f>IF('RECAP GE'!$C$3=1,"",VLOOKUP(K145,'RECAP GE'!$A$11:$D$351,2,FALSE))</f>
        <v xml:space="preserve">Régulateur 3 fonctions (AL03 Fonctionne avec AL02 et AL11 ou AL12). -  - </v>
      </c>
      <c r="D145" s="991"/>
      <c r="E145" s="992"/>
      <c r="F145" s="294" t="str">
        <f>IF(A145="","",IF('RECAP GE'!$C$3=1,"",VLOOKUP(K145,'RECAP GE'!$A$11:$D$351,3,FALSE)))</f>
        <v/>
      </c>
      <c r="G145" s="294" t="str">
        <f>IF(B145="","",IF('RECAP GE'!$C$3=1,"",VLOOKUP(K145,'RECAP GE'!$A$11:$D$351,3,FALSE)))</f>
        <v/>
      </c>
      <c r="H145" s="305">
        <f t="shared" si="6"/>
        <v>0</v>
      </c>
      <c r="I145" s="296" t="str">
        <f>IFERROR(IF('RECAP GE'!$C$3=1,VLOOKUP(L143,'RECAP GE'!$A$11:$D$351,4,FALSE),VLOOKUP(K145,'RECAP GE'!$A$11:$D$351,4,FALSE)),"")</f>
        <v>AL03</v>
      </c>
      <c r="J145" s="297" t="str">
        <f t="shared" ref="J145:J210" si="7">IF(A145="","","Base")&amp;IF(B145="","","Op")</f>
        <v/>
      </c>
      <c r="K145" s="428">
        <v>114</v>
      </c>
      <c r="L145" s="428"/>
      <c r="M145" s="257"/>
      <c r="N145" s="257"/>
      <c r="O145" s="257"/>
      <c r="P145" s="257"/>
      <c r="Q145" s="257"/>
      <c r="R145" s="257"/>
      <c r="S145" s="257"/>
      <c r="T145" s="257"/>
      <c r="U145" s="257"/>
      <c r="V145" s="257"/>
      <c r="W145" s="257"/>
      <c r="X145" s="257"/>
      <c r="Y145" s="257"/>
      <c r="Z145" s="257"/>
      <c r="AA145" s="257"/>
      <c r="AB145" s="257"/>
      <c r="AC145" s="257"/>
      <c r="AD145" s="257"/>
      <c r="AE145" s="257"/>
    </row>
    <row r="146" spans="1:31" ht="16.5" customHeight="1">
      <c r="A146" s="308"/>
      <c r="B146" s="308"/>
      <c r="C146" s="990" t="str">
        <f>IF('RECAP GE'!$C$3=1,"",VLOOKUP(K146,'RECAP GE'!$A$11:$D$351,2,FALSE))</f>
        <v xml:space="preserve">IP 23 -  - </v>
      </c>
      <c r="D146" s="991"/>
      <c r="E146" s="992"/>
      <c r="F146" s="294" t="str">
        <f>IF(A146="","",IF('RECAP GE'!$C$3=1,"",VLOOKUP(K146,'RECAP GE'!$A$11:$D$351,3,FALSE)))</f>
        <v/>
      </c>
      <c r="G146" s="294" t="str">
        <f>IF(B146="","",IF('RECAP GE'!$C$3=1,"",VLOOKUP(K146,'RECAP GE'!$A$11:$D$351,3,FALSE)))</f>
        <v/>
      </c>
      <c r="H146" s="305">
        <f t="shared" si="6"/>
        <v>0</v>
      </c>
      <c r="I146" s="296" t="str">
        <f>IFERROR(IF('RECAP GE'!$C$3=1,VLOOKUP(L144,'RECAP GE'!$A$11:$D$351,4,FALSE),VLOOKUP(K146,'RECAP GE'!$A$11:$D$351,4,FALSE)),"")</f>
        <v>AL04</v>
      </c>
      <c r="J146" s="297" t="str">
        <f t="shared" si="7"/>
        <v/>
      </c>
      <c r="K146" s="428">
        <v>115</v>
      </c>
      <c r="L146" s="428"/>
      <c r="M146" s="257"/>
      <c r="N146" s="257"/>
      <c r="O146" s="257"/>
      <c r="P146" s="257"/>
      <c r="Q146" s="257"/>
      <c r="R146" s="257"/>
      <c r="S146" s="257"/>
      <c r="T146" s="257"/>
      <c r="U146" s="257"/>
      <c r="V146" s="257"/>
      <c r="W146" s="257"/>
      <c r="X146" s="257"/>
      <c r="Y146" s="257"/>
      <c r="Z146" s="257"/>
      <c r="AA146" s="257"/>
      <c r="AB146" s="257"/>
      <c r="AC146" s="257"/>
      <c r="AD146" s="257"/>
      <c r="AE146" s="257"/>
    </row>
    <row r="147" spans="1:31" ht="16.5" customHeight="1">
      <c r="A147" s="308"/>
      <c r="B147" s="308"/>
      <c r="C147" s="990" t="str">
        <f>IF('RECAP GE'!$C$3=1,"",VLOOKUP(K147,'RECAP GE'!$A$11:$D$351,2,FALSE))</f>
        <v xml:space="preserve">Imprégnation de type D (Difficile) -  - </v>
      </c>
      <c r="D147" s="991"/>
      <c r="E147" s="992"/>
      <c r="F147" s="294" t="str">
        <f>IF(A147="","",IF('RECAP GE'!$C$3=1,"",VLOOKUP(K147,'RECAP GE'!$A$11:$D$351,3,FALSE)))</f>
        <v/>
      </c>
      <c r="G147" s="294" t="str">
        <f>IF(B147="","",IF('RECAP GE'!$C$3=1,"",VLOOKUP(K147,'RECAP GE'!$A$11:$D$351,3,FALSE)))</f>
        <v/>
      </c>
      <c r="H147" s="305">
        <f t="shared" si="6"/>
        <v>0</v>
      </c>
      <c r="I147" s="296" t="str">
        <f>IFERROR(IF('RECAP GE'!$C$3=1,VLOOKUP(L145,'RECAP GE'!$A$11:$D$351,4,FALSE),VLOOKUP(K147,'RECAP GE'!$A$11:$D$351,4,FALSE)),"")</f>
        <v>AL05-1</v>
      </c>
      <c r="J147" s="297" t="str">
        <f t="shared" si="7"/>
        <v/>
      </c>
      <c r="K147" s="428">
        <v>116</v>
      </c>
      <c r="L147" s="428"/>
      <c r="M147" s="257"/>
      <c r="N147" s="257"/>
      <c r="O147" s="257"/>
      <c r="P147" s="257"/>
      <c r="Q147" s="257"/>
      <c r="R147" s="257"/>
      <c r="S147" s="257"/>
      <c r="T147" s="257"/>
      <c r="U147" s="257"/>
      <c r="V147" s="257"/>
      <c r="W147" s="257"/>
      <c r="X147" s="257"/>
      <c r="Y147" s="257"/>
      <c r="Z147" s="257"/>
      <c r="AA147" s="257"/>
      <c r="AB147" s="257"/>
      <c r="AC147" s="257"/>
      <c r="AD147" s="257"/>
      <c r="AE147" s="257"/>
    </row>
    <row r="148" spans="1:31" ht="16.5" customHeight="1">
      <c r="A148" s="308"/>
      <c r="B148" s="308"/>
      <c r="C148" s="990" t="str">
        <f>IF('RECAP GE'!$C$3=1,"",VLOOKUP(K148,'RECAP GE'!$A$11:$D$351,2,FALSE))</f>
        <v xml:space="preserve">Imprégnation de type R (Renfocée) (Déclassement possible sur puissance nominal alternateur. Consulter la datasheet
alternateur) -  - </v>
      </c>
      <c r="D148" s="991"/>
      <c r="E148" s="992"/>
      <c r="F148" s="294" t="str">
        <f>IF(A148="","",IF('RECAP GE'!$C$3=1,"",VLOOKUP(K148,'RECAP GE'!$A$11:$D$351,3,FALSE)))</f>
        <v/>
      </c>
      <c r="G148" s="294" t="str">
        <f>IF(B148="","",IF('RECAP GE'!$C$3=1,"",VLOOKUP(K148,'RECAP GE'!$A$11:$D$351,3,FALSE)))</f>
        <v/>
      </c>
      <c r="H148" s="305">
        <f t="shared" si="6"/>
        <v>0</v>
      </c>
      <c r="I148" s="296" t="str">
        <f>IFERROR(IF('RECAP GE'!$C$3=1,VLOOKUP(L146,'RECAP GE'!$A$11:$D$351,4,FALSE),VLOOKUP(K148,'RECAP GE'!$A$11:$D$351,4,FALSE)),"")</f>
        <v>AL06</v>
      </c>
      <c r="J148" s="297" t="str">
        <f t="shared" si="7"/>
        <v/>
      </c>
      <c r="K148" s="428">
        <v>118</v>
      </c>
      <c r="L148" s="428"/>
      <c r="M148" s="257"/>
      <c r="N148" s="257"/>
      <c r="O148" s="257"/>
      <c r="P148" s="257"/>
      <c r="Q148" s="257"/>
      <c r="R148" s="257"/>
      <c r="S148" s="257"/>
      <c r="T148" s="257"/>
      <c r="U148" s="257"/>
      <c r="V148" s="257"/>
      <c r="W148" s="257"/>
      <c r="X148" s="257"/>
      <c r="Y148" s="257"/>
      <c r="Z148" s="257"/>
      <c r="AA148" s="257"/>
      <c r="AB148" s="257"/>
      <c r="AC148" s="257"/>
      <c r="AD148" s="257"/>
      <c r="AE148" s="257"/>
    </row>
    <row r="149" spans="1:31" ht="16.5" customHeight="1">
      <c r="A149" s="308"/>
      <c r="B149" s="308"/>
      <c r="C149" s="990" t="str">
        <f>IF('RECAP GE'!$C$3=1,"",VLOOKUP(K149,'RECAP GE'!$A$11:$D$351,2,FALSE))</f>
        <v xml:space="preserve">PMG (Sauf dans la version capotée pour J110/J110C3/J130/J220/J220C3/J250 et
60Hz version) -  - </v>
      </c>
      <c r="D149" s="991"/>
      <c r="E149" s="992"/>
      <c r="F149" s="294" t="str">
        <f>IF(A149="","",IF('RECAP GE'!$C$3=1,"",VLOOKUP(K149,'RECAP GE'!$A$11:$D$351,3,FALSE)))</f>
        <v/>
      </c>
      <c r="G149" s="294" t="str">
        <f>IF(B149="","",IF('RECAP GE'!$C$3=1,"",VLOOKUP(K149,'RECAP GE'!$A$11:$D$351,3,FALSE)))</f>
        <v/>
      </c>
      <c r="H149" s="305">
        <f t="shared" si="6"/>
        <v>0</v>
      </c>
      <c r="I149" s="296" t="str">
        <f>IFERROR(IF('RECAP GE'!$C$3=1,VLOOKUP(L147,'RECAP GE'!$A$11:$D$351,4,FALSE),VLOOKUP(K149,'RECAP GE'!$A$11:$D$351,4,FALSE)),"")</f>
        <v>AL12</v>
      </c>
      <c r="J149" s="297" t="str">
        <f t="shared" si="7"/>
        <v/>
      </c>
      <c r="K149" s="428">
        <v>119</v>
      </c>
      <c r="L149" s="428"/>
      <c r="M149" s="257"/>
      <c r="N149" s="257"/>
      <c r="O149" s="257"/>
      <c r="P149" s="257"/>
      <c r="Q149" s="257"/>
      <c r="R149" s="257"/>
      <c r="S149" s="257"/>
      <c r="T149" s="257"/>
      <c r="U149" s="257"/>
      <c r="V149" s="257"/>
      <c r="W149" s="257"/>
      <c r="X149" s="257"/>
      <c r="Y149" s="257"/>
      <c r="Z149" s="257"/>
      <c r="AA149" s="257"/>
      <c r="AB149" s="257"/>
      <c r="AC149" s="257"/>
      <c r="AD149" s="257"/>
      <c r="AE149" s="257"/>
    </row>
    <row r="150" spans="1:31" ht="16.5" customHeight="1">
      <c r="A150" s="308"/>
      <c r="B150" s="308"/>
      <c r="C150" s="990" t="str">
        <f>IF('RECAP GE'!$C$3=1,"",VLOOKUP(K150,'RECAP GE'!$A$11:$D$351,2,FALSE))</f>
        <v xml:space="preserve">Regulateur numérique -  - </v>
      </c>
      <c r="D150" s="991"/>
      <c r="E150" s="992"/>
      <c r="F150" s="294" t="str">
        <f>IF(A150="","",IF('RECAP GE'!$C$3=1,"",VLOOKUP(K150,'RECAP GE'!$A$11:$D$351,3,FALSE)))</f>
        <v/>
      </c>
      <c r="G150" s="294" t="str">
        <f>IF(B150="","",IF('RECAP GE'!$C$3=1,"",VLOOKUP(K150,'RECAP GE'!$A$11:$D$351,3,FALSE)))</f>
        <v/>
      </c>
      <c r="H150" s="305">
        <f t="shared" si="6"/>
        <v>0</v>
      </c>
      <c r="I150" s="296" t="str">
        <f>IFERROR(IF('RECAP GE'!$C$3=1,VLOOKUP(L148,'RECAP GE'!$A$11:$D$351,4,FALSE),VLOOKUP(K150,'RECAP GE'!$A$11:$D$351,4,FALSE)),"")</f>
        <v>AL13</v>
      </c>
      <c r="J150" s="297" t="str">
        <f t="shared" si="7"/>
        <v/>
      </c>
      <c r="K150" s="428">
        <v>120</v>
      </c>
      <c r="L150" s="428"/>
      <c r="M150" s="257"/>
      <c r="N150" s="257"/>
      <c r="O150" s="257"/>
      <c r="P150" s="257"/>
      <c r="Q150" s="257"/>
      <c r="R150" s="257"/>
      <c r="S150" s="257"/>
      <c r="T150" s="257"/>
      <c r="U150" s="257"/>
      <c r="V150" s="257"/>
      <c r="W150" s="257"/>
      <c r="X150" s="257"/>
      <c r="Y150" s="257"/>
      <c r="Z150" s="257"/>
      <c r="AA150" s="257"/>
      <c r="AB150" s="257"/>
      <c r="AC150" s="257"/>
      <c r="AD150" s="257"/>
      <c r="AE150" s="257"/>
    </row>
    <row r="151" spans="1:31" ht="16.5" customHeight="1">
      <c r="A151" s="308"/>
      <c r="B151" s="308"/>
      <c r="C151" s="990" t="str">
        <f>IF('RECAP GE'!$C$3=1,"",VLOOKUP(K151,'RECAP GE'!$A$11:$D$351,2,FALSE))</f>
        <v xml:space="preserve">Pack AUTO LIGHT (chargeur de
batterie + Prédisposition résistance moteur) (GE &lt;&gt; 130--&gt;219kVA) - </v>
      </c>
      <c r="D151" s="991"/>
      <c r="E151" s="992"/>
      <c r="F151" s="294" t="str">
        <f>IF(A151="","",IF('RECAP GE'!$C$3=1,"",VLOOKUP(K151,'RECAP GE'!$A$11:$D$351,3,FALSE)))</f>
        <v/>
      </c>
      <c r="G151" s="294" t="str">
        <f>IF(B151="","",IF('RECAP GE'!$C$3=1,"",VLOOKUP(K151,'RECAP GE'!$A$11:$D$351,3,FALSE)))</f>
        <v/>
      </c>
      <c r="H151" s="305">
        <f t="shared" si="6"/>
        <v>0</v>
      </c>
      <c r="I151" s="296" t="str">
        <f>IFERROR(IF('RECAP GE'!$C$3=1,VLOOKUP(L149,'RECAP GE'!$A$11:$D$351,4,FALSE),VLOOKUP(K151,'RECAP GE'!$A$11:$D$351,4,FALSE)),"")</f>
        <v>CA303X</v>
      </c>
      <c r="J151" s="297" t="str">
        <f t="shared" si="7"/>
        <v/>
      </c>
      <c r="K151" s="428">
        <v>163</v>
      </c>
      <c r="L151" s="428"/>
      <c r="M151" s="257"/>
      <c r="N151" s="257"/>
      <c r="O151" s="257"/>
      <c r="P151" s="257"/>
      <c r="Q151" s="257"/>
      <c r="R151" s="257"/>
      <c r="S151" s="257"/>
      <c r="T151" s="257"/>
      <c r="U151" s="257"/>
      <c r="V151" s="257"/>
      <c r="W151" s="257"/>
      <c r="X151" s="257"/>
      <c r="Y151" s="257"/>
      <c r="Z151" s="257"/>
      <c r="AA151" s="257"/>
      <c r="AB151" s="257"/>
      <c r="AC151" s="257"/>
      <c r="AD151" s="257"/>
      <c r="AE151" s="257"/>
    </row>
    <row r="152" spans="1:31" ht="16.5" customHeight="1">
      <c r="A152" s="308"/>
      <c r="B152" s="308"/>
      <c r="C152" s="990" t="str">
        <f>IF('RECAP GE'!$C$3=1,"",VLOOKUP(K152,'RECAP GE'!$A$11:$D$351,2,FALSE))</f>
        <v xml:space="preserve">Télégestion via Modbus RTU sur RS485 (Table Modbus disponible sur
demande) - </v>
      </c>
      <c r="D152" s="991"/>
      <c r="E152" s="992"/>
      <c r="F152" s="294" t="str">
        <f>IF(A152="","",IF('RECAP GE'!$C$3=1,"",VLOOKUP(K152,'RECAP GE'!$A$11:$D$351,3,FALSE)))</f>
        <v/>
      </c>
      <c r="G152" s="294" t="str">
        <f>IF(B152="","",IF('RECAP GE'!$C$3=1,"",VLOOKUP(K152,'RECAP GE'!$A$11:$D$351,3,FALSE)))</f>
        <v/>
      </c>
      <c r="H152" s="305">
        <f t="shared" si="6"/>
        <v>0</v>
      </c>
      <c r="I152" s="296" t="str">
        <f>IFERROR(IF('RECAP GE'!$C$3=1,VLOOKUP(L150,'RECAP GE'!$A$11:$D$351,4,FALSE),VLOOKUP(K152,'RECAP GE'!$A$11:$D$351,4,FALSE)),"")</f>
        <v>CA71</v>
      </c>
      <c r="J152" s="297" t="str">
        <f t="shared" si="7"/>
        <v/>
      </c>
      <c r="K152" s="428">
        <v>209</v>
      </c>
      <c r="L152" s="428"/>
      <c r="M152" s="257"/>
      <c r="N152" s="257"/>
      <c r="O152" s="257"/>
      <c r="P152" s="257"/>
      <c r="Q152" s="257"/>
      <c r="R152" s="257"/>
      <c r="S152" s="257"/>
      <c r="T152" s="257"/>
      <c r="U152" s="257"/>
      <c r="V152" s="257"/>
      <c r="W152" s="257"/>
      <c r="X152" s="257"/>
      <c r="Y152" s="257"/>
      <c r="Z152" s="257"/>
      <c r="AA152" s="257"/>
      <c r="AB152" s="257"/>
      <c r="AC152" s="257"/>
      <c r="AD152" s="257"/>
      <c r="AE152" s="257"/>
    </row>
    <row r="153" spans="1:31" ht="16.5" customHeight="1">
      <c r="A153" s="308"/>
      <c r="B153" s="308"/>
      <c r="C153" s="990" t="str">
        <f>IF('RECAP GE'!$C$3=1,"",VLOOKUP(K153,'RECAP GE'!$A$11:$D$351,2,FALSE))</f>
        <v xml:space="preserve">Télégestion via Modem GSM/GPRS - </v>
      </c>
      <c r="D153" s="991"/>
      <c r="E153" s="992"/>
      <c r="F153" s="294" t="str">
        <f>IF(A153="","",IF('RECAP GE'!$C$3=1,"",VLOOKUP(K153,'RECAP GE'!$A$11:$D$351,3,FALSE)))</f>
        <v/>
      </c>
      <c r="G153" s="294" t="str">
        <f>IF(B153="","",IF('RECAP GE'!$C$3=1,"",VLOOKUP(K153,'RECAP GE'!$A$11:$D$351,3,FALSE)))</f>
        <v/>
      </c>
      <c r="H153" s="305">
        <f t="shared" si="6"/>
        <v>0</v>
      </c>
      <c r="I153" s="296" t="str">
        <f>IFERROR(IF('RECAP GE'!$C$3=1,VLOOKUP(L151,'RECAP GE'!$A$11:$D$351,4,FALSE),VLOOKUP(K153,'RECAP GE'!$A$11:$D$351,4,FALSE)),"")</f>
        <v>CA72</v>
      </c>
      <c r="J153" s="297" t="str">
        <f t="shared" si="7"/>
        <v/>
      </c>
      <c r="K153" s="428">
        <v>210</v>
      </c>
      <c r="L153" s="428"/>
      <c r="M153" s="257"/>
      <c r="N153" s="257"/>
      <c r="O153" s="257"/>
      <c r="P153" s="257"/>
      <c r="Q153" s="257"/>
      <c r="R153" s="257"/>
      <c r="S153" s="257"/>
      <c r="T153" s="257"/>
      <c r="U153" s="257"/>
      <c r="V153" s="257"/>
      <c r="W153" s="257"/>
      <c r="X153" s="257"/>
      <c r="Y153" s="257"/>
      <c r="Z153" s="257"/>
      <c r="AA153" s="257"/>
      <c r="AB153" s="257"/>
      <c r="AC153" s="257"/>
      <c r="AD153" s="257"/>
      <c r="AE153" s="257"/>
    </row>
    <row r="154" spans="1:31" ht="16.5">
      <c r="A154" s="308"/>
      <c r="B154" s="308"/>
      <c r="C154" s="990" t="str">
        <f>IF('RECAP GE'!$C$3=1,"",VLOOKUP(K154,'RECAP GE'!$A$11:$D$351,2,FALSE))</f>
        <v xml:space="preserve">Moins value disjoncteur100 A 2P (Modulaire) TC fournis (Select
CA302) - </v>
      </c>
      <c r="D154" s="991"/>
      <c r="E154" s="992"/>
      <c r="F154" s="294" t="str">
        <f>IF(A154="","",IF('RECAP GE'!$C$3=1,"",VLOOKUP(K154,'RECAP GE'!$A$11:$D$351,3,FALSE)))</f>
        <v/>
      </c>
      <c r="G154" s="294" t="str">
        <f>IF(B154="","",IF('RECAP GE'!$C$3=1,"",VLOOKUP(K154,'RECAP GE'!$A$11:$D$351,3,FALSE)))</f>
        <v/>
      </c>
      <c r="H154" s="305">
        <f t="shared" ref="H154:H165" si="8">IFERROR(IF(B154="",0,G154*$M$15*$M$14*($F$264+1)),"")</f>
        <v>0</v>
      </c>
      <c r="I154" s="296" t="str">
        <f>IFERROR(IF('RECAP GE'!$C$3=1,VLOOKUP(L152,'RECAP GE'!$A$11:$D$351,4,FALSE),VLOOKUP(K154,'RECAP GE'!$A$11:$D$351,4,FALSE)),"")</f>
        <v>SP100</v>
      </c>
      <c r="J154" s="297" t="str">
        <f t="shared" si="7"/>
        <v/>
      </c>
      <c r="K154" s="428">
        <v>158</v>
      </c>
      <c r="L154" s="428"/>
      <c r="M154" s="257"/>
      <c r="N154" s="257"/>
      <c r="O154" s="257"/>
      <c r="P154" s="257"/>
      <c r="Q154" s="257"/>
      <c r="R154" s="257"/>
      <c r="S154" s="257"/>
      <c r="T154" s="257"/>
      <c r="U154" s="257"/>
      <c r="V154" s="257"/>
      <c r="W154" s="257"/>
      <c r="X154" s="257"/>
      <c r="Y154" s="257"/>
      <c r="Z154" s="257"/>
      <c r="AA154" s="257"/>
      <c r="AB154" s="257"/>
      <c r="AC154" s="257"/>
      <c r="AD154" s="257"/>
      <c r="AE154" s="257"/>
    </row>
    <row r="155" spans="1:31" ht="16.5">
      <c r="A155" s="308"/>
      <c r="B155" s="308"/>
      <c r="C155" s="990" t="str">
        <f>IF('RECAP GE'!$C$3=1,"",VLOOKUP(K155,'RECAP GE'!$A$11:$D$351,2,FALSE))</f>
        <v xml:space="preserve">Moins value disjoncteur125 A 2P (Modulaire) TC fournis (Select
CA302) - </v>
      </c>
      <c r="D155" s="991"/>
      <c r="E155" s="992"/>
      <c r="F155" s="294" t="str">
        <f>IF(A155="","",IF('RECAP GE'!$C$3=1,"",VLOOKUP(K155,'RECAP GE'!$A$11:$D$351,3,FALSE)))</f>
        <v/>
      </c>
      <c r="G155" s="294" t="str">
        <f>IF(B155="","",IF('RECAP GE'!$C$3=1,"",VLOOKUP(K155,'RECAP GE'!$A$11:$D$351,3,FALSE)))</f>
        <v/>
      </c>
      <c r="H155" s="305">
        <f t="shared" si="8"/>
        <v>0</v>
      </c>
      <c r="I155" s="296" t="str">
        <f>IFERROR(IF('RECAP GE'!$C$3=1,VLOOKUP(L153,'RECAP GE'!$A$11:$D$351,4,FALSE),VLOOKUP(K155,'RECAP GE'!$A$11:$D$351,4,FALSE)),"")</f>
        <v>SP125</v>
      </c>
      <c r="J155" s="297" t="str">
        <f t="shared" si="7"/>
        <v/>
      </c>
      <c r="K155" s="428">
        <v>159</v>
      </c>
      <c r="L155" s="428"/>
      <c r="M155" s="257"/>
      <c r="N155" s="257"/>
      <c r="O155" s="257"/>
      <c r="P155" s="257"/>
      <c r="Q155" s="257"/>
      <c r="R155" s="257"/>
      <c r="S155" s="257"/>
      <c r="T155" s="257"/>
      <c r="U155" s="257"/>
      <c r="V155" s="257"/>
      <c r="W155" s="257"/>
      <c r="X155" s="257"/>
      <c r="Y155" s="257"/>
      <c r="Z155" s="257"/>
      <c r="AA155" s="257"/>
      <c r="AB155" s="257"/>
      <c r="AC155" s="257"/>
      <c r="AD155" s="257"/>
      <c r="AE155" s="257"/>
    </row>
    <row r="156" spans="1:31" ht="16.5">
      <c r="A156" s="308"/>
      <c r="B156" s="308"/>
      <c r="C156" s="990" t="str">
        <f>IF('RECAP GE'!$C$3=1,"",VLOOKUP(K156,'RECAP GE'!$A$11:$D$351,2,FALSE))</f>
        <v xml:space="preserve">Moins value disjoncteur160 A 2P (Compact) TC fournis (Select
CA302) - </v>
      </c>
      <c r="D156" s="991"/>
      <c r="E156" s="992"/>
      <c r="F156" s="294" t="str">
        <f>IF(A156="","",IF('RECAP GE'!$C$3=1,"",VLOOKUP(K156,'RECAP GE'!$A$11:$D$351,3,FALSE)))</f>
        <v/>
      </c>
      <c r="G156" s="294" t="str">
        <f>IF(B156="","",IF('RECAP GE'!$C$3=1,"",VLOOKUP(K156,'RECAP GE'!$A$11:$D$351,3,FALSE)))</f>
        <v/>
      </c>
      <c r="H156" s="305">
        <f t="shared" si="8"/>
        <v>0</v>
      </c>
      <c r="I156" s="296" t="str">
        <f>IFERROR(IF('RECAP GE'!$C$3=1,VLOOKUP(L154,'RECAP GE'!$A$11:$D$351,4,FALSE),VLOOKUP(K156,'RECAP GE'!$A$11:$D$351,4,FALSE)),"")</f>
        <v>SP160</v>
      </c>
      <c r="J156" s="297" t="str">
        <f t="shared" si="7"/>
        <v/>
      </c>
      <c r="K156" s="428">
        <v>160</v>
      </c>
      <c r="L156" s="428"/>
      <c r="M156" s="257"/>
      <c r="N156" s="257"/>
      <c r="O156" s="257"/>
      <c r="P156" s="257"/>
      <c r="Q156" s="257"/>
      <c r="R156" s="257"/>
      <c r="S156" s="257"/>
      <c r="T156" s="257"/>
      <c r="U156" s="257"/>
      <c r="V156" s="257"/>
      <c r="W156" s="257"/>
      <c r="X156" s="257"/>
      <c r="Y156" s="257"/>
      <c r="Z156" s="257"/>
      <c r="AA156" s="257"/>
      <c r="AB156" s="257"/>
      <c r="AC156" s="257"/>
      <c r="AD156" s="257"/>
      <c r="AE156" s="257"/>
    </row>
    <row r="157" spans="1:31" ht="16.5">
      <c r="A157" s="308"/>
      <c r="B157" s="308"/>
      <c r="C157" s="990" t="str">
        <f>IF('RECAP GE'!$C$3=1,"",VLOOKUP(K157,'RECAP GE'!$A$11:$D$351,2,FALSE))</f>
        <v xml:space="preserve">Moins value disjoncteur250 A 2P
(Compact) TC fournis (Select CA302) - </v>
      </c>
      <c r="D157" s="991"/>
      <c r="E157" s="992"/>
      <c r="F157" s="294" t="str">
        <f>IF(A157="","",IF('RECAP GE'!$C$3=1,"",VLOOKUP(K157,'RECAP GE'!$A$11:$D$351,3,FALSE)))</f>
        <v/>
      </c>
      <c r="G157" s="294" t="str">
        <f>IF(B157="","",IF('RECAP GE'!$C$3=1,"",VLOOKUP(K157,'RECAP GE'!$A$11:$D$351,3,FALSE)))</f>
        <v/>
      </c>
      <c r="H157" s="305">
        <f t="shared" si="8"/>
        <v>0</v>
      </c>
      <c r="I157" s="296" t="str">
        <f>IFERROR(IF('RECAP GE'!$C$3=1,VLOOKUP(L155,'RECAP GE'!$A$11:$D$351,4,FALSE),VLOOKUP(K157,'RECAP GE'!$A$11:$D$351,4,FALSE)),"")</f>
        <v>SP250</v>
      </c>
      <c r="J157" s="297" t="str">
        <f t="shared" si="7"/>
        <v/>
      </c>
      <c r="K157" s="428">
        <v>161</v>
      </c>
      <c r="L157" s="428"/>
      <c r="M157" s="257"/>
      <c r="N157" s="257"/>
      <c r="O157" s="257"/>
      <c r="P157" s="257"/>
      <c r="Q157" s="257"/>
      <c r="R157" s="257"/>
      <c r="S157" s="257"/>
      <c r="T157" s="257"/>
      <c r="U157" s="257"/>
      <c r="V157" s="257"/>
      <c r="W157" s="257"/>
      <c r="X157" s="257"/>
      <c r="Y157" s="257"/>
      <c r="Z157" s="257"/>
      <c r="AA157" s="257"/>
      <c r="AB157" s="257"/>
      <c r="AC157" s="257"/>
      <c r="AD157" s="257"/>
      <c r="AE157" s="257"/>
    </row>
    <row r="158" spans="1:31" ht="16.5">
      <c r="A158" s="308"/>
      <c r="B158" s="308"/>
      <c r="C158" s="990" t="str">
        <f>IF('RECAP GE'!$C$3=1,"",VLOOKUP(K158,'RECAP GE'!$A$11:$D$351,2,FALSE))</f>
        <v xml:space="preserve">Alarme sonore montée dans coffret et Pack de reports à distance figé. (Marche groupe,Défaut général,Alarme ou défaut niveau bas
carburant(Sauf réservoir sur bac)(Impossible avec option CA408) - </v>
      </c>
      <c r="D158" s="991"/>
      <c r="E158" s="992"/>
      <c r="F158" s="294" t="str">
        <f>IF(A158="","",IF('RECAP GE'!$C$3=1,"",VLOOKUP(K158,'RECAP GE'!$A$11:$D$351,3,FALSE)))</f>
        <v/>
      </c>
      <c r="G158" s="294" t="str">
        <f>IF(B158="","",IF('RECAP GE'!$C$3=1,"",VLOOKUP(K158,'RECAP GE'!$A$11:$D$351,3,FALSE)))</f>
        <v/>
      </c>
      <c r="H158" s="305">
        <f t="shared" si="8"/>
        <v>0</v>
      </c>
      <c r="I158" s="296" t="str">
        <f>IFERROR(IF('RECAP GE'!$C$3=1,VLOOKUP(L156,'RECAP GE'!$A$11:$D$351,4,FALSE),VLOOKUP(K158,'RECAP GE'!$A$11:$D$351,4,FALSE)),"")</f>
        <v>CA100</v>
      </c>
      <c r="J158" s="297" t="str">
        <f t="shared" si="7"/>
        <v/>
      </c>
      <c r="K158" s="428">
        <v>228</v>
      </c>
      <c r="L158" s="428"/>
      <c r="M158" s="257"/>
      <c r="N158" s="257"/>
      <c r="O158" s="257"/>
      <c r="P158" s="257"/>
      <c r="Q158" s="257"/>
      <c r="R158" s="257"/>
      <c r="S158" s="257"/>
      <c r="T158" s="257"/>
      <c r="U158" s="257"/>
      <c r="V158" s="257"/>
      <c r="W158" s="257"/>
      <c r="X158" s="257"/>
      <c r="Y158" s="257"/>
      <c r="Z158" s="257"/>
      <c r="AA158" s="257"/>
      <c r="AB158" s="257"/>
      <c r="AC158" s="257"/>
      <c r="AD158" s="257"/>
      <c r="AE158" s="257"/>
    </row>
    <row r="159" spans="1:31" ht="16.5">
      <c r="A159" s="308"/>
      <c r="B159" s="308"/>
      <c r="C159" s="990" t="str">
        <f>IF('RECAP GE'!$C$3=1,"",VLOOKUP(K159,'RECAP GE'!$A$11:$D$351,2,FALSE))</f>
        <v xml:space="preserve">Clé ON/OFF automatisme coffret (Imposé pour groupe de production
sans pack AUTO) - </v>
      </c>
      <c r="D159" s="991"/>
      <c r="E159" s="992"/>
      <c r="F159" s="294" t="str">
        <f>IF(A159="","",IF('RECAP GE'!$C$3=1,"",VLOOKUP(K159,'RECAP GE'!$A$11:$D$351,3,FALSE)))</f>
        <v/>
      </c>
      <c r="G159" s="294" t="str">
        <f>IF(B159="","",IF('RECAP GE'!$C$3=1,"",VLOOKUP(K159,'RECAP GE'!$A$11:$D$351,3,FALSE)))</f>
        <v/>
      </c>
      <c r="H159" s="305">
        <f t="shared" si="8"/>
        <v>0</v>
      </c>
      <c r="I159" s="296" t="str">
        <f>IFERROR(IF('RECAP GE'!$C$3=1,VLOOKUP(L157,'RECAP GE'!$A$11:$D$351,4,FALSE),VLOOKUP(K159,'RECAP GE'!$A$11:$D$351,4,FALSE)),"")</f>
        <v>CA306</v>
      </c>
      <c r="J159" s="297" t="str">
        <f t="shared" si="7"/>
        <v/>
      </c>
      <c r="K159" s="428">
        <v>37</v>
      </c>
      <c r="L159" s="428"/>
      <c r="M159" s="257"/>
      <c r="N159" s="257"/>
      <c r="O159" s="257"/>
      <c r="P159" s="257"/>
      <c r="Q159" s="257"/>
      <c r="R159" s="257"/>
      <c r="S159" s="257"/>
      <c r="T159" s="257"/>
      <c r="U159" s="257"/>
      <c r="V159" s="257"/>
      <c r="W159" s="257"/>
      <c r="X159" s="257"/>
      <c r="Y159" s="257"/>
      <c r="Z159" s="257"/>
      <c r="AA159" s="257"/>
      <c r="AB159" s="257"/>
      <c r="AC159" s="257"/>
      <c r="AD159" s="257"/>
      <c r="AE159" s="257"/>
    </row>
    <row r="160" spans="1:31" ht="16.5">
      <c r="A160" s="308"/>
      <c r="B160" s="308"/>
      <c r="C160" s="990" t="str">
        <f>IF('RECAP GE'!$C$3=1,"",VLOOKUP(K160,'RECAP GE'!$A$11:$D$351,2,FALSE))</f>
        <v xml:space="preserve">Mesure et affichage niveau fuel - </v>
      </c>
      <c r="D160" s="991"/>
      <c r="E160" s="992"/>
      <c r="F160" s="294" t="str">
        <f>IF(A160="","",IF('RECAP GE'!$C$3=1,"",VLOOKUP(K160,'RECAP GE'!$A$11:$D$351,3,FALSE)))</f>
        <v/>
      </c>
      <c r="G160" s="294" t="str">
        <f>IF(B160="","",IF('RECAP GE'!$C$3=1,"",VLOOKUP(K160,'RECAP GE'!$A$11:$D$351,3,FALSE)))</f>
        <v/>
      </c>
      <c r="H160" s="305">
        <f t="shared" si="8"/>
        <v>0</v>
      </c>
      <c r="I160" s="296" t="str">
        <f>IFERROR(IF('RECAP GE'!$C$3=1,VLOOKUP(L158,'RECAP GE'!$A$11:$D$351,4,FALSE),VLOOKUP(K160,'RECAP GE'!$A$11:$D$351,4,FALSE)),"")</f>
        <v>CA301</v>
      </c>
      <c r="J160" s="297" t="str">
        <f t="shared" si="7"/>
        <v/>
      </c>
      <c r="K160" s="428">
        <v>28</v>
      </c>
      <c r="L160" s="428"/>
      <c r="M160" s="257"/>
      <c r="N160" s="257"/>
      <c r="O160" s="257"/>
      <c r="P160" s="257"/>
      <c r="Q160" s="257"/>
      <c r="R160" s="257"/>
      <c r="S160" s="257"/>
      <c r="T160" s="257"/>
      <c r="U160" s="257"/>
      <c r="V160" s="257"/>
      <c r="W160" s="257"/>
      <c r="X160" s="257"/>
      <c r="Y160" s="257"/>
      <c r="Z160" s="257"/>
      <c r="AA160" s="257"/>
      <c r="AB160" s="257"/>
      <c r="AC160" s="257"/>
      <c r="AD160" s="257"/>
      <c r="AE160" s="257"/>
    </row>
    <row r="161" spans="1:31" ht="16.5">
      <c r="A161" s="308"/>
      <c r="B161" s="308"/>
      <c r="C161" s="990" t="str">
        <f>IF('RECAP GE'!$C$3=1,"",VLOOKUP(K161,'RECAP GE'!$A$11:$D$351,2,FALSE))</f>
        <v xml:space="preserve">Affichage grandeurs analogiques sur
écran (PH/TE/GO)(12 V) (Inclus en 24 V) - </v>
      </c>
      <c r="D161" s="991"/>
      <c r="E161" s="992"/>
      <c r="F161" s="294" t="str">
        <f>IF(A161="","",IF('RECAP GE'!$C$3=1,"",VLOOKUP(K161,'RECAP GE'!$A$11:$D$351,3,FALSE)))</f>
        <v/>
      </c>
      <c r="G161" s="294" t="str">
        <f>IF(B161="","",IF('RECAP GE'!$C$3=1,"",VLOOKUP(K161,'RECAP GE'!$A$11:$D$351,3,FALSE)))</f>
        <v/>
      </c>
      <c r="H161" s="305">
        <f t="shared" si="8"/>
        <v>0</v>
      </c>
      <c r="I161" s="296" t="str">
        <f>IFERROR(IF('RECAP GE'!$C$3=1,VLOOKUP(L159,'RECAP GE'!$A$11:$D$351,4,FALSE),VLOOKUP(K161,'RECAP GE'!$A$11:$D$351,4,FALSE)),"")</f>
        <v>CA407</v>
      </c>
      <c r="J161" s="297" t="str">
        <f t="shared" si="7"/>
        <v/>
      </c>
      <c r="K161" s="428">
        <v>31</v>
      </c>
      <c r="L161" s="428"/>
      <c r="M161" s="257"/>
      <c r="N161" s="257"/>
      <c r="O161" s="257"/>
      <c r="P161" s="257"/>
      <c r="Q161" s="257"/>
      <c r="R161" s="257"/>
      <c r="S161" s="257"/>
      <c r="T161" s="257"/>
      <c r="U161" s="257"/>
      <c r="V161" s="257"/>
      <c r="W161" s="257"/>
      <c r="X161" s="257"/>
      <c r="Y161" s="257"/>
      <c r="Z161" s="257"/>
      <c r="AA161" s="257"/>
      <c r="AB161" s="257"/>
      <c r="AC161" s="257"/>
      <c r="AD161" s="257"/>
      <c r="AE161" s="257"/>
    </row>
    <row r="162" spans="1:31" ht="16.5">
      <c r="A162" s="308"/>
      <c r="B162" s="308"/>
      <c r="C162" s="990" t="str">
        <f>IF('RECAP GE'!$C$3=1,"",VLOOKUP(K162,'RECAP GE'!$A$11:$D$351,2,FALSE))</f>
        <v xml:space="preserve">Bac de récupération des fluides sans bouchon de vidange -  - </v>
      </c>
      <c r="D162" s="991"/>
      <c r="E162" s="992"/>
      <c r="F162" s="294" t="str">
        <f>IF(A162="","",IF('RECAP GE'!$C$3=1,"",VLOOKUP(K162,'RECAP GE'!$A$11:$D$351,3,FALSE)))</f>
        <v/>
      </c>
      <c r="G162" s="294" t="str">
        <f>IF(B162="","",IF('RECAP GE'!$C$3=1,"",VLOOKUP(K162,'RECAP GE'!$A$11:$D$351,3,FALSE)))</f>
        <v/>
      </c>
      <c r="H162" s="305">
        <f t="shared" si="8"/>
        <v>0</v>
      </c>
      <c r="I162" s="296" t="str">
        <f>IFERROR(IF('RECAP GE'!$C$3=1,VLOOKUP(L160,'RECAP GE'!$A$11:$D$351,4,FALSE),VLOOKUP(K162,'RECAP GE'!$A$11:$D$351,4,FALSE)),"")</f>
        <v>FD26</v>
      </c>
      <c r="J162" s="297" t="str">
        <f t="shared" si="7"/>
        <v/>
      </c>
      <c r="K162" s="428">
        <v>129</v>
      </c>
      <c r="L162" s="428"/>
      <c r="M162" s="257"/>
      <c r="N162" s="257"/>
      <c r="O162" s="257"/>
      <c r="P162" s="257"/>
      <c r="Q162" s="257"/>
      <c r="R162" s="257"/>
      <c r="S162" s="257"/>
      <c r="T162" s="257"/>
      <c r="U162" s="257"/>
      <c r="V162" s="257"/>
      <c r="W162" s="257"/>
      <c r="X162" s="257"/>
      <c r="Y162" s="257"/>
      <c r="Z162" s="257"/>
      <c r="AA162" s="257"/>
      <c r="AB162" s="257"/>
      <c r="AC162" s="257"/>
      <c r="AD162" s="257"/>
      <c r="AE162" s="257"/>
    </row>
    <row r="163" spans="1:31" ht="16.5">
      <c r="A163" s="308"/>
      <c r="B163" s="308"/>
      <c r="C163" s="990" t="str">
        <f>IF('RECAP GE'!$C$3=1,"",VLOOKUP(K163,'RECAP GE'!$A$11:$D$351,2,FALSE))</f>
        <v xml:space="preserve">Réservoir sur bac 1000 L -  - </v>
      </c>
      <c r="D163" s="991"/>
      <c r="E163" s="992"/>
      <c r="F163" s="294" t="str">
        <f>IF(A163="","",IF('RECAP GE'!$C$3=1,"",VLOOKUP(K163,'RECAP GE'!$A$11:$D$351,3,FALSE)))</f>
        <v/>
      </c>
      <c r="G163" s="294" t="str">
        <f>IF(B163="","",IF('RECAP GE'!$C$3=1,"",VLOOKUP(K163,'RECAP GE'!$A$11:$D$351,3,FALSE)))</f>
        <v/>
      </c>
      <c r="H163" s="305">
        <f t="shared" si="8"/>
        <v>0</v>
      </c>
      <c r="I163" s="296" t="str">
        <f>IFERROR(IF('RECAP GE'!$C$3=1,VLOOKUP(L161,'RECAP GE'!$A$11:$D$351,4,FALSE),VLOOKUP(K163,'RECAP GE'!$A$11:$D$351,4,FALSE)),"")</f>
        <v>FD07</v>
      </c>
      <c r="J163" s="297" t="str">
        <f t="shared" si="7"/>
        <v/>
      </c>
      <c r="K163" s="428">
        <v>137</v>
      </c>
      <c r="L163" s="428"/>
      <c r="M163" s="257"/>
      <c r="N163" s="257"/>
      <c r="O163" s="257"/>
      <c r="P163" s="257"/>
      <c r="Q163" s="257"/>
      <c r="R163" s="257"/>
      <c r="S163" s="257"/>
      <c r="T163" s="257"/>
      <c r="U163" s="257"/>
      <c r="V163" s="257"/>
      <c r="W163" s="257"/>
      <c r="X163" s="257"/>
      <c r="Y163" s="257"/>
      <c r="Z163" s="257"/>
      <c r="AA163" s="257"/>
      <c r="AB163" s="257"/>
      <c r="AC163" s="257"/>
      <c r="AD163" s="257"/>
      <c r="AE163" s="257"/>
    </row>
    <row r="164" spans="1:31" ht="16.5">
      <c r="A164" s="308"/>
      <c r="B164" s="308"/>
      <c r="C164" s="990" t="str">
        <f>IF('RECAP GE'!$C$3=1,"",VLOOKUP(K164,'RECAP GE'!$A$11:$D$351,2,FALSE))</f>
        <v xml:space="preserve">Sécurité niveau bas carburant pour réservoir séparé - </v>
      </c>
      <c r="D164" s="991"/>
      <c r="E164" s="992"/>
      <c r="F164" s="294" t="str">
        <f>IF(A164="","",IF('RECAP GE'!$C$3=1,"",VLOOKUP(K164,'RECAP GE'!$A$11:$D$351,3,FALSE)))</f>
        <v/>
      </c>
      <c r="G164" s="294" t="str">
        <f>IF(B164="","",IF('RECAP GE'!$C$3=1,"",VLOOKUP(K164,'RECAP GE'!$A$11:$D$351,3,FALSE)))</f>
        <v/>
      </c>
      <c r="H164" s="305">
        <f t="shared" si="8"/>
        <v>0</v>
      </c>
      <c r="I164" s="296" t="str">
        <f>IFERROR(IF('RECAP GE'!$C$3=1,VLOOKUP(L162,'RECAP GE'!$A$11:$D$351,4,FALSE),VLOOKUP(K164,'RECAP GE'!$A$11:$D$351,4,FALSE)),"")</f>
        <v>CA616</v>
      </c>
      <c r="J164" s="297" t="str">
        <f t="shared" si="7"/>
        <v/>
      </c>
      <c r="K164" s="428">
        <v>199</v>
      </c>
      <c r="L164" s="428"/>
      <c r="M164" s="257"/>
      <c r="N164" s="257"/>
      <c r="O164" s="257"/>
      <c r="P164" s="257"/>
      <c r="Q164" s="257"/>
      <c r="R164" s="257"/>
      <c r="S164" s="257"/>
      <c r="T164" s="257"/>
      <c r="U164" s="257"/>
      <c r="V164" s="257"/>
      <c r="W164" s="257"/>
      <c r="X164" s="257"/>
      <c r="Y164" s="257"/>
      <c r="Z164" s="257"/>
      <c r="AA164" s="257"/>
      <c r="AB164" s="257"/>
      <c r="AC164" s="257"/>
      <c r="AD164" s="257"/>
      <c r="AE164" s="257"/>
    </row>
    <row r="165" spans="1:31" ht="16.5">
      <c r="A165" s="308"/>
      <c r="B165" s="308"/>
      <c r="C165" s="990" t="str">
        <f>IF('RECAP GE'!$C$3=1,"",VLOOKUP(K165,'RECAP GE'!$A$11:$D$351,2,FALSE))</f>
        <v xml:space="preserve">Alarme niveau bas carburant pour réservoir séparé - </v>
      </c>
      <c r="D165" s="991"/>
      <c r="E165" s="992"/>
      <c r="F165" s="294" t="str">
        <f>IF(A165="","",IF('RECAP GE'!$C$3=1,"",VLOOKUP(K165,'RECAP GE'!$A$11:$D$351,3,FALSE)))</f>
        <v/>
      </c>
      <c r="G165" s="294" t="str">
        <f>IF(B165="","",IF('RECAP GE'!$C$3=1,"",VLOOKUP(K165,'RECAP GE'!$A$11:$D$351,3,FALSE)))</f>
        <v/>
      </c>
      <c r="H165" s="305">
        <f t="shared" si="8"/>
        <v>0</v>
      </c>
      <c r="I165" s="296" t="str">
        <f>IFERROR(IF('RECAP GE'!$C$3=1,VLOOKUP(L163,'RECAP GE'!$A$11:$D$351,4,FALSE),VLOOKUP(K165,'RECAP GE'!$A$11:$D$351,4,FALSE)),"")</f>
        <v>CA617</v>
      </c>
      <c r="J165" s="297" t="str">
        <f t="shared" si="7"/>
        <v/>
      </c>
      <c r="K165" s="428">
        <v>200</v>
      </c>
      <c r="M165" s="257"/>
      <c r="N165" s="257"/>
      <c r="O165" s="257"/>
      <c r="P165" s="257"/>
      <c r="Q165" s="257"/>
      <c r="R165" s="257"/>
      <c r="S165" s="257"/>
      <c r="T165" s="257"/>
      <c r="U165" s="257"/>
      <c r="V165" s="257"/>
      <c r="W165" s="257"/>
      <c r="X165" s="257"/>
      <c r="Y165" s="257"/>
      <c r="Z165" s="257"/>
      <c r="AA165" s="257"/>
      <c r="AB165" s="257"/>
      <c r="AC165" s="257"/>
      <c r="AD165" s="257"/>
      <c r="AE165" s="257"/>
    </row>
    <row r="166" spans="1:31" ht="16.5">
      <c r="A166" s="308"/>
      <c r="B166" s="308"/>
      <c r="C166" s="976" t="s">
        <v>2346</v>
      </c>
      <c r="D166" s="977"/>
      <c r="E166" s="978"/>
      <c r="F166" s="294"/>
      <c r="G166" s="294"/>
      <c r="H166" s="305"/>
      <c r="I166" s="296"/>
      <c r="J166" s="297"/>
      <c r="K166" s="428"/>
      <c r="L166" s="626" t="str">
        <f>IF(A167="x",C167,IF(A168="x",C168,IF(A169="x",C169,IF(A170="x",C170,IF(A171="x",C171,IF(A172="x",C172,IF(A173="x",C173,IF(A174="x",C174,IF(A175="x",C175,IF(A176="x",C176,IF(A177="x",C177,IF(A178="x",C178,IF(A179="x",C179,IF(A180="x",C180,IF(A181="x",C181,IF(A182="x",C182,IF(A184="x",C184,IF(A185="x",C185,IF(A186="x",C186,IF(A187="x",C187,IF(A188="x",C188,IF(A189="x",C189,IF(A190="x",C190,IF(A191="x",C191,IF(A192="x",C192,IF(A193="x",C193,IF(A194="x",C194,IF(A195="x",C195,IF(A196="x",C196,IF(A197="x",C197,IF(A198="x",C198,IF(A199="x",C199,"sans"))))))))))))))))))))))))))))))))</f>
        <v>sans</v>
      </c>
      <c r="M166" s="257"/>
      <c r="N166" s="257"/>
      <c r="O166" s="257"/>
      <c r="P166" s="257"/>
      <c r="Q166" s="257"/>
      <c r="S166" s="257"/>
      <c r="T166" s="257"/>
      <c r="U166" s="257"/>
      <c r="V166" s="257"/>
      <c r="W166" s="257"/>
      <c r="X166" s="257"/>
      <c r="Y166" s="257"/>
      <c r="Z166" s="257"/>
      <c r="AA166" s="257"/>
      <c r="AB166" s="257"/>
      <c r="AC166" s="257"/>
      <c r="AD166" s="257"/>
      <c r="AE166" s="257"/>
    </row>
    <row r="167" spans="1:31" ht="16.5" outlineLevel="1">
      <c r="A167" s="308"/>
      <c r="B167" s="308"/>
      <c r="C167" s="990" t="str">
        <f>IF('RECAP GE'!$C$3=1,VLOOKUP(L167,'RECAP GE'!$A$11:$D$351,2,FALSE),VLOOKUP(K167,'RECAP GE'!$A$11:$D$351,2,FALSE))</f>
        <v xml:space="preserve">35A 4P - INS VERSO 100 séparé 35 A 4P (Par interrupteur motorisé) IP31 - </v>
      </c>
      <c r="D167" s="991"/>
      <c r="E167" s="992"/>
      <c r="F167" s="294" t="str">
        <f>IF(A167="","",IF('RECAP GE'!$C$3=1,VLOOKUP(L167,'RECAP GE'!$A$11:$D$351,3,FALSE),VLOOKUP(K167,'RECAP GE'!$A$11:$D$351,3,FALSE)))</f>
        <v/>
      </c>
      <c r="G167" s="294" t="str">
        <f>IF(B167="","",IF('RECAP GE'!$C$3=1,VLOOKUP(L167,'RECAP GE'!$A$11:$D$351,3,FALSE),VLOOKUP(K167,'RECAP GE'!$A$11:$D$351,3,FALSE)))</f>
        <v/>
      </c>
      <c r="H167" s="305">
        <f t="shared" ref="H167:H182" si="9">IFERROR(IF(B167="",0,G167*$M$15*$M$16*($F$264+1)),"")</f>
        <v>0</v>
      </c>
      <c r="I167" s="296" t="str">
        <f>IFERROR(IF('RECAP GE'!$C$3=1,VLOOKUP(L167,'RECAP GE'!$A$11:$D$351,4,FALSE),VLOOKUP(K167,'RECAP GE'!$A$11:$D$351,4,FALSE)),"")</f>
        <v>INS354</v>
      </c>
      <c r="J167" s="297" t="str">
        <f t="shared" si="7"/>
        <v/>
      </c>
      <c r="K167" s="428">
        <v>40</v>
      </c>
      <c r="L167" s="428">
        <v>80</v>
      </c>
      <c r="M167" s="257"/>
      <c r="N167" s="257"/>
      <c r="O167" s="257"/>
      <c r="P167" s="257"/>
      <c r="Q167" s="257"/>
      <c r="S167" s="257"/>
      <c r="T167" s="257"/>
      <c r="U167" s="257"/>
      <c r="V167" s="257"/>
      <c r="W167" s="257"/>
      <c r="X167" s="257"/>
      <c r="Y167" s="257"/>
      <c r="Z167" s="257"/>
      <c r="AA167" s="257"/>
      <c r="AB167" s="257"/>
      <c r="AC167" s="257"/>
      <c r="AD167" s="257"/>
      <c r="AE167" s="257"/>
    </row>
    <row r="168" spans="1:31" ht="16.5" outlineLevel="1">
      <c r="A168" s="308"/>
      <c r="B168" s="308"/>
      <c r="C168" s="990" t="str">
        <f>IF('RECAP GE'!$C$3=1,VLOOKUP(L168,'RECAP GE'!$A$11:$D$351,2,FALSE),VLOOKUP(K168,'RECAP GE'!$A$11:$D$351,2,FALSE))</f>
        <v xml:space="preserve">63A 4P - INS VERSO 100 séparé 63 A 4P (Par interrupteur motorisé) IP31 - </v>
      </c>
      <c r="D168" s="991"/>
      <c r="E168" s="992"/>
      <c r="F168" s="294" t="str">
        <f>IF(A168="","",IF('RECAP GE'!$C$3=1,VLOOKUP(L168,'RECAP GE'!$A$11:$D$351,3,FALSE),VLOOKUP(K168,'RECAP GE'!$A$11:$D$351,3,FALSE)))</f>
        <v/>
      </c>
      <c r="G168" s="294" t="str">
        <f>IF(B168="","",IF('RECAP GE'!$C$3=1,VLOOKUP(L168,'RECAP GE'!$A$11:$D$351,3,FALSE),VLOOKUP(K168,'RECAP GE'!$A$11:$D$351,3,FALSE)))</f>
        <v/>
      </c>
      <c r="H168" s="305">
        <f t="shared" si="9"/>
        <v>0</v>
      </c>
      <c r="I168" s="296" t="str">
        <f>IFERROR(IF('RECAP GE'!$C$3=1,VLOOKUP(L168,'RECAP GE'!$A$11:$D$351,4,FALSE),VLOOKUP(K168,'RECAP GE'!$A$11:$D$351,4,FALSE)),"")</f>
        <v>INS634</v>
      </c>
      <c r="J168" s="297" t="str">
        <f t="shared" si="7"/>
        <v/>
      </c>
      <c r="K168" s="428">
        <v>41</v>
      </c>
      <c r="L168" s="428">
        <v>81</v>
      </c>
      <c r="M168" s="257"/>
      <c r="N168" s="257"/>
      <c r="O168" s="257"/>
      <c r="P168" s="257"/>
      <c r="Q168" s="257"/>
      <c r="R168" s="257"/>
      <c r="S168" s="257"/>
      <c r="T168" s="257"/>
      <c r="U168" s="257"/>
      <c r="V168" s="257"/>
      <c r="W168" s="257"/>
      <c r="X168" s="257"/>
      <c r="Y168" s="257"/>
      <c r="Z168" s="257"/>
      <c r="AA168" s="257"/>
      <c r="AB168" s="257"/>
      <c r="AC168" s="257"/>
      <c r="AD168" s="257"/>
      <c r="AE168" s="257"/>
    </row>
    <row r="169" spans="1:31" ht="16.5" outlineLevel="1">
      <c r="A169" s="308"/>
      <c r="B169" s="308"/>
      <c r="C169" s="990" t="str">
        <f>IF('RECAP GE'!$C$3=1,VLOOKUP(L169,'RECAP GE'!$A$11:$D$351,2,FALSE),VLOOKUP(K169,'RECAP GE'!$A$11:$D$351,2,FALSE))</f>
        <v xml:space="preserve">100A 4P - INS VERSO 100 séparé 100 A 4P (Par interrupteur motorisé) IP31 - </v>
      </c>
      <c r="D169" s="991"/>
      <c r="E169" s="992"/>
      <c r="F169" s="294" t="str">
        <f>IF(A169="","",IF('RECAP GE'!$C$3=1,VLOOKUP(L169,'RECAP GE'!$A$11:$D$351,3,FALSE),VLOOKUP(K169,'RECAP GE'!$A$11:$D$351,3,FALSE)))</f>
        <v/>
      </c>
      <c r="G169" s="294" t="str">
        <f>IF(B169="","",IF('RECAP GE'!$C$3=1,VLOOKUP(L169,'RECAP GE'!$A$11:$D$351,3,FALSE),VLOOKUP(K169,'RECAP GE'!$A$11:$D$351,3,FALSE)))</f>
        <v/>
      </c>
      <c r="H169" s="305">
        <f t="shared" si="9"/>
        <v>0</v>
      </c>
      <c r="I169" s="296" t="str">
        <f>IFERROR(IF('RECAP GE'!$C$3=1,VLOOKUP(L169,'RECAP GE'!$A$11:$D$351,4,FALSE),VLOOKUP(K169,'RECAP GE'!$A$11:$D$351,4,FALSE)),"")</f>
        <v>INS104</v>
      </c>
      <c r="J169" s="297" t="str">
        <f t="shared" si="7"/>
        <v/>
      </c>
      <c r="K169" s="428">
        <v>42</v>
      </c>
      <c r="L169" s="428">
        <v>82</v>
      </c>
      <c r="M169" s="257"/>
      <c r="N169" s="257"/>
      <c r="O169" s="257"/>
      <c r="P169" s="257"/>
      <c r="Q169" s="257"/>
      <c r="R169" s="257"/>
      <c r="S169" s="257"/>
      <c r="T169" s="257"/>
      <c r="U169" s="257"/>
      <c r="V169" s="257"/>
      <c r="W169" s="257"/>
      <c r="X169" s="257"/>
      <c r="Y169" s="257"/>
      <c r="Z169" s="257"/>
      <c r="AA169" s="257"/>
      <c r="AB169" s="257"/>
      <c r="AC169" s="257"/>
      <c r="AD169" s="257"/>
      <c r="AE169" s="257"/>
    </row>
    <row r="170" spans="1:31" ht="16.5" outlineLevel="1">
      <c r="A170" s="308"/>
      <c r="B170" s="308"/>
      <c r="C170" s="990" t="str">
        <f>IF('RECAP GE'!$C$3=1,VLOOKUP(L170,'RECAP GE'!$A$11:$D$351,2,FALSE),VLOOKUP(K170,'RECAP GE'!$A$11:$D$351,2,FALSE))</f>
        <v xml:space="preserve">125A 4P - INS VERSO 100 séparé 125 A 4P (Par interrupteur motorisé) IP31 - </v>
      </c>
      <c r="D170" s="991"/>
      <c r="E170" s="992"/>
      <c r="F170" s="294" t="str">
        <f>IF(A170="","",IF('RECAP GE'!$C$3=1,VLOOKUP(L170,'RECAP GE'!$A$11:$D$351,3,FALSE),VLOOKUP(K170,'RECAP GE'!$A$11:$D$351,3,FALSE)))</f>
        <v/>
      </c>
      <c r="G170" s="294" t="str">
        <f>IF(B170="","",IF('RECAP GE'!$C$3=1,VLOOKUP(L170,'RECAP GE'!$A$11:$D$351,3,FALSE),VLOOKUP(K170,'RECAP GE'!$A$11:$D$351,3,FALSE)))</f>
        <v/>
      </c>
      <c r="H170" s="305">
        <f t="shared" si="9"/>
        <v>0</v>
      </c>
      <c r="I170" s="296" t="str">
        <f>IFERROR(IF('RECAP GE'!$C$3=1,VLOOKUP(L170,'RECAP GE'!$A$11:$D$351,4,FALSE),VLOOKUP(K170,'RECAP GE'!$A$11:$D$351,4,FALSE)),"")</f>
        <v>INS124</v>
      </c>
      <c r="J170" s="297" t="str">
        <f t="shared" si="7"/>
        <v/>
      </c>
      <c r="K170" s="428">
        <v>43</v>
      </c>
      <c r="L170" s="428">
        <v>83</v>
      </c>
      <c r="M170" s="257"/>
      <c r="N170" s="257"/>
      <c r="O170" s="257"/>
      <c r="P170" s="257"/>
      <c r="Q170" s="257"/>
      <c r="R170" s="257"/>
      <c r="S170" s="257"/>
      <c r="T170" s="257"/>
      <c r="U170" s="257"/>
      <c r="V170" s="257"/>
      <c r="W170" s="257"/>
      <c r="X170" s="257"/>
      <c r="Y170" s="257"/>
      <c r="Z170" s="257"/>
      <c r="AA170" s="257"/>
      <c r="AB170" s="257"/>
      <c r="AC170" s="257"/>
      <c r="AD170" s="257"/>
      <c r="AE170" s="257"/>
    </row>
    <row r="171" spans="1:31" ht="16.5" outlineLevel="1">
      <c r="A171" s="308"/>
      <c r="B171" s="308"/>
      <c r="C171" s="990" t="str">
        <f>IF('RECAP GE'!$C$3=1,VLOOKUP(L171,'RECAP GE'!$A$11:$D$351,2,FALSE),VLOOKUP(K171,'RECAP GE'!$A$11:$D$351,2,FALSE))</f>
        <v xml:space="preserve">160A 4P - INS VERSO 100 séparé 160 A 4P (Par interrupteur motorisé) IP31 - </v>
      </c>
      <c r="D171" s="991"/>
      <c r="E171" s="992"/>
      <c r="F171" s="294" t="str">
        <f>IF(A171="","",IF('RECAP GE'!$C$3=1,VLOOKUP(L171,'RECAP GE'!$A$11:$D$351,3,FALSE),VLOOKUP(K171,'RECAP GE'!$A$11:$D$351,3,FALSE)))</f>
        <v/>
      </c>
      <c r="G171" s="294" t="str">
        <f>IF(B171="","",IF('RECAP GE'!$C$3=1,VLOOKUP(L171,'RECAP GE'!$A$11:$D$351,3,FALSE),VLOOKUP(K171,'RECAP GE'!$A$11:$D$351,3,FALSE)))</f>
        <v/>
      </c>
      <c r="H171" s="305">
        <f t="shared" si="9"/>
        <v>0</v>
      </c>
      <c r="I171" s="296" t="str">
        <f>IFERROR(IF('RECAP GE'!$C$3=1,VLOOKUP(L171,'RECAP GE'!$A$11:$D$351,4,FALSE),VLOOKUP(K171,'RECAP GE'!$A$11:$D$351,4,FALSE)),"")</f>
        <v>INS164</v>
      </c>
      <c r="J171" s="297" t="str">
        <f t="shared" si="7"/>
        <v/>
      </c>
      <c r="K171" s="428">
        <v>44</v>
      </c>
      <c r="L171" s="428">
        <v>84</v>
      </c>
      <c r="M171" s="257"/>
      <c r="N171" s="257"/>
      <c r="O171" s="257"/>
      <c r="P171" s="257"/>
      <c r="Q171" s="257"/>
      <c r="R171" s="257"/>
      <c r="S171" s="257"/>
      <c r="T171" s="257"/>
      <c r="U171" s="257"/>
      <c r="V171" s="257"/>
      <c r="W171" s="257"/>
      <c r="X171" s="257"/>
      <c r="Y171" s="257"/>
      <c r="Z171" s="257"/>
      <c r="AA171" s="257"/>
      <c r="AB171" s="257"/>
      <c r="AC171" s="257"/>
      <c r="AD171" s="257"/>
      <c r="AE171" s="257"/>
    </row>
    <row r="172" spans="1:31" ht="16.5" outlineLevel="1">
      <c r="A172" s="308"/>
      <c r="B172" s="308"/>
      <c r="C172" s="990" t="str">
        <f>IF('RECAP GE'!$C$3=1,VLOOKUP(L172,'RECAP GE'!$A$11:$D$351,2,FALSE),VLOOKUP(K172,'RECAP GE'!$A$11:$D$351,2,FALSE))</f>
        <v xml:space="preserve">200A 4P - INS VERSO 200 séparé 200 A 4P (Par interrupteur motorisé) IP20 - </v>
      </c>
      <c r="D172" s="991"/>
      <c r="E172" s="992"/>
      <c r="F172" s="294" t="str">
        <f>IF(A172="","",IF('RECAP GE'!$C$3=1,VLOOKUP(L172,'RECAP GE'!$A$11:$D$351,3,FALSE),VLOOKUP(K172,'RECAP GE'!$A$11:$D$351,3,FALSE)))</f>
        <v/>
      </c>
      <c r="G172" s="294" t="str">
        <f>IF(B172="","",IF('RECAP GE'!$C$3=1,VLOOKUP(L172,'RECAP GE'!$A$11:$D$351,3,FALSE),VLOOKUP(K172,'RECAP GE'!$A$11:$D$351,3,FALSE)))</f>
        <v/>
      </c>
      <c r="H172" s="305">
        <f t="shared" si="9"/>
        <v>0</v>
      </c>
      <c r="I172" s="296" t="str">
        <f>IFERROR(IF('RECAP GE'!$C$3=1,VLOOKUP(L172,'RECAP GE'!$A$11:$D$351,4,FALSE),VLOOKUP(K172,'RECAP GE'!$A$11:$D$351,4,FALSE)),"")</f>
        <v>INB204</v>
      </c>
      <c r="J172" s="297" t="str">
        <f t="shared" si="7"/>
        <v/>
      </c>
      <c r="K172" s="428">
        <v>57</v>
      </c>
      <c r="L172" s="428">
        <v>90</v>
      </c>
      <c r="M172" s="257"/>
      <c r="N172" s="257"/>
      <c r="O172" s="257"/>
      <c r="P172" s="257"/>
      <c r="Q172" s="257"/>
      <c r="R172" s="257"/>
      <c r="S172" s="348"/>
      <c r="T172" s="257"/>
      <c r="U172" s="257"/>
      <c r="V172" s="257"/>
      <c r="W172" s="257"/>
      <c r="X172" s="257"/>
      <c r="Y172" s="257"/>
      <c r="Z172" s="257"/>
      <c r="AA172" s="257"/>
      <c r="AB172" s="257"/>
      <c r="AC172" s="257"/>
      <c r="AD172" s="257"/>
      <c r="AE172" s="257"/>
    </row>
    <row r="173" spans="1:31" ht="16.5" outlineLevel="1">
      <c r="A173" s="308"/>
      <c r="B173" s="308"/>
      <c r="C173" s="990" t="str">
        <f>IF('RECAP GE'!$C$3=1,VLOOKUP(L173,'RECAP GE'!$A$11:$D$351,2,FALSE),VLOOKUP(K173,'RECAP GE'!$A$11:$D$351,2,FALSE))</f>
        <v xml:space="preserve">250A 4P - INS VERSO 200 séparé 250 A 4P (Par interrupteur motorisé) IP20 - </v>
      </c>
      <c r="D173" s="991"/>
      <c r="E173" s="992"/>
      <c r="F173" s="294" t="str">
        <f>IF(A173="","",IF('RECAP GE'!$C$3=1,VLOOKUP(L173,'RECAP GE'!$A$11:$D$351,3,FALSE),VLOOKUP(K173,'RECAP GE'!$A$11:$D$351,3,FALSE)))</f>
        <v/>
      </c>
      <c r="G173" s="294" t="str">
        <f>IF(B173="","",IF('RECAP GE'!$C$3=1,VLOOKUP(L173,'RECAP GE'!$A$11:$D$351,3,FALSE),VLOOKUP(K173,'RECAP GE'!$A$11:$D$351,3,FALSE)))</f>
        <v/>
      </c>
      <c r="H173" s="305">
        <f t="shared" si="9"/>
        <v>0</v>
      </c>
      <c r="I173" s="296" t="str">
        <f>IFERROR(IF('RECAP GE'!$C$3=1,VLOOKUP(L173,'RECAP GE'!$A$11:$D$351,4,FALSE),VLOOKUP(K173,'RECAP GE'!$A$11:$D$351,4,FALSE)),"")</f>
        <v>INB254</v>
      </c>
      <c r="J173" s="297" t="str">
        <f t="shared" si="7"/>
        <v/>
      </c>
      <c r="K173" s="428">
        <v>58</v>
      </c>
      <c r="L173" s="428">
        <v>91</v>
      </c>
      <c r="M173" s="257"/>
      <c r="N173" s="257"/>
      <c r="O173" s="257"/>
      <c r="P173" s="257"/>
      <c r="Q173" s="257"/>
      <c r="R173" s="257"/>
      <c r="S173" s="348"/>
      <c r="T173" s="257"/>
      <c r="U173" s="257"/>
      <c r="V173" s="257"/>
      <c r="W173" s="257"/>
      <c r="X173" s="257"/>
      <c r="Y173" s="257"/>
      <c r="Z173" s="257"/>
      <c r="AA173" s="257"/>
      <c r="AB173" s="257"/>
      <c r="AC173" s="257"/>
      <c r="AD173" s="257"/>
      <c r="AE173" s="257"/>
    </row>
    <row r="174" spans="1:31" ht="16.5" outlineLevel="1">
      <c r="A174" s="308"/>
      <c r="B174" s="308"/>
      <c r="C174" s="990" t="str">
        <f>IF('RECAP GE'!$C$3=1,VLOOKUP(L174,'RECAP GE'!$A$11:$D$351,2,FALSE),VLOOKUP(K174,'RECAP GE'!$A$11:$D$351,2,FALSE))</f>
        <v xml:space="preserve">400A 4P - INS VERSO 200 séparé 400 A 4P (Par interrupteur motorisé) IP20 - </v>
      </c>
      <c r="D174" s="991"/>
      <c r="E174" s="992"/>
      <c r="F174" s="294" t="str">
        <f>IF(A174="","",IF('RECAP GE'!$C$3=1,VLOOKUP(L174,'RECAP GE'!$A$11:$D$351,3,FALSE),VLOOKUP(K174,'RECAP GE'!$A$11:$D$351,3,FALSE)))</f>
        <v/>
      </c>
      <c r="G174" s="294" t="str">
        <f>IF(B174="","",IF('RECAP GE'!$C$3=1,VLOOKUP(L174,'RECAP GE'!$A$11:$D$351,3,FALSE),VLOOKUP(K174,'RECAP GE'!$A$11:$D$351,3,FALSE)))</f>
        <v/>
      </c>
      <c r="H174" s="305">
        <f t="shared" si="9"/>
        <v>0</v>
      </c>
      <c r="I174" s="296" t="str">
        <f>IFERROR(IF('RECAP GE'!$C$3=1,VLOOKUP(L174,'RECAP GE'!$A$11:$D$351,4,FALSE),VLOOKUP(K174,'RECAP GE'!$A$11:$D$351,4,FALSE)),"")</f>
        <v>INB404</v>
      </c>
      <c r="J174" s="297" t="str">
        <f t="shared" si="7"/>
        <v/>
      </c>
      <c r="K174" s="428">
        <v>45</v>
      </c>
      <c r="L174" s="428">
        <v>85</v>
      </c>
      <c r="M174" s="257"/>
      <c r="N174" s="257"/>
      <c r="O174" s="257"/>
      <c r="P174" s="257"/>
      <c r="Q174" s="257"/>
      <c r="R174" s="257"/>
      <c r="S174" s="348"/>
      <c r="T174" s="257"/>
      <c r="U174" s="257"/>
      <c r="V174" s="257"/>
      <c r="W174" s="257"/>
      <c r="X174" s="257"/>
      <c r="Y174" s="257"/>
      <c r="Z174" s="257"/>
      <c r="AA174" s="257"/>
      <c r="AB174" s="257"/>
      <c r="AC174" s="257"/>
      <c r="AD174" s="257"/>
      <c r="AE174" s="257"/>
    </row>
    <row r="175" spans="1:31" ht="16.5" outlineLevel="1">
      <c r="A175" s="308"/>
      <c r="B175" s="308"/>
      <c r="C175" s="990" t="str">
        <f>IF('RECAP GE'!$C$3=1,VLOOKUP(L175,'RECAP GE'!$A$11:$D$351,2,FALSE),VLOOKUP(K175,'RECAP GE'!$A$11:$D$351,2,FALSE))</f>
        <v xml:space="preserve">630A 4P - INS VERSO 200 séparé 630 A 4P (Par interrupteur motorisé) IP20 - </v>
      </c>
      <c r="D175" s="991"/>
      <c r="E175" s="992"/>
      <c r="F175" s="294" t="str">
        <f>IF(A175="","",IF('RECAP GE'!$C$3=1,VLOOKUP(L175,'RECAP GE'!$A$11:$D$351,3,FALSE),VLOOKUP(K175,'RECAP GE'!$A$11:$D$351,3,FALSE)))</f>
        <v/>
      </c>
      <c r="G175" s="294" t="str">
        <f>IF(B175="","",IF('RECAP GE'!$C$3=1,VLOOKUP(L175,'RECAP GE'!$A$11:$D$351,3,FALSE),VLOOKUP(K175,'RECAP GE'!$A$11:$D$351,3,FALSE)))</f>
        <v/>
      </c>
      <c r="H175" s="305">
        <f t="shared" si="9"/>
        <v>0</v>
      </c>
      <c r="I175" s="296" t="str">
        <f>IFERROR(IF('RECAP GE'!$C$3=1,VLOOKUP(L175,'RECAP GE'!$A$11:$D$351,4,FALSE),VLOOKUP(K175,'RECAP GE'!$A$11:$D$351,4,FALSE)),"")</f>
        <v>INB634</v>
      </c>
      <c r="J175" s="297" t="str">
        <f t="shared" si="7"/>
        <v/>
      </c>
      <c r="K175" s="428">
        <v>46</v>
      </c>
      <c r="L175" s="428">
        <v>86</v>
      </c>
      <c r="M175" s="257"/>
      <c r="N175" s="257"/>
      <c r="O175" s="257"/>
      <c r="P175" s="257"/>
      <c r="Q175" s="257"/>
      <c r="R175" s="257"/>
      <c r="S175" s="348"/>
      <c r="T175" s="257"/>
      <c r="U175" s="257"/>
      <c r="V175" s="257"/>
      <c r="W175" s="257"/>
      <c r="X175" s="257"/>
      <c r="Y175" s="257"/>
      <c r="Z175" s="257"/>
      <c r="AA175" s="257"/>
      <c r="AB175" s="257"/>
      <c r="AC175" s="257"/>
      <c r="AD175" s="257"/>
      <c r="AE175" s="257"/>
    </row>
    <row r="176" spans="1:31" ht="16.5" outlineLevel="1">
      <c r="A176" s="308"/>
      <c r="B176" s="308"/>
      <c r="C176" s="990" t="str">
        <f>IF('RECAP GE'!$C$3=1,VLOOKUP(L176,'RECAP GE'!$A$11:$D$351,2,FALSE),VLOOKUP(K176,'RECAP GE'!$A$11:$D$351,2,FALSE))</f>
        <v xml:space="preserve">800A 4P - INS VERSO 200 séparé 800 A 4P (Par interrupteur motorisé) IP55 - </v>
      </c>
      <c r="D176" s="991"/>
      <c r="E176" s="992"/>
      <c r="F176" s="294" t="str">
        <f>IF(A176="","",IF('RECAP GE'!$C$3=1,VLOOKUP(L176,'RECAP GE'!$A$11:$D$351,3,FALSE),VLOOKUP(K176,'RECAP GE'!$A$11:$D$351,3,FALSE)))</f>
        <v/>
      </c>
      <c r="G176" s="294" t="str">
        <f>IF(B176="","",IF('RECAP GE'!$C$3=1,VLOOKUP(L176,'RECAP GE'!$A$11:$D$351,3,FALSE),VLOOKUP(K176,'RECAP GE'!$A$11:$D$351,3,FALSE)))</f>
        <v/>
      </c>
      <c r="H176" s="305">
        <f t="shared" si="9"/>
        <v>0</v>
      </c>
      <c r="I176" s="296" t="str">
        <f>IFERROR(IF('RECAP GE'!$C$3=1,VLOOKUP(L176,'RECAP GE'!$A$11:$D$351,4,FALSE),VLOOKUP(K176,'RECAP GE'!$A$11:$D$351,4,FALSE)),"")</f>
        <v>INB804</v>
      </c>
      <c r="J176" s="297" t="str">
        <f t="shared" si="7"/>
        <v/>
      </c>
      <c r="K176" s="428">
        <v>47</v>
      </c>
      <c r="L176" s="428">
        <v>87</v>
      </c>
      <c r="M176" s="257"/>
      <c r="N176" s="257"/>
      <c r="O176" s="257"/>
      <c r="P176" s="257"/>
      <c r="Q176" s="257"/>
      <c r="R176" s="257"/>
      <c r="S176" s="257"/>
      <c r="T176" s="257"/>
      <c r="U176" s="257"/>
      <c r="V176" s="257"/>
      <c r="W176" s="257"/>
      <c r="X176" s="257"/>
      <c r="Y176" s="257"/>
      <c r="Z176" s="257"/>
      <c r="AA176" s="257"/>
      <c r="AB176" s="257"/>
      <c r="AC176" s="257"/>
      <c r="AD176" s="257"/>
      <c r="AE176" s="257"/>
    </row>
    <row r="177" spans="1:31" ht="16.5" outlineLevel="1">
      <c r="A177" s="308"/>
      <c r="B177" s="308"/>
      <c r="C177" s="990" t="str">
        <f>IF('RECAP GE'!$C$3=1,VLOOKUP(L177,'RECAP GE'!$A$11:$D$351,2,FALSE),VLOOKUP(K177,'RECAP GE'!$A$11:$D$351,2,FALSE))</f>
        <v xml:space="preserve">1 000A 4P - INS VERSO 200 séparé 1000 A 4P (Par interrupteur motorisé) IP55 - </v>
      </c>
      <c r="D177" s="991"/>
      <c r="E177" s="992"/>
      <c r="F177" s="294" t="str">
        <f>IF(A177="","",IF('RECAP GE'!$C$3=1,VLOOKUP(L177,'RECAP GE'!$A$11:$D$351,3,FALSE),VLOOKUP(K177,'RECAP GE'!$A$11:$D$351,3,FALSE)))</f>
        <v/>
      </c>
      <c r="G177" s="294" t="str">
        <f>IF(B177="","",IF('RECAP GE'!$C$3=1,VLOOKUP(L177,'RECAP GE'!$A$11:$D$351,3,FALSE),VLOOKUP(K177,'RECAP GE'!$A$11:$D$351,3,FALSE)))</f>
        <v/>
      </c>
      <c r="H177" s="305">
        <f t="shared" si="9"/>
        <v>0</v>
      </c>
      <c r="I177" s="296" t="str">
        <f>IFERROR(IF('RECAP GE'!$C$3=1,VLOOKUP(L177,'RECAP GE'!$A$11:$D$351,4,FALSE),VLOOKUP(K177,'RECAP GE'!$A$11:$D$351,4,FALSE)),"")</f>
        <v>INB1004</v>
      </c>
      <c r="J177" s="297" t="str">
        <f t="shared" si="7"/>
        <v/>
      </c>
      <c r="K177" s="428">
        <v>48</v>
      </c>
      <c r="L177" s="428">
        <v>88</v>
      </c>
      <c r="M177" s="257"/>
      <c r="N177" s="257"/>
      <c r="O177" s="257"/>
      <c r="P177" s="257"/>
      <c r="Q177" s="257"/>
      <c r="R177" s="257"/>
      <c r="S177" s="257"/>
      <c r="T177" s="257"/>
      <c r="U177" s="257"/>
      <c r="V177" s="257"/>
      <c r="W177" s="257"/>
      <c r="X177" s="257"/>
      <c r="Y177" s="257"/>
      <c r="Z177" s="257"/>
      <c r="AA177" s="257"/>
      <c r="AB177" s="257"/>
      <c r="AC177" s="257"/>
      <c r="AD177" s="257"/>
      <c r="AE177" s="257"/>
    </row>
    <row r="178" spans="1:31" ht="16.5" outlineLevel="1">
      <c r="A178" s="308"/>
      <c r="B178" s="308"/>
      <c r="C178" s="990" t="str">
        <f>IF('RECAP GE'!$C$3=1,VLOOKUP(L178,'RECAP GE'!$A$11:$D$351,2,FALSE),VLOOKUP(K178,'RECAP GE'!$A$11:$D$351,2,FALSE))</f>
        <v xml:space="preserve">1 250A 4P - INS VERSO 200 séparé 1250 A 4P (Par interrupteur motorisé) IP55 - </v>
      </c>
      <c r="D178" s="991"/>
      <c r="E178" s="992"/>
      <c r="F178" s="294" t="str">
        <f>IF(A178="","",IF('RECAP GE'!$C$3=1,VLOOKUP(L178,'RECAP GE'!$A$11:$D$351,3,FALSE),VLOOKUP(K178,'RECAP GE'!$A$11:$D$351,3,FALSE)))</f>
        <v/>
      </c>
      <c r="G178" s="294" t="str">
        <f>IF(B178="","",IF('RECAP GE'!$C$3=1,VLOOKUP(L178,'RECAP GE'!$A$11:$D$351,3,FALSE),VLOOKUP(K178,'RECAP GE'!$A$11:$D$351,3,FALSE)))</f>
        <v/>
      </c>
      <c r="H178" s="305">
        <f t="shared" si="9"/>
        <v>0</v>
      </c>
      <c r="I178" s="296" t="str">
        <f>IFERROR(IF('RECAP GE'!$C$3=1,VLOOKUP(L178,'RECAP GE'!$A$11:$D$351,4,FALSE),VLOOKUP(K178,'RECAP GE'!$A$11:$D$351,4,FALSE)),"")</f>
        <v>INB1254</v>
      </c>
      <c r="J178" s="297" t="str">
        <f t="shared" si="7"/>
        <v/>
      </c>
      <c r="K178" s="428">
        <v>49</v>
      </c>
      <c r="L178" s="428">
        <v>89</v>
      </c>
      <c r="M178" s="257"/>
      <c r="N178" s="257"/>
      <c r="O178" s="257"/>
      <c r="P178" s="257"/>
      <c r="Q178" s="257"/>
      <c r="R178" s="257"/>
      <c r="S178" s="257"/>
      <c r="T178" s="257"/>
      <c r="U178" s="257"/>
      <c r="V178" s="257"/>
      <c r="W178" s="257"/>
      <c r="X178" s="257"/>
      <c r="Y178" s="257"/>
      <c r="Z178" s="257"/>
      <c r="AA178" s="257"/>
      <c r="AB178" s="257"/>
      <c r="AC178" s="257"/>
      <c r="AD178" s="257"/>
      <c r="AE178" s="257"/>
    </row>
    <row r="179" spans="1:31" ht="16.5" outlineLevel="1">
      <c r="A179" s="308"/>
      <c r="B179" s="308"/>
      <c r="C179" s="990" t="str">
        <f>IF('RECAP GE'!$C$3=1,VLOOKUP(L179,'RECAP GE'!$A$11:$D$351,2,FALSE),VLOOKUP(K179,'RECAP GE'!$A$11:$D$351,2,FALSE))</f>
        <v xml:space="preserve">1 600A 4P - INS VERSO 100 séparé 35 A 4P (Par interrupteur motorisé) IP31 - </v>
      </c>
      <c r="D179" s="991"/>
      <c r="E179" s="992"/>
      <c r="F179" s="294" t="str">
        <f>IF(A179="","",IF('RECAP GE'!$C$3=1,VLOOKUP(L179,'RECAP GE'!$A$11:$D$351,3,FALSE),VLOOKUP(K179,'RECAP GE'!$A$11:$D$351,3,FALSE)))</f>
        <v/>
      </c>
      <c r="G179" s="294" t="str">
        <f>IF(B179="","",IF('RECAP GE'!$C$3=1,VLOOKUP(L179,'RECAP GE'!$A$11:$D$351,3,FALSE),VLOOKUP(K179,'RECAP GE'!$A$11:$D$351,3,FALSE)))</f>
        <v/>
      </c>
      <c r="H179" s="305">
        <f t="shared" si="9"/>
        <v>0</v>
      </c>
      <c r="I179" s="296" t="str">
        <f>IFERROR(IF('RECAP GE'!$C$3=1,VLOOKUP(L179,'RECAP GE'!$A$11:$D$351,4,FALSE),VLOOKUP(K179,'RECAP GE'!$A$11:$D$351,4,FALSE)),"")</f>
        <v>INB1604</v>
      </c>
      <c r="J179" s="297" t="str">
        <f t="shared" si="7"/>
        <v/>
      </c>
      <c r="K179" s="428">
        <v>83</v>
      </c>
      <c r="L179" s="428">
        <v>104</v>
      </c>
      <c r="M179" s="257"/>
      <c r="N179" s="257"/>
      <c r="O179" s="257"/>
      <c r="P179" s="257"/>
      <c r="Q179" s="257"/>
      <c r="R179" s="257"/>
      <c r="S179" s="257"/>
      <c r="T179" s="257"/>
      <c r="U179" s="257"/>
      <c r="V179" s="257"/>
      <c r="W179" s="257"/>
      <c r="X179" s="257"/>
      <c r="Y179" s="257"/>
      <c r="Z179" s="257"/>
      <c r="AA179" s="257"/>
      <c r="AB179" s="257"/>
      <c r="AC179" s="257"/>
      <c r="AD179" s="257"/>
      <c r="AE179" s="257"/>
    </row>
    <row r="180" spans="1:31" ht="16.5" outlineLevel="1">
      <c r="A180" s="308"/>
      <c r="B180" s="308"/>
      <c r="C180" s="990" t="str">
        <f>IF('RECAP GE'!$C$3=1,VLOOKUP(L180,'RECAP GE'!$A$11:$D$351,2,FALSE),VLOOKUP(K180,'RECAP GE'!$A$11:$D$351,2,FALSE))</f>
        <v>2 000A 4P - INS VERSO 200 séparé 2000 A 4P (Par interrupteur motorisé) IP55</v>
      </c>
      <c r="D180" s="991"/>
      <c r="E180" s="992"/>
      <c r="F180" s="294" t="str">
        <f>IF(A180="","",IF('RECAP GE'!$C$3=1,VLOOKUP(L180,'RECAP GE'!$A$11:$D$351,3,FALSE),VLOOKUP(K180,'RECAP GE'!$A$11:$D$351,3,FALSE)))</f>
        <v/>
      </c>
      <c r="G180" s="294" t="str">
        <f>IF(B180="","",IF('RECAP GE'!$C$3=1,VLOOKUP(L180,'RECAP GE'!$A$11:$D$351,3,FALSE),VLOOKUP(K180,'RECAP GE'!$A$11:$D$351,3,FALSE)))</f>
        <v/>
      </c>
      <c r="H180" s="305">
        <f t="shared" si="9"/>
        <v>0</v>
      </c>
      <c r="I180" s="296" t="str">
        <f>IFERROR(IF('RECAP GE'!$C$3=1,VLOOKUP(L180,'RECAP GE'!$A$11:$D$351,4,FALSE),VLOOKUP(K180,'RECAP GE'!$A$11:$D$351,4,FALSE)),"")</f>
        <v>INB2004</v>
      </c>
      <c r="J180" s="297" t="str">
        <f t="shared" si="7"/>
        <v/>
      </c>
      <c r="K180" s="428">
        <v>252</v>
      </c>
      <c r="L180" s="428">
        <v>111</v>
      </c>
      <c r="M180" s="257"/>
      <c r="N180" s="257"/>
      <c r="O180" s="257"/>
      <c r="P180" s="257"/>
      <c r="Q180" s="257"/>
      <c r="R180" s="257"/>
      <c r="S180" s="257"/>
      <c r="T180" s="257"/>
      <c r="U180" s="257"/>
      <c r="V180" s="257"/>
      <c r="W180" s="257"/>
      <c r="X180" s="257"/>
      <c r="Y180" s="257"/>
      <c r="Z180" s="257"/>
      <c r="AA180" s="257"/>
      <c r="AB180" s="257"/>
      <c r="AC180" s="257"/>
      <c r="AD180" s="257"/>
      <c r="AE180" s="257"/>
    </row>
    <row r="181" spans="1:31" ht="16.5" outlineLevel="1">
      <c r="A181" s="308"/>
      <c r="B181" s="308"/>
      <c r="C181" s="990" t="str">
        <f>IF('RECAP GE'!$C$3=1,VLOOKUP(L181,'RECAP GE'!$A$11:$D$351,2,FALSE),VLOOKUP(K181,'RECAP GE'!$A$11:$D$351,2,FALSE))</f>
        <v>2 500A 4P - INS VERSO 200 séparé 2500 A 4P (Par interrupteur motorisé) IP55</v>
      </c>
      <c r="D181" s="991"/>
      <c r="E181" s="992"/>
      <c r="F181" s="294" t="str">
        <f>IF(A181="","",IF('RECAP GE'!$C$3=1,VLOOKUP(L181,'RECAP GE'!$A$11:$D$351,3,FALSE),VLOOKUP(K181,'RECAP GE'!$A$11:$D$351,3,FALSE)))</f>
        <v/>
      </c>
      <c r="G181" s="294" t="str">
        <f>IF(B181="","",IF('RECAP GE'!$C$3=1,VLOOKUP(L181,'RECAP GE'!$A$11:$D$351,3,FALSE),VLOOKUP(K181,'RECAP GE'!$A$11:$D$351,3,FALSE)))</f>
        <v/>
      </c>
      <c r="H181" s="305">
        <f t="shared" si="9"/>
        <v>0</v>
      </c>
      <c r="I181" s="296" t="str">
        <f>IFERROR(IF('RECAP GE'!$C$3=1,VLOOKUP(L181,'RECAP GE'!$A$11:$D$351,4,FALSE),VLOOKUP(K181,'RECAP GE'!$A$11:$D$351,4,FALSE)),"")</f>
        <v>INB2504</v>
      </c>
      <c r="J181" s="297" t="str">
        <f t="shared" si="7"/>
        <v/>
      </c>
      <c r="K181" s="428">
        <v>253</v>
      </c>
      <c r="L181" s="428">
        <v>112</v>
      </c>
      <c r="M181" s="257"/>
      <c r="N181" s="257"/>
      <c r="O181" s="257"/>
      <c r="P181" s="257"/>
      <c r="Q181" s="257"/>
      <c r="R181" s="257"/>
      <c r="S181" s="257"/>
      <c r="T181" s="257"/>
      <c r="U181" s="257"/>
      <c r="V181" s="257"/>
      <c r="W181" s="257"/>
      <c r="X181" s="257"/>
      <c r="Y181" s="257"/>
      <c r="Z181" s="257"/>
      <c r="AA181" s="257"/>
      <c r="AB181" s="257"/>
      <c r="AC181" s="257"/>
      <c r="AD181" s="257"/>
      <c r="AE181" s="257"/>
    </row>
    <row r="182" spans="1:31" ht="16.5" outlineLevel="1">
      <c r="A182" s="308"/>
      <c r="B182" s="308"/>
      <c r="C182" s="990" t="str">
        <f>IF('RECAP GE'!$C$3=1,VLOOKUP(L182,'RECAP GE'!$A$11:$D$351,2,FALSE),VLOOKUP(K182,'RECAP GE'!$A$11:$D$351,2,FALSE))</f>
        <v>3 200A 4P - INS VERSO 200 séparé 3200 A 4P (Par interrupteur motorisé) IP55</v>
      </c>
      <c r="D182" s="991"/>
      <c r="E182" s="992"/>
      <c r="F182" s="294" t="str">
        <f>IF(A182="","",IF('RECAP GE'!$C$3=1,VLOOKUP(L182,'RECAP GE'!$A$11:$D$351,3,FALSE),VLOOKUP(K182,'RECAP GE'!$A$11:$D$351,3,FALSE)))</f>
        <v/>
      </c>
      <c r="G182" s="294" t="str">
        <f>IF(B182="","",IF('RECAP GE'!$C$3=1,VLOOKUP(L182,'RECAP GE'!$A$11:$D$351,3,FALSE),VLOOKUP(K182,'RECAP GE'!$A$11:$D$351,3,FALSE)))</f>
        <v/>
      </c>
      <c r="H182" s="305">
        <f t="shared" si="9"/>
        <v>0</v>
      </c>
      <c r="I182" s="296" t="str">
        <f>IFERROR(IF('RECAP GE'!$C$3=1,VLOOKUP(L182,'RECAP GE'!$A$11:$D$351,4,FALSE),VLOOKUP(K182,'RECAP GE'!$A$11:$D$351,4,FALSE)),"")</f>
        <v>INB3204</v>
      </c>
      <c r="J182" s="297" t="str">
        <f t="shared" si="7"/>
        <v/>
      </c>
      <c r="K182" s="428">
        <v>254</v>
      </c>
      <c r="L182" s="428">
        <v>113</v>
      </c>
      <c r="M182" s="257"/>
      <c r="N182" s="257"/>
      <c r="O182" s="257"/>
      <c r="P182" s="257"/>
      <c r="Q182" s="257"/>
      <c r="R182" s="257"/>
      <c r="S182" s="257"/>
      <c r="T182" s="257"/>
      <c r="U182" s="257"/>
      <c r="V182" s="257"/>
      <c r="W182" s="257"/>
      <c r="X182" s="257"/>
      <c r="Y182" s="257"/>
      <c r="Z182" s="257"/>
      <c r="AA182" s="257"/>
      <c r="AB182" s="257"/>
      <c r="AC182" s="257"/>
      <c r="AD182" s="257"/>
      <c r="AE182" s="257"/>
    </row>
    <row r="183" spans="1:31" ht="16.5">
      <c r="A183" s="308"/>
      <c r="B183" s="308"/>
      <c r="C183" s="976" t="s">
        <v>2345</v>
      </c>
      <c r="D183" s="977"/>
      <c r="E183" s="978"/>
      <c r="F183" s="294"/>
      <c r="G183" s="294"/>
      <c r="H183" s="305"/>
      <c r="I183" s="296"/>
      <c r="J183" s="297"/>
      <c r="K183" s="428"/>
      <c r="L183" s="428">
        <v>114</v>
      </c>
      <c r="M183" s="257"/>
      <c r="N183" s="257"/>
      <c r="O183" s="257"/>
      <c r="P183" s="257"/>
      <c r="Q183" s="257"/>
      <c r="R183" s="257"/>
      <c r="S183" s="257"/>
      <c r="T183" s="257"/>
      <c r="U183" s="257"/>
      <c r="V183" s="257"/>
      <c r="W183" s="257"/>
      <c r="X183" s="257"/>
      <c r="Y183" s="257"/>
      <c r="Z183" s="257"/>
      <c r="AA183" s="257"/>
      <c r="AB183" s="257"/>
      <c r="AC183" s="257"/>
      <c r="AD183" s="257"/>
      <c r="AE183" s="257"/>
    </row>
    <row r="184" spans="1:31" ht="16.5" outlineLevel="1">
      <c r="A184" s="308"/>
      <c r="B184" s="308"/>
      <c r="C184" s="990" t="str">
        <f>IF('RECAP GE'!$C$3=1,VLOOKUP(L183,'RECAP GE'!$A$11:$D$351,2,FALSE),VLOOKUP(K184,'RECAP GE'!$A$11:$D$351,2,FALSE))</f>
        <v>35A 3P - INS VERSO 100 séparé 35 A 3P (Par interrupteur motorisé) IP31</v>
      </c>
      <c r="D184" s="991"/>
      <c r="E184" s="992"/>
      <c r="F184" s="294" t="str">
        <f>IF(A184="","",IF('RECAP GE'!$C$3=1,VLOOKUP(L183,'RECAP GE'!$A$11:$D$351,3,FALSE),VLOOKUP(K184,'RECAP GE'!$A$11:$D$351,3,FALSE)))</f>
        <v/>
      </c>
      <c r="G184" s="294" t="str">
        <f>IF(B184="","",IF('RECAP GE'!$C$3=1,VLOOKUP(L183,'RECAP GE'!$A$11:$D$351,3,FALSE),VLOOKUP(K184,'RECAP GE'!$A$11:$D$351,3,FALSE)))</f>
        <v/>
      </c>
      <c r="H184" s="305">
        <f t="shared" ref="H184:H199" si="10">IFERROR(IF(B184="",0,G184*$M$15*$M$16*($F$264+1)),"")</f>
        <v>0</v>
      </c>
      <c r="I184" s="296" t="str">
        <f>IFERROR(IF('RECAP GE'!$C$3=1,VLOOKUP(L183,'RECAP GE'!$A$11:$D$351,4,FALSE),VLOOKUP(K184,'RECAP GE'!$A$11:$D$351,4,FALSE)),"")</f>
        <v>INS353</v>
      </c>
      <c r="J184" s="297" t="str">
        <f t="shared" si="7"/>
        <v/>
      </c>
      <c r="K184" s="428">
        <v>255</v>
      </c>
      <c r="L184" s="428">
        <v>115</v>
      </c>
      <c r="M184" s="257"/>
      <c r="N184" s="257"/>
      <c r="O184" s="257"/>
      <c r="P184" s="257"/>
      <c r="Q184" s="257"/>
      <c r="R184" s="257"/>
      <c r="S184" s="257"/>
      <c r="T184" s="257"/>
      <c r="U184" s="257"/>
      <c r="V184" s="257"/>
      <c r="W184" s="257"/>
      <c r="X184" s="257"/>
      <c r="Y184" s="257"/>
      <c r="Z184" s="257"/>
      <c r="AA184" s="257"/>
      <c r="AB184" s="257"/>
      <c r="AC184" s="257"/>
      <c r="AD184" s="257"/>
      <c r="AE184" s="257"/>
    </row>
    <row r="185" spans="1:31" ht="16.5" outlineLevel="1">
      <c r="A185" s="308"/>
      <c r="B185" s="308"/>
      <c r="C185" s="990" t="str">
        <f>IF('RECAP GE'!$C$3=1,VLOOKUP(L184,'RECAP GE'!$A$11:$D$351,2,FALSE),VLOOKUP(K185,'RECAP GE'!$A$11:$D$351,2,FALSE))</f>
        <v>63A 3P - INS VERSO 100 séparé 63 A 3P (Par interrupteur motorisé) IP31</v>
      </c>
      <c r="D185" s="991"/>
      <c r="E185" s="992"/>
      <c r="F185" s="294" t="str">
        <f>IF(A185="","",IF('RECAP GE'!$C$3=1,VLOOKUP(L184,'RECAP GE'!$A$11:$D$351,3,FALSE),VLOOKUP(K185,'RECAP GE'!$A$11:$D$351,3,FALSE)))</f>
        <v/>
      </c>
      <c r="G185" s="294" t="str">
        <f>IF(B185="","",IF('RECAP GE'!$C$3=1,VLOOKUP(L184,'RECAP GE'!$A$11:$D$351,3,FALSE),VLOOKUP(K185,'RECAP GE'!$A$11:$D$351,3,FALSE)))</f>
        <v/>
      </c>
      <c r="H185" s="305">
        <f t="shared" si="10"/>
        <v>0</v>
      </c>
      <c r="I185" s="296" t="str">
        <f>IFERROR(IF('RECAP GE'!$C$3=1,VLOOKUP(L184,'RECAP GE'!$A$11:$D$351,4,FALSE),VLOOKUP(K185,'RECAP GE'!$A$11:$D$351,4,FALSE)),"")</f>
        <v>INS633</v>
      </c>
      <c r="J185" s="297" t="str">
        <f t="shared" si="7"/>
        <v/>
      </c>
      <c r="K185" s="428">
        <v>256</v>
      </c>
      <c r="L185" s="428">
        <v>116</v>
      </c>
      <c r="M185" s="257"/>
      <c r="N185" s="257"/>
      <c r="O185" s="257"/>
      <c r="P185" s="257"/>
      <c r="Q185" s="257"/>
      <c r="R185" s="257"/>
      <c r="S185" s="257"/>
      <c r="T185" s="257"/>
      <c r="U185" s="257"/>
      <c r="V185" s="257"/>
      <c r="W185" s="257"/>
      <c r="X185" s="257"/>
      <c r="Y185" s="257"/>
      <c r="Z185" s="257"/>
      <c r="AA185" s="257"/>
      <c r="AB185" s="257"/>
      <c r="AC185" s="257"/>
      <c r="AD185" s="257"/>
      <c r="AE185" s="257"/>
    </row>
    <row r="186" spans="1:31" ht="16.5" outlineLevel="1">
      <c r="A186" s="308"/>
      <c r="B186" s="308"/>
      <c r="C186" s="990" t="str">
        <f>IF('RECAP GE'!$C$3=1,VLOOKUP(L185,'RECAP GE'!$A$11:$D$351,2,FALSE),VLOOKUP(K186,'RECAP GE'!$A$11:$D$351,2,FALSE))</f>
        <v>100A 3P - INS VERSO 100 séparé 100 A 3P (Par interrupteur motorisé) IP31</v>
      </c>
      <c r="D186" s="991"/>
      <c r="E186" s="992"/>
      <c r="F186" s="294" t="str">
        <f>IF(A186="","",IF('RECAP GE'!$C$3=1,VLOOKUP(L185,'RECAP GE'!$A$11:$D$351,3,FALSE),VLOOKUP(K186,'RECAP GE'!$A$11:$D$351,3,FALSE)))</f>
        <v/>
      </c>
      <c r="G186" s="294" t="str">
        <f>IF(B186="","",IF('RECAP GE'!$C$3=1,VLOOKUP(L185,'RECAP GE'!$A$11:$D$351,3,FALSE),VLOOKUP(K186,'RECAP GE'!$A$11:$D$351,3,FALSE)))</f>
        <v/>
      </c>
      <c r="H186" s="305">
        <f t="shared" si="10"/>
        <v>0</v>
      </c>
      <c r="I186" s="296" t="str">
        <f>IFERROR(IF('RECAP GE'!$C$3=1,VLOOKUP(L185,'RECAP GE'!$A$11:$D$351,4,FALSE),VLOOKUP(K186,'RECAP GE'!$A$11:$D$351,4,FALSE)),"")</f>
        <v>INS103</v>
      </c>
      <c r="J186" s="297" t="str">
        <f t="shared" si="7"/>
        <v/>
      </c>
      <c r="K186" s="428">
        <v>257</v>
      </c>
      <c r="L186" s="428">
        <v>117</v>
      </c>
      <c r="M186" s="257"/>
      <c r="N186" s="257"/>
      <c r="O186" s="257"/>
      <c r="P186" s="257"/>
      <c r="Q186" s="257"/>
      <c r="R186" s="257"/>
      <c r="S186" s="257"/>
      <c r="T186" s="257"/>
      <c r="U186" s="257"/>
      <c r="V186" s="257"/>
      <c r="W186" s="257"/>
      <c r="X186" s="257"/>
      <c r="Y186" s="257"/>
      <c r="Z186" s="257"/>
      <c r="AA186" s="257"/>
      <c r="AB186" s="257"/>
      <c r="AC186" s="257"/>
      <c r="AD186" s="257"/>
      <c r="AE186" s="257"/>
    </row>
    <row r="187" spans="1:31" ht="16.5" outlineLevel="1">
      <c r="A187" s="308"/>
      <c r="B187" s="308"/>
      <c r="C187" s="990" t="str">
        <f>IF('RECAP GE'!$C$3=1,VLOOKUP(L186,'RECAP GE'!$A$11:$D$351,2,FALSE),VLOOKUP(K187,'RECAP GE'!$A$11:$D$351,2,FALSE))</f>
        <v>125A 3P - INS VERSO 100 séparé 125 A 3P (Par interrupteur motorisé) IP31</v>
      </c>
      <c r="D187" s="991"/>
      <c r="E187" s="992"/>
      <c r="F187" s="294" t="str">
        <f>IF(A187="","",IF('RECAP GE'!$C$3=1,VLOOKUP(L186,'RECAP GE'!$A$11:$D$351,3,FALSE),VLOOKUP(K187,'RECAP GE'!$A$11:$D$351,3,FALSE)))</f>
        <v/>
      </c>
      <c r="G187" s="294" t="str">
        <f>IF(B187="","",IF('RECAP GE'!$C$3=1,VLOOKUP(L186,'RECAP GE'!$A$11:$D$351,3,FALSE),VLOOKUP(K187,'RECAP GE'!$A$11:$D$351,3,FALSE)))</f>
        <v/>
      </c>
      <c r="H187" s="305">
        <f t="shared" si="10"/>
        <v>0</v>
      </c>
      <c r="I187" s="296" t="str">
        <f>IFERROR(IF('RECAP GE'!$C$3=1,VLOOKUP(L186,'RECAP GE'!$A$11:$D$351,4,FALSE),VLOOKUP(K187,'RECAP GE'!$A$11:$D$351,4,FALSE)),"")</f>
        <v>INS123</v>
      </c>
      <c r="J187" s="297" t="str">
        <f t="shared" si="7"/>
        <v/>
      </c>
      <c r="K187" s="428">
        <v>258</v>
      </c>
      <c r="L187" s="428">
        <v>118</v>
      </c>
      <c r="M187" s="257"/>
      <c r="N187" s="257"/>
      <c r="O187" s="257"/>
      <c r="P187" s="257"/>
      <c r="Q187" s="257"/>
      <c r="R187" s="257"/>
      <c r="S187" s="257"/>
      <c r="T187" s="257"/>
      <c r="U187" s="257"/>
      <c r="V187" s="257"/>
      <c r="W187" s="257"/>
      <c r="X187" s="257"/>
      <c r="Y187" s="257"/>
      <c r="Z187" s="257"/>
      <c r="AA187" s="257"/>
      <c r="AB187" s="257"/>
      <c r="AC187" s="257"/>
      <c r="AD187" s="257"/>
      <c r="AE187" s="257"/>
    </row>
    <row r="188" spans="1:31" ht="16.5" outlineLevel="1">
      <c r="A188" s="308"/>
      <c r="B188" s="308"/>
      <c r="C188" s="990" t="str">
        <f>IF('RECAP GE'!$C$3=1,VLOOKUP(L187,'RECAP GE'!$A$11:$D$351,2,FALSE),VLOOKUP(K188,'RECAP GE'!$A$11:$D$351,2,FALSE))</f>
        <v>160A 3P - INS VERSO 100 séparé 160 A 3P (Par interrupteur motorisé) IP31</v>
      </c>
      <c r="D188" s="991"/>
      <c r="E188" s="992"/>
      <c r="F188" s="294" t="str">
        <f>IF(A188="","",IF('RECAP GE'!$C$3=1,VLOOKUP(L187,'RECAP GE'!$A$11:$D$351,3,FALSE),VLOOKUP(K188,'RECAP GE'!$A$11:$D$351,3,FALSE)))</f>
        <v/>
      </c>
      <c r="G188" s="294" t="str">
        <f>IF(B188="","",IF('RECAP GE'!$C$3=1,VLOOKUP(L187,'RECAP GE'!$A$11:$D$351,3,FALSE),VLOOKUP(K188,'RECAP GE'!$A$11:$D$351,3,FALSE)))</f>
        <v/>
      </c>
      <c r="H188" s="305">
        <f t="shared" si="10"/>
        <v>0</v>
      </c>
      <c r="I188" s="296" t="str">
        <f>IFERROR(IF('RECAP GE'!$C$3=1,VLOOKUP(L187,'RECAP GE'!$A$11:$D$351,4,FALSE),VLOOKUP(K188,'RECAP GE'!$A$11:$D$351,4,FALSE)),"")</f>
        <v>INS163</v>
      </c>
      <c r="J188" s="297" t="str">
        <f t="shared" si="7"/>
        <v/>
      </c>
      <c r="K188" s="428">
        <v>259</v>
      </c>
      <c r="L188" s="428">
        <v>119</v>
      </c>
      <c r="M188" s="257"/>
      <c r="N188" s="257"/>
      <c r="O188" s="257"/>
      <c r="P188" s="257"/>
      <c r="Q188" s="257"/>
      <c r="R188" s="257"/>
      <c r="S188" s="257"/>
      <c r="T188" s="257"/>
      <c r="U188" s="257"/>
      <c r="V188" s="257"/>
      <c r="W188" s="257"/>
      <c r="X188" s="257"/>
      <c r="Y188" s="257"/>
      <c r="Z188" s="257"/>
      <c r="AA188" s="257"/>
      <c r="AB188" s="257"/>
      <c r="AC188" s="257"/>
      <c r="AD188" s="257"/>
      <c r="AE188" s="257"/>
    </row>
    <row r="189" spans="1:31" ht="16.5" outlineLevel="1">
      <c r="A189" s="308"/>
      <c r="B189" s="308"/>
      <c r="C189" s="990" t="str">
        <f>IF('RECAP GE'!$C$3=1,VLOOKUP(L188,'RECAP GE'!$A$11:$D$351,2,FALSE),VLOOKUP(K189,'RECAP GE'!$A$11:$D$351,2,FALSE))</f>
        <v>200A 3P - INS VERSO 200 séparé 200 A 3P (Par interrupteur motorisé) IP20</v>
      </c>
      <c r="D189" s="991"/>
      <c r="E189" s="992"/>
      <c r="F189" s="294" t="str">
        <f>IF(A189="","",IF('RECAP GE'!$C$3=1,VLOOKUP(L188,'RECAP GE'!$A$11:$D$351,3,FALSE),VLOOKUP(K189,'RECAP GE'!$A$11:$D$351,3,FALSE)))</f>
        <v/>
      </c>
      <c r="G189" s="294" t="str">
        <f>IF(B189="","",IF('RECAP GE'!$C$3=1,VLOOKUP(L188,'RECAP GE'!$A$11:$D$351,3,FALSE),VLOOKUP(K189,'RECAP GE'!$A$11:$D$351,3,FALSE)))</f>
        <v/>
      </c>
      <c r="H189" s="305">
        <f t="shared" si="10"/>
        <v>0</v>
      </c>
      <c r="I189" s="296" t="str">
        <f>IFERROR(IF('RECAP GE'!$C$3=1,VLOOKUP(L188,'RECAP GE'!$A$11:$D$351,4,FALSE),VLOOKUP(K189,'RECAP GE'!$A$11:$D$351,4,FALSE)),"")</f>
        <v>INB203</v>
      </c>
      <c r="J189" s="297" t="str">
        <f t="shared" si="7"/>
        <v/>
      </c>
      <c r="K189" s="428">
        <v>260</v>
      </c>
      <c r="L189" s="428">
        <v>120</v>
      </c>
      <c r="M189" s="257"/>
      <c r="N189" s="257"/>
      <c r="O189" s="257"/>
      <c r="P189" s="257"/>
      <c r="Q189" s="257"/>
      <c r="R189" s="257"/>
      <c r="S189" s="257"/>
      <c r="T189" s="257"/>
      <c r="U189" s="257"/>
      <c r="V189" s="257"/>
      <c r="W189" s="257"/>
      <c r="X189" s="257"/>
      <c r="Y189" s="257"/>
      <c r="Z189" s="257"/>
      <c r="AA189" s="257"/>
      <c r="AB189" s="257"/>
      <c r="AC189" s="257"/>
      <c r="AD189" s="257"/>
      <c r="AE189" s="257"/>
    </row>
    <row r="190" spans="1:31" ht="16.5" outlineLevel="1">
      <c r="A190" s="308"/>
      <c r="B190" s="308"/>
      <c r="C190" s="990" t="str">
        <f>IF('RECAP GE'!$C$3=1,VLOOKUP(L189,'RECAP GE'!$A$11:$D$351,2,FALSE),VLOOKUP(K190,'RECAP GE'!$A$11:$D$351,2,FALSE))</f>
        <v>250A 3P - INS VERSO 200 séparé 250 A 3P (Par interrupteur motorisé) IP20</v>
      </c>
      <c r="D190" s="991"/>
      <c r="E190" s="992"/>
      <c r="F190" s="294" t="str">
        <f>IF(A190="","",IF('RECAP GE'!$C$3=1,VLOOKUP(L189,'RECAP GE'!$A$11:$D$351,3,FALSE),VLOOKUP(K190,'RECAP GE'!$A$11:$D$351,3,FALSE)))</f>
        <v/>
      </c>
      <c r="G190" s="294" t="str">
        <f>IF(B190="","",IF('RECAP GE'!$C$3=1,VLOOKUP(L189,'RECAP GE'!$A$11:$D$351,3,FALSE),VLOOKUP(K190,'RECAP GE'!$A$11:$D$351,3,FALSE)))</f>
        <v/>
      </c>
      <c r="H190" s="305">
        <f t="shared" si="10"/>
        <v>0</v>
      </c>
      <c r="I190" s="296" t="str">
        <f>IFERROR(IF('RECAP GE'!$C$3=1,VLOOKUP(L189,'RECAP GE'!$A$11:$D$351,4,FALSE),VLOOKUP(K190,'RECAP GE'!$A$11:$D$351,4,FALSE)),"")</f>
        <v>INB253</v>
      </c>
      <c r="J190" s="297" t="str">
        <f t="shared" si="7"/>
        <v/>
      </c>
      <c r="K190" s="428">
        <v>261</v>
      </c>
      <c r="L190" s="428">
        <v>121</v>
      </c>
      <c r="M190" s="257"/>
      <c r="N190" s="257"/>
      <c r="O190" s="257"/>
      <c r="P190" s="257"/>
      <c r="Q190" s="257"/>
      <c r="R190" s="257"/>
      <c r="S190" s="257"/>
      <c r="T190" s="257"/>
      <c r="U190" s="257"/>
      <c r="V190" s="257"/>
      <c r="W190" s="257"/>
      <c r="X190" s="257"/>
      <c r="Y190" s="257"/>
      <c r="Z190" s="257"/>
      <c r="AA190" s="257"/>
      <c r="AB190" s="257"/>
      <c r="AC190" s="257"/>
      <c r="AD190" s="257"/>
      <c r="AE190" s="257"/>
    </row>
    <row r="191" spans="1:31" ht="16.5" outlineLevel="1">
      <c r="A191" s="308"/>
      <c r="B191" s="308"/>
      <c r="C191" s="990" t="str">
        <f>IF('RECAP GE'!$C$3=1,VLOOKUP(L190,'RECAP GE'!$A$11:$D$351,2,FALSE),VLOOKUP(K191,'RECAP GE'!$A$11:$D$351,2,FALSE))</f>
        <v>400A 3P - INS VERSO 200 séparé 400 A 3P (Par interrupteur motorisé) IP20</v>
      </c>
      <c r="D191" s="991"/>
      <c r="E191" s="992"/>
      <c r="F191" s="294" t="str">
        <f>IF(A191="","",IF('RECAP GE'!$C$3=1,VLOOKUP(L190,'RECAP GE'!$A$11:$D$351,3,FALSE),VLOOKUP(K191,'RECAP GE'!$A$11:$D$351,3,FALSE)))</f>
        <v/>
      </c>
      <c r="G191" s="294" t="str">
        <f>IF(B191="","",IF('RECAP GE'!$C$3=1,VLOOKUP(L190,'RECAP GE'!$A$11:$D$351,3,FALSE),VLOOKUP(K191,'RECAP GE'!$A$11:$D$351,3,FALSE)))</f>
        <v/>
      </c>
      <c r="H191" s="305">
        <f t="shared" si="10"/>
        <v>0</v>
      </c>
      <c r="I191" s="296" t="str">
        <f>IFERROR(IF('RECAP GE'!$C$3=1,VLOOKUP(L190,'RECAP GE'!$A$11:$D$351,4,FALSE),VLOOKUP(K191,'RECAP GE'!$A$11:$D$351,4,FALSE)),"")</f>
        <v>INB403</v>
      </c>
      <c r="J191" s="297" t="str">
        <f t="shared" si="7"/>
        <v/>
      </c>
      <c r="K191" s="428">
        <v>262</v>
      </c>
      <c r="L191" s="428">
        <v>122</v>
      </c>
      <c r="M191" s="257"/>
      <c r="N191" s="257"/>
      <c r="O191" s="257"/>
      <c r="P191" s="257"/>
      <c r="Q191" s="257"/>
      <c r="R191" s="257"/>
      <c r="S191" s="257"/>
      <c r="T191" s="257"/>
      <c r="U191" s="257"/>
      <c r="V191" s="257"/>
      <c r="W191" s="257"/>
      <c r="X191" s="257"/>
      <c r="Y191" s="257"/>
      <c r="Z191" s="257"/>
      <c r="AA191" s="257"/>
      <c r="AB191" s="257"/>
      <c r="AC191" s="257"/>
      <c r="AD191" s="257"/>
      <c r="AE191" s="257"/>
    </row>
    <row r="192" spans="1:31" ht="16.5" outlineLevel="1">
      <c r="A192" s="308"/>
      <c r="B192" s="308"/>
      <c r="C192" s="990" t="str">
        <f>IF('RECAP GE'!$C$3=1,VLOOKUP(L191,'RECAP GE'!$A$11:$D$351,2,FALSE),VLOOKUP(K192,'RECAP GE'!$A$11:$D$351,2,FALSE))</f>
        <v>630A 3P - INS VERSO 200 séparé 630 A 3P (Par interrupteur motorisé) IP20</v>
      </c>
      <c r="D192" s="991"/>
      <c r="E192" s="992"/>
      <c r="F192" s="294" t="str">
        <f>IF(A192="","",IF('RECAP GE'!$C$3=1,VLOOKUP(L191,'RECAP GE'!$A$11:$D$351,3,FALSE),VLOOKUP(K192,'RECAP GE'!$A$11:$D$351,3,FALSE)))</f>
        <v/>
      </c>
      <c r="G192" s="294" t="str">
        <f>IF(B192="","",IF('RECAP GE'!$C$3=1,VLOOKUP(L191,'RECAP GE'!$A$11:$D$351,3,FALSE),VLOOKUP(K192,'RECAP GE'!$A$11:$D$351,3,FALSE)))</f>
        <v/>
      </c>
      <c r="H192" s="305">
        <f t="shared" si="10"/>
        <v>0</v>
      </c>
      <c r="I192" s="296" t="str">
        <f>IFERROR(IF('RECAP GE'!$C$3=1,VLOOKUP(L191,'RECAP GE'!$A$11:$D$351,4,FALSE),VLOOKUP(K192,'RECAP GE'!$A$11:$D$351,4,FALSE)),"")</f>
        <v>INB633</v>
      </c>
      <c r="J192" s="297" t="str">
        <f t="shared" si="7"/>
        <v/>
      </c>
      <c r="K192" s="428">
        <v>263</v>
      </c>
      <c r="L192" s="428">
        <v>123</v>
      </c>
      <c r="M192" s="257"/>
      <c r="N192" s="257"/>
      <c r="O192" s="257"/>
      <c r="P192" s="257"/>
      <c r="Q192" s="257"/>
      <c r="R192" s="257"/>
      <c r="S192" s="257"/>
      <c r="T192" s="257"/>
      <c r="U192" s="257"/>
      <c r="V192" s="257"/>
      <c r="W192" s="257"/>
      <c r="X192" s="257"/>
      <c r="Y192" s="257"/>
      <c r="Z192" s="257"/>
      <c r="AA192" s="257"/>
      <c r="AB192" s="257"/>
      <c r="AC192" s="257"/>
      <c r="AD192" s="257"/>
      <c r="AE192" s="257"/>
    </row>
    <row r="193" spans="1:31" ht="16.5" outlineLevel="1">
      <c r="A193" s="308"/>
      <c r="B193" s="308"/>
      <c r="C193" s="990" t="str">
        <f>IF('RECAP GE'!$C$3=1,VLOOKUP(L192,'RECAP GE'!$A$11:$D$351,2,FALSE),VLOOKUP(K193,'RECAP GE'!$A$11:$D$351,2,FALSE))</f>
        <v>800A 3P - INS VERSO 200 séparé 800 A 3P (Par interrupteur motorisé) IP55</v>
      </c>
      <c r="D193" s="991"/>
      <c r="E193" s="992"/>
      <c r="F193" s="294" t="str">
        <f>IF(A193="","",IF('RECAP GE'!$C$3=1,VLOOKUP(L192,'RECAP GE'!$A$11:$D$351,3,FALSE),VLOOKUP(K193,'RECAP GE'!$A$11:$D$351,3,FALSE)))</f>
        <v/>
      </c>
      <c r="G193" s="294" t="str">
        <f>IF(B193="","",IF('RECAP GE'!$C$3=1,VLOOKUP(L192,'RECAP GE'!$A$11:$D$351,3,FALSE),VLOOKUP(K193,'RECAP GE'!$A$11:$D$351,3,FALSE)))</f>
        <v/>
      </c>
      <c r="H193" s="305">
        <f t="shared" si="10"/>
        <v>0</v>
      </c>
      <c r="I193" s="296" t="str">
        <f>IFERROR(IF('RECAP GE'!$C$3=1,VLOOKUP(L192,'RECAP GE'!$A$11:$D$351,4,FALSE),VLOOKUP(K193,'RECAP GE'!$A$11:$D$351,4,FALSE)),"")</f>
        <v>INB803</v>
      </c>
      <c r="J193" s="297" t="str">
        <f t="shared" si="7"/>
        <v/>
      </c>
      <c r="K193" s="428">
        <v>264</v>
      </c>
      <c r="L193" s="428">
        <v>124</v>
      </c>
      <c r="M193" s="257"/>
      <c r="N193" s="257"/>
      <c r="O193" s="257"/>
      <c r="P193" s="257"/>
      <c r="Q193" s="257"/>
      <c r="R193" s="257"/>
      <c r="S193" s="257"/>
      <c r="T193" s="257"/>
      <c r="U193" s="257"/>
      <c r="V193" s="257"/>
      <c r="W193" s="257"/>
      <c r="X193" s="257"/>
      <c r="Y193" s="257"/>
      <c r="Z193" s="257"/>
      <c r="AA193" s="257"/>
      <c r="AB193" s="257"/>
      <c r="AC193" s="257"/>
      <c r="AD193" s="257"/>
      <c r="AE193" s="257"/>
    </row>
    <row r="194" spans="1:31" ht="16.5" outlineLevel="1">
      <c r="A194" s="308"/>
      <c r="B194" s="308"/>
      <c r="C194" s="990" t="str">
        <f>IF('RECAP GE'!$C$3=1,VLOOKUP(L193,'RECAP GE'!$A$11:$D$351,2,FALSE),VLOOKUP(K194,'RECAP GE'!$A$11:$D$351,2,FALSE))</f>
        <v>1 000A 3P - INS VERSO 200 séparé 1000 A 3P (Par interrupteur motorisé) IP55</v>
      </c>
      <c r="D194" s="991"/>
      <c r="E194" s="992"/>
      <c r="F194" s="294" t="str">
        <f>IF(A194="","",IF('RECAP GE'!$C$3=1,VLOOKUP(L193,'RECAP GE'!$A$11:$D$351,3,FALSE),VLOOKUP(K194,'RECAP GE'!$A$11:$D$351,3,FALSE)))</f>
        <v/>
      </c>
      <c r="G194" s="294" t="str">
        <f>IF(B194="","",IF('RECAP GE'!$C$3=1,VLOOKUP(L193,'RECAP GE'!$A$11:$D$351,3,FALSE),VLOOKUP(K194,'RECAP GE'!$A$11:$D$351,3,FALSE)))</f>
        <v/>
      </c>
      <c r="H194" s="305">
        <f t="shared" si="10"/>
        <v>0</v>
      </c>
      <c r="I194" s="296" t="str">
        <f>IFERROR(IF('RECAP GE'!$C$3=1,VLOOKUP(L193,'RECAP GE'!$A$11:$D$351,4,FALSE),VLOOKUP(K194,'RECAP GE'!$A$11:$D$351,4,FALSE)),"")</f>
        <v>INB1003</v>
      </c>
      <c r="J194" s="297" t="str">
        <f t="shared" si="7"/>
        <v/>
      </c>
      <c r="K194" s="428">
        <v>265</v>
      </c>
      <c r="L194" s="428">
        <v>125</v>
      </c>
      <c r="M194" s="257"/>
      <c r="N194" s="257"/>
      <c r="O194" s="257"/>
      <c r="P194" s="257"/>
      <c r="Q194" s="257"/>
      <c r="R194" s="257"/>
      <c r="S194" s="257"/>
      <c r="T194" s="257"/>
      <c r="U194" s="257"/>
      <c r="V194" s="257"/>
      <c r="W194" s="257"/>
      <c r="X194" s="257"/>
      <c r="Y194" s="257"/>
      <c r="Z194" s="257"/>
      <c r="AA194" s="257"/>
      <c r="AB194" s="257"/>
      <c r="AC194" s="257"/>
      <c r="AD194" s="257"/>
      <c r="AE194" s="257"/>
    </row>
    <row r="195" spans="1:31" ht="16.5" outlineLevel="1">
      <c r="A195" s="308"/>
      <c r="B195" s="308"/>
      <c r="C195" s="990" t="str">
        <f>IF('RECAP GE'!$C$3=1,VLOOKUP(L194,'RECAP GE'!$A$11:$D$351,2,FALSE),VLOOKUP(K195,'RECAP GE'!$A$11:$D$351,2,FALSE))</f>
        <v>1 250A 3P - INS VERSO 200 séparé 1250 A 3P (Par interrupteur motorisé) IP55</v>
      </c>
      <c r="D195" s="991"/>
      <c r="E195" s="992"/>
      <c r="F195" s="294" t="str">
        <f>IF(A195="","",IF('RECAP GE'!$C$3=1,VLOOKUP(L194,'RECAP GE'!$A$11:$D$351,3,FALSE),VLOOKUP(K195,'RECAP GE'!$A$11:$D$351,3,FALSE)))</f>
        <v/>
      </c>
      <c r="G195" s="294" t="str">
        <f>IF(B195="","",IF('RECAP GE'!$C$3=1,VLOOKUP(L194,'RECAP GE'!$A$11:$D$351,3,FALSE),VLOOKUP(K195,'RECAP GE'!$A$11:$D$351,3,FALSE)))</f>
        <v/>
      </c>
      <c r="H195" s="305">
        <f t="shared" si="10"/>
        <v>0</v>
      </c>
      <c r="I195" s="296" t="str">
        <f>IFERROR(IF('RECAP GE'!$C$3=1,VLOOKUP(L194,'RECAP GE'!$A$11:$D$351,4,FALSE),VLOOKUP(K195,'RECAP GE'!$A$11:$D$351,4,FALSE)),"")</f>
        <v>INB1253</v>
      </c>
      <c r="J195" s="297" t="str">
        <f t="shared" si="7"/>
        <v/>
      </c>
      <c r="K195" s="428">
        <v>266</v>
      </c>
      <c r="L195" s="428">
        <v>126</v>
      </c>
      <c r="M195" s="257"/>
      <c r="N195" s="257"/>
      <c r="O195" s="257"/>
      <c r="P195" s="257"/>
      <c r="Q195" s="257"/>
      <c r="R195" s="257"/>
      <c r="S195" s="257"/>
      <c r="T195" s="257"/>
      <c r="U195" s="257"/>
      <c r="V195" s="257"/>
      <c r="W195" s="257"/>
      <c r="X195" s="257"/>
      <c r="Y195" s="257"/>
      <c r="Z195" s="257"/>
      <c r="AA195" s="257"/>
      <c r="AB195" s="257"/>
      <c r="AC195" s="257"/>
      <c r="AD195" s="257"/>
      <c r="AE195" s="257"/>
    </row>
    <row r="196" spans="1:31" ht="16.5" outlineLevel="1">
      <c r="A196" s="308"/>
      <c r="B196" s="308"/>
      <c r="C196" s="990" t="str">
        <f>IF('RECAP GE'!$C$3=1,VLOOKUP(L195,'RECAP GE'!$A$11:$D$351,2,FALSE),VLOOKUP(K196,'RECAP GE'!$A$11:$D$351,2,FALSE))</f>
        <v>1 600A 3P - INS VERSO 200 séparé 1600 A 3P (Par interrupteur motorisé) IP55</v>
      </c>
      <c r="D196" s="991"/>
      <c r="E196" s="992"/>
      <c r="F196" s="294" t="str">
        <f>IF(A196="","",IF('RECAP GE'!$C$3=1,VLOOKUP(L195,'RECAP GE'!$A$11:$D$351,3,FALSE),VLOOKUP(K196,'RECAP GE'!$A$11:$D$351,3,FALSE)))</f>
        <v/>
      </c>
      <c r="G196" s="294" t="str">
        <f>IF(B196="","",IF('RECAP GE'!$C$3=1,VLOOKUP(L195,'RECAP GE'!$A$11:$D$351,3,FALSE),VLOOKUP(K196,'RECAP GE'!$A$11:$D$351,3,FALSE)))</f>
        <v/>
      </c>
      <c r="H196" s="305">
        <f t="shared" si="10"/>
        <v>0</v>
      </c>
      <c r="I196" s="296" t="str">
        <f>IFERROR(IF('RECAP GE'!$C$3=1,VLOOKUP(L195,'RECAP GE'!$A$11:$D$351,4,FALSE),VLOOKUP(K196,'RECAP GE'!$A$11:$D$351,4,FALSE)),"")</f>
        <v>INB1603</v>
      </c>
      <c r="J196" s="297" t="str">
        <f t="shared" si="7"/>
        <v/>
      </c>
      <c r="K196" s="428">
        <v>267</v>
      </c>
      <c r="L196" s="428">
        <v>127</v>
      </c>
      <c r="M196" s="257"/>
      <c r="N196" s="257"/>
      <c r="O196" s="257"/>
      <c r="P196" s="257"/>
      <c r="Q196" s="257"/>
      <c r="R196" s="257"/>
      <c r="S196" s="257"/>
      <c r="T196" s="257"/>
      <c r="U196" s="257"/>
      <c r="V196" s="257"/>
      <c r="W196" s="257"/>
      <c r="X196" s="257"/>
      <c r="Y196" s="257"/>
      <c r="Z196" s="257"/>
      <c r="AA196" s="257"/>
      <c r="AB196" s="257"/>
      <c r="AC196" s="257"/>
      <c r="AD196" s="257"/>
      <c r="AE196" s="257"/>
    </row>
    <row r="197" spans="1:31" ht="16.5" outlineLevel="1">
      <c r="A197" s="308"/>
      <c r="B197" s="308"/>
      <c r="C197" s="990" t="str">
        <f>IF('RECAP GE'!$C$3=1,VLOOKUP(L196,'RECAP GE'!$A$11:$D$351,2,FALSE),VLOOKUP(K197,'RECAP GE'!$A$11:$D$351,2,FALSE))</f>
        <v>2 000A 3P - INS VERSO 200 séparé 2000 A 3P (Par interrupteur motorisé) IP55</v>
      </c>
      <c r="D197" s="991"/>
      <c r="E197" s="992"/>
      <c r="F197" s="294" t="str">
        <f>IF(A197="","",IF('RECAP GE'!$C$3=1,VLOOKUP(L196,'RECAP GE'!$A$11:$D$351,3,FALSE),VLOOKUP(K197,'RECAP GE'!$A$11:$D$351,3,FALSE)))</f>
        <v/>
      </c>
      <c r="G197" s="294" t="str">
        <f>IF(B197="","",IF('RECAP GE'!$C$3=1,VLOOKUP(L196,'RECAP GE'!$A$11:$D$351,3,FALSE),VLOOKUP(K197,'RECAP GE'!$A$11:$D$351,3,FALSE)))</f>
        <v/>
      </c>
      <c r="H197" s="305">
        <f t="shared" si="10"/>
        <v>0</v>
      </c>
      <c r="I197" s="296" t="str">
        <f>IFERROR(IF('RECAP GE'!$C$3=1,VLOOKUP(L196,'RECAP GE'!$A$11:$D$351,4,FALSE),VLOOKUP(K197,'RECAP GE'!$A$11:$D$351,4,FALSE)),"")</f>
        <v>INB2003</v>
      </c>
      <c r="J197" s="297" t="str">
        <f t="shared" si="7"/>
        <v/>
      </c>
      <c r="K197" s="428">
        <v>268</v>
      </c>
      <c r="L197" s="428">
        <v>128</v>
      </c>
      <c r="M197" s="257"/>
      <c r="N197" s="257"/>
      <c r="O197" s="257"/>
      <c r="P197" s="257"/>
      <c r="Q197" s="257"/>
      <c r="R197" s="257"/>
      <c r="S197" s="257"/>
      <c r="T197" s="257"/>
      <c r="U197" s="257"/>
      <c r="V197" s="257"/>
      <c r="W197" s="257"/>
      <c r="X197" s="257"/>
      <c r="Y197" s="257"/>
      <c r="Z197" s="257"/>
      <c r="AA197" s="257"/>
      <c r="AB197" s="257"/>
      <c r="AC197" s="257"/>
      <c r="AD197" s="257"/>
      <c r="AE197" s="257"/>
    </row>
    <row r="198" spans="1:31" ht="16.5" outlineLevel="1">
      <c r="A198" s="308"/>
      <c r="B198" s="308"/>
      <c r="C198" s="990" t="str">
        <f>IF('RECAP GE'!$C$3=1,VLOOKUP(L197,'RECAP GE'!$A$11:$D$351,2,FALSE),VLOOKUP(K198,'RECAP GE'!$A$11:$D$351,2,FALSE))</f>
        <v>2 500A 3P - INS VERSO 200 séparé 2500 A 3P (Par interrupteur motorisé) IP55</v>
      </c>
      <c r="D198" s="991"/>
      <c r="E198" s="992"/>
      <c r="F198" s="294" t="str">
        <f>IF(A198="","",IF('RECAP GE'!$C$3=1,VLOOKUP(L197,'RECAP GE'!$A$11:$D$351,3,FALSE),VLOOKUP(K198,'RECAP GE'!$A$11:$D$351,3,FALSE)))</f>
        <v/>
      </c>
      <c r="G198" s="294" t="str">
        <f>IF(B198="","",IF('RECAP GE'!$C$3=1,VLOOKUP(L197,'RECAP GE'!$A$11:$D$351,3,FALSE),VLOOKUP(K198,'RECAP GE'!$A$11:$D$351,3,FALSE)))</f>
        <v/>
      </c>
      <c r="H198" s="305">
        <f t="shared" si="10"/>
        <v>0</v>
      </c>
      <c r="I198" s="296" t="str">
        <f>IFERROR(IF('RECAP GE'!$C$3=1,VLOOKUP(L197,'RECAP GE'!$A$11:$D$351,4,FALSE),VLOOKUP(K198,'RECAP GE'!$A$11:$D$351,4,FALSE)),"")</f>
        <v>INB2503</v>
      </c>
      <c r="J198" s="297" t="str">
        <f t="shared" si="7"/>
        <v/>
      </c>
      <c r="K198" s="428">
        <v>269</v>
      </c>
      <c r="L198" s="428">
        <v>129</v>
      </c>
      <c r="M198" s="257"/>
      <c r="N198" s="257"/>
      <c r="O198" s="257"/>
      <c r="P198" s="257"/>
      <c r="Q198" s="257"/>
      <c r="R198" s="257"/>
      <c r="S198" s="257"/>
      <c r="T198" s="257"/>
      <c r="U198" s="257"/>
      <c r="V198" s="257"/>
      <c r="W198" s="257"/>
      <c r="X198" s="257"/>
      <c r="Y198" s="257"/>
      <c r="Z198" s="257"/>
      <c r="AA198" s="257"/>
      <c r="AB198" s="257"/>
      <c r="AC198" s="257"/>
      <c r="AD198" s="257"/>
      <c r="AE198" s="257"/>
    </row>
    <row r="199" spans="1:31" ht="16.5" outlineLevel="1">
      <c r="A199" s="308"/>
      <c r="B199" s="308"/>
      <c r="C199" s="990" t="str">
        <f>IF('RECAP GE'!$C$3=1,VLOOKUP(L198,'RECAP GE'!$A$11:$D$351,2,FALSE),VLOOKUP(K199,'RECAP GE'!$A$11:$D$351,2,FALSE))</f>
        <v>3 200A 3P - INS VERSO 200 séparé 3200 A 3P (Par interrupteur motorisé) IP55</v>
      </c>
      <c r="D199" s="991"/>
      <c r="E199" s="992"/>
      <c r="F199" s="294" t="str">
        <f>IF(A199="","",IF('RECAP GE'!$C$3=1,VLOOKUP(L198,'RECAP GE'!$A$11:$D$351,3,FALSE),VLOOKUP(K199,'RECAP GE'!$A$11:$D$351,3,FALSE)))</f>
        <v/>
      </c>
      <c r="G199" s="294" t="str">
        <f>IF(B199="","",IF('RECAP GE'!$C$3=1,VLOOKUP(L198,'RECAP GE'!$A$11:$D$351,3,FALSE),VLOOKUP(K199,'RECAP GE'!$A$11:$D$351,3,FALSE)))</f>
        <v/>
      </c>
      <c r="H199" s="305">
        <f t="shared" si="10"/>
        <v>0</v>
      </c>
      <c r="I199" s="296" t="str">
        <f>IFERROR(IF('RECAP GE'!$C$3=1,VLOOKUP(L198,'RECAP GE'!$A$11:$D$351,4,FALSE),VLOOKUP(K199,'RECAP GE'!$A$11:$D$351,4,FALSE)),"")</f>
        <v>INB3203</v>
      </c>
      <c r="J199" s="297" t="str">
        <f t="shared" si="7"/>
        <v/>
      </c>
      <c r="K199" s="428">
        <v>270</v>
      </c>
      <c r="L199" s="428"/>
      <c r="M199" s="257"/>
      <c r="N199" s="257"/>
      <c r="O199" s="257"/>
      <c r="P199" s="257"/>
      <c r="Q199" s="257"/>
      <c r="R199" s="257"/>
      <c r="S199" s="257"/>
      <c r="T199" s="257"/>
      <c r="U199" s="257"/>
      <c r="V199" s="257"/>
      <c r="W199" s="257"/>
      <c r="X199" s="257"/>
      <c r="Y199" s="257"/>
      <c r="Z199" s="257"/>
      <c r="AA199" s="257"/>
      <c r="AB199" s="257"/>
      <c r="AC199" s="257"/>
      <c r="AD199" s="257"/>
      <c r="AE199" s="257"/>
    </row>
    <row r="200" spans="1:31" ht="16.5">
      <c r="A200" s="308"/>
      <c r="B200" s="308"/>
      <c r="C200" s="990" t="str">
        <f>IF('RECAP GE'!$C$3=1,"",VLOOKUP(K200,'RECAP GE'!$A$11:$D$351,2,FALSE))</f>
        <v>Détection secteur réglable et pilotage INS dans le coffret (U +-
15%)(U inferieur ou égal à 440 V) - FAUX</v>
      </c>
      <c r="D200" s="991"/>
      <c r="E200" s="992"/>
      <c r="F200" s="294" t="str">
        <f>IF(A200="","",IF('RECAP GE'!$C$3=1,"",VLOOKUP(K200,'RECAP GE'!$A$11:$D$351,3,FALSE)))</f>
        <v/>
      </c>
      <c r="G200" s="294" t="str">
        <f>IF(B200="","",IF('RECAP GE'!$C$3=1,"",VLOOKUP(K200,'RECAP GE'!$A$11:$D$351,3,FALSE)))</f>
        <v/>
      </c>
      <c r="H200" s="305">
        <f t="shared" ref="H200:H231" si="11">IFERROR(IF(B200="",0,G200*$M$15*$M$14*($F$264+1)),"")</f>
        <v>0</v>
      </c>
      <c r="I200" s="296" t="str">
        <f>IFERROR(IF('RECAP GE'!$C$3=1,VLOOKUP(#REF!,'RECAP GE'!$A$11:$D$351,4,FALSE),VLOOKUP(K200,'RECAP GE'!$A$11:$D$351,4,FALSE)),"")</f>
        <v>CA304</v>
      </c>
      <c r="J200" s="297" t="str">
        <f t="shared" si="7"/>
        <v/>
      </c>
      <c r="K200" s="428">
        <v>39</v>
      </c>
      <c r="L200" s="428"/>
      <c r="M200" s="257"/>
      <c r="N200" s="257"/>
      <c r="O200" s="257"/>
      <c r="P200" s="257"/>
      <c r="Q200" s="257"/>
      <c r="R200" s="257"/>
      <c r="S200" s="257"/>
      <c r="T200" s="257"/>
      <c r="U200" s="257"/>
      <c r="V200" s="257"/>
      <c r="W200" s="257"/>
      <c r="X200" s="257"/>
      <c r="Y200" s="257"/>
      <c r="Z200" s="257"/>
      <c r="AA200" s="257"/>
      <c r="AB200" s="257"/>
      <c r="AC200" s="257"/>
      <c r="AD200" s="257"/>
      <c r="AE200" s="257"/>
    </row>
    <row r="201" spans="1:31" ht="16.5">
      <c r="A201" s="308"/>
      <c r="B201" s="308"/>
      <c r="C201" s="990" t="str">
        <f>IF('RECAP GE'!$C$3=1,"",VLOOKUP(K201,'RECAP GE'!$A$11:$D$351,2,FALSE))</f>
        <v xml:space="preserve">Détection secteur réglable et pilotage INS dans le coffret (U +- 15%)(U inferieur ou égal à 440 V) (2) (P supp. 27 kVA) - </v>
      </c>
      <c r="D201" s="991"/>
      <c r="E201" s="992"/>
      <c r="F201" s="294" t="str">
        <f>IF(A201="","",IF('RECAP GE'!$C$3=1,"",VLOOKUP(K201,'RECAP GE'!$A$11:$D$351,3,FALSE)))</f>
        <v/>
      </c>
      <c r="G201" s="294" t="str">
        <f>IF(B201="","",IF('RECAP GE'!$C$3=1,"",VLOOKUP(K201,'RECAP GE'!$A$11:$D$351,3,FALSE)))</f>
        <v/>
      </c>
      <c r="H201" s="305">
        <f t="shared" si="11"/>
        <v>0</v>
      </c>
      <c r="I201" s="296" t="str">
        <f>IFERROR(IF('RECAP GE'!$C$3=1,VLOOKUP(L199,'RECAP GE'!$A$11:$D$351,4,FALSE),VLOOKUP(K201,'RECAP GE'!$A$11:$D$351,4,FALSE)),"")</f>
        <v>CA304- 1</v>
      </c>
      <c r="J201" s="297" t="str">
        <f t="shared" si="7"/>
        <v/>
      </c>
      <c r="K201" s="428">
        <v>164</v>
      </c>
      <c r="L201" s="428"/>
      <c r="M201" s="257"/>
      <c r="N201" s="257"/>
      <c r="O201" s="257"/>
      <c r="P201" s="257"/>
      <c r="Q201" s="257"/>
      <c r="R201" s="257"/>
      <c r="S201" s="257"/>
      <c r="T201" s="257"/>
      <c r="U201" s="257"/>
      <c r="V201" s="257"/>
      <c r="W201" s="257"/>
      <c r="X201" s="257"/>
      <c r="Y201" s="257"/>
      <c r="Z201" s="257"/>
      <c r="AA201" s="257"/>
      <c r="AB201" s="257"/>
      <c r="AC201" s="257"/>
      <c r="AD201" s="257"/>
      <c r="AE201" s="257"/>
    </row>
    <row r="202" spans="1:31" ht="16.5">
      <c r="A202" s="308"/>
      <c r="B202" s="308"/>
      <c r="C202" s="990" t="str">
        <f>IF('RECAP GE'!$C$3=1,"",VLOOKUP(K202,'RECAP GE'!$A$11:$D$351,2,FALSE))</f>
        <v xml:space="preserve">Moins-value 9dB Std séparé (Version open uniquement) - Moins value 9dB std séparé (Version open uniquement) - </v>
      </c>
      <c r="D202" s="991"/>
      <c r="E202" s="992"/>
      <c r="F202" s="294" t="str">
        <f>IF(A202="","",IF('RECAP GE'!$C$3=1,"",VLOOKUP(K202,'RECAP GE'!$A$11:$D$351,3,FALSE)))</f>
        <v/>
      </c>
      <c r="G202" s="294" t="str">
        <f>IF(B202="","",IF('RECAP GE'!$C$3=1,"",VLOOKUP(K202,'RECAP GE'!$A$11:$D$351,3,FALSE)))</f>
        <v/>
      </c>
      <c r="H202" s="305">
        <f t="shared" si="11"/>
        <v>0</v>
      </c>
      <c r="I202" s="296" t="str">
        <f>IFERROR(IF('RECAP GE'!$C$3=1,VLOOKUP(L200,'RECAP GE'!$A$11:$D$351,4,FALSE),VLOOKUP(K202,'RECAP GE'!$A$11:$D$351,4,FALSE)),"")</f>
        <v>EN07</v>
      </c>
      <c r="J202" s="297" t="str">
        <f t="shared" si="7"/>
        <v/>
      </c>
      <c r="K202" s="428">
        <v>97</v>
      </c>
      <c r="L202" s="428"/>
      <c r="M202" s="257"/>
      <c r="N202" s="257"/>
      <c r="O202" s="257"/>
      <c r="P202" s="257"/>
      <c r="Q202" s="257"/>
      <c r="R202" s="257"/>
      <c r="S202" s="257"/>
      <c r="T202" s="257"/>
      <c r="U202" s="257"/>
      <c r="V202" s="257"/>
      <c r="W202" s="257"/>
      <c r="X202" s="257"/>
      <c r="Y202" s="257"/>
      <c r="Z202" s="257"/>
      <c r="AA202" s="257"/>
      <c r="AB202" s="257"/>
      <c r="AC202" s="257"/>
      <c r="AD202" s="257"/>
      <c r="AE202" s="257"/>
    </row>
    <row r="203" spans="1:31" ht="16.5">
      <c r="A203" s="308"/>
      <c r="B203" s="308"/>
      <c r="C203" s="990" t="str">
        <f>IF('RECAP GE'!$C$3=1,"",VLOOKUP(K203,'RECAP GE'!$A$11:$D$351,2,FALSE))</f>
        <v xml:space="preserve">Silencieux séparé 9 dB (Seul le silencieux sera fourni) -  - </v>
      </c>
      <c r="D203" s="991"/>
      <c r="E203" s="992"/>
      <c r="F203" s="294" t="str">
        <f>IF(A203="","",IF('RECAP GE'!$C$3=1,"",VLOOKUP(K203,'RECAP GE'!$A$11:$D$351,3,FALSE)))</f>
        <v/>
      </c>
      <c r="G203" s="294" t="str">
        <f>IF(B203="","",IF('RECAP GE'!$C$3=1,"",VLOOKUP(K203,'RECAP GE'!$A$11:$D$351,3,FALSE)))</f>
        <v/>
      </c>
      <c r="H203" s="305">
        <f t="shared" si="11"/>
        <v>0</v>
      </c>
      <c r="I203" s="296" t="str">
        <f>IFERROR(IF('RECAP GE'!$C$3=1,VLOOKUP(L201,'RECAP GE'!$A$11:$D$351,4,FALSE),VLOOKUP(K203,'RECAP GE'!$A$11:$D$351,4,FALSE)),"")</f>
        <v>EN32</v>
      </c>
      <c r="J203" s="297" t="str">
        <f t="shared" si="7"/>
        <v/>
      </c>
      <c r="K203" s="428">
        <v>130</v>
      </c>
      <c r="L203" s="428"/>
      <c r="M203" s="257"/>
      <c r="N203" s="257"/>
      <c r="O203" s="257"/>
      <c r="P203" s="257"/>
      <c r="Q203" s="257"/>
      <c r="R203" s="257"/>
      <c r="S203" s="257"/>
      <c r="T203" s="257"/>
      <c r="U203" s="257"/>
      <c r="V203" s="257"/>
      <c r="W203" s="257"/>
      <c r="X203" s="257"/>
      <c r="Y203" s="257"/>
      <c r="Z203" s="257"/>
      <c r="AA203" s="257"/>
      <c r="AB203" s="257"/>
      <c r="AC203" s="257"/>
      <c r="AD203" s="257"/>
      <c r="AE203" s="257"/>
    </row>
    <row r="204" spans="1:31" ht="16.5">
      <c r="A204" s="308"/>
      <c r="B204" s="308"/>
      <c r="C204" s="990" t="str">
        <f>IF('RECAP GE'!$C$3=1,"",VLOOKUP(K204,'RECAP GE'!$A$11:$D$351,2,FALSE))</f>
        <v xml:space="preserve">Moins value disjoncteur 100 A 4P (Modulaire) (TC fournis si CA302) - </v>
      </c>
      <c r="D204" s="991"/>
      <c r="E204" s="992"/>
      <c r="F204" s="294" t="str">
        <f>IF(A204="","",IF('RECAP GE'!$C$3=1,"",VLOOKUP(K204,'RECAP GE'!$A$11:$D$351,3,FALSE)))</f>
        <v/>
      </c>
      <c r="G204" s="294" t="str">
        <f>IF(B204="","",IF('RECAP GE'!$C$3=1,"",VLOOKUP(K204,'RECAP GE'!$A$11:$D$351,3,FALSE)))</f>
        <v/>
      </c>
      <c r="H204" s="305">
        <f t="shared" si="11"/>
        <v>0</v>
      </c>
      <c r="I204" s="296" t="str">
        <f>IFERROR(IF('RECAP GE'!$C$3=1,VLOOKUP(L202,'RECAP GE'!$A$11:$D$351,4,FALSE),VLOOKUP(K204,'RECAP GE'!$A$11:$D$351,4,FALSE)),"")</f>
        <v>Mo100</v>
      </c>
      <c r="J204" s="297" t="str">
        <f t="shared" si="7"/>
        <v/>
      </c>
      <c r="K204" s="428">
        <v>203</v>
      </c>
      <c r="L204" s="428"/>
      <c r="M204" s="257"/>
      <c r="N204" s="257"/>
      <c r="O204" s="257"/>
      <c r="P204" s="257"/>
      <c r="Q204" s="257"/>
      <c r="R204" s="257"/>
      <c r="S204" s="257"/>
      <c r="T204" s="257"/>
      <c r="U204" s="257"/>
      <c r="V204" s="257"/>
      <c r="W204" s="257"/>
      <c r="X204" s="257"/>
      <c r="Y204" s="257"/>
      <c r="Z204" s="257"/>
      <c r="AA204" s="257"/>
      <c r="AB204" s="257"/>
      <c r="AC204" s="257"/>
      <c r="AD204" s="257"/>
      <c r="AE204" s="257"/>
    </row>
    <row r="205" spans="1:31" ht="16.5">
      <c r="A205" s="308"/>
      <c r="B205" s="308"/>
      <c r="C205" s="990" t="str">
        <f>IF('RECAP GE'!$C$3=1,"",VLOOKUP(K205,'RECAP GE'!$A$11:$D$351,2,FALSE))</f>
        <v xml:space="preserve">Moins value disjoncteur 125 A 4P (Modulaire) (TC fournis si CA302) - </v>
      </c>
      <c r="D205" s="991"/>
      <c r="E205" s="992"/>
      <c r="F205" s="294" t="str">
        <f>IF(A205="","",IF('RECAP GE'!$C$3=1,"",VLOOKUP(K205,'RECAP GE'!$A$11:$D$351,3,FALSE)))</f>
        <v/>
      </c>
      <c r="G205" s="294" t="str">
        <f>IF(B205="","",IF('RECAP GE'!$C$3=1,"",VLOOKUP(K205,'RECAP GE'!$A$11:$D$351,3,FALSE)))</f>
        <v/>
      </c>
      <c r="H205" s="305">
        <f t="shared" si="11"/>
        <v>0</v>
      </c>
      <c r="I205" s="296" t="str">
        <f>IFERROR(IF('RECAP GE'!$C$3=1,VLOOKUP(L203,'RECAP GE'!$A$11:$D$351,4,FALSE),VLOOKUP(K205,'RECAP GE'!$A$11:$D$351,4,FALSE)),"")</f>
        <v>Mo125</v>
      </c>
      <c r="J205" s="297" t="str">
        <f t="shared" si="7"/>
        <v/>
      </c>
      <c r="K205" s="428">
        <v>204</v>
      </c>
      <c r="L205" s="428"/>
      <c r="M205" s="257"/>
      <c r="N205" s="257"/>
      <c r="O205" s="257"/>
      <c r="P205" s="257"/>
      <c r="Q205" s="257"/>
      <c r="R205" s="257"/>
      <c r="S205" s="257"/>
      <c r="T205" s="257"/>
      <c r="U205" s="257"/>
      <c r="V205" s="257"/>
      <c r="W205" s="257"/>
      <c r="X205" s="257"/>
      <c r="Y205" s="257"/>
      <c r="Z205" s="257"/>
      <c r="AA205" s="257"/>
      <c r="AB205" s="257"/>
      <c r="AC205" s="257"/>
      <c r="AD205" s="257"/>
      <c r="AE205" s="257"/>
    </row>
    <row r="206" spans="1:31" ht="16.5">
      <c r="A206" s="308"/>
      <c r="B206" s="308"/>
      <c r="C206" s="990" t="str">
        <f>IF('RECAP GE'!$C$3=1,"",VLOOKUP(K206,'RECAP GE'!$A$11:$D$351,2,FALSE))</f>
        <v xml:space="preserve">Moins value disjoncteur 160 A 3P (Compact) TC fournis - </v>
      </c>
      <c r="D206" s="991"/>
      <c r="E206" s="992"/>
      <c r="F206" s="294" t="str">
        <f>IF(A206="","",IF('RECAP GE'!$C$3=1,"",VLOOKUP(K206,'RECAP GE'!$A$11:$D$351,3,FALSE)))</f>
        <v/>
      </c>
      <c r="G206" s="294" t="str">
        <f>IF(B206="","",IF('RECAP GE'!$C$3=1,"",VLOOKUP(K206,'RECAP GE'!$A$11:$D$351,3,FALSE)))</f>
        <v/>
      </c>
      <c r="H206" s="305">
        <f t="shared" si="11"/>
        <v>0</v>
      </c>
      <c r="I206" s="296" t="str">
        <f>IFERROR(IF('RECAP GE'!$C$3=1,VLOOKUP(L204,'RECAP GE'!$A$11:$D$351,4,FALSE),VLOOKUP(K206,'RECAP GE'!$A$11:$D$351,4,FALSE)),"")</f>
        <v>Co163</v>
      </c>
      <c r="J206" s="297" t="str">
        <f t="shared" si="7"/>
        <v/>
      </c>
      <c r="K206" s="428">
        <v>205</v>
      </c>
      <c r="L206" s="428"/>
      <c r="M206" s="257"/>
      <c r="N206" s="257"/>
      <c r="O206" s="257"/>
      <c r="P206" s="257"/>
      <c r="Q206" s="257"/>
      <c r="R206" s="257"/>
      <c r="S206" s="257"/>
      <c r="T206" s="257"/>
      <c r="U206" s="257"/>
      <c r="V206" s="257"/>
      <c r="W206" s="257"/>
      <c r="X206" s="257"/>
      <c r="Y206" s="257"/>
      <c r="Z206" s="257"/>
      <c r="AA206" s="257"/>
      <c r="AB206" s="257"/>
      <c r="AC206" s="257"/>
      <c r="AD206" s="257"/>
      <c r="AE206" s="257"/>
    </row>
    <row r="207" spans="1:31" ht="16.5">
      <c r="A207" s="308"/>
      <c r="B207" s="308"/>
      <c r="C207" s="990" t="str">
        <f>IF('RECAP GE'!$C$3=1,"",VLOOKUP(K207,'RECAP GE'!$A$11:$D$351,2,FALSE))</f>
        <v xml:space="preserve">Moins value disjoncteur 250 A 3P (Compact) TC fournis - </v>
      </c>
      <c r="D207" s="991"/>
      <c r="E207" s="992"/>
      <c r="F207" s="294" t="str">
        <f>IF(A207="","",IF('RECAP GE'!$C$3=1,"",VLOOKUP(K207,'RECAP GE'!$A$11:$D$351,3,FALSE)))</f>
        <v/>
      </c>
      <c r="G207" s="294" t="str">
        <f>IF(B207="","",IF('RECAP GE'!$C$3=1,"",VLOOKUP(K207,'RECAP GE'!$A$11:$D$351,3,FALSE)))</f>
        <v/>
      </c>
      <c r="H207" s="305">
        <f t="shared" si="11"/>
        <v>0</v>
      </c>
      <c r="I207" s="296" t="str">
        <f>IFERROR(IF('RECAP GE'!$C$3=1,VLOOKUP(L205,'RECAP GE'!$A$11:$D$351,4,FALSE),VLOOKUP(K207,'RECAP GE'!$A$11:$D$351,4,FALSE)),"")</f>
        <v>Co253</v>
      </c>
      <c r="J207" s="297" t="str">
        <f t="shared" si="7"/>
        <v/>
      </c>
      <c r="K207" s="428">
        <v>206</v>
      </c>
      <c r="L207" s="428"/>
      <c r="M207" s="257"/>
      <c r="N207" s="257"/>
      <c r="O207" s="257"/>
      <c r="P207" s="257"/>
      <c r="Q207" s="257"/>
      <c r="R207" s="257"/>
      <c r="S207" s="257"/>
      <c r="T207" s="257"/>
      <c r="U207" s="257"/>
      <c r="V207" s="257"/>
      <c r="W207" s="257"/>
      <c r="X207" s="257"/>
      <c r="Y207" s="257"/>
      <c r="Z207" s="257"/>
      <c r="AA207" s="257"/>
      <c r="AB207" s="257"/>
      <c r="AC207" s="257"/>
      <c r="AD207" s="257"/>
      <c r="AE207" s="257"/>
    </row>
    <row r="208" spans="1:31" ht="16.5">
      <c r="A208" s="308"/>
      <c r="B208" s="308"/>
      <c r="C208" s="990" t="str">
        <f>IF('RECAP GE'!$C$3=1,"",VLOOKUP(K208,'RECAP GE'!$A$11:$D$351,2,FALSE))</f>
        <v xml:space="preserve">Moins value disjoncteur 400 A 3P
(Compact) TC fournis - </v>
      </c>
      <c r="D208" s="991"/>
      <c r="E208" s="992"/>
      <c r="F208" s="294" t="str">
        <f>IF(A208="","",IF('RECAP GE'!$C$3=1,"",VLOOKUP(K208,'RECAP GE'!$A$11:$D$351,3,FALSE)))</f>
        <v/>
      </c>
      <c r="G208" s="294" t="str">
        <f>IF(B208="","",IF('RECAP GE'!$C$3=1,"",VLOOKUP(K208,'RECAP GE'!$A$11:$D$351,3,FALSE)))</f>
        <v/>
      </c>
      <c r="H208" s="305">
        <f t="shared" si="11"/>
        <v>0</v>
      </c>
      <c r="I208" s="296" t="str">
        <f>IFERROR(IF('RECAP GE'!$C$3=1,VLOOKUP(L206,'RECAP GE'!$A$11:$D$351,4,FALSE),VLOOKUP(K208,'RECAP GE'!$A$11:$D$351,4,FALSE)),"")</f>
        <v>Co403</v>
      </c>
      <c r="J208" s="297" t="str">
        <f t="shared" si="7"/>
        <v/>
      </c>
      <c r="K208" s="428">
        <v>207</v>
      </c>
      <c r="L208" s="428"/>
      <c r="M208" s="257"/>
      <c r="N208" s="257"/>
      <c r="O208" s="257"/>
      <c r="P208" s="257"/>
      <c r="Q208" s="257"/>
      <c r="R208" s="257"/>
      <c r="S208" s="257"/>
      <c r="T208" s="257"/>
      <c r="U208" s="257"/>
      <c r="V208" s="257"/>
      <c r="W208" s="257"/>
      <c r="X208" s="257"/>
      <c r="Y208" s="257"/>
      <c r="Z208" s="257"/>
      <c r="AA208" s="257"/>
      <c r="AB208" s="257"/>
      <c r="AC208" s="257"/>
      <c r="AD208" s="257"/>
      <c r="AE208" s="257"/>
    </row>
    <row r="209" spans="1:31" ht="16.5">
      <c r="A209" s="308"/>
      <c r="B209" s="308"/>
      <c r="C209" s="990" t="str">
        <f>IF('RECAP GE'!$C$3=1,"",VLOOKUP(K209,'RECAP GE'!$A$11:$D$351,2,FALSE))</f>
        <v xml:space="preserve">Moins value disjoncteur 630 A 3P (Compact) TC fournis - </v>
      </c>
      <c r="D209" s="991"/>
      <c r="E209" s="992"/>
      <c r="F209" s="294" t="str">
        <f>IF(A209="","",IF('RECAP GE'!$C$3=1,"",VLOOKUP(K209,'RECAP GE'!$A$11:$D$351,3,FALSE)))</f>
        <v/>
      </c>
      <c r="G209" s="294" t="str">
        <f>IF(B209="","",IF('RECAP GE'!$C$3=1,"",VLOOKUP(K209,'RECAP GE'!$A$11:$D$351,3,FALSE)))</f>
        <v/>
      </c>
      <c r="H209" s="305">
        <f t="shared" si="11"/>
        <v>0</v>
      </c>
      <c r="I209" s="296" t="str">
        <f>IFERROR(IF('RECAP GE'!$C$3=1,VLOOKUP(L207,'RECAP GE'!$A$11:$D$351,4,FALSE),VLOOKUP(K209,'RECAP GE'!$A$11:$D$351,4,FALSE)),"")</f>
        <v>Co633</v>
      </c>
      <c r="J209" s="297" t="str">
        <f t="shared" si="7"/>
        <v/>
      </c>
      <c r="K209" s="428">
        <v>208</v>
      </c>
      <c r="L209" s="428"/>
      <c r="M209" s="257"/>
      <c r="N209" s="257"/>
      <c r="O209" s="257"/>
      <c r="P209" s="257"/>
      <c r="Q209" s="257"/>
      <c r="R209" s="257"/>
      <c r="S209" s="257"/>
      <c r="T209" s="257"/>
      <c r="U209" s="257"/>
      <c r="V209" s="257"/>
      <c r="W209" s="257"/>
      <c r="X209" s="257"/>
      <c r="Y209" s="257"/>
      <c r="Z209" s="257"/>
      <c r="AA209" s="257"/>
      <c r="AB209" s="257"/>
      <c r="AC209" s="257"/>
      <c r="AD209" s="257"/>
      <c r="AE209" s="257"/>
    </row>
    <row r="210" spans="1:31" ht="16.5">
      <c r="A210" s="308"/>
      <c r="B210" s="308"/>
      <c r="C210" s="990" t="str">
        <f>IF('RECAP GE'!$C$3=1,"",VLOOKUP(K210,'RECAP GE'!$A$11:$D$351,2,FALSE))</f>
        <v xml:space="preserve">Coffret TORES entre groupes (Select protection differentiel et configuration A433
ou 431) -  - </v>
      </c>
      <c r="D210" s="991"/>
      <c r="E210" s="992"/>
      <c r="F210" s="294" t="str">
        <f>IF(A210="","",IF('RECAP GE'!$C$3=1,"",VLOOKUP(K210,'RECAP GE'!$A$11:$D$351,3,FALSE)))</f>
        <v/>
      </c>
      <c r="G210" s="294" t="str">
        <f>IF(B210="","",IF('RECAP GE'!$C$3=1,"",VLOOKUP(K210,'RECAP GE'!$A$11:$D$351,3,FALSE)))</f>
        <v/>
      </c>
      <c r="H210" s="305">
        <f t="shared" si="11"/>
        <v>0</v>
      </c>
      <c r="I210" s="296" t="str">
        <f>IFERROR(IF('RECAP GE'!$C$3=1,VLOOKUP(L208,'RECAP GE'!$A$11:$D$351,4,FALSE),VLOOKUP(K210,'RECAP GE'!$A$11:$D$351,4,FALSE)),"")</f>
        <v>EN26</v>
      </c>
      <c r="J210" s="297" t="str">
        <f t="shared" si="7"/>
        <v/>
      </c>
      <c r="K210" s="428">
        <v>142</v>
      </c>
      <c r="L210" s="428"/>
      <c r="M210" s="257"/>
      <c r="N210" s="257"/>
      <c r="O210" s="257"/>
      <c r="P210" s="257"/>
      <c r="Q210" s="257"/>
      <c r="R210" s="257"/>
      <c r="S210" s="257"/>
      <c r="T210" s="257"/>
      <c r="U210" s="257"/>
      <c r="V210" s="257"/>
      <c r="W210" s="257"/>
      <c r="X210" s="257"/>
      <c r="Y210" s="257"/>
      <c r="Z210" s="257"/>
      <c r="AA210" s="257"/>
      <c r="AB210" s="257"/>
      <c r="AC210" s="257"/>
      <c r="AD210" s="257"/>
      <c r="AE210" s="257"/>
    </row>
    <row r="211" spans="1:31" ht="16.5">
      <c r="A211" s="308"/>
      <c r="B211" s="308"/>
      <c r="C211" s="990" t="str">
        <f>IF('RECAP GE'!$C$3=1,"",VLOOKUP(K211,'RECAP GE'!$A$11:$D$351,2,FALSE))</f>
        <v xml:space="preserve">Remplacement du pupitre APM303 de commande par un tableautin moteur M80. Câblage moteur ramené sur
bornier.(PH,TE,TCHY,BAU) - </v>
      </c>
      <c r="D211" s="991"/>
      <c r="E211" s="992"/>
      <c r="F211" s="294" t="str">
        <f>IF(A211="","",IF('RECAP GE'!$C$3=1,"",VLOOKUP(K211,'RECAP GE'!$A$11:$D$351,3,FALSE)))</f>
        <v/>
      </c>
      <c r="G211" s="294" t="str">
        <f>IF(B211="","",IF('RECAP GE'!$C$3=1,"",VLOOKUP(K211,'RECAP GE'!$A$11:$D$351,3,FALSE)))</f>
        <v/>
      </c>
      <c r="H211" s="305">
        <f t="shared" si="11"/>
        <v>0</v>
      </c>
      <c r="I211" s="296" t="str">
        <f>IFERROR(IF('RECAP GE'!$C$3=1,VLOOKUP(L209,'RECAP GE'!$A$11:$D$351,4,FALSE),VLOOKUP(K211,'RECAP GE'!$A$11:$D$351,4,FALSE)),"")</f>
        <v>E02</v>
      </c>
      <c r="J211" s="297" t="str">
        <f t="shared" ref="J211:J262" si="12">IF(A211="","","Base")&amp;IF(B211="","","Op")</f>
        <v/>
      </c>
      <c r="K211" s="428">
        <v>155</v>
      </c>
      <c r="L211" s="428"/>
      <c r="M211" s="257"/>
      <c r="N211" s="257"/>
      <c r="O211" s="257"/>
      <c r="P211" s="257"/>
      <c r="Q211" s="257"/>
      <c r="R211" s="257"/>
      <c r="S211" s="257"/>
      <c r="T211" s="257"/>
      <c r="U211" s="257"/>
      <c r="V211" s="257"/>
      <c r="W211" s="257"/>
      <c r="X211" s="257"/>
      <c r="Y211" s="257"/>
      <c r="Z211" s="257"/>
      <c r="AA211" s="257"/>
      <c r="AB211" s="257"/>
      <c r="AC211" s="257"/>
      <c r="AD211" s="257"/>
      <c r="AE211" s="257"/>
    </row>
    <row r="212" spans="1:31" ht="16.5">
      <c r="A212" s="308"/>
      <c r="B212" s="308"/>
      <c r="C212" s="990" t="str">
        <f>IF('RECAP GE'!$C$3=1,"",VLOOKUP(K212,'RECAP GE'!$A$11:$D$351,2,FALSE))</f>
        <v xml:space="preserve">Non fourniture du pupitre de commande APM303 - Câblage moteur ramené sur bornier (2) - </v>
      </c>
      <c r="D212" s="991"/>
      <c r="E212" s="992"/>
      <c r="F212" s="294" t="str">
        <f>IF(A212="","",IF('RECAP GE'!$C$3=1,"",VLOOKUP(K212,'RECAP GE'!$A$11:$D$351,3,FALSE)))</f>
        <v/>
      </c>
      <c r="G212" s="294" t="str">
        <f>IF(B212="","",IF('RECAP GE'!$C$3=1,"",VLOOKUP(K212,'RECAP GE'!$A$11:$D$351,3,FALSE)))</f>
        <v/>
      </c>
      <c r="H212" s="305">
        <f t="shared" si="11"/>
        <v>0</v>
      </c>
      <c r="I212" s="296" t="str">
        <f>IFERROR(IF('RECAP GE'!$C$3=1,VLOOKUP(L210,'RECAP GE'!$A$11:$D$351,4,FALSE),VLOOKUP(K212,'RECAP GE'!$A$11:$D$351,4,FALSE)),"")</f>
        <v>E15</v>
      </c>
      <c r="J212" s="297" t="str">
        <f t="shared" si="12"/>
        <v/>
      </c>
      <c r="K212" s="428">
        <v>156</v>
      </c>
      <c r="L212" s="428"/>
      <c r="M212" s="257"/>
      <c r="N212" s="257"/>
      <c r="O212" s="257"/>
      <c r="P212" s="257"/>
      <c r="Q212" s="257"/>
      <c r="R212" s="257"/>
      <c r="S212" s="257"/>
      <c r="T212" s="257"/>
      <c r="U212" s="257"/>
      <c r="V212" s="257"/>
      <c r="W212" s="257"/>
      <c r="X212" s="257"/>
      <c r="Y212" s="257"/>
      <c r="Z212" s="257"/>
      <c r="AA212" s="257"/>
      <c r="AB212" s="257"/>
      <c r="AC212" s="257"/>
      <c r="AD212" s="257"/>
      <c r="AE212" s="257"/>
    </row>
    <row r="213" spans="1:31" ht="16.5">
      <c r="A213" s="308"/>
      <c r="B213" s="308"/>
      <c r="C213" s="990" t="str">
        <f>IF('RECAP GE'!$C$3=1,"",VLOOKUP(K213,'RECAP GE'!$A$11:$D$351,2,FALSE))</f>
        <v xml:space="preserve">Remplacement du pupitre de commande APM403 par un tableautin moteur M80-D. Câblage moteur ramené sur bornier.(PH,TE,TCHY,BAU) - </v>
      </c>
      <c r="D213" s="991"/>
      <c r="E213" s="992"/>
      <c r="F213" s="294" t="str">
        <f>IF(A213="","",IF('RECAP GE'!$C$3=1,"",VLOOKUP(K213,'RECAP GE'!$A$11:$D$351,3,FALSE)))</f>
        <v/>
      </c>
      <c r="G213" s="294" t="str">
        <f>IF(B213="","",IF('RECAP GE'!$C$3=1,"",VLOOKUP(K213,'RECAP GE'!$A$11:$D$351,3,FALSE)))</f>
        <v/>
      </c>
      <c r="H213" s="305">
        <f t="shared" si="11"/>
        <v>0</v>
      </c>
      <c r="I213" s="296" t="str">
        <f>IFERROR(IF('RECAP GE'!$C$3=1,VLOOKUP(L211,'RECAP GE'!$A$11:$D$351,4,FALSE),VLOOKUP(K213,'RECAP GE'!$A$11:$D$351,4,FALSE)),"")</f>
        <v>E20</v>
      </c>
      <c r="J213" s="297" t="str">
        <f t="shared" si="12"/>
        <v/>
      </c>
      <c r="K213" s="428">
        <v>157</v>
      </c>
      <c r="L213" s="428"/>
      <c r="M213" s="257"/>
      <c r="N213" s="257"/>
      <c r="O213" s="257"/>
      <c r="P213" s="257"/>
      <c r="Q213" s="257"/>
      <c r="R213" s="257"/>
      <c r="S213" s="257"/>
      <c r="T213" s="257"/>
      <c r="U213" s="257"/>
      <c r="V213" s="257"/>
      <c r="W213" s="257"/>
      <c r="X213" s="257"/>
      <c r="Y213" s="257"/>
      <c r="Z213" s="257"/>
      <c r="AA213" s="257"/>
      <c r="AB213" s="257"/>
      <c r="AC213" s="257"/>
      <c r="AD213" s="257"/>
      <c r="AE213" s="257"/>
    </row>
    <row r="214" spans="1:31" ht="16.5">
      <c r="A214" s="308"/>
      <c r="B214" s="308"/>
      <c r="C214" s="990" t="str">
        <f>IF('RECAP GE'!$C$3=1,"",VLOOKUP(K214,'RECAP GE'!$A$11:$D$351,2,FALSE))</f>
        <v xml:space="preserve">User guide and maintenance manual (paper edition) (French or English or Spanish or
German) - Manuel d utilisation et de mise en service (Version papier ) (Français ou Anglais ou Espagnol ou Allemand) - </v>
      </c>
      <c r="D214" s="991"/>
      <c r="E214" s="992"/>
      <c r="F214" s="294" t="str">
        <f>IF(A214="","",IF('RECAP GE'!$C$3=1,"",VLOOKUP(K214,'RECAP GE'!$A$11:$D$351,3,FALSE)))</f>
        <v/>
      </c>
      <c r="G214" s="294" t="str">
        <f>IF(B214="","",IF('RECAP GE'!$C$3=1,"",VLOOKUP(K214,'RECAP GE'!$A$11:$D$351,3,FALSE)))</f>
        <v/>
      </c>
      <c r="H214" s="305">
        <f t="shared" si="11"/>
        <v>0</v>
      </c>
      <c r="I214" s="296" t="str">
        <f>IFERROR(IF('RECAP GE'!$C$3=1,VLOOKUP(L212,'RECAP GE'!$A$11:$D$351,4,FALSE),VLOOKUP(K214,'RECAP GE'!$A$11:$D$351,4,FALSE)),"")</f>
        <v>AD21</v>
      </c>
      <c r="J214" s="297" t="str">
        <f t="shared" si="12"/>
        <v/>
      </c>
      <c r="K214" s="428">
        <v>51</v>
      </c>
      <c r="L214" s="428"/>
      <c r="M214" s="257"/>
      <c r="N214" s="257"/>
      <c r="O214" s="257"/>
      <c r="P214" s="257"/>
      <c r="Q214" s="257"/>
      <c r="R214" s="257"/>
      <c r="S214" s="257"/>
      <c r="T214" s="257"/>
      <c r="U214" s="257"/>
      <c r="V214" s="257"/>
      <c r="W214" s="257"/>
      <c r="X214" s="257"/>
      <c r="Y214" s="257"/>
      <c r="Z214" s="257"/>
      <c r="AA214" s="257"/>
      <c r="AB214" s="257"/>
      <c r="AC214" s="257"/>
      <c r="AD214" s="257"/>
      <c r="AE214" s="257"/>
    </row>
    <row r="215" spans="1:31" ht="16.5">
      <c r="A215" s="308"/>
      <c r="B215" s="308"/>
      <c r="C215" s="990" t="str">
        <f>IF('RECAP GE'!$C$3=1,"",VLOOKUP(K215,'RECAP GE'!$A$11:$D$351,2,FALSE))</f>
        <v xml:space="preserve">- - Catalogue de pièces moteur  (Version papier ) (Langues disponibles suivant moteur) - </v>
      </c>
      <c r="D215" s="991"/>
      <c r="E215" s="992"/>
      <c r="F215" s="294" t="str">
        <f>IF(A215="","",IF('RECAP GE'!$C$3=1,"",VLOOKUP(K215,'RECAP GE'!$A$11:$D$351,3,FALSE)))</f>
        <v/>
      </c>
      <c r="G215" s="294" t="str">
        <f>IF(B215="","",IF('RECAP GE'!$C$3=1,"",VLOOKUP(K215,'RECAP GE'!$A$11:$D$351,3,FALSE)))</f>
        <v/>
      </c>
      <c r="H215" s="305">
        <f t="shared" si="11"/>
        <v>0</v>
      </c>
      <c r="I215" s="296">
        <f>IFERROR(IF('RECAP GE'!$C$3=1,VLOOKUP(L213,'RECAP GE'!$A$11:$D$351,4,FALSE),VLOOKUP(K215,'RECAP GE'!$A$11:$D$351,4,FALSE)),"")</f>
        <v>0</v>
      </c>
      <c r="J215" s="297" t="str">
        <f t="shared" si="12"/>
        <v/>
      </c>
      <c r="K215" s="428">
        <v>52</v>
      </c>
      <c r="L215" s="428"/>
      <c r="M215" s="257"/>
      <c r="N215" s="257"/>
      <c r="O215" s="257"/>
      <c r="P215" s="257"/>
      <c r="Q215" s="257"/>
      <c r="R215" s="257"/>
      <c r="S215" s="257"/>
      <c r="T215" s="257"/>
      <c r="U215" s="257"/>
      <c r="V215" s="257"/>
      <c r="W215" s="257"/>
      <c r="X215" s="257"/>
      <c r="Y215" s="257"/>
      <c r="Z215" s="257"/>
      <c r="AA215" s="257"/>
      <c r="AB215" s="257"/>
      <c r="AC215" s="257"/>
      <c r="AD215" s="257"/>
      <c r="AE215" s="257"/>
    </row>
    <row r="216" spans="1:31" ht="16.5">
      <c r="A216" s="308"/>
      <c r="B216" s="308"/>
      <c r="C216" s="990" t="str">
        <f>IF('RECAP GE'!$C$3=1,"",VLOOKUP(K216,'RECAP GE'!$A$11:$D$351,2,FALSE))</f>
        <v xml:space="preserve">- - Manuel d atelier et de réparation moteur   (Version papier ) (Langues disponibles suivant moteur) - </v>
      </c>
      <c r="D216" s="991"/>
      <c r="E216" s="992"/>
      <c r="F216" s="294" t="str">
        <f>IF(A216="","",IF('RECAP GE'!$C$3=1,"",VLOOKUP(K216,'RECAP GE'!$A$11:$D$351,3,FALSE)))</f>
        <v/>
      </c>
      <c r="G216" s="294" t="str">
        <f>IF(B216="","",IF('RECAP GE'!$C$3=1,"",VLOOKUP(K216,'RECAP GE'!$A$11:$D$351,3,FALSE)))</f>
        <v/>
      </c>
      <c r="H216" s="305">
        <f t="shared" si="11"/>
        <v>0</v>
      </c>
      <c r="I216" s="296">
        <f>IFERROR(IF('RECAP GE'!$C$3=1,VLOOKUP(L214,'RECAP GE'!$A$11:$D$351,4,FALSE),VLOOKUP(K216,'RECAP GE'!$A$11:$D$351,4,FALSE)),"")</f>
        <v>0</v>
      </c>
      <c r="J216" s="297" t="str">
        <f t="shared" si="12"/>
        <v/>
      </c>
      <c r="K216" s="428">
        <v>53</v>
      </c>
      <c r="L216" s="428"/>
      <c r="M216" s="257"/>
      <c r="N216" s="257"/>
      <c r="O216" s="257"/>
      <c r="P216" s="257"/>
      <c r="Q216" s="257"/>
      <c r="R216" s="257"/>
      <c r="S216" s="257"/>
      <c r="T216" s="257"/>
      <c r="U216" s="257"/>
      <c r="V216" s="257"/>
      <c r="W216" s="257"/>
      <c r="X216" s="257"/>
      <c r="Y216" s="257"/>
      <c r="Z216" s="257"/>
      <c r="AA216" s="257"/>
      <c r="AB216" s="257"/>
      <c r="AC216" s="257"/>
      <c r="AD216" s="257"/>
      <c r="AE216" s="257"/>
    </row>
    <row r="217" spans="1:31" ht="16.5">
      <c r="A217" s="308"/>
      <c r="B217" s="308"/>
      <c r="C217" s="990" t="str">
        <f>IF('RECAP GE'!$C$3=1,"",VLOOKUP(K217,'RECAP GE'!$A$11:$D$351,2,FALSE))</f>
        <v xml:space="preserve">- - Manuel d atelier et de réparation moteur   (Version papier ) (Langues disponibles suivant moteur) - </v>
      </c>
      <c r="D217" s="991"/>
      <c r="E217" s="992"/>
      <c r="F217" s="294" t="str">
        <f>IF(A217="","",IF('RECAP GE'!$C$3=1,"",VLOOKUP(K217,'RECAP GE'!$A$11:$D$351,3,FALSE)))</f>
        <v/>
      </c>
      <c r="G217" s="294" t="str">
        <f>IF(B217="","",IF('RECAP GE'!$C$3=1,"",VLOOKUP(K217,'RECAP GE'!$A$11:$D$351,3,FALSE)))</f>
        <v/>
      </c>
      <c r="H217" s="305">
        <f t="shared" si="11"/>
        <v>0</v>
      </c>
      <c r="I217" s="296">
        <f>IFERROR(IF('RECAP GE'!$C$3=1,VLOOKUP(L215,'RECAP GE'!$A$11:$D$351,4,FALSE),VLOOKUP(K217,'RECAP GE'!$A$11:$D$351,4,FALSE)),"")</f>
        <v>0</v>
      </c>
      <c r="J217" s="297" t="str">
        <f t="shared" si="12"/>
        <v/>
      </c>
      <c r="K217" s="428">
        <v>54</v>
      </c>
      <c r="L217" s="428"/>
      <c r="M217" s="257"/>
      <c r="N217" s="257"/>
      <c r="O217" s="257"/>
      <c r="P217" s="257"/>
      <c r="Q217" s="257"/>
      <c r="R217" s="257"/>
      <c r="S217" s="257"/>
      <c r="T217" s="257"/>
      <c r="U217" s="257"/>
      <c r="V217" s="257"/>
      <c r="W217" s="257"/>
      <c r="X217" s="257"/>
      <c r="Y217" s="257"/>
      <c r="Z217" s="257"/>
      <c r="AA217" s="257"/>
      <c r="AB217" s="257"/>
      <c r="AC217" s="257"/>
      <c r="AD217" s="257"/>
      <c r="AE217" s="257"/>
    </row>
    <row r="218" spans="1:31" ht="16.5">
      <c r="A218" s="308" t="s">
        <v>481</v>
      </c>
      <c r="B218" s="308"/>
      <c r="C218" s="1003" t="str">
        <f>IF('RECAP GE'!$C$3=1,"",VLOOKUP(K218,'RECAP GE'!$A$11:$D$351,2,FALSE))</f>
        <v xml:space="preserve">Génération d'un schéma Electrique au
format .DWG - </v>
      </c>
      <c r="D218" s="1004"/>
      <c r="E218" s="1005"/>
      <c r="F218" s="294">
        <f>IF(A218="","",IF('RECAP GE'!$C$3=1,"",VLOOKUP(K218,'RECAP GE'!$A$11:$D$351,3,FALSE)))</f>
        <v>60</v>
      </c>
      <c r="G218" s="294" t="str">
        <f>IF(B218="","",IF('RECAP GE'!$C$3=1,"",VLOOKUP(K218,'RECAP GE'!$A$11:$D$351,3,FALSE)))</f>
        <v/>
      </c>
      <c r="H218" s="305">
        <f t="shared" si="11"/>
        <v>0</v>
      </c>
      <c r="I218" s="296" t="str">
        <f>IFERROR(IF('RECAP GE'!$C$3=1,VLOOKUP(L216,'RECAP GE'!$A$11:$D$351,4,FALSE),VLOOKUP(K218,'RECAP GE'!$A$11:$D$351,4,FALSE)),"")</f>
        <v>AD12</v>
      </c>
      <c r="J218" s="297" t="str">
        <f t="shared" si="12"/>
        <v>Base</v>
      </c>
      <c r="K218" s="428">
        <v>145</v>
      </c>
      <c r="L218" s="428"/>
      <c r="M218" s="257"/>
      <c r="N218" s="257"/>
      <c r="O218" s="257"/>
      <c r="P218" s="257"/>
      <c r="Q218" s="257"/>
      <c r="R218" s="257"/>
      <c r="S218" s="257"/>
      <c r="T218" s="257"/>
      <c r="U218" s="257"/>
      <c r="V218" s="257"/>
      <c r="W218" s="257"/>
      <c r="X218" s="257"/>
      <c r="Y218" s="257"/>
      <c r="Z218" s="257"/>
      <c r="AA218" s="257"/>
      <c r="AB218" s="257"/>
      <c r="AC218" s="257"/>
      <c r="AD218" s="257"/>
      <c r="AE218" s="257"/>
    </row>
    <row r="219" spans="1:31" ht="16.5">
      <c r="A219" s="308"/>
      <c r="B219" s="308"/>
      <c r="C219" s="990" t="str">
        <f>IF('RECAP GE'!$C$3=1,"",VLOOKUP(K219,'RECAP GE'!$A$11:$D$351,2,FALSE))</f>
        <v xml:space="preserve">Unité de Contrôle et d’Interface (CIU) -  - </v>
      </c>
      <c r="D219" s="991"/>
      <c r="E219" s="992"/>
      <c r="F219" s="294" t="str">
        <f>IF(A219="","",IF('RECAP GE'!$C$3=1,"",VLOOKUP(K219,'RECAP GE'!$A$11:$D$351,3,FALSE)))</f>
        <v/>
      </c>
      <c r="G219" s="294" t="str">
        <f>IF(B219="","",IF('RECAP GE'!$C$3=1,"",VLOOKUP(K219,'RECAP GE'!$A$11:$D$351,3,FALSE)))</f>
        <v/>
      </c>
      <c r="H219" s="305">
        <f t="shared" si="11"/>
        <v>0</v>
      </c>
      <c r="I219" s="296" t="str">
        <f>IFERROR(IF('RECAP GE'!$C$3=1,VLOOKUP(L217,'RECAP GE'!$A$11:$D$351,4,FALSE),VLOOKUP(K219,'RECAP GE'!$A$11:$D$351,4,FALSE)),"")</f>
        <v>EN22</v>
      </c>
      <c r="J219" s="297" t="str">
        <f t="shared" si="12"/>
        <v/>
      </c>
      <c r="K219" s="428">
        <v>107</v>
      </c>
      <c r="L219" s="428"/>
      <c r="M219" s="257"/>
      <c r="N219" s="257"/>
      <c r="O219" s="257"/>
      <c r="P219" s="257"/>
      <c r="Q219" s="257"/>
      <c r="R219" s="257"/>
      <c r="S219" s="257"/>
      <c r="T219" s="257"/>
      <c r="U219" s="257"/>
      <c r="V219" s="257"/>
      <c r="W219" s="257"/>
      <c r="X219" s="257"/>
      <c r="Y219" s="257"/>
      <c r="Z219" s="257"/>
      <c r="AA219" s="257"/>
      <c r="AB219" s="257"/>
      <c r="AC219" s="257"/>
      <c r="AD219" s="257"/>
      <c r="AE219" s="257"/>
    </row>
    <row r="220" spans="1:31" ht="16.5">
      <c r="A220" s="308"/>
      <c r="B220" s="308"/>
      <c r="C220" s="990" t="str">
        <f>IF('RECAP GE'!$C$3=1,"",VLOOKUP(K220,'RECAP GE'!$A$11:$D$351,2,FALSE))</f>
        <v xml:space="preserve">Norme CE (select CEL02 si existante) -  - </v>
      </c>
      <c r="D220" s="991"/>
      <c r="E220" s="992"/>
      <c r="F220" s="294" t="str">
        <f>IF(A220="","",IF('RECAP GE'!$C$3=1,"",VLOOKUP(K220,'RECAP GE'!$A$11:$D$351,3,FALSE)))</f>
        <v/>
      </c>
      <c r="G220" s="294" t="str">
        <f>IF(B220="","",IF('RECAP GE'!$C$3=1,"",VLOOKUP(K220,'RECAP GE'!$A$11:$D$351,3,FALSE)))</f>
        <v/>
      </c>
      <c r="H220" s="305">
        <f t="shared" si="11"/>
        <v>0</v>
      </c>
      <c r="I220" s="296" t="str">
        <f>IFERROR(IF('RECAP GE'!$C$3=1,VLOOKUP(L218,'RECAP GE'!$A$11:$D$351,4,FALSE),VLOOKUP(K220,'RECAP GE'!$A$11:$D$351,4,FALSE)),"")</f>
        <v>CEL01</v>
      </c>
      <c r="J220" s="297" t="str">
        <f t="shared" si="12"/>
        <v/>
      </c>
      <c r="K220" s="428">
        <v>135</v>
      </c>
      <c r="L220" s="428"/>
      <c r="M220" s="257"/>
      <c r="N220" s="257"/>
      <c r="O220" s="257"/>
      <c r="P220" s="257"/>
      <c r="Q220" s="257"/>
      <c r="R220" s="257"/>
      <c r="S220" s="257"/>
      <c r="T220" s="257"/>
      <c r="U220" s="257"/>
      <c r="V220" s="257"/>
      <c r="W220" s="257"/>
      <c r="X220" s="257"/>
      <c r="Y220" s="257"/>
      <c r="Z220" s="257"/>
      <c r="AA220" s="257"/>
      <c r="AB220" s="257"/>
      <c r="AC220" s="257"/>
      <c r="AD220" s="257"/>
      <c r="AE220" s="257"/>
    </row>
    <row r="221" spans="1:31" ht="16.5">
      <c r="A221" s="308"/>
      <c r="B221" s="308"/>
      <c r="C221" s="990" t="str">
        <f>IF('RECAP GE'!$C$3=1,"",VLOOKUP(K221,'RECAP GE'!$A$11:$D$351,2,FALSE))</f>
        <v xml:space="preserve">Caisse à outils standard -  - </v>
      </c>
      <c r="D221" s="991"/>
      <c r="E221" s="992"/>
      <c r="F221" s="294" t="str">
        <f>IF(A221="","",IF('RECAP GE'!$C$3=1,"",VLOOKUP(K221,'RECAP GE'!$A$11:$D$351,3,FALSE)))</f>
        <v/>
      </c>
      <c r="G221" s="294" t="str">
        <f>IF(B221="","",IF('RECAP GE'!$C$3=1,"",VLOOKUP(K221,'RECAP GE'!$A$11:$D$351,3,FALSE)))</f>
        <v/>
      </c>
      <c r="H221" s="305">
        <f t="shared" si="11"/>
        <v>0</v>
      </c>
      <c r="I221" s="296" t="str">
        <f>IFERROR(IF('RECAP GE'!$C$3=1,VLOOKUP(L219,'RECAP GE'!$A$11:$D$351,4,FALSE),VLOOKUP(K221,'RECAP GE'!$A$11:$D$351,4,FALSE)),"")</f>
        <v>AD06</v>
      </c>
      <c r="J221" s="297" t="str">
        <f t="shared" si="12"/>
        <v/>
      </c>
      <c r="K221" s="428">
        <v>136</v>
      </c>
      <c r="L221" s="428"/>
      <c r="M221" s="257"/>
      <c r="N221" s="257"/>
      <c r="O221" s="257"/>
      <c r="P221" s="257"/>
      <c r="Q221" s="257"/>
      <c r="R221" s="257"/>
      <c r="S221" s="257"/>
      <c r="T221" s="257"/>
      <c r="U221" s="257"/>
      <c r="V221" s="257"/>
      <c r="W221" s="257"/>
      <c r="X221" s="257"/>
      <c r="Y221" s="257"/>
      <c r="Z221" s="257"/>
      <c r="AA221" s="257"/>
      <c r="AB221" s="257"/>
      <c r="AC221" s="257"/>
      <c r="AD221" s="257"/>
      <c r="AE221" s="257"/>
    </row>
    <row r="222" spans="1:31" ht="16.5">
      <c r="A222" s="308"/>
      <c r="B222" s="308"/>
      <c r="C222" s="990" t="str">
        <f>IF('RECAP GE'!$C$3=1,"",VLOOKUP(K222,'RECAP GE'!$A$11:$D$351,2,FALSE))</f>
        <v xml:space="preserve">Vidange liquide refroidissement (Antigel non
fourni) -  - </v>
      </c>
      <c r="D222" s="991"/>
      <c r="E222" s="992"/>
      <c r="F222" s="294" t="str">
        <f>IF(A222="","",IF('RECAP GE'!$C$3=1,"",VLOOKUP(K222,'RECAP GE'!$A$11:$D$351,3,FALSE)))</f>
        <v/>
      </c>
      <c r="G222" s="294" t="str">
        <f>IF(B222="","",IF('RECAP GE'!$C$3=1,"",VLOOKUP(K222,'RECAP GE'!$A$11:$D$351,3,FALSE)))</f>
        <v/>
      </c>
      <c r="H222" s="305">
        <f t="shared" si="11"/>
        <v>0</v>
      </c>
      <c r="I222" s="296" t="str">
        <f>IFERROR(IF('RECAP GE'!$C$3=1,VLOOKUP(L220,'RECAP GE'!$A$11:$D$351,4,FALSE),VLOOKUP(K222,'RECAP GE'!$A$11:$D$351,4,FALSE)),"")</f>
        <v>FD11</v>
      </c>
      <c r="J222" s="297" t="str">
        <f t="shared" si="12"/>
        <v/>
      </c>
      <c r="K222" s="428">
        <v>140</v>
      </c>
      <c r="L222" s="428"/>
      <c r="M222" s="257"/>
      <c r="N222" s="257"/>
      <c r="O222" s="257"/>
      <c r="P222" s="257"/>
      <c r="Q222" s="257"/>
      <c r="R222" s="257"/>
      <c r="S222" s="257"/>
      <c r="T222" s="257"/>
      <c r="U222" s="257"/>
      <c r="V222" s="257"/>
      <c r="W222" s="257"/>
      <c r="X222" s="257"/>
      <c r="Y222" s="257"/>
      <c r="Z222" s="257"/>
      <c r="AA222" s="257"/>
      <c r="AB222" s="257"/>
      <c r="AC222" s="257"/>
      <c r="AD222" s="257"/>
      <c r="AE222" s="257"/>
    </row>
    <row r="223" spans="1:31" ht="16.5">
      <c r="A223" s="308"/>
      <c r="B223" s="308"/>
      <c r="C223" s="990" t="str">
        <f>IF('RECAP GE'!$C$3=1,"",VLOOKUP(K223,'RECAP GE'!$A$11:$D$351,2,FALSE))</f>
        <v xml:space="preserve">Non fourniture résistance préchauffage 220/240 v -  - </v>
      </c>
      <c r="D223" s="991"/>
      <c r="E223" s="992"/>
      <c r="F223" s="294" t="str">
        <f>IF(A223="","",IF('RECAP GE'!$C$3=1,"",VLOOKUP(K223,'RECAP GE'!$A$11:$D$351,3,FALSE)))</f>
        <v/>
      </c>
      <c r="G223" s="294" t="str">
        <f>IF(B223="","",IF('RECAP GE'!$C$3=1,"",VLOOKUP(K223,'RECAP GE'!$A$11:$D$351,3,FALSE)))</f>
        <v/>
      </c>
      <c r="H223" s="305">
        <f t="shared" si="11"/>
        <v>0</v>
      </c>
      <c r="I223" s="296" t="str">
        <f>IFERROR(IF('RECAP GE'!$C$3=1,VLOOKUP(L221,'RECAP GE'!$A$11:$D$351,4,FALSE),VLOOKUP(K223,'RECAP GE'!$A$11:$D$351,4,FALSE)),"")</f>
        <v>zz20</v>
      </c>
      <c r="J223" s="297" t="str">
        <f t="shared" si="12"/>
        <v/>
      </c>
      <c r="K223" s="428">
        <v>141</v>
      </c>
      <c r="L223" s="428"/>
      <c r="M223" s="257"/>
      <c r="N223" s="257"/>
      <c r="O223" s="257"/>
      <c r="P223" s="257"/>
      <c r="Q223" s="257"/>
      <c r="R223" s="257"/>
      <c r="S223" s="257"/>
      <c r="T223" s="257"/>
      <c r="U223" s="257"/>
      <c r="V223" s="257"/>
      <c r="W223" s="257"/>
      <c r="X223" s="257"/>
      <c r="Y223" s="257"/>
      <c r="Z223" s="257"/>
      <c r="AA223" s="257"/>
      <c r="AB223" s="257"/>
      <c r="AC223" s="257"/>
      <c r="AD223" s="257"/>
      <c r="AE223" s="257"/>
    </row>
    <row r="224" spans="1:31" ht="16.5">
      <c r="A224" s="308"/>
      <c r="B224" s="308"/>
      <c r="C224" s="990" t="str">
        <f>IF('RECAP GE'!$C$3=1,"",VLOOKUP(K224,'RECAP GE'!$A$11:$D$351,2,FALSE))</f>
        <v xml:space="preserve">Non fourniture de l'huile moteur -  - </v>
      </c>
      <c r="D224" s="991"/>
      <c r="E224" s="992"/>
      <c r="F224" s="294" t="str">
        <f>IF(A224="","",IF('RECAP GE'!$C$3=1,"",VLOOKUP(K224,'RECAP GE'!$A$11:$D$351,3,FALSE)))</f>
        <v/>
      </c>
      <c r="G224" s="294" t="str">
        <f>IF(B224="","",IF('RECAP GE'!$C$3=1,"",VLOOKUP(K224,'RECAP GE'!$A$11:$D$351,3,FALSE)))</f>
        <v/>
      </c>
      <c r="H224" s="305">
        <f t="shared" si="11"/>
        <v>0</v>
      </c>
      <c r="I224" s="296" t="str">
        <f>IFERROR(IF('RECAP GE'!$C$3=1,VLOOKUP(L222,'RECAP GE'!$A$11:$D$351,4,FALSE),VLOOKUP(K224,'RECAP GE'!$A$11:$D$351,4,FALSE)),"")</f>
        <v>EN27</v>
      </c>
      <c r="J224" s="297" t="str">
        <f t="shared" si="12"/>
        <v/>
      </c>
      <c r="K224" s="428">
        <v>143</v>
      </c>
      <c r="L224" s="428"/>
      <c r="M224" s="257"/>
      <c r="N224" s="257"/>
      <c r="O224" s="257"/>
      <c r="P224" s="257"/>
      <c r="Q224" s="257"/>
      <c r="R224" s="257"/>
      <c r="S224" s="257"/>
      <c r="T224" s="257"/>
      <c r="U224" s="257"/>
      <c r="V224" s="257"/>
      <c r="W224" s="257"/>
      <c r="X224" s="257"/>
      <c r="Y224" s="257"/>
      <c r="Z224" s="257"/>
      <c r="AA224" s="257"/>
      <c r="AB224" s="257"/>
      <c r="AC224" s="257"/>
      <c r="AD224" s="257"/>
      <c r="AE224" s="257"/>
    </row>
    <row r="225" spans="1:31" ht="16.5">
      <c r="A225" s="308"/>
      <c r="B225" s="308"/>
      <c r="C225" s="990" t="str">
        <f>IF('RECAP GE'!$C$3=1,"",VLOOKUP(K225,'RECAP GE'!$A$11:$D$351,2,FALSE))</f>
        <v xml:space="preserve">User guide and maintenance manual (paper edition) (French or English or Spanish or
German) - </v>
      </c>
      <c r="D225" s="991"/>
      <c r="E225" s="992"/>
      <c r="F225" s="294" t="str">
        <f>IF(A225="","",IF('RECAP GE'!$C$3=1,"",VLOOKUP(K225,'RECAP GE'!$A$11:$D$351,3,FALSE)))</f>
        <v/>
      </c>
      <c r="G225" s="294" t="str">
        <f>IF(B225="","",IF('RECAP GE'!$C$3=1,"",VLOOKUP(K225,'RECAP GE'!$A$11:$D$351,3,FALSE)))</f>
        <v/>
      </c>
      <c r="H225" s="305">
        <f t="shared" si="11"/>
        <v>0</v>
      </c>
      <c r="I225" s="296" t="str">
        <f>IFERROR(IF('RECAP GE'!$C$3=1,VLOOKUP(L223,'RECAP GE'!$A$11:$D$351,4,FALSE),VLOOKUP(K225,'RECAP GE'!$A$11:$D$351,4,FALSE)),"")</f>
        <v>AD11</v>
      </c>
      <c r="J225" s="297" t="str">
        <f t="shared" si="12"/>
        <v/>
      </c>
      <c r="K225" s="428">
        <v>146</v>
      </c>
      <c r="L225" s="428"/>
      <c r="M225" s="257"/>
      <c r="N225" s="257"/>
      <c r="O225" s="257"/>
      <c r="P225" s="257"/>
      <c r="Q225" s="257"/>
      <c r="R225" s="257"/>
      <c r="S225" s="257"/>
      <c r="T225" s="257"/>
      <c r="U225" s="257"/>
      <c r="V225" s="257"/>
      <c r="W225" s="257"/>
      <c r="X225" s="257"/>
      <c r="Y225" s="257"/>
      <c r="Z225" s="257"/>
      <c r="AA225" s="257"/>
      <c r="AB225" s="257"/>
      <c r="AC225" s="257"/>
      <c r="AD225" s="257"/>
      <c r="AE225" s="257"/>
    </row>
    <row r="226" spans="1:31" ht="16.5">
      <c r="A226" s="308"/>
      <c r="B226" s="308"/>
      <c r="C226" s="990" t="str">
        <f>IF('RECAP GE'!$C$3=1,"",VLOOKUP(K226,'RECAP GE'!$A$11:$D$351,2,FALSE))</f>
        <v xml:space="preserve">User guide and maintenance manual (on USB) (French or English or Spanish or
German) - </v>
      </c>
      <c r="D226" s="991"/>
      <c r="E226" s="992"/>
      <c r="F226" s="294" t="str">
        <f>IF(A226="","",IF('RECAP GE'!$C$3=1,"",VLOOKUP(K226,'RECAP GE'!$A$11:$D$351,3,FALSE)))</f>
        <v/>
      </c>
      <c r="G226" s="294" t="str">
        <f>IF(B226="","",IF('RECAP GE'!$C$3=1,"",VLOOKUP(K226,'RECAP GE'!$A$11:$D$351,3,FALSE)))</f>
        <v/>
      </c>
      <c r="H226" s="305">
        <f t="shared" si="11"/>
        <v>0</v>
      </c>
      <c r="I226" s="296" t="str">
        <f>IFERROR(IF('RECAP GE'!$C$3=1,VLOOKUP(L224,'RECAP GE'!$A$11:$D$351,4,FALSE),VLOOKUP(K226,'RECAP GE'!$A$11:$D$351,4,FALSE)),"")</f>
        <v>AD22</v>
      </c>
      <c r="J226" s="297" t="str">
        <f t="shared" si="12"/>
        <v/>
      </c>
      <c r="K226" s="428">
        <v>147</v>
      </c>
      <c r="L226" s="428"/>
      <c r="M226" s="257"/>
      <c r="N226" s="257"/>
      <c r="O226" s="257"/>
      <c r="P226" s="257"/>
      <c r="Q226" s="257"/>
      <c r="R226" s="257"/>
      <c r="S226" s="257"/>
      <c r="T226" s="257"/>
      <c r="U226" s="257"/>
      <c r="V226" s="257"/>
      <c r="W226" s="257"/>
      <c r="X226" s="257"/>
      <c r="Y226" s="257"/>
      <c r="Z226" s="257"/>
      <c r="AA226" s="257"/>
      <c r="AB226" s="257"/>
      <c r="AC226" s="257"/>
      <c r="AD226" s="257"/>
      <c r="AE226" s="257"/>
    </row>
    <row r="227" spans="1:31" ht="16.5">
      <c r="A227" s="308"/>
      <c r="B227" s="308"/>
      <c r="C227" s="990" t="str">
        <f>IF('RECAP GE'!$C$3=1,"",VLOOKUP(K227,'RECAP GE'!$A$11:$D$351,2,FALSE))</f>
        <v xml:space="preserve">User guide and maintenance manual (paper
edition) (MULTILINGUAL French - English - Spanish - German) - </v>
      </c>
      <c r="D227" s="991"/>
      <c r="E227" s="992"/>
      <c r="F227" s="294" t="str">
        <f>IF(A227="","",IF('RECAP GE'!$C$3=1,"",VLOOKUP(K227,'RECAP GE'!$A$11:$D$351,3,FALSE)))</f>
        <v/>
      </c>
      <c r="G227" s="294" t="str">
        <f>IF(B227="","",IF('RECAP GE'!$C$3=1,"",VLOOKUP(K227,'RECAP GE'!$A$11:$D$351,3,FALSE)))</f>
        <v/>
      </c>
      <c r="H227" s="305">
        <f t="shared" si="11"/>
        <v>0</v>
      </c>
      <c r="I227" s="296" t="str">
        <f>IFERROR(IF('RECAP GE'!$C$3=1,VLOOKUP(L225,'RECAP GE'!$A$11:$D$351,4,FALSE),VLOOKUP(K227,'RECAP GE'!$A$11:$D$351,4,FALSE)),"")</f>
        <v>ML51</v>
      </c>
      <c r="J227" s="297" t="str">
        <f t="shared" si="12"/>
        <v/>
      </c>
      <c r="K227" s="428">
        <v>148</v>
      </c>
      <c r="L227" s="428"/>
      <c r="M227" s="257"/>
      <c r="N227" s="257"/>
      <c r="O227" s="257"/>
      <c r="P227" s="257"/>
      <c r="Q227" s="257"/>
      <c r="R227" s="257"/>
      <c r="S227" s="257"/>
      <c r="T227" s="257"/>
      <c r="U227" s="257"/>
      <c r="V227" s="257"/>
      <c r="W227" s="257"/>
      <c r="X227" s="257"/>
      <c r="Y227" s="257"/>
      <c r="Z227" s="257"/>
      <c r="AA227" s="257"/>
      <c r="AB227" s="257"/>
      <c r="AC227" s="257"/>
      <c r="AD227" s="257"/>
      <c r="AE227" s="257"/>
    </row>
    <row r="228" spans="1:31" ht="16.5">
      <c r="A228" s="308"/>
      <c r="B228" s="308"/>
      <c r="C228" s="990" t="str">
        <f>IF('RECAP GE'!$C$3=1,"",VLOOKUP(K228,'RECAP GE'!$A$11:$D$351,2,FALSE))</f>
        <v xml:space="preserve">User guide and maintenance manual (on
USB) (MULTILINGUAL French - English - Spanish - German) - </v>
      </c>
      <c r="D228" s="991"/>
      <c r="E228" s="992"/>
      <c r="F228" s="294" t="str">
        <f>IF(A228="","",IF('RECAP GE'!$C$3=1,"",VLOOKUP(K228,'RECAP GE'!$A$11:$D$351,3,FALSE)))</f>
        <v/>
      </c>
      <c r="G228" s="294" t="str">
        <f>IF(B228="","",IF('RECAP GE'!$C$3=1,"",VLOOKUP(K228,'RECAP GE'!$A$11:$D$351,3,FALSE)))</f>
        <v/>
      </c>
      <c r="H228" s="305">
        <f t="shared" si="11"/>
        <v>0</v>
      </c>
      <c r="I228" s="296" t="str">
        <f>IFERROR(IF('RECAP GE'!$C$3=1,VLOOKUP(L226,'RECAP GE'!$A$11:$D$351,4,FALSE),VLOOKUP(K228,'RECAP GE'!$A$11:$D$351,4,FALSE)),"")</f>
        <v>ML52</v>
      </c>
      <c r="J228" s="297" t="str">
        <f t="shared" si="12"/>
        <v/>
      </c>
      <c r="K228" s="428">
        <v>149</v>
      </c>
      <c r="L228" s="428"/>
      <c r="M228" s="257"/>
      <c r="N228" s="257"/>
      <c r="O228" s="257"/>
      <c r="P228" s="257"/>
      <c r="Q228" s="257"/>
      <c r="R228" s="257"/>
      <c r="S228" s="257"/>
      <c r="T228" s="257"/>
      <c r="U228" s="257"/>
      <c r="V228" s="257"/>
      <c r="W228" s="257"/>
      <c r="X228" s="257"/>
      <c r="Y228" s="257"/>
      <c r="Z228" s="257"/>
      <c r="AA228" s="257"/>
      <c r="AB228" s="257"/>
      <c r="AC228" s="257"/>
      <c r="AD228" s="257"/>
      <c r="AE228" s="257"/>
    </row>
    <row r="229" spans="1:31" ht="16.5">
      <c r="A229" s="308"/>
      <c r="B229" s="308"/>
      <c r="C229" s="990" t="str">
        <f>IF('RECAP GE'!$C$3=1,"",VLOOKUP(K229,'RECAP GE'!$A$11:$D$351,2,FALSE))</f>
        <v xml:space="preserve">User guide and maintenance manual (paper edition) (MULTILINGUAL English - Spanish) - </v>
      </c>
      <c r="D229" s="991"/>
      <c r="E229" s="992"/>
      <c r="F229" s="294" t="str">
        <f>IF(A229="","",IF('RECAP GE'!$C$3=1,"",VLOOKUP(K229,'RECAP GE'!$A$11:$D$351,3,FALSE)))</f>
        <v/>
      </c>
      <c r="G229" s="294" t="str">
        <f>IF(B229="","",IF('RECAP GE'!$C$3=1,"",VLOOKUP(K229,'RECAP GE'!$A$11:$D$351,3,FALSE)))</f>
        <v/>
      </c>
      <c r="H229" s="305">
        <f t="shared" si="11"/>
        <v>0</v>
      </c>
      <c r="I229" s="296" t="str">
        <f>IFERROR(IF('RECAP GE'!$C$3=1,VLOOKUP(L227,'RECAP GE'!$A$11:$D$351,4,FALSE),VLOOKUP(K229,'RECAP GE'!$A$11:$D$351,4,FALSE)),"")</f>
        <v>ML61</v>
      </c>
      <c r="J229" s="297" t="str">
        <f t="shared" si="12"/>
        <v/>
      </c>
      <c r="K229" s="428">
        <v>150</v>
      </c>
      <c r="L229" s="428"/>
      <c r="M229" s="257"/>
      <c r="N229" s="257"/>
      <c r="O229" s="257"/>
      <c r="P229" s="257"/>
      <c r="Q229" s="257"/>
      <c r="R229" s="257"/>
      <c r="S229" s="257"/>
      <c r="T229" s="257"/>
      <c r="U229" s="257"/>
      <c r="V229" s="257"/>
      <c r="W229" s="257"/>
      <c r="X229" s="257"/>
      <c r="Y229" s="257"/>
      <c r="Z229" s="257"/>
      <c r="AA229" s="257"/>
      <c r="AB229" s="257"/>
      <c r="AC229" s="257"/>
      <c r="AD229" s="257"/>
      <c r="AE229" s="257"/>
    </row>
    <row r="230" spans="1:31" ht="16.5">
      <c r="A230" s="308"/>
      <c r="B230" s="308"/>
      <c r="C230" s="990" t="str">
        <f>IF('RECAP GE'!$C$3=1,"",VLOOKUP(K230,'RECAP GE'!$A$11:$D$351,2,FALSE))</f>
        <v xml:space="preserve">User guide and maintenance manual (on USB) (MULTILINGUAL English - Spanish) - </v>
      </c>
      <c r="D230" s="991"/>
      <c r="E230" s="992"/>
      <c r="F230" s="294" t="str">
        <f>IF(A230="","",IF('RECAP GE'!$C$3=1,"",VLOOKUP(K230,'RECAP GE'!$A$11:$D$351,3,FALSE)))</f>
        <v/>
      </c>
      <c r="G230" s="294" t="str">
        <f>IF(B230="","",IF('RECAP GE'!$C$3=1,"",VLOOKUP(K230,'RECAP GE'!$A$11:$D$351,3,FALSE)))</f>
        <v/>
      </c>
      <c r="H230" s="305">
        <f t="shared" si="11"/>
        <v>0</v>
      </c>
      <c r="I230" s="296" t="str">
        <f>IFERROR(IF('RECAP GE'!$C$3=1,VLOOKUP(L228,'RECAP GE'!$A$11:$D$351,4,FALSE),VLOOKUP(K230,'RECAP GE'!$A$11:$D$351,4,FALSE)),"")</f>
        <v>ML62</v>
      </c>
      <c r="J230" s="297" t="str">
        <f t="shared" si="12"/>
        <v/>
      </c>
      <c r="K230" s="428">
        <v>151</v>
      </c>
      <c r="L230" s="428"/>
      <c r="M230" s="257"/>
      <c r="N230" s="257"/>
      <c r="O230" s="257"/>
      <c r="P230" s="257"/>
      <c r="Q230" s="257"/>
      <c r="R230" s="257"/>
      <c r="S230" s="257"/>
      <c r="T230" s="257"/>
      <c r="U230" s="257"/>
      <c r="V230" s="257"/>
      <c r="W230" s="257"/>
      <c r="X230" s="257"/>
      <c r="Y230" s="257"/>
      <c r="Z230" s="257"/>
      <c r="AA230" s="257"/>
      <c r="AB230" s="257"/>
      <c r="AC230" s="257"/>
      <c r="AD230" s="257"/>
      <c r="AE230" s="257"/>
    </row>
    <row r="231" spans="1:31" ht="16.5">
      <c r="A231" s="308"/>
      <c r="B231" s="308"/>
      <c r="C231" s="990" t="str">
        <f>IF('RECAP GE'!$C$3=1,"",VLOOKUP(K231,'RECAP GE'!$A$11:$D$351,2,FALSE))</f>
        <v xml:space="preserve">Light road trailer with fixed drawbar and ball
attachment for occasional use. (Select differential protection) - </v>
      </c>
      <c r="D231" s="991"/>
      <c r="E231" s="992"/>
      <c r="F231" s="294" t="str">
        <f>IF(A231="","",IF('RECAP GE'!$C$3=1,"",VLOOKUP(K231,'RECAP GE'!$A$11:$D$351,3,FALSE)))</f>
        <v/>
      </c>
      <c r="G231" s="294" t="str">
        <f>IF(B231="","",IF('RECAP GE'!$C$3=1,"",VLOOKUP(K231,'RECAP GE'!$A$11:$D$351,3,FALSE)))</f>
        <v/>
      </c>
      <c r="H231" s="305">
        <f t="shared" si="11"/>
        <v>0</v>
      </c>
      <c r="I231" s="296" t="str">
        <f>IFERROR(IF('RECAP GE'!$C$3=1,VLOOKUP(L229,'RECAP GE'!$A$11:$D$351,4,FALSE),VLOOKUP(K231,'RECAP GE'!$A$11:$D$351,4,FALSE)),"")</f>
        <v>TR10</v>
      </c>
      <c r="J231" s="297" t="str">
        <f t="shared" si="12"/>
        <v/>
      </c>
      <c r="K231" s="428">
        <v>152</v>
      </c>
      <c r="L231" s="428"/>
      <c r="M231" s="257"/>
      <c r="N231" s="257"/>
      <c r="O231" s="257"/>
      <c r="P231" s="257"/>
      <c r="Q231" s="257"/>
      <c r="R231" s="257"/>
      <c r="S231" s="257"/>
      <c r="T231" s="257"/>
      <c r="U231" s="257"/>
      <c r="V231" s="257"/>
      <c r="W231" s="257"/>
      <c r="X231" s="257"/>
      <c r="Y231" s="257"/>
      <c r="Z231" s="257"/>
      <c r="AA231" s="257"/>
      <c r="AB231" s="257"/>
      <c r="AC231" s="257"/>
      <c r="AD231" s="257"/>
      <c r="AE231" s="257"/>
    </row>
    <row r="232" spans="1:31" ht="16.5">
      <c r="A232" s="308"/>
      <c r="B232" s="308"/>
      <c r="C232" s="990" t="str">
        <f>IF('RECAP GE'!$C$3=1,"",VLOOKUP(K232,'RECAP GE'!$A$11:$D$351,2,FALSE))</f>
        <v xml:space="preserve">Road trailer with hinged drawbar and ring attachment 68x42 (Select differential
protection) - </v>
      </c>
      <c r="D232" s="991"/>
      <c r="E232" s="992"/>
      <c r="F232" s="294" t="str">
        <f>IF(A232="","",IF('RECAP GE'!$C$3=1,"",VLOOKUP(K232,'RECAP GE'!$A$11:$D$351,3,FALSE)))</f>
        <v/>
      </c>
      <c r="G232" s="294" t="str">
        <f>IF(B232="","",IF('RECAP GE'!$C$3=1,"",VLOOKUP(K232,'RECAP GE'!$A$11:$D$351,3,FALSE)))</f>
        <v/>
      </c>
      <c r="H232" s="305">
        <f t="shared" ref="H232:H257" si="13">IFERROR(IF(B232="",0,G232*$M$15*$M$14*($F$264+1)),"")</f>
        <v>0</v>
      </c>
      <c r="I232" s="296" t="str">
        <f>IFERROR(IF('RECAP GE'!$C$3=1,VLOOKUP(L230,'RECAP GE'!$A$11:$D$351,4,FALSE),VLOOKUP(K232,'RECAP GE'!$A$11:$D$351,4,FALSE)),"")</f>
        <v>TR11</v>
      </c>
      <c r="J232" s="297" t="str">
        <f t="shared" si="12"/>
        <v/>
      </c>
      <c r="K232" s="428">
        <v>153</v>
      </c>
      <c r="L232" s="428"/>
      <c r="M232" s="257"/>
      <c r="N232" s="257"/>
      <c r="O232" s="257"/>
      <c r="P232" s="257"/>
      <c r="Q232" s="257"/>
      <c r="R232" s="257"/>
      <c r="S232" s="257"/>
      <c r="T232" s="257"/>
      <c r="U232" s="257"/>
      <c r="V232" s="257"/>
      <c r="W232" s="257"/>
      <c r="X232" s="257"/>
      <c r="Y232" s="257"/>
      <c r="Z232" s="257"/>
      <c r="AA232" s="257"/>
      <c r="AB232" s="257"/>
      <c r="AC232" s="257"/>
      <c r="AD232" s="257"/>
      <c r="AE232" s="257"/>
    </row>
    <row r="233" spans="1:31" ht="16.5">
      <c r="A233" s="308"/>
      <c r="B233" s="308"/>
      <c r="C233" s="990" t="str">
        <f>IF('RECAP GE'!$C$3=1,"",VLOOKUP(K233,'RECAP GE'!$A$11:$D$351,2,FALSE))</f>
        <v xml:space="preserve">Braked Road trailer with hinged drawbar and ring attachment 68x42(Select
differential protection) - </v>
      </c>
      <c r="D233" s="991"/>
      <c r="E233" s="992"/>
      <c r="F233" s="294" t="str">
        <f>IF(A233="","",IF('RECAP GE'!$C$3=1,"",VLOOKUP(K233,'RECAP GE'!$A$11:$D$351,3,FALSE)))</f>
        <v/>
      </c>
      <c r="G233" s="294" t="str">
        <f>IF(B233="","",IF('RECAP GE'!$C$3=1,"",VLOOKUP(K233,'RECAP GE'!$A$11:$D$351,3,FALSE)))</f>
        <v/>
      </c>
      <c r="H233" s="305">
        <f t="shared" si="13"/>
        <v>0</v>
      </c>
      <c r="I233" s="296" t="str">
        <f>IFERROR(IF('RECAP GE'!$C$3=1,VLOOKUP(L231,'RECAP GE'!$A$11:$D$351,4,FALSE),VLOOKUP(K233,'RECAP GE'!$A$11:$D$351,4,FALSE)),"")</f>
        <v>TR13</v>
      </c>
      <c r="J233" s="297" t="str">
        <f t="shared" si="12"/>
        <v/>
      </c>
      <c r="K233" s="428">
        <v>154</v>
      </c>
      <c r="L233" s="428"/>
      <c r="M233" s="257"/>
      <c r="N233" s="257"/>
      <c r="O233" s="257"/>
      <c r="P233" s="257"/>
      <c r="Q233" s="257"/>
      <c r="R233" s="257"/>
      <c r="S233" s="257"/>
      <c r="T233" s="257"/>
      <c r="U233" s="257"/>
      <c r="V233" s="257"/>
      <c r="W233" s="257"/>
      <c r="X233" s="257"/>
      <c r="Y233" s="257"/>
      <c r="Z233" s="257"/>
      <c r="AA233" s="257"/>
      <c r="AB233" s="257"/>
      <c r="AC233" s="257"/>
      <c r="AD233" s="257"/>
      <c r="AE233" s="257"/>
    </row>
    <row r="234" spans="1:31" ht="16.5">
      <c r="A234" s="308"/>
      <c r="B234" s="308"/>
      <c r="C234" s="990" t="str">
        <f>IF('RECAP GE'!$C$3=1,"",VLOOKUP(K234,'RECAP GE'!$A$11:$D$351,2,FALSE))</f>
        <v xml:space="preserve">Disjoncteur 400 A 2P (Compact) TC fournis (Select CA302) - </v>
      </c>
      <c r="D234" s="991"/>
      <c r="E234" s="992"/>
      <c r="F234" s="294" t="str">
        <f>IF(A234="","",IF('RECAP GE'!$C$3=1,"",VLOOKUP(K234,'RECAP GE'!$A$11:$D$351,3,FALSE)))</f>
        <v/>
      </c>
      <c r="G234" s="294" t="str">
        <f>IF(B234="","",IF('RECAP GE'!$C$3=1,"",VLOOKUP(K234,'RECAP GE'!$A$11:$D$351,3,FALSE)))</f>
        <v/>
      </c>
      <c r="H234" s="305">
        <f t="shared" si="13"/>
        <v>0</v>
      </c>
      <c r="I234" s="296" t="str">
        <f>IFERROR(IF('RECAP GE'!$C$3=1,VLOOKUP(L232,'RECAP GE'!$A$11:$D$351,4,FALSE),VLOOKUP(K234,'RECAP GE'!$A$11:$D$351,4,FALSE)),"")</f>
        <v>SP400</v>
      </c>
      <c r="J234" s="297" t="str">
        <f t="shared" si="12"/>
        <v/>
      </c>
      <c r="K234" s="428">
        <v>162</v>
      </c>
      <c r="L234" s="428"/>
      <c r="M234" s="257"/>
      <c r="N234" s="257"/>
      <c r="O234" s="257"/>
      <c r="P234" s="257"/>
      <c r="Q234" s="257"/>
      <c r="R234" s="257"/>
      <c r="S234" s="257"/>
      <c r="T234" s="257"/>
      <c r="U234" s="257"/>
      <c r="V234" s="257"/>
      <c r="W234" s="257"/>
      <c r="X234" s="257"/>
      <c r="Y234" s="257"/>
      <c r="Z234" s="257"/>
      <c r="AA234" s="257"/>
      <c r="AB234" s="257"/>
      <c r="AC234" s="257"/>
      <c r="AD234" s="257"/>
      <c r="AE234" s="257"/>
    </row>
    <row r="235" spans="1:31" ht="16.5">
      <c r="A235" s="308"/>
      <c r="B235" s="308"/>
      <c r="C235" s="990" t="str">
        <f>IF('RECAP GE'!$C$3=1,"",VLOOKUP(K235,'RECAP GE'!$A$11:$D$351,2,FALSE))</f>
        <v xml:space="preserve">Commande déportée avec boîtier (Impossible avec option CA304) - </v>
      </c>
      <c r="D235" s="991"/>
      <c r="E235" s="992"/>
      <c r="F235" s="294" t="str">
        <f>IF(A235="","",IF('RECAP GE'!$C$3=1,"",VLOOKUP(K235,'RECAP GE'!$A$11:$D$351,3,FALSE)))</f>
        <v/>
      </c>
      <c r="G235" s="294" t="str">
        <f>IF(B235="","",IF('RECAP GE'!$C$3=1,"",VLOOKUP(K235,'RECAP GE'!$A$11:$D$351,3,FALSE)))</f>
        <v/>
      </c>
      <c r="H235" s="305">
        <f t="shared" si="13"/>
        <v>0</v>
      </c>
      <c r="I235" s="296" t="str">
        <f>IFERROR(IF('RECAP GE'!$C$3=1,VLOOKUP(L233,'RECAP GE'!$A$11:$D$351,4,FALSE),VLOOKUP(K235,'RECAP GE'!$A$11:$D$351,4,FALSE)),"")</f>
        <v>CA308</v>
      </c>
      <c r="J235" s="297" t="str">
        <f t="shared" si="12"/>
        <v/>
      </c>
      <c r="K235" s="428">
        <v>166</v>
      </c>
      <c r="L235" s="428"/>
      <c r="M235" s="257"/>
      <c r="N235" s="257"/>
      <c r="O235" s="257"/>
      <c r="P235" s="257"/>
      <c r="Q235" s="257"/>
      <c r="R235" s="257"/>
      <c r="S235" s="257"/>
      <c r="T235" s="257"/>
      <c r="U235" s="257"/>
      <c r="V235" s="257"/>
      <c r="W235" s="257"/>
      <c r="X235" s="257"/>
      <c r="Y235" s="257"/>
      <c r="Z235" s="257"/>
      <c r="AA235" s="257"/>
      <c r="AB235" s="257"/>
      <c r="AC235" s="257"/>
      <c r="AD235" s="257"/>
      <c r="AE235" s="257"/>
    </row>
    <row r="236" spans="1:31" ht="16.5">
      <c r="A236" s="308"/>
      <c r="B236" s="308"/>
      <c r="C236" s="990" t="str">
        <f>IF('RECAP GE'!$C$3=1,"",VLOOKUP(K236,'RECAP GE'!$A$11:$D$351,2,FALSE))</f>
        <v xml:space="preserve">Potentiomètre d ajustage tension (sauf groupe 3000tr/min) (2) - </v>
      </c>
      <c r="D236" s="991"/>
      <c r="E236" s="992"/>
      <c r="F236" s="294" t="str">
        <f>IF(A236="","",IF('RECAP GE'!$C$3=1,"",VLOOKUP(K236,'RECAP GE'!$A$11:$D$351,3,FALSE)))</f>
        <v/>
      </c>
      <c r="G236" s="294" t="str">
        <f>IF(B236="","",IF('RECAP GE'!$C$3=1,"",VLOOKUP(K236,'RECAP GE'!$A$11:$D$351,3,FALSE)))</f>
        <v/>
      </c>
      <c r="H236" s="305">
        <f t="shared" si="13"/>
        <v>0</v>
      </c>
      <c r="I236" s="296" t="str">
        <f>IFERROR(IF('RECAP GE'!$C$3=1,VLOOKUP(L234,'RECAP GE'!$A$11:$D$351,4,FALSE),VLOOKUP(K236,'RECAP GE'!$A$11:$D$351,4,FALSE)),"")</f>
        <v>CA310</v>
      </c>
      <c r="J236" s="297" t="str">
        <f t="shared" si="12"/>
        <v/>
      </c>
      <c r="K236" s="428">
        <v>167</v>
      </c>
      <c r="L236" s="428"/>
      <c r="M236" s="257"/>
      <c r="N236" s="257"/>
      <c r="O236" s="257"/>
      <c r="P236" s="257"/>
      <c r="Q236" s="257"/>
      <c r="R236" s="257"/>
      <c r="S236" s="257"/>
      <c r="T236" s="257"/>
      <c r="U236" s="257"/>
      <c r="V236" s="257"/>
      <c r="W236" s="257"/>
      <c r="X236" s="257"/>
      <c r="Y236" s="257"/>
      <c r="Z236" s="257"/>
      <c r="AA236" s="257"/>
      <c r="AB236" s="257"/>
      <c r="AC236" s="257"/>
      <c r="AD236" s="257"/>
      <c r="AE236" s="257"/>
    </row>
    <row r="237" spans="1:31" ht="16.5">
      <c r="A237" s="308"/>
      <c r="B237" s="308"/>
      <c r="C237" s="990" t="str">
        <f>IF('RECAP GE'!$C$3=1,"",VLOOKUP(K237,'RECAP GE'!$A$11:$D$351,2,FALSE))</f>
        <v xml:space="preserve">Potentiomètre d ajustage vitesse (Si régulateur électronique possible et selectionné) (2) - </v>
      </c>
      <c r="D237" s="991"/>
      <c r="E237" s="992"/>
      <c r="F237" s="294" t="str">
        <f>IF(A237="","",IF('RECAP GE'!$C$3=1,"",VLOOKUP(K237,'RECAP GE'!$A$11:$D$351,3,FALSE)))</f>
        <v/>
      </c>
      <c r="G237" s="294" t="str">
        <f>IF(B237="","",IF('RECAP GE'!$C$3=1,"",VLOOKUP(K237,'RECAP GE'!$A$11:$D$351,3,FALSE)))</f>
        <v/>
      </c>
      <c r="H237" s="305">
        <f t="shared" si="13"/>
        <v>0</v>
      </c>
      <c r="I237" s="296" t="str">
        <f>IFERROR(IF('RECAP GE'!$C$3=1,VLOOKUP(L235,'RECAP GE'!$A$11:$D$351,4,FALSE),VLOOKUP(K237,'RECAP GE'!$A$11:$D$351,4,FALSE)),"")</f>
        <v>CA311</v>
      </c>
      <c r="J237" s="297" t="str">
        <f t="shared" si="12"/>
        <v/>
      </c>
      <c r="K237" s="428">
        <v>168</v>
      </c>
      <c r="L237" s="428"/>
      <c r="M237" s="257"/>
      <c r="N237" s="257"/>
      <c r="O237" s="257"/>
      <c r="P237" s="257"/>
      <c r="Q237" s="257"/>
      <c r="R237" s="257"/>
      <c r="S237" s="257"/>
      <c r="T237" s="257"/>
      <c r="U237" s="257"/>
      <c r="V237" s="257"/>
      <c r="W237" s="257"/>
      <c r="X237" s="257"/>
      <c r="Y237" s="257"/>
      <c r="Z237" s="257"/>
      <c r="AA237" s="257"/>
      <c r="AB237" s="257"/>
      <c r="AC237" s="257"/>
      <c r="AD237" s="257"/>
      <c r="AE237" s="257"/>
    </row>
    <row r="238" spans="1:31" ht="16.5">
      <c r="A238" s="308"/>
      <c r="B238" s="308"/>
      <c r="C238" s="990" t="str">
        <f>IF('RECAP GE'!$C$3=1,"",VLOOKUP(K238,'RECAP GE'!$A$11:$D$351,2,FALSE))</f>
        <v xml:space="preserve">Alarme sonore montée dans coffret - </v>
      </c>
      <c r="D238" s="991"/>
      <c r="E238" s="992"/>
      <c r="F238" s="294" t="str">
        <f>IF(A238="","",IF('RECAP GE'!$C$3=1,"",VLOOKUP(K238,'RECAP GE'!$A$11:$D$351,3,FALSE)))</f>
        <v/>
      </c>
      <c r="G238" s="294" t="str">
        <f>IF(B238="","",IF('RECAP GE'!$C$3=1,"",VLOOKUP(K238,'RECAP GE'!$A$11:$D$351,3,FALSE)))</f>
        <v/>
      </c>
      <c r="H238" s="305">
        <f t="shared" si="13"/>
        <v>0</v>
      </c>
      <c r="I238" s="296" t="str">
        <f>IFERROR(IF('RECAP GE'!$C$3=1,VLOOKUP(L236,'RECAP GE'!$A$11:$D$351,4,FALSE),VLOOKUP(K238,'RECAP GE'!$A$11:$D$351,4,FALSE)),"")</f>
        <v>CA312</v>
      </c>
      <c r="J238" s="297" t="str">
        <f t="shared" si="12"/>
        <v/>
      </c>
      <c r="K238" s="428">
        <v>169</v>
      </c>
      <c r="L238" s="428"/>
      <c r="M238" s="257"/>
      <c r="N238" s="257"/>
      <c r="O238" s="257"/>
      <c r="P238" s="257"/>
      <c r="Q238" s="257"/>
      <c r="R238" s="257"/>
      <c r="S238" s="257"/>
      <c r="T238" s="257"/>
      <c r="U238" s="257"/>
      <c r="V238" s="257"/>
      <c r="W238" s="257"/>
      <c r="X238" s="257"/>
      <c r="Y238" s="257"/>
      <c r="Z238" s="257"/>
      <c r="AA238" s="257"/>
      <c r="AB238" s="257"/>
      <c r="AC238" s="257"/>
      <c r="AD238" s="257"/>
      <c r="AE238" s="257"/>
    </row>
    <row r="239" spans="1:31" ht="16.5">
      <c r="A239" s="308"/>
      <c r="B239" s="308"/>
      <c r="C239" s="990" t="str">
        <f>IF('RECAP GE'!$C$3=1,"",VLOOKUP(K239,'RECAP GE'!$A$11:$D$351,2,FALSE))</f>
        <v xml:space="preserve">Sécurité de niveau bas eau (2) - </v>
      </c>
      <c r="D239" s="991"/>
      <c r="E239" s="992"/>
      <c r="F239" s="294" t="str">
        <f>IF(A239="","",IF('RECAP GE'!$C$3=1,"",VLOOKUP(K239,'RECAP GE'!$A$11:$D$351,3,FALSE)))</f>
        <v/>
      </c>
      <c r="G239" s="294" t="str">
        <f>IF(B239="","",IF('RECAP GE'!$C$3=1,"",VLOOKUP(K239,'RECAP GE'!$A$11:$D$351,3,FALSE)))</f>
        <v/>
      </c>
      <c r="H239" s="305">
        <f t="shared" si="13"/>
        <v>0</v>
      </c>
      <c r="I239" s="296" t="str">
        <f>IFERROR(IF('RECAP GE'!$C$3=1,VLOOKUP(L237,'RECAP GE'!$A$11:$D$351,4,FALSE),VLOOKUP(K239,'RECAP GE'!$A$11:$D$351,4,FALSE)),"")</f>
        <v>CA315</v>
      </c>
      <c r="J239" s="297" t="str">
        <f t="shared" si="12"/>
        <v/>
      </c>
      <c r="K239" s="428">
        <v>170</v>
      </c>
      <c r="L239" s="428"/>
      <c r="M239" s="257"/>
      <c r="N239" s="257"/>
      <c r="O239" s="257"/>
      <c r="P239" s="257"/>
      <c r="Q239" s="257"/>
      <c r="R239" s="257"/>
      <c r="S239" s="257"/>
      <c r="T239" s="257"/>
      <c r="U239" s="257"/>
      <c r="V239" s="257"/>
      <c r="W239" s="257"/>
      <c r="X239" s="257"/>
      <c r="Y239" s="257"/>
      <c r="Z239" s="257"/>
      <c r="AA239" s="257"/>
      <c r="AB239" s="257"/>
      <c r="AC239" s="257"/>
      <c r="AD239" s="257"/>
      <c r="AE239" s="257"/>
    </row>
    <row r="240" spans="1:31" ht="16.5">
      <c r="A240" s="308"/>
      <c r="B240" s="308"/>
      <c r="C240" s="990" t="str">
        <f>IF('RECAP GE'!$C$3=1,"",VLOOKUP(K240,'RECAP GE'!$A$11:$D$351,2,FALSE))</f>
        <v xml:space="preserve">Sécurité niveau bas carburant pour réservoir châssis (Alarme en standard) (2) - </v>
      </c>
      <c r="D240" s="991"/>
      <c r="E240" s="992"/>
      <c r="F240" s="294" t="str">
        <f>IF(A240="","",IF('RECAP GE'!$C$3=1,"",VLOOKUP(K240,'RECAP GE'!$A$11:$D$351,3,FALSE)))</f>
        <v/>
      </c>
      <c r="G240" s="294" t="str">
        <f>IF(B240="","",IF('RECAP GE'!$C$3=1,"",VLOOKUP(K240,'RECAP GE'!$A$11:$D$351,3,FALSE)))</f>
        <v/>
      </c>
      <c r="H240" s="305">
        <f t="shared" si="13"/>
        <v>0</v>
      </c>
      <c r="I240" s="296" t="str">
        <f>IFERROR(IF('RECAP GE'!$C$3=1,VLOOKUP(L238,'RECAP GE'!$A$11:$D$351,4,FALSE),VLOOKUP(K240,'RECAP GE'!$A$11:$D$351,4,FALSE)),"")</f>
        <v>CA316</v>
      </c>
      <c r="J240" s="297" t="str">
        <f t="shared" si="12"/>
        <v/>
      </c>
      <c r="K240" s="428">
        <v>171</v>
      </c>
      <c r="L240" s="428"/>
      <c r="M240" s="257"/>
      <c r="N240" s="257"/>
      <c r="O240" s="257"/>
      <c r="P240" s="257"/>
      <c r="Q240" s="257"/>
      <c r="R240" s="257"/>
      <c r="S240" s="257"/>
      <c r="T240" s="257"/>
      <c r="U240" s="257"/>
      <c r="V240" s="257"/>
      <c r="W240" s="257"/>
      <c r="X240" s="257"/>
      <c r="Y240" s="257"/>
      <c r="Z240" s="257"/>
      <c r="AA240" s="257"/>
      <c r="AB240" s="257"/>
      <c r="AC240" s="257"/>
      <c r="AD240" s="257"/>
      <c r="AE240" s="257"/>
    </row>
    <row r="241" spans="1:31" ht="16.5" customHeight="1">
      <c r="A241" s="308"/>
      <c r="B241" s="308"/>
      <c r="C241" s="990" t="str">
        <f>IF('RECAP GE'!$C$3=1,"",VLOOKUP(K241,'RECAP GE'!$A$11:$D$351,2,FALSE))</f>
        <v xml:space="preserve">Conformité VDE du coffret (Select CEL02) - </v>
      </c>
      <c r="D241" s="991"/>
      <c r="E241" s="992"/>
      <c r="F241" s="294" t="str">
        <f>IF(A241="","",IF('RECAP GE'!$C$3=1,"",VLOOKUP(K241,'RECAP GE'!$A$11:$D$351,3,FALSE)))</f>
        <v/>
      </c>
      <c r="G241" s="294" t="str">
        <f>IF(B241="","",IF('RECAP GE'!$C$3=1,"",VLOOKUP(K241,'RECAP GE'!$A$11:$D$351,3,FALSE)))</f>
        <v/>
      </c>
      <c r="H241" s="305">
        <f t="shared" si="13"/>
        <v>0</v>
      </c>
      <c r="I241" s="296" t="str">
        <f>IFERROR(IF('RECAP GE'!$C$3=1,VLOOKUP(L239,'RECAP GE'!$A$11:$D$351,4,FALSE),VLOOKUP(K241,'RECAP GE'!$A$11:$D$351,4,FALSE)),"")</f>
        <v>VDE</v>
      </c>
      <c r="J241" s="297" t="str">
        <f t="shared" si="12"/>
        <v/>
      </c>
      <c r="K241" s="428">
        <v>229</v>
      </c>
      <c r="L241" s="428"/>
      <c r="M241" s="257"/>
      <c r="N241" s="257"/>
      <c r="O241" s="257"/>
      <c r="P241" s="257"/>
      <c r="Q241" s="257"/>
      <c r="R241" s="257"/>
      <c r="S241" s="257"/>
      <c r="T241" s="257"/>
      <c r="U241" s="257"/>
      <c r="V241" s="257"/>
      <c r="W241" s="257"/>
      <c r="X241" s="257"/>
      <c r="Y241" s="257"/>
      <c r="Z241" s="257"/>
      <c r="AA241" s="257"/>
      <c r="AB241" s="257"/>
      <c r="AC241" s="257"/>
      <c r="AD241" s="257"/>
      <c r="AE241" s="257"/>
    </row>
    <row r="242" spans="1:31" ht="16.5" customHeight="1">
      <c r="A242" s="308"/>
      <c r="B242" s="308"/>
      <c r="C242" s="990" t="str">
        <f>IF('RECAP GE'!$C$3=1,"",VLOOKUP(K242,'RECAP GE'!$A$11:$D$351,2,FALSE))</f>
        <v xml:space="preserve">Sécurité de niveau bas eau - </v>
      </c>
      <c r="D242" s="991"/>
      <c r="E242" s="992"/>
      <c r="F242" s="294" t="str">
        <f>IF(A242="","",IF('RECAP GE'!$C$3=1,"",VLOOKUP(K242,'RECAP GE'!$A$11:$D$351,3,FALSE)))</f>
        <v/>
      </c>
      <c r="G242" s="294" t="str">
        <f>IF(B242="","",IF('RECAP GE'!$C$3=1,"",VLOOKUP(K242,'RECAP GE'!$A$11:$D$351,3,FALSE)))</f>
        <v/>
      </c>
      <c r="H242" s="305">
        <f t="shared" si="13"/>
        <v>0</v>
      </c>
      <c r="I242" s="296" t="str">
        <f>IFERROR(IF('RECAP GE'!$C$3=1,VLOOKUP(L240,'RECAP GE'!$A$11:$D$351,4,FALSE),VLOOKUP(K242,'RECAP GE'!$A$11:$D$351,4,FALSE)),"")</f>
        <v>CA415</v>
      </c>
      <c r="J242" s="297" t="str">
        <f t="shared" si="12"/>
        <v/>
      </c>
      <c r="K242" s="428">
        <v>184</v>
      </c>
      <c r="L242" s="428"/>
      <c r="M242" s="257"/>
      <c r="N242" s="257"/>
      <c r="O242" s="257"/>
      <c r="P242" s="257"/>
      <c r="Q242" s="257"/>
      <c r="R242" s="257"/>
      <c r="S242" s="257"/>
      <c r="T242" s="257"/>
      <c r="U242" s="257"/>
      <c r="V242" s="257"/>
      <c r="W242" s="257"/>
      <c r="X242" s="257"/>
      <c r="Y242" s="257"/>
      <c r="Z242" s="257"/>
      <c r="AA242" s="257"/>
      <c r="AB242" s="257"/>
      <c r="AC242" s="257"/>
      <c r="AD242" s="257"/>
      <c r="AE242" s="257"/>
    </row>
    <row r="243" spans="1:31" ht="16.5">
      <c r="A243" s="308"/>
      <c r="B243" s="308"/>
      <c r="C243" s="990" t="str">
        <f>IF('RECAP GE'!$C$3=1,"",VLOOKUP(K243,'RECAP GE'!$A$11:$D$351,2,FALSE))</f>
        <v xml:space="preserve">Alimentation traçage fuel sur cuve extérieure - </v>
      </c>
      <c r="D243" s="991"/>
      <c r="E243" s="992"/>
      <c r="F243" s="294" t="str">
        <f>IF(A243="","",IF('RECAP GE'!$C$3=1,"",VLOOKUP(K243,'RECAP GE'!$A$11:$D$351,3,FALSE)))</f>
        <v/>
      </c>
      <c r="G243" s="294" t="str">
        <f>IF(B243="","",IF('RECAP GE'!$C$3=1,"",VLOOKUP(K243,'RECAP GE'!$A$11:$D$351,3,FALSE)))</f>
        <v/>
      </c>
      <c r="H243" s="305">
        <f t="shared" si="13"/>
        <v>0</v>
      </c>
      <c r="I243" s="296" t="str">
        <f>IFERROR(IF('RECAP GE'!$C$3=1,VLOOKUP(L241,'RECAP GE'!$A$11:$D$351,4,FALSE),VLOOKUP(K243,'RECAP GE'!$A$11:$D$351,4,FALSE)),"")</f>
        <v>CA423</v>
      </c>
      <c r="J243" s="297" t="str">
        <f t="shared" si="12"/>
        <v/>
      </c>
      <c r="K243" s="428">
        <v>192</v>
      </c>
      <c r="L243" s="428"/>
      <c r="M243" s="257"/>
      <c r="N243" s="257"/>
      <c r="O243" s="257"/>
      <c r="P243" s="257"/>
      <c r="Q243" s="257"/>
      <c r="R243" s="257"/>
      <c r="S243" s="257"/>
      <c r="T243" s="257"/>
      <c r="U243" s="257"/>
      <c r="V243" s="257"/>
      <c r="W243" s="257"/>
      <c r="X243" s="257"/>
      <c r="Y243" s="257"/>
      <c r="Z243" s="257"/>
      <c r="AA243" s="257"/>
      <c r="AB243" s="257"/>
      <c r="AC243" s="257"/>
      <c r="AD243" s="257"/>
      <c r="AE243" s="257"/>
    </row>
    <row r="244" spans="1:31" ht="16.5">
      <c r="A244" s="308"/>
      <c r="B244" s="308"/>
      <c r="C244" s="990" t="str">
        <f>IF('RECAP GE'!$C$3=1,"",VLOOKUP(K244,'RECAP GE'!$A$11:$D$351,2,FALSE))</f>
        <v xml:space="preserve">Indication T° Huile - </v>
      </c>
      <c r="D244" s="991"/>
      <c r="E244" s="992"/>
      <c r="F244" s="294" t="str">
        <f>IF(A244="","",IF('RECAP GE'!$C$3=1,"",VLOOKUP(K244,'RECAP GE'!$A$11:$D$351,3,FALSE)))</f>
        <v/>
      </c>
      <c r="G244" s="294" t="str">
        <f>IF(B244="","",IF('RECAP GE'!$C$3=1,"",VLOOKUP(K244,'RECAP GE'!$A$11:$D$351,3,FALSE)))</f>
        <v/>
      </c>
      <c r="H244" s="305">
        <f t="shared" si="13"/>
        <v>0</v>
      </c>
      <c r="I244" s="296" t="str">
        <f>IFERROR(IF('RECAP GE'!$C$3=1,VLOOKUP(L242,'RECAP GE'!$A$11:$D$351,4,FALSE),VLOOKUP(K244,'RECAP GE'!$A$11:$D$351,4,FALSE)),"")</f>
        <v>CA601</v>
      </c>
      <c r="J244" s="297" t="str">
        <f t="shared" si="12"/>
        <v/>
      </c>
      <c r="K244" s="428">
        <v>193</v>
      </c>
      <c r="L244" s="428"/>
      <c r="M244" s="257"/>
      <c r="N244" s="257"/>
      <c r="O244" s="257"/>
      <c r="P244" s="257"/>
      <c r="Q244" s="257"/>
      <c r="R244" s="257"/>
      <c r="S244" s="257"/>
      <c r="T244" s="257"/>
      <c r="U244" s="257"/>
      <c r="V244" s="257"/>
      <c r="W244" s="257"/>
      <c r="X244" s="257"/>
      <c r="Y244" s="257"/>
      <c r="Z244" s="257"/>
      <c r="AA244" s="257"/>
      <c r="AB244" s="257"/>
      <c r="AC244" s="257"/>
      <c r="AD244" s="257"/>
      <c r="AE244" s="257"/>
    </row>
    <row r="245" spans="1:31" ht="16.5">
      <c r="A245" s="308"/>
      <c r="B245" s="308"/>
      <c r="C245" s="990" t="str">
        <f>IF('RECAP GE'!$C$3=1,"",VLOOKUP(K245,'RECAP GE'!$A$11:$D$351,2,FALSE))</f>
        <v xml:space="preserve">Manque préchauffage (Select CA403/404) - </v>
      </c>
      <c r="D245" s="991"/>
      <c r="E245" s="992"/>
      <c r="F245" s="294" t="str">
        <f>IF(A245="","",IF('RECAP GE'!$C$3=1,"",VLOOKUP(K245,'RECAP GE'!$A$11:$D$351,3,FALSE)))</f>
        <v/>
      </c>
      <c r="G245" s="294" t="str">
        <f>IF(B245="","",IF('RECAP GE'!$C$3=1,"",VLOOKUP(K245,'RECAP GE'!$A$11:$D$351,3,FALSE)))</f>
        <v/>
      </c>
      <c r="H245" s="305">
        <f t="shared" si="13"/>
        <v>0</v>
      </c>
      <c r="I245" s="296" t="str">
        <f>IFERROR(IF('RECAP GE'!$C$3=1,VLOOKUP(L243,'RECAP GE'!$A$11:$D$351,4,FALSE),VLOOKUP(K245,'RECAP GE'!$A$11:$D$351,4,FALSE)),"")</f>
        <v>CA603</v>
      </c>
      <c r="J245" s="297" t="str">
        <f t="shared" si="12"/>
        <v/>
      </c>
      <c r="K245" s="428">
        <v>194</v>
      </c>
      <c r="L245" s="428"/>
      <c r="M245" s="257"/>
      <c r="N245" s="257"/>
      <c r="O245" s="257"/>
      <c r="P245" s="257"/>
      <c r="Q245" s="257"/>
      <c r="R245" s="257"/>
      <c r="S245" s="257"/>
      <c r="T245" s="257"/>
      <c r="U245" s="257"/>
      <c r="V245" s="257"/>
      <c r="W245" s="257"/>
      <c r="X245" s="257"/>
      <c r="Y245" s="257"/>
      <c r="Z245" s="257"/>
      <c r="AA245" s="257"/>
      <c r="AB245" s="257"/>
      <c r="AC245" s="257"/>
      <c r="AD245" s="257"/>
      <c r="AE245" s="257"/>
    </row>
    <row r="246" spans="1:31" ht="16.5">
      <c r="A246" s="308"/>
      <c r="B246" s="308"/>
      <c r="C246" s="990" t="str">
        <f>IF('RECAP GE'!$C$3=1,"",VLOOKUP(K246,'RECAP GE'!$A$11:$D$351,2,FALSE))</f>
        <v xml:space="preserve">Alarme anomalie chargeur (12/24 V) (Select CA403/4) - </v>
      </c>
      <c r="D246" s="991"/>
      <c r="E246" s="992"/>
      <c r="F246" s="294" t="str">
        <f>IF(A246="","",IF('RECAP GE'!$C$3=1,"",VLOOKUP(K246,'RECAP GE'!$A$11:$D$351,3,FALSE)))</f>
        <v/>
      </c>
      <c r="G246" s="294" t="str">
        <f>IF(B246="","",IF('RECAP GE'!$C$3=1,"",VLOOKUP(K246,'RECAP GE'!$A$11:$D$351,3,FALSE)))</f>
        <v/>
      </c>
      <c r="H246" s="305">
        <f t="shared" si="13"/>
        <v>0</v>
      </c>
      <c r="I246" s="296" t="str">
        <f>IFERROR(IF('RECAP GE'!$C$3=1,VLOOKUP(L244,'RECAP GE'!$A$11:$D$351,4,FALSE),VLOOKUP(K246,'RECAP GE'!$A$11:$D$351,4,FALSE)),"")</f>
        <v>CA604</v>
      </c>
      <c r="J246" s="297" t="str">
        <f t="shared" si="12"/>
        <v/>
      </c>
      <c r="K246" s="428">
        <v>195</v>
      </c>
      <c r="L246" s="428"/>
      <c r="M246" s="257"/>
      <c r="N246" s="257"/>
      <c r="O246" s="257"/>
      <c r="P246" s="257"/>
      <c r="Q246" s="257"/>
      <c r="R246" s="257"/>
      <c r="S246" s="257"/>
      <c r="T246" s="257"/>
      <c r="U246" s="257"/>
      <c r="V246" s="257"/>
      <c r="W246" s="257"/>
      <c r="X246" s="257"/>
      <c r="Y246" s="257"/>
      <c r="Z246" s="257"/>
      <c r="AA246" s="257"/>
      <c r="AB246" s="257"/>
      <c r="AC246" s="257"/>
      <c r="AD246" s="257"/>
      <c r="AE246" s="257"/>
    </row>
    <row r="247" spans="1:31" ht="16.5">
      <c r="A247" s="308"/>
      <c r="B247" s="308"/>
      <c r="C247" s="990" t="str">
        <f>IF('RECAP GE'!$C$3=1,"",VLOOKUP(K247,'RECAP GE'!$A$11:$D$351,2,FALSE))</f>
        <v xml:space="preserve">Pupitre APM802 Tactile (275 kVA - 830 kVA) (except 275 kVA - 330 kVA DOOSAN)(60Hz 208V inf. 500kW)
(24V)(Sélectionner AL11 - dans les options mécaniques alternateur) - </v>
      </c>
      <c r="D247" s="991"/>
      <c r="E247" s="992"/>
      <c r="F247" s="294" t="str">
        <f>IF(A247="","",IF('RECAP GE'!$C$3=1,"",VLOOKUP(K247,'RECAP GE'!$A$11:$D$351,3,FALSE)))</f>
        <v/>
      </c>
      <c r="G247" s="294" t="str">
        <f>IF(B247="","",IF('RECAP GE'!$C$3=1,"",VLOOKUP(K247,'RECAP GE'!$A$11:$D$351,3,FALSE)))</f>
        <v/>
      </c>
      <c r="H247" s="305">
        <f t="shared" si="13"/>
        <v>0</v>
      </c>
      <c r="I247" s="296" t="str">
        <f>IFERROR(IF('RECAP GE'!$C$3=1,VLOOKUP(L245,'RECAP GE'!$A$11:$D$351,4,FALSE),VLOOKUP(K247,'RECAP GE'!$A$11:$D$351,4,FALSE)),"")</f>
        <v>A802</v>
      </c>
      <c r="J247" s="297" t="str">
        <f t="shared" si="12"/>
        <v/>
      </c>
      <c r="K247" s="428">
        <v>201</v>
      </c>
      <c r="L247" s="428"/>
      <c r="M247" s="257"/>
      <c r="N247" s="257"/>
      <c r="O247" s="257"/>
      <c r="P247" s="257"/>
      <c r="Q247" s="257"/>
      <c r="R247" s="257"/>
      <c r="S247" s="257"/>
      <c r="T247" s="257"/>
      <c r="U247" s="257"/>
      <c r="V247" s="257"/>
      <c r="W247" s="257"/>
      <c r="X247" s="257"/>
      <c r="Y247" s="257"/>
      <c r="Z247" s="257"/>
      <c r="AA247" s="257"/>
      <c r="AB247" s="257"/>
      <c r="AC247" s="257"/>
      <c r="AD247" s="257"/>
      <c r="AE247" s="257"/>
    </row>
    <row r="248" spans="1:31" ht="16.5">
      <c r="A248" s="308"/>
      <c r="B248" s="308"/>
      <c r="C248" s="990" t="str">
        <f>IF('RECAP GE'!$C$3=1,"",VLOOKUP(K248,'RECAP GE'!$A$11:$D$351,2,FALSE))</f>
        <v xml:space="preserve">10 A 4P (Modulaire) (TC fournis si CA302) - </v>
      </c>
      <c r="D248" s="991"/>
      <c r="E248" s="992"/>
      <c r="F248" s="294" t="str">
        <f>IF(A248="","",IF('RECAP GE'!$C$3=1,"",VLOOKUP(K248,'RECAP GE'!$A$11:$D$351,3,FALSE)))</f>
        <v/>
      </c>
      <c r="G248" s="294" t="str">
        <f>IF(B248="","",IF('RECAP GE'!$C$3=1,"",VLOOKUP(K248,'RECAP GE'!$A$11:$D$351,3,FALSE)))</f>
        <v/>
      </c>
      <c r="H248" s="305">
        <f t="shared" si="13"/>
        <v>0</v>
      </c>
      <c r="I248" s="296" t="str">
        <f>IFERROR(IF('RECAP GE'!$C$3=1,VLOOKUP(L246,'RECAP GE'!$A$11:$D$351,4,FALSE),VLOOKUP(K248,'RECAP GE'!$A$11:$D$351,4,FALSE)),"")</f>
        <v>Mo10</v>
      </c>
      <c r="J248" s="297" t="str">
        <f t="shared" si="12"/>
        <v/>
      </c>
      <c r="K248" s="428">
        <v>202</v>
      </c>
      <c r="L248" s="428"/>
      <c r="M248" s="257"/>
      <c r="N248" s="257"/>
      <c r="O248" s="257"/>
      <c r="P248" s="257"/>
      <c r="Q248" s="257"/>
      <c r="R248" s="257"/>
      <c r="S248" s="257"/>
      <c r="T248" s="257"/>
      <c r="U248" s="257"/>
      <c r="V248" s="257"/>
      <c r="W248" s="257"/>
      <c r="X248" s="257"/>
      <c r="Y248" s="257"/>
      <c r="Z248" s="257"/>
      <c r="AA248" s="257"/>
      <c r="AB248" s="257"/>
      <c r="AC248" s="257"/>
      <c r="AD248" s="257"/>
      <c r="AE248" s="257"/>
    </row>
    <row r="249" spans="1:31" ht="16.5">
      <c r="A249" s="308"/>
      <c r="B249" s="308"/>
      <c r="C249" s="990" t="str">
        <f>IF('RECAP GE'!$C$3=1,"",VLOOKUP(K249,'RECAP GE'!$A$11:$D$351,2,FALSE))</f>
        <v xml:space="preserve">Couplage APM403 entre 66 et 250
kVA (Select AL11) (select APM403) - </v>
      </c>
      <c r="D249" s="991"/>
      <c r="E249" s="992"/>
      <c r="F249" s="294" t="str">
        <f>IF(A249="","",IF('RECAP GE'!$C$3=1,"",VLOOKUP(K249,'RECAP GE'!$A$11:$D$351,3,FALSE)))</f>
        <v/>
      </c>
      <c r="G249" s="294" t="str">
        <f>IF(B249="","",IF('RECAP GE'!$C$3=1,"",VLOOKUP(K249,'RECAP GE'!$A$11:$D$351,3,FALSE)))</f>
        <v/>
      </c>
      <c r="H249" s="305">
        <f t="shared" si="13"/>
        <v>0</v>
      </c>
      <c r="I249" s="296" t="str">
        <f>IFERROR(IF('RECAP GE'!$C$3=1,VLOOKUP(L247,'RECAP GE'!$A$11:$D$351,4,FALSE),VLOOKUP(K249,'RECAP GE'!$A$11:$D$351,4,FALSE)),"")</f>
        <v>CA425A</v>
      </c>
      <c r="J249" s="297" t="str">
        <f t="shared" si="12"/>
        <v/>
      </c>
      <c r="K249" s="428">
        <v>211</v>
      </c>
      <c r="L249" s="428"/>
      <c r="M249" s="257"/>
      <c r="N249" s="257"/>
      <c r="O249" s="257"/>
      <c r="P249" s="257"/>
      <c r="Q249" s="257"/>
      <c r="R249" s="257"/>
      <c r="S249" s="257"/>
      <c r="T249" s="257"/>
      <c r="U249" s="257"/>
      <c r="V249" s="257"/>
      <c r="W249" s="257"/>
      <c r="X249" s="257"/>
      <c r="Y249" s="257"/>
      <c r="Z249" s="257"/>
      <c r="AA249" s="257"/>
      <c r="AB249" s="257"/>
      <c r="AC249" s="257"/>
      <c r="AD249" s="257"/>
      <c r="AE249" s="257"/>
    </row>
    <row r="250" spans="1:31" ht="16.5">
      <c r="A250" s="308"/>
      <c r="B250" s="308"/>
      <c r="C250" s="990" t="str">
        <f>IF('RECAP GE'!$C$3=1,"",VLOOKUP(K250,'RECAP GE'!$A$11:$D$351,2,FALSE))</f>
        <v xml:space="preserve">A631: Groupe en centrale BT, sans couplage au réseau (I inf. ou égal
1600A) (Si INS select IN05) (select CA425) - </v>
      </c>
      <c r="D250" s="991"/>
      <c r="E250" s="992"/>
      <c r="F250" s="294" t="str">
        <f>IF(A250="","",IF('RECAP GE'!$C$3=1,"",VLOOKUP(K250,'RECAP GE'!$A$11:$D$351,3,FALSE)))</f>
        <v/>
      </c>
      <c r="G250" s="294" t="str">
        <f>IF(B250="","",IF('RECAP GE'!$C$3=1,"",VLOOKUP(K250,'RECAP GE'!$A$11:$D$351,3,FALSE)))</f>
        <v/>
      </c>
      <c r="H250" s="305">
        <f t="shared" si="13"/>
        <v>0</v>
      </c>
      <c r="I250" s="296" t="str">
        <f>IFERROR(IF('RECAP GE'!$C$3=1,VLOOKUP(L248,'RECAP GE'!$A$11:$D$351,4,FALSE),VLOOKUP(K250,'RECAP GE'!$A$11:$D$351,4,FALSE)),"")</f>
        <v>A431</v>
      </c>
      <c r="J250" s="297" t="str">
        <f t="shared" si="12"/>
        <v/>
      </c>
      <c r="K250" s="428">
        <v>212</v>
      </c>
      <c r="L250" s="428"/>
      <c r="M250" s="257"/>
      <c r="N250" s="257"/>
      <c r="O250" s="257"/>
      <c r="P250" s="257"/>
      <c r="Q250" s="257"/>
      <c r="R250" s="257"/>
      <c r="S250" s="257"/>
      <c r="T250" s="257"/>
      <c r="U250" s="257"/>
      <c r="V250" s="257"/>
      <c r="W250" s="257"/>
      <c r="X250" s="257"/>
      <c r="Y250" s="257"/>
      <c r="Z250" s="257"/>
      <c r="AA250" s="257"/>
      <c r="AB250" s="257"/>
      <c r="AC250" s="257"/>
      <c r="AD250" s="257"/>
      <c r="AE250" s="257"/>
    </row>
    <row r="251" spans="1:31" ht="16.5">
      <c r="A251" s="308"/>
      <c r="B251" s="308"/>
      <c r="C251" s="990" t="str">
        <f>IF('RECAP GE'!$C$3=1,"",VLOOKUP(K251,'RECAP GE'!$A$11:$D$351,2,FALSE))</f>
        <v xml:space="preserve">Plus value montage disjoncteur en couplage (GE = J165C3 / J220C3) - </v>
      </c>
      <c r="D251" s="991"/>
      <c r="E251" s="992"/>
      <c r="F251" s="294" t="str">
        <f>IF(A251="","",IF('RECAP GE'!$C$3=1,"",VLOOKUP(K251,'RECAP GE'!$A$11:$D$351,3,FALSE)))</f>
        <v/>
      </c>
      <c r="G251" s="294" t="str">
        <f>IF(B251="","",IF('RECAP GE'!$C$3=1,"",VLOOKUP(K251,'RECAP GE'!$A$11:$D$351,3,FALSE)))</f>
        <v/>
      </c>
      <c r="H251" s="305">
        <f t="shared" si="13"/>
        <v>0</v>
      </c>
      <c r="I251" s="296" t="str">
        <f>IFERROR(IF('RECAP GE'!$C$3=1,VLOOKUP(L249,'RECAP GE'!$A$11:$D$351,4,FALSE),VLOOKUP(K251,'RECAP GE'!$A$11:$D$351,4,FALSE)),"")</f>
        <v>CA427</v>
      </c>
      <c r="J251" s="297" t="str">
        <f t="shared" si="12"/>
        <v/>
      </c>
      <c r="K251" s="428">
        <v>213</v>
      </c>
      <c r="L251" s="428"/>
      <c r="M251" s="257"/>
      <c r="N251" s="257"/>
      <c r="O251" s="257"/>
      <c r="P251" s="257"/>
      <c r="Q251" s="257"/>
      <c r="R251" s="257"/>
      <c r="S251" s="257"/>
      <c r="T251" s="257"/>
      <c r="U251" s="257"/>
      <c r="V251" s="257"/>
      <c r="W251" s="257"/>
      <c r="X251" s="257"/>
      <c r="Y251" s="257"/>
      <c r="Z251" s="257"/>
      <c r="AA251" s="257"/>
      <c r="AB251" s="257"/>
      <c r="AC251" s="257"/>
      <c r="AD251" s="257"/>
      <c r="AE251" s="257"/>
    </row>
    <row r="252" spans="1:31" ht="16.5">
      <c r="A252" s="308"/>
      <c r="B252" s="308"/>
      <c r="C252" s="990" t="str">
        <f>IF('RECAP GE'!$C$3=1,"",VLOOKUP(K252,'RECAP GE'!$A$11:$D$351,2,FALSE))</f>
        <v xml:space="preserve">A633: Groupe en centrale BT, sans couplage au réseau (I inf. ou égal 1600A) (select CA425) - </v>
      </c>
      <c r="D252" s="991"/>
      <c r="E252" s="992"/>
      <c r="F252" s="294" t="str">
        <f>IF(A252="","",IF('RECAP GE'!$C$3=1,"",VLOOKUP(K252,'RECAP GE'!$A$11:$D$351,3,FALSE)))</f>
        <v/>
      </c>
      <c r="G252" s="294" t="str">
        <f>IF(B252="","",IF('RECAP GE'!$C$3=1,"",VLOOKUP(K252,'RECAP GE'!$A$11:$D$351,3,FALSE)))</f>
        <v/>
      </c>
      <c r="H252" s="305">
        <f t="shared" si="13"/>
        <v>0</v>
      </c>
      <c r="I252" s="296" t="str">
        <f>IFERROR(IF('RECAP GE'!$C$3=1,VLOOKUP(L250,'RECAP GE'!$A$11:$D$351,4,FALSE),VLOOKUP(K252,'RECAP GE'!$A$11:$D$351,4,FALSE)),"")</f>
        <v>A433</v>
      </c>
      <c r="J252" s="297" t="str">
        <f t="shared" si="12"/>
        <v/>
      </c>
      <c r="K252" s="428">
        <v>214</v>
      </c>
      <c r="L252" s="428"/>
      <c r="M252" s="257"/>
      <c r="N252" s="257"/>
      <c r="O252" s="257"/>
      <c r="P252" s="257"/>
      <c r="Q252" s="257"/>
      <c r="R252" s="257"/>
      <c r="S252" s="257"/>
      <c r="T252" s="257"/>
      <c r="U252" s="257"/>
      <c r="V252" s="257"/>
      <c r="W252" s="257"/>
      <c r="X252" s="257"/>
      <c r="Y252" s="257"/>
      <c r="Z252" s="257"/>
      <c r="AA252" s="257"/>
      <c r="AB252" s="257"/>
      <c r="AC252" s="257"/>
      <c r="AD252" s="257"/>
      <c r="AE252" s="257"/>
    </row>
    <row r="253" spans="1:31" ht="16.5">
      <c r="A253" s="308"/>
      <c r="B253" s="308"/>
      <c r="C253" s="990" t="str">
        <f>IF('RECAP GE'!$C$3=1,"",VLOOKUP(K253,'RECAP GE'!$A$11:$D$351,2,FALSE))</f>
        <v xml:space="preserve">A622: Groupe avec INS et réseau sans couplage (select CA425)
(Déselectionner Motorisation disjoncteur) - </v>
      </c>
      <c r="D253" s="991"/>
      <c r="E253" s="992"/>
      <c r="F253" s="294" t="str">
        <f>IF(A253="","",IF('RECAP GE'!$C$3=1,"",VLOOKUP(K253,'RECAP GE'!$A$11:$D$351,3,FALSE)))</f>
        <v/>
      </c>
      <c r="G253" s="294" t="str">
        <f>IF(B253="","",IF('RECAP GE'!$C$3=1,"",VLOOKUP(K253,'RECAP GE'!$A$11:$D$351,3,FALSE)))</f>
        <v/>
      </c>
      <c r="H253" s="305">
        <f t="shared" si="13"/>
        <v>0</v>
      </c>
      <c r="I253" s="296" t="str">
        <f>IFERROR(IF('RECAP GE'!$C$3=1,VLOOKUP(L251,'RECAP GE'!$A$11:$D$351,4,FALSE),VLOOKUP(K253,'RECAP GE'!$A$11:$D$351,4,FALSE)),"")</f>
        <v>A422</v>
      </c>
      <c r="J253" s="297" t="str">
        <f t="shared" si="12"/>
        <v/>
      </c>
      <c r="K253" s="428">
        <v>215</v>
      </c>
      <c r="L253" s="428"/>
      <c r="M253" s="257"/>
      <c r="N253" s="257"/>
      <c r="O253" s="257"/>
      <c r="P253" s="257"/>
      <c r="Q253" s="257"/>
      <c r="R253" s="257"/>
      <c r="S253" s="257"/>
      <c r="T253" s="257"/>
      <c r="U253" s="257"/>
      <c r="V253" s="257"/>
      <c r="W253" s="257"/>
      <c r="X253" s="257"/>
      <c r="Y253" s="257"/>
      <c r="Z253" s="257"/>
      <c r="AA253" s="257"/>
      <c r="AB253" s="257"/>
      <c r="AC253" s="257"/>
      <c r="AD253" s="257"/>
      <c r="AE253" s="257"/>
    </row>
    <row r="254" spans="1:31" ht="16.5">
      <c r="A254" s="308"/>
      <c r="B254" s="308"/>
      <c r="C254" s="990" t="str">
        <f>IF('RECAP GE'!$C$3=1,"",VLOOKUP(K254,'RECAP GE'!$A$11:$D$351,2,FALSE))</f>
        <v xml:space="preserve">A651: Groupe SOLO BT en secours automatique avec couplage fugitif au réseau, avec gestion des organes de puissances (select CA425)(Unselect
CA220) - </v>
      </c>
      <c r="D254" s="991"/>
      <c r="E254" s="992"/>
      <c r="F254" s="294" t="str">
        <f>IF(A254="","",IF('RECAP GE'!$C$3=1,"",VLOOKUP(K254,'RECAP GE'!$A$11:$D$351,3,FALSE)))</f>
        <v/>
      </c>
      <c r="G254" s="294" t="str">
        <f>IF(B254="","",IF('RECAP GE'!$C$3=1,"",VLOOKUP(K254,'RECAP GE'!$A$11:$D$351,3,FALSE)))</f>
        <v/>
      </c>
      <c r="H254" s="305">
        <f t="shared" si="13"/>
        <v>0</v>
      </c>
      <c r="I254" s="296" t="str">
        <f>IFERROR(IF('RECAP GE'!$C$3=1,VLOOKUP(L252,'RECAP GE'!$A$11:$D$351,4,FALSE),VLOOKUP(K254,'RECAP GE'!$A$11:$D$351,4,FALSE)),"")</f>
        <v>A451</v>
      </c>
      <c r="J254" s="297" t="str">
        <f t="shared" si="12"/>
        <v/>
      </c>
      <c r="K254" s="428">
        <v>216</v>
      </c>
      <c r="L254" s="428"/>
      <c r="M254" s="257"/>
      <c r="N254" s="257"/>
      <c r="O254" s="257"/>
      <c r="P254" s="257"/>
      <c r="Q254" s="257"/>
      <c r="R254" s="257"/>
      <c r="S254" s="257"/>
      <c r="T254" s="257"/>
      <c r="U254" s="257"/>
      <c r="V254" s="257"/>
      <c r="W254" s="257"/>
      <c r="X254" s="257"/>
      <c r="Y254" s="257"/>
      <c r="Z254" s="257"/>
      <c r="AA254" s="257"/>
      <c r="AB254" s="257"/>
      <c r="AC254" s="257"/>
      <c r="AD254" s="257"/>
      <c r="AE254" s="257"/>
    </row>
    <row r="255" spans="1:31" ht="16.5">
      <c r="A255" s="308"/>
      <c r="B255" s="308"/>
      <c r="C255" s="990" t="str">
        <f>IF('RECAP GE'!$C$3=1,"",VLOOKUP(K255,'RECAP GE'!$A$11:$D$351,2,FALSE))</f>
        <v xml:space="preserve">A661: Groupe SOLO BT en secours automatique avec couplage permanent au réseau, avec gestion des organes de puissances (select
CA425) - </v>
      </c>
      <c r="D255" s="991"/>
      <c r="E255" s="992"/>
      <c r="F255" s="294" t="str">
        <f>IF(A255="","",IF('RECAP GE'!$C$3=1,"",VLOOKUP(K255,'RECAP GE'!$A$11:$D$351,3,FALSE)))</f>
        <v/>
      </c>
      <c r="G255" s="294" t="str">
        <f>IF(B255="","",IF('RECAP GE'!$C$3=1,"",VLOOKUP(K255,'RECAP GE'!$A$11:$D$351,3,FALSE)))</f>
        <v/>
      </c>
      <c r="H255" s="305">
        <f t="shared" si="13"/>
        <v>0</v>
      </c>
      <c r="I255" s="296" t="str">
        <f>IFERROR(IF('RECAP GE'!$C$3=1,VLOOKUP(L253,'RECAP GE'!$A$11:$D$351,4,FALSE),VLOOKUP(K255,'RECAP GE'!$A$11:$D$351,4,FALSE)),"")</f>
        <v>A461</v>
      </c>
      <c r="J255" s="297" t="str">
        <f t="shared" si="12"/>
        <v/>
      </c>
      <c r="K255" s="428">
        <v>217</v>
      </c>
      <c r="L255" s="428"/>
      <c r="M255" s="257"/>
      <c r="N255" s="257"/>
      <c r="O255" s="257"/>
      <c r="P255" s="257"/>
      <c r="Q255" s="257"/>
      <c r="R255" s="257"/>
      <c r="S255" s="257"/>
      <c r="T255" s="257"/>
      <c r="U255" s="257"/>
      <c r="V255" s="257"/>
      <c r="W255" s="257"/>
      <c r="X255" s="257"/>
      <c r="Y255" s="257"/>
      <c r="Z255" s="257"/>
      <c r="AA255" s="257"/>
      <c r="AB255" s="257"/>
      <c r="AC255" s="257"/>
      <c r="AD255" s="257"/>
      <c r="AE255" s="257"/>
    </row>
    <row r="256" spans="1:31" ht="16.5">
      <c r="A256" s="308"/>
      <c r="B256" s="308"/>
      <c r="C256" s="990" t="str">
        <f>IF('RECAP GE'!$C$3=1,"",VLOOKUP(K256,'RECAP GE'!$A$11:$D$351,2,FALSE))</f>
        <v xml:space="preserve">Interrupteur gestion neutre/terre (conformité UTE-C 15-400 : pour groupe en régime TNS et TT)
(SELEC A451) - </v>
      </c>
      <c r="D256" s="991"/>
      <c r="E256" s="992"/>
      <c r="F256" s="294" t="str">
        <f>IF(A256="","",IF('RECAP GE'!$C$3=1,"",VLOOKUP(K256,'RECAP GE'!$A$11:$D$351,3,FALSE)))</f>
        <v/>
      </c>
      <c r="G256" s="294" t="str">
        <f>IF(B256="","",IF('RECAP GE'!$C$3=1,"",VLOOKUP(K256,'RECAP GE'!$A$11:$D$351,3,FALSE)))</f>
        <v/>
      </c>
      <c r="H256" s="305">
        <f t="shared" si="13"/>
        <v>0</v>
      </c>
      <c r="I256" s="296" t="str">
        <f>IFERROR(IF('RECAP GE'!$C$3=1,VLOOKUP(L254,'RECAP GE'!$A$11:$D$351,4,FALSE),VLOOKUP(K256,'RECAP GE'!$A$11:$D$351,4,FALSE)),"")</f>
        <v>CA426</v>
      </c>
      <c r="J256" s="297" t="str">
        <f t="shared" si="12"/>
        <v/>
      </c>
      <c r="K256" s="428">
        <v>218</v>
      </c>
      <c r="L256" s="428"/>
      <c r="M256" s="257"/>
      <c r="N256" s="257"/>
      <c r="O256" s="257"/>
      <c r="P256" s="257"/>
      <c r="Q256" s="257"/>
      <c r="R256" s="257"/>
      <c r="S256" s="257"/>
      <c r="T256" s="257"/>
      <c r="U256" s="257"/>
      <c r="V256" s="257"/>
      <c r="W256" s="257"/>
      <c r="X256" s="257"/>
      <c r="Y256" s="257"/>
      <c r="Z256" s="257"/>
      <c r="AA256" s="257"/>
      <c r="AB256" s="257"/>
      <c r="AC256" s="257"/>
      <c r="AD256" s="257"/>
      <c r="AE256" s="257"/>
    </row>
    <row r="257" spans="1:31" ht="16.5">
      <c r="A257" s="308"/>
      <c r="B257" s="308"/>
      <c r="C257" s="990" t="str">
        <f>IF('RECAP GE'!$C$3=1,"",VLOOKUP(K257,'RECAP GE'!$A$11:$D$351,2,FALSE))</f>
        <v xml:space="preserve">Ampèremètre batterie - </v>
      </c>
      <c r="D257" s="991"/>
      <c r="E257" s="992"/>
      <c r="F257" s="294" t="str">
        <f>IF(A257="","",IF('RECAP GE'!$C$3=1,"",VLOOKUP(K257,'RECAP GE'!$A$11:$D$351,3,FALSE)))</f>
        <v/>
      </c>
      <c r="G257" s="294" t="str">
        <f>IF(B257="","",IF('RECAP GE'!$C$3=1,"",VLOOKUP(K257,'RECAP GE'!$A$11:$D$351,3,FALSE)))</f>
        <v/>
      </c>
      <c r="H257" s="305">
        <f t="shared" si="13"/>
        <v>0</v>
      </c>
      <c r="I257" s="296" t="str">
        <f>IFERROR(IF('RECAP GE'!$C$3=1,VLOOKUP(L255,'RECAP GE'!$A$11:$D$351,4,FALSE),VLOOKUP(K257,'RECAP GE'!$A$11:$D$351,4,FALSE)),"")</f>
        <v>CA409</v>
      </c>
      <c r="J257" s="297" t="str">
        <f t="shared" si="12"/>
        <v/>
      </c>
      <c r="K257" s="428">
        <v>32</v>
      </c>
      <c r="L257" s="428"/>
      <c r="M257" s="257"/>
      <c r="N257" s="257"/>
      <c r="O257" s="257"/>
      <c r="P257" s="257"/>
      <c r="Q257" s="257"/>
      <c r="R257" s="257"/>
      <c r="S257" s="257"/>
      <c r="T257" s="257"/>
      <c r="U257" s="257"/>
      <c r="V257" s="257"/>
      <c r="W257" s="257"/>
      <c r="X257" s="257"/>
      <c r="Y257" s="257"/>
      <c r="Z257" s="257"/>
      <c r="AA257" s="257"/>
      <c r="AB257" s="257"/>
      <c r="AC257" s="257"/>
      <c r="AD257" s="257"/>
      <c r="AE257" s="257"/>
    </row>
    <row r="258" spans="1:31" ht="16.5">
      <c r="A258" s="642" t="s">
        <v>481</v>
      </c>
      <c r="B258" s="300"/>
      <c r="C258" s="311"/>
      <c r="D258" s="312"/>
      <c r="E258" s="313"/>
      <c r="F258" s="310"/>
      <c r="G258" s="314"/>
      <c r="H258" s="302">
        <f>IF(B258="",0,G258*$M$15*$M$14*(F264+1))</f>
        <v>0</v>
      </c>
      <c r="I258" s="296"/>
      <c r="J258" s="297" t="str">
        <f t="shared" si="12"/>
        <v>Base</v>
      </c>
      <c r="K258" s="428"/>
      <c r="L258" s="428"/>
      <c r="M258" s="257"/>
      <c r="N258" s="257"/>
      <c r="O258" s="257"/>
      <c r="P258" s="257"/>
      <c r="Q258" s="257"/>
      <c r="R258" s="257"/>
      <c r="S258" s="257"/>
      <c r="T258" s="257"/>
      <c r="U258" s="257"/>
      <c r="V258" s="257"/>
      <c r="W258" s="257"/>
      <c r="X258" s="257"/>
      <c r="Y258" s="257"/>
      <c r="Z258" s="257"/>
      <c r="AA258" s="257"/>
      <c r="AB258" s="257"/>
      <c r="AC258" s="257"/>
      <c r="AD258" s="257"/>
      <c r="AE258" s="257"/>
    </row>
    <row r="259" spans="1:31" ht="16.5">
      <c r="A259" s="716" t="s">
        <v>481</v>
      </c>
      <c r="B259" s="308"/>
      <c r="C259" s="316"/>
      <c r="D259" s="317"/>
      <c r="E259" s="318"/>
      <c r="F259" s="315"/>
      <c r="G259" s="319"/>
      <c r="H259" s="305">
        <f>IF(B259="",0,G259*$M$15*$M$14*(F264+1))</f>
        <v>0</v>
      </c>
      <c r="I259" s="296"/>
      <c r="J259" s="297" t="str">
        <f t="shared" si="12"/>
        <v>Base</v>
      </c>
      <c r="K259" s="428"/>
      <c r="L259" s="428"/>
      <c r="M259" s="257"/>
      <c r="N259" s="257"/>
      <c r="O259" s="257"/>
      <c r="P259" s="257"/>
      <c r="Q259" s="257"/>
      <c r="R259" s="257"/>
      <c r="S259" s="257"/>
      <c r="T259" s="257"/>
      <c r="U259" s="257"/>
      <c r="V259" s="257"/>
      <c r="W259" s="257"/>
      <c r="X259" s="257"/>
      <c r="Y259" s="257"/>
      <c r="Z259" s="257"/>
      <c r="AA259" s="257"/>
      <c r="AB259" s="257"/>
      <c r="AC259" s="257"/>
      <c r="AD259" s="257"/>
      <c r="AE259" s="257"/>
    </row>
    <row r="260" spans="1:31" ht="16.5">
      <c r="A260" s="716" t="s">
        <v>481</v>
      </c>
      <c r="B260" s="308"/>
      <c r="C260" s="316"/>
      <c r="D260" s="317"/>
      <c r="E260" s="318"/>
      <c r="F260" s="315"/>
      <c r="G260" s="319"/>
      <c r="H260" s="305">
        <f>IF(B260="",0,G260*$M$15*$M$14*(F264+1))</f>
        <v>0</v>
      </c>
      <c r="I260" s="296"/>
      <c r="J260" s="297" t="str">
        <f t="shared" si="12"/>
        <v>Base</v>
      </c>
      <c r="K260" s="428"/>
      <c r="M260" s="257"/>
      <c r="N260" s="257"/>
      <c r="O260" s="257"/>
      <c r="P260" s="257"/>
      <c r="Q260" s="257"/>
      <c r="R260" s="257"/>
      <c r="S260" s="257"/>
      <c r="T260" s="257"/>
      <c r="U260" s="257"/>
      <c r="V260" s="257"/>
      <c r="W260" s="257"/>
      <c r="X260" s="257"/>
      <c r="Y260" s="257"/>
      <c r="Z260" s="257"/>
      <c r="AA260" s="257"/>
      <c r="AB260" s="257"/>
      <c r="AC260" s="257"/>
      <c r="AD260" s="257"/>
      <c r="AE260" s="257"/>
    </row>
    <row r="261" spans="1:31" ht="16.5">
      <c r="A261" s="716" t="s">
        <v>481</v>
      </c>
      <c r="B261" s="308"/>
      <c r="C261" s="316"/>
      <c r="D261" s="317"/>
      <c r="E261" s="318"/>
      <c r="F261" s="315"/>
      <c r="G261" s="319"/>
      <c r="H261" s="305">
        <f>IF(B261="",0,G261*$M$15*$M$14*(F264+1))</f>
        <v>0</v>
      </c>
      <c r="I261" s="296"/>
      <c r="J261" s="297" t="str">
        <f t="shared" si="12"/>
        <v>Base</v>
      </c>
      <c r="K261" s="428"/>
      <c r="M261" s="257"/>
      <c r="N261" s="257"/>
      <c r="O261" s="257"/>
      <c r="P261" s="257"/>
      <c r="Q261" s="257"/>
      <c r="R261" s="257"/>
      <c r="S261" s="257"/>
      <c r="T261" s="257"/>
      <c r="U261" s="257"/>
      <c r="V261" s="257"/>
      <c r="W261" s="257"/>
      <c r="X261" s="257"/>
      <c r="Y261" s="257"/>
      <c r="Z261" s="257"/>
      <c r="AA261" s="257"/>
      <c r="AB261" s="257"/>
      <c r="AC261" s="257"/>
      <c r="AD261" s="257"/>
      <c r="AE261" s="257"/>
    </row>
    <row r="262" spans="1:31" ht="16.5">
      <c r="A262" s="717" t="s">
        <v>481</v>
      </c>
      <c r="B262" s="309"/>
      <c r="C262" s="321"/>
      <c r="D262" s="322"/>
      <c r="E262" s="323"/>
      <c r="F262" s="320"/>
      <c r="G262" s="324"/>
      <c r="H262" s="325">
        <f>IF(B262="",0,G262*$M$15*$M$14*(F264+1))</f>
        <v>0</v>
      </c>
      <c r="I262" s="296"/>
      <c r="J262" s="297" t="str">
        <f t="shared" si="12"/>
        <v>Base</v>
      </c>
      <c r="K262" s="428"/>
      <c r="M262" s="257"/>
      <c r="N262" s="257"/>
      <c r="O262" s="257"/>
      <c r="P262" s="257"/>
      <c r="Q262" s="257"/>
      <c r="R262" s="257"/>
      <c r="S262" s="257"/>
      <c r="T262" s="257"/>
      <c r="AA262" s="257"/>
      <c r="AB262" s="257"/>
      <c r="AC262" s="257"/>
      <c r="AD262" s="257"/>
      <c r="AE262" s="257"/>
    </row>
    <row r="263" spans="1:31" ht="16.5" thickBot="1">
      <c r="A263" s="605"/>
      <c r="H263" s="257"/>
      <c r="I263" s="257"/>
      <c r="J263" s="257"/>
      <c r="N263" s="257"/>
      <c r="O263" s="257"/>
      <c r="P263" s="257"/>
      <c r="Q263" s="257"/>
      <c r="T263" s="257"/>
      <c r="U263" s="326" t="s">
        <v>926</v>
      </c>
      <c r="V263" s="327"/>
      <c r="W263" s="327"/>
      <c r="X263" s="327"/>
      <c r="Y263" s="327"/>
      <c r="Z263" s="327"/>
      <c r="AA263" s="328"/>
      <c r="AB263" s="329"/>
      <c r="AC263" s="257"/>
      <c r="AD263" s="257"/>
      <c r="AE263" s="257"/>
    </row>
    <row r="264" spans="1:31" ht="27" customHeight="1" thickBot="1">
      <c r="A264" s="996" t="s">
        <v>1218</v>
      </c>
      <c r="B264" s="996"/>
      <c r="C264" s="996"/>
      <c r="D264" s="996"/>
      <c r="E264" s="996"/>
      <c r="F264" s="330"/>
      <c r="H264" s="447" t="s">
        <v>2348</v>
      </c>
      <c r="I264" s="257"/>
      <c r="J264" s="257"/>
      <c r="N264" s="257"/>
      <c r="O264" s="257"/>
      <c r="P264" s="257"/>
      <c r="Q264" s="257"/>
      <c r="T264" s="257"/>
      <c r="U264" s="332" t="s">
        <v>927</v>
      </c>
      <c r="V264" s="333"/>
      <c r="W264" s="333"/>
      <c r="X264" s="333"/>
      <c r="Y264" s="333"/>
      <c r="Z264" s="333"/>
      <c r="AA264" s="334"/>
      <c r="AB264" s="335"/>
      <c r="AC264" s="257"/>
      <c r="AD264" s="257"/>
      <c r="AE264" s="257"/>
    </row>
    <row r="265" spans="1:31" ht="27" customHeight="1">
      <c r="A265" s="997" t="s">
        <v>1113</v>
      </c>
      <c r="B265" s="986"/>
      <c r="C265" s="986"/>
      <c r="D265" s="986" t="s">
        <v>1109</v>
      </c>
      <c r="E265" s="987"/>
      <c r="F265" s="336">
        <f>(SUM(F23:F262))*(F264+1)</f>
        <v>33693</v>
      </c>
      <c r="G265" s="448">
        <f>(SUM(G23:G262))*(F264+1)</f>
        <v>8782</v>
      </c>
      <c r="H265" s="448"/>
      <c r="I265" s="337"/>
      <c r="J265" s="337"/>
      <c r="K265" s="432"/>
      <c r="N265" s="257"/>
      <c r="O265" s="257"/>
      <c r="P265" s="257"/>
      <c r="Q265" s="257"/>
      <c r="S265" s="993" t="str">
        <f>"Prix Tarif SDMO - "&amp;'TRANSP. BREST'!B2</f>
        <v>Prix Tarif SDMO - 2026</v>
      </c>
      <c r="T265" s="993"/>
      <c r="U265" s="993"/>
      <c r="V265" s="338"/>
      <c r="W265" s="338"/>
      <c r="X265" s="338"/>
      <c r="Y265" s="338"/>
      <c r="Z265" s="338"/>
      <c r="AA265" s="338"/>
      <c r="AB265" s="338"/>
      <c r="AC265" s="338"/>
      <c r="AD265" s="338"/>
      <c r="AE265" s="338"/>
    </row>
    <row r="266" spans="1:31" ht="27" customHeight="1">
      <c r="A266" s="998"/>
      <c r="B266" s="999"/>
      <c r="C266" s="999"/>
      <c r="D266" s="999" t="s">
        <v>1112</v>
      </c>
      <c r="E266" s="1000"/>
      <c r="F266" s="339">
        <f>F265*$M$15</f>
        <v>15161.849999999999</v>
      </c>
      <c r="G266" s="449">
        <f>G265*$M$15</f>
        <v>3951.8999999999996</v>
      </c>
      <c r="H266" s="449">
        <f>G266*M14</f>
        <v>4939.875</v>
      </c>
      <c r="I266" s="337"/>
      <c r="J266" s="337"/>
      <c r="K266" s="432"/>
      <c r="S266" s="340" t="str">
        <f t="shared" ref="S266:AE266" si="14">S271</f>
        <v>1m</v>
      </c>
      <c r="T266" s="340" t="str">
        <f t="shared" si="14"/>
        <v>2m</v>
      </c>
      <c r="U266" s="340" t="str">
        <f t="shared" si="14"/>
        <v>3m</v>
      </c>
      <c r="V266" s="340" t="str">
        <f t="shared" si="14"/>
        <v>4m</v>
      </c>
      <c r="W266" s="340" t="str">
        <f t="shared" si="14"/>
        <v>5m</v>
      </c>
      <c r="X266" s="340" t="str">
        <f t="shared" si="14"/>
        <v>6m</v>
      </c>
      <c r="Y266" s="340" t="str">
        <f t="shared" si="14"/>
        <v>7m</v>
      </c>
      <c r="Z266" s="340" t="str">
        <f t="shared" si="14"/>
        <v>8m</v>
      </c>
      <c r="AA266" s="340" t="str">
        <f t="shared" si="14"/>
        <v>9m</v>
      </c>
      <c r="AB266" s="340" t="str">
        <f t="shared" si="14"/>
        <v>10m</v>
      </c>
      <c r="AC266" s="340" t="str">
        <f t="shared" si="14"/>
        <v>11m</v>
      </c>
      <c r="AD266" s="340" t="str">
        <f t="shared" si="14"/>
        <v>12m</v>
      </c>
      <c r="AE266" s="340" t="str">
        <f t="shared" si="14"/>
        <v>13m</v>
      </c>
    </row>
    <row r="267" spans="1:31" ht="27" customHeight="1">
      <c r="A267" s="1001" t="s">
        <v>1207</v>
      </c>
      <c r="B267" s="1002"/>
      <c r="C267" s="1002"/>
      <c r="D267" s="516" t="str">
        <f>E19</f>
        <v>Réservoir châssis 24h</v>
      </c>
      <c r="E267" s="341">
        <f>F19</f>
        <v>1500</v>
      </c>
      <c r="F267" s="342">
        <f>IFERROR(F19*0.05*1.25,"0")</f>
        <v>93.75</v>
      </c>
      <c r="G267" s="343"/>
      <c r="H267" s="257"/>
      <c r="I267" s="257"/>
      <c r="J267" s="257"/>
      <c r="R267" s="344" t="s">
        <v>665</v>
      </c>
      <c r="S267" s="345">
        <f>S272/0.48</f>
        <v>772.91666666666674</v>
      </c>
      <c r="T267" s="345">
        <f t="shared" ref="T267:AE267" si="15">T272/0.48</f>
        <v>1056.25</v>
      </c>
      <c r="U267" s="345">
        <f t="shared" si="15"/>
        <v>1237.5</v>
      </c>
      <c r="V267" s="345">
        <f t="shared" si="15"/>
        <v>1427.0833333333335</v>
      </c>
      <c r="W267" s="345">
        <f>W272/0.48</f>
        <v>1777.0833333333335</v>
      </c>
      <c r="X267" s="345">
        <f t="shared" si="15"/>
        <v>2031.25</v>
      </c>
      <c r="Y267" s="345">
        <f t="shared" si="15"/>
        <v>2220.8333333333335</v>
      </c>
      <c r="Z267" s="345">
        <f t="shared" si="15"/>
        <v>2412.5</v>
      </c>
      <c r="AA267" s="345">
        <f t="shared" si="15"/>
        <v>2600</v>
      </c>
      <c r="AB267" s="345">
        <f t="shared" si="15"/>
        <v>2725</v>
      </c>
      <c r="AC267" s="345">
        <f t="shared" si="15"/>
        <v>2854.166666666667</v>
      </c>
      <c r="AD267" s="345">
        <f t="shared" si="15"/>
        <v>3012.5</v>
      </c>
      <c r="AE267" s="345">
        <f t="shared" si="15"/>
        <v>3175</v>
      </c>
    </row>
    <row r="268" spans="1:31" ht="27" customHeight="1">
      <c r="A268" s="982" t="s">
        <v>1111</v>
      </c>
      <c r="B268" s="983"/>
      <c r="C268" s="983"/>
      <c r="D268" s="986"/>
      <c r="E268" s="987"/>
      <c r="F268" s="718"/>
      <c r="G268" s="518" t="s">
        <v>667</v>
      </c>
      <c r="H268" s="519">
        <f>E277</f>
        <v>2470</v>
      </c>
      <c r="I268" s="257"/>
      <c r="R268" s="344" t="s">
        <v>666</v>
      </c>
      <c r="S268" s="345">
        <f t="shared" ref="S268:AE268" si="16">S273/0.48</f>
        <v>956.25</v>
      </c>
      <c r="T268" s="345">
        <f t="shared" si="16"/>
        <v>1225</v>
      </c>
      <c r="U268" s="345">
        <f t="shared" si="16"/>
        <v>1547.9166666666667</v>
      </c>
      <c r="V268" s="345">
        <f t="shared" si="16"/>
        <v>1739.5833333333335</v>
      </c>
      <c r="W268" s="345">
        <f t="shared" si="16"/>
        <v>2029.1666666666667</v>
      </c>
      <c r="X268" s="345">
        <f t="shared" si="16"/>
        <v>2243.75</v>
      </c>
      <c r="Y268" s="345">
        <f t="shared" si="16"/>
        <v>2435.416666666667</v>
      </c>
      <c r="Z268" s="345">
        <f t="shared" si="16"/>
        <v>2637.5</v>
      </c>
      <c r="AA268" s="345">
        <f t="shared" si="16"/>
        <v>2902.0833333333335</v>
      </c>
      <c r="AB268" s="345">
        <f t="shared" si="16"/>
        <v>3135.416666666667</v>
      </c>
      <c r="AC268" s="345">
        <f t="shared" si="16"/>
        <v>3304.166666666667</v>
      </c>
      <c r="AD268" s="345">
        <f t="shared" si="16"/>
        <v>3468.75</v>
      </c>
      <c r="AE268" s="345">
        <f t="shared" si="16"/>
        <v>3541.666666666667</v>
      </c>
    </row>
    <row r="269" spans="1:31" ht="27" customHeight="1">
      <c r="A269" s="984"/>
      <c r="B269" s="985"/>
      <c r="C269" s="985"/>
      <c r="D269" s="988" t="s">
        <v>1110</v>
      </c>
      <c r="E269" s="989"/>
      <c r="F269" s="346">
        <f>INDEX('TRANSP. BREST'!$C$6:$O$34,MATCH(H270,'TRANSP. BREST'!$A$6:$A$34,0),MATCH(H271,'TRANSP. BREST'!$C$5:$O$5,0))</f>
        <v>685</v>
      </c>
      <c r="G269" s="518" t="s">
        <v>668</v>
      </c>
      <c r="H269" s="519">
        <f>E278</f>
        <v>1109</v>
      </c>
      <c r="I269" s="257"/>
      <c r="J269" s="257"/>
      <c r="K269" s="433"/>
      <c r="S269" s="338"/>
      <c r="T269" s="338"/>
      <c r="U269" s="338"/>
      <c r="V269" s="338"/>
      <c r="W269" s="338"/>
      <c r="X269" s="338"/>
      <c r="Y269" s="338"/>
      <c r="Z269" s="338"/>
      <c r="AA269" s="338"/>
      <c r="AB269" s="338"/>
      <c r="AC269" s="338"/>
      <c r="AD269" s="338"/>
      <c r="AE269" s="338"/>
    </row>
    <row r="270" spans="1:31" ht="27" customHeight="1">
      <c r="A270" s="338"/>
      <c r="B270" s="338"/>
      <c r="C270" s="338"/>
      <c r="D270" s="338"/>
      <c r="E270" s="338"/>
      <c r="F270" s="338"/>
      <c r="G270" s="517" t="s">
        <v>669</v>
      </c>
      <c r="H270" s="331" t="str" cm="1">
        <f t="array" ref="H270">INDEX('TRANSP. BREST'!$A$6:$A$34,'TRANSP. BREST'!$K$39)</f>
        <v>31</v>
      </c>
      <c r="I270" s="257"/>
      <c r="J270" s="257"/>
      <c r="K270" s="434"/>
      <c r="S270" s="993" t="str">
        <f>S265</f>
        <v>Prix Tarif SDMO - 2026</v>
      </c>
      <c r="T270" s="993"/>
      <c r="U270" s="993"/>
      <c r="V270" s="338"/>
      <c r="W270" s="338"/>
      <c r="X270" s="338"/>
      <c r="Y270" s="338"/>
      <c r="Z270" s="338"/>
      <c r="AA270" s="338"/>
      <c r="AB270" s="338"/>
      <c r="AC270" s="338"/>
      <c r="AD270" s="338"/>
      <c r="AE270" s="338"/>
    </row>
    <row r="271" spans="1:31" ht="27" customHeight="1">
      <c r="A271" s="338"/>
      <c r="B271" s="338"/>
      <c r="C271" s="994" t="s">
        <v>1114</v>
      </c>
      <c r="D271" s="994"/>
      <c r="E271" s="994"/>
      <c r="F271" s="347">
        <f>F266+F269+F267</f>
        <v>15940.599999999999</v>
      </c>
      <c r="G271" s="517" t="s">
        <v>2641</v>
      </c>
      <c r="H271" s="331" t="str" cm="1">
        <f t="array" ref="H271">INDEX('TRANSP. BREST'!$Q$5:$Q$17,'TRANSP. BREST'!K40)</f>
        <v>4m</v>
      </c>
      <c r="I271" s="257"/>
      <c r="J271" s="257"/>
      <c r="K271" s="434"/>
      <c r="S271" s="340" t="str">
        <f>'TRANSP. BREST'!C5</f>
        <v>1m</v>
      </c>
      <c r="T271" s="340" t="str">
        <f>'TRANSP. BREST'!D5</f>
        <v>2m</v>
      </c>
      <c r="U271" s="340" t="str">
        <f>'TRANSP. BREST'!E5</f>
        <v>3m</v>
      </c>
      <c r="V271" s="340" t="str">
        <f>'TRANSP. BREST'!F5</f>
        <v>4m</v>
      </c>
      <c r="W271" s="340" t="str">
        <f>'TRANSP. BREST'!G5</f>
        <v>5m</v>
      </c>
      <c r="X271" s="340" t="str">
        <f>'TRANSP. BREST'!H5</f>
        <v>6m</v>
      </c>
      <c r="Y271" s="340" t="str">
        <f>'TRANSP. BREST'!I5</f>
        <v>7m</v>
      </c>
      <c r="Z271" s="340" t="str">
        <f>'TRANSP. BREST'!J5</f>
        <v>8m</v>
      </c>
      <c r="AA271" s="340" t="str">
        <f>'TRANSP. BREST'!K5</f>
        <v>9m</v>
      </c>
      <c r="AB271" s="340" t="str">
        <f>'TRANSP. BREST'!L5</f>
        <v>10m</v>
      </c>
      <c r="AC271" s="340" t="str">
        <f>'TRANSP. BREST'!M5</f>
        <v>11m</v>
      </c>
      <c r="AD271" s="340" t="str">
        <f>'TRANSP. BREST'!N5</f>
        <v>12m</v>
      </c>
      <c r="AE271" s="340" t="str">
        <f>'TRANSP. BREST'!O5</f>
        <v>13m</v>
      </c>
    </row>
    <row r="272" spans="1:31" ht="27" customHeight="1">
      <c r="A272" s="338"/>
      <c r="B272" s="338"/>
      <c r="C272" s="995"/>
      <c r="D272" s="995"/>
      <c r="E272" s="349"/>
      <c r="F272" s="350"/>
      <c r="G272" s="299"/>
      <c r="R272" s="344" t="s">
        <v>665</v>
      </c>
      <c r="S272" s="351">
        <f>INDEX('TRANSP. BREST'!C6:C34,'TRANSP. BREST'!$K$39)</f>
        <v>371</v>
      </c>
      <c r="T272" s="351">
        <f>INDEX('TRANSP. BREST'!D6:D34,'TRANSP. BREST'!$K$39)</f>
        <v>507</v>
      </c>
      <c r="U272" s="351">
        <f>INDEX('TRANSP. BREST'!E6:E34,'TRANSP. BREST'!$K$39)</f>
        <v>594</v>
      </c>
      <c r="V272" s="351">
        <f>INDEX('TRANSP. BREST'!F6:F34,'TRANSP. BREST'!$K$39)</f>
        <v>685</v>
      </c>
      <c r="W272" s="351">
        <f>INDEX('TRANSP. BREST'!G6:G34,'TRANSP. BREST'!$K$39)</f>
        <v>853</v>
      </c>
      <c r="X272" s="351">
        <f>INDEX('TRANSP. BREST'!H6:H34,'TRANSP. BREST'!$K$39)</f>
        <v>975</v>
      </c>
      <c r="Y272" s="351">
        <f>INDEX('TRANSP. BREST'!I6:I34,'TRANSP. BREST'!$K$39)</f>
        <v>1066</v>
      </c>
      <c r="Z272" s="351">
        <f>INDEX('TRANSP. BREST'!J6:J34,'TRANSP. BREST'!$K$39)</f>
        <v>1158</v>
      </c>
      <c r="AA272" s="351">
        <f>INDEX('TRANSP. BREST'!K6:K34,'TRANSP. BREST'!$K$39)</f>
        <v>1248</v>
      </c>
      <c r="AB272" s="351">
        <f>INDEX('TRANSP. BREST'!L6:L34,'TRANSP. BREST'!$K$39)</f>
        <v>1308</v>
      </c>
      <c r="AC272" s="351">
        <f>INDEX('TRANSP. BREST'!M6:M34,'TRANSP. BREST'!$K$39)</f>
        <v>1370</v>
      </c>
      <c r="AD272" s="351">
        <f>INDEX('TRANSP. BREST'!N6:N34,'TRANSP. BREST'!$K$39)</f>
        <v>1446</v>
      </c>
      <c r="AE272" s="351">
        <f>INDEX('TRANSP. BREST'!O6:O34,'TRANSP. BREST'!$K$39)</f>
        <v>1524</v>
      </c>
    </row>
    <row r="273" spans="1:31" ht="27" customHeight="1">
      <c r="A273" s="338"/>
      <c r="B273" s="338"/>
      <c r="C273" s="979" t="s">
        <v>2387</v>
      </c>
      <c r="D273" s="979"/>
      <c r="E273" s="979"/>
      <c r="F273" s="520">
        <f>F271*$M$14</f>
        <v>19925.75</v>
      </c>
      <c r="G273" s="270"/>
      <c r="L273" s="426">
        <v>100</v>
      </c>
      <c r="R273" s="344" t="s">
        <v>666</v>
      </c>
      <c r="S273" s="351">
        <f>INDEX('TRANSP. HAVRE'!C6:C34,'TRANSP. BREST'!$K$39)</f>
        <v>459</v>
      </c>
      <c r="T273" s="351">
        <f>INDEX('TRANSP. HAVRE'!D6:D34,'TRANSP. BREST'!$K$39)</f>
        <v>588</v>
      </c>
      <c r="U273" s="351">
        <f>INDEX('TRANSP. HAVRE'!E6:E34,'TRANSP. BREST'!$K$39)</f>
        <v>743</v>
      </c>
      <c r="V273" s="351">
        <f>INDEX('TRANSP. HAVRE'!F6:F34,'TRANSP. BREST'!$K$39)</f>
        <v>835</v>
      </c>
      <c r="W273" s="351">
        <f>INDEX('TRANSP. HAVRE'!G6:G34,'TRANSP. BREST'!$K$39)</f>
        <v>974</v>
      </c>
      <c r="X273" s="351">
        <f>INDEX('TRANSP. HAVRE'!H6:H34,'TRANSP. BREST'!$K$39)</f>
        <v>1077</v>
      </c>
      <c r="Y273" s="351">
        <f>INDEX('TRANSP. HAVRE'!I6:I34,'TRANSP. BREST'!$K$39)</f>
        <v>1169</v>
      </c>
      <c r="Z273" s="351">
        <f>INDEX('TRANSP. HAVRE'!J6:J34,'TRANSP. BREST'!$K$39)</f>
        <v>1266</v>
      </c>
      <c r="AA273" s="351">
        <f>INDEX('TRANSP. HAVRE'!K6:K34,'TRANSP. BREST'!$K$39)</f>
        <v>1393</v>
      </c>
      <c r="AB273" s="351">
        <f>INDEX('TRANSP. HAVRE'!L6:L34,'TRANSP. BREST'!$K$39)</f>
        <v>1505</v>
      </c>
      <c r="AC273" s="351">
        <f>INDEX('TRANSP. HAVRE'!M6:M34,'TRANSP. BREST'!$K$39)</f>
        <v>1586</v>
      </c>
      <c r="AD273" s="351">
        <f>INDEX('TRANSP. HAVRE'!N6:N34,'TRANSP. BREST'!$K$39)</f>
        <v>1665</v>
      </c>
      <c r="AE273" s="351">
        <f>INDEX('TRANSP. HAVRE'!O6:O34,'TRANSP. BREST'!$K$39)</f>
        <v>1700</v>
      </c>
    </row>
    <row r="274" spans="1:31" ht="15" customHeight="1" thickBot="1">
      <c r="A274" s="257"/>
      <c r="B274" s="257"/>
      <c r="C274" s="257"/>
      <c r="D274" s="257"/>
      <c r="E274" s="257"/>
      <c r="F274" s="257"/>
      <c r="G274" s="257"/>
      <c r="H274" s="257"/>
      <c r="I274" s="257"/>
      <c r="J274" s="257"/>
      <c r="K274" s="425"/>
      <c r="L274" s="426">
        <v>101</v>
      </c>
      <c r="S274" s="257"/>
      <c r="T274" s="257"/>
      <c r="U274" s="257"/>
      <c r="V274" s="257"/>
      <c r="W274" s="257"/>
      <c r="X274" s="257"/>
      <c r="Y274" s="257"/>
      <c r="Z274" s="257"/>
      <c r="AA274" s="257"/>
      <c r="AB274" s="257"/>
      <c r="AC274" s="257"/>
      <c r="AD274" s="257"/>
      <c r="AE274" s="257"/>
    </row>
    <row r="275" spans="1:31" ht="15" customHeight="1">
      <c r="A275" s="257"/>
      <c r="B275" s="257"/>
      <c r="C275" s="974" t="str">
        <f>IF('RECAP GE'!$C$3=1,VLOOKUP(L273,'RECAP GE'!$A$11:$D$300,2,FALSE),VLOOKUP(K275,'RECAP GE'!$A$11:$D$300,2,FALSE))</f>
        <v xml:space="preserve">- - dB(A)@1m - </v>
      </c>
      <c r="D275" s="975"/>
      <c r="E275" s="443">
        <f>IF('RECAP GE'!$C$3=1,VLOOKUP(L273,'RECAP GE'!$A$11:$D$300,3,FALSE),VLOOKUP(K275,'RECAP GE'!$A$11:$D$300,3,FALSE))</f>
        <v>80</v>
      </c>
      <c r="F275" s="1024" t="s">
        <v>2353</v>
      </c>
      <c r="G275" s="1024" t="str">
        <f>E24</f>
        <v>M147</v>
      </c>
      <c r="H275" s="257"/>
      <c r="I275" s="257"/>
      <c r="J275" s="257"/>
      <c r="K275" s="430">
        <v>71</v>
      </c>
      <c r="L275" s="426">
        <v>102</v>
      </c>
      <c r="S275" s="257"/>
      <c r="T275" s="257"/>
      <c r="U275" s="257"/>
      <c r="V275" s="257"/>
      <c r="W275" s="257"/>
      <c r="X275" s="257"/>
      <c r="Y275" s="257"/>
      <c r="Z275" s="257"/>
      <c r="AA275" s="257"/>
      <c r="AB275" s="257"/>
      <c r="AC275" s="257"/>
      <c r="AD275" s="257"/>
      <c r="AE275" s="257"/>
    </row>
    <row r="276" spans="1:31" ht="15" customHeight="1" thickBot="1">
      <c r="A276" s="257"/>
      <c r="B276" s="257"/>
      <c r="C276" s="970" t="str">
        <f>IF('RECAP GE'!$C$3=1,VLOOKUP(L274,'RECAP GE'!$A$11:$D$300,2,FALSE),VLOOKUP(K276,'RECAP GE'!$A$11:$D$300,2,FALSE))</f>
        <v xml:space="preserve">- - dB(A)@7m - </v>
      </c>
      <c r="D276" s="971"/>
      <c r="E276" s="441">
        <f>IF('RECAP GE'!$C$3=1,VLOOKUP(L274,'RECAP GE'!$A$11:$D$300,3,FALSE),VLOOKUP(K276,'RECAP GE'!$A$11:$D$300,3,FALSE))</f>
        <v>70</v>
      </c>
      <c r="F276" s="1025"/>
      <c r="G276" s="1025"/>
      <c r="H276" s="257"/>
      <c r="I276" s="257"/>
      <c r="J276" s="257"/>
      <c r="K276" s="430">
        <v>72</v>
      </c>
      <c r="L276" s="426">
        <v>103</v>
      </c>
      <c r="S276" s="257"/>
      <c r="T276" s="257"/>
      <c r="U276" s="257"/>
      <c r="V276" s="257"/>
      <c r="W276" s="257"/>
      <c r="X276" s="257"/>
      <c r="Y276" s="257"/>
      <c r="Z276" s="257"/>
      <c r="AA276" s="257"/>
      <c r="AB276" s="257"/>
      <c r="AC276" s="257"/>
      <c r="AD276" s="257"/>
      <c r="AE276" s="257"/>
    </row>
    <row r="277" spans="1:31" ht="15" customHeight="1">
      <c r="A277" s="257"/>
      <c r="B277" s="257"/>
      <c r="C277" s="970" t="str">
        <f>IF('RECAP GE'!$C$3=1,VLOOKUP(L275,'RECAP GE'!$A$11:$D$300,2,FALSE),VLOOKUP(K277,'RECAP GE'!$A$11:$D$300,2,FALSE))</f>
        <v xml:space="preserve">- - Longueur - </v>
      </c>
      <c r="D277" s="971"/>
      <c r="E277" s="441">
        <f>IF('RECAP GE'!$C$3=1,VLOOKUP(L275,'RECAP GE'!$A$11:$D$300,3,FALSE),VLOOKUP(K277,'RECAP GE'!$A$11:$D$300,3,FALSE))</f>
        <v>2470</v>
      </c>
      <c r="F277" s="721" t="s">
        <v>534</v>
      </c>
      <c r="G277" s="722" t="s">
        <v>535</v>
      </c>
      <c r="H277" s="723" t="s">
        <v>536</v>
      </c>
      <c r="I277" s="724" t="s">
        <v>537</v>
      </c>
      <c r="J277" s="724" t="s">
        <v>538</v>
      </c>
      <c r="K277" s="430">
        <v>74</v>
      </c>
      <c r="L277" s="426">
        <v>131</v>
      </c>
      <c r="S277" s="257"/>
      <c r="T277" s="257"/>
      <c r="U277" s="257"/>
      <c r="V277" s="257"/>
      <c r="W277" s="257"/>
      <c r="X277" s="257"/>
      <c r="Y277" s="257"/>
      <c r="Z277" s="257"/>
      <c r="AA277" s="257"/>
      <c r="AB277" s="257"/>
      <c r="AC277" s="257"/>
      <c r="AD277" s="257"/>
      <c r="AE277" s="257"/>
    </row>
    <row r="278" spans="1:31" ht="15" customHeight="1">
      <c r="A278" s="257"/>
      <c r="B278" s="257"/>
      <c r="C278" s="970" t="str">
        <f>IF('RECAP GE'!$C$3=1,VLOOKUP(L276,'RECAP GE'!$A$11:$D$300,2,FALSE),VLOOKUP(K278,'RECAP GE'!$A$11:$D$300,2,FALSE))</f>
        <v xml:space="preserve">- - Largeur - </v>
      </c>
      <c r="D278" s="971"/>
      <c r="E278" s="441">
        <f>IF('RECAP GE'!$C$3=1,VLOOKUP(L276,'RECAP GE'!$A$11:$D$300,3,FALSE),VLOOKUP(K278,'RECAP GE'!$A$11:$D$300,3,FALSE))</f>
        <v>1109</v>
      </c>
      <c r="F278" s="461" t="str">
        <f>E25</f>
        <v>181 L</v>
      </c>
      <c r="G278" s="461" t="str">
        <f>E26</f>
        <v>568 L</v>
      </c>
      <c r="H278" s="461" t="str">
        <f>E27</f>
        <v>999 L</v>
      </c>
      <c r="I278" s="461" t="str">
        <f>E28</f>
        <v>*</v>
      </c>
      <c r="J278" s="461" t="str">
        <f>E29</f>
        <v>*</v>
      </c>
      <c r="K278" s="430">
        <v>75</v>
      </c>
      <c r="L278" s="426">
        <v>132</v>
      </c>
      <c r="S278" s="257"/>
      <c r="T278" s="257"/>
      <c r="U278" s="257"/>
      <c r="V278" s="257"/>
      <c r="W278" s="257"/>
      <c r="X278" s="257"/>
      <c r="Y278" s="257"/>
      <c r="Z278" s="257"/>
      <c r="AA278" s="257"/>
      <c r="AB278" s="257"/>
      <c r="AC278" s="257"/>
      <c r="AD278" s="257"/>
      <c r="AE278" s="257"/>
    </row>
    <row r="279" spans="1:31" s="353" customFormat="1" ht="16.5">
      <c r="A279" s="352"/>
      <c r="B279" s="352"/>
      <c r="C279" s="980" t="str">
        <f>IF('RECAP GE'!$C$3=1,VLOOKUP(L277,'RECAP GE'!$A$11:$D$300,2,FALSE),VLOOKUP(K279,'RECAP GE'!$A$11:$D$300,2,FALSE))</f>
        <v xml:space="preserve"> - Conso l/h
75% 
ESP</v>
      </c>
      <c r="D279" s="981"/>
      <c r="E279" s="463">
        <f>IF('RECAP GE'!$C$3=1,VLOOKUP(L277,'RECAP GE'!$A$11:$D$300,3,FALSE),VLOOKUP(K279,'RECAP GE'!$A$11:$D$300,3,FALSE))</f>
        <v>0</v>
      </c>
      <c r="F279" s="464" t="str">
        <f>IFERROR((LEFT($F$278,LEN($F$278)-1))/E279,"")</f>
        <v/>
      </c>
      <c r="G279" s="464" t="str">
        <f>IFERROR((LEFT($G$278,LEN($G$278)-1))/E279,"")</f>
        <v/>
      </c>
      <c r="H279" s="464" t="str">
        <f>IFERROR((LEFT($H$278,LEN($H$278)-1))/E279,"")</f>
        <v/>
      </c>
      <c r="I279" s="464" t="str">
        <f>IFERROR((LEFT($I$278,LEN($I$278)-1))/E279,"")</f>
        <v/>
      </c>
      <c r="J279" s="464" t="str">
        <f>IFERROR((LEFT($J$278,LEN($J$278)-1))/E279,"")</f>
        <v/>
      </c>
      <c r="K279" s="430">
        <v>271</v>
      </c>
      <c r="L279" s="426">
        <v>133</v>
      </c>
    </row>
    <row r="280" spans="1:31" s="353" customFormat="1" ht="16.5">
      <c r="A280" s="352"/>
      <c r="B280" s="352"/>
      <c r="C280" s="970" t="str">
        <f>IF('RECAP GE'!$C$3=1,VLOOKUP(L278,'RECAP GE'!$A$11:$D$300,2,FALSE),VLOOKUP(K280,'RECAP GE'!$A$11:$D$300,2,FALSE))</f>
        <v xml:space="preserve"> - Conso l/h
100% 
ESP</v>
      </c>
      <c r="D280" s="971"/>
      <c r="E280" s="441">
        <f>IF('RECAP GE'!$C$3=1,VLOOKUP(L278,'RECAP GE'!$A$11:$D$300,3,FALSE),VLOOKUP(K280,'RECAP GE'!$A$11:$D$300,3,FALSE))</f>
        <v>27.2</v>
      </c>
      <c r="F280" s="462">
        <f t="shared" ref="F280:F283" si="17">IFERROR((LEFT($F$278,LEN($F$278)-1))/E280,"")</f>
        <v>6.6544117647058822</v>
      </c>
      <c r="G280" s="462">
        <f t="shared" ref="G280:G283" si="18">IFERROR((LEFT($G$278,LEN($G$278)-1))/E280,"")</f>
        <v>20.882352941176471</v>
      </c>
      <c r="H280" s="462">
        <f t="shared" ref="H280:H283" si="19">IFERROR((LEFT($H$278,LEN($H$278)-1))/E280,"")</f>
        <v>36.727941176470587</v>
      </c>
      <c r="I280" s="462" t="str">
        <f t="shared" ref="I280:I283" si="20">IFERROR((LEFT($I$278,LEN($I$278)-1))/E280,"")</f>
        <v/>
      </c>
      <c r="J280" s="462" t="str">
        <f t="shared" ref="J280:J283" si="21">IFERROR((LEFT($J$278,LEN($J$278)-1))/E280,"")</f>
        <v/>
      </c>
      <c r="K280" s="430">
        <v>272</v>
      </c>
      <c r="L280" s="426">
        <v>134</v>
      </c>
    </row>
    <row r="281" spans="1:31" s="353" customFormat="1" ht="16.5">
      <c r="A281" s="352"/>
      <c r="B281" s="352"/>
      <c r="C281" s="980" t="str">
        <f>IF('RECAP GE'!$C$3=1,VLOOKUP(L279,'RECAP GE'!$A$11:$D$300,2,FALSE),VLOOKUP(K281,'RECAP GE'!$A$11:$D$300,2,FALSE))</f>
        <v xml:space="preserve"> - Conso l/h
50% 
PRP</v>
      </c>
      <c r="D281" s="981"/>
      <c r="E281" s="463">
        <f>IF('RECAP GE'!$C$3=1,VLOOKUP(L279,'RECAP GE'!$A$11:$D$300,3,FALSE),VLOOKUP(K281,'RECAP GE'!$A$11:$D$300,3,FALSE))</f>
        <v>12.1</v>
      </c>
      <c r="F281" s="464">
        <f t="shared" si="17"/>
        <v>14.958677685950414</v>
      </c>
      <c r="G281" s="464">
        <f t="shared" si="18"/>
        <v>46.942148760330582</v>
      </c>
      <c r="H281" s="464">
        <f t="shared" si="19"/>
        <v>82.561983471074385</v>
      </c>
      <c r="I281" s="464" t="str">
        <f t="shared" si="20"/>
        <v/>
      </c>
      <c r="J281" s="464" t="str">
        <f t="shared" si="21"/>
        <v/>
      </c>
      <c r="K281" s="430">
        <v>273</v>
      </c>
      <c r="L281" s="426">
        <v>135</v>
      </c>
    </row>
    <row r="282" spans="1:31" s="353" customFormat="1" ht="16.5">
      <c r="C282" s="970" t="str">
        <f>IF('RECAP GE'!$C$3=1,VLOOKUP(L280,'RECAP GE'!$A$11:$D$300,2,FALSE),VLOOKUP(K282,'RECAP GE'!$A$11:$D$300,2,FALSE))</f>
        <v xml:space="preserve"> - Conso l/h
75% 
PRP</v>
      </c>
      <c r="D282" s="971"/>
      <c r="E282" s="441">
        <f>IF('RECAP GE'!$C$3=1,VLOOKUP(L280,'RECAP GE'!$A$11:$D$300,3,FALSE),VLOOKUP(K282,'RECAP GE'!$A$11:$D$300,3,FALSE))</f>
        <v>18.100000000000001</v>
      </c>
      <c r="F282" s="462">
        <f t="shared" si="17"/>
        <v>10</v>
      </c>
      <c r="G282" s="462">
        <f t="shared" si="18"/>
        <v>31.381215469613256</v>
      </c>
      <c r="H282" s="462">
        <f t="shared" si="19"/>
        <v>55.193370165745854</v>
      </c>
      <c r="I282" s="462" t="str">
        <f t="shared" si="20"/>
        <v/>
      </c>
      <c r="J282" s="462" t="str">
        <f t="shared" si="21"/>
        <v/>
      </c>
      <c r="K282" s="430">
        <v>274</v>
      </c>
      <c r="L282" s="426">
        <v>136</v>
      </c>
    </row>
    <row r="283" spans="1:31" s="353" customFormat="1" ht="16.5">
      <c r="C283" s="980" t="str">
        <f>IF('RECAP GE'!$C$3=1,VLOOKUP(L281,'RECAP GE'!$A$11:$D$300,2,FALSE),VLOOKUP(K283,'RECAP GE'!$A$11:$D$300,2,FALSE))</f>
        <v xml:space="preserve"> - Conso l/h
100% 
PRP</v>
      </c>
      <c r="D283" s="981"/>
      <c r="E283" s="463">
        <f>IF('RECAP GE'!$C$3=1,VLOOKUP(L281,'RECAP GE'!$A$11:$D$300,3,FALSE),VLOOKUP(K283,'RECAP GE'!$A$11:$D$300,3,FALSE))</f>
        <v>24.2</v>
      </c>
      <c r="F283" s="464">
        <f t="shared" si="17"/>
        <v>7.4793388429752072</v>
      </c>
      <c r="G283" s="464">
        <f t="shared" si="18"/>
        <v>23.471074380165291</v>
      </c>
      <c r="H283" s="464">
        <f t="shared" si="19"/>
        <v>41.280991735537192</v>
      </c>
      <c r="I283" s="464" t="str">
        <f t="shared" si="20"/>
        <v/>
      </c>
      <c r="J283" s="464" t="str">
        <f t="shared" si="21"/>
        <v/>
      </c>
      <c r="K283" s="430">
        <v>275</v>
      </c>
      <c r="L283" s="426">
        <v>137</v>
      </c>
    </row>
    <row r="284" spans="1:31" s="353" customFormat="1" ht="16.5">
      <c r="C284" s="970" t="str">
        <f>IF('RECAP GE'!$C$3=1,VLOOKUP(L282,'RECAP GE'!$A$11:$D$300,2,FALSE),VLOOKUP(K284,'RECAP GE'!$A$11:$D$300,2,FALSE))</f>
        <v xml:space="preserve"> - Débit d'air Dp=0 (m3/s)</v>
      </c>
      <c r="D284" s="971"/>
      <c r="E284" s="441" t="str">
        <f>IF('RECAP GE'!$C$3=1,VLOOKUP(L282,'RECAP GE'!$A$11:$D$300,3,FALSE),VLOOKUP(K284,'RECAP GE'!$A$11:$D$300,3,FALSE))</f>
        <v>*</v>
      </c>
      <c r="F284" s="435"/>
      <c r="G284" s="435"/>
      <c r="H284" s="435"/>
      <c r="K284" s="430">
        <v>276</v>
      </c>
      <c r="L284" s="426">
        <v>138</v>
      </c>
    </row>
    <row r="285" spans="1:31" s="353" customFormat="1" ht="16.5">
      <c r="C285" s="970" t="str">
        <f>IF('RECAP GE'!$C$3=1,VLOOKUP(L283,'RECAP GE'!$A$11:$D$300,2,FALSE),VLOOKUP(K285,'RECAP GE'!$A$11:$D$300,2,FALSE))</f>
        <v xml:space="preserve"> - Contrepression air 
(mm H20)</v>
      </c>
      <c r="D285" s="971"/>
      <c r="E285" s="441" t="str">
        <f>IF('RECAP GE'!$C$3=1,VLOOKUP(L283,'RECAP GE'!$A$11:$D$300,3,FALSE),VLOOKUP(K285,'RECAP GE'!$A$11:$D$300,3,FALSE))</f>
        <v>*</v>
      </c>
      <c r="F285" s="435"/>
      <c r="G285" s="435"/>
      <c r="H285" s="435"/>
      <c r="K285" s="430">
        <v>277</v>
      </c>
      <c r="L285" s="426">
        <v>139</v>
      </c>
    </row>
    <row r="286" spans="1:31" s="353" customFormat="1" ht="16.5">
      <c r="C286" s="970" t="str">
        <f>IF('RECAP GE'!$C$3=1,VLOOKUP(L284,'RECAP GE'!$A$11:$D$300,2,FALSE),VLOOKUP(K286,'RECAP GE'!$A$11:$D$300,2,FALSE))</f>
        <v xml:space="preserve"> - Classe de régulation (%)</v>
      </c>
      <c r="D286" s="971"/>
      <c r="E286" s="441">
        <f>IF('RECAP GE'!$C$3=1,VLOOKUP(L284,'RECAP GE'!$A$11:$D$300,3,FALSE),VLOOKUP(K286,'RECAP GE'!$A$11:$D$300,3,FALSE))</f>
        <v>5</v>
      </c>
      <c r="F286" s="435"/>
      <c r="G286" s="725"/>
      <c r="H286" s="435"/>
      <c r="K286" s="430">
        <v>278</v>
      </c>
      <c r="L286" s="426">
        <v>140</v>
      </c>
    </row>
    <row r="287" spans="1:31" s="353" customFormat="1" ht="16.5">
      <c r="C287" s="970" t="str">
        <f>IF('RECAP GE'!$C$3=1,VLOOKUP(L285,'RECAP GE'!$A$11:$D$300,2,FALSE),VLOOKUP(K287,'RECAP GE'!$A$11:$D$300,2,FALSE))</f>
        <v xml:space="preserve"> - LR (l)
Capacité moteur + radiateur</v>
      </c>
      <c r="D287" s="971"/>
      <c r="E287" s="441">
        <f>IF('RECAP GE'!$C$3=1,VLOOKUP(L285,'RECAP GE'!$A$11:$D$300,3,FALSE),VLOOKUP(K287,'RECAP GE'!$A$11:$D$300,3,FALSE))</f>
        <v>17.600000000000001</v>
      </c>
      <c r="F287" s="435"/>
      <c r="G287" s="725"/>
      <c r="H287" s="435"/>
      <c r="K287" s="430">
        <v>279</v>
      </c>
      <c r="L287" s="426">
        <v>141</v>
      </c>
    </row>
    <row r="288" spans="1:31" s="353" customFormat="1" ht="16.5">
      <c r="C288" s="970" t="str">
        <f>IF('RECAP GE'!$C$3=1,VLOOKUP(L286,'RECAP GE'!$A$11:$D$300,2,FALSE),VLOOKUP(K288,'RECAP GE'!$A$11:$D$300,2,FALSE))</f>
        <v xml:space="preserve"> - Débit gaz Esp (l/s)</v>
      </c>
      <c r="D288" s="971"/>
      <c r="E288" s="441">
        <f>IF('RECAP GE'!$C$3=1,VLOOKUP(L286,'RECAP GE'!$A$11:$D$300,3,FALSE),VLOOKUP(K288,'RECAP GE'!$A$11:$D$300,3,FALSE))</f>
        <v>320</v>
      </c>
      <c r="F288" s="435"/>
      <c r="G288" s="435"/>
      <c r="H288" s="435"/>
      <c r="K288" s="430">
        <v>280</v>
      </c>
      <c r="L288" s="426"/>
    </row>
    <row r="289" spans="3:12" s="353" customFormat="1" ht="17.25" thickBot="1">
      <c r="C289" s="972" t="str">
        <f>IF('RECAP GE'!$C$3=1,VLOOKUP(L287,'RECAP GE'!$A$11:$D$300,2,FALSE),VLOOKUP(K289,'RECAP GE'!$A$11:$D$300,2,FALSE))</f>
        <v xml:space="preserve"> - Classe de perf</v>
      </c>
      <c r="D289" s="973"/>
      <c r="E289" s="442" t="str">
        <f>IF('RECAP GE'!$C$3=1,VLOOKUP(L287,'RECAP GE'!$A$11:$D$300,3,FALSE),VLOOKUP(K289,'RECAP GE'!$A$11:$D$300,3,FALSE))</f>
        <v>G3</v>
      </c>
      <c r="F289" s="435"/>
      <c r="G289" s="435"/>
      <c r="H289" s="435"/>
      <c r="K289" s="430">
        <v>281</v>
      </c>
      <c r="L289" s="426"/>
    </row>
    <row r="290" spans="3:12">
      <c r="G290" s="435"/>
    </row>
    <row r="291" spans="3:12">
      <c r="G291" s="435"/>
    </row>
  </sheetData>
  <sheetProtection selectLockedCells="1" selectUnlockedCells="1"/>
  <autoFilter ref="A22:AE262" xr:uid="{9F9114A1-84C1-49F2-8B0C-0929F36EEEF9}">
    <filterColumn colId="2" showButton="0"/>
    <filterColumn colId="3" showButton="0"/>
  </autoFilter>
  <mergeCells count="299">
    <mergeCell ref="C96:E96"/>
    <mergeCell ref="C97:E97"/>
    <mergeCell ref="C98:E98"/>
    <mergeCell ref="C99:E99"/>
    <mergeCell ref="C100:E100"/>
    <mergeCell ref="C101:E101"/>
    <mergeCell ref="A1:B1"/>
    <mergeCell ref="C1:D1"/>
    <mergeCell ref="A2:B2"/>
    <mergeCell ref="C2:D2"/>
    <mergeCell ref="A12:B12"/>
    <mergeCell ref="C12:D12"/>
    <mergeCell ref="E12:I12"/>
    <mergeCell ref="F11:G11"/>
    <mergeCell ref="C30:E30"/>
    <mergeCell ref="C31:E31"/>
    <mergeCell ref="C40:E40"/>
    <mergeCell ref="C41:E41"/>
    <mergeCell ref="C42:E42"/>
    <mergeCell ref="C43:E43"/>
    <mergeCell ref="C50:E50"/>
    <mergeCell ref="C51:E51"/>
    <mergeCell ref="F2:G2"/>
    <mergeCell ref="A3:B3"/>
    <mergeCell ref="C3:D3"/>
    <mergeCell ref="F3:I3"/>
    <mergeCell ref="A8:B8"/>
    <mergeCell ref="C8:D8"/>
    <mergeCell ref="A6:B6"/>
    <mergeCell ref="C6:D6"/>
    <mergeCell ref="F6:G6"/>
    <mergeCell ref="A7:B7"/>
    <mergeCell ref="C7:D7"/>
    <mergeCell ref="E7:I9"/>
    <mergeCell ref="G275:G276"/>
    <mergeCell ref="F275:F276"/>
    <mergeCell ref="A4:B4"/>
    <mergeCell ref="C4:D4"/>
    <mergeCell ref="F4:I4"/>
    <mergeCell ref="A5:B5"/>
    <mergeCell ref="C5:D5"/>
    <mergeCell ref="F5:I5"/>
    <mergeCell ref="A9:B9"/>
    <mergeCell ref="C9:D9"/>
    <mergeCell ref="C52:E52"/>
    <mergeCell ref="C53:E53"/>
    <mergeCell ref="C80:E80"/>
    <mergeCell ref="C81:E81"/>
    <mergeCell ref="C82:E82"/>
    <mergeCell ref="C83:E83"/>
    <mergeCell ref="C84:E84"/>
    <mergeCell ref="C85:E85"/>
    <mergeCell ref="A10:B10"/>
    <mergeCell ref="C10:D10"/>
    <mergeCell ref="F10:G10"/>
    <mergeCell ref="A11:B11"/>
    <mergeCell ref="C11:D11"/>
    <mergeCell ref="I17:J17"/>
    <mergeCell ref="I18:J19"/>
    <mergeCell ref="C22:E22"/>
    <mergeCell ref="C24:D24"/>
    <mergeCell ref="C38:E38"/>
    <mergeCell ref="C39:E39"/>
    <mergeCell ref="C14:D14"/>
    <mergeCell ref="E14:F14"/>
    <mergeCell ref="I14:J15"/>
    <mergeCell ref="C32:E32"/>
    <mergeCell ref="C33:E33"/>
    <mergeCell ref="C34:E34"/>
    <mergeCell ref="C35:E35"/>
    <mergeCell ref="C36:E36"/>
    <mergeCell ref="C37:E37"/>
    <mergeCell ref="C23:D23"/>
    <mergeCell ref="C54:E54"/>
    <mergeCell ref="C55:E55"/>
    <mergeCell ref="C56:E56"/>
    <mergeCell ref="C57:E57"/>
    <mergeCell ref="C44:E44"/>
    <mergeCell ref="C45:E45"/>
    <mergeCell ref="C46:E46"/>
    <mergeCell ref="C47:E47"/>
    <mergeCell ref="C48:E48"/>
    <mergeCell ref="C49:E49"/>
    <mergeCell ref="C64:E64"/>
    <mergeCell ref="C65:E65"/>
    <mergeCell ref="C66:E66"/>
    <mergeCell ref="C67:E67"/>
    <mergeCell ref="C68:E68"/>
    <mergeCell ref="C69:E69"/>
    <mergeCell ref="C58:E58"/>
    <mergeCell ref="C59:E59"/>
    <mergeCell ref="C60:E60"/>
    <mergeCell ref="C61:E61"/>
    <mergeCell ref="C62:E62"/>
    <mergeCell ref="C63:E63"/>
    <mergeCell ref="C102:E102"/>
    <mergeCell ref="C103:E103"/>
    <mergeCell ref="C104:E104"/>
    <mergeCell ref="C105:E105"/>
    <mergeCell ref="C76:E76"/>
    <mergeCell ref="C77:E77"/>
    <mergeCell ref="C78:E78"/>
    <mergeCell ref="C79:E79"/>
    <mergeCell ref="C70:E70"/>
    <mergeCell ref="C71:E71"/>
    <mergeCell ref="C72:E72"/>
    <mergeCell ref="C73:E73"/>
    <mergeCell ref="C74:E74"/>
    <mergeCell ref="C75:E75"/>
    <mergeCell ref="C86:E86"/>
    <mergeCell ref="C87:E87"/>
    <mergeCell ref="C88:E88"/>
    <mergeCell ref="C89:E89"/>
    <mergeCell ref="C90:E90"/>
    <mergeCell ref="C91:E91"/>
    <mergeCell ref="C92:E92"/>
    <mergeCell ref="C93:E93"/>
    <mergeCell ref="C94:E94"/>
    <mergeCell ref="C95:E95"/>
    <mergeCell ref="C112:E112"/>
    <mergeCell ref="C113:E113"/>
    <mergeCell ref="C114:E114"/>
    <mergeCell ref="C115:E115"/>
    <mergeCell ref="C116:E116"/>
    <mergeCell ref="C117:E117"/>
    <mergeCell ref="C106:E106"/>
    <mergeCell ref="C107:E107"/>
    <mergeCell ref="C108:E108"/>
    <mergeCell ref="C109:E109"/>
    <mergeCell ref="C110:E110"/>
    <mergeCell ref="C111:E111"/>
    <mergeCell ref="C129:E129"/>
    <mergeCell ref="C130:E130"/>
    <mergeCell ref="C131:E131"/>
    <mergeCell ref="C124:E124"/>
    <mergeCell ref="C125:E125"/>
    <mergeCell ref="C126:E126"/>
    <mergeCell ref="C127:E127"/>
    <mergeCell ref="C128:E128"/>
    <mergeCell ref="C118:E118"/>
    <mergeCell ref="C119:E119"/>
    <mergeCell ref="C120:E120"/>
    <mergeCell ref="C121:E121"/>
    <mergeCell ref="C122:E122"/>
    <mergeCell ref="C123:E123"/>
    <mergeCell ref="C138:E138"/>
    <mergeCell ref="C139:E139"/>
    <mergeCell ref="C140:E140"/>
    <mergeCell ref="C141:E141"/>
    <mergeCell ref="C142:E142"/>
    <mergeCell ref="C143:E143"/>
    <mergeCell ref="C132:E132"/>
    <mergeCell ref="C133:E133"/>
    <mergeCell ref="C134:E134"/>
    <mergeCell ref="C135:E135"/>
    <mergeCell ref="C136:E136"/>
    <mergeCell ref="C137:E137"/>
    <mergeCell ref="C150:E150"/>
    <mergeCell ref="C151:E151"/>
    <mergeCell ref="C152:E152"/>
    <mergeCell ref="C153:E153"/>
    <mergeCell ref="C154:E154"/>
    <mergeCell ref="C155:E155"/>
    <mergeCell ref="C144:E144"/>
    <mergeCell ref="C145:E145"/>
    <mergeCell ref="C146:E146"/>
    <mergeCell ref="C147:E147"/>
    <mergeCell ref="C148:E148"/>
    <mergeCell ref="C149:E149"/>
    <mergeCell ref="C162:E162"/>
    <mergeCell ref="C163:E163"/>
    <mergeCell ref="C164:E164"/>
    <mergeCell ref="C165:E165"/>
    <mergeCell ref="C167:E167"/>
    <mergeCell ref="C168:E168"/>
    <mergeCell ref="C156:E156"/>
    <mergeCell ref="C157:E157"/>
    <mergeCell ref="C158:E158"/>
    <mergeCell ref="C159:E159"/>
    <mergeCell ref="C160:E160"/>
    <mergeCell ref="C161:E161"/>
    <mergeCell ref="C175:E175"/>
    <mergeCell ref="C176:E176"/>
    <mergeCell ref="C177:E177"/>
    <mergeCell ref="C178:E178"/>
    <mergeCell ref="C179:E179"/>
    <mergeCell ref="C180:E180"/>
    <mergeCell ref="C169:E169"/>
    <mergeCell ref="C170:E170"/>
    <mergeCell ref="C171:E171"/>
    <mergeCell ref="C172:E172"/>
    <mergeCell ref="C173:E173"/>
    <mergeCell ref="C174:E174"/>
    <mergeCell ref="C188:E188"/>
    <mergeCell ref="C189:E189"/>
    <mergeCell ref="C190:E190"/>
    <mergeCell ref="C191:E191"/>
    <mergeCell ref="C192:E192"/>
    <mergeCell ref="C193:E193"/>
    <mergeCell ref="C181:E181"/>
    <mergeCell ref="C182:E182"/>
    <mergeCell ref="C184:E184"/>
    <mergeCell ref="C185:E185"/>
    <mergeCell ref="C186:E186"/>
    <mergeCell ref="C187:E187"/>
    <mergeCell ref="C200:E200"/>
    <mergeCell ref="C201:E201"/>
    <mergeCell ref="C202:E202"/>
    <mergeCell ref="C203:E203"/>
    <mergeCell ref="C204:E204"/>
    <mergeCell ref="C205:E205"/>
    <mergeCell ref="C194:E194"/>
    <mergeCell ref="C195:E195"/>
    <mergeCell ref="C196:E196"/>
    <mergeCell ref="C197:E197"/>
    <mergeCell ref="C198:E198"/>
    <mergeCell ref="C199:E199"/>
    <mergeCell ref="C218:E218"/>
    <mergeCell ref="C219:E219"/>
    <mergeCell ref="C212:E212"/>
    <mergeCell ref="C213:E213"/>
    <mergeCell ref="C214:E214"/>
    <mergeCell ref="C215:E215"/>
    <mergeCell ref="C216:E216"/>
    <mergeCell ref="C217:E217"/>
    <mergeCell ref="C206:E206"/>
    <mergeCell ref="C207:E207"/>
    <mergeCell ref="C208:E208"/>
    <mergeCell ref="C209:E209"/>
    <mergeCell ref="C210:E210"/>
    <mergeCell ref="C211:E211"/>
    <mergeCell ref="C226:E226"/>
    <mergeCell ref="C227:E227"/>
    <mergeCell ref="C228:E228"/>
    <mergeCell ref="C229:E229"/>
    <mergeCell ref="C230:E230"/>
    <mergeCell ref="C231:E231"/>
    <mergeCell ref="C220:E220"/>
    <mergeCell ref="C221:E221"/>
    <mergeCell ref="C222:E222"/>
    <mergeCell ref="C223:E223"/>
    <mergeCell ref="C224:E224"/>
    <mergeCell ref="C225:E225"/>
    <mergeCell ref="C238:E238"/>
    <mergeCell ref="C239:E239"/>
    <mergeCell ref="C240:E240"/>
    <mergeCell ref="C241:E241"/>
    <mergeCell ref="C242:E242"/>
    <mergeCell ref="C243:E243"/>
    <mergeCell ref="C232:E232"/>
    <mergeCell ref="C233:E233"/>
    <mergeCell ref="C234:E234"/>
    <mergeCell ref="C235:E235"/>
    <mergeCell ref="C236:E236"/>
    <mergeCell ref="C237:E237"/>
    <mergeCell ref="C251:E251"/>
    <mergeCell ref="C252:E252"/>
    <mergeCell ref="C253:E253"/>
    <mergeCell ref="C254:E254"/>
    <mergeCell ref="C255:E255"/>
    <mergeCell ref="C244:E244"/>
    <mergeCell ref="C245:E245"/>
    <mergeCell ref="C246:E246"/>
    <mergeCell ref="C247:E247"/>
    <mergeCell ref="C248:E248"/>
    <mergeCell ref="C249:E249"/>
    <mergeCell ref="S270:U270"/>
    <mergeCell ref="C271:E271"/>
    <mergeCell ref="C272:D272"/>
    <mergeCell ref="A264:E264"/>
    <mergeCell ref="A265:C266"/>
    <mergeCell ref="D265:E265"/>
    <mergeCell ref="S265:U265"/>
    <mergeCell ref="D266:E266"/>
    <mergeCell ref="A267:C267"/>
    <mergeCell ref="C287:D287"/>
    <mergeCell ref="C288:D288"/>
    <mergeCell ref="C289:D289"/>
    <mergeCell ref="C275:D275"/>
    <mergeCell ref="C276:D276"/>
    <mergeCell ref="C277:D277"/>
    <mergeCell ref="C278:D278"/>
    <mergeCell ref="C183:E183"/>
    <mergeCell ref="C166:E166"/>
    <mergeCell ref="C273:E273"/>
    <mergeCell ref="C279:D279"/>
    <mergeCell ref="C280:D280"/>
    <mergeCell ref="C281:D281"/>
    <mergeCell ref="C282:D282"/>
    <mergeCell ref="C283:D283"/>
    <mergeCell ref="C284:D284"/>
    <mergeCell ref="C285:D285"/>
    <mergeCell ref="C286:D286"/>
    <mergeCell ref="A268:C269"/>
    <mergeCell ref="D268:E268"/>
    <mergeCell ref="D269:E269"/>
    <mergeCell ref="C256:E256"/>
    <mergeCell ref="C257:E257"/>
    <mergeCell ref="C250:E250"/>
  </mergeCells>
  <conditionalFormatting sqref="A24:A29">
    <cfRule type="containsText" dxfId="68" priority="5" operator="containsText" text="X">
      <formula>NOT(ISERROR(SEARCH("X",A24)))</formula>
    </cfRule>
  </conditionalFormatting>
  <conditionalFormatting sqref="A258:I262 H96:H127 F128:H165 A22:C257 A1:J6 A7:E7 J7:J9 A8:D9 A10:J12 A13:E13 G13:J13 I23:J165 H263:J264 I268:J272 A270:H271 A272:G272 A273:J274 F275:G275 H275:J276 F277:J283 F284:H288 F289 H289 G289:G291">
    <cfRule type="containsText" dxfId="67" priority="23" operator="containsText" text="Dde SDMO">
      <formula>NOT(ISERROR(SEARCH("Dde SDMO",A1)))</formula>
    </cfRule>
  </conditionalFormatting>
  <conditionalFormatting sqref="E275:E289 F23:G29 E25:H29 I278:J289">
    <cfRule type="containsText" dxfId="66" priority="20" operator="containsText" text="Dde SDMO">
      <formula>NOT(ISERROR(SEARCH("Dde SDMO",E23)))</formula>
    </cfRule>
  </conditionalFormatting>
  <conditionalFormatting sqref="E24:F24">
    <cfRule type="containsText" dxfId="65" priority="12" operator="containsText" text="Dde SDMO">
      <formula>NOT(ISERROR(SEARCH("Dde SDMO",E24)))</formula>
    </cfRule>
  </conditionalFormatting>
  <conditionalFormatting sqref="E12:J12">
    <cfRule type="containsText" dxfId="64" priority="29" operator="containsText" text="26-">
      <formula>NOT(ISERROR(SEARCH("26-",E12)))</formula>
    </cfRule>
    <cfRule type="containsText" dxfId="63" priority="30" operator="containsText" text="63-">
      <formula>NOT(ISERROR(SEARCH("63-",E12)))</formula>
    </cfRule>
    <cfRule type="containsText" dxfId="62" priority="31" operator="containsText" text="31-">
      <formula>NOT(ISERROR(SEARCH("31-",E12)))</formula>
    </cfRule>
  </conditionalFormatting>
  <conditionalFormatting sqref="F267">
    <cfRule type="cellIs" dxfId="61" priority="32" operator="equal">
      <formula>"0"</formula>
    </cfRule>
  </conditionalFormatting>
  <conditionalFormatting sqref="F93:G127">
    <cfRule type="cellIs" dxfId="60" priority="6" operator="equal">
      <formula>0</formula>
    </cfRule>
    <cfRule type="containsText" dxfId="59" priority="7" operator="containsText" text="Dde SDMO">
      <formula>NOT(ISERROR(SEARCH("Dde SDMO",F93)))</formula>
    </cfRule>
  </conditionalFormatting>
  <conditionalFormatting sqref="F23:H24 G18:H19 A20:J21 A14:C14 E14 G14:I14 A15:G15 A16:F19 I16:J19 G17 F22:J22 F264 A264:A265 D265:J267 A267 A268:H268 A269:F269 A290:F291 H290:J291 A292:J1048576">
    <cfRule type="containsText" dxfId="58" priority="25" operator="containsText" text="Dde SDMO">
      <formula>NOT(ISERROR(SEARCH("Dde SDMO",A14)))</formula>
    </cfRule>
  </conditionalFormatting>
  <conditionalFormatting sqref="F23:H92 H93:H127 F128:H166 A258:A262">
    <cfRule type="cellIs" dxfId="57" priority="21" operator="equal">
      <formula>0</formula>
    </cfRule>
  </conditionalFormatting>
  <conditionalFormatting sqref="F167:H199">
    <cfRule type="cellIs" dxfId="56" priority="8" operator="equal">
      <formula>0</formula>
    </cfRule>
  </conditionalFormatting>
  <conditionalFormatting sqref="F167:I199">
    <cfRule type="containsText" dxfId="55" priority="9" operator="containsText" text="Dde SDMO">
      <formula>NOT(ISERROR(SEARCH("Dde SDMO",F167)))</formula>
    </cfRule>
  </conditionalFormatting>
  <conditionalFormatting sqref="F200:I257 F30:H92 H93:H95 F166:J166 J167:J262 A275:C289">
    <cfRule type="containsText" dxfId="54" priority="19" operator="containsText" text="Dde SDMO">
      <formula>NOT(ISERROR(SEARCH("Dde SDMO",A30)))</formula>
    </cfRule>
  </conditionalFormatting>
  <conditionalFormatting sqref="G1">
    <cfRule type="containsText" dxfId="53" priority="26" operator="containsText" text="63">
      <formula>NOT(ISERROR(SEARCH("63",G1)))</formula>
    </cfRule>
    <cfRule type="containsText" dxfId="52" priority="27" operator="containsText" text="26">
      <formula>NOT(ISERROR(SEARCH("26",G1)))</formula>
    </cfRule>
    <cfRule type="containsText" dxfId="51" priority="28" operator="containsText" text="31">
      <formula>NOT(ISERROR(SEARCH("31",G1)))</formula>
    </cfRule>
  </conditionalFormatting>
  <conditionalFormatting sqref="G200:H257 F200:F262 E275:E289">
    <cfRule type="cellIs" dxfId="50" priority="18" operator="equal">
      <formula>0</formula>
    </cfRule>
  </conditionalFormatting>
  <conditionalFormatting sqref="H19">
    <cfRule type="expression" dxfId="49" priority="13">
      <formula>IF(AND(LEFT(E14,2)="KD",H19&lt;20%),1,0)</formula>
    </cfRule>
    <cfRule type="cellIs" dxfId="48" priority="16" operator="lessThan">
      <formula>0.15</formula>
    </cfRule>
  </conditionalFormatting>
  <conditionalFormatting sqref="H20">
    <cfRule type="cellIs" dxfId="47" priority="1" operator="lessThan">
      <formula>0.55</formula>
    </cfRule>
  </conditionalFormatting>
  <conditionalFormatting sqref="H258:H262">
    <cfRule type="cellIs" dxfId="46" priority="22" operator="equal">
      <formula>0</formula>
    </cfRule>
  </conditionalFormatting>
  <conditionalFormatting sqref="R19">
    <cfRule type="cellIs" dxfId="45" priority="2" operator="lessThan">
      <formula>0.19</formula>
    </cfRule>
    <cfRule type="cellIs" dxfId="44" priority="3" operator="lessThan">
      <formula>0.19</formula>
    </cfRule>
  </conditionalFormatting>
  <pageMargins left="0.43307086614173229" right="0.39370078740157483" top="0.35433070866141736" bottom="0.31496062992125984" header="0.31496062992125984" footer="0.11811023622047245"/>
  <pageSetup paperSize="9" scale="59" fitToHeight="0" orientation="portrait" r:id="rId1"/>
  <headerFooter>
    <oddFooter>&amp;L24/09/17 (modifié 02/10/17)&amp;CCHIFFRAGE GE 2017&amp;RSC</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1346" r:id="rId4" name="Drop Down 2">
              <controlPr defaultSize="0" autoLine="0" autoPict="0">
                <anchor moveWithCells="1">
                  <from>
                    <xdr:col>6</xdr:col>
                    <xdr:colOff>314325</xdr:colOff>
                    <xdr:row>15</xdr:row>
                    <xdr:rowOff>9525</xdr:rowOff>
                  </from>
                  <to>
                    <xdr:col>7</xdr:col>
                    <xdr:colOff>971550</xdr:colOff>
                    <xdr:row>16</xdr:row>
                    <xdr:rowOff>180975</xdr:rowOff>
                  </to>
                </anchor>
              </controlPr>
            </control>
          </mc:Choice>
        </mc:AlternateContent>
        <mc:AlternateContent xmlns:mc="http://schemas.openxmlformats.org/markup-compatibility/2006">
          <mc:Choice Requires="x14">
            <control shapeId="441347" r:id="rId5" name="Drop Down 3">
              <controlPr defaultSize="0" autoLine="0" autoPict="0">
                <anchor moveWithCells="1">
                  <from>
                    <xdr:col>7</xdr:col>
                    <xdr:colOff>19050</xdr:colOff>
                    <xdr:row>269</xdr:row>
                    <xdr:rowOff>28575</xdr:rowOff>
                  </from>
                  <to>
                    <xdr:col>7</xdr:col>
                    <xdr:colOff>1314450</xdr:colOff>
                    <xdr:row>269</xdr:row>
                    <xdr:rowOff>314325</xdr:rowOff>
                  </to>
                </anchor>
              </controlPr>
            </control>
          </mc:Choice>
        </mc:AlternateContent>
        <mc:AlternateContent xmlns:mc="http://schemas.openxmlformats.org/markup-compatibility/2006">
          <mc:Choice Requires="x14">
            <control shapeId="441349" r:id="rId6" name="Drop Down 5">
              <controlPr defaultSize="0" autoLine="0" autoPict="0">
                <anchor moveWithCells="1">
                  <from>
                    <xdr:col>6</xdr:col>
                    <xdr:colOff>314325</xdr:colOff>
                    <xdr:row>13</xdr:row>
                    <xdr:rowOff>409575</xdr:rowOff>
                  </from>
                  <to>
                    <xdr:col>7</xdr:col>
                    <xdr:colOff>971550</xdr:colOff>
                    <xdr:row>14</xdr:row>
                    <xdr:rowOff>200025</xdr:rowOff>
                  </to>
                </anchor>
              </controlPr>
            </control>
          </mc:Choice>
        </mc:AlternateContent>
        <mc:AlternateContent xmlns:mc="http://schemas.openxmlformats.org/markup-compatibility/2006">
          <mc:Choice Requires="x14">
            <control shapeId="441350" r:id="rId7" name="Drop Down 6">
              <controlPr defaultSize="0" autoLine="0" autoPict="0">
                <anchor moveWithCells="1">
                  <from>
                    <xdr:col>6</xdr:col>
                    <xdr:colOff>314325</xdr:colOff>
                    <xdr:row>13</xdr:row>
                    <xdr:rowOff>38100</xdr:rowOff>
                  </from>
                  <to>
                    <xdr:col>7</xdr:col>
                    <xdr:colOff>981075</xdr:colOff>
                    <xdr:row>13</xdr:row>
                    <xdr:rowOff>371475</xdr:rowOff>
                  </to>
                </anchor>
              </controlPr>
            </control>
          </mc:Choice>
        </mc:AlternateContent>
        <mc:AlternateContent xmlns:mc="http://schemas.openxmlformats.org/markup-compatibility/2006">
          <mc:Choice Requires="x14">
            <control shapeId="441377" r:id="rId8" name="Drop Down 33">
              <controlPr defaultSize="0" autoLine="0" autoPict="0">
                <anchor moveWithCells="1">
                  <from>
                    <xdr:col>5</xdr:col>
                    <xdr:colOff>38100</xdr:colOff>
                    <xdr:row>1</xdr:row>
                    <xdr:rowOff>9525</xdr:rowOff>
                  </from>
                  <to>
                    <xdr:col>6</xdr:col>
                    <xdr:colOff>1323975</xdr:colOff>
                    <xdr:row>2</xdr:row>
                    <xdr:rowOff>0</xdr:rowOff>
                  </to>
                </anchor>
              </controlPr>
            </control>
          </mc:Choice>
        </mc:AlternateContent>
        <mc:AlternateContent xmlns:mc="http://schemas.openxmlformats.org/markup-compatibility/2006">
          <mc:Choice Requires="x14">
            <control shapeId="441378" r:id="rId9" name="Drop Down 34">
              <controlPr defaultSize="0" autoLine="0" autoPict="0">
                <anchor moveWithCells="1">
                  <from>
                    <xdr:col>7</xdr:col>
                    <xdr:colOff>19050</xdr:colOff>
                    <xdr:row>270</xdr:row>
                    <xdr:rowOff>28575</xdr:rowOff>
                  </from>
                  <to>
                    <xdr:col>7</xdr:col>
                    <xdr:colOff>1314450</xdr:colOff>
                    <xdr:row>270</xdr:row>
                    <xdr:rowOff>314325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FB414-E786-4BCA-99A9-D2E2D24B997B}">
  <sheetPr>
    <pageSetUpPr fitToPage="1"/>
  </sheetPr>
  <dimension ref="A2:H129"/>
  <sheetViews>
    <sheetView showGridLines="0" showZeros="0" topLeftCell="A28" zoomScaleNormal="100" workbookViewId="0">
      <selection activeCell="D43" sqref="D43"/>
    </sheetView>
  </sheetViews>
  <sheetFormatPr baseColWidth="10" defaultColWidth="11.42578125" defaultRowHeight="13.5"/>
  <cols>
    <col min="1" max="1" width="11.42578125" style="823"/>
    <col min="2" max="2" width="39.42578125" style="823" customWidth="1"/>
    <col min="3" max="3" width="24.140625" style="823" customWidth="1"/>
    <col min="4" max="4" width="20.42578125" style="823" customWidth="1"/>
    <col min="5" max="5" width="50.85546875" style="823" bestFit="1" customWidth="1"/>
    <col min="6" max="6" width="27.85546875" style="823" customWidth="1"/>
    <col min="7" max="7" width="11.42578125" style="823"/>
    <col min="8" max="8" width="11.42578125" style="823" customWidth="1"/>
    <col min="9" max="16384" width="11.42578125" style="823"/>
  </cols>
  <sheetData>
    <row r="2" spans="2:8" s="805" customFormat="1">
      <c r="C2" s="806"/>
      <c r="D2" s="807"/>
      <c r="E2" s="808"/>
    </row>
    <row r="3" spans="2:8" s="805" customFormat="1">
      <c r="C3" s="806"/>
      <c r="D3" s="806"/>
    </row>
    <row r="4" spans="2:8" s="805" customFormat="1" ht="55.5" customHeight="1">
      <c r="B4" s="1581" t="s">
        <v>2669</v>
      </c>
      <c r="C4" s="1581"/>
      <c r="D4" s="1582" t="s">
        <v>2670</v>
      </c>
      <c r="E4" s="1582"/>
      <c r="F4" s="809"/>
    </row>
    <row r="5" spans="2:8" s="805" customFormat="1">
      <c r="C5" s="806"/>
      <c r="D5" s="807"/>
      <c r="E5" s="807"/>
    </row>
    <row r="6" spans="2:8" s="805" customFormat="1" ht="14.25" thickBot="1">
      <c r="C6" s="806"/>
      <c r="D6" s="806"/>
    </row>
    <row r="7" spans="2:8" s="805" customFormat="1" ht="17.45" customHeight="1" thickBot="1">
      <c r="B7" s="810" t="s">
        <v>2671</v>
      </c>
      <c r="C7" s="1583" t="s">
        <v>2672</v>
      </c>
      <c r="D7" s="1584"/>
      <c r="E7" s="812" t="s">
        <v>2673</v>
      </c>
      <c r="F7" s="813" t="s">
        <v>2674</v>
      </c>
    </row>
    <row r="8" spans="2:8" s="805" customFormat="1" ht="23.45" customHeight="1" thickBot="1">
      <c r="B8" s="814" t="s">
        <v>2088</v>
      </c>
      <c r="C8" s="939" t="s">
        <v>2028</v>
      </c>
      <c r="D8" s="940"/>
      <c r="E8" s="815" t="s">
        <v>2675</v>
      </c>
      <c r="F8" s="943">
        <v>233</v>
      </c>
      <c r="G8" s="805" t="s">
        <v>2028</v>
      </c>
      <c r="H8" s="946">
        <v>233</v>
      </c>
    </row>
    <row r="9" spans="2:8" s="805" customFormat="1" ht="15.95" customHeight="1" thickBot="1">
      <c r="B9" s="816" t="s">
        <v>2676</v>
      </c>
      <c r="C9" s="939" t="s">
        <v>2028</v>
      </c>
      <c r="D9" s="941"/>
      <c r="E9" s="817" t="s">
        <v>2677</v>
      </c>
      <c r="F9" s="943">
        <v>233</v>
      </c>
      <c r="H9" s="946">
        <v>233</v>
      </c>
    </row>
    <row r="10" spans="2:8" s="805" customFormat="1" ht="12.75" customHeight="1" thickBot="1">
      <c r="B10" s="814" t="s">
        <v>2088</v>
      </c>
      <c r="C10" s="939" t="s">
        <v>2028</v>
      </c>
      <c r="D10" s="941"/>
      <c r="E10" s="817" t="s">
        <v>2678</v>
      </c>
      <c r="F10" s="943">
        <v>233</v>
      </c>
      <c r="H10" s="946">
        <v>233</v>
      </c>
    </row>
    <row r="11" spans="2:8" s="805" customFormat="1" ht="13.5" customHeight="1" thickBot="1">
      <c r="B11" s="816" t="s">
        <v>2676</v>
      </c>
      <c r="C11" s="939" t="s">
        <v>2028</v>
      </c>
      <c r="D11" s="942"/>
      <c r="E11" s="818" t="s">
        <v>2679</v>
      </c>
      <c r="F11" s="943">
        <v>233</v>
      </c>
      <c r="H11" s="946">
        <v>233</v>
      </c>
    </row>
    <row r="12" spans="2:8" s="805" customFormat="1" ht="12.75" customHeight="1" thickBot="1">
      <c r="B12" s="814" t="s">
        <v>2088</v>
      </c>
      <c r="C12" s="939" t="s">
        <v>2029</v>
      </c>
      <c r="D12" s="940"/>
      <c r="E12" s="817" t="s">
        <v>2680</v>
      </c>
      <c r="F12" s="945">
        <v>246</v>
      </c>
      <c r="G12" s="805" t="s">
        <v>2029</v>
      </c>
      <c r="H12" s="946">
        <v>246</v>
      </c>
    </row>
    <row r="13" spans="2:8" s="805" customFormat="1" ht="13.5" customHeight="1" thickBot="1">
      <c r="B13" s="816" t="s">
        <v>2676</v>
      </c>
      <c r="C13" s="939" t="s">
        <v>2029</v>
      </c>
      <c r="D13" s="942"/>
      <c r="E13" s="818" t="s">
        <v>2681</v>
      </c>
      <c r="F13" s="945">
        <v>246</v>
      </c>
      <c r="H13" s="946">
        <v>246</v>
      </c>
    </row>
    <row r="14" spans="2:8" s="805" customFormat="1" ht="13.5" customHeight="1" thickBot="1">
      <c r="B14" s="819"/>
      <c r="C14" s="939" t="s">
        <v>2030</v>
      </c>
      <c r="D14" s="940"/>
      <c r="E14" s="815" t="s">
        <v>2682</v>
      </c>
      <c r="F14" s="944">
        <v>235</v>
      </c>
      <c r="G14" s="805" t="s">
        <v>2030</v>
      </c>
      <c r="H14" s="946">
        <v>235</v>
      </c>
    </row>
    <row r="15" spans="2:8" s="805" customFormat="1" ht="12.75" customHeight="1" thickBot="1">
      <c r="B15" s="820" t="s">
        <v>2088</v>
      </c>
      <c r="C15" s="939" t="s">
        <v>2030</v>
      </c>
      <c r="D15" s="941"/>
      <c r="E15" s="817" t="s">
        <v>2683</v>
      </c>
      <c r="F15" s="944">
        <v>235</v>
      </c>
      <c r="H15" s="946">
        <v>235</v>
      </c>
    </row>
    <row r="16" spans="2:8" s="805" customFormat="1" ht="12.75" customHeight="1" thickBot="1">
      <c r="B16" s="816" t="s">
        <v>2676</v>
      </c>
      <c r="C16" s="939" t="s">
        <v>2030</v>
      </c>
      <c r="D16" s="942"/>
      <c r="E16" s="817" t="s">
        <v>2684</v>
      </c>
      <c r="F16" s="944">
        <v>235</v>
      </c>
      <c r="H16" s="946">
        <v>235</v>
      </c>
    </row>
    <row r="17" spans="2:8" s="805" customFormat="1" ht="12.75" customHeight="1" thickBot="1">
      <c r="B17" s="814" t="s">
        <v>628</v>
      </c>
      <c r="C17" s="939" t="s">
        <v>2031</v>
      </c>
      <c r="D17" s="940"/>
      <c r="E17" s="1579" t="s">
        <v>2104</v>
      </c>
      <c r="F17" s="944">
        <v>479</v>
      </c>
      <c r="G17" s="805" t="s">
        <v>2031</v>
      </c>
      <c r="H17" s="946">
        <v>479</v>
      </c>
    </row>
    <row r="18" spans="2:8" s="805" customFormat="1" ht="13.5" customHeight="1" thickBot="1">
      <c r="B18" s="821" t="s">
        <v>2685</v>
      </c>
      <c r="C18" s="939" t="s">
        <v>2031</v>
      </c>
      <c r="D18" s="942"/>
      <c r="E18" s="1580"/>
      <c r="F18" s="944">
        <v>479</v>
      </c>
      <c r="H18" s="946">
        <v>479</v>
      </c>
    </row>
    <row r="19" spans="2:8" s="805" customFormat="1" ht="13.5" customHeight="1" thickBot="1">
      <c r="B19" s="814" t="s">
        <v>628</v>
      </c>
      <c r="C19" s="939" t="s">
        <v>2032</v>
      </c>
      <c r="D19" s="940"/>
      <c r="E19" s="1579" t="s">
        <v>2105</v>
      </c>
      <c r="F19" s="944">
        <v>831</v>
      </c>
      <c r="G19" s="805" t="s">
        <v>2032</v>
      </c>
      <c r="H19" s="946">
        <v>831</v>
      </c>
    </row>
    <row r="20" spans="2:8" s="805" customFormat="1" ht="13.5" customHeight="1" thickBot="1">
      <c r="B20" s="816" t="s">
        <v>2685</v>
      </c>
      <c r="C20" s="939" t="s">
        <v>2032</v>
      </c>
      <c r="D20" s="942"/>
      <c r="E20" s="1580"/>
      <c r="F20" s="944">
        <v>831</v>
      </c>
      <c r="H20" s="946">
        <v>831</v>
      </c>
    </row>
    <row r="21" spans="2:8" s="805" customFormat="1" ht="13.5" customHeight="1" thickBot="1">
      <c r="B21" s="814" t="s">
        <v>2089</v>
      </c>
      <c r="C21" s="939">
        <v>31309015500</v>
      </c>
      <c r="D21" s="940"/>
      <c r="E21" s="815" t="s">
        <v>2106</v>
      </c>
      <c r="F21" s="944">
        <v>1422</v>
      </c>
      <c r="G21" s="805">
        <v>31309015500</v>
      </c>
      <c r="H21" s="946">
        <v>1422</v>
      </c>
    </row>
    <row r="22" spans="2:8" s="805" customFormat="1" ht="13.5" customHeight="1" thickBot="1">
      <c r="B22" s="821" t="s">
        <v>2686</v>
      </c>
      <c r="C22" s="939">
        <v>31309015500</v>
      </c>
      <c r="D22" s="942"/>
      <c r="E22" s="818" t="s">
        <v>2687</v>
      </c>
      <c r="F22" s="944">
        <v>1422</v>
      </c>
      <c r="H22" s="946">
        <v>1422</v>
      </c>
    </row>
    <row r="23" spans="2:8" s="805" customFormat="1" ht="12" customHeight="1" thickBot="1">
      <c r="B23" s="822" t="s">
        <v>2688</v>
      </c>
      <c r="C23" s="939">
        <v>32000001400</v>
      </c>
      <c r="D23" s="940"/>
      <c r="E23" s="815"/>
      <c r="F23" s="944">
        <v>72</v>
      </c>
      <c r="G23" s="805">
        <v>32000001400</v>
      </c>
      <c r="H23" s="946">
        <v>72</v>
      </c>
    </row>
    <row r="24" spans="2:8" s="805" customFormat="1" ht="14.25" customHeight="1" thickBot="1">
      <c r="B24" s="820" t="s">
        <v>2689</v>
      </c>
      <c r="C24" s="939">
        <v>32000001400</v>
      </c>
      <c r="D24" s="941"/>
      <c r="E24" s="817" t="s">
        <v>2107</v>
      </c>
      <c r="F24" s="944">
        <v>72</v>
      </c>
      <c r="H24" s="946">
        <v>72</v>
      </c>
    </row>
    <row r="25" spans="2:8" s="805" customFormat="1" ht="14.25" thickBot="1">
      <c r="B25" s="816" t="s">
        <v>2690</v>
      </c>
      <c r="C25" s="939">
        <v>32000001400</v>
      </c>
      <c r="D25" s="941"/>
      <c r="E25" s="817" t="s">
        <v>2691</v>
      </c>
      <c r="F25" s="944">
        <v>72</v>
      </c>
      <c r="H25" s="946">
        <v>72</v>
      </c>
    </row>
    <row r="26" spans="2:8" s="805" customFormat="1" ht="12" customHeight="1" thickBot="1">
      <c r="B26" s="821" t="s">
        <v>2692</v>
      </c>
      <c r="C26" s="939">
        <v>32000001400</v>
      </c>
      <c r="D26" s="942"/>
      <c r="E26" s="818"/>
      <c r="F26" s="944">
        <v>72</v>
      </c>
      <c r="H26" s="946">
        <v>72</v>
      </c>
    </row>
    <row r="27" spans="2:8" ht="18" thickBot="1">
      <c r="C27" s="824"/>
      <c r="D27" s="824"/>
      <c r="E27" s="824"/>
      <c r="F27" s="825"/>
      <c r="G27" s="805">
        <v>0</v>
      </c>
      <c r="H27" s="946">
        <v>0</v>
      </c>
    </row>
    <row r="28" spans="2:8" ht="26.25" customHeight="1" thickBot="1">
      <c r="B28" s="826" t="s">
        <v>2693</v>
      </c>
      <c r="C28" s="811" t="s">
        <v>2694</v>
      </c>
      <c r="D28" s="827" t="s">
        <v>282</v>
      </c>
      <c r="E28" s="828" t="s">
        <v>2673</v>
      </c>
      <c r="F28" s="829" t="s">
        <v>2674</v>
      </c>
      <c r="G28" s="805" t="s">
        <v>2694</v>
      </c>
      <c r="H28" s="946" t="s">
        <v>2674</v>
      </c>
    </row>
    <row r="29" spans="2:8" ht="26.25" customHeight="1" thickBot="1">
      <c r="B29" s="830" t="s">
        <v>2093</v>
      </c>
      <c r="C29" s="831"/>
      <c r="D29" s="832" t="s">
        <v>2035</v>
      </c>
      <c r="E29" s="833" t="s">
        <v>2108</v>
      </c>
      <c r="F29" s="834">
        <v>652</v>
      </c>
      <c r="G29" s="805" t="s">
        <v>2035</v>
      </c>
      <c r="H29" s="946">
        <v>652</v>
      </c>
    </row>
    <row r="30" spans="2:8" ht="27.6" customHeight="1">
      <c r="B30" s="1560" t="s">
        <v>2094</v>
      </c>
      <c r="C30" s="835" t="s">
        <v>2036</v>
      </c>
      <c r="D30" s="836"/>
      <c r="E30" s="837" t="s">
        <v>2109</v>
      </c>
      <c r="F30" s="838">
        <v>1116</v>
      </c>
      <c r="G30" s="805" t="s">
        <v>2036</v>
      </c>
      <c r="H30" s="946">
        <v>1116</v>
      </c>
    </row>
    <row r="31" spans="2:8" ht="27.75" customHeight="1">
      <c r="B31" s="1561"/>
      <c r="C31" s="839"/>
      <c r="D31" s="840" t="s">
        <v>2037</v>
      </c>
      <c r="E31" s="841" t="s">
        <v>2110</v>
      </c>
      <c r="F31" s="842">
        <v>796</v>
      </c>
      <c r="G31" s="805" t="s">
        <v>2037</v>
      </c>
      <c r="H31" s="946">
        <v>796</v>
      </c>
    </row>
    <row r="32" spans="2:8" ht="12.75" customHeight="1">
      <c r="B32" s="1561"/>
      <c r="C32" s="843" t="s">
        <v>2038</v>
      </c>
      <c r="D32" s="844"/>
      <c r="E32" s="845" t="s">
        <v>2111</v>
      </c>
      <c r="F32" s="846">
        <v>944</v>
      </c>
      <c r="G32" s="805" t="s">
        <v>2038</v>
      </c>
      <c r="H32" s="946">
        <v>944</v>
      </c>
    </row>
    <row r="33" spans="1:8" ht="14.25">
      <c r="B33" s="1561"/>
      <c r="C33" s="843" t="s">
        <v>2039</v>
      </c>
      <c r="D33" s="847"/>
      <c r="E33" s="1575" t="s">
        <v>2695</v>
      </c>
      <c r="F33" s="842">
        <v>991</v>
      </c>
      <c r="G33" s="805" t="s">
        <v>2039</v>
      </c>
      <c r="H33" s="946">
        <v>991</v>
      </c>
    </row>
    <row r="34" spans="1:8" ht="14.25">
      <c r="B34" s="1561"/>
      <c r="C34" s="847"/>
      <c r="D34" s="848" t="s">
        <v>2696</v>
      </c>
      <c r="E34" s="1576"/>
      <c r="F34" s="842">
        <v>828</v>
      </c>
      <c r="G34" s="805" t="s">
        <v>2696</v>
      </c>
      <c r="H34" s="946">
        <v>828</v>
      </c>
    </row>
    <row r="35" spans="1:8" ht="14.25">
      <c r="B35" s="1561"/>
      <c r="C35" s="849" t="s">
        <v>2697</v>
      </c>
      <c r="D35" s="850"/>
      <c r="E35" s="841" t="s">
        <v>2112</v>
      </c>
      <c r="F35" s="846">
        <v>940</v>
      </c>
      <c r="G35" s="805" t="s">
        <v>2697</v>
      </c>
      <c r="H35" s="946">
        <v>940</v>
      </c>
    </row>
    <row r="36" spans="1:8" ht="14.25">
      <c r="B36" s="1561"/>
      <c r="C36" s="849" t="s">
        <v>2040</v>
      </c>
      <c r="D36" s="850"/>
      <c r="E36" s="845" t="s">
        <v>2113</v>
      </c>
      <c r="F36" s="846">
        <v>1130</v>
      </c>
      <c r="G36" s="805" t="s">
        <v>2040</v>
      </c>
      <c r="H36" s="946">
        <v>1130</v>
      </c>
    </row>
    <row r="37" spans="1:8" ht="15" thickBot="1">
      <c r="A37" s="823" t="s">
        <v>758</v>
      </c>
      <c r="B37" s="1562"/>
      <c r="C37" s="1577" t="s">
        <v>2041</v>
      </c>
      <c r="D37" s="1578"/>
      <c r="E37" s="851" t="s">
        <v>2114</v>
      </c>
      <c r="F37" s="852">
        <v>1004</v>
      </c>
      <c r="G37" s="805" t="s">
        <v>2041</v>
      </c>
      <c r="H37" s="946">
        <v>1004</v>
      </c>
    </row>
    <row r="38" spans="1:8" ht="14.1" customHeight="1">
      <c r="B38" s="1560" t="s">
        <v>2698</v>
      </c>
      <c r="C38" s="853" t="s">
        <v>2042</v>
      </c>
      <c r="D38" s="854"/>
      <c r="E38" s="855" t="s">
        <v>2115</v>
      </c>
      <c r="F38" s="838">
        <v>188</v>
      </c>
      <c r="G38" s="805" t="s">
        <v>2042</v>
      </c>
      <c r="H38" s="946">
        <v>188</v>
      </c>
    </row>
    <row r="39" spans="1:8" ht="20.25" customHeight="1" thickBot="1">
      <c r="B39" s="1561"/>
      <c r="C39" s="1563" t="s">
        <v>2043</v>
      </c>
      <c r="D39" s="1564"/>
      <c r="E39" s="856" t="s">
        <v>2116</v>
      </c>
      <c r="F39" s="857">
        <v>394</v>
      </c>
      <c r="G39" s="805" t="s">
        <v>2043</v>
      </c>
      <c r="H39" s="946">
        <v>394</v>
      </c>
    </row>
    <row r="40" spans="1:8" ht="20.25" customHeight="1" thickBot="1">
      <c r="B40" s="1561"/>
      <c r="C40" s="853" t="s">
        <v>2044</v>
      </c>
      <c r="D40" s="854"/>
      <c r="E40" s="856" t="s">
        <v>2117</v>
      </c>
      <c r="F40" s="857">
        <v>391</v>
      </c>
      <c r="G40" s="805" t="s">
        <v>2044</v>
      </c>
      <c r="H40" s="946">
        <v>391</v>
      </c>
    </row>
    <row r="41" spans="1:8" ht="15" thickBot="1">
      <c r="B41" s="1562"/>
      <c r="C41" s="854"/>
      <c r="D41" s="858" t="s">
        <v>2045</v>
      </c>
      <c r="E41" s="856" t="s">
        <v>2118</v>
      </c>
      <c r="F41" s="846">
        <v>815</v>
      </c>
      <c r="G41" s="805" t="s">
        <v>2045</v>
      </c>
      <c r="H41" s="946">
        <v>815</v>
      </c>
    </row>
    <row r="42" spans="1:8" ht="27.75" thickBot="1">
      <c r="B42" s="859" t="s">
        <v>2096</v>
      </c>
      <c r="C42" s="1565" t="s">
        <v>2046</v>
      </c>
      <c r="D42" s="1566"/>
      <c r="E42" s="860" t="s">
        <v>2119</v>
      </c>
      <c r="F42" s="861">
        <v>336</v>
      </c>
      <c r="G42" s="805" t="s">
        <v>2046</v>
      </c>
      <c r="H42" s="946">
        <v>336</v>
      </c>
    </row>
    <row r="43" spans="1:8" ht="12.75" customHeight="1">
      <c r="B43" s="1567" t="s">
        <v>2097</v>
      </c>
      <c r="C43" s="862"/>
      <c r="D43" s="863" t="s">
        <v>2050</v>
      </c>
      <c r="E43" s="864" t="s">
        <v>2123</v>
      </c>
      <c r="F43" s="857">
        <v>180</v>
      </c>
      <c r="G43" s="805" t="s">
        <v>2050</v>
      </c>
      <c r="H43" s="946">
        <v>180</v>
      </c>
    </row>
    <row r="44" spans="1:8" ht="14.25">
      <c r="B44" s="1568"/>
      <c r="C44" s="865"/>
      <c r="D44" s="866" t="s">
        <v>2051</v>
      </c>
      <c r="E44" s="841" t="s">
        <v>2124</v>
      </c>
      <c r="F44" s="857">
        <v>182</v>
      </c>
      <c r="G44" s="805" t="s">
        <v>2051</v>
      </c>
      <c r="H44" s="946">
        <v>182</v>
      </c>
    </row>
    <row r="45" spans="1:8" ht="14.25">
      <c r="B45" s="1568"/>
      <c r="C45" s="867" t="s">
        <v>2047</v>
      </c>
      <c r="D45" s="868"/>
      <c r="E45" s="841" t="s">
        <v>2120</v>
      </c>
      <c r="F45" s="857">
        <v>563</v>
      </c>
      <c r="G45" s="805" t="s">
        <v>2047</v>
      </c>
      <c r="H45" s="946">
        <v>563</v>
      </c>
    </row>
    <row r="46" spans="1:8" ht="14.25">
      <c r="B46" s="1568"/>
      <c r="C46" s="867" t="s">
        <v>2048</v>
      </c>
      <c r="D46" s="869"/>
      <c r="E46" s="841" t="s">
        <v>2121</v>
      </c>
      <c r="F46" s="846">
        <v>419</v>
      </c>
      <c r="G46" s="805" t="s">
        <v>2048</v>
      </c>
      <c r="H46" s="946">
        <v>419</v>
      </c>
    </row>
    <row r="47" spans="1:8" ht="15" thickBot="1">
      <c r="B47" s="1569"/>
      <c r="C47" s="870" t="s">
        <v>2049</v>
      </c>
      <c r="D47" s="871"/>
      <c r="E47" s="872" t="s">
        <v>2122</v>
      </c>
      <c r="F47" s="852">
        <v>188</v>
      </c>
      <c r="G47" s="805" t="s">
        <v>2049</v>
      </c>
      <c r="H47" s="946">
        <v>188</v>
      </c>
    </row>
    <row r="48" spans="1:8" ht="14.25">
      <c r="B48" s="1560" t="s">
        <v>2098</v>
      </c>
      <c r="C48" s="873" t="s">
        <v>2052</v>
      </c>
      <c r="D48" s="874"/>
      <c r="E48" s="851" t="s">
        <v>2125</v>
      </c>
      <c r="F48" s="857">
        <v>628</v>
      </c>
      <c r="G48" s="805" t="s">
        <v>2052</v>
      </c>
      <c r="H48" s="946">
        <v>628</v>
      </c>
    </row>
    <row r="49" spans="2:8" ht="14.25">
      <c r="B49" s="1561"/>
      <c r="C49" s="873" t="s">
        <v>2053</v>
      </c>
      <c r="D49" s="874"/>
      <c r="E49" s="851" t="s">
        <v>2126</v>
      </c>
      <c r="F49" s="842">
        <v>604</v>
      </c>
      <c r="G49" s="805" t="s">
        <v>2053</v>
      </c>
      <c r="H49" s="946">
        <v>604</v>
      </c>
    </row>
    <row r="50" spans="2:8" ht="13.35" customHeight="1">
      <c r="B50" s="1561"/>
      <c r="C50" s="843" t="s">
        <v>2054</v>
      </c>
      <c r="D50" s="869"/>
      <c r="E50" s="875" t="s">
        <v>2127</v>
      </c>
      <c r="F50" s="876">
        <v>431</v>
      </c>
      <c r="G50" s="805" t="s">
        <v>2054</v>
      </c>
      <c r="H50" s="946">
        <v>431</v>
      </c>
    </row>
    <row r="51" spans="2:8" ht="15" customHeight="1">
      <c r="B51" s="1561"/>
      <c r="C51" s="843" t="s">
        <v>2055</v>
      </c>
      <c r="D51" s="877"/>
      <c r="E51" s="878" t="s">
        <v>2128</v>
      </c>
      <c r="F51" s="876">
        <v>167</v>
      </c>
      <c r="G51" s="805" t="s">
        <v>2055</v>
      </c>
      <c r="H51" s="946">
        <v>167</v>
      </c>
    </row>
    <row r="52" spans="2:8" ht="14.25">
      <c r="B52" s="1561"/>
      <c r="C52" s="865"/>
      <c r="D52" s="866" t="s">
        <v>2056</v>
      </c>
      <c r="E52" s="879" t="s">
        <v>2129</v>
      </c>
      <c r="F52" s="876">
        <v>101</v>
      </c>
      <c r="G52" s="805" t="s">
        <v>2056</v>
      </c>
      <c r="H52" s="946">
        <v>101</v>
      </c>
    </row>
    <row r="53" spans="2:8" ht="15" thickBot="1">
      <c r="B53" s="1562"/>
      <c r="C53" s="880"/>
      <c r="D53" s="866" t="s">
        <v>2699</v>
      </c>
      <c r="E53" s="881" t="s">
        <v>2700</v>
      </c>
      <c r="F53" s="876">
        <v>100</v>
      </c>
      <c r="G53" s="805" t="s">
        <v>2699</v>
      </c>
      <c r="H53" s="946">
        <v>100</v>
      </c>
    </row>
    <row r="54" spans="2:8" ht="13.5" customHeight="1" thickBot="1">
      <c r="B54" s="859" t="s">
        <v>2099</v>
      </c>
      <c r="C54" s="882" t="s">
        <v>2057</v>
      </c>
      <c r="D54" s="883"/>
      <c r="E54" s="860" t="s">
        <v>2130</v>
      </c>
      <c r="F54" s="861">
        <v>68</v>
      </c>
      <c r="G54" s="805" t="s">
        <v>2057</v>
      </c>
      <c r="H54" s="946">
        <v>68</v>
      </c>
    </row>
    <row r="55" spans="2:8" ht="14.25">
      <c r="B55" s="1570" t="s">
        <v>2701</v>
      </c>
      <c r="C55" s="1573" t="s">
        <v>2058</v>
      </c>
      <c r="D55" s="1574"/>
      <c r="E55" s="864" t="s">
        <v>2131</v>
      </c>
      <c r="F55" s="838">
        <v>2165</v>
      </c>
      <c r="G55" s="805" t="s">
        <v>2058</v>
      </c>
      <c r="H55" s="946">
        <v>2165</v>
      </c>
    </row>
    <row r="56" spans="2:8" ht="14.25">
      <c r="B56" s="1571"/>
      <c r="C56" s="1556" t="s">
        <v>2059</v>
      </c>
      <c r="D56" s="1557"/>
      <c r="E56" s="841" t="s">
        <v>2132</v>
      </c>
      <c r="F56" s="857">
        <v>2700</v>
      </c>
      <c r="G56" s="805" t="s">
        <v>2059</v>
      </c>
      <c r="H56" s="946">
        <v>2700</v>
      </c>
    </row>
    <row r="57" spans="2:8" ht="14.25">
      <c r="B57" s="1571"/>
      <c r="C57" s="1556" t="s">
        <v>2060</v>
      </c>
      <c r="D57" s="1557"/>
      <c r="E57" s="841" t="s">
        <v>2133</v>
      </c>
      <c r="F57" s="857">
        <v>2663</v>
      </c>
      <c r="G57" s="805" t="s">
        <v>2060</v>
      </c>
      <c r="H57" s="946">
        <v>2663</v>
      </c>
    </row>
    <row r="58" spans="2:8" ht="14.25">
      <c r="B58" s="1571"/>
      <c r="C58" s="1556" t="s">
        <v>2061</v>
      </c>
      <c r="D58" s="1557"/>
      <c r="E58" s="841" t="s">
        <v>2134</v>
      </c>
      <c r="F58" s="857">
        <v>3234</v>
      </c>
      <c r="G58" s="805" t="s">
        <v>2061</v>
      </c>
      <c r="H58" s="946">
        <v>3234</v>
      </c>
    </row>
    <row r="59" spans="2:8" ht="14.25">
      <c r="B59" s="1571"/>
      <c r="C59" s="1556" t="s">
        <v>2062</v>
      </c>
      <c r="D59" s="1557"/>
      <c r="E59" s="841" t="s">
        <v>2135</v>
      </c>
      <c r="F59" s="857">
        <v>3291</v>
      </c>
      <c r="G59" s="805" t="s">
        <v>2062</v>
      </c>
      <c r="H59" s="946">
        <v>3291</v>
      </c>
    </row>
    <row r="60" spans="2:8" ht="14.45" customHeight="1">
      <c r="B60" s="1571"/>
      <c r="C60" s="1556" t="s">
        <v>2063</v>
      </c>
      <c r="D60" s="1557"/>
      <c r="E60" s="841" t="s">
        <v>2136</v>
      </c>
      <c r="F60" s="857">
        <v>3980</v>
      </c>
      <c r="G60" s="805" t="s">
        <v>2063</v>
      </c>
      <c r="H60" s="946">
        <v>3980</v>
      </c>
    </row>
    <row r="61" spans="2:8" ht="14.45" customHeight="1">
      <c r="B61" s="1571"/>
      <c r="C61" s="1556" t="s">
        <v>2064</v>
      </c>
      <c r="D61" s="1557"/>
      <c r="E61" s="841" t="s">
        <v>2137</v>
      </c>
      <c r="F61" s="857">
        <v>3250</v>
      </c>
      <c r="G61" s="805" t="s">
        <v>2064</v>
      </c>
      <c r="H61" s="946">
        <v>3250</v>
      </c>
    </row>
    <row r="62" spans="2:8" ht="14.45" customHeight="1">
      <c r="B62" s="1571"/>
      <c r="C62" s="1556" t="s">
        <v>2065</v>
      </c>
      <c r="D62" s="1557"/>
      <c r="E62" s="841" t="s">
        <v>2138</v>
      </c>
      <c r="F62" s="857">
        <v>2430</v>
      </c>
      <c r="G62" s="805" t="s">
        <v>2065</v>
      </c>
      <c r="H62" s="946">
        <v>2430</v>
      </c>
    </row>
    <row r="63" spans="2:8" ht="14.45" customHeight="1">
      <c r="B63" s="1571"/>
      <c r="C63" s="1556" t="s">
        <v>2066</v>
      </c>
      <c r="D63" s="1557"/>
      <c r="E63" s="841" t="s">
        <v>2139</v>
      </c>
      <c r="F63" s="857">
        <v>2482</v>
      </c>
      <c r="G63" s="805" t="s">
        <v>2066</v>
      </c>
      <c r="H63" s="946">
        <v>2482</v>
      </c>
    </row>
    <row r="64" spans="2:8" ht="15" thickBot="1">
      <c r="B64" s="1572"/>
      <c r="C64" s="1558" t="s">
        <v>2067</v>
      </c>
      <c r="D64" s="1559"/>
      <c r="E64" s="872" t="s">
        <v>2140</v>
      </c>
      <c r="F64" s="884">
        <v>2749</v>
      </c>
      <c r="G64" s="805" t="s">
        <v>2067</v>
      </c>
      <c r="H64" s="946">
        <v>2749</v>
      </c>
    </row>
    <row r="65" spans="2:8" ht="17.25">
      <c r="C65" s="824"/>
      <c r="D65" s="824"/>
      <c r="E65" s="824"/>
      <c r="F65" s="825"/>
      <c r="G65" s="805">
        <v>0</v>
      </c>
      <c r="H65" s="946">
        <v>0</v>
      </c>
    </row>
    <row r="66" spans="2:8" ht="17.25">
      <c r="C66" s="824"/>
      <c r="E66" s="824"/>
      <c r="F66" s="825"/>
      <c r="G66" s="805">
        <v>0</v>
      </c>
      <c r="H66" s="946">
        <v>0</v>
      </c>
    </row>
    <row r="67" spans="2:8" ht="13.35" customHeight="1">
      <c r="B67" s="885" t="s">
        <v>2693</v>
      </c>
      <c r="C67" s="1527" t="s">
        <v>2702</v>
      </c>
      <c r="D67" s="1528"/>
      <c r="E67" s="886" t="s">
        <v>2703</v>
      </c>
      <c r="F67" s="887" t="s">
        <v>2704</v>
      </c>
      <c r="G67" s="805" t="s">
        <v>2702</v>
      </c>
      <c r="H67" s="946" t="s">
        <v>2704</v>
      </c>
    </row>
    <row r="68" spans="2:8" ht="13.35" customHeight="1">
      <c r="B68" s="1548" t="s">
        <v>2705</v>
      </c>
      <c r="C68" s="1539" t="s">
        <v>2706</v>
      </c>
      <c r="D68" s="1540"/>
      <c r="E68" s="888" t="s">
        <v>2707</v>
      </c>
      <c r="F68" s="889">
        <v>529</v>
      </c>
      <c r="G68" s="805" t="s">
        <v>2706</v>
      </c>
      <c r="H68" s="946">
        <v>529</v>
      </c>
    </row>
    <row r="69" spans="2:8" ht="13.5" customHeight="1">
      <c r="B69" s="1549"/>
      <c r="C69" s="1550" t="s">
        <v>2708</v>
      </c>
      <c r="D69" s="1551"/>
      <c r="E69" s="891" t="s">
        <v>2709</v>
      </c>
      <c r="F69" s="892">
        <v>803</v>
      </c>
      <c r="G69" s="805" t="s">
        <v>2708</v>
      </c>
      <c r="H69" s="946">
        <v>803</v>
      </c>
    </row>
    <row r="70" spans="2:8" ht="12.75" customHeight="1">
      <c r="B70" s="1549"/>
      <c r="C70" s="1550" t="s">
        <v>2710</v>
      </c>
      <c r="D70" s="1551"/>
      <c r="E70" s="891" t="s">
        <v>2711</v>
      </c>
      <c r="F70" s="892">
        <v>1082</v>
      </c>
      <c r="G70" s="805" t="s">
        <v>2710</v>
      </c>
      <c r="H70" s="946">
        <v>1082</v>
      </c>
    </row>
    <row r="71" spans="2:8" ht="12.75" customHeight="1">
      <c r="B71" s="1549"/>
      <c r="C71" s="1550">
        <v>35901066407</v>
      </c>
      <c r="D71" s="1551"/>
      <c r="E71" s="891" t="s">
        <v>2712</v>
      </c>
      <c r="F71" s="892">
        <v>1311</v>
      </c>
      <c r="G71" s="805">
        <v>35901066407</v>
      </c>
      <c r="H71" s="946">
        <v>1311</v>
      </c>
    </row>
    <row r="72" spans="2:8" ht="12.75" customHeight="1">
      <c r="B72" s="1549"/>
      <c r="C72" s="1550" t="s">
        <v>2710</v>
      </c>
      <c r="D72" s="1551"/>
      <c r="E72" s="891" t="s">
        <v>2713</v>
      </c>
      <c r="F72" s="892">
        <v>1082</v>
      </c>
      <c r="G72" s="805" t="s">
        <v>2710</v>
      </c>
      <c r="H72" s="946">
        <v>1082</v>
      </c>
    </row>
    <row r="73" spans="2:8" ht="12.75" customHeight="1">
      <c r="B73" s="1549"/>
      <c r="C73" s="1550">
        <v>35901066407</v>
      </c>
      <c r="D73" s="1551"/>
      <c r="E73" s="891" t="s">
        <v>2714</v>
      </c>
      <c r="F73" s="892">
        <v>1311</v>
      </c>
      <c r="G73" s="805">
        <v>35901066407</v>
      </c>
      <c r="H73" s="946">
        <v>1311</v>
      </c>
    </row>
    <row r="74" spans="2:8" ht="12.75" customHeight="1">
      <c r="B74" s="1549"/>
      <c r="C74" s="1554">
        <v>35901066408</v>
      </c>
      <c r="D74" s="1555"/>
      <c r="E74" s="891" t="s">
        <v>2715</v>
      </c>
      <c r="F74" s="892">
        <v>1514</v>
      </c>
      <c r="G74" s="805">
        <v>35901066408</v>
      </c>
      <c r="H74" s="946">
        <v>1514</v>
      </c>
    </row>
    <row r="75" spans="2:8" ht="15" customHeight="1">
      <c r="B75" s="1549"/>
      <c r="C75" s="1542">
        <v>35901066409</v>
      </c>
      <c r="D75" s="1542"/>
      <c r="E75" s="891" t="s">
        <v>2716</v>
      </c>
      <c r="F75" s="892">
        <v>1787</v>
      </c>
      <c r="G75" s="805">
        <v>35901066409</v>
      </c>
      <c r="H75" s="946">
        <v>1787</v>
      </c>
    </row>
    <row r="76" spans="2:8" ht="15" customHeight="1">
      <c r="B76" s="1549"/>
      <c r="C76" s="1542">
        <v>35901066409</v>
      </c>
      <c r="D76" s="1542"/>
      <c r="E76" s="891" t="s">
        <v>2717</v>
      </c>
      <c r="F76" s="892">
        <v>1787</v>
      </c>
      <c r="G76" s="805">
        <v>35901066409</v>
      </c>
      <c r="H76" s="946">
        <v>1787</v>
      </c>
    </row>
    <row r="77" spans="2:8" ht="12.75" customHeight="1">
      <c r="B77" s="1553"/>
      <c r="C77" s="1546">
        <v>35901066410</v>
      </c>
      <c r="D77" s="1547"/>
      <c r="E77" s="891" t="s">
        <v>2718</v>
      </c>
      <c r="F77" s="892">
        <v>2463</v>
      </c>
      <c r="G77" s="805">
        <v>35901066410</v>
      </c>
      <c r="H77" s="946">
        <v>2463</v>
      </c>
    </row>
    <row r="78" spans="2:8" ht="12.75" customHeight="1">
      <c r="B78" s="1548" t="s">
        <v>2719</v>
      </c>
      <c r="C78" s="1539" t="s">
        <v>2720</v>
      </c>
      <c r="D78" s="1540"/>
      <c r="E78" s="888" t="s">
        <v>2712</v>
      </c>
      <c r="F78" s="893">
        <v>741</v>
      </c>
      <c r="G78" s="805" t="s">
        <v>2720</v>
      </c>
      <c r="H78" s="946">
        <v>741</v>
      </c>
    </row>
    <row r="79" spans="2:8" ht="15" customHeight="1">
      <c r="B79" s="1549"/>
      <c r="C79" s="1550">
        <v>30901033606</v>
      </c>
      <c r="D79" s="1551"/>
      <c r="E79" s="891" t="s">
        <v>2721</v>
      </c>
      <c r="F79" s="892">
        <v>1206</v>
      </c>
      <c r="G79" s="805">
        <v>30901033606</v>
      </c>
      <c r="H79" s="946">
        <v>1206</v>
      </c>
    </row>
    <row r="80" spans="2:8" ht="12.75" customHeight="1">
      <c r="B80" s="1549"/>
      <c r="C80" s="1552" t="s">
        <v>2720</v>
      </c>
      <c r="D80" s="1552"/>
      <c r="E80" s="891" t="s">
        <v>2722</v>
      </c>
      <c r="F80" s="892">
        <v>741</v>
      </c>
      <c r="G80" s="805" t="s">
        <v>2720</v>
      </c>
      <c r="H80" s="946">
        <v>741</v>
      </c>
    </row>
    <row r="81" spans="2:8" ht="15" customHeight="1">
      <c r="B81" s="1549"/>
      <c r="C81" s="1542" t="s">
        <v>2723</v>
      </c>
      <c r="D81" s="1542"/>
      <c r="E81" s="891" t="s">
        <v>2724</v>
      </c>
      <c r="F81" s="892">
        <v>793</v>
      </c>
      <c r="G81" s="805" t="s">
        <v>2723</v>
      </c>
      <c r="H81" s="946">
        <v>793</v>
      </c>
    </row>
    <row r="82" spans="2:8" ht="15" customHeight="1">
      <c r="B82" s="1549"/>
      <c r="C82" s="1542" t="s">
        <v>2725</v>
      </c>
      <c r="D82" s="1542"/>
      <c r="E82" s="891" t="s">
        <v>2726</v>
      </c>
      <c r="F82" s="892">
        <v>886</v>
      </c>
      <c r="G82" s="805" t="s">
        <v>2725</v>
      </c>
      <c r="H82" s="946">
        <v>886</v>
      </c>
    </row>
    <row r="83" spans="2:8" ht="12.75" customHeight="1">
      <c r="B83" s="1549"/>
      <c r="C83" s="1542" t="s">
        <v>2725</v>
      </c>
      <c r="D83" s="1542"/>
      <c r="E83" s="891" t="s">
        <v>2727</v>
      </c>
      <c r="F83" s="892">
        <v>886</v>
      </c>
      <c r="G83" s="805"/>
      <c r="H83" s="946">
        <v>886</v>
      </c>
    </row>
    <row r="84" spans="2:8" ht="15" customHeight="1">
      <c r="B84" s="890"/>
      <c r="C84" s="1542" t="s">
        <v>2728</v>
      </c>
      <c r="D84" s="1542"/>
      <c r="E84" s="891" t="s">
        <v>2729</v>
      </c>
      <c r="F84" s="892">
        <v>2298</v>
      </c>
      <c r="G84" s="805" t="s">
        <v>2728</v>
      </c>
      <c r="H84" s="946">
        <v>2298</v>
      </c>
    </row>
    <row r="85" spans="2:8" ht="15" customHeight="1">
      <c r="B85" s="894"/>
      <c r="C85" s="1543" t="s">
        <v>2730</v>
      </c>
      <c r="D85" s="1543"/>
      <c r="E85" s="888" t="s">
        <v>2731</v>
      </c>
      <c r="F85" s="889">
        <v>881</v>
      </c>
      <c r="G85" s="805" t="s">
        <v>2730</v>
      </c>
      <c r="H85" s="946">
        <v>881</v>
      </c>
    </row>
    <row r="86" spans="2:8" ht="18" customHeight="1">
      <c r="B86" s="895"/>
      <c r="C86" s="1522" t="s">
        <v>2732</v>
      </c>
      <c r="D86" s="1522"/>
      <c r="E86" s="891" t="s">
        <v>2733</v>
      </c>
      <c r="F86" s="892">
        <v>1016</v>
      </c>
      <c r="G86" s="805" t="s">
        <v>2732</v>
      </c>
      <c r="H86" s="946">
        <v>1016</v>
      </c>
    </row>
    <row r="87" spans="2:8" ht="18" customHeight="1">
      <c r="B87" s="896" t="s">
        <v>2734</v>
      </c>
      <c r="C87" s="1522" t="s">
        <v>2735</v>
      </c>
      <c r="D87" s="1522"/>
      <c r="E87" s="891" t="s">
        <v>2736</v>
      </c>
      <c r="F87" s="892">
        <v>1177</v>
      </c>
      <c r="G87" s="805" t="s">
        <v>2735</v>
      </c>
      <c r="H87" s="946">
        <v>1177</v>
      </c>
    </row>
    <row r="88" spans="2:8" ht="18" customHeight="1">
      <c r="B88" s="897" t="s">
        <v>2737</v>
      </c>
      <c r="C88" s="1522" t="s">
        <v>2738</v>
      </c>
      <c r="D88" s="1522"/>
      <c r="E88" s="891" t="s">
        <v>2739</v>
      </c>
      <c r="F88" s="892">
        <v>1270</v>
      </c>
      <c r="G88" s="805" t="s">
        <v>2738</v>
      </c>
      <c r="H88" s="946">
        <v>1270</v>
      </c>
    </row>
    <row r="89" spans="2:8" ht="18" customHeight="1">
      <c r="B89" s="898"/>
      <c r="C89" s="1544" t="s">
        <v>2740</v>
      </c>
      <c r="D89" s="1545"/>
      <c r="E89" s="899" t="s">
        <v>2741</v>
      </c>
      <c r="F89" s="900">
        <v>1652</v>
      </c>
      <c r="G89" s="805" t="s">
        <v>2740</v>
      </c>
      <c r="H89" s="946">
        <v>1652</v>
      </c>
    </row>
    <row r="90" spans="2:8" ht="18" customHeight="1">
      <c r="B90" s="1536" t="s">
        <v>2742</v>
      </c>
      <c r="C90" s="1539" t="s">
        <v>2743</v>
      </c>
      <c r="D90" s="1540"/>
      <c r="E90" s="901" t="s">
        <v>2731</v>
      </c>
      <c r="F90" s="902">
        <v>1394</v>
      </c>
      <c r="G90" s="805" t="s">
        <v>2743</v>
      </c>
      <c r="H90" s="946">
        <v>1394</v>
      </c>
    </row>
    <row r="91" spans="2:8" ht="17.25" customHeight="1">
      <c r="B91" s="1537"/>
      <c r="C91" s="1523" t="s">
        <v>2744</v>
      </c>
      <c r="D91" s="1541"/>
      <c r="E91" s="903" t="s">
        <v>2733</v>
      </c>
      <c r="F91" s="904">
        <v>1500</v>
      </c>
      <c r="G91" s="805" t="s">
        <v>2744</v>
      </c>
      <c r="H91" s="946">
        <v>1500</v>
      </c>
    </row>
    <row r="92" spans="2:8" ht="13.5" customHeight="1">
      <c r="B92" s="1537"/>
      <c r="C92" s="1523" t="s">
        <v>2745</v>
      </c>
      <c r="D92" s="1541"/>
      <c r="E92" s="903" t="s">
        <v>2736</v>
      </c>
      <c r="F92" s="904">
        <v>1621</v>
      </c>
      <c r="G92" s="805" t="s">
        <v>2745</v>
      </c>
      <c r="H92" s="946">
        <v>1621</v>
      </c>
    </row>
    <row r="93" spans="2:8" ht="13.5" customHeight="1">
      <c r="B93" s="1537"/>
      <c r="C93" s="1523" t="s">
        <v>2746</v>
      </c>
      <c r="D93" s="1541"/>
      <c r="E93" s="903" t="s">
        <v>2739</v>
      </c>
      <c r="F93" s="904">
        <v>1784</v>
      </c>
      <c r="G93" s="805" t="s">
        <v>2746</v>
      </c>
      <c r="H93" s="946">
        <v>1784</v>
      </c>
    </row>
    <row r="94" spans="2:8" ht="13.5" customHeight="1">
      <c r="B94" s="1538"/>
      <c r="C94" s="1523" t="s">
        <v>2747</v>
      </c>
      <c r="D94" s="1541"/>
      <c r="E94" s="903" t="s">
        <v>2741</v>
      </c>
      <c r="F94" s="904">
        <v>2215</v>
      </c>
      <c r="G94" s="805" t="s">
        <v>2747</v>
      </c>
      <c r="H94" s="946">
        <v>2215</v>
      </c>
    </row>
    <row r="95" spans="2:8" ht="13.5" customHeight="1">
      <c r="B95" s="905"/>
      <c r="C95" s="1529" t="s">
        <v>2748</v>
      </c>
      <c r="D95" s="1530"/>
      <c r="E95" s="906" t="s">
        <v>2733</v>
      </c>
      <c r="F95" s="907">
        <v>1453</v>
      </c>
      <c r="G95" s="805" t="s">
        <v>2748</v>
      </c>
      <c r="H95" s="946">
        <v>1453</v>
      </c>
    </row>
    <row r="96" spans="2:8" ht="13.5" customHeight="1">
      <c r="B96" s="896" t="s">
        <v>2734</v>
      </c>
      <c r="C96" s="1531" t="s">
        <v>2749</v>
      </c>
      <c r="D96" s="1532"/>
      <c r="E96" s="903" t="s">
        <v>2736</v>
      </c>
      <c r="F96" s="904">
        <v>1792</v>
      </c>
      <c r="G96" s="805" t="s">
        <v>2749</v>
      </c>
      <c r="H96" s="946">
        <v>1792</v>
      </c>
    </row>
    <row r="97" spans="2:8" ht="13.5" customHeight="1">
      <c r="B97" s="908" t="s">
        <v>2750</v>
      </c>
      <c r="C97" s="1533" t="s">
        <v>2751</v>
      </c>
      <c r="D97" s="1534"/>
      <c r="E97" s="909" t="s">
        <v>2741</v>
      </c>
      <c r="F97" s="910">
        <v>2432</v>
      </c>
      <c r="G97" s="805" t="s">
        <v>2751</v>
      </c>
      <c r="H97" s="946">
        <v>2432</v>
      </c>
    </row>
    <row r="98" spans="2:8" ht="13.5" customHeight="1">
      <c r="B98" s="1520" t="s">
        <v>2752</v>
      </c>
      <c r="C98" s="1522" t="s">
        <v>2753</v>
      </c>
      <c r="D98" s="1522"/>
      <c r="E98" s="891" t="s">
        <v>2754</v>
      </c>
      <c r="F98" s="892">
        <v>3048</v>
      </c>
      <c r="G98" s="805" t="s">
        <v>2753</v>
      </c>
      <c r="H98" s="946">
        <v>3048</v>
      </c>
    </row>
    <row r="99" spans="2:8" ht="12.75" customHeight="1">
      <c r="B99" s="1520"/>
      <c r="C99" s="1522" t="s">
        <v>2755</v>
      </c>
      <c r="D99" s="1522"/>
      <c r="E99" s="891" t="s">
        <v>2756</v>
      </c>
      <c r="F99" s="892">
        <v>3473</v>
      </c>
      <c r="G99" s="805" t="s">
        <v>2755</v>
      </c>
      <c r="H99" s="946">
        <v>3473</v>
      </c>
    </row>
    <row r="100" spans="2:8" ht="12.75" customHeight="1">
      <c r="B100" s="1520"/>
      <c r="C100" s="1522" t="s">
        <v>2757</v>
      </c>
      <c r="D100" s="1522"/>
      <c r="E100" s="891" t="s">
        <v>2758</v>
      </c>
      <c r="F100" s="892">
        <v>4067</v>
      </c>
      <c r="G100" s="805" t="s">
        <v>2757</v>
      </c>
      <c r="H100" s="946">
        <v>4067</v>
      </c>
    </row>
    <row r="101" spans="2:8" ht="12.75" customHeight="1">
      <c r="B101" s="1520"/>
      <c r="C101" s="1535" t="s">
        <v>2759</v>
      </c>
      <c r="D101" s="1535"/>
      <c r="E101" s="899" t="s">
        <v>2760</v>
      </c>
      <c r="F101" s="900">
        <v>4638</v>
      </c>
      <c r="G101" s="805" t="s">
        <v>2759</v>
      </c>
      <c r="H101" s="946">
        <v>4638</v>
      </c>
    </row>
    <row r="102" spans="2:8" ht="12.75" customHeight="1">
      <c r="B102" s="1519" t="s">
        <v>2761</v>
      </c>
      <c r="C102" s="1522" t="s">
        <v>2762</v>
      </c>
      <c r="D102" s="1522"/>
      <c r="E102" s="891" t="s">
        <v>2763</v>
      </c>
      <c r="F102" s="893">
        <v>9435</v>
      </c>
      <c r="G102" s="805" t="s">
        <v>2762</v>
      </c>
      <c r="H102" s="946">
        <v>9435</v>
      </c>
    </row>
    <row r="103" spans="2:8" ht="12.75" customHeight="1">
      <c r="B103" s="1520"/>
      <c r="C103" s="1522" t="s">
        <v>2764</v>
      </c>
      <c r="D103" s="1522"/>
      <c r="E103" s="891" t="s">
        <v>2765</v>
      </c>
      <c r="F103" s="892">
        <v>11013</v>
      </c>
      <c r="G103" s="805" t="s">
        <v>2764</v>
      </c>
      <c r="H103" s="946">
        <v>11013</v>
      </c>
    </row>
    <row r="104" spans="2:8" ht="12.75" customHeight="1">
      <c r="B104" s="1520"/>
      <c r="C104" s="1523" t="s">
        <v>2766</v>
      </c>
      <c r="D104" s="1524"/>
      <c r="E104" s="891" t="s">
        <v>2767</v>
      </c>
      <c r="F104" s="892">
        <v>12340</v>
      </c>
      <c r="G104" s="805" t="s">
        <v>2766</v>
      </c>
      <c r="H104" s="946">
        <v>12340</v>
      </c>
    </row>
    <row r="105" spans="2:8" ht="12.75" customHeight="1">
      <c r="B105" s="1521"/>
      <c r="C105" s="1525" t="s">
        <v>2768</v>
      </c>
      <c r="D105" s="1526"/>
      <c r="E105" s="912" t="s">
        <v>2769</v>
      </c>
      <c r="F105" s="913">
        <v>13603</v>
      </c>
      <c r="G105" s="805" t="s">
        <v>2768</v>
      </c>
      <c r="H105" s="946">
        <v>13603</v>
      </c>
    </row>
    <row r="106" spans="2:8" ht="13.5" customHeight="1">
      <c r="B106" s="914"/>
      <c r="C106" s="915"/>
      <c r="D106" s="915"/>
      <c r="E106" s="824"/>
      <c r="F106" s="825"/>
      <c r="G106" s="805">
        <v>0</v>
      </c>
      <c r="H106" s="946">
        <v>0</v>
      </c>
    </row>
    <row r="107" spans="2:8" ht="13.5" customHeight="1">
      <c r="B107" s="805"/>
      <c r="C107" s="916" t="s">
        <v>2770</v>
      </c>
      <c r="D107" s="917"/>
      <c r="E107" s="917"/>
      <c r="F107" s="825"/>
      <c r="G107" s="805" t="s">
        <v>2817</v>
      </c>
      <c r="H107" s="946">
        <v>0</v>
      </c>
    </row>
    <row r="108" spans="2:8" ht="17.25">
      <c r="C108" s="824"/>
      <c r="D108" s="824"/>
      <c r="E108" s="824"/>
      <c r="F108" s="825"/>
      <c r="G108" s="805">
        <v>0</v>
      </c>
      <c r="H108" s="946">
        <v>0</v>
      </c>
    </row>
    <row r="109" spans="2:8" ht="14.25">
      <c r="B109" s="885" t="s">
        <v>2771</v>
      </c>
      <c r="C109" s="1527" t="s">
        <v>2702</v>
      </c>
      <c r="D109" s="1528"/>
      <c r="E109" s="886" t="s">
        <v>2673</v>
      </c>
      <c r="F109" s="887" t="s">
        <v>2704</v>
      </c>
      <c r="G109" s="805" t="s">
        <v>2702</v>
      </c>
      <c r="H109" s="946" t="s">
        <v>2704</v>
      </c>
    </row>
    <row r="110" spans="2:8" ht="14.25">
      <c r="B110" s="918" t="s">
        <v>2772</v>
      </c>
      <c r="C110" s="919" t="s">
        <v>2773</v>
      </c>
      <c r="D110" s="920"/>
      <c r="E110" s="921" t="s">
        <v>113</v>
      </c>
      <c r="F110" s="892">
        <v>27</v>
      </c>
      <c r="G110" s="805" t="s">
        <v>2773</v>
      </c>
      <c r="H110" s="946">
        <v>27</v>
      </c>
    </row>
    <row r="111" spans="2:8" ht="14.25">
      <c r="B111" s="918" t="s">
        <v>2774</v>
      </c>
      <c r="C111" s="919" t="s">
        <v>2775</v>
      </c>
      <c r="D111" s="920"/>
      <c r="E111" s="921" t="s">
        <v>124</v>
      </c>
      <c r="F111" s="892">
        <v>52</v>
      </c>
      <c r="G111" s="805" t="s">
        <v>2775</v>
      </c>
      <c r="H111" s="946">
        <v>52</v>
      </c>
    </row>
    <row r="112" spans="2:8" ht="14.25">
      <c r="B112" s="918" t="s">
        <v>2776</v>
      </c>
      <c r="C112" s="919" t="s">
        <v>2777</v>
      </c>
      <c r="D112" s="911"/>
      <c r="E112" s="921" t="s">
        <v>135</v>
      </c>
      <c r="F112" s="892">
        <v>65</v>
      </c>
      <c r="G112" s="805" t="s">
        <v>2777</v>
      </c>
      <c r="H112" s="946">
        <v>65</v>
      </c>
    </row>
    <row r="113" spans="2:8" ht="14.25">
      <c r="B113" s="918" t="s">
        <v>2778</v>
      </c>
      <c r="C113" s="919" t="s">
        <v>2779</v>
      </c>
      <c r="D113" s="911"/>
      <c r="E113" s="921" t="s">
        <v>163</v>
      </c>
      <c r="F113" s="892">
        <v>84</v>
      </c>
      <c r="G113" s="805" t="s">
        <v>2779</v>
      </c>
      <c r="H113" s="946">
        <v>84</v>
      </c>
    </row>
    <row r="114" spans="2:8" ht="14.25">
      <c r="B114" s="918" t="s">
        <v>2780</v>
      </c>
      <c r="C114" s="919" t="s">
        <v>2781</v>
      </c>
      <c r="D114" s="911"/>
      <c r="E114" s="921" t="s">
        <v>719</v>
      </c>
      <c r="F114" s="892">
        <v>76</v>
      </c>
      <c r="G114" s="805" t="s">
        <v>2781</v>
      </c>
      <c r="H114" s="946">
        <v>76</v>
      </c>
    </row>
    <row r="115" spans="2:8" ht="14.25">
      <c r="B115" s="922" t="s">
        <v>2782</v>
      </c>
      <c r="C115" s="923" t="s">
        <v>2783</v>
      </c>
      <c r="D115" s="924"/>
      <c r="E115" s="925" t="s">
        <v>2784</v>
      </c>
      <c r="F115" s="889">
        <v>68</v>
      </c>
      <c r="G115" s="805" t="s">
        <v>2783</v>
      </c>
      <c r="H115" s="946">
        <v>68</v>
      </c>
    </row>
    <row r="116" spans="2:8" ht="14.25">
      <c r="B116" s="926" t="s">
        <v>2785</v>
      </c>
      <c r="C116" s="927" t="s">
        <v>2786</v>
      </c>
      <c r="D116" s="920"/>
      <c r="E116" s="921" t="s">
        <v>2787</v>
      </c>
      <c r="F116" s="892">
        <v>68</v>
      </c>
      <c r="G116" s="805" t="s">
        <v>2786</v>
      </c>
      <c r="H116" s="946">
        <v>68</v>
      </c>
    </row>
    <row r="117" spans="2:8" ht="14.25">
      <c r="B117" s="926" t="s">
        <v>2788</v>
      </c>
      <c r="C117" s="927" t="s">
        <v>2789</v>
      </c>
      <c r="D117" s="920"/>
      <c r="E117" s="921" t="s">
        <v>2790</v>
      </c>
      <c r="F117" s="892">
        <v>109</v>
      </c>
      <c r="G117" s="805" t="s">
        <v>2789</v>
      </c>
      <c r="H117" s="946">
        <v>109</v>
      </c>
    </row>
    <row r="118" spans="2:8" ht="14.25">
      <c r="B118" s="926" t="s">
        <v>2791</v>
      </c>
      <c r="C118" s="927" t="s">
        <v>2789</v>
      </c>
      <c r="D118" s="920"/>
      <c r="E118" s="921" t="s">
        <v>2790</v>
      </c>
      <c r="F118" s="892">
        <v>109</v>
      </c>
      <c r="G118" s="805"/>
      <c r="H118" s="946">
        <v>109</v>
      </c>
    </row>
    <row r="119" spans="2:8" ht="14.25">
      <c r="B119" s="926" t="s">
        <v>2792</v>
      </c>
      <c r="C119" s="927" t="s">
        <v>2793</v>
      </c>
      <c r="D119" s="920"/>
      <c r="E119" s="921" t="s">
        <v>2794</v>
      </c>
      <c r="F119" s="892">
        <v>113</v>
      </c>
      <c r="G119" s="805" t="s">
        <v>2793</v>
      </c>
      <c r="H119" s="946">
        <v>113</v>
      </c>
    </row>
    <row r="120" spans="2:8" ht="14.25">
      <c r="B120" s="918" t="s">
        <v>2795</v>
      </c>
      <c r="C120" s="927" t="s">
        <v>2796</v>
      </c>
      <c r="D120" s="920"/>
      <c r="E120" s="921" t="s">
        <v>2797</v>
      </c>
      <c r="F120" s="892">
        <v>292</v>
      </c>
      <c r="G120" s="805" t="s">
        <v>2796</v>
      </c>
      <c r="H120" s="946">
        <v>292</v>
      </c>
    </row>
    <row r="121" spans="2:8" ht="14.25">
      <c r="B121" s="918" t="s">
        <v>2798</v>
      </c>
      <c r="C121" s="927" t="s">
        <v>2799</v>
      </c>
      <c r="D121" s="920"/>
      <c r="E121" s="921" t="s">
        <v>2800</v>
      </c>
      <c r="F121" s="892">
        <v>411</v>
      </c>
      <c r="G121" s="805" t="s">
        <v>2799</v>
      </c>
      <c r="H121" s="946">
        <v>411</v>
      </c>
    </row>
    <row r="122" spans="2:8" ht="14.25">
      <c r="B122" s="928" t="s">
        <v>2801</v>
      </c>
      <c r="C122" s="929" t="s">
        <v>2802</v>
      </c>
      <c r="D122" s="930"/>
      <c r="E122" s="931" t="s">
        <v>2803</v>
      </c>
      <c r="F122" s="900">
        <v>512</v>
      </c>
      <c r="G122" s="805" t="s">
        <v>2802</v>
      </c>
      <c r="H122" s="946">
        <v>512</v>
      </c>
    </row>
    <row r="123" spans="2:8" ht="14.25">
      <c r="B123" s="932" t="s">
        <v>2804</v>
      </c>
      <c r="C123" s="933" t="s">
        <v>2805</v>
      </c>
      <c r="D123" s="920"/>
      <c r="E123" s="921" t="s">
        <v>264</v>
      </c>
      <c r="F123" s="892">
        <v>192</v>
      </c>
      <c r="G123" s="805" t="s">
        <v>2805</v>
      </c>
      <c r="H123" s="946">
        <v>192</v>
      </c>
    </row>
    <row r="124" spans="2:8" ht="14.25">
      <c r="B124" s="918" t="s">
        <v>2806</v>
      </c>
      <c r="C124" s="927" t="s">
        <v>2807</v>
      </c>
      <c r="D124" s="920"/>
      <c r="E124" s="921" t="s">
        <v>320</v>
      </c>
      <c r="F124" s="892">
        <v>302</v>
      </c>
      <c r="G124" s="805" t="s">
        <v>2807</v>
      </c>
      <c r="H124" s="946">
        <v>302</v>
      </c>
    </row>
    <row r="125" spans="2:8" ht="14.25">
      <c r="B125" s="918" t="s">
        <v>2808</v>
      </c>
      <c r="C125" s="927" t="s">
        <v>2809</v>
      </c>
      <c r="D125" s="920"/>
      <c r="E125" s="921" t="s">
        <v>2810</v>
      </c>
      <c r="F125" s="892">
        <v>244</v>
      </c>
      <c r="G125" s="805" t="s">
        <v>2809</v>
      </c>
      <c r="H125" s="946">
        <v>244</v>
      </c>
    </row>
    <row r="126" spans="2:8" ht="14.25">
      <c r="B126" s="918" t="s">
        <v>2811</v>
      </c>
      <c r="C126" s="927" t="s">
        <v>2812</v>
      </c>
      <c r="D126" s="920"/>
      <c r="E126" s="921" t="s">
        <v>2813</v>
      </c>
      <c r="F126" s="892">
        <v>429</v>
      </c>
      <c r="G126" s="805" t="s">
        <v>2812</v>
      </c>
      <c r="H126" s="946">
        <v>429</v>
      </c>
    </row>
    <row r="127" spans="2:8" ht="14.25">
      <c r="B127" s="928" t="s">
        <v>2814</v>
      </c>
      <c r="C127" s="929" t="s">
        <v>2815</v>
      </c>
      <c r="D127" s="934"/>
      <c r="E127" s="931" t="s">
        <v>2816</v>
      </c>
      <c r="F127" s="900">
        <v>429</v>
      </c>
      <c r="G127" s="805" t="s">
        <v>2815</v>
      </c>
      <c r="H127" s="946">
        <v>429</v>
      </c>
    </row>
    <row r="128" spans="2:8" ht="17.25">
      <c r="B128" s="935"/>
      <c r="C128" s="936"/>
      <c r="D128" s="936"/>
      <c r="E128" s="937"/>
      <c r="F128" s="938"/>
    </row>
    <row r="129" spans="6:6" ht="17.25">
      <c r="F129" s="938"/>
    </row>
  </sheetData>
  <mergeCells count="69">
    <mergeCell ref="B4:C4"/>
    <mergeCell ref="D4:E4"/>
    <mergeCell ref="C7:D7"/>
    <mergeCell ref="B30:B37"/>
    <mergeCell ref="E33:E34"/>
    <mergeCell ref="C37:D37"/>
    <mergeCell ref="E17:E18"/>
    <mergeCell ref="E19:E20"/>
    <mergeCell ref="C64:D64"/>
    <mergeCell ref="B38:B41"/>
    <mergeCell ref="C39:D39"/>
    <mergeCell ref="C42:D42"/>
    <mergeCell ref="B43:B47"/>
    <mergeCell ref="B48:B53"/>
    <mergeCell ref="B55:B64"/>
    <mergeCell ref="C55:D55"/>
    <mergeCell ref="C56:D56"/>
    <mergeCell ref="C57:D57"/>
    <mergeCell ref="C58:D58"/>
    <mergeCell ref="C59:D59"/>
    <mergeCell ref="C60:D60"/>
    <mergeCell ref="C61:D61"/>
    <mergeCell ref="C62:D62"/>
    <mergeCell ref="C63:D63"/>
    <mergeCell ref="C67:D67"/>
    <mergeCell ref="B68:B77"/>
    <mergeCell ref="C68:D68"/>
    <mergeCell ref="C69:D69"/>
    <mergeCell ref="C70:D70"/>
    <mergeCell ref="C71:D71"/>
    <mergeCell ref="C72:D72"/>
    <mergeCell ref="C73:D73"/>
    <mergeCell ref="C74:D74"/>
    <mergeCell ref="C75:D75"/>
    <mergeCell ref="C89:D89"/>
    <mergeCell ref="C76:D76"/>
    <mergeCell ref="C77:D77"/>
    <mergeCell ref="B78:B83"/>
    <mergeCell ref="C78:D78"/>
    <mergeCell ref="C79:D79"/>
    <mergeCell ref="C80:D80"/>
    <mergeCell ref="C81:D81"/>
    <mergeCell ref="C82:D82"/>
    <mergeCell ref="C83:D83"/>
    <mergeCell ref="C84:D84"/>
    <mergeCell ref="C85:D85"/>
    <mergeCell ref="C86:D86"/>
    <mergeCell ref="C87:D87"/>
    <mergeCell ref="C88:D88"/>
    <mergeCell ref="B90:B94"/>
    <mergeCell ref="C90:D90"/>
    <mergeCell ref="C91:D91"/>
    <mergeCell ref="C92:D92"/>
    <mergeCell ref="C93:D93"/>
    <mergeCell ref="C94:D94"/>
    <mergeCell ref="C109:D109"/>
    <mergeCell ref="C95:D95"/>
    <mergeCell ref="C96:D96"/>
    <mergeCell ref="C97:D97"/>
    <mergeCell ref="B98:B101"/>
    <mergeCell ref="C98:D98"/>
    <mergeCell ref="C99:D99"/>
    <mergeCell ref="C100:D100"/>
    <mergeCell ref="C101:D101"/>
    <mergeCell ref="B102:B105"/>
    <mergeCell ref="C102:D102"/>
    <mergeCell ref="C103:D103"/>
    <mergeCell ref="C104:D104"/>
    <mergeCell ref="C105:D105"/>
  </mergeCells>
  <pageMargins left="0.70866141732283472" right="0.70866141732283472" top="0.74803149606299213" bottom="0.74803149606299213" header="0.31496062992125984" footer="0.31496062992125984"/>
  <pageSetup paperSize="9" scale="55" orientation="portrait" r:id="rId1"/>
  <headerFooter>
    <oddFooter>&amp;L_x000D_&amp;1#&amp;"Calibri"&amp;10&amp;K000000 Internal Communication: For internal &amp; partner use only.</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2B1B6-C3A9-4385-B8A6-DB78CE619E43}">
  <sheetPr>
    <tabColor rgb="FF92D050"/>
  </sheetPr>
  <dimension ref="A1:AF238"/>
  <sheetViews>
    <sheetView zoomScaleNormal="100" workbookViewId="0">
      <pane xSplit="5" ySplit="4" topLeftCell="F5" activePane="bottomRight" state="frozen"/>
      <selection pane="topRight" activeCell="E1" sqref="E1"/>
      <selection pane="bottomLeft" activeCell="A5" sqref="A5"/>
      <selection pane="bottomRight" activeCell="E106" sqref="E106"/>
    </sheetView>
  </sheetViews>
  <sheetFormatPr baseColWidth="10" defaultColWidth="11.42578125" defaultRowHeight="12.75" outlineLevelRow="1"/>
  <cols>
    <col min="1" max="1" width="9.140625" style="23" customWidth="1"/>
    <col min="2" max="2" width="17.85546875" style="23" customWidth="1"/>
    <col min="3" max="3" width="44.7109375" style="23" bestFit="1" customWidth="1"/>
    <col min="4" max="4" width="8" style="23" bestFit="1" customWidth="1"/>
    <col min="5" max="5" width="7.140625" style="23" customWidth="1"/>
    <col min="6" max="6" width="11.42578125" style="23"/>
    <col min="7" max="11" width="13.28515625" style="23" bestFit="1" customWidth="1"/>
    <col min="12" max="12" width="9" style="23" customWidth="1"/>
    <col min="13" max="13" width="10" style="23" bestFit="1" customWidth="1"/>
    <col min="14" max="16" width="11.42578125" style="23"/>
    <col min="17" max="17" width="13.85546875" style="23" bestFit="1" customWidth="1"/>
    <col min="18" max="18" width="16.5703125" style="23" customWidth="1"/>
    <col min="19" max="19" width="15" style="23" hidden="1" customWidth="1"/>
    <col min="20" max="20" width="13.28515625" style="23" bestFit="1" customWidth="1"/>
    <col min="21" max="21" width="16.5703125" style="23" customWidth="1"/>
    <col min="22" max="22" width="16.42578125" style="23" customWidth="1"/>
    <col min="23" max="23" width="9.28515625" style="25" customWidth="1"/>
    <col min="24" max="24" width="12.85546875" style="23" bestFit="1" customWidth="1"/>
    <col min="25" max="26" width="11.42578125" style="23"/>
    <col min="27" max="27" width="26.140625" style="23" customWidth="1"/>
    <col min="28" max="28" width="12.28515625" style="23" bestFit="1" customWidth="1"/>
    <col min="29" max="31" width="11.42578125" style="23"/>
    <col min="32" max="32" width="12.28515625" style="23" bestFit="1" customWidth="1"/>
    <col min="33" max="16384" width="11.42578125" style="23"/>
  </cols>
  <sheetData>
    <row r="1" spans="1:26" ht="39" customHeight="1" thickBot="1">
      <c r="A1" s="22"/>
      <c r="B1" s="22" t="e" vm="1">
        <f>INDEX(ER2A!$E$1:$E$13,ER2A!$B$17)</f>
        <v>#VALUE!</v>
      </c>
      <c r="C1" s="1159" t="str">
        <f>('DEVIS CLT - SE'!H1)&amp;" - "&amp;('DEVIS CLT - SE'!B6)&amp;" - "&amp;('DEVIS CLT - SE'!B7)</f>
        <v xml:space="preserve"> - Affaire - Lieu</v>
      </c>
      <c r="D1" s="1160"/>
      <c r="E1" s="1161"/>
      <c r="F1" s="1168" t="s">
        <v>454</v>
      </c>
      <c r="G1" s="1169"/>
      <c r="H1" s="1169"/>
      <c r="I1" s="1169"/>
      <c r="J1" s="1169"/>
      <c r="K1" s="1169"/>
      <c r="L1" s="1169"/>
      <c r="M1" s="1169"/>
      <c r="N1" s="1169"/>
      <c r="O1" s="1169"/>
      <c r="P1" s="1169"/>
      <c r="Q1" s="1169"/>
      <c r="R1" s="1170"/>
      <c r="S1" s="22"/>
      <c r="T1" s="22"/>
      <c r="U1" s="22"/>
      <c r="V1" s="665" t="s">
        <v>453</v>
      </c>
      <c r="W1" s="673">
        <v>80</v>
      </c>
      <c r="X1" s="665"/>
      <c r="Y1" s="665"/>
      <c r="Z1" s="665"/>
    </row>
    <row r="2" spans="1:26" ht="13.5" thickBot="1">
      <c r="A2" s="1155" t="s">
        <v>441</v>
      </c>
      <c r="B2" s="1156"/>
      <c r="C2" s="1162"/>
      <c r="D2" s="1163"/>
      <c r="E2" s="1164"/>
      <c r="F2" s="22"/>
      <c r="G2" s="22"/>
      <c r="H2" s="22"/>
      <c r="I2" s="22"/>
      <c r="J2" s="22"/>
      <c r="K2" s="22"/>
      <c r="L2" s="22"/>
      <c r="M2" s="22"/>
      <c r="N2" s="22"/>
      <c r="O2" s="22"/>
      <c r="P2" s="22"/>
      <c r="Q2" s="22"/>
      <c r="R2" s="22"/>
      <c r="S2" s="22"/>
      <c r="T2" s="22"/>
      <c r="U2" s="22"/>
      <c r="V2" s="665" t="s">
        <v>455</v>
      </c>
      <c r="W2" s="674">
        <v>0.98</v>
      </c>
      <c r="X2" s="665"/>
      <c r="Y2" s="665"/>
      <c r="Z2" s="665"/>
    </row>
    <row r="3" spans="1:26" ht="24.75" customHeight="1" thickBot="1">
      <c r="A3" s="1157"/>
      <c r="B3" s="1158"/>
      <c r="C3" s="1165"/>
      <c r="D3" s="1166"/>
      <c r="E3" s="1167"/>
      <c r="F3" s="1153" t="s">
        <v>458</v>
      </c>
      <c r="G3" s="1153"/>
      <c r="H3" s="1153"/>
      <c r="I3" s="1153"/>
      <c r="J3" s="1153"/>
      <c r="K3" s="1154"/>
      <c r="L3" s="1152" t="s">
        <v>453</v>
      </c>
      <c r="M3" s="1153"/>
      <c r="N3" s="1153"/>
      <c r="O3" s="1154"/>
      <c r="P3" s="1051" t="s">
        <v>1271</v>
      </c>
      <c r="Q3" s="1128" t="s">
        <v>1272</v>
      </c>
      <c r="R3" s="1128" t="s">
        <v>459</v>
      </c>
      <c r="S3" s="26"/>
      <c r="T3" s="1150" t="s">
        <v>465</v>
      </c>
      <c r="U3" s="1112" t="s">
        <v>459</v>
      </c>
      <c r="V3" s="665" t="s">
        <v>456</v>
      </c>
      <c r="W3" s="673">
        <v>20.5</v>
      </c>
      <c r="X3" s="665"/>
      <c r="Y3" s="665"/>
      <c r="Z3" s="665"/>
    </row>
    <row r="4" spans="1:26" s="28" customFormat="1" ht="16.5" thickBot="1">
      <c r="A4" s="27"/>
      <c r="B4" s="27"/>
      <c r="C4" s="27"/>
      <c r="D4" s="27" t="s">
        <v>2437</v>
      </c>
      <c r="E4" s="584" t="s">
        <v>1273</v>
      </c>
      <c r="F4" s="585" t="s">
        <v>460</v>
      </c>
      <c r="G4" s="585" t="s">
        <v>461</v>
      </c>
      <c r="H4" s="585" t="s">
        <v>461</v>
      </c>
      <c r="I4" s="585" t="s">
        <v>462</v>
      </c>
      <c r="J4" s="604" t="s">
        <v>463</v>
      </c>
      <c r="K4" s="585" t="s">
        <v>2487</v>
      </c>
      <c r="L4" s="176" t="s">
        <v>464</v>
      </c>
      <c r="M4" s="176" t="s">
        <v>1274</v>
      </c>
      <c r="N4" s="604" t="s">
        <v>463</v>
      </c>
      <c r="O4" s="176" t="s">
        <v>2487</v>
      </c>
      <c r="P4" s="1052"/>
      <c r="Q4" s="1129"/>
      <c r="R4" s="1129"/>
      <c r="S4" s="586" t="s">
        <v>465</v>
      </c>
      <c r="T4" s="1151"/>
      <c r="U4" s="1113"/>
      <c r="V4" s="665" t="s">
        <v>457</v>
      </c>
      <c r="W4" s="673">
        <v>95</v>
      </c>
      <c r="X4" s="675"/>
      <c r="Y4" s="675"/>
      <c r="Z4" s="675"/>
    </row>
    <row r="5" spans="1:26" ht="12.75" customHeight="1">
      <c r="A5" s="177"/>
      <c r="B5" s="1145" t="s">
        <v>452</v>
      </c>
      <c r="C5" s="587" t="str">
        <f>'CHIFFRAGE GE'!E14</f>
        <v>KD110</v>
      </c>
      <c r="D5" s="588"/>
      <c r="E5" s="588">
        <v>1</v>
      </c>
      <c r="F5" s="589">
        <f>'CHIFFRAGE GE'!F271</f>
        <v>15940.599999999999</v>
      </c>
      <c r="G5" s="590">
        <f>+E5*F5</f>
        <v>15940.599999999999</v>
      </c>
      <c r="H5" s="1146">
        <f>SUM(G5:G10)</f>
        <v>15940.599999999999</v>
      </c>
      <c r="I5" s="591">
        <f>IF(ISBLANK(E5),"",F5*$S$5)</f>
        <v>19925.75</v>
      </c>
      <c r="J5" s="660">
        <f t="shared" ref="J5:J18" si="0">IFERROR(E5*I5,0)</f>
        <v>19925.75</v>
      </c>
      <c r="K5" s="1146">
        <f>SUM(J5:J10)</f>
        <v>19925.75</v>
      </c>
      <c r="L5" s="589">
        <v>2</v>
      </c>
      <c r="M5" s="592">
        <f t="shared" ref="M5:M24" si="1">E5*L5</f>
        <v>2</v>
      </c>
      <c r="N5" s="660">
        <f t="shared" ref="N5:N18" si="2">M5*$W$1</f>
        <v>160</v>
      </c>
      <c r="O5" s="1147">
        <f>SUM(N5:N10)</f>
        <v>160</v>
      </c>
      <c r="P5" s="1148">
        <f>SUM(M5:M10)</f>
        <v>2</v>
      </c>
      <c r="Q5" s="593">
        <f>IFERROR(J5+N5,"")</f>
        <v>20085.75</v>
      </c>
      <c r="R5" s="1149">
        <f>K5+O5</f>
        <v>20085.75</v>
      </c>
      <c r="S5" s="1130">
        <f>T5+1</f>
        <v>1.25</v>
      </c>
      <c r="T5" s="1131">
        <f>'CHIFFRAGE GE'!H19</f>
        <v>0.25</v>
      </c>
      <c r="U5" s="1114">
        <f>IF(R5=0,R5,R5+(($U$174)*((R5/($R$171+$R$172-$R$156)))))</f>
        <v>20800.330197586274</v>
      </c>
      <c r="V5" s="665"/>
      <c r="W5" s="667"/>
      <c r="X5" s="665"/>
      <c r="Y5" s="665"/>
      <c r="Z5" s="665"/>
    </row>
    <row r="6" spans="1:26" ht="12.75" customHeight="1">
      <c r="A6" s="177"/>
      <c r="B6" s="1133"/>
      <c r="C6" s="466" t="s">
        <v>1275</v>
      </c>
      <c r="D6" s="80"/>
      <c r="E6" s="80"/>
      <c r="F6" s="178"/>
      <c r="G6" s="179">
        <f t="shared" ref="G6:G106" si="3">+E6*F6</f>
        <v>0</v>
      </c>
      <c r="H6" s="1136"/>
      <c r="I6" s="180" t="str">
        <f>IF(ISBLANK(E6),"",F6*$S$5)</f>
        <v/>
      </c>
      <c r="J6" s="181">
        <f t="shared" si="0"/>
        <v>0</v>
      </c>
      <c r="K6" s="1136"/>
      <c r="L6" s="178"/>
      <c r="M6" s="570">
        <f t="shared" si="1"/>
        <v>0</v>
      </c>
      <c r="N6" s="181">
        <f t="shared" si="2"/>
        <v>0</v>
      </c>
      <c r="O6" s="1139"/>
      <c r="P6" s="1142"/>
      <c r="Q6" s="195">
        <f t="shared" ref="Q6:Q106" si="4">IFERROR(J6+N6,"")</f>
        <v>0</v>
      </c>
      <c r="R6" s="1144"/>
      <c r="S6" s="1067"/>
      <c r="T6" s="1132"/>
      <c r="U6" s="1115"/>
      <c r="V6" s="665"/>
      <c r="W6" s="667"/>
      <c r="X6" s="665"/>
      <c r="Y6" s="665"/>
      <c r="Z6" s="665"/>
    </row>
    <row r="7" spans="1:26" ht="12.75" customHeight="1">
      <c r="A7" s="177"/>
      <c r="B7" s="1133"/>
      <c r="C7" s="466" t="s">
        <v>1276</v>
      </c>
      <c r="D7" s="80"/>
      <c r="E7" s="80"/>
      <c r="F7" s="178">
        <v>250</v>
      </c>
      <c r="G7" s="179">
        <f t="shared" si="3"/>
        <v>0</v>
      </c>
      <c r="H7" s="1136"/>
      <c r="I7" s="180" t="str">
        <f t="shared" ref="I7:I10" si="5">IF(ISBLANK(E7),"",F7*$S$5)</f>
        <v/>
      </c>
      <c r="J7" s="181">
        <f t="shared" si="0"/>
        <v>0</v>
      </c>
      <c r="K7" s="1136"/>
      <c r="L7" s="178">
        <v>10</v>
      </c>
      <c r="M7" s="570">
        <f t="shared" si="1"/>
        <v>0</v>
      </c>
      <c r="N7" s="181">
        <f t="shared" si="2"/>
        <v>0</v>
      </c>
      <c r="O7" s="1139"/>
      <c r="P7" s="1142"/>
      <c r="Q7" s="195">
        <f t="shared" si="4"/>
        <v>0</v>
      </c>
      <c r="R7" s="1144"/>
      <c r="S7" s="1067"/>
      <c r="T7" s="1132"/>
      <c r="U7" s="1115"/>
      <c r="V7" s="665"/>
      <c r="W7" s="667"/>
      <c r="X7" s="665"/>
      <c r="Y7" s="665"/>
      <c r="Z7" s="665"/>
    </row>
    <row r="8" spans="1:26" ht="12.75" customHeight="1">
      <c r="A8" s="177"/>
      <c r="B8" s="1134"/>
      <c r="C8" s="466"/>
      <c r="D8" s="80"/>
      <c r="E8" s="80"/>
      <c r="F8" s="178"/>
      <c r="G8" s="179">
        <f t="shared" si="3"/>
        <v>0</v>
      </c>
      <c r="H8" s="1136"/>
      <c r="I8" s="180" t="str">
        <f t="shared" si="5"/>
        <v/>
      </c>
      <c r="J8" s="181">
        <f t="shared" si="0"/>
        <v>0</v>
      </c>
      <c r="K8" s="1136"/>
      <c r="L8" s="178"/>
      <c r="M8" s="570">
        <f t="shared" si="1"/>
        <v>0</v>
      </c>
      <c r="N8" s="181">
        <f t="shared" si="2"/>
        <v>0</v>
      </c>
      <c r="O8" s="1139"/>
      <c r="P8" s="1142"/>
      <c r="Q8" s="195">
        <f t="shared" si="4"/>
        <v>0</v>
      </c>
      <c r="R8" s="1144"/>
      <c r="S8" s="1067"/>
      <c r="T8" s="1132"/>
      <c r="U8" s="1115"/>
      <c r="V8" s="665"/>
      <c r="W8" s="667"/>
      <c r="X8" s="665"/>
      <c r="Y8" s="665"/>
      <c r="Z8" s="665"/>
    </row>
    <row r="9" spans="1:26" ht="12.75" customHeight="1">
      <c r="A9" s="177"/>
      <c r="B9" s="1134"/>
      <c r="C9" s="466" t="s">
        <v>1277</v>
      </c>
      <c r="D9" s="80"/>
      <c r="E9" s="80"/>
      <c r="F9" s="178"/>
      <c r="G9" s="179">
        <f t="shared" si="3"/>
        <v>0</v>
      </c>
      <c r="H9" s="1136"/>
      <c r="I9" s="180" t="str">
        <f t="shared" si="5"/>
        <v/>
      </c>
      <c r="J9" s="181">
        <f t="shared" si="0"/>
        <v>0</v>
      </c>
      <c r="K9" s="1136"/>
      <c r="L9" s="178"/>
      <c r="M9" s="570">
        <f t="shared" si="1"/>
        <v>0</v>
      </c>
      <c r="N9" s="181">
        <f t="shared" si="2"/>
        <v>0</v>
      </c>
      <c r="O9" s="1139"/>
      <c r="P9" s="1142"/>
      <c r="Q9" s="195">
        <f t="shared" si="4"/>
        <v>0</v>
      </c>
      <c r="R9" s="1144"/>
      <c r="S9" s="1067"/>
      <c r="T9" s="1132"/>
      <c r="U9" s="1115"/>
      <c r="V9" s="665"/>
      <c r="W9" s="667"/>
      <c r="X9" s="665"/>
      <c r="Y9" s="665"/>
      <c r="Z9" s="665"/>
    </row>
    <row r="10" spans="1:26" ht="12.75" customHeight="1">
      <c r="A10" s="177"/>
      <c r="B10" s="1134"/>
      <c r="C10" s="550"/>
      <c r="D10" s="81"/>
      <c r="E10" s="81"/>
      <c r="F10" s="183"/>
      <c r="G10" s="184">
        <f t="shared" si="3"/>
        <v>0</v>
      </c>
      <c r="H10" s="1137"/>
      <c r="I10" s="180" t="str">
        <f t="shared" si="5"/>
        <v/>
      </c>
      <c r="J10" s="181">
        <f t="shared" si="0"/>
        <v>0</v>
      </c>
      <c r="K10" s="1137"/>
      <c r="L10" s="183"/>
      <c r="M10" s="571">
        <f t="shared" si="1"/>
        <v>0</v>
      </c>
      <c r="N10" s="185">
        <f t="shared" si="2"/>
        <v>0</v>
      </c>
      <c r="O10" s="1140"/>
      <c r="P10" s="1143"/>
      <c r="Q10" s="583">
        <f t="shared" si="4"/>
        <v>0</v>
      </c>
      <c r="R10" s="1144"/>
      <c r="S10" s="1067"/>
      <c r="T10" s="1132"/>
      <c r="U10" s="1115"/>
      <c r="V10" s="665"/>
      <c r="W10" s="667"/>
      <c r="X10" s="665"/>
      <c r="Y10" s="665"/>
      <c r="Z10" s="665"/>
    </row>
    <row r="11" spans="1:26" ht="12.75" hidden="1" customHeight="1" outlineLevel="1">
      <c r="A11" s="177"/>
      <c r="B11" s="1133" t="s">
        <v>452</v>
      </c>
      <c r="C11" s="465" t="s">
        <v>1278</v>
      </c>
      <c r="D11" s="79"/>
      <c r="E11" s="79"/>
      <c r="F11" s="178"/>
      <c r="G11" s="186">
        <f t="shared" si="3"/>
        <v>0</v>
      </c>
      <c r="H11" s="1135">
        <f>SUM(G11:G17)</f>
        <v>0</v>
      </c>
      <c r="I11" s="188" t="str">
        <f>IF(ISBLANK(E11),"",F11*$S$11)</f>
        <v/>
      </c>
      <c r="J11" s="181">
        <f t="shared" si="0"/>
        <v>0</v>
      </c>
      <c r="K11" s="1135">
        <f>SUM(J11:J17)</f>
        <v>0</v>
      </c>
      <c r="L11" s="178"/>
      <c r="M11" s="570">
        <f t="shared" si="1"/>
        <v>0</v>
      </c>
      <c r="N11" s="181">
        <f t="shared" si="2"/>
        <v>0</v>
      </c>
      <c r="O11" s="1138">
        <f t="shared" ref="O11" si="6">SUM(N11:N17)</f>
        <v>0</v>
      </c>
      <c r="P11" s="1141">
        <f>SUM(M11:M17)</f>
        <v>0</v>
      </c>
      <c r="Q11" s="182">
        <f t="shared" si="4"/>
        <v>0</v>
      </c>
      <c r="R11" s="1144">
        <f>K11+O11</f>
        <v>0</v>
      </c>
      <c r="S11" s="1067">
        <f>T11+1</f>
        <v>1.25</v>
      </c>
      <c r="T11" s="1120">
        <f>T5</f>
        <v>0.25</v>
      </c>
      <c r="U11" s="1115">
        <f>IF(R11=0,R11,R11+(($U$174)*((R11/($R$171+$R$172-$R$156)))))</f>
        <v>0</v>
      </c>
      <c r="V11" s="665"/>
      <c r="W11" s="667"/>
      <c r="X11" s="665"/>
      <c r="Y11" s="665"/>
      <c r="Z11" s="665"/>
    </row>
    <row r="12" spans="1:26" ht="12.75" hidden="1" customHeight="1" outlineLevel="1">
      <c r="A12" s="177"/>
      <c r="B12" s="1133"/>
      <c r="C12" s="466" t="s">
        <v>1279</v>
      </c>
      <c r="D12" s="80"/>
      <c r="E12" s="80"/>
      <c r="F12" s="178">
        <v>1000</v>
      </c>
      <c r="G12" s="179">
        <f t="shared" si="3"/>
        <v>0</v>
      </c>
      <c r="H12" s="1136"/>
      <c r="I12" s="180" t="str">
        <f>IF(ISBLANK(E12),"",F12*$S$11)</f>
        <v/>
      </c>
      <c r="J12" s="181">
        <f t="shared" si="0"/>
        <v>0</v>
      </c>
      <c r="K12" s="1136"/>
      <c r="L12" s="178">
        <v>20</v>
      </c>
      <c r="M12" s="570">
        <f t="shared" si="1"/>
        <v>0</v>
      </c>
      <c r="N12" s="181">
        <f t="shared" si="2"/>
        <v>0</v>
      </c>
      <c r="O12" s="1139"/>
      <c r="P12" s="1142"/>
      <c r="Q12" s="195">
        <f t="shared" si="4"/>
        <v>0</v>
      </c>
      <c r="R12" s="1144"/>
      <c r="S12" s="1067"/>
      <c r="T12" s="1120"/>
      <c r="U12" s="1115"/>
      <c r="V12" s="665"/>
      <c r="W12" s="667"/>
      <c r="X12" s="665"/>
      <c r="Y12" s="665"/>
      <c r="Z12" s="665"/>
    </row>
    <row r="13" spans="1:26" ht="12.75" hidden="1" customHeight="1" outlineLevel="1">
      <c r="A13" s="177"/>
      <c r="B13" s="1133"/>
      <c r="C13" s="466" t="s">
        <v>1280</v>
      </c>
      <c r="D13" s="80"/>
      <c r="E13" s="80"/>
      <c r="F13" s="178"/>
      <c r="G13" s="179">
        <f t="shared" si="3"/>
        <v>0</v>
      </c>
      <c r="H13" s="1136"/>
      <c r="I13" s="180" t="str">
        <f>IF(ISBLANK(E13),"",F13*$S$11)</f>
        <v/>
      </c>
      <c r="J13" s="181">
        <f t="shared" si="0"/>
        <v>0</v>
      </c>
      <c r="K13" s="1136"/>
      <c r="L13" s="178"/>
      <c r="M13" s="570">
        <f t="shared" si="1"/>
        <v>0</v>
      </c>
      <c r="N13" s="181">
        <f t="shared" si="2"/>
        <v>0</v>
      </c>
      <c r="O13" s="1139"/>
      <c r="P13" s="1142"/>
      <c r="Q13" s="195">
        <f t="shared" si="4"/>
        <v>0</v>
      </c>
      <c r="R13" s="1144"/>
      <c r="S13" s="1067"/>
      <c r="T13" s="1120"/>
      <c r="U13" s="1115"/>
      <c r="V13" s="665"/>
      <c r="W13" s="667"/>
      <c r="X13" s="665"/>
      <c r="Y13" s="665"/>
      <c r="Z13" s="665"/>
    </row>
    <row r="14" spans="1:26" ht="12.75" hidden="1" customHeight="1" outlineLevel="1">
      <c r="A14" s="177"/>
      <c r="B14" s="1133"/>
      <c r="C14" s="466"/>
      <c r="D14" s="80"/>
      <c r="E14" s="80"/>
      <c r="F14" s="178"/>
      <c r="G14" s="179">
        <f t="shared" si="3"/>
        <v>0</v>
      </c>
      <c r="H14" s="1136"/>
      <c r="I14" s="180" t="str">
        <f t="shared" ref="I14:I17" si="7">IF(ISBLANK(E14),"",F14*$S$11)</f>
        <v/>
      </c>
      <c r="J14" s="181">
        <f t="shared" si="0"/>
        <v>0</v>
      </c>
      <c r="K14" s="1136"/>
      <c r="L14" s="178"/>
      <c r="M14" s="570">
        <f t="shared" si="1"/>
        <v>0</v>
      </c>
      <c r="N14" s="181">
        <f t="shared" si="2"/>
        <v>0</v>
      </c>
      <c r="O14" s="1139"/>
      <c r="P14" s="1142"/>
      <c r="Q14" s="195">
        <f t="shared" si="4"/>
        <v>0</v>
      </c>
      <c r="R14" s="1144"/>
      <c r="S14" s="1067"/>
      <c r="T14" s="1120"/>
      <c r="U14" s="1115"/>
      <c r="V14" s="665"/>
      <c r="W14" s="667"/>
      <c r="X14" s="665"/>
      <c r="Y14" s="665"/>
      <c r="Z14" s="665"/>
    </row>
    <row r="15" spans="1:26" ht="12.75" hidden="1" customHeight="1" outlineLevel="1">
      <c r="A15" s="177"/>
      <c r="B15" s="1134"/>
      <c r="C15" s="466"/>
      <c r="D15" s="80"/>
      <c r="E15" s="80"/>
      <c r="F15" s="178"/>
      <c r="G15" s="179">
        <f t="shared" si="3"/>
        <v>0</v>
      </c>
      <c r="H15" s="1136"/>
      <c r="I15" s="180" t="str">
        <f t="shared" si="7"/>
        <v/>
      </c>
      <c r="J15" s="181">
        <f t="shared" si="0"/>
        <v>0</v>
      </c>
      <c r="K15" s="1136"/>
      <c r="L15" s="178"/>
      <c r="M15" s="570">
        <f t="shared" si="1"/>
        <v>0</v>
      </c>
      <c r="N15" s="181">
        <f t="shared" si="2"/>
        <v>0</v>
      </c>
      <c r="O15" s="1139"/>
      <c r="P15" s="1142"/>
      <c r="Q15" s="195">
        <f t="shared" si="4"/>
        <v>0</v>
      </c>
      <c r="R15" s="1144"/>
      <c r="S15" s="1067"/>
      <c r="T15" s="1120"/>
      <c r="U15" s="1115"/>
      <c r="V15" s="665"/>
      <c r="W15" s="667"/>
      <c r="X15" s="665"/>
      <c r="Y15" s="665"/>
      <c r="Z15" s="665"/>
    </row>
    <row r="16" spans="1:26" ht="12.75" hidden="1" customHeight="1" outlineLevel="1">
      <c r="A16" s="177"/>
      <c r="B16" s="1134"/>
      <c r="C16" s="466"/>
      <c r="D16" s="80"/>
      <c r="E16" s="80"/>
      <c r="F16" s="178"/>
      <c r="G16" s="179">
        <f t="shared" si="3"/>
        <v>0</v>
      </c>
      <c r="H16" s="1136"/>
      <c r="I16" s="180" t="str">
        <f t="shared" si="7"/>
        <v/>
      </c>
      <c r="J16" s="181">
        <f t="shared" si="0"/>
        <v>0</v>
      </c>
      <c r="K16" s="1136"/>
      <c r="L16" s="178"/>
      <c r="M16" s="570">
        <f t="shared" si="1"/>
        <v>0</v>
      </c>
      <c r="N16" s="181">
        <f t="shared" si="2"/>
        <v>0</v>
      </c>
      <c r="O16" s="1139"/>
      <c r="P16" s="1142"/>
      <c r="Q16" s="195">
        <f t="shared" si="4"/>
        <v>0</v>
      </c>
      <c r="R16" s="1144"/>
      <c r="S16" s="1067"/>
      <c r="T16" s="1120"/>
      <c r="U16" s="1115"/>
      <c r="V16" s="665"/>
      <c r="W16" s="667"/>
      <c r="X16" s="665"/>
      <c r="Y16" s="665"/>
      <c r="Z16" s="665"/>
    </row>
    <row r="17" spans="1:26" ht="12.75" hidden="1" customHeight="1" outlineLevel="1">
      <c r="A17" s="177"/>
      <c r="B17" s="1134"/>
      <c r="C17" s="466"/>
      <c r="D17" s="80"/>
      <c r="E17" s="81"/>
      <c r="F17" s="183"/>
      <c r="G17" s="184">
        <f t="shared" si="3"/>
        <v>0</v>
      </c>
      <c r="H17" s="1137"/>
      <c r="I17" s="180" t="str">
        <f t="shared" si="7"/>
        <v/>
      </c>
      <c r="J17" s="181">
        <f t="shared" si="0"/>
        <v>0</v>
      </c>
      <c r="K17" s="1137"/>
      <c r="L17" s="183"/>
      <c r="M17" s="571">
        <f t="shared" si="1"/>
        <v>0</v>
      </c>
      <c r="N17" s="185">
        <f t="shared" si="2"/>
        <v>0</v>
      </c>
      <c r="O17" s="1140"/>
      <c r="P17" s="1143"/>
      <c r="Q17" s="583">
        <f t="shared" si="4"/>
        <v>0</v>
      </c>
      <c r="R17" s="1144"/>
      <c r="S17" s="1067"/>
      <c r="T17" s="1120"/>
      <c r="U17" s="1115"/>
      <c r="V17" s="665"/>
      <c r="W17" s="667"/>
      <c r="X17" s="665"/>
      <c r="Y17" s="665"/>
      <c r="Z17" s="665"/>
    </row>
    <row r="18" spans="1:26" ht="12.75" hidden="1" customHeight="1" outlineLevel="1">
      <c r="A18" s="177"/>
      <c r="B18" s="1133" t="s">
        <v>1281</v>
      </c>
      <c r="C18" s="465" t="s">
        <v>1282</v>
      </c>
      <c r="D18" s="79"/>
      <c r="E18" s="79"/>
      <c r="F18" s="178">
        <v>117600</v>
      </c>
      <c r="G18" s="186">
        <f t="shared" si="3"/>
        <v>0</v>
      </c>
      <c r="H18" s="1135">
        <f>SUM(G18:G24)</f>
        <v>0</v>
      </c>
      <c r="I18" s="188" t="str">
        <f>IF(ISBLANK(E18),"",F18*$S$18)</f>
        <v/>
      </c>
      <c r="J18" s="181">
        <f t="shared" si="0"/>
        <v>0</v>
      </c>
      <c r="K18" s="1135">
        <f t="shared" ref="K18" si="8">SUM(J18:J24)</f>
        <v>0</v>
      </c>
      <c r="L18" s="178">
        <v>10</v>
      </c>
      <c r="M18" s="570">
        <f t="shared" si="1"/>
        <v>0</v>
      </c>
      <c r="N18" s="181">
        <f t="shared" si="2"/>
        <v>0</v>
      </c>
      <c r="O18" s="1138">
        <f>SUM(N18:N24)</f>
        <v>0</v>
      </c>
      <c r="P18" s="1181">
        <f>SUM(M18:M24)</f>
        <v>0</v>
      </c>
      <c r="Q18" s="182">
        <f t="shared" si="4"/>
        <v>0</v>
      </c>
      <c r="R18" s="1144">
        <f>K18+O18</f>
        <v>0</v>
      </c>
      <c r="S18" s="1067">
        <f>T18+1</f>
        <v>1.25</v>
      </c>
      <c r="T18" s="1120">
        <f>T5</f>
        <v>0.25</v>
      </c>
      <c r="U18" s="1115">
        <f>IF(R18=0,R18,R18+(($U$174)*((R18/($R$171+$R$172-$R$156)))))</f>
        <v>0</v>
      </c>
      <c r="V18" s="665"/>
      <c r="W18" s="667"/>
      <c r="X18" s="665"/>
      <c r="Y18" s="665"/>
      <c r="Z18" s="665"/>
    </row>
    <row r="19" spans="1:26" ht="12.75" hidden="1" customHeight="1" outlineLevel="1">
      <c r="A19" s="177"/>
      <c r="B19" s="1133"/>
      <c r="C19" s="466"/>
      <c r="D19" s="80"/>
      <c r="E19" s="80"/>
      <c r="F19" s="178">
        <v>16200</v>
      </c>
      <c r="G19" s="179">
        <f t="shared" si="3"/>
        <v>0</v>
      </c>
      <c r="H19" s="1136"/>
      <c r="I19" s="180" t="str">
        <f t="shared" ref="I19:I24" si="9">IF(ISBLANK(E19),"",F19*$S$18)</f>
        <v/>
      </c>
      <c r="J19" s="181">
        <f t="shared" ref="J19:J36" si="10">IFERROR(E19*I19,0)</f>
        <v>0</v>
      </c>
      <c r="K19" s="1136"/>
      <c r="L19" s="178"/>
      <c r="M19" s="570">
        <f t="shared" si="1"/>
        <v>0</v>
      </c>
      <c r="N19" s="181">
        <f t="shared" ref="N19:N32" si="11">M19*$W$1</f>
        <v>0</v>
      </c>
      <c r="O19" s="1139"/>
      <c r="P19" s="1142"/>
      <c r="Q19" s="195">
        <f t="shared" si="4"/>
        <v>0</v>
      </c>
      <c r="R19" s="1144"/>
      <c r="S19" s="1067"/>
      <c r="T19" s="1120"/>
      <c r="U19" s="1115"/>
      <c r="V19" s="665"/>
      <c r="W19" s="667"/>
      <c r="X19" s="665"/>
      <c r="Y19" s="665"/>
      <c r="Z19" s="665"/>
    </row>
    <row r="20" spans="1:26" ht="12.75" hidden="1" customHeight="1" outlineLevel="1">
      <c r="A20" s="177"/>
      <c r="B20" s="1133"/>
      <c r="C20" s="466" t="s">
        <v>1283</v>
      </c>
      <c r="D20" s="80"/>
      <c r="E20" s="80"/>
      <c r="F20" s="178">
        <v>25000</v>
      </c>
      <c r="G20" s="179">
        <f t="shared" si="3"/>
        <v>0</v>
      </c>
      <c r="H20" s="1136"/>
      <c r="I20" s="180" t="str">
        <f t="shared" si="9"/>
        <v/>
      </c>
      <c r="J20" s="181">
        <f t="shared" si="10"/>
        <v>0</v>
      </c>
      <c r="K20" s="1136"/>
      <c r="L20" s="178"/>
      <c r="M20" s="570">
        <f t="shared" si="1"/>
        <v>0</v>
      </c>
      <c r="N20" s="181">
        <f t="shared" si="11"/>
        <v>0</v>
      </c>
      <c r="O20" s="1139"/>
      <c r="P20" s="1142"/>
      <c r="Q20" s="195">
        <f t="shared" si="4"/>
        <v>0</v>
      </c>
      <c r="R20" s="1144"/>
      <c r="S20" s="1067"/>
      <c r="T20" s="1120"/>
      <c r="U20" s="1115"/>
      <c r="V20" s="665"/>
      <c r="W20" s="667"/>
      <c r="X20" s="665"/>
      <c r="Y20" s="665"/>
      <c r="Z20" s="665"/>
    </row>
    <row r="21" spans="1:26" ht="12.75" hidden="1" customHeight="1" outlineLevel="1">
      <c r="A21" s="177"/>
      <c r="B21" s="1133"/>
      <c r="C21" s="466" t="s">
        <v>1284</v>
      </c>
      <c r="D21" s="80"/>
      <c r="E21" s="80"/>
      <c r="F21" s="178">
        <v>270</v>
      </c>
      <c r="G21" s="179">
        <f t="shared" si="3"/>
        <v>0</v>
      </c>
      <c r="H21" s="1136"/>
      <c r="I21" s="180" t="str">
        <f t="shared" si="9"/>
        <v/>
      </c>
      <c r="J21" s="181">
        <f t="shared" si="10"/>
        <v>0</v>
      </c>
      <c r="K21" s="1136"/>
      <c r="L21" s="178"/>
      <c r="M21" s="570">
        <f t="shared" si="1"/>
        <v>0</v>
      </c>
      <c r="N21" s="181">
        <f t="shared" si="11"/>
        <v>0</v>
      </c>
      <c r="O21" s="1139"/>
      <c r="P21" s="1142"/>
      <c r="Q21" s="195">
        <f t="shared" si="4"/>
        <v>0</v>
      </c>
      <c r="R21" s="1144"/>
      <c r="S21" s="1067"/>
      <c r="T21" s="1120"/>
      <c r="U21" s="1115"/>
      <c r="V21" s="665"/>
      <c r="W21" s="667"/>
      <c r="X21" s="665"/>
      <c r="Y21" s="665"/>
      <c r="Z21" s="665"/>
    </row>
    <row r="22" spans="1:26" ht="12.75" hidden="1" customHeight="1" outlineLevel="1">
      <c r="A22" s="177"/>
      <c r="B22" s="1134"/>
      <c r="C22" s="466" t="s">
        <v>1285</v>
      </c>
      <c r="D22" s="80"/>
      <c r="E22" s="80"/>
      <c r="F22" s="178">
        <v>1300</v>
      </c>
      <c r="G22" s="179">
        <f t="shared" si="3"/>
        <v>0</v>
      </c>
      <c r="H22" s="1136"/>
      <c r="I22" s="180" t="str">
        <f t="shared" si="9"/>
        <v/>
      </c>
      <c r="J22" s="181">
        <f t="shared" si="10"/>
        <v>0</v>
      </c>
      <c r="K22" s="1136"/>
      <c r="L22" s="178"/>
      <c r="M22" s="570">
        <f t="shared" si="1"/>
        <v>0</v>
      </c>
      <c r="N22" s="181">
        <f t="shared" si="11"/>
        <v>0</v>
      </c>
      <c r="O22" s="1139"/>
      <c r="P22" s="1142"/>
      <c r="Q22" s="195">
        <f t="shared" si="4"/>
        <v>0</v>
      </c>
      <c r="R22" s="1144"/>
      <c r="S22" s="1067"/>
      <c r="T22" s="1120"/>
      <c r="U22" s="1115"/>
      <c r="V22" s="665"/>
      <c r="W22" s="667"/>
      <c r="X22" s="665"/>
      <c r="Y22" s="665"/>
      <c r="Z22" s="665"/>
    </row>
    <row r="23" spans="1:26" ht="12.75" hidden="1" customHeight="1" outlineLevel="1">
      <c r="A23" s="177"/>
      <c r="B23" s="1134"/>
      <c r="C23" s="466"/>
      <c r="D23" s="80"/>
      <c r="E23" s="80"/>
      <c r="F23" s="178"/>
      <c r="G23" s="179">
        <f t="shared" si="3"/>
        <v>0</v>
      </c>
      <c r="H23" s="1136"/>
      <c r="I23" s="180" t="str">
        <f t="shared" si="9"/>
        <v/>
      </c>
      <c r="J23" s="181">
        <f t="shared" si="10"/>
        <v>0</v>
      </c>
      <c r="K23" s="1136"/>
      <c r="L23" s="178"/>
      <c r="M23" s="570">
        <f t="shared" si="1"/>
        <v>0</v>
      </c>
      <c r="N23" s="181">
        <f t="shared" si="11"/>
        <v>0</v>
      </c>
      <c r="O23" s="1139"/>
      <c r="P23" s="1142"/>
      <c r="Q23" s="195">
        <f t="shared" si="4"/>
        <v>0</v>
      </c>
      <c r="R23" s="1144"/>
      <c r="S23" s="1067"/>
      <c r="T23" s="1120"/>
      <c r="U23" s="1115"/>
      <c r="V23" s="665"/>
      <c r="W23" s="667"/>
      <c r="X23" s="665"/>
      <c r="Y23" s="668"/>
      <c r="Z23" s="665"/>
    </row>
    <row r="24" spans="1:26" ht="12.75" hidden="1" customHeight="1" outlineLevel="1" thickBot="1">
      <c r="A24" s="177"/>
      <c r="B24" s="1178"/>
      <c r="C24" s="551"/>
      <c r="D24" s="190"/>
      <c r="E24" s="190"/>
      <c r="F24" s="191"/>
      <c r="G24" s="192">
        <f t="shared" si="3"/>
        <v>0</v>
      </c>
      <c r="H24" s="1179"/>
      <c r="I24" s="193" t="str">
        <f t="shared" si="9"/>
        <v/>
      </c>
      <c r="J24" s="194">
        <f t="shared" si="10"/>
        <v>0</v>
      </c>
      <c r="K24" s="1179"/>
      <c r="L24" s="191"/>
      <c r="M24" s="575">
        <f t="shared" si="1"/>
        <v>0</v>
      </c>
      <c r="N24" s="194">
        <f t="shared" si="11"/>
        <v>0</v>
      </c>
      <c r="O24" s="1180"/>
      <c r="P24" s="1182"/>
      <c r="Q24" s="594">
        <f t="shared" si="4"/>
        <v>0</v>
      </c>
      <c r="R24" s="1183"/>
      <c r="S24" s="1119"/>
      <c r="T24" s="1121"/>
      <c r="U24" s="1116"/>
      <c r="V24" s="665"/>
      <c r="X24" s="715" t="str">
        <f>'Tarifs transport '!C4</f>
        <v>GE - 5t</v>
      </c>
      <c r="Y24" s="715" t="str">
        <f>'Tarifs transport '!D4</f>
        <v>GE + 5t</v>
      </c>
      <c r="Z24" s="665"/>
    </row>
    <row r="25" spans="1:26" ht="12.75" customHeight="1" collapsed="1">
      <c r="A25" s="177"/>
      <c r="B25" s="1171" t="s">
        <v>451</v>
      </c>
      <c r="C25" s="466" t="s">
        <v>2349</v>
      </c>
      <c r="D25" s="80"/>
      <c r="E25" s="175">
        <v>1</v>
      </c>
      <c r="F25" s="178">
        <v>600</v>
      </c>
      <c r="G25" s="179">
        <f t="shared" si="3"/>
        <v>600</v>
      </c>
      <c r="H25" s="1173">
        <f>SUM(G25:G30)</f>
        <v>600</v>
      </c>
      <c r="I25" s="180">
        <f>IF(ISBLANK(E25),"",F25*$S$25)</f>
        <v>780</v>
      </c>
      <c r="J25" s="181">
        <f t="shared" si="10"/>
        <v>780</v>
      </c>
      <c r="K25" s="1056">
        <f>SUM(J25:J30)</f>
        <v>780</v>
      </c>
      <c r="L25" s="178">
        <v>5</v>
      </c>
      <c r="M25" s="570">
        <f>E25*L25</f>
        <v>5</v>
      </c>
      <c r="N25" s="181">
        <f t="shared" si="11"/>
        <v>400</v>
      </c>
      <c r="O25" s="1056">
        <f>SUM(N25:N30)</f>
        <v>400</v>
      </c>
      <c r="P25" s="1174">
        <f>SUM(M25:M30)</f>
        <v>5</v>
      </c>
      <c r="Q25" s="195">
        <f t="shared" si="4"/>
        <v>1180</v>
      </c>
      <c r="R25" s="1176">
        <f>K25+O25</f>
        <v>1180</v>
      </c>
      <c r="S25" s="1126">
        <f>T25+1</f>
        <v>1.3</v>
      </c>
      <c r="T25" s="1127">
        <v>0.3</v>
      </c>
      <c r="U25" s="1111">
        <f>IF(R25=0,R25,R25+(($U$174)*((R25/($R$171+$R$172-$R$156)))))</f>
        <v>1221.9802413727045</v>
      </c>
      <c r="V25" s="1290" t="s">
        <v>2647</v>
      </c>
      <c r="W25" s="1295">
        <v>1</v>
      </c>
      <c r="X25" s="1292" cm="1">
        <f t="array" ref="X25">INDEX('Tarifs transport '!C5:C14,$W$25)</f>
        <v>240</v>
      </c>
      <c r="Y25" s="1292" cm="1">
        <f t="array" ref="Y25">INDEX('Tarifs transport '!D5:D14,$W$25)</f>
        <v>276</v>
      </c>
      <c r="Z25" s="665"/>
    </row>
    <row r="26" spans="1:26" ht="12.75" hidden="1" customHeight="1" outlineLevel="1">
      <c r="A26" s="177"/>
      <c r="B26" s="1171"/>
      <c r="C26" s="466" t="s">
        <v>1286</v>
      </c>
      <c r="D26" s="80"/>
      <c r="E26" s="175"/>
      <c r="F26" s="178">
        <v>4000</v>
      </c>
      <c r="G26" s="179">
        <f t="shared" si="3"/>
        <v>0</v>
      </c>
      <c r="H26" s="1062"/>
      <c r="I26" s="180" t="str">
        <f>IF(ISBLANK(E26),"",F26*$S$25)</f>
        <v/>
      </c>
      <c r="J26" s="181">
        <f t="shared" si="10"/>
        <v>0</v>
      </c>
      <c r="K26" s="1056"/>
      <c r="L26" s="178">
        <v>20</v>
      </c>
      <c r="M26" s="570">
        <f t="shared" ref="M26:M152" si="12">E26*L26</f>
        <v>0</v>
      </c>
      <c r="N26" s="181">
        <f t="shared" si="11"/>
        <v>0</v>
      </c>
      <c r="O26" s="1056"/>
      <c r="P26" s="1174"/>
      <c r="Q26" s="195">
        <f t="shared" si="4"/>
        <v>0</v>
      </c>
      <c r="R26" s="1176"/>
      <c r="S26" s="1126"/>
      <c r="T26" s="1127"/>
      <c r="U26" s="1111"/>
      <c r="V26" s="1291"/>
      <c r="W26" s="1296"/>
      <c r="X26" s="1292"/>
      <c r="Y26" s="1292"/>
      <c r="Z26" s="665"/>
    </row>
    <row r="27" spans="1:26" ht="12.75" hidden="1" customHeight="1" outlineLevel="1">
      <c r="A27" s="177"/>
      <c r="B27" s="1171"/>
      <c r="C27" s="466" t="s">
        <v>1287</v>
      </c>
      <c r="D27" s="80"/>
      <c r="E27" s="175"/>
      <c r="F27" s="178">
        <v>1000</v>
      </c>
      <c r="G27" s="179">
        <f t="shared" si="3"/>
        <v>0</v>
      </c>
      <c r="H27" s="1062"/>
      <c r="I27" s="180" t="str">
        <f t="shared" ref="I27:I30" si="13">IF(ISBLANK(E27),"",F27*$S$25)</f>
        <v/>
      </c>
      <c r="J27" s="181">
        <f t="shared" si="10"/>
        <v>0</v>
      </c>
      <c r="K27" s="1056"/>
      <c r="L27" s="178">
        <v>10</v>
      </c>
      <c r="M27" s="570">
        <f t="shared" si="12"/>
        <v>0</v>
      </c>
      <c r="N27" s="181">
        <f t="shared" si="11"/>
        <v>0</v>
      </c>
      <c r="O27" s="1056"/>
      <c r="P27" s="1174"/>
      <c r="Q27" s="195">
        <f t="shared" si="4"/>
        <v>0</v>
      </c>
      <c r="R27" s="1176"/>
      <c r="S27" s="1126"/>
      <c r="T27" s="1127"/>
      <c r="U27" s="1111"/>
      <c r="V27" s="665"/>
      <c r="W27" s="667"/>
      <c r="X27" s="1298" t="str">
        <f>'Tarifs transport '!C22</f>
        <v>porteur 6m</v>
      </c>
      <c r="Y27" s="1299" t="str">
        <f>'Tarifs transport '!D22</f>
        <v xml:space="preserve">porteur + remorque 13m </v>
      </c>
      <c r="Z27" s="665"/>
    </row>
    <row r="28" spans="1:26" ht="12.75" hidden="1" customHeight="1" outlineLevel="1">
      <c r="A28" s="177"/>
      <c r="B28" s="1171"/>
      <c r="C28" s="466"/>
      <c r="D28" s="80"/>
      <c r="E28" s="80"/>
      <c r="F28" s="178"/>
      <c r="G28" s="179">
        <f t="shared" si="3"/>
        <v>0</v>
      </c>
      <c r="H28" s="1062"/>
      <c r="I28" s="180" t="str">
        <f t="shared" si="13"/>
        <v/>
      </c>
      <c r="J28" s="181">
        <f t="shared" si="10"/>
        <v>0</v>
      </c>
      <c r="K28" s="1056"/>
      <c r="L28" s="178"/>
      <c r="M28" s="570">
        <f t="shared" si="12"/>
        <v>0</v>
      </c>
      <c r="N28" s="181">
        <f t="shared" si="11"/>
        <v>0</v>
      </c>
      <c r="O28" s="1056"/>
      <c r="P28" s="1174"/>
      <c r="Q28" s="195">
        <f t="shared" si="4"/>
        <v>0</v>
      </c>
      <c r="R28" s="1176"/>
      <c r="S28" s="1126"/>
      <c r="T28" s="1127"/>
      <c r="U28" s="1111"/>
      <c r="V28" s="665"/>
      <c r="W28" s="665"/>
      <c r="X28" s="1298"/>
      <c r="Y28" s="1299"/>
      <c r="Z28" s="665"/>
    </row>
    <row r="29" spans="1:26" ht="12.75" hidden="1" customHeight="1" outlineLevel="1">
      <c r="A29" s="177"/>
      <c r="B29" s="1171"/>
      <c r="C29" s="466"/>
      <c r="D29" s="80"/>
      <c r="E29" s="80"/>
      <c r="F29" s="178"/>
      <c r="G29" s="179">
        <f t="shared" si="3"/>
        <v>0</v>
      </c>
      <c r="H29" s="1062"/>
      <c r="I29" s="180" t="str">
        <f t="shared" si="13"/>
        <v/>
      </c>
      <c r="J29" s="181">
        <f t="shared" si="10"/>
        <v>0</v>
      </c>
      <c r="K29" s="1056"/>
      <c r="L29" s="178"/>
      <c r="M29" s="570">
        <f t="shared" si="12"/>
        <v>0</v>
      </c>
      <c r="N29" s="181">
        <f t="shared" si="11"/>
        <v>0</v>
      </c>
      <c r="O29" s="1056"/>
      <c r="P29" s="1174"/>
      <c r="Q29" s="195">
        <f t="shared" si="4"/>
        <v>0</v>
      </c>
      <c r="R29" s="1176"/>
      <c r="S29" s="1126"/>
      <c r="T29" s="1127"/>
      <c r="U29" s="1111"/>
      <c r="V29" s="1288" t="s">
        <v>2646</v>
      </c>
      <c r="W29" s="1293">
        <v>1</v>
      </c>
      <c r="X29" s="1297" cm="1">
        <f t="array" ref="X29">INDEX('Tarifs transport '!C23:C41,$W$29)</f>
        <v>181</v>
      </c>
      <c r="Y29" s="1297" cm="1">
        <f t="array" ref="Y29">INDEX('Tarifs transport '!D23:D41,$W$29)</f>
        <v>205</v>
      </c>
      <c r="Z29" s="665"/>
    </row>
    <row r="30" spans="1:26" ht="12.75" hidden="1" customHeight="1" outlineLevel="1">
      <c r="A30" s="177"/>
      <c r="B30" s="1172"/>
      <c r="C30" s="466" t="s">
        <v>1289</v>
      </c>
      <c r="D30" s="80"/>
      <c r="E30" s="81"/>
      <c r="F30" s="183"/>
      <c r="G30" s="184">
        <f t="shared" si="3"/>
        <v>0</v>
      </c>
      <c r="H30" s="1063"/>
      <c r="I30" s="180" t="str">
        <f t="shared" si="13"/>
        <v/>
      </c>
      <c r="J30" s="185">
        <f t="shared" si="10"/>
        <v>0</v>
      </c>
      <c r="K30" s="1057"/>
      <c r="L30" s="183"/>
      <c r="M30" s="571">
        <f t="shared" si="12"/>
        <v>0</v>
      </c>
      <c r="N30" s="185">
        <f t="shared" si="11"/>
        <v>0</v>
      </c>
      <c r="O30" s="1057"/>
      <c r="P30" s="1175"/>
      <c r="Q30" s="583">
        <f t="shared" si="4"/>
        <v>0</v>
      </c>
      <c r="R30" s="1177"/>
      <c r="S30" s="1122"/>
      <c r="T30" s="1124"/>
      <c r="U30" s="1109"/>
      <c r="V30" s="1289"/>
      <c r="W30" s="1294"/>
      <c r="X30" s="1297"/>
      <c r="Y30" s="1297"/>
      <c r="Z30" s="665"/>
    </row>
    <row r="31" spans="1:26" ht="12.75" customHeight="1" collapsed="1">
      <c r="A31" s="177"/>
      <c r="B31" s="1184" t="s">
        <v>693</v>
      </c>
      <c r="C31" s="465" t="s">
        <v>2347</v>
      </c>
      <c r="D31" s="465"/>
      <c r="E31" s="79"/>
      <c r="F31" s="728">
        <v>0</v>
      </c>
      <c r="G31" s="186">
        <f t="shared" si="3"/>
        <v>0</v>
      </c>
      <c r="H31" s="1061">
        <f>SUM(G31:G48)</f>
        <v>0</v>
      </c>
      <c r="I31" s="188" t="str">
        <f>IF(ISBLANK(E31),"",F31*$S$31)</f>
        <v/>
      </c>
      <c r="J31" s="189">
        <f t="shared" si="10"/>
        <v>0</v>
      </c>
      <c r="K31" s="1055">
        <f>SUM(J31:J48)</f>
        <v>0</v>
      </c>
      <c r="L31" s="728">
        <v>3</v>
      </c>
      <c r="M31" s="953">
        <f t="shared" si="12"/>
        <v>0</v>
      </c>
      <c r="N31" s="189">
        <f t="shared" si="11"/>
        <v>0</v>
      </c>
      <c r="O31" s="1135">
        <f>SUM(N31:N48)</f>
        <v>0</v>
      </c>
      <c r="P31" s="1186">
        <f>SUM(M31:M48)</f>
        <v>0</v>
      </c>
      <c r="Q31" s="187">
        <f t="shared" si="4"/>
        <v>0</v>
      </c>
      <c r="R31" s="1188">
        <f>K31+O31</f>
        <v>0</v>
      </c>
      <c r="S31" s="1067">
        <f>T31+1</f>
        <v>1.3</v>
      </c>
      <c r="T31" s="1120">
        <v>0.3</v>
      </c>
      <c r="U31" s="1108">
        <f>IF(R31=0,R31,R31+(($U$174)*((R31/($R$171+$R$172-$R$156)))))</f>
        <v>0</v>
      </c>
      <c r="V31" s="665"/>
      <c r="W31" s="667"/>
      <c r="X31" s="665"/>
      <c r="Y31" s="665"/>
      <c r="Z31" s="665"/>
    </row>
    <row r="32" spans="1:26" ht="12.75" hidden="1" customHeight="1" outlineLevel="1">
      <c r="A32" s="177"/>
      <c r="B32" s="1184"/>
      <c r="C32" s="466" t="s">
        <v>684</v>
      </c>
      <c r="D32" s="466"/>
      <c r="E32" s="80"/>
      <c r="F32" s="178">
        <v>3000</v>
      </c>
      <c r="G32" s="179">
        <f t="shared" si="3"/>
        <v>0</v>
      </c>
      <c r="H32" s="1173"/>
      <c r="I32" s="180" t="str">
        <f>IF(ISBLANK(E32),"",F32*$S$31)</f>
        <v/>
      </c>
      <c r="J32" s="181">
        <f t="shared" si="10"/>
        <v>0</v>
      </c>
      <c r="K32" s="1056"/>
      <c r="L32" s="178">
        <v>4</v>
      </c>
      <c r="M32" s="570">
        <f t="shared" si="12"/>
        <v>0</v>
      </c>
      <c r="N32" s="181">
        <f t="shared" si="11"/>
        <v>0</v>
      </c>
      <c r="O32" s="1136"/>
      <c r="P32" s="1174"/>
      <c r="Q32" s="523">
        <f t="shared" si="4"/>
        <v>0</v>
      </c>
      <c r="R32" s="1188"/>
      <c r="S32" s="1067"/>
      <c r="T32" s="1120"/>
      <c r="U32" s="1108"/>
      <c r="V32" s="665"/>
      <c r="W32" s="667"/>
      <c r="X32" s="665"/>
      <c r="Y32" s="665"/>
      <c r="Z32" s="665"/>
    </row>
    <row r="33" spans="1:26" ht="12.75" hidden="1" customHeight="1" outlineLevel="1">
      <c r="A33" s="177"/>
      <c r="B33" s="1184"/>
      <c r="C33" s="466" t="s">
        <v>685</v>
      </c>
      <c r="D33" s="466"/>
      <c r="E33" s="80"/>
      <c r="F33" s="178"/>
      <c r="G33" s="179">
        <f t="shared" ref="G33:G45" si="14">+E33*F33</f>
        <v>0</v>
      </c>
      <c r="H33" s="1173"/>
      <c r="I33" s="180" t="str">
        <f t="shared" ref="I33:I48" si="15">IF(ISBLANK(E33),"",F33*$S$31)</f>
        <v/>
      </c>
      <c r="J33" s="181">
        <f t="shared" si="10"/>
        <v>0</v>
      </c>
      <c r="K33" s="1056"/>
      <c r="L33" s="178">
        <v>4</v>
      </c>
      <c r="M33" s="570">
        <f t="shared" ref="M33:M45" si="16">E33*L33</f>
        <v>0</v>
      </c>
      <c r="N33" s="181">
        <f t="shared" ref="N33:N45" si="17">M33*$W$1</f>
        <v>0</v>
      </c>
      <c r="O33" s="1136"/>
      <c r="P33" s="1174"/>
      <c r="Q33" s="523">
        <f t="shared" ref="Q33:Q45" si="18">IFERROR(J33+N33,"")</f>
        <v>0</v>
      </c>
      <c r="R33" s="1188"/>
      <c r="S33" s="1067"/>
      <c r="T33" s="1120"/>
      <c r="U33" s="1108"/>
      <c r="V33" s="665"/>
      <c r="W33" s="667"/>
      <c r="X33" s="665"/>
      <c r="Y33" s="665"/>
      <c r="Z33" s="665"/>
    </row>
    <row r="34" spans="1:26" ht="12.75" hidden="1" customHeight="1" outlineLevel="1">
      <c r="A34" s="177"/>
      <c r="B34" s="1184"/>
      <c r="C34" s="466" t="s">
        <v>686</v>
      </c>
      <c r="D34" s="466"/>
      <c r="E34" s="80"/>
      <c r="F34" s="178">
        <v>0</v>
      </c>
      <c r="G34" s="179">
        <f t="shared" si="14"/>
        <v>0</v>
      </c>
      <c r="H34" s="1173"/>
      <c r="I34" s="180" t="str">
        <f t="shared" si="15"/>
        <v/>
      </c>
      <c r="J34" s="181">
        <f t="shared" si="10"/>
        <v>0</v>
      </c>
      <c r="K34" s="1056"/>
      <c r="L34" s="178">
        <v>4</v>
      </c>
      <c r="M34" s="570">
        <f t="shared" si="16"/>
        <v>0</v>
      </c>
      <c r="N34" s="181">
        <f t="shared" si="17"/>
        <v>0</v>
      </c>
      <c r="O34" s="1136"/>
      <c r="P34" s="1174"/>
      <c r="Q34" s="523">
        <f t="shared" si="18"/>
        <v>0</v>
      </c>
      <c r="R34" s="1188"/>
      <c r="S34" s="1067"/>
      <c r="T34" s="1120"/>
      <c r="U34" s="1108"/>
      <c r="V34" s="665"/>
      <c r="W34" s="667"/>
      <c r="X34" s="665"/>
      <c r="Y34" s="665"/>
      <c r="Z34" s="665"/>
    </row>
    <row r="35" spans="1:26" ht="12.75" hidden="1" customHeight="1" outlineLevel="1">
      <c r="A35" s="177"/>
      <c r="B35" s="1184"/>
      <c r="C35" s="466" t="s">
        <v>687</v>
      </c>
      <c r="D35" s="466"/>
      <c r="E35" s="80"/>
      <c r="F35" s="178"/>
      <c r="G35" s="179">
        <f t="shared" si="14"/>
        <v>0</v>
      </c>
      <c r="H35" s="1173"/>
      <c r="I35" s="180" t="str">
        <f t="shared" si="15"/>
        <v/>
      </c>
      <c r="J35" s="181">
        <f t="shared" si="10"/>
        <v>0</v>
      </c>
      <c r="K35" s="1056"/>
      <c r="L35" s="178">
        <v>4</v>
      </c>
      <c r="M35" s="570">
        <f t="shared" si="16"/>
        <v>0</v>
      </c>
      <c r="N35" s="181">
        <f t="shared" si="17"/>
        <v>0</v>
      </c>
      <c r="O35" s="1136"/>
      <c r="P35" s="1174"/>
      <c r="Q35" s="523">
        <f t="shared" si="18"/>
        <v>0</v>
      </c>
      <c r="R35" s="1188"/>
      <c r="S35" s="1067"/>
      <c r="T35" s="1120"/>
      <c r="U35" s="1108"/>
      <c r="V35" s="665"/>
      <c r="W35" s="667"/>
      <c r="X35" s="665"/>
      <c r="Y35" s="665"/>
      <c r="Z35" s="665"/>
    </row>
    <row r="36" spans="1:26" ht="12.75" hidden="1" customHeight="1" outlineLevel="1">
      <c r="A36" s="177"/>
      <c r="B36" s="1184"/>
      <c r="C36" s="466" t="s">
        <v>688</v>
      </c>
      <c r="D36" s="466"/>
      <c r="E36" s="80"/>
      <c r="F36" s="178"/>
      <c r="G36" s="179">
        <f t="shared" si="14"/>
        <v>0</v>
      </c>
      <c r="H36" s="1173"/>
      <c r="I36" s="180" t="str">
        <f t="shared" si="15"/>
        <v/>
      </c>
      <c r="J36" s="181">
        <f t="shared" si="10"/>
        <v>0</v>
      </c>
      <c r="K36" s="1056"/>
      <c r="L36" s="178">
        <v>4</v>
      </c>
      <c r="M36" s="570">
        <f t="shared" si="16"/>
        <v>0</v>
      </c>
      <c r="N36" s="181">
        <f t="shared" si="17"/>
        <v>0</v>
      </c>
      <c r="O36" s="1136"/>
      <c r="P36" s="1174"/>
      <c r="Q36" s="523">
        <f t="shared" si="18"/>
        <v>0</v>
      </c>
      <c r="R36" s="1188"/>
      <c r="S36" s="1067"/>
      <c r="T36" s="1120"/>
      <c r="U36" s="1108"/>
      <c r="V36" s="665"/>
      <c r="W36" s="667"/>
      <c r="X36" s="665"/>
      <c r="Y36" s="665"/>
      <c r="Z36" s="665"/>
    </row>
    <row r="37" spans="1:26" ht="12.75" hidden="1" customHeight="1" outlineLevel="1">
      <c r="A37" s="177"/>
      <c r="B37" s="1184"/>
      <c r="C37" s="466" t="s">
        <v>689</v>
      </c>
      <c r="D37" s="466"/>
      <c r="E37" s="80"/>
      <c r="F37" s="178"/>
      <c r="G37" s="179">
        <f t="shared" si="14"/>
        <v>0</v>
      </c>
      <c r="H37" s="1173"/>
      <c r="I37" s="180" t="str">
        <f t="shared" si="15"/>
        <v/>
      </c>
      <c r="J37" s="181">
        <f t="shared" ref="J37:J65" si="19">IFERROR(E37*I37,0)</f>
        <v>0</v>
      </c>
      <c r="K37" s="1056"/>
      <c r="L37" s="178">
        <v>4</v>
      </c>
      <c r="M37" s="570">
        <f t="shared" si="16"/>
        <v>0</v>
      </c>
      <c r="N37" s="181">
        <f t="shared" si="17"/>
        <v>0</v>
      </c>
      <c r="O37" s="1136"/>
      <c r="P37" s="1174"/>
      <c r="Q37" s="523">
        <f t="shared" si="18"/>
        <v>0</v>
      </c>
      <c r="R37" s="1188"/>
      <c r="S37" s="1067"/>
      <c r="T37" s="1120"/>
      <c r="U37" s="1108"/>
      <c r="V37" s="665"/>
      <c r="W37" s="667"/>
      <c r="X37" s="665"/>
      <c r="Y37" s="665"/>
      <c r="Z37" s="665"/>
    </row>
    <row r="38" spans="1:26" ht="12.75" hidden="1" customHeight="1" outlineLevel="1">
      <c r="A38" s="177"/>
      <c r="B38" s="1184"/>
      <c r="C38" s="466" t="s">
        <v>690</v>
      </c>
      <c r="D38" s="466"/>
      <c r="E38" s="80"/>
      <c r="F38" s="178"/>
      <c r="G38" s="179">
        <f t="shared" si="14"/>
        <v>0</v>
      </c>
      <c r="H38" s="1173"/>
      <c r="I38" s="180" t="str">
        <f t="shared" si="15"/>
        <v/>
      </c>
      <c r="J38" s="181">
        <f t="shared" si="19"/>
        <v>0</v>
      </c>
      <c r="K38" s="1056"/>
      <c r="L38" s="178">
        <v>4</v>
      </c>
      <c r="M38" s="570">
        <f t="shared" si="16"/>
        <v>0</v>
      </c>
      <c r="N38" s="181">
        <f t="shared" si="17"/>
        <v>0</v>
      </c>
      <c r="O38" s="1136"/>
      <c r="P38" s="1174"/>
      <c r="Q38" s="523">
        <f t="shared" si="18"/>
        <v>0</v>
      </c>
      <c r="R38" s="1188"/>
      <c r="S38" s="1067"/>
      <c r="T38" s="1120"/>
      <c r="U38" s="1108"/>
      <c r="V38" s="665"/>
      <c r="W38" s="667"/>
      <c r="X38" s="665"/>
      <c r="Y38" s="665"/>
      <c r="Z38" s="665"/>
    </row>
    <row r="39" spans="1:26" ht="12.75" hidden="1" customHeight="1" outlineLevel="1">
      <c r="A39" s="177"/>
      <c r="B39" s="1184"/>
      <c r="C39" s="466" t="s">
        <v>2350</v>
      </c>
      <c r="D39" s="466"/>
      <c r="E39" s="80"/>
      <c r="F39" s="178"/>
      <c r="G39" s="179">
        <f t="shared" si="14"/>
        <v>0</v>
      </c>
      <c r="H39" s="1173"/>
      <c r="I39" s="180" t="str">
        <f t="shared" si="15"/>
        <v/>
      </c>
      <c r="J39" s="181">
        <f t="shared" si="19"/>
        <v>0</v>
      </c>
      <c r="K39" s="1056"/>
      <c r="L39" s="178">
        <v>4</v>
      </c>
      <c r="M39" s="570">
        <f t="shared" si="16"/>
        <v>0</v>
      </c>
      <c r="N39" s="181">
        <f t="shared" si="17"/>
        <v>0</v>
      </c>
      <c r="O39" s="1136"/>
      <c r="P39" s="1174"/>
      <c r="Q39" s="523">
        <f t="shared" si="18"/>
        <v>0</v>
      </c>
      <c r="R39" s="1188"/>
      <c r="S39" s="1067"/>
      <c r="T39" s="1120"/>
      <c r="U39" s="1108"/>
      <c r="V39" s="665"/>
      <c r="W39" s="667"/>
      <c r="X39" s="665"/>
      <c r="Y39" s="665"/>
      <c r="Z39" s="665"/>
    </row>
    <row r="40" spans="1:26" ht="12.75" hidden="1" customHeight="1" outlineLevel="1">
      <c r="A40" s="177"/>
      <c r="B40" s="1184"/>
      <c r="C40" s="466" t="s">
        <v>691</v>
      </c>
      <c r="D40" s="466"/>
      <c r="E40" s="80"/>
      <c r="F40" s="178"/>
      <c r="G40" s="179">
        <f t="shared" si="14"/>
        <v>0</v>
      </c>
      <c r="H40" s="1173"/>
      <c r="I40" s="180" t="str">
        <f t="shared" si="15"/>
        <v/>
      </c>
      <c r="J40" s="181">
        <f t="shared" si="19"/>
        <v>0</v>
      </c>
      <c r="K40" s="1056"/>
      <c r="L40" s="178">
        <v>4</v>
      </c>
      <c r="M40" s="570">
        <f t="shared" si="16"/>
        <v>0</v>
      </c>
      <c r="N40" s="181">
        <f t="shared" si="17"/>
        <v>0</v>
      </c>
      <c r="O40" s="1136"/>
      <c r="P40" s="1174"/>
      <c r="Q40" s="523">
        <f t="shared" si="18"/>
        <v>0</v>
      </c>
      <c r="R40" s="1188"/>
      <c r="S40" s="1067"/>
      <c r="T40" s="1120"/>
      <c r="U40" s="1108"/>
      <c r="V40" s="665"/>
      <c r="W40" s="667"/>
      <c r="X40" s="665"/>
      <c r="Y40" s="665"/>
      <c r="Z40" s="665"/>
    </row>
    <row r="41" spans="1:26" ht="12.75" hidden="1" customHeight="1" outlineLevel="1">
      <c r="A41" s="177"/>
      <c r="B41" s="1184"/>
      <c r="C41" s="466" t="s">
        <v>2464</v>
      </c>
      <c r="D41" s="466"/>
      <c r="E41" s="80"/>
      <c r="F41" s="178"/>
      <c r="G41" s="179">
        <f t="shared" si="14"/>
        <v>0</v>
      </c>
      <c r="H41" s="1173"/>
      <c r="I41" s="180" t="str">
        <f t="shared" si="15"/>
        <v/>
      </c>
      <c r="J41" s="181">
        <f t="shared" si="19"/>
        <v>0</v>
      </c>
      <c r="K41" s="1056"/>
      <c r="L41" s="178">
        <v>4</v>
      </c>
      <c r="M41" s="570">
        <f t="shared" si="16"/>
        <v>0</v>
      </c>
      <c r="N41" s="181">
        <f t="shared" si="17"/>
        <v>0</v>
      </c>
      <c r="O41" s="1136"/>
      <c r="P41" s="1174"/>
      <c r="Q41" s="523">
        <f t="shared" si="18"/>
        <v>0</v>
      </c>
      <c r="R41" s="1188"/>
      <c r="S41" s="1067"/>
      <c r="T41" s="1120"/>
      <c r="U41" s="1108"/>
      <c r="V41" s="665"/>
      <c r="W41" s="667"/>
      <c r="X41" s="665"/>
      <c r="Y41" s="665"/>
      <c r="Z41" s="665"/>
    </row>
    <row r="42" spans="1:26" ht="12.75" hidden="1" customHeight="1" outlineLevel="1">
      <c r="A42" s="177"/>
      <c r="B42" s="1184"/>
      <c r="C42" s="466" t="s">
        <v>2351</v>
      </c>
      <c r="D42" s="466"/>
      <c r="E42" s="80"/>
      <c r="F42" s="178"/>
      <c r="G42" s="179">
        <f t="shared" si="14"/>
        <v>0</v>
      </c>
      <c r="H42" s="1173"/>
      <c r="I42" s="180" t="str">
        <f t="shared" si="15"/>
        <v/>
      </c>
      <c r="J42" s="181">
        <f t="shared" si="19"/>
        <v>0</v>
      </c>
      <c r="K42" s="1056"/>
      <c r="L42" s="178">
        <v>4</v>
      </c>
      <c r="M42" s="570">
        <f t="shared" si="16"/>
        <v>0</v>
      </c>
      <c r="N42" s="181">
        <f t="shared" si="17"/>
        <v>0</v>
      </c>
      <c r="O42" s="1136"/>
      <c r="P42" s="1174"/>
      <c r="Q42" s="523">
        <f t="shared" si="18"/>
        <v>0</v>
      </c>
      <c r="R42" s="1188"/>
      <c r="S42" s="1067"/>
      <c r="T42" s="1120"/>
      <c r="U42" s="1108"/>
      <c r="V42" s="665"/>
      <c r="W42" s="667"/>
      <c r="X42" s="665"/>
      <c r="Y42" s="665"/>
      <c r="Z42" s="665"/>
    </row>
    <row r="43" spans="1:26" ht="12.75" hidden="1" customHeight="1" outlineLevel="1">
      <c r="A43" s="177"/>
      <c r="B43" s="1184"/>
      <c r="C43" s="466" t="s">
        <v>692</v>
      </c>
      <c r="D43" s="466"/>
      <c r="E43" s="80"/>
      <c r="F43" s="178"/>
      <c r="G43" s="179">
        <f t="shared" si="14"/>
        <v>0</v>
      </c>
      <c r="H43" s="1173"/>
      <c r="I43" s="180" t="str">
        <f t="shared" si="15"/>
        <v/>
      </c>
      <c r="J43" s="181">
        <f t="shared" si="19"/>
        <v>0</v>
      </c>
      <c r="K43" s="1056"/>
      <c r="L43" s="178">
        <v>4</v>
      </c>
      <c r="M43" s="570">
        <f t="shared" si="16"/>
        <v>0</v>
      </c>
      <c r="N43" s="181">
        <f t="shared" si="17"/>
        <v>0</v>
      </c>
      <c r="O43" s="1136"/>
      <c r="P43" s="1174"/>
      <c r="Q43" s="523">
        <f t="shared" si="18"/>
        <v>0</v>
      </c>
      <c r="R43" s="1188"/>
      <c r="S43" s="1067"/>
      <c r="T43" s="1120"/>
      <c r="U43" s="1108"/>
      <c r="V43" s="665"/>
      <c r="W43" s="667"/>
      <c r="X43" s="665"/>
      <c r="Y43" s="665"/>
      <c r="Z43" s="665"/>
    </row>
    <row r="44" spans="1:26" ht="12.75" hidden="1" customHeight="1" outlineLevel="1">
      <c r="A44" s="177"/>
      <c r="B44" s="1184"/>
      <c r="C44" s="466" t="s">
        <v>2352</v>
      </c>
      <c r="D44" s="466"/>
      <c r="E44" s="80"/>
      <c r="F44" s="178"/>
      <c r="G44" s="179">
        <f t="shared" si="14"/>
        <v>0</v>
      </c>
      <c r="H44" s="1173"/>
      <c r="I44" s="180" t="str">
        <f t="shared" si="15"/>
        <v/>
      </c>
      <c r="J44" s="181">
        <f t="shared" si="19"/>
        <v>0</v>
      </c>
      <c r="K44" s="1056"/>
      <c r="L44" s="178">
        <v>4</v>
      </c>
      <c r="M44" s="570">
        <f t="shared" si="16"/>
        <v>0</v>
      </c>
      <c r="N44" s="181">
        <f t="shared" si="17"/>
        <v>0</v>
      </c>
      <c r="O44" s="1136"/>
      <c r="P44" s="1174"/>
      <c r="Q44" s="523">
        <f t="shared" si="18"/>
        <v>0</v>
      </c>
      <c r="R44" s="1188"/>
      <c r="S44" s="1067"/>
      <c r="T44" s="1120"/>
      <c r="U44" s="1108"/>
      <c r="V44" s="665"/>
      <c r="W44" s="667"/>
      <c r="X44" s="665"/>
      <c r="Y44" s="665"/>
      <c r="Z44" s="665"/>
    </row>
    <row r="45" spans="1:26" ht="12.75" hidden="1" customHeight="1" outlineLevel="1">
      <c r="A45" s="177"/>
      <c r="B45" s="1184"/>
      <c r="C45" s="466"/>
      <c r="D45" s="466"/>
      <c r="E45" s="80"/>
      <c r="F45" s="178"/>
      <c r="G45" s="179">
        <f t="shared" si="14"/>
        <v>0</v>
      </c>
      <c r="H45" s="1173"/>
      <c r="I45" s="180" t="str">
        <f t="shared" si="15"/>
        <v/>
      </c>
      <c r="J45" s="181">
        <f t="shared" si="19"/>
        <v>0</v>
      </c>
      <c r="K45" s="1056"/>
      <c r="L45" s="178">
        <v>4</v>
      </c>
      <c r="M45" s="570">
        <f t="shared" si="16"/>
        <v>0</v>
      </c>
      <c r="N45" s="181">
        <f t="shared" si="17"/>
        <v>0</v>
      </c>
      <c r="O45" s="1136"/>
      <c r="P45" s="1174"/>
      <c r="Q45" s="523">
        <f t="shared" si="18"/>
        <v>0</v>
      </c>
      <c r="R45" s="1188"/>
      <c r="S45" s="1067"/>
      <c r="T45" s="1120"/>
      <c r="U45" s="1108"/>
      <c r="V45" s="665"/>
      <c r="W45" s="667"/>
      <c r="X45" s="665"/>
      <c r="Y45" s="665"/>
      <c r="Z45" s="665"/>
    </row>
    <row r="46" spans="1:26" ht="12.75" hidden="1" customHeight="1" outlineLevel="1">
      <c r="A46" s="177"/>
      <c r="B46" s="1184"/>
      <c r="C46" s="466"/>
      <c r="D46" s="466"/>
      <c r="E46" s="80"/>
      <c r="F46" s="178"/>
      <c r="G46" s="179">
        <f t="shared" ref="G46:G47" si="20">+E46*F46</f>
        <v>0</v>
      </c>
      <c r="H46" s="1173"/>
      <c r="I46" s="180" t="str">
        <f t="shared" si="15"/>
        <v/>
      </c>
      <c r="J46" s="181">
        <f t="shared" si="19"/>
        <v>0</v>
      </c>
      <c r="K46" s="1056"/>
      <c r="L46" s="178">
        <v>4</v>
      </c>
      <c r="M46" s="570">
        <f t="shared" ref="M46:M47" si="21">E46*L46</f>
        <v>0</v>
      </c>
      <c r="N46" s="181">
        <f t="shared" ref="N46:N47" si="22">M46*$W$1</f>
        <v>0</v>
      </c>
      <c r="O46" s="1136"/>
      <c r="P46" s="1174"/>
      <c r="Q46" s="523">
        <f t="shared" ref="Q46:Q47" si="23">IFERROR(J46+N46,"")</f>
        <v>0</v>
      </c>
      <c r="R46" s="1188"/>
      <c r="S46" s="1067"/>
      <c r="T46" s="1120"/>
      <c r="U46" s="1108"/>
      <c r="V46" s="665"/>
      <c r="W46" s="667"/>
      <c r="X46" s="665"/>
      <c r="Y46" s="665"/>
      <c r="Z46" s="665"/>
    </row>
    <row r="47" spans="1:26" ht="12.75" hidden="1" customHeight="1" outlineLevel="1">
      <c r="A47" s="177"/>
      <c r="B47" s="1184"/>
      <c r="C47" s="466"/>
      <c r="D47" s="466"/>
      <c r="E47" s="80"/>
      <c r="F47" s="178"/>
      <c r="G47" s="179">
        <f t="shared" si="20"/>
        <v>0</v>
      </c>
      <c r="H47" s="1173"/>
      <c r="I47" s="180" t="str">
        <f t="shared" si="15"/>
        <v/>
      </c>
      <c r="J47" s="181">
        <f t="shared" si="19"/>
        <v>0</v>
      </c>
      <c r="K47" s="1056"/>
      <c r="L47" s="178">
        <v>4</v>
      </c>
      <c r="M47" s="570">
        <f t="shared" si="21"/>
        <v>0</v>
      </c>
      <c r="N47" s="181">
        <f t="shared" si="22"/>
        <v>0</v>
      </c>
      <c r="O47" s="1136"/>
      <c r="P47" s="1174"/>
      <c r="Q47" s="523">
        <f t="shared" si="23"/>
        <v>0</v>
      </c>
      <c r="R47" s="1188"/>
      <c r="S47" s="1067"/>
      <c r="T47" s="1120"/>
      <c r="U47" s="1108"/>
      <c r="V47" s="665"/>
      <c r="W47" s="667"/>
      <c r="X47" s="665"/>
      <c r="Y47" s="665"/>
      <c r="Z47" s="665"/>
    </row>
    <row r="48" spans="1:26" ht="12.75" hidden="1" customHeight="1" outlineLevel="1">
      <c r="A48" s="177"/>
      <c r="B48" s="1184"/>
      <c r="C48" s="466" t="s">
        <v>1289</v>
      </c>
      <c r="D48" s="466"/>
      <c r="E48" s="81"/>
      <c r="F48" s="183"/>
      <c r="G48" s="184">
        <f t="shared" si="3"/>
        <v>0</v>
      </c>
      <c r="H48" s="1185"/>
      <c r="I48" s="180" t="str">
        <f t="shared" si="15"/>
        <v/>
      </c>
      <c r="J48" s="185">
        <f t="shared" si="19"/>
        <v>0</v>
      </c>
      <c r="K48" s="1057"/>
      <c r="L48" s="183">
        <v>4</v>
      </c>
      <c r="M48" s="571">
        <f t="shared" si="12"/>
        <v>0</v>
      </c>
      <c r="N48" s="185">
        <f t="shared" ref="N48:N66" si="24">M48*$W$1</f>
        <v>0</v>
      </c>
      <c r="O48" s="1137"/>
      <c r="P48" s="1175"/>
      <c r="Q48" s="524">
        <f t="shared" si="4"/>
        <v>0</v>
      </c>
      <c r="R48" s="1188"/>
      <c r="S48" s="1067"/>
      <c r="T48" s="1120"/>
      <c r="U48" s="1108"/>
      <c r="V48" s="665"/>
      <c r="W48" s="667"/>
      <c r="X48" s="665"/>
      <c r="Y48" s="665"/>
      <c r="Z48" s="665"/>
    </row>
    <row r="49" spans="1:26" ht="12.75" customHeight="1" collapsed="1">
      <c r="A49" s="601"/>
      <c r="B49" s="1184" t="s">
        <v>541</v>
      </c>
      <c r="C49" s="465" t="s">
        <v>2466</v>
      </c>
      <c r="D49" s="79" t="s">
        <v>2440</v>
      </c>
      <c r="E49" s="79"/>
      <c r="F49" s="728">
        <v>6500</v>
      </c>
      <c r="G49" s="186">
        <f t="shared" si="3"/>
        <v>0</v>
      </c>
      <c r="H49" s="1061">
        <f>SUM(G49:G60)</f>
        <v>0</v>
      </c>
      <c r="I49" s="188" t="str">
        <f>IF(ISBLANK(E49),"",F49*$S$49)</f>
        <v/>
      </c>
      <c r="J49" s="189">
        <f t="shared" si="19"/>
        <v>0</v>
      </c>
      <c r="K49" s="1055">
        <f>SUM(J49:J60)</f>
        <v>0</v>
      </c>
      <c r="L49" s="728">
        <v>40</v>
      </c>
      <c r="M49" s="953">
        <f t="shared" si="12"/>
        <v>0</v>
      </c>
      <c r="N49" s="189">
        <f t="shared" si="24"/>
        <v>0</v>
      </c>
      <c r="O49" s="1135">
        <f>SUM(N49:N60)</f>
        <v>0</v>
      </c>
      <c r="P49" s="1186">
        <f>SUM(M49:M60)</f>
        <v>0</v>
      </c>
      <c r="Q49" s="187">
        <f t="shared" si="4"/>
        <v>0</v>
      </c>
      <c r="R49" s="1187">
        <f>K49+O49</f>
        <v>0</v>
      </c>
      <c r="S49" s="1067">
        <f>T49+1</f>
        <v>1.3</v>
      </c>
      <c r="T49" s="1120">
        <v>0.3</v>
      </c>
      <c r="U49" s="1108">
        <f>IF(R49=0,R49,R49+(($U$174)*((R49/($R$171+$R$172-$R$156)))))</f>
        <v>0</v>
      </c>
      <c r="V49" s="665"/>
      <c r="W49" s="667"/>
      <c r="X49" s="665"/>
      <c r="Y49" s="665"/>
      <c r="Z49" s="665"/>
    </row>
    <row r="50" spans="1:26" ht="12.75" hidden="1" customHeight="1" outlineLevel="1">
      <c r="A50" s="602"/>
      <c r="B50" s="1184"/>
      <c r="C50" s="466" t="s">
        <v>2467</v>
      </c>
      <c r="D50" s="80"/>
      <c r="E50" s="80"/>
      <c r="F50" s="178"/>
      <c r="G50" s="179">
        <f t="shared" si="3"/>
        <v>0</v>
      </c>
      <c r="H50" s="1173"/>
      <c r="I50" s="180" t="str">
        <f>IF(ISBLANK(E50),"",F50*$S$49)</f>
        <v/>
      </c>
      <c r="J50" s="181">
        <f t="shared" si="19"/>
        <v>0</v>
      </c>
      <c r="K50" s="1056"/>
      <c r="L50" s="178">
        <v>10</v>
      </c>
      <c r="M50" s="570">
        <f t="shared" si="12"/>
        <v>0</v>
      </c>
      <c r="N50" s="181">
        <f t="shared" si="24"/>
        <v>0</v>
      </c>
      <c r="O50" s="1136"/>
      <c r="P50" s="1174"/>
      <c r="Q50" s="523">
        <f t="shared" si="4"/>
        <v>0</v>
      </c>
      <c r="R50" s="1187"/>
      <c r="S50" s="1067"/>
      <c r="T50" s="1120"/>
      <c r="U50" s="1108"/>
      <c r="V50" s="665"/>
      <c r="W50" s="667"/>
      <c r="X50" s="665"/>
      <c r="Y50" s="665"/>
      <c r="Z50" s="665"/>
    </row>
    <row r="51" spans="1:26" ht="12.75" hidden="1" customHeight="1" outlineLevel="1">
      <c r="A51" s="602"/>
      <c r="B51" s="1184"/>
      <c r="C51" s="466" t="s">
        <v>2468</v>
      </c>
      <c r="D51" s="80"/>
      <c r="E51" s="80"/>
      <c r="F51" s="178"/>
      <c r="G51" s="179">
        <f t="shared" si="3"/>
        <v>0</v>
      </c>
      <c r="H51" s="1173"/>
      <c r="I51" s="180" t="str">
        <f t="shared" ref="I51:I60" si="25">IF(ISBLANK(E51),"",F51*$S$49)</f>
        <v/>
      </c>
      <c r="J51" s="181">
        <f t="shared" si="19"/>
        <v>0</v>
      </c>
      <c r="K51" s="1056"/>
      <c r="L51" s="178"/>
      <c r="M51" s="570">
        <f t="shared" si="12"/>
        <v>0</v>
      </c>
      <c r="N51" s="181">
        <f t="shared" si="24"/>
        <v>0</v>
      </c>
      <c r="O51" s="1136"/>
      <c r="P51" s="1174"/>
      <c r="Q51" s="523">
        <f t="shared" si="4"/>
        <v>0</v>
      </c>
      <c r="R51" s="1187"/>
      <c r="S51" s="1067"/>
      <c r="T51" s="1120"/>
      <c r="U51" s="1108"/>
      <c r="V51" s="665"/>
      <c r="W51" s="667"/>
      <c r="X51" s="665"/>
      <c r="Y51" s="665"/>
      <c r="Z51" s="665"/>
    </row>
    <row r="52" spans="1:26" ht="12.75" hidden="1" customHeight="1" outlineLevel="1">
      <c r="A52" s="602"/>
      <c r="B52" s="1184"/>
      <c r="C52" s="466" t="s">
        <v>2470</v>
      </c>
      <c r="D52" s="80"/>
      <c r="E52" s="80"/>
      <c r="F52" s="178"/>
      <c r="G52" s="179">
        <f t="shared" si="3"/>
        <v>0</v>
      </c>
      <c r="H52" s="1173"/>
      <c r="I52" s="180" t="str">
        <f t="shared" si="25"/>
        <v/>
      </c>
      <c r="J52" s="181">
        <f t="shared" si="19"/>
        <v>0</v>
      </c>
      <c r="K52" s="1056"/>
      <c r="L52" s="178"/>
      <c r="M52" s="570">
        <f t="shared" si="12"/>
        <v>0</v>
      </c>
      <c r="N52" s="181">
        <f t="shared" si="24"/>
        <v>0</v>
      </c>
      <c r="O52" s="1136"/>
      <c r="P52" s="1174"/>
      <c r="Q52" s="523">
        <f t="shared" si="4"/>
        <v>0</v>
      </c>
      <c r="R52" s="1187"/>
      <c r="S52" s="1067"/>
      <c r="T52" s="1120"/>
      <c r="U52" s="1108"/>
      <c r="V52" s="665"/>
      <c r="W52" s="667"/>
      <c r="X52" s="665"/>
      <c r="Y52" s="665"/>
      <c r="Z52" s="665"/>
    </row>
    <row r="53" spans="1:26" ht="12.75" hidden="1" customHeight="1" outlineLevel="1">
      <c r="A53" s="602"/>
      <c r="B53" s="1184"/>
      <c r="C53" s="466" t="s">
        <v>1277</v>
      </c>
      <c r="D53" s="80" t="s">
        <v>2471</v>
      </c>
      <c r="E53" s="80"/>
      <c r="F53" s="178"/>
      <c r="G53" s="179">
        <f t="shared" si="3"/>
        <v>0</v>
      </c>
      <c r="H53" s="1173"/>
      <c r="I53" s="180" t="str">
        <f t="shared" si="25"/>
        <v/>
      </c>
      <c r="J53" s="181">
        <f t="shared" si="19"/>
        <v>0</v>
      </c>
      <c r="K53" s="1056"/>
      <c r="L53" s="178">
        <v>10</v>
      </c>
      <c r="M53" s="570">
        <f t="shared" si="12"/>
        <v>0</v>
      </c>
      <c r="N53" s="181">
        <f t="shared" si="24"/>
        <v>0</v>
      </c>
      <c r="O53" s="1136"/>
      <c r="P53" s="1174"/>
      <c r="Q53" s="523">
        <f t="shared" si="4"/>
        <v>0</v>
      </c>
      <c r="R53" s="1187"/>
      <c r="S53" s="1067"/>
      <c r="T53" s="1120"/>
      <c r="U53" s="1108"/>
      <c r="V53" s="665"/>
      <c r="W53" s="667"/>
      <c r="X53" s="665"/>
      <c r="Y53" s="665"/>
      <c r="Z53" s="665"/>
    </row>
    <row r="54" spans="1:26" ht="12.75" hidden="1" customHeight="1" outlineLevel="1">
      <c r="A54" s="602"/>
      <c r="B54" s="1184"/>
      <c r="C54" s="466" t="s">
        <v>1277</v>
      </c>
      <c r="D54" s="80" t="s">
        <v>2472</v>
      </c>
      <c r="E54" s="196"/>
      <c r="F54" s="178"/>
      <c r="G54" s="179">
        <f t="shared" si="3"/>
        <v>0</v>
      </c>
      <c r="H54" s="1173"/>
      <c r="I54" s="180" t="str">
        <f t="shared" si="25"/>
        <v/>
      </c>
      <c r="J54" s="181">
        <f t="shared" si="19"/>
        <v>0</v>
      </c>
      <c r="K54" s="1056"/>
      <c r="L54" s="178">
        <v>10</v>
      </c>
      <c r="M54" s="570">
        <f t="shared" si="12"/>
        <v>0</v>
      </c>
      <c r="N54" s="181">
        <f t="shared" si="24"/>
        <v>0</v>
      </c>
      <c r="O54" s="1136"/>
      <c r="P54" s="1174"/>
      <c r="Q54" s="523">
        <f t="shared" si="4"/>
        <v>0</v>
      </c>
      <c r="R54" s="1187"/>
      <c r="S54" s="1067"/>
      <c r="T54" s="1120"/>
      <c r="U54" s="1108"/>
      <c r="V54" s="665"/>
      <c r="W54" s="667"/>
      <c r="X54" s="665"/>
      <c r="Y54" s="665"/>
      <c r="Z54" s="665"/>
    </row>
    <row r="55" spans="1:26" ht="12.75" hidden="1" customHeight="1" outlineLevel="1">
      <c r="A55" s="602"/>
      <c r="B55" s="1184"/>
      <c r="C55" s="466" t="s">
        <v>2473</v>
      </c>
      <c r="D55" s="80"/>
      <c r="E55" s="80"/>
      <c r="F55" s="178"/>
      <c r="G55" s="179">
        <f t="shared" si="3"/>
        <v>0</v>
      </c>
      <c r="H55" s="1173"/>
      <c r="I55" s="180" t="str">
        <f t="shared" si="25"/>
        <v/>
      </c>
      <c r="J55" s="181">
        <f t="shared" si="19"/>
        <v>0</v>
      </c>
      <c r="K55" s="1056"/>
      <c r="L55" s="178">
        <v>20</v>
      </c>
      <c r="M55" s="570">
        <f t="shared" si="12"/>
        <v>0</v>
      </c>
      <c r="N55" s="181">
        <f t="shared" si="24"/>
        <v>0</v>
      </c>
      <c r="O55" s="1136"/>
      <c r="P55" s="1174"/>
      <c r="Q55" s="523">
        <f t="shared" si="4"/>
        <v>0</v>
      </c>
      <c r="R55" s="1187"/>
      <c r="S55" s="1067"/>
      <c r="T55" s="1120"/>
      <c r="U55" s="1108"/>
      <c r="V55" s="665"/>
      <c r="W55" s="667"/>
      <c r="X55" s="665"/>
      <c r="Y55" s="665"/>
      <c r="Z55" s="665"/>
    </row>
    <row r="56" spans="1:26" ht="12.75" hidden="1" customHeight="1" outlineLevel="1">
      <c r="A56" s="602"/>
      <c r="B56" s="1184"/>
      <c r="C56" s="466" t="s">
        <v>2469</v>
      </c>
      <c r="D56" s="80"/>
      <c r="E56" s="80"/>
      <c r="F56" s="178"/>
      <c r="G56" s="179">
        <f t="shared" si="3"/>
        <v>0</v>
      </c>
      <c r="H56" s="1173"/>
      <c r="I56" s="180" t="str">
        <f t="shared" si="25"/>
        <v/>
      </c>
      <c r="J56" s="181">
        <f t="shared" si="19"/>
        <v>0</v>
      </c>
      <c r="K56" s="1056"/>
      <c r="L56" s="178">
        <v>20</v>
      </c>
      <c r="M56" s="570">
        <f t="shared" si="12"/>
        <v>0</v>
      </c>
      <c r="N56" s="181">
        <f t="shared" si="24"/>
        <v>0</v>
      </c>
      <c r="O56" s="1136"/>
      <c r="P56" s="1174"/>
      <c r="Q56" s="523">
        <f t="shared" si="4"/>
        <v>0</v>
      </c>
      <c r="R56" s="1187"/>
      <c r="S56" s="1067"/>
      <c r="T56" s="1120"/>
      <c r="U56" s="1108"/>
      <c r="V56" s="665"/>
      <c r="W56" s="667"/>
      <c r="X56" s="665"/>
      <c r="Y56" s="665"/>
      <c r="Z56" s="665"/>
    </row>
    <row r="57" spans="1:26" ht="12.75" hidden="1" customHeight="1" outlineLevel="1">
      <c r="A57" s="602"/>
      <c r="B57" s="1184"/>
      <c r="C57" s="466" t="s">
        <v>1288</v>
      </c>
      <c r="D57" s="80"/>
      <c r="E57" s="80"/>
      <c r="F57" s="178"/>
      <c r="G57" s="179">
        <f t="shared" si="3"/>
        <v>0</v>
      </c>
      <c r="H57" s="1173"/>
      <c r="I57" s="180" t="str">
        <f t="shared" si="25"/>
        <v/>
      </c>
      <c r="J57" s="181">
        <f t="shared" si="19"/>
        <v>0</v>
      </c>
      <c r="K57" s="1056"/>
      <c r="L57" s="178"/>
      <c r="M57" s="570">
        <f t="shared" si="12"/>
        <v>0</v>
      </c>
      <c r="N57" s="181">
        <f t="shared" si="24"/>
        <v>0</v>
      </c>
      <c r="O57" s="1136"/>
      <c r="P57" s="1174"/>
      <c r="Q57" s="523">
        <f t="shared" si="4"/>
        <v>0</v>
      </c>
      <c r="R57" s="1187"/>
      <c r="S57" s="1067"/>
      <c r="T57" s="1120"/>
      <c r="U57" s="1108"/>
      <c r="V57" s="665"/>
      <c r="W57" s="667"/>
      <c r="X57" s="665"/>
      <c r="Y57" s="665"/>
      <c r="Z57" s="665"/>
    </row>
    <row r="58" spans="1:26" ht="12.75" hidden="1" customHeight="1" outlineLevel="1">
      <c r="A58" s="602"/>
      <c r="B58" s="1184"/>
      <c r="C58" s="466" t="s">
        <v>1290</v>
      </c>
      <c r="D58" s="80"/>
      <c r="E58" s="80"/>
      <c r="F58" s="178"/>
      <c r="G58" s="179">
        <f t="shared" si="3"/>
        <v>0</v>
      </c>
      <c r="H58" s="1173"/>
      <c r="I58" s="180" t="str">
        <f t="shared" si="25"/>
        <v/>
      </c>
      <c r="J58" s="181">
        <f t="shared" si="19"/>
        <v>0</v>
      </c>
      <c r="K58" s="1056"/>
      <c r="L58" s="178"/>
      <c r="M58" s="570">
        <f t="shared" si="12"/>
        <v>0</v>
      </c>
      <c r="N58" s="181">
        <f t="shared" si="24"/>
        <v>0</v>
      </c>
      <c r="O58" s="1136"/>
      <c r="P58" s="1174"/>
      <c r="Q58" s="523">
        <f t="shared" si="4"/>
        <v>0</v>
      </c>
      <c r="R58" s="1187"/>
      <c r="S58" s="1067"/>
      <c r="T58" s="1120"/>
      <c r="U58" s="1108"/>
      <c r="V58" s="665"/>
      <c r="W58" s="667"/>
      <c r="X58" s="665"/>
      <c r="Y58" s="665"/>
      <c r="Z58" s="665"/>
    </row>
    <row r="59" spans="1:26" ht="12.75" hidden="1" customHeight="1" outlineLevel="1">
      <c r="A59" s="602"/>
      <c r="B59" s="1184"/>
      <c r="C59" s="466"/>
      <c r="D59" s="80"/>
      <c r="E59" s="80"/>
      <c r="F59" s="178"/>
      <c r="G59" s="179">
        <f t="shared" si="3"/>
        <v>0</v>
      </c>
      <c r="H59" s="1173"/>
      <c r="I59" s="180" t="str">
        <f t="shared" si="25"/>
        <v/>
      </c>
      <c r="J59" s="181">
        <f t="shared" si="19"/>
        <v>0</v>
      </c>
      <c r="K59" s="1056"/>
      <c r="L59" s="178"/>
      <c r="M59" s="570">
        <f t="shared" si="12"/>
        <v>0</v>
      </c>
      <c r="N59" s="181">
        <f t="shared" si="24"/>
        <v>0</v>
      </c>
      <c r="O59" s="1136"/>
      <c r="P59" s="1174"/>
      <c r="Q59" s="523">
        <f t="shared" si="4"/>
        <v>0</v>
      </c>
      <c r="R59" s="1187"/>
      <c r="S59" s="1067"/>
      <c r="T59" s="1120"/>
      <c r="U59" s="1108"/>
      <c r="V59" s="665"/>
      <c r="W59" s="667"/>
      <c r="X59" s="665"/>
      <c r="Y59" s="665"/>
      <c r="Z59" s="665"/>
    </row>
    <row r="60" spans="1:26" ht="12.75" hidden="1" customHeight="1" outlineLevel="1">
      <c r="A60" s="602"/>
      <c r="B60" s="1184"/>
      <c r="C60" s="466" t="s">
        <v>1289</v>
      </c>
      <c r="D60" s="80"/>
      <c r="E60" s="81"/>
      <c r="F60" s="183"/>
      <c r="G60" s="184">
        <f t="shared" si="3"/>
        <v>0</v>
      </c>
      <c r="H60" s="1185"/>
      <c r="I60" s="180" t="str">
        <f t="shared" si="25"/>
        <v/>
      </c>
      <c r="J60" s="185">
        <f t="shared" si="19"/>
        <v>0</v>
      </c>
      <c r="K60" s="1057"/>
      <c r="L60" s="183"/>
      <c r="M60" s="571">
        <f t="shared" si="12"/>
        <v>0</v>
      </c>
      <c r="N60" s="185">
        <f t="shared" si="24"/>
        <v>0</v>
      </c>
      <c r="O60" s="1137"/>
      <c r="P60" s="1175"/>
      <c r="Q60" s="524">
        <f t="shared" si="4"/>
        <v>0</v>
      </c>
      <c r="R60" s="1187"/>
      <c r="S60" s="1067"/>
      <c r="T60" s="1120"/>
      <c r="U60" s="1108"/>
      <c r="V60" s="665"/>
      <c r="W60" s="667"/>
      <c r="X60" s="665"/>
      <c r="Y60" s="665"/>
      <c r="Z60" s="665"/>
    </row>
    <row r="61" spans="1:26" customFormat="1" ht="12.75" customHeight="1" collapsed="1">
      <c r="A61" s="602"/>
      <c r="B61" s="1189" t="s">
        <v>552</v>
      </c>
      <c r="C61" s="465" t="s">
        <v>2441</v>
      </c>
      <c r="D61" s="549">
        <v>25000</v>
      </c>
      <c r="E61" s="79"/>
      <c r="F61" s="728">
        <v>15500</v>
      </c>
      <c r="G61" s="186">
        <f t="shared" si="3"/>
        <v>0</v>
      </c>
      <c r="H61" s="1061">
        <f>SUM(G61:G82)</f>
        <v>0</v>
      </c>
      <c r="I61" s="56" t="str">
        <f t="shared" ref="I61:I66" si="26">IF(ISBLANK(E61),"",F61*$S$61)</f>
        <v/>
      </c>
      <c r="J61" s="189">
        <f t="shared" si="19"/>
        <v>0</v>
      </c>
      <c r="K61" s="1055">
        <f>SUM(J61:J82)</f>
        <v>0</v>
      </c>
      <c r="L61" s="728">
        <v>10</v>
      </c>
      <c r="M61" s="953">
        <f t="shared" si="12"/>
        <v>0</v>
      </c>
      <c r="N61" s="189">
        <f t="shared" si="24"/>
        <v>0</v>
      </c>
      <c r="O61" s="1135">
        <f>SUM(N61:N82)</f>
        <v>0</v>
      </c>
      <c r="P61" s="1061">
        <f>SUM(M61:M82)</f>
        <v>0</v>
      </c>
      <c r="Q61" s="187">
        <f t="shared" si="4"/>
        <v>0</v>
      </c>
      <c r="R61" s="1192">
        <f>K61+O61</f>
        <v>0</v>
      </c>
      <c r="S61" s="1067">
        <f>T61+1</f>
        <v>1.3</v>
      </c>
      <c r="T61" s="1120">
        <v>0.3</v>
      </c>
      <c r="U61" s="1108">
        <f>IF(R61=0,R61,R61+(($U$174)*((R61/($R$171+$R$172-$R$156)))))</f>
        <v>0</v>
      </c>
      <c r="V61" s="665"/>
      <c r="W61" s="669"/>
      <c r="X61" s="670"/>
      <c r="Y61" s="670"/>
      <c r="Z61" s="670"/>
    </row>
    <row r="62" spans="1:26" customFormat="1" ht="12.75" hidden="1" customHeight="1" outlineLevel="1">
      <c r="A62" s="602"/>
      <c r="B62" s="1190"/>
      <c r="C62" s="466" t="s">
        <v>2442</v>
      </c>
      <c r="D62" s="80"/>
      <c r="E62" s="80"/>
      <c r="F62" s="178">
        <v>910</v>
      </c>
      <c r="G62" s="179">
        <f t="shared" si="3"/>
        <v>0</v>
      </c>
      <c r="H62" s="1173"/>
      <c r="I62" s="58" t="str">
        <f t="shared" si="26"/>
        <v/>
      </c>
      <c r="J62" s="181">
        <f t="shared" si="19"/>
        <v>0</v>
      </c>
      <c r="K62" s="1056"/>
      <c r="L62" s="178">
        <v>10</v>
      </c>
      <c r="M62" s="570">
        <f t="shared" si="12"/>
        <v>0</v>
      </c>
      <c r="N62" s="181">
        <f t="shared" si="24"/>
        <v>0</v>
      </c>
      <c r="O62" s="1136"/>
      <c r="P62" s="1062"/>
      <c r="Q62" s="523">
        <f t="shared" si="4"/>
        <v>0</v>
      </c>
      <c r="R62" s="1192"/>
      <c r="S62" s="1067"/>
      <c r="T62" s="1120"/>
      <c r="U62" s="1108"/>
      <c r="V62" s="665"/>
      <c r="W62" s="669"/>
      <c r="X62" s="670"/>
      <c r="Y62" s="670"/>
      <c r="Z62" s="670"/>
    </row>
    <row r="63" spans="1:26" customFormat="1" ht="12.75" hidden="1" customHeight="1" outlineLevel="1">
      <c r="A63" s="602"/>
      <c r="B63" s="1190"/>
      <c r="C63" s="466" t="s">
        <v>2443</v>
      </c>
      <c r="D63" s="80"/>
      <c r="E63" s="80"/>
      <c r="F63" s="178">
        <v>360</v>
      </c>
      <c r="G63" s="179">
        <f t="shared" si="3"/>
        <v>0</v>
      </c>
      <c r="H63" s="1173"/>
      <c r="I63" s="58" t="str">
        <f t="shared" si="26"/>
        <v/>
      </c>
      <c r="J63" s="181">
        <f t="shared" si="19"/>
        <v>0</v>
      </c>
      <c r="K63" s="1056"/>
      <c r="L63" s="178"/>
      <c r="M63" s="570">
        <f t="shared" si="12"/>
        <v>0</v>
      </c>
      <c r="N63" s="181">
        <f t="shared" si="24"/>
        <v>0</v>
      </c>
      <c r="O63" s="1136"/>
      <c r="P63" s="1062"/>
      <c r="Q63" s="523">
        <f t="shared" si="4"/>
        <v>0</v>
      </c>
      <c r="R63" s="1192"/>
      <c r="S63" s="1067"/>
      <c r="T63" s="1120"/>
      <c r="U63" s="1108"/>
      <c r="V63" s="665"/>
      <c r="W63" s="669"/>
      <c r="X63" s="670"/>
      <c r="Y63" s="670"/>
      <c r="Z63" s="670"/>
    </row>
    <row r="64" spans="1:26" customFormat="1" ht="12.75" hidden="1" customHeight="1" outlineLevel="1">
      <c r="A64" s="602"/>
      <c r="B64" s="1190"/>
      <c r="C64" s="466" t="s">
        <v>2444</v>
      </c>
      <c r="D64" s="80"/>
      <c r="E64" s="80"/>
      <c r="F64" s="178">
        <v>1000</v>
      </c>
      <c r="G64" s="179">
        <f t="shared" si="3"/>
        <v>0</v>
      </c>
      <c r="H64" s="1173"/>
      <c r="I64" s="58" t="str">
        <f t="shared" si="26"/>
        <v/>
      </c>
      <c r="J64" s="181">
        <f t="shared" si="19"/>
        <v>0</v>
      </c>
      <c r="K64" s="1056"/>
      <c r="L64" s="178"/>
      <c r="M64" s="570">
        <f t="shared" si="12"/>
        <v>0</v>
      </c>
      <c r="N64" s="181">
        <f t="shared" si="24"/>
        <v>0</v>
      </c>
      <c r="O64" s="1136"/>
      <c r="P64" s="1062"/>
      <c r="Q64" s="523">
        <f t="shared" si="4"/>
        <v>0</v>
      </c>
      <c r="R64" s="1192"/>
      <c r="S64" s="1067"/>
      <c r="T64" s="1120"/>
      <c r="U64" s="1108"/>
      <c r="V64" s="665"/>
      <c r="W64" s="667"/>
      <c r="X64" s="670"/>
      <c r="Y64" s="670"/>
      <c r="Z64" s="670"/>
    </row>
    <row r="65" spans="1:26" customFormat="1" ht="12.75" hidden="1" customHeight="1" outlineLevel="1">
      <c r="A65" s="602"/>
      <c r="B65" s="1190"/>
      <c r="C65" s="466" t="s">
        <v>2451</v>
      </c>
      <c r="D65" s="80"/>
      <c r="E65" s="80"/>
      <c r="F65" s="178">
        <v>250</v>
      </c>
      <c r="G65" s="179">
        <f t="shared" si="3"/>
        <v>0</v>
      </c>
      <c r="H65" s="1173"/>
      <c r="I65" s="58" t="str">
        <f t="shared" si="26"/>
        <v/>
      </c>
      <c r="J65" s="181">
        <f t="shared" si="19"/>
        <v>0</v>
      </c>
      <c r="K65" s="1056"/>
      <c r="L65" s="178"/>
      <c r="M65" s="570">
        <f t="shared" si="12"/>
        <v>0</v>
      </c>
      <c r="N65" s="181">
        <f t="shared" si="24"/>
        <v>0</v>
      </c>
      <c r="O65" s="1136"/>
      <c r="P65" s="1062"/>
      <c r="Q65" s="523">
        <f t="shared" si="4"/>
        <v>0</v>
      </c>
      <c r="R65" s="1192"/>
      <c r="S65" s="1067"/>
      <c r="T65" s="1120"/>
      <c r="U65" s="1108"/>
      <c r="V65" s="665"/>
      <c r="W65" s="667"/>
      <c r="X65" s="670"/>
      <c r="Y65" s="670"/>
      <c r="Z65" s="670"/>
    </row>
    <row r="66" spans="1:26" customFormat="1" ht="12.75" hidden="1" customHeight="1" outlineLevel="1">
      <c r="A66" s="602"/>
      <c r="B66" s="1190"/>
      <c r="C66" s="466" t="s">
        <v>2452</v>
      </c>
      <c r="D66" s="80"/>
      <c r="E66" s="80"/>
      <c r="F66" s="178">
        <v>900</v>
      </c>
      <c r="G66" s="179">
        <f t="shared" si="3"/>
        <v>0</v>
      </c>
      <c r="H66" s="1173"/>
      <c r="I66" s="58" t="str">
        <f t="shared" si="26"/>
        <v/>
      </c>
      <c r="J66" s="181">
        <f t="shared" ref="J66:J141" si="27">IFERROR(E66*I66,0)</f>
        <v>0</v>
      </c>
      <c r="K66" s="1056"/>
      <c r="L66" s="178">
        <v>10</v>
      </c>
      <c r="M66" s="570">
        <f t="shared" si="12"/>
        <v>0</v>
      </c>
      <c r="N66" s="181">
        <f t="shared" si="24"/>
        <v>0</v>
      </c>
      <c r="O66" s="1136"/>
      <c r="P66" s="1062"/>
      <c r="Q66" s="523">
        <f t="shared" si="4"/>
        <v>0</v>
      </c>
      <c r="R66" s="1192"/>
      <c r="S66" s="1067"/>
      <c r="T66" s="1120"/>
      <c r="U66" s="1108"/>
      <c r="V66" s="665"/>
      <c r="W66" s="667"/>
      <c r="X66" s="670"/>
      <c r="Y66" s="670"/>
      <c r="Z66" s="670"/>
    </row>
    <row r="67" spans="1:26" customFormat="1" ht="12.75" hidden="1" customHeight="1" outlineLevel="1">
      <c r="A67" s="602"/>
      <c r="B67" s="1190"/>
      <c r="C67" s="466" t="s">
        <v>1293</v>
      </c>
      <c r="D67" s="80"/>
      <c r="E67" s="80"/>
      <c r="F67" s="178">
        <v>400</v>
      </c>
      <c r="G67" s="179">
        <f t="shared" ref="G67:G69" si="28">+E67*F67</f>
        <v>0</v>
      </c>
      <c r="H67" s="1173"/>
      <c r="I67" s="58" t="str">
        <f t="shared" ref="I67:I69" si="29">IF(ISBLANK(E67),"",F67*$S$61)</f>
        <v/>
      </c>
      <c r="J67" s="181">
        <f t="shared" ref="J67:J69" si="30">IFERROR(E67*I67,0)</f>
        <v>0</v>
      </c>
      <c r="K67" s="1056"/>
      <c r="L67" s="178">
        <v>10</v>
      </c>
      <c r="M67" s="570">
        <f t="shared" ref="M67:M69" si="31">E67*L67</f>
        <v>0</v>
      </c>
      <c r="N67" s="181">
        <f t="shared" ref="N67:N69" si="32">M67*$W$1</f>
        <v>0</v>
      </c>
      <c r="O67" s="1136"/>
      <c r="P67" s="1062"/>
      <c r="Q67" s="523">
        <f t="shared" ref="Q67:Q69" si="33">IFERROR(J67+N67,"")</f>
        <v>0</v>
      </c>
      <c r="R67" s="1192"/>
      <c r="S67" s="1067"/>
      <c r="T67" s="1120"/>
      <c r="U67" s="1108"/>
      <c r="V67" s="665"/>
      <c r="W67" s="669"/>
      <c r="X67" s="670"/>
      <c r="Y67" s="670"/>
      <c r="Z67" s="670"/>
    </row>
    <row r="68" spans="1:26" customFormat="1" ht="12.75" hidden="1" customHeight="1" outlineLevel="1">
      <c r="A68" s="602"/>
      <c r="B68" s="1190"/>
      <c r="C68" s="466" t="s">
        <v>1294</v>
      </c>
      <c r="D68" s="80"/>
      <c r="E68" s="80"/>
      <c r="F68" s="178">
        <v>500</v>
      </c>
      <c r="G68" s="179">
        <f t="shared" si="28"/>
        <v>0</v>
      </c>
      <c r="H68" s="1173"/>
      <c r="I68" s="58" t="str">
        <f t="shared" si="29"/>
        <v/>
      </c>
      <c r="J68" s="181">
        <f t="shared" si="30"/>
        <v>0</v>
      </c>
      <c r="K68" s="1056"/>
      <c r="L68" s="178">
        <v>10</v>
      </c>
      <c r="M68" s="570">
        <f t="shared" si="31"/>
        <v>0</v>
      </c>
      <c r="N68" s="181">
        <f t="shared" si="32"/>
        <v>0</v>
      </c>
      <c r="O68" s="1136"/>
      <c r="P68" s="1062"/>
      <c r="Q68" s="523">
        <f t="shared" si="33"/>
        <v>0</v>
      </c>
      <c r="R68" s="1192"/>
      <c r="S68" s="1067"/>
      <c r="T68" s="1120"/>
      <c r="U68" s="1108"/>
      <c r="V68" s="665"/>
      <c r="W68" s="669"/>
      <c r="X68" s="670"/>
      <c r="Y68" s="670"/>
      <c r="Z68" s="670"/>
    </row>
    <row r="69" spans="1:26" customFormat="1" ht="12.75" hidden="1" customHeight="1" outlineLevel="1">
      <c r="A69" s="602"/>
      <c r="B69" s="1190"/>
      <c r="C69" s="466" t="s">
        <v>1296</v>
      </c>
      <c r="D69" s="80"/>
      <c r="E69" s="80"/>
      <c r="F69" s="178">
        <v>150</v>
      </c>
      <c r="G69" s="179">
        <f t="shared" si="28"/>
        <v>0</v>
      </c>
      <c r="H69" s="1173"/>
      <c r="I69" s="58" t="str">
        <f t="shared" si="29"/>
        <v/>
      </c>
      <c r="J69" s="181">
        <f t="shared" si="30"/>
        <v>0</v>
      </c>
      <c r="K69" s="1056"/>
      <c r="L69" s="178">
        <v>5</v>
      </c>
      <c r="M69" s="570">
        <f t="shared" si="31"/>
        <v>0</v>
      </c>
      <c r="N69" s="181">
        <f t="shared" si="32"/>
        <v>0</v>
      </c>
      <c r="O69" s="1136"/>
      <c r="P69" s="1062"/>
      <c r="Q69" s="523">
        <f t="shared" si="33"/>
        <v>0</v>
      </c>
      <c r="R69" s="1192"/>
      <c r="S69" s="1067"/>
      <c r="T69" s="1120"/>
      <c r="U69" s="1108"/>
      <c r="V69" s="665"/>
      <c r="W69" s="667"/>
      <c r="X69" s="665"/>
      <c r="Y69" s="670"/>
      <c r="Z69" s="670"/>
    </row>
    <row r="70" spans="1:26" customFormat="1" ht="12.75" hidden="1" customHeight="1" outlineLevel="1">
      <c r="A70" s="602"/>
      <c r="B70" s="1190"/>
      <c r="C70" s="466" t="s">
        <v>1291</v>
      </c>
      <c r="D70" s="80"/>
      <c r="E70" s="80"/>
      <c r="F70" s="178">
        <v>300</v>
      </c>
      <c r="G70" s="179">
        <f t="shared" si="3"/>
        <v>0</v>
      </c>
      <c r="H70" s="1173"/>
      <c r="I70" s="58" t="str">
        <f>IF(ISBLANK(E70),"",F70*$S$61)</f>
        <v/>
      </c>
      <c r="J70" s="181">
        <f t="shared" si="27"/>
        <v>0</v>
      </c>
      <c r="K70" s="1056"/>
      <c r="L70" s="178">
        <v>10</v>
      </c>
      <c r="M70" s="570">
        <f t="shared" si="12"/>
        <v>0</v>
      </c>
      <c r="N70" s="181">
        <f>M70*$W$1</f>
        <v>0</v>
      </c>
      <c r="O70" s="1136"/>
      <c r="P70" s="1062"/>
      <c r="Q70" s="523">
        <f t="shared" si="4"/>
        <v>0</v>
      </c>
      <c r="R70" s="1192"/>
      <c r="S70" s="1067"/>
      <c r="T70" s="1120"/>
      <c r="U70" s="1108"/>
      <c r="V70" s="665"/>
      <c r="W70" s="667"/>
      <c r="X70" s="665"/>
      <c r="Y70" s="670"/>
      <c r="Z70" s="670"/>
    </row>
    <row r="71" spans="1:26" customFormat="1" ht="12.75" hidden="1" customHeight="1" outlineLevel="1">
      <c r="A71" s="602"/>
      <c r="B71" s="1190"/>
      <c r="C71" s="466" t="s">
        <v>1292</v>
      </c>
      <c r="D71" s="80"/>
      <c r="E71" s="80"/>
      <c r="F71" s="178">
        <v>300</v>
      </c>
      <c r="G71" s="179">
        <f t="shared" si="3"/>
        <v>0</v>
      </c>
      <c r="H71" s="1173"/>
      <c r="I71" s="58" t="str">
        <f>IF(ISBLANK(E71),"",F71*$S$61)</f>
        <v/>
      </c>
      <c r="J71" s="181">
        <f t="shared" si="27"/>
        <v>0</v>
      </c>
      <c r="K71" s="1056"/>
      <c r="L71" s="178">
        <v>10</v>
      </c>
      <c r="M71" s="570">
        <f t="shared" si="12"/>
        <v>0</v>
      </c>
      <c r="N71" s="181">
        <f>M71*$W$1</f>
        <v>0</v>
      </c>
      <c r="O71" s="1136"/>
      <c r="P71" s="1062"/>
      <c r="Q71" s="523">
        <f t="shared" si="4"/>
        <v>0</v>
      </c>
      <c r="R71" s="1192"/>
      <c r="S71" s="1067"/>
      <c r="T71" s="1120"/>
      <c r="U71" s="1108"/>
      <c r="V71" s="665"/>
      <c r="W71" s="667"/>
      <c r="X71" s="665"/>
      <c r="Y71" s="670"/>
      <c r="Z71" s="670"/>
    </row>
    <row r="72" spans="1:26" customFormat="1" ht="12.75" hidden="1" customHeight="1" outlineLevel="1">
      <c r="A72" s="602"/>
      <c r="B72" s="1190"/>
      <c r="C72" s="466" t="s">
        <v>2446</v>
      </c>
      <c r="D72" s="80" t="s">
        <v>2445</v>
      </c>
      <c r="E72" s="80"/>
      <c r="F72" s="178">
        <v>1000</v>
      </c>
      <c r="G72" s="179">
        <f t="shared" si="3"/>
        <v>0</v>
      </c>
      <c r="H72" s="1173"/>
      <c r="I72" s="58" t="str">
        <f>IF(ISBLANK(E72),"",F72*$S$61)</f>
        <v/>
      </c>
      <c r="J72" s="181">
        <f t="shared" si="27"/>
        <v>0</v>
      </c>
      <c r="K72" s="1056"/>
      <c r="L72" s="178">
        <v>20</v>
      </c>
      <c r="M72" s="570">
        <f t="shared" si="12"/>
        <v>0</v>
      </c>
      <c r="N72" s="181">
        <f>M72*$W$1</f>
        <v>0</v>
      </c>
      <c r="O72" s="1136"/>
      <c r="P72" s="1062"/>
      <c r="Q72" s="523">
        <f t="shared" si="4"/>
        <v>0</v>
      </c>
      <c r="R72" s="1192"/>
      <c r="S72" s="1067"/>
      <c r="T72" s="1120"/>
      <c r="U72" s="1108"/>
      <c r="V72" s="665"/>
      <c r="W72" s="669"/>
      <c r="X72" s="670"/>
      <c r="Y72" s="670"/>
      <c r="Z72" s="670"/>
    </row>
    <row r="73" spans="1:26" customFormat="1" ht="12.75" hidden="1" customHeight="1" outlineLevel="1">
      <c r="A73" s="602"/>
      <c r="B73" s="1190"/>
      <c r="C73" s="466" t="s">
        <v>2447</v>
      </c>
      <c r="D73" s="80" t="s">
        <v>2445</v>
      </c>
      <c r="E73" s="80"/>
      <c r="F73" s="178">
        <v>600</v>
      </c>
      <c r="G73" s="179">
        <f t="shared" si="3"/>
        <v>0</v>
      </c>
      <c r="H73" s="1173"/>
      <c r="I73" s="58" t="str">
        <f>IF(ISBLANK(E73),"",F73*$S$61)</f>
        <v/>
      </c>
      <c r="J73" s="181">
        <f t="shared" si="27"/>
        <v>0</v>
      </c>
      <c r="K73" s="1056"/>
      <c r="L73" s="178">
        <v>20</v>
      </c>
      <c r="M73" s="570">
        <f t="shared" si="12"/>
        <v>0</v>
      </c>
      <c r="N73" s="181">
        <f>M73*$W$1</f>
        <v>0</v>
      </c>
      <c r="O73" s="1136"/>
      <c r="P73" s="1062"/>
      <c r="Q73" s="523">
        <f t="shared" si="4"/>
        <v>0</v>
      </c>
      <c r="R73" s="1192"/>
      <c r="S73" s="1067"/>
      <c r="T73" s="1120"/>
      <c r="U73" s="1108"/>
      <c r="V73" s="665"/>
      <c r="W73" s="669"/>
      <c r="X73" s="670"/>
      <c r="Y73" s="670"/>
      <c r="Z73" s="670"/>
    </row>
    <row r="74" spans="1:26" customFormat="1" ht="12.75" hidden="1" customHeight="1" outlineLevel="1">
      <c r="A74" s="602"/>
      <c r="B74" s="1190"/>
      <c r="C74" s="466" t="s">
        <v>2448</v>
      </c>
      <c r="D74" s="80"/>
      <c r="E74" s="80"/>
      <c r="F74" s="178">
        <v>600</v>
      </c>
      <c r="G74" s="179">
        <f t="shared" ref="G74:G75" si="34">+E74*F74</f>
        <v>0</v>
      </c>
      <c r="H74" s="1173"/>
      <c r="I74" s="58" t="str">
        <f t="shared" ref="I74:I75" si="35">IF(ISBLANK(E74),"",F74*$S$61)</f>
        <v/>
      </c>
      <c r="J74" s="181">
        <f t="shared" ref="J74:J75" si="36">IFERROR(E74*I74,0)</f>
        <v>0</v>
      </c>
      <c r="K74" s="1056"/>
      <c r="L74" s="178">
        <v>40</v>
      </c>
      <c r="M74" s="570">
        <f t="shared" ref="M74:M75" si="37">E74*L74</f>
        <v>0</v>
      </c>
      <c r="N74" s="181">
        <f t="shared" ref="N74:N75" si="38">M74*$W$1</f>
        <v>0</v>
      </c>
      <c r="O74" s="1136"/>
      <c r="P74" s="1062"/>
      <c r="Q74" s="523">
        <f t="shared" ref="Q74:Q75" si="39">IFERROR(J74+N74,"")</f>
        <v>0</v>
      </c>
      <c r="R74" s="1192"/>
      <c r="S74" s="1067"/>
      <c r="T74" s="1120"/>
      <c r="U74" s="1108"/>
      <c r="V74" s="665"/>
      <c r="W74" s="669"/>
      <c r="X74" s="670"/>
      <c r="Y74" s="670"/>
      <c r="Z74" s="670"/>
    </row>
    <row r="75" spans="1:26" customFormat="1" ht="12.75" hidden="1" customHeight="1" outlineLevel="1">
      <c r="A75" s="602"/>
      <c r="B75" s="1190"/>
      <c r="C75" s="466" t="s">
        <v>2449</v>
      </c>
      <c r="D75" s="80"/>
      <c r="E75" s="80"/>
      <c r="F75" s="178">
        <v>600</v>
      </c>
      <c r="G75" s="179">
        <f t="shared" si="34"/>
        <v>0</v>
      </c>
      <c r="H75" s="1173"/>
      <c r="I75" s="58" t="str">
        <f t="shared" si="35"/>
        <v/>
      </c>
      <c r="J75" s="181">
        <f t="shared" si="36"/>
        <v>0</v>
      </c>
      <c r="K75" s="1056"/>
      <c r="L75" s="178">
        <v>40</v>
      </c>
      <c r="M75" s="570">
        <f t="shared" si="37"/>
        <v>0</v>
      </c>
      <c r="N75" s="181">
        <f t="shared" si="38"/>
        <v>0</v>
      </c>
      <c r="O75" s="1136"/>
      <c r="P75" s="1062"/>
      <c r="Q75" s="523">
        <f t="shared" si="39"/>
        <v>0</v>
      </c>
      <c r="R75" s="1192"/>
      <c r="S75" s="1067"/>
      <c r="T75" s="1120"/>
      <c r="U75" s="1108"/>
      <c r="V75" s="665"/>
      <c r="W75" s="669"/>
      <c r="X75" s="670"/>
      <c r="Y75" s="670"/>
      <c r="Z75" s="670"/>
    </row>
    <row r="76" spans="1:26" customFormat="1" ht="12.75" hidden="1" customHeight="1" outlineLevel="1">
      <c r="A76" s="602"/>
      <c r="B76" s="1190"/>
      <c r="C76" s="466" t="s">
        <v>2450</v>
      </c>
      <c r="D76" s="80"/>
      <c r="E76" s="80"/>
      <c r="F76" s="178">
        <v>600</v>
      </c>
      <c r="G76" s="179">
        <f t="shared" si="3"/>
        <v>0</v>
      </c>
      <c r="H76" s="1173"/>
      <c r="I76" s="58" t="str">
        <f t="shared" ref="I76:I82" si="40">IF(ISBLANK(E76),"",F76*$S$61)</f>
        <v/>
      </c>
      <c r="J76" s="181">
        <f t="shared" si="27"/>
        <v>0</v>
      </c>
      <c r="K76" s="1056"/>
      <c r="L76" s="178">
        <v>40</v>
      </c>
      <c r="M76" s="570">
        <f t="shared" si="12"/>
        <v>0</v>
      </c>
      <c r="N76" s="181">
        <f t="shared" ref="N76:N82" si="41">M76*$W$1</f>
        <v>0</v>
      </c>
      <c r="O76" s="1136"/>
      <c r="P76" s="1062"/>
      <c r="Q76" s="523">
        <f t="shared" si="4"/>
        <v>0</v>
      </c>
      <c r="R76" s="1192"/>
      <c r="S76" s="1067"/>
      <c r="T76" s="1120"/>
      <c r="U76" s="1108"/>
      <c r="V76" s="665"/>
      <c r="W76" s="669"/>
      <c r="X76" s="670"/>
      <c r="Y76" s="670"/>
      <c r="Z76" s="670"/>
    </row>
    <row r="77" spans="1:26" customFormat="1" ht="12.75" hidden="1" customHeight="1" outlineLevel="1">
      <c r="A77" s="602"/>
      <c r="B77" s="1190"/>
      <c r="C77" s="466" t="s">
        <v>2428</v>
      </c>
      <c r="D77" s="80"/>
      <c r="E77" s="80"/>
      <c r="F77" s="178">
        <v>600</v>
      </c>
      <c r="G77" s="179">
        <f t="shared" si="3"/>
        <v>0</v>
      </c>
      <c r="H77" s="1173"/>
      <c r="I77" s="58" t="str">
        <f t="shared" si="40"/>
        <v/>
      </c>
      <c r="J77" s="181">
        <f t="shared" si="27"/>
        <v>0</v>
      </c>
      <c r="K77" s="1056"/>
      <c r="L77" s="178">
        <v>40</v>
      </c>
      <c r="M77" s="570">
        <f t="shared" si="12"/>
        <v>0</v>
      </c>
      <c r="N77" s="181">
        <f t="shared" si="41"/>
        <v>0</v>
      </c>
      <c r="O77" s="1136"/>
      <c r="P77" s="1062"/>
      <c r="Q77" s="523">
        <f t="shared" si="4"/>
        <v>0</v>
      </c>
      <c r="R77" s="1192"/>
      <c r="S77" s="1067"/>
      <c r="T77" s="1120"/>
      <c r="U77" s="1108"/>
      <c r="V77" s="665"/>
      <c r="W77" s="669"/>
      <c r="X77" s="670"/>
      <c r="Y77" s="670"/>
      <c r="Z77" s="670"/>
    </row>
    <row r="78" spans="1:26" customFormat="1" ht="12.75" hidden="1" customHeight="1" outlineLevel="1">
      <c r="A78" s="602"/>
      <c r="B78" s="1190"/>
      <c r="C78" s="466" t="s">
        <v>1295</v>
      </c>
      <c r="D78" s="80"/>
      <c r="E78" s="80"/>
      <c r="F78" s="178">
        <v>200</v>
      </c>
      <c r="G78" s="179">
        <f t="shared" si="3"/>
        <v>0</v>
      </c>
      <c r="H78" s="1173"/>
      <c r="I78" s="58" t="str">
        <f t="shared" si="40"/>
        <v/>
      </c>
      <c r="J78" s="181">
        <f t="shared" si="27"/>
        <v>0</v>
      </c>
      <c r="K78" s="1056"/>
      <c r="L78" s="178">
        <v>10</v>
      </c>
      <c r="M78" s="570">
        <f t="shared" si="12"/>
        <v>0</v>
      </c>
      <c r="N78" s="181">
        <f t="shared" si="41"/>
        <v>0</v>
      </c>
      <c r="O78" s="1136"/>
      <c r="P78" s="1062"/>
      <c r="Q78" s="523">
        <f t="shared" si="4"/>
        <v>0</v>
      </c>
      <c r="R78" s="1192"/>
      <c r="S78" s="1067"/>
      <c r="T78" s="1120"/>
      <c r="U78" s="1108"/>
      <c r="V78" s="665"/>
      <c r="W78" s="669"/>
      <c r="X78" s="670"/>
      <c r="Y78" s="670"/>
      <c r="Z78" s="670"/>
    </row>
    <row r="79" spans="1:26" customFormat="1" ht="12.75" hidden="1" customHeight="1" outlineLevel="1">
      <c r="A79" s="602"/>
      <c r="B79" s="1190"/>
      <c r="C79" s="466"/>
      <c r="D79" s="80"/>
      <c r="E79" s="80"/>
      <c r="F79" s="178">
        <v>500</v>
      </c>
      <c r="G79" s="179">
        <f t="shared" si="3"/>
        <v>0</v>
      </c>
      <c r="H79" s="1173"/>
      <c r="I79" s="58" t="str">
        <f t="shared" si="40"/>
        <v/>
      </c>
      <c r="J79" s="181">
        <f t="shared" si="27"/>
        <v>0</v>
      </c>
      <c r="K79" s="1056"/>
      <c r="L79" s="178"/>
      <c r="M79" s="570">
        <f t="shared" si="12"/>
        <v>0</v>
      </c>
      <c r="N79" s="181">
        <f t="shared" si="41"/>
        <v>0</v>
      </c>
      <c r="O79" s="1136"/>
      <c r="P79" s="1062"/>
      <c r="Q79" s="523">
        <f t="shared" si="4"/>
        <v>0</v>
      </c>
      <c r="R79" s="1192"/>
      <c r="S79" s="1067"/>
      <c r="T79" s="1120"/>
      <c r="U79" s="1108"/>
      <c r="V79" s="665"/>
      <c r="W79" s="669"/>
      <c r="X79" s="670"/>
      <c r="Y79" s="670"/>
      <c r="Z79" s="670"/>
    </row>
    <row r="80" spans="1:26" customFormat="1" ht="12.75" hidden="1" customHeight="1" outlineLevel="1">
      <c r="A80" s="602"/>
      <c r="B80" s="1190"/>
      <c r="C80" s="466"/>
      <c r="D80" s="80"/>
      <c r="E80" s="80"/>
      <c r="F80" s="178">
        <v>500</v>
      </c>
      <c r="G80" s="179">
        <f t="shared" si="3"/>
        <v>0</v>
      </c>
      <c r="H80" s="1173"/>
      <c r="I80" s="58" t="str">
        <f t="shared" si="40"/>
        <v/>
      </c>
      <c r="J80" s="181">
        <f t="shared" si="27"/>
        <v>0</v>
      </c>
      <c r="K80" s="1056"/>
      <c r="L80" s="178">
        <v>2</v>
      </c>
      <c r="M80" s="570">
        <f t="shared" si="12"/>
        <v>0</v>
      </c>
      <c r="N80" s="181">
        <f t="shared" si="41"/>
        <v>0</v>
      </c>
      <c r="O80" s="1136"/>
      <c r="P80" s="1062"/>
      <c r="Q80" s="523">
        <f t="shared" si="4"/>
        <v>0</v>
      </c>
      <c r="R80" s="1192"/>
      <c r="S80" s="1067"/>
      <c r="T80" s="1120"/>
      <c r="U80" s="1108"/>
      <c r="V80" s="665"/>
      <c r="W80" s="669"/>
      <c r="X80" s="670"/>
      <c r="Y80" s="670"/>
      <c r="Z80" s="670"/>
    </row>
    <row r="81" spans="1:26" customFormat="1" ht="12.75" hidden="1" customHeight="1" outlineLevel="1">
      <c r="A81" s="602"/>
      <c r="B81" s="1190"/>
      <c r="C81" s="466"/>
      <c r="D81" s="80"/>
      <c r="E81" s="80"/>
      <c r="F81" s="178">
        <v>200</v>
      </c>
      <c r="G81" s="179">
        <f t="shared" si="3"/>
        <v>0</v>
      </c>
      <c r="H81" s="1173"/>
      <c r="I81" s="58" t="str">
        <f t="shared" si="40"/>
        <v/>
      </c>
      <c r="J81" s="181">
        <f t="shared" si="27"/>
        <v>0</v>
      </c>
      <c r="K81" s="1056"/>
      <c r="L81" s="178">
        <v>10</v>
      </c>
      <c r="M81" s="570">
        <f t="shared" si="12"/>
        <v>0</v>
      </c>
      <c r="N81" s="181">
        <f t="shared" si="41"/>
        <v>0</v>
      </c>
      <c r="O81" s="1136"/>
      <c r="P81" s="1062"/>
      <c r="Q81" s="523">
        <f t="shared" si="4"/>
        <v>0</v>
      </c>
      <c r="R81" s="1192"/>
      <c r="S81" s="1067"/>
      <c r="T81" s="1120"/>
      <c r="U81" s="1108"/>
      <c r="V81" s="665"/>
      <c r="W81" s="669"/>
      <c r="X81" s="670"/>
      <c r="Y81" s="670"/>
      <c r="Z81" s="670"/>
    </row>
    <row r="82" spans="1:26" customFormat="1" ht="12.75" hidden="1" customHeight="1" outlineLevel="1">
      <c r="A82" s="602"/>
      <c r="B82" s="1191"/>
      <c r="C82" s="466" t="s">
        <v>1289</v>
      </c>
      <c r="D82" s="81"/>
      <c r="E82" s="81"/>
      <c r="F82" s="183">
        <v>500</v>
      </c>
      <c r="G82" s="184">
        <f t="shared" si="3"/>
        <v>0</v>
      </c>
      <c r="H82" s="1185"/>
      <c r="I82" s="58" t="str">
        <f t="shared" si="40"/>
        <v/>
      </c>
      <c r="J82" s="185">
        <f t="shared" si="27"/>
        <v>0</v>
      </c>
      <c r="K82" s="1057"/>
      <c r="L82" s="183"/>
      <c r="M82" s="571">
        <f t="shared" si="12"/>
        <v>0</v>
      </c>
      <c r="N82" s="185">
        <f t="shared" si="41"/>
        <v>0</v>
      </c>
      <c r="O82" s="1137"/>
      <c r="P82" s="1063"/>
      <c r="Q82" s="523">
        <f t="shared" si="4"/>
        <v>0</v>
      </c>
      <c r="R82" s="1192"/>
      <c r="S82" s="1067"/>
      <c r="T82" s="1120"/>
      <c r="U82" s="1108"/>
      <c r="V82" s="665"/>
      <c r="W82" s="667"/>
      <c r="X82" s="665"/>
      <c r="Y82" s="670"/>
      <c r="Z82" s="670"/>
    </row>
    <row r="83" spans="1:26" customFormat="1" ht="12.75" customHeight="1" collapsed="1">
      <c r="A83" s="602"/>
      <c r="B83" s="1193" t="s">
        <v>2526</v>
      </c>
      <c r="C83" s="465" t="s">
        <v>2423</v>
      </c>
      <c r="D83" s="79"/>
      <c r="E83" s="79"/>
      <c r="F83" s="728">
        <v>35000</v>
      </c>
      <c r="G83" s="186">
        <f t="shared" ref="G83:G104" si="42">+E83*F83</f>
        <v>0</v>
      </c>
      <c r="H83" s="1061">
        <f>SUM(G83:G104)</f>
        <v>0</v>
      </c>
      <c r="I83" s="56" t="str">
        <f>IF(ISBLANK(E83),"",F83*$S$83)</f>
        <v/>
      </c>
      <c r="J83" s="189">
        <f t="shared" si="27"/>
        <v>0</v>
      </c>
      <c r="K83" s="1055">
        <f>SUM(J83:J104)</f>
        <v>0</v>
      </c>
      <c r="L83" s="728">
        <v>10</v>
      </c>
      <c r="M83" s="953">
        <f t="shared" ref="M83:M104" si="43">E83*L83</f>
        <v>0</v>
      </c>
      <c r="N83" s="189">
        <f t="shared" ref="N83:N104" si="44">M83*$W$1</f>
        <v>0</v>
      </c>
      <c r="O83" s="1135">
        <f>SUM(N83:N104)</f>
        <v>0</v>
      </c>
      <c r="P83" s="1061">
        <f>SUM(M83:M104)</f>
        <v>0</v>
      </c>
      <c r="Q83" s="187">
        <f t="shared" ref="Q83:Q104" si="45">IFERROR(J83+N83,"")</f>
        <v>0</v>
      </c>
      <c r="R83" s="1192">
        <f>K83+O83</f>
        <v>0</v>
      </c>
      <c r="S83" s="1067">
        <f>T83+1</f>
        <v>1.3</v>
      </c>
      <c r="T83" s="1120">
        <v>0.3</v>
      </c>
      <c r="U83" s="1108">
        <f>IF(R83=0,R83,R83+(($U$174)*((R83/($R$171+$R$172-$R$156)))))</f>
        <v>0</v>
      </c>
      <c r="V83" s="665"/>
      <c r="W83" s="669"/>
      <c r="X83" s="670"/>
      <c r="Y83" s="670"/>
      <c r="Z83" s="670"/>
    </row>
    <row r="84" spans="1:26" customFormat="1" ht="12.75" hidden="1" customHeight="1" outlineLevel="1">
      <c r="A84" s="602"/>
      <c r="B84" s="1171"/>
      <c r="C84" s="466" t="s">
        <v>2420</v>
      </c>
      <c r="D84" s="80" t="s">
        <v>2421</v>
      </c>
      <c r="E84" s="80"/>
      <c r="F84" s="178">
        <v>1200</v>
      </c>
      <c r="G84" s="179">
        <f t="shared" ref="G84" si="46">+E84*F84</f>
        <v>0</v>
      </c>
      <c r="H84" s="1173"/>
      <c r="I84" s="58" t="str">
        <f>IF(ISBLANK(E84),"",F84*$S$83)</f>
        <v/>
      </c>
      <c r="J84" s="181">
        <f t="shared" ref="J84" si="47">IFERROR(E84*I84,0)</f>
        <v>0</v>
      </c>
      <c r="K84" s="1056"/>
      <c r="L84" s="178">
        <v>10</v>
      </c>
      <c r="M84" s="570">
        <f t="shared" ref="M84" si="48">E84*L84</f>
        <v>0</v>
      </c>
      <c r="N84" s="181">
        <f t="shared" ref="N84" si="49">M84*$W$1</f>
        <v>0</v>
      </c>
      <c r="O84" s="1136"/>
      <c r="P84" s="1173"/>
      <c r="Q84" s="523">
        <f t="shared" ref="Q84" si="50">IFERROR(J84+N84,"")</f>
        <v>0</v>
      </c>
      <c r="R84" s="1192"/>
      <c r="S84" s="1067"/>
      <c r="T84" s="1120"/>
      <c r="U84" s="1108"/>
      <c r="V84" s="665"/>
      <c r="W84" s="669"/>
      <c r="X84" s="670"/>
      <c r="Y84" s="670"/>
      <c r="Z84" s="670"/>
    </row>
    <row r="85" spans="1:26" customFormat="1" ht="12.75" hidden="1" customHeight="1" outlineLevel="1">
      <c r="A85" s="602"/>
      <c r="B85" s="1171"/>
      <c r="C85" s="466" t="s">
        <v>2420</v>
      </c>
      <c r="D85" s="80" t="s">
        <v>2421</v>
      </c>
      <c r="E85" s="80"/>
      <c r="F85" s="178">
        <v>1200</v>
      </c>
      <c r="G85" s="179">
        <f t="shared" si="42"/>
        <v>0</v>
      </c>
      <c r="H85" s="1173"/>
      <c r="I85" s="58" t="str">
        <f>IF(ISBLANK(E85),"",F85*$S$83)</f>
        <v/>
      </c>
      <c r="J85" s="181">
        <f t="shared" si="27"/>
        <v>0</v>
      </c>
      <c r="K85" s="1056"/>
      <c r="L85" s="178">
        <v>10</v>
      </c>
      <c r="M85" s="570">
        <f t="shared" si="43"/>
        <v>0</v>
      </c>
      <c r="N85" s="181">
        <f t="shared" si="44"/>
        <v>0</v>
      </c>
      <c r="O85" s="1136"/>
      <c r="P85" s="1062"/>
      <c r="Q85" s="523">
        <f t="shared" si="45"/>
        <v>0</v>
      </c>
      <c r="R85" s="1192"/>
      <c r="S85" s="1067"/>
      <c r="T85" s="1120"/>
      <c r="U85" s="1108"/>
      <c r="V85" s="665"/>
      <c r="W85" s="669"/>
      <c r="X85" s="670"/>
      <c r="Y85" s="670"/>
      <c r="Z85" s="670"/>
    </row>
    <row r="86" spans="1:26" customFormat="1" ht="12.75" hidden="1" customHeight="1" outlineLevel="1">
      <c r="A86" s="602"/>
      <c r="B86" s="1171"/>
      <c r="C86" s="466" t="s">
        <v>2424</v>
      </c>
      <c r="D86" s="80" t="s">
        <v>2421</v>
      </c>
      <c r="E86" s="80"/>
      <c r="F86" s="178"/>
      <c r="G86" s="179">
        <f t="shared" si="42"/>
        <v>0</v>
      </c>
      <c r="H86" s="1173"/>
      <c r="I86" s="58" t="str">
        <f t="shared" ref="I86:I104" si="51">IF(ISBLANK(E86),"",F86*$S$83)</f>
        <v/>
      </c>
      <c r="J86" s="181">
        <f t="shared" si="27"/>
        <v>0</v>
      </c>
      <c r="K86" s="1056"/>
      <c r="L86" s="178"/>
      <c r="M86" s="570">
        <f t="shared" si="43"/>
        <v>0</v>
      </c>
      <c r="N86" s="181">
        <f t="shared" si="44"/>
        <v>0</v>
      </c>
      <c r="O86" s="1136"/>
      <c r="P86" s="1062"/>
      <c r="Q86" s="523">
        <f t="shared" si="45"/>
        <v>0</v>
      </c>
      <c r="R86" s="1192"/>
      <c r="S86" s="1067"/>
      <c r="T86" s="1120"/>
      <c r="U86" s="1108"/>
      <c r="V86" s="665"/>
      <c r="W86" s="669"/>
      <c r="X86" s="670"/>
      <c r="Y86" s="670"/>
      <c r="Z86" s="670"/>
    </row>
    <row r="87" spans="1:26" customFormat="1" ht="12.75" hidden="1" customHeight="1" outlineLevel="1">
      <c r="A87" s="602"/>
      <c r="B87" s="1171"/>
      <c r="C87" s="466" t="s">
        <v>2425</v>
      </c>
      <c r="D87" s="80" t="s">
        <v>2421</v>
      </c>
      <c r="E87" s="80"/>
      <c r="F87" s="178"/>
      <c r="G87" s="179">
        <f t="shared" si="42"/>
        <v>0</v>
      </c>
      <c r="H87" s="1173"/>
      <c r="I87" s="58" t="str">
        <f t="shared" si="51"/>
        <v/>
      </c>
      <c r="J87" s="181">
        <f t="shared" si="27"/>
        <v>0</v>
      </c>
      <c r="K87" s="1056"/>
      <c r="L87" s="178"/>
      <c r="M87" s="570">
        <f t="shared" si="43"/>
        <v>0</v>
      </c>
      <c r="N87" s="181">
        <f t="shared" si="44"/>
        <v>0</v>
      </c>
      <c r="O87" s="1136"/>
      <c r="P87" s="1062"/>
      <c r="Q87" s="523">
        <f t="shared" si="45"/>
        <v>0</v>
      </c>
      <c r="R87" s="1192"/>
      <c r="S87" s="1067"/>
      <c r="T87" s="1120"/>
      <c r="U87" s="1108"/>
      <c r="V87" s="665"/>
      <c r="W87" s="667"/>
      <c r="X87" s="670"/>
      <c r="Y87" s="670"/>
      <c r="Z87" s="670"/>
    </row>
    <row r="88" spans="1:26" customFormat="1" ht="12.75" hidden="1" customHeight="1" outlineLevel="1">
      <c r="A88" s="602"/>
      <c r="B88" s="1171"/>
      <c r="C88" s="466" t="s">
        <v>2426</v>
      </c>
      <c r="D88" s="80" t="s">
        <v>2421</v>
      </c>
      <c r="E88" s="80"/>
      <c r="F88" s="178"/>
      <c r="G88" s="179">
        <f t="shared" si="42"/>
        <v>0</v>
      </c>
      <c r="H88" s="1173"/>
      <c r="I88" s="58" t="str">
        <f t="shared" si="51"/>
        <v/>
      </c>
      <c r="J88" s="181">
        <f t="shared" si="27"/>
        <v>0</v>
      </c>
      <c r="K88" s="1056"/>
      <c r="L88" s="178"/>
      <c r="M88" s="570">
        <f t="shared" si="43"/>
        <v>0</v>
      </c>
      <c r="N88" s="181">
        <f t="shared" si="44"/>
        <v>0</v>
      </c>
      <c r="O88" s="1136"/>
      <c r="P88" s="1062"/>
      <c r="Q88" s="523">
        <f t="shared" si="45"/>
        <v>0</v>
      </c>
      <c r="R88" s="1192"/>
      <c r="S88" s="1067"/>
      <c r="T88" s="1120"/>
      <c r="U88" s="1108"/>
      <c r="V88" s="665"/>
      <c r="W88" s="667"/>
      <c r="X88" s="670"/>
      <c r="Y88" s="670"/>
      <c r="Z88" s="670"/>
    </row>
    <row r="89" spans="1:26" customFormat="1" ht="12.75" hidden="1" customHeight="1" outlineLevel="1">
      <c r="A89" s="602"/>
      <c r="B89" s="1171"/>
      <c r="C89" s="466" t="s">
        <v>2427</v>
      </c>
      <c r="D89" s="80" t="s">
        <v>2421</v>
      </c>
      <c r="E89" s="80"/>
      <c r="F89" s="178">
        <v>900</v>
      </c>
      <c r="G89" s="179">
        <f t="shared" si="42"/>
        <v>0</v>
      </c>
      <c r="H89" s="1173"/>
      <c r="I89" s="58" t="str">
        <f t="shared" si="51"/>
        <v/>
      </c>
      <c r="J89" s="181">
        <f t="shared" ref="J89:J104" si="52">IFERROR(E89*I89,0)</f>
        <v>0</v>
      </c>
      <c r="K89" s="1056"/>
      <c r="L89" s="178">
        <v>10</v>
      </c>
      <c r="M89" s="570">
        <f t="shared" si="43"/>
        <v>0</v>
      </c>
      <c r="N89" s="181">
        <f t="shared" si="44"/>
        <v>0</v>
      </c>
      <c r="O89" s="1136"/>
      <c r="P89" s="1062"/>
      <c r="Q89" s="523">
        <f t="shared" si="45"/>
        <v>0</v>
      </c>
      <c r="R89" s="1192"/>
      <c r="S89" s="1067"/>
      <c r="T89" s="1120"/>
      <c r="U89" s="1108"/>
      <c r="V89" s="665"/>
      <c r="W89" s="667"/>
      <c r="X89" s="670"/>
      <c r="Y89" s="670"/>
      <c r="Z89" s="670"/>
    </row>
    <row r="90" spans="1:26" customFormat="1" ht="12.75" hidden="1" customHeight="1" outlineLevel="1">
      <c r="A90" s="602"/>
      <c r="B90" s="1171"/>
      <c r="C90" s="466" t="s">
        <v>2428</v>
      </c>
      <c r="D90" s="80"/>
      <c r="E90" s="80"/>
      <c r="F90" s="178">
        <v>300</v>
      </c>
      <c r="G90" s="179">
        <f t="shared" si="42"/>
        <v>0</v>
      </c>
      <c r="H90" s="1173"/>
      <c r="I90" s="58" t="str">
        <f t="shared" si="51"/>
        <v/>
      </c>
      <c r="J90" s="181">
        <f t="shared" si="52"/>
        <v>0</v>
      </c>
      <c r="K90" s="1056"/>
      <c r="L90" s="178">
        <v>10</v>
      </c>
      <c r="M90" s="570">
        <f t="shared" si="43"/>
        <v>0</v>
      </c>
      <c r="N90" s="181">
        <f t="shared" si="44"/>
        <v>0</v>
      </c>
      <c r="O90" s="1136"/>
      <c r="P90" s="1062"/>
      <c r="Q90" s="523">
        <f t="shared" si="45"/>
        <v>0</v>
      </c>
      <c r="R90" s="1192"/>
      <c r="S90" s="1067"/>
      <c r="T90" s="1120"/>
      <c r="U90" s="1108"/>
      <c r="V90" s="665"/>
      <c r="W90" s="667"/>
      <c r="X90" s="665"/>
      <c r="Y90" s="670"/>
      <c r="Z90" s="670"/>
    </row>
    <row r="91" spans="1:26" customFormat="1" ht="12.75" hidden="1" customHeight="1" outlineLevel="1">
      <c r="A91" s="602"/>
      <c r="B91" s="1171"/>
      <c r="C91" s="466" t="s">
        <v>2429</v>
      </c>
      <c r="D91" s="80" t="s">
        <v>2421</v>
      </c>
      <c r="E91" s="80"/>
      <c r="F91" s="178">
        <v>300</v>
      </c>
      <c r="G91" s="179">
        <f t="shared" si="42"/>
        <v>0</v>
      </c>
      <c r="H91" s="1173"/>
      <c r="I91" s="58" t="str">
        <f t="shared" si="51"/>
        <v/>
      </c>
      <c r="J91" s="181">
        <f t="shared" si="52"/>
        <v>0</v>
      </c>
      <c r="K91" s="1056"/>
      <c r="L91" s="178">
        <v>10</v>
      </c>
      <c r="M91" s="570">
        <f t="shared" si="43"/>
        <v>0</v>
      </c>
      <c r="N91" s="181">
        <f t="shared" si="44"/>
        <v>0</v>
      </c>
      <c r="O91" s="1136"/>
      <c r="P91" s="1062"/>
      <c r="Q91" s="523">
        <f t="shared" si="45"/>
        <v>0</v>
      </c>
      <c r="R91" s="1192"/>
      <c r="S91" s="1067"/>
      <c r="T91" s="1120"/>
      <c r="U91" s="1108"/>
      <c r="V91" s="665"/>
      <c r="W91" s="667"/>
      <c r="X91" s="665"/>
      <c r="Y91" s="670"/>
      <c r="Z91" s="670"/>
    </row>
    <row r="92" spans="1:26" customFormat="1" ht="12.75" hidden="1" customHeight="1" outlineLevel="1">
      <c r="A92" s="602"/>
      <c r="B92" s="1171"/>
      <c r="C92" s="466" t="s">
        <v>2430</v>
      </c>
      <c r="D92" s="80" t="s">
        <v>2421</v>
      </c>
      <c r="E92" s="80"/>
      <c r="F92" s="178">
        <v>1000</v>
      </c>
      <c r="G92" s="179">
        <f t="shared" si="42"/>
        <v>0</v>
      </c>
      <c r="H92" s="1173"/>
      <c r="I92" s="58" t="str">
        <f t="shared" si="51"/>
        <v/>
      </c>
      <c r="J92" s="181">
        <f t="shared" si="52"/>
        <v>0</v>
      </c>
      <c r="K92" s="1056"/>
      <c r="L92" s="178">
        <v>20</v>
      </c>
      <c r="M92" s="570">
        <f t="shared" si="43"/>
        <v>0</v>
      </c>
      <c r="N92" s="181">
        <f t="shared" si="44"/>
        <v>0</v>
      </c>
      <c r="O92" s="1136"/>
      <c r="P92" s="1062"/>
      <c r="Q92" s="523">
        <f t="shared" si="45"/>
        <v>0</v>
      </c>
      <c r="R92" s="1192"/>
      <c r="S92" s="1067"/>
      <c r="T92" s="1120"/>
      <c r="U92" s="1108"/>
      <c r="V92" s="665"/>
      <c r="W92" s="669"/>
      <c r="X92" s="670"/>
      <c r="Y92" s="670"/>
      <c r="Z92" s="670"/>
    </row>
    <row r="93" spans="1:26" customFormat="1" ht="12.75" hidden="1" customHeight="1" outlineLevel="1">
      <c r="A93" s="602"/>
      <c r="B93" s="1171"/>
      <c r="C93" s="466" t="s">
        <v>2431</v>
      </c>
      <c r="D93" s="80"/>
      <c r="E93" s="80"/>
      <c r="F93" s="178">
        <v>600</v>
      </c>
      <c r="G93" s="179">
        <f t="shared" si="42"/>
        <v>0</v>
      </c>
      <c r="H93" s="1173"/>
      <c r="I93" s="58" t="str">
        <f t="shared" si="51"/>
        <v/>
      </c>
      <c r="J93" s="181">
        <f t="shared" si="52"/>
        <v>0</v>
      </c>
      <c r="K93" s="1056"/>
      <c r="L93" s="178">
        <v>20</v>
      </c>
      <c r="M93" s="570">
        <f t="shared" si="43"/>
        <v>0</v>
      </c>
      <c r="N93" s="181">
        <f t="shared" si="44"/>
        <v>0</v>
      </c>
      <c r="O93" s="1136"/>
      <c r="P93" s="1062"/>
      <c r="Q93" s="523">
        <f t="shared" si="45"/>
        <v>0</v>
      </c>
      <c r="R93" s="1192"/>
      <c r="S93" s="1067"/>
      <c r="T93" s="1120"/>
      <c r="U93" s="1108"/>
      <c r="V93" s="665"/>
      <c r="W93" s="669"/>
      <c r="X93" s="670"/>
      <c r="Y93" s="670"/>
      <c r="Z93" s="670"/>
    </row>
    <row r="94" spans="1:26" customFormat="1" ht="12.75" hidden="1" customHeight="1" outlineLevel="1">
      <c r="A94" s="602"/>
      <c r="B94" s="1171"/>
      <c r="C94" s="466" t="s">
        <v>2432</v>
      </c>
      <c r="D94" s="80"/>
      <c r="E94" s="80"/>
      <c r="F94" s="178">
        <v>600</v>
      </c>
      <c r="G94" s="179">
        <f t="shared" si="42"/>
        <v>0</v>
      </c>
      <c r="H94" s="1173"/>
      <c r="I94" s="58" t="str">
        <f t="shared" si="51"/>
        <v/>
      </c>
      <c r="J94" s="181">
        <f t="shared" si="52"/>
        <v>0</v>
      </c>
      <c r="K94" s="1056"/>
      <c r="L94" s="178">
        <v>40</v>
      </c>
      <c r="M94" s="570">
        <f t="shared" si="43"/>
        <v>0</v>
      </c>
      <c r="N94" s="181">
        <f t="shared" si="44"/>
        <v>0</v>
      </c>
      <c r="O94" s="1136"/>
      <c r="P94" s="1062"/>
      <c r="Q94" s="523">
        <f t="shared" si="45"/>
        <v>0</v>
      </c>
      <c r="R94" s="1192"/>
      <c r="S94" s="1067"/>
      <c r="T94" s="1120"/>
      <c r="U94" s="1108"/>
      <c r="V94" s="665"/>
      <c r="W94" s="669"/>
      <c r="X94" s="670"/>
      <c r="Y94" s="670"/>
      <c r="Z94" s="670"/>
    </row>
    <row r="95" spans="1:26" customFormat="1" ht="12.75" hidden="1" customHeight="1" outlineLevel="1">
      <c r="A95" s="602"/>
      <c r="B95" s="1171"/>
      <c r="C95" s="466" t="s">
        <v>2434</v>
      </c>
      <c r="D95" s="80"/>
      <c r="E95" s="80"/>
      <c r="F95" s="178">
        <v>600</v>
      </c>
      <c r="G95" s="179">
        <f t="shared" si="42"/>
        <v>0</v>
      </c>
      <c r="H95" s="1173"/>
      <c r="I95" s="58" t="str">
        <f t="shared" si="51"/>
        <v/>
      </c>
      <c r="J95" s="181">
        <f t="shared" si="52"/>
        <v>0</v>
      </c>
      <c r="K95" s="1056"/>
      <c r="L95" s="178">
        <v>40</v>
      </c>
      <c r="M95" s="570">
        <f t="shared" si="43"/>
        <v>0</v>
      </c>
      <c r="N95" s="181">
        <f t="shared" si="44"/>
        <v>0</v>
      </c>
      <c r="O95" s="1136"/>
      <c r="P95" s="1062"/>
      <c r="Q95" s="523">
        <f t="shared" si="45"/>
        <v>0</v>
      </c>
      <c r="R95" s="1192"/>
      <c r="S95" s="1067"/>
      <c r="T95" s="1120"/>
      <c r="U95" s="1108"/>
      <c r="V95" s="665"/>
      <c r="W95" s="669"/>
      <c r="X95" s="670"/>
      <c r="Y95" s="670"/>
      <c r="Z95" s="670"/>
    </row>
    <row r="96" spans="1:26" customFormat="1" ht="12.75" hidden="1" customHeight="1" outlineLevel="1">
      <c r="A96" s="602"/>
      <c r="B96" s="1171"/>
      <c r="C96" s="466" t="s">
        <v>2433</v>
      </c>
      <c r="D96" s="80" t="s">
        <v>2422</v>
      </c>
      <c r="E96" s="80"/>
      <c r="F96" s="178">
        <v>200</v>
      </c>
      <c r="G96" s="179">
        <f t="shared" si="42"/>
        <v>0</v>
      </c>
      <c r="H96" s="1173"/>
      <c r="I96" s="58" t="str">
        <f t="shared" si="51"/>
        <v/>
      </c>
      <c r="J96" s="181">
        <f t="shared" si="52"/>
        <v>0</v>
      </c>
      <c r="K96" s="1056"/>
      <c r="L96" s="178">
        <v>10</v>
      </c>
      <c r="M96" s="570">
        <f t="shared" si="43"/>
        <v>0</v>
      </c>
      <c r="N96" s="181">
        <f t="shared" si="44"/>
        <v>0</v>
      </c>
      <c r="O96" s="1136"/>
      <c r="P96" s="1062"/>
      <c r="Q96" s="523">
        <f t="shared" si="45"/>
        <v>0</v>
      </c>
      <c r="R96" s="1192"/>
      <c r="S96" s="1067"/>
      <c r="T96" s="1120"/>
      <c r="U96" s="1108"/>
      <c r="V96" s="665"/>
      <c r="W96" s="669"/>
      <c r="X96" s="670"/>
      <c r="Y96" s="670"/>
      <c r="Z96" s="670"/>
    </row>
    <row r="97" spans="1:26" customFormat="1" ht="12.75" hidden="1" customHeight="1" outlineLevel="1">
      <c r="A97" s="602"/>
      <c r="B97" s="1171"/>
      <c r="C97" s="466" t="s">
        <v>2433</v>
      </c>
      <c r="D97" s="80" t="s">
        <v>2422</v>
      </c>
      <c r="E97" s="80"/>
      <c r="F97" s="178">
        <v>400</v>
      </c>
      <c r="G97" s="179">
        <f t="shared" si="42"/>
        <v>0</v>
      </c>
      <c r="H97" s="1173"/>
      <c r="I97" s="58" t="str">
        <f t="shared" si="51"/>
        <v/>
      </c>
      <c r="J97" s="181">
        <f t="shared" si="52"/>
        <v>0</v>
      </c>
      <c r="K97" s="1056"/>
      <c r="L97" s="178">
        <v>10</v>
      </c>
      <c r="M97" s="570">
        <f t="shared" si="43"/>
        <v>0</v>
      </c>
      <c r="N97" s="181">
        <f t="shared" si="44"/>
        <v>0</v>
      </c>
      <c r="O97" s="1136"/>
      <c r="P97" s="1062"/>
      <c r="Q97" s="523">
        <f t="shared" si="45"/>
        <v>0</v>
      </c>
      <c r="R97" s="1192"/>
      <c r="S97" s="1067"/>
      <c r="T97" s="1120"/>
      <c r="U97" s="1108"/>
      <c r="V97" s="665"/>
      <c r="W97" s="669"/>
      <c r="X97" s="670"/>
      <c r="Y97" s="670"/>
      <c r="Z97" s="670"/>
    </row>
    <row r="98" spans="1:26" customFormat="1" ht="12.75" hidden="1" customHeight="1" outlineLevel="1">
      <c r="A98" s="602"/>
      <c r="B98" s="1171"/>
      <c r="C98" s="466" t="s">
        <v>2433</v>
      </c>
      <c r="D98" s="80"/>
      <c r="E98" s="80"/>
      <c r="F98" s="178">
        <v>500</v>
      </c>
      <c r="G98" s="179">
        <f t="shared" si="42"/>
        <v>0</v>
      </c>
      <c r="H98" s="1173"/>
      <c r="I98" s="58" t="str">
        <f t="shared" si="51"/>
        <v/>
      </c>
      <c r="J98" s="181">
        <f t="shared" si="52"/>
        <v>0</v>
      </c>
      <c r="K98" s="1056"/>
      <c r="L98" s="178"/>
      <c r="M98" s="570">
        <f t="shared" si="43"/>
        <v>0</v>
      </c>
      <c r="N98" s="181">
        <f t="shared" si="44"/>
        <v>0</v>
      </c>
      <c r="O98" s="1136"/>
      <c r="P98" s="1062"/>
      <c r="Q98" s="523">
        <f t="shared" si="45"/>
        <v>0</v>
      </c>
      <c r="R98" s="1192"/>
      <c r="S98" s="1067"/>
      <c r="T98" s="1120"/>
      <c r="U98" s="1108"/>
      <c r="V98" s="665"/>
      <c r="W98" s="669"/>
      <c r="X98" s="670"/>
      <c r="Y98" s="670"/>
      <c r="Z98" s="670"/>
    </row>
    <row r="99" spans="1:26" customFormat="1" ht="12.75" hidden="1" customHeight="1" outlineLevel="1">
      <c r="A99" s="602"/>
      <c r="B99" s="1171"/>
      <c r="C99" s="466" t="s">
        <v>2435</v>
      </c>
      <c r="D99" s="80"/>
      <c r="E99" s="80"/>
      <c r="F99" s="178">
        <v>500</v>
      </c>
      <c r="G99" s="179">
        <f t="shared" si="42"/>
        <v>0</v>
      </c>
      <c r="H99" s="1173"/>
      <c r="I99" s="58" t="str">
        <f t="shared" si="51"/>
        <v/>
      </c>
      <c r="J99" s="181">
        <f t="shared" si="52"/>
        <v>0</v>
      </c>
      <c r="K99" s="1056"/>
      <c r="L99" s="178">
        <v>10</v>
      </c>
      <c r="M99" s="570">
        <f t="shared" si="43"/>
        <v>0</v>
      </c>
      <c r="N99" s="181">
        <f t="shared" si="44"/>
        <v>0</v>
      </c>
      <c r="O99" s="1136"/>
      <c r="P99" s="1062"/>
      <c r="Q99" s="523">
        <f t="shared" si="45"/>
        <v>0</v>
      </c>
      <c r="R99" s="1192"/>
      <c r="S99" s="1067"/>
      <c r="T99" s="1120"/>
      <c r="U99" s="1108"/>
      <c r="V99" s="665"/>
      <c r="W99" s="669"/>
      <c r="X99" s="670"/>
      <c r="Y99" s="670"/>
      <c r="Z99" s="670"/>
    </row>
    <row r="100" spans="1:26" customFormat="1" ht="12.75" hidden="1" customHeight="1" outlineLevel="1">
      <c r="A100" s="602"/>
      <c r="B100" s="1171"/>
      <c r="C100" s="466" t="s">
        <v>2436</v>
      </c>
      <c r="D100" s="80"/>
      <c r="E100" s="80"/>
      <c r="F100" s="178">
        <v>500</v>
      </c>
      <c r="G100" s="179">
        <f t="shared" si="42"/>
        <v>0</v>
      </c>
      <c r="H100" s="1173"/>
      <c r="I100" s="58" t="str">
        <f t="shared" si="51"/>
        <v/>
      </c>
      <c r="J100" s="181">
        <f t="shared" si="52"/>
        <v>0</v>
      </c>
      <c r="K100" s="1056"/>
      <c r="L100" s="178">
        <v>2</v>
      </c>
      <c r="M100" s="570">
        <f t="shared" si="43"/>
        <v>0</v>
      </c>
      <c r="N100" s="181">
        <f t="shared" si="44"/>
        <v>0</v>
      </c>
      <c r="O100" s="1136"/>
      <c r="P100" s="1062"/>
      <c r="Q100" s="523">
        <f t="shared" si="45"/>
        <v>0</v>
      </c>
      <c r="R100" s="1192"/>
      <c r="S100" s="1067"/>
      <c r="T100" s="1120"/>
      <c r="U100" s="1108"/>
      <c r="V100" s="665"/>
      <c r="W100" s="669"/>
      <c r="X100" s="670"/>
      <c r="Y100" s="670"/>
      <c r="Z100" s="670"/>
    </row>
    <row r="101" spans="1:26" customFormat="1" ht="12.75" hidden="1" customHeight="1" outlineLevel="1">
      <c r="A101" s="602"/>
      <c r="B101" s="1171"/>
      <c r="C101" s="466" t="s">
        <v>2484</v>
      </c>
      <c r="D101" s="80"/>
      <c r="E101" s="80"/>
      <c r="F101" s="178">
        <v>200</v>
      </c>
      <c r="G101" s="179">
        <f t="shared" si="42"/>
        <v>0</v>
      </c>
      <c r="H101" s="1173"/>
      <c r="I101" s="58" t="str">
        <f t="shared" si="51"/>
        <v/>
      </c>
      <c r="J101" s="181">
        <f t="shared" si="52"/>
        <v>0</v>
      </c>
      <c r="K101" s="1056"/>
      <c r="L101" s="178">
        <v>10</v>
      </c>
      <c r="M101" s="570">
        <f t="shared" si="43"/>
        <v>0</v>
      </c>
      <c r="N101" s="181">
        <f t="shared" si="44"/>
        <v>0</v>
      </c>
      <c r="O101" s="1136"/>
      <c r="P101" s="1062"/>
      <c r="Q101" s="523">
        <f t="shared" si="45"/>
        <v>0</v>
      </c>
      <c r="R101" s="1192"/>
      <c r="S101" s="1067"/>
      <c r="T101" s="1120"/>
      <c r="U101" s="1108"/>
      <c r="V101" s="665"/>
      <c r="W101" s="669"/>
      <c r="X101" s="670"/>
      <c r="Y101" s="670"/>
      <c r="Z101" s="670"/>
    </row>
    <row r="102" spans="1:26" customFormat="1" ht="12.75" hidden="1" customHeight="1" outlineLevel="1">
      <c r="A102" s="602"/>
      <c r="B102" s="1171"/>
      <c r="C102" s="466"/>
      <c r="D102" s="80"/>
      <c r="E102" s="80"/>
      <c r="F102" s="178">
        <v>500</v>
      </c>
      <c r="G102" s="179">
        <f t="shared" si="42"/>
        <v>0</v>
      </c>
      <c r="H102" s="1173"/>
      <c r="I102" s="58" t="str">
        <f t="shared" si="51"/>
        <v/>
      </c>
      <c r="J102" s="181">
        <f t="shared" si="52"/>
        <v>0</v>
      </c>
      <c r="K102" s="1056"/>
      <c r="L102" s="178">
        <v>20</v>
      </c>
      <c r="M102" s="570">
        <f t="shared" si="43"/>
        <v>0</v>
      </c>
      <c r="N102" s="181">
        <f t="shared" si="44"/>
        <v>0</v>
      </c>
      <c r="O102" s="1136"/>
      <c r="P102" s="1062"/>
      <c r="Q102" s="523">
        <f t="shared" si="45"/>
        <v>0</v>
      </c>
      <c r="R102" s="1192"/>
      <c r="S102" s="1067"/>
      <c r="T102" s="1120"/>
      <c r="U102" s="1108"/>
      <c r="V102" s="665"/>
      <c r="W102" s="669"/>
      <c r="X102" s="670"/>
      <c r="Y102" s="670"/>
      <c r="Z102" s="670"/>
    </row>
    <row r="103" spans="1:26" customFormat="1" ht="12.75" hidden="1" customHeight="1" outlineLevel="1">
      <c r="A103" s="602"/>
      <c r="B103" s="1171"/>
      <c r="C103" s="466"/>
      <c r="D103" s="80"/>
      <c r="E103" s="80"/>
      <c r="F103" s="178">
        <v>150</v>
      </c>
      <c r="G103" s="179">
        <f t="shared" si="42"/>
        <v>0</v>
      </c>
      <c r="H103" s="1173"/>
      <c r="I103" s="58" t="str">
        <f t="shared" si="51"/>
        <v/>
      </c>
      <c r="J103" s="181">
        <f t="shared" si="52"/>
        <v>0</v>
      </c>
      <c r="K103" s="1056"/>
      <c r="L103" s="178">
        <v>5</v>
      </c>
      <c r="M103" s="570">
        <f t="shared" si="43"/>
        <v>0</v>
      </c>
      <c r="N103" s="181">
        <f t="shared" si="44"/>
        <v>0</v>
      </c>
      <c r="O103" s="1136"/>
      <c r="P103" s="1062"/>
      <c r="Q103" s="523">
        <f t="shared" si="45"/>
        <v>0</v>
      </c>
      <c r="R103" s="1192"/>
      <c r="S103" s="1067"/>
      <c r="T103" s="1120"/>
      <c r="U103" s="1108"/>
      <c r="V103" s="665"/>
      <c r="W103" s="667"/>
      <c r="X103" s="665"/>
      <c r="Y103" s="670"/>
      <c r="Z103" s="670"/>
    </row>
    <row r="104" spans="1:26" customFormat="1" ht="12.75" hidden="1" customHeight="1" outlineLevel="1">
      <c r="A104" s="602"/>
      <c r="B104" s="1172"/>
      <c r="C104" s="550" t="s">
        <v>1289</v>
      </c>
      <c r="D104" s="80"/>
      <c r="E104" s="81"/>
      <c r="F104" s="183">
        <v>500</v>
      </c>
      <c r="G104" s="184">
        <f t="shared" si="42"/>
        <v>0</v>
      </c>
      <c r="H104" s="1185"/>
      <c r="I104" s="58" t="str">
        <f t="shared" si="51"/>
        <v/>
      </c>
      <c r="J104" s="185">
        <f t="shared" si="52"/>
        <v>0</v>
      </c>
      <c r="K104" s="1057"/>
      <c r="L104" s="183"/>
      <c r="M104" s="571">
        <f t="shared" si="43"/>
        <v>0</v>
      </c>
      <c r="N104" s="185">
        <f t="shared" si="44"/>
        <v>0</v>
      </c>
      <c r="O104" s="1137"/>
      <c r="P104" s="1063"/>
      <c r="Q104" s="523">
        <f t="shared" si="45"/>
        <v>0</v>
      </c>
      <c r="R104" s="1192"/>
      <c r="S104" s="1067"/>
      <c r="T104" s="1120"/>
      <c r="U104" s="1108"/>
      <c r="V104" s="665"/>
      <c r="W104" s="667"/>
      <c r="X104" s="665"/>
      <c r="Y104" s="670"/>
      <c r="Z104" s="670"/>
    </row>
    <row r="105" spans="1:26" customFormat="1" ht="12.75" customHeight="1" collapsed="1">
      <c r="A105" s="602"/>
      <c r="B105" s="1189" t="s">
        <v>502</v>
      </c>
      <c r="C105" s="465" t="s">
        <v>1297</v>
      </c>
      <c r="D105" s="79"/>
      <c r="E105" s="79">
        <v>1</v>
      </c>
      <c r="F105" s="728">
        <v>3500</v>
      </c>
      <c r="G105" s="186">
        <f t="shared" si="3"/>
        <v>3500</v>
      </c>
      <c r="H105" s="1055">
        <f>SUM(G105:G120)</f>
        <v>3500</v>
      </c>
      <c r="I105" s="56">
        <f>IF(ISBLANK(E105),"",F105*$S$105)</f>
        <v>4550</v>
      </c>
      <c r="J105" s="189">
        <f t="shared" si="27"/>
        <v>4550</v>
      </c>
      <c r="K105" s="1055">
        <f>SUM(J105:J120)</f>
        <v>4550</v>
      </c>
      <c r="L105" s="728"/>
      <c r="M105" s="953">
        <f t="shared" si="12"/>
        <v>0</v>
      </c>
      <c r="N105" s="189">
        <f>M105*$W$1</f>
        <v>0</v>
      </c>
      <c r="O105" s="1135">
        <f>SUM(N105:N120)</f>
        <v>0</v>
      </c>
      <c r="P105" s="1061">
        <f>SUM(M105:M120)</f>
        <v>0</v>
      </c>
      <c r="Q105" s="187">
        <f t="shared" si="4"/>
        <v>4550</v>
      </c>
      <c r="R105" s="1144">
        <f>K105+O105</f>
        <v>4550</v>
      </c>
      <c r="S105" s="1067">
        <f>T105+1</f>
        <v>1.3</v>
      </c>
      <c r="T105" s="1120">
        <v>0.3</v>
      </c>
      <c r="U105" s="1108">
        <f>IF(R105=0,R105,R105+(($U$174)*((R105/($R$171+$R$172-$R$156)))))</f>
        <v>4711.8729646150896</v>
      </c>
      <c r="V105" s="665"/>
      <c r="W105" s="667"/>
      <c r="X105" s="665"/>
      <c r="Y105" s="670"/>
      <c r="Z105" s="670"/>
    </row>
    <row r="106" spans="1:26" customFormat="1" ht="12.75" customHeight="1" outlineLevel="1">
      <c r="A106" s="602"/>
      <c r="B106" s="1190"/>
      <c r="C106" s="466" t="s">
        <v>2438</v>
      </c>
      <c r="D106" s="80"/>
      <c r="E106" s="80"/>
      <c r="F106" s="178">
        <v>45</v>
      </c>
      <c r="G106" s="179">
        <f t="shared" si="3"/>
        <v>0</v>
      </c>
      <c r="H106" s="1056"/>
      <c r="I106" s="58" t="str">
        <f>IF(ISBLANK(E106),"",F106*$S$105)</f>
        <v/>
      </c>
      <c r="J106" s="181">
        <f t="shared" si="27"/>
        <v>0</v>
      </c>
      <c r="K106" s="1056"/>
      <c r="L106" s="178">
        <v>10</v>
      </c>
      <c r="M106" s="570">
        <f t="shared" si="12"/>
        <v>0</v>
      </c>
      <c r="N106" s="181">
        <f t="shared" ref="N106:N169" si="53">M106*$W$1</f>
        <v>0</v>
      </c>
      <c r="O106" s="1136"/>
      <c r="P106" s="1062"/>
      <c r="Q106" s="523">
        <f t="shared" si="4"/>
        <v>0</v>
      </c>
      <c r="R106" s="1144"/>
      <c r="S106" s="1067"/>
      <c r="T106" s="1120"/>
      <c r="U106" s="1108"/>
      <c r="V106" s="665"/>
      <c r="W106" s="667"/>
      <c r="X106" s="665"/>
      <c r="Y106" s="670"/>
      <c r="Z106" s="670"/>
    </row>
    <row r="107" spans="1:26" customFormat="1" ht="12.75" customHeight="1" outlineLevel="1">
      <c r="A107" s="602"/>
      <c r="B107" s="1190"/>
      <c r="C107" s="466" t="s">
        <v>2439</v>
      </c>
      <c r="D107" s="80"/>
      <c r="E107" s="80"/>
      <c r="F107" s="178">
        <v>65</v>
      </c>
      <c r="G107" s="179">
        <f t="shared" ref="G107:G169" si="54">+E107*F107</f>
        <v>0</v>
      </c>
      <c r="H107" s="1056"/>
      <c r="I107" s="58" t="str">
        <f t="shared" ref="I107:I120" si="55">IF(ISBLANK(E107),"",F107*$S$105)</f>
        <v/>
      </c>
      <c r="J107" s="181">
        <f t="shared" si="27"/>
        <v>0</v>
      </c>
      <c r="K107" s="1056"/>
      <c r="L107" s="178">
        <v>10</v>
      </c>
      <c r="M107" s="570">
        <f t="shared" si="12"/>
        <v>0</v>
      </c>
      <c r="N107" s="181">
        <f t="shared" si="53"/>
        <v>0</v>
      </c>
      <c r="O107" s="1136"/>
      <c r="P107" s="1062"/>
      <c r="Q107" s="523">
        <f t="shared" ref="Q107:Q155" si="56">IFERROR(J107+N107,"")</f>
        <v>0</v>
      </c>
      <c r="R107" s="1144"/>
      <c r="S107" s="1067"/>
      <c r="T107" s="1120"/>
      <c r="U107" s="1108"/>
      <c r="V107" s="665"/>
      <c r="W107" s="667"/>
      <c r="X107" s="665"/>
      <c r="Y107" s="670"/>
      <c r="Z107" s="670"/>
    </row>
    <row r="108" spans="1:26" customFormat="1" ht="12.75" customHeight="1" outlineLevel="1">
      <c r="A108" s="602"/>
      <c r="B108" s="1190"/>
      <c r="C108" s="466" t="s">
        <v>1289</v>
      </c>
      <c r="D108" s="80"/>
      <c r="E108" s="80"/>
      <c r="F108" s="178"/>
      <c r="G108" s="179">
        <f t="shared" ref="G108:G109" si="57">+E108*F108</f>
        <v>0</v>
      </c>
      <c r="H108" s="1056"/>
      <c r="I108" s="58" t="str">
        <f t="shared" ref="I108:I109" si="58">IF(ISBLANK(E108),"",F108*$S$105)</f>
        <v/>
      </c>
      <c r="J108" s="181">
        <f t="shared" ref="J108:J109" si="59">IFERROR(E108*I108,0)</f>
        <v>0</v>
      </c>
      <c r="K108" s="1056"/>
      <c r="L108" s="178"/>
      <c r="M108" s="570">
        <f t="shared" ref="M108:M109" si="60">E108*L108</f>
        <v>0</v>
      </c>
      <c r="N108" s="181">
        <f t="shared" ref="N108:N109" si="61">M108*$W$1</f>
        <v>0</v>
      </c>
      <c r="O108" s="1136"/>
      <c r="P108" s="1062"/>
      <c r="Q108" s="523">
        <f t="shared" ref="Q108:Q109" si="62">IFERROR(J108+N108,"")</f>
        <v>0</v>
      </c>
      <c r="R108" s="1144"/>
      <c r="S108" s="1067"/>
      <c r="T108" s="1120"/>
      <c r="U108" s="1108"/>
      <c r="V108" s="665"/>
      <c r="W108" s="667"/>
      <c r="X108" s="665"/>
      <c r="Y108" s="670"/>
      <c r="Z108" s="670"/>
    </row>
    <row r="109" spans="1:26" customFormat="1" ht="12.75" customHeight="1" outlineLevel="1">
      <c r="A109" s="602"/>
      <c r="B109" s="1190"/>
      <c r="C109" s="466" t="s">
        <v>2455</v>
      </c>
      <c r="D109" s="80" t="s">
        <v>2454</v>
      </c>
      <c r="E109" s="80"/>
      <c r="F109" s="178"/>
      <c r="G109" s="179">
        <f t="shared" si="57"/>
        <v>0</v>
      </c>
      <c r="H109" s="1056"/>
      <c r="I109" s="58" t="str">
        <f t="shared" si="58"/>
        <v/>
      </c>
      <c r="J109" s="181">
        <f t="shared" si="59"/>
        <v>0</v>
      </c>
      <c r="K109" s="1056"/>
      <c r="L109" s="178"/>
      <c r="M109" s="570">
        <f t="shared" si="60"/>
        <v>0</v>
      </c>
      <c r="N109" s="181">
        <f t="shared" si="61"/>
        <v>0</v>
      </c>
      <c r="O109" s="1136"/>
      <c r="P109" s="1062"/>
      <c r="Q109" s="523">
        <f t="shared" si="62"/>
        <v>0</v>
      </c>
      <c r="R109" s="1144"/>
      <c r="S109" s="1067"/>
      <c r="T109" s="1120"/>
      <c r="U109" s="1108"/>
      <c r="V109" s="665"/>
      <c r="W109" s="667"/>
      <c r="X109" s="665"/>
      <c r="Y109" s="670"/>
      <c r="Z109" s="670"/>
    </row>
    <row r="110" spans="1:26" customFormat="1" ht="12.75" customHeight="1" outlineLevel="1">
      <c r="A110" s="602"/>
      <c r="B110" s="1190"/>
      <c r="C110" s="466" t="s">
        <v>2453</v>
      </c>
      <c r="D110" s="80" t="s">
        <v>2454</v>
      </c>
      <c r="E110" s="80"/>
      <c r="F110" s="178"/>
      <c r="G110" s="179">
        <f t="shared" si="54"/>
        <v>0</v>
      </c>
      <c r="H110" s="1056"/>
      <c r="I110" s="58" t="str">
        <f t="shared" si="55"/>
        <v/>
      </c>
      <c r="J110" s="181">
        <f t="shared" si="27"/>
        <v>0</v>
      </c>
      <c r="K110" s="1056"/>
      <c r="L110" s="178"/>
      <c r="M110" s="570">
        <f t="shared" si="12"/>
        <v>0</v>
      </c>
      <c r="N110" s="181">
        <f t="shared" si="53"/>
        <v>0</v>
      </c>
      <c r="O110" s="1136"/>
      <c r="P110" s="1062"/>
      <c r="Q110" s="523">
        <f t="shared" si="56"/>
        <v>0</v>
      </c>
      <c r="R110" s="1144"/>
      <c r="S110" s="1067"/>
      <c r="T110" s="1120"/>
      <c r="U110" s="1108"/>
      <c r="V110" s="665"/>
      <c r="W110" s="667"/>
      <c r="X110" s="665"/>
      <c r="Y110" s="670"/>
      <c r="Z110" s="670"/>
    </row>
    <row r="111" spans="1:26" customFormat="1" ht="12.75" customHeight="1" outlineLevel="1">
      <c r="A111" s="602"/>
      <c r="B111" s="1190"/>
      <c r="C111" s="466" t="s">
        <v>2456</v>
      </c>
      <c r="D111" s="80"/>
      <c r="E111" s="80"/>
      <c r="F111" s="178"/>
      <c r="G111" s="179">
        <f t="shared" si="54"/>
        <v>0</v>
      </c>
      <c r="H111" s="1056"/>
      <c r="I111" s="58" t="str">
        <f>IF(ISBLANK(E111),"",F111*$S$105)</f>
        <v/>
      </c>
      <c r="J111" s="181">
        <f t="shared" ref="J111:J115" si="63">IFERROR(E111*I111,0)</f>
        <v>0</v>
      </c>
      <c r="K111" s="1056"/>
      <c r="L111" s="178"/>
      <c r="M111" s="570">
        <f t="shared" ref="M111:M115" si="64">E111*L111</f>
        <v>0</v>
      </c>
      <c r="N111" s="181">
        <f t="shared" ref="N111:N115" si="65">M111*$W$1</f>
        <v>0</v>
      </c>
      <c r="O111" s="1136"/>
      <c r="P111" s="1062"/>
      <c r="Q111" s="523">
        <f t="shared" si="56"/>
        <v>0</v>
      </c>
      <c r="R111" s="1144"/>
      <c r="S111" s="1067"/>
      <c r="T111" s="1120"/>
      <c r="U111" s="1108"/>
      <c r="V111" s="665"/>
      <c r="W111" s="667"/>
      <c r="X111" s="665"/>
      <c r="Y111" s="670"/>
      <c r="Z111" s="670"/>
    </row>
    <row r="112" spans="1:26" customFormat="1" ht="12.75" customHeight="1" outlineLevel="1">
      <c r="A112" s="602"/>
      <c r="B112" s="1190"/>
      <c r="C112" s="466" t="s">
        <v>2457</v>
      </c>
      <c r="D112" s="80"/>
      <c r="E112" s="80"/>
      <c r="F112" s="178"/>
      <c r="G112" s="179">
        <f t="shared" ref="G112:G115" si="66">+E112*F112</f>
        <v>0</v>
      </c>
      <c r="H112" s="1056"/>
      <c r="I112" s="58" t="str">
        <f t="shared" ref="I112:I115" si="67">IF(ISBLANK(E112),"",F112*$S$105)</f>
        <v/>
      </c>
      <c r="J112" s="181">
        <f t="shared" si="63"/>
        <v>0</v>
      </c>
      <c r="K112" s="1056"/>
      <c r="L112" s="178"/>
      <c r="M112" s="570">
        <f t="shared" si="64"/>
        <v>0</v>
      </c>
      <c r="N112" s="181">
        <f t="shared" si="65"/>
        <v>0</v>
      </c>
      <c r="O112" s="1136"/>
      <c r="P112" s="1062"/>
      <c r="Q112" s="523">
        <f t="shared" ref="Q112:Q115" si="68">IFERROR(J112+N112,"")</f>
        <v>0</v>
      </c>
      <c r="R112" s="1144"/>
      <c r="S112" s="1067"/>
      <c r="T112" s="1120"/>
      <c r="U112" s="1108"/>
      <c r="V112" s="665"/>
      <c r="W112" s="667"/>
      <c r="X112" s="665"/>
      <c r="Y112" s="670"/>
      <c r="Z112" s="670"/>
    </row>
    <row r="113" spans="1:26" customFormat="1" ht="12.75" customHeight="1" outlineLevel="1">
      <c r="A113" s="602"/>
      <c r="B113" s="1190"/>
      <c r="C113" s="466" t="s">
        <v>2458</v>
      </c>
      <c r="D113" s="80" t="s">
        <v>2460</v>
      </c>
      <c r="E113" s="80"/>
      <c r="F113" s="178"/>
      <c r="G113" s="179">
        <f t="shared" si="66"/>
        <v>0</v>
      </c>
      <c r="H113" s="1056"/>
      <c r="I113" s="58" t="str">
        <f t="shared" si="67"/>
        <v/>
      </c>
      <c r="J113" s="181">
        <f t="shared" si="63"/>
        <v>0</v>
      </c>
      <c r="K113" s="1056"/>
      <c r="L113" s="178"/>
      <c r="M113" s="570">
        <f t="shared" si="64"/>
        <v>0</v>
      </c>
      <c r="N113" s="181">
        <f t="shared" si="65"/>
        <v>0</v>
      </c>
      <c r="O113" s="1136"/>
      <c r="P113" s="1062"/>
      <c r="Q113" s="523">
        <f t="shared" si="68"/>
        <v>0</v>
      </c>
      <c r="R113" s="1144"/>
      <c r="S113" s="1067"/>
      <c r="T113" s="1120"/>
      <c r="U113" s="1108"/>
      <c r="V113" s="665"/>
      <c r="W113" s="667"/>
      <c r="X113" s="665"/>
      <c r="Y113" s="670"/>
      <c r="Z113" s="670"/>
    </row>
    <row r="114" spans="1:26" customFormat="1" ht="12.75" customHeight="1" outlineLevel="1">
      <c r="A114" s="602"/>
      <c r="B114" s="1190"/>
      <c r="C114" s="466" t="s">
        <v>2459</v>
      </c>
      <c r="D114" s="80" t="s">
        <v>2460</v>
      </c>
      <c r="E114" s="80"/>
      <c r="F114" s="178"/>
      <c r="G114" s="179">
        <f t="shared" si="66"/>
        <v>0</v>
      </c>
      <c r="H114" s="1056"/>
      <c r="I114" s="58" t="str">
        <f t="shared" si="67"/>
        <v/>
      </c>
      <c r="J114" s="181">
        <f t="shared" si="63"/>
        <v>0</v>
      </c>
      <c r="K114" s="1056"/>
      <c r="L114" s="178"/>
      <c r="M114" s="570">
        <f t="shared" si="64"/>
        <v>0</v>
      </c>
      <c r="N114" s="181">
        <f t="shared" si="65"/>
        <v>0</v>
      </c>
      <c r="O114" s="1136"/>
      <c r="P114" s="1062"/>
      <c r="Q114" s="523">
        <f t="shared" si="68"/>
        <v>0</v>
      </c>
      <c r="R114" s="1144"/>
      <c r="S114" s="1067"/>
      <c r="T114" s="1120"/>
      <c r="U114" s="1108"/>
      <c r="V114" s="665"/>
      <c r="W114" s="667"/>
      <c r="X114" s="665"/>
      <c r="Y114" s="670"/>
      <c r="Z114" s="670"/>
    </row>
    <row r="115" spans="1:26" customFormat="1" ht="12.75" customHeight="1" outlineLevel="1">
      <c r="A115" s="602"/>
      <c r="B115" s="1190"/>
      <c r="C115" s="466" t="s">
        <v>2461</v>
      </c>
      <c r="D115" s="80"/>
      <c r="E115" s="80"/>
      <c r="F115" s="178"/>
      <c r="G115" s="179">
        <f t="shared" si="66"/>
        <v>0</v>
      </c>
      <c r="H115" s="1056"/>
      <c r="I115" s="58" t="str">
        <f t="shared" si="67"/>
        <v/>
      </c>
      <c r="J115" s="181">
        <f t="shared" si="63"/>
        <v>0</v>
      </c>
      <c r="K115" s="1056"/>
      <c r="L115" s="178"/>
      <c r="M115" s="570">
        <f t="shared" si="64"/>
        <v>0</v>
      </c>
      <c r="N115" s="181">
        <f t="shared" si="65"/>
        <v>0</v>
      </c>
      <c r="O115" s="1136"/>
      <c r="P115" s="1062"/>
      <c r="Q115" s="523">
        <f t="shared" si="68"/>
        <v>0</v>
      </c>
      <c r="R115" s="1144"/>
      <c r="S115" s="1067"/>
      <c r="T115" s="1120"/>
      <c r="U115" s="1108"/>
      <c r="V115" s="665"/>
      <c r="W115" s="667"/>
      <c r="X115" s="665"/>
      <c r="Y115" s="670"/>
      <c r="Z115" s="670"/>
    </row>
    <row r="116" spans="1:26" customFormat="1" ht="12.75" customHeight="1" outlineLevel="1">
      <c r="A116" s="602"/>
      <c r="B116" s="1190"/>
      <c r="C116" s="466" t="s">
        <v>2462</v>
      </c>
      <c r="D116" s="80"/>
      <c r="E116" s="80"/>
      <c r="F116" s="178"/>
      <c r="G116" s="179">
        <f t="shared" ref="G116:G119" si="69">+E116*F116</f>
        <v>0</v>
      </c>
      <c r="H116" s="1056"/>
      <c r="I116" s="58" t="str">
        <f t="shared" ref="I116:I119" si="70">IF(ISBLANK(E116),"",F116*$S$105)</f>
        <v/>
      </c>
      <c r="J116" s="181">
        <f t="shared" ref="J116:J119" si="71">IFERROR(E116*I116,0)</f>
        <v>0</v>
      </c>
      <c r="K116" s="1056"/>
      <c r="L116" s="178"/>
      <c r="M116" s="570">
        <f t="shared" ref="M116:M119" si="72">E116*L116</f>
        <v>0</v>
      </c>
      <c r="N116" s="181">
        <f t="shared" ref="N116:N119" si="73">M116*$W$1</f>
        <v>0</v>
      </c>
      <c r="O116" s="1136"/>
      <c r="P116" s="1062"/>
      <c r="Q116" s="523">
        <f t="shared" ref="Q116:Q119" si="74">IFERROR(J116+N116,"")</f>
        <v>0</v>
      </c>
      <c r="R116" s="1144"/>
      <c r="S116" s="1067"/>
      <c r="T116" s="1120"/>
      <c r="U116" s="1108"/>
      <c r="V116" s="665"/>
      <c r="W116" s="667"/>
      <c r="X116" s="665"/>
      <c r="Y116" s="670"/>
      <c r="Z116" s="670"/>
    </row>
    <row r="117" spans="1:26" customFormat="1" ht="12.75" customHeight="1" outlineLevel="1">
      <c r="A117" s="602"/>
      <c r="B117" s="1190"/>
      <c r="C117" s="466"/>
      <c r="D117" s="80"/>
      <c r="E117" s="80"/>
      <c r="F117" s="178"/>
      <c r="G117" s="179">
        <f t="shared" si="69"/>
        <v>0</v>
      </c>
      <c r="H117" s="1056"/>
      <c r="I117" s="58" t="str">
        <f t="shared" si="70"/>
        <v/>
      </c>
      <c r="J117" s="181">
        <f t="shared" si="71"/>
        <v>0</v>
      </c>
      <c r="K117" s="1056"/>
      <c r="L117" s="178"/>
      <c r="M117" s="570">
        <f t="shared" si="72"/>
        <v>0</v>
      </c>
      <c r="N117" s="181">
        <f t="shared" si="73"/>
        <v>0</v>
      </c>
      <c r="O117" s="1136"/>
      <c r="P117" s="1062"/>
      <c r="Q117" s="523">
        <f t="shared" si="74"/>
        <v>0</v>
      </c>
      <c r="R117" s="1144"/>
      <c r="S117" s="1067"/>
      <c r="T117" s="1120"/>
      <c r="U117" s="1108"/>
      <c r="V117" s="665"/>
      <c r="W117" s="667"/>
      <c r="X117" s="665"/>
      <c r="Y117" s="670"/>
      <c r="Z117" s="670"/>
    </row>
    <row r="118" spans="1:26" customFormat="1" ht="12.75" customHeight="1" outlineLevel="1">
      <c r="A118" s="602"/>
      <c r="B118" s="1190"/>
      <c r="C118" s="466"/>
      <c r="D118" s="80"/>
      <c r="E118" s="80"/>
      <c r="F118" s="178"/>
      <c r="G118" s="179">
        <f t="shared" si="69"/>
        <v>0</v>
      </c>
      <c r="H118" s="1056"/>
      <c r="I118" s="58" t="str">
        <f t="shared" si="70"/>
        <v/>
      </c>
      <c r="J118" s="181">
        <f t="shared" si="71"/>
        <v>0</v>
      </c>
      <c r="K118" s="1056"/>
      <c r="L118" s="178"/>
      <c r="M118" s="570">
        <f t="shared" si="72"/>
        <v>0</v>
      </c>
      <c r="N118" s="181">
        <f t="shared" si="73"/>
        <v>0</v>
      </c>
      <c r="O118" s="1136"/>
      <c r="P118" s="1062"/>
      <c r="Q118" s="523">
        <f t="shared" si="74"/>
        <v>0</v>
      </c>
      <c r="R118" s="1144"/>
      <c r="S118" s="1067"/>
      <c r="T118" s="1120"/>
      <c r="U118" s="1108"/>
      <c r="V118" s="665"/>
      <c r="W118" s="667"/>
      <c r="X118" s="665"/>
      <c r="Y118" s="670"/>
      <c r="Z118" s="670"/>
    </row>
    <row r="119" spans="1:26" customFormat="1" ht="12.75" customHeight="1" outlineLevel="1">
      <c r="A119" s="602"/>
      <c r="B119" s="1190"/>
      <c r="C119" s="466"/>
      <c r="D119" s="80"/>
      <c r="E119" s="80"/>
      <c r="F119" s="178"/>
      <c r="G119" s="179">
        <f t="shared" si="69"/>
        <v>0</v>
      </c>
      <c r="H119" s="1056"/>
      <c r="I119" s="58" t="str">
        <f t="shared" si="70"/>
        <v/>
      </c>
      <c r="J119" s="181">
        <f t="shared" si="71"/>
        <v>0</v>
      </c>
      <c r="K119" s="1056"/>
      <c r="L119" s="178"/>
      <c r="M119" s="570">
        <f t="shared" si="72"/>
        <v>0</v>
      </c>
      <c r="N119" s="181">
        <f t="shared" si="73"/>
        <v>0</v>
      </c>
      <c r="O119" s="1136"/>
      <c r="P119" s="1062"/>
      <c r="Q119" s="523">
        <f t="shared" si="74"/>
        <v>0</v>
      </c>
      <c r="R119" s="1144"/>
      <c r="S119" s="1067"/>
      <c r="T119" s="1120"/>
      <c r="U119" s="1108"/>
      <c r="V119" s="665"/>
      <c r="W119" s="667"/>
      <c r="X119" s="665"/>
      <c r="Y119" s="670"/>
      <c r="Z119" s="670"/>
    </row>
    <row r="120" spans="1:26" customFormat="1" ht="12.75" customHeight="1" outlineLevel="1">
      <c r="A120" s="602"/>
      <c r="B120" s="1191"/>
      <c r="C120" s="550" t="s">
        <v>1289</v>
      </c>
      <c r="D120" s="81"/>
      <c r="E120" s="81"/>
      <c r="F120" s="183"/>
      <c r="G120" s="184">
        <f t="shared" si="54"/>
        <v>0</v>
      </c>
      <c r="H120" s="1057"/>
      <c r="I120" s="58" t="str">
        <f t="shared" si="55"/>
        <v/>
      </c>
      <c r="J120" s="185">
        <f t="shared" si="27"/>
        <v>0</v>
      </c>
      <c r="K120" s="1057"/>
      <c r="L120" s="183"/>
      <c r="M120" s="571">
        <f t="shared" si="12"/>
        <v>0</v>
      </c>
      <c r="N120" s="185">
        <f t="shared" si="53"/>
        <v>0</v>
      </c>
      <c r="O120" s="1137"/>
      <c r="P120" s="1063"/>
      <c r="Q120" s="523">
        <f t="shared" si="56"/>
        <v>0</v>
      </c>
      <c r="R120" s="1144"/>
      <c r="S120" s="1067"/>
      <c r="T120" s="1120"/>
      <c r="U120" s="1108"/>
      <c r="V120" s="665"/>
      <c r="W120" s="667"/>
      <c r="X120" s="665"/>
      <c r="Y120" s="670"/>
      <c r="Z120" s="670"/>
    </row>
    <row r="121" spans="1:26" customFormat="1" ht="12.75" customHeight="1">
      <c r="A121" s="602"/>
      <c r="B121" s="1189" t="s">
        <v>551</v>
      </c>
      <c r="C121" s="465" t="s">
        <v>2481</v>
      </c>
      <c r="D121" s="79"/>
      <c r="E121" s="79"/>
      <c r="F121" s="728">
        <v>250</v>
      </c>
      <c r="G121" s="186">
        <f t="shared" si="54"/>
        <v>0</v>
      </c>
      <c r="H121" s="1055">
        <f>SUM(G121:G135)</f>
        <v>0</v>
      </c>
      <c r="I121" s="56" t="str">
        <f>IF(ISBLANK(E121),"",F121*$S$121)</f>
        <v/>
      </c>
      <c r="J121" s="189">
        <f t="shared" si="27"/>
        <v>0</v>
      </c>
      <c r="K121" s="1055">
        <f>SUM(J121:J135)</f>
        <v>0</v>
      </c>
      <c r="L121" s="728">
        <v>10</v>
      </c>
      <c r="M121" s="953">
        <f t="shared" si="12"/>
        <v>0</v>
      </c>
      <c r="N121" s="189">
        <f t="shared" si="53"/>
        <v>0</v>
      </c>
      <c r="O121" s="1135">
        <f>SUM(N121:N135)</f>
        <v>0</v>
      </c>
      <c r="P121" s="1061">
        <f>SUM(M121:M135)</f>
        <v>0</v>
      </c>
      <c r="Q121" s="187">
        <f t="shared" si="56"/>
        <v>0</v>
      </c>
      <c r="R121" s="1144">
        <f>K121+O121</f>
        <v>0</v>
      </c>
      <c r="S121" s="1067">
        <f>T121+1</f>
        <v>1.3</v>
      </c>
      <c r="T121" s="1120">
        <v>0.3</v>
      </c>
      <c r="U121" s="1108">
        <f>IF(R121=0,R121,R121+(($U$174)*((R121/($R$171+$R$172-$R$156)))))</f>
        <v>0</v>
      </c>
      <c r="V121" s="665"/>
      <c r="W121" s="667"/>
      <c r="X121" s="665"/>
      <c r="Y121" s="670"/>
      <c r="Z121" s="670"/>
    </row>
    <row r="122" spans="1:26" customFormat="1" ht="12.75" hidden="1" customHeight="1" outlineLevel="1">
      <c r="A122" s="602"/>
      <c r="B122" s="1190"/>
      <c r="C122" s="466" t="s">
        <v>2482</v>
      </c>
      <c r="D122" s="80"/>
      <c r="E122" s="80"/>
      <c r="F122" s="178">
        <v>250</v>
      </c>
      <c r="G122" s="179">
        <f t="shared" si="54"/>
        <v>0</v>
      </c>
      <c r="H122" s="1056"/>
      <c r="I122" s="58" t="str">
        <f>IF(ISBLANK(E122),"",F122*$S$121)</f>
        <v/>
      </c>
      <c r="J122" s="181">
        <f t="shared" si="27"/>
        <v>0</v>
      </c>
      <c r="K122" s="1056"/>
      <c r="L122" s="178">
        <v>10</v>
      </c>
      <c r="M122" s="570">
        <f t="shared" si="12"/>
        <v>0</v>
      </c>
      <c r="N122" s="181">
        <f t="shared" si="53"/>
        <v>0</v>
      </c>
      <c r="O122" s="1136"/>
      <c r="P122" s="1173"/>
      <c r="Q122" s="523">
        <f t="shared" si="56"/>
        <v>0</v>
      </c>
      <c r="R122" s="1144"/>
      <c r="S122" s="1067"/>
      <c r="T122" s="1120"/>
      <c r="U122" s="1108"/>
      <c r="V122" s="665"/>
      <c r="W122" s="667"/>
      <c r="X122" s="665"/>
      <c r="Y122" s="670"/>
      <c r="Z122" s="670"/>
    </row>
    <row r="123" spans="1:26" customFormat="1" ht="12.75" hidden="1" customHeight="1" outlineLevel="1">
      <c r="A123" s="602"/>
      <c r="B123" s="1190"/>
      <c r="C123" s="466" t="s">
        <v>1289</v>
      </c>
      <c r="D123" s="80"/>
      <c r="E123" s="80"/>
      <c r="F123" s="178"/>
      <c r="G123" s="179">
        <f t="shared" si="54"/>
        <v>0</v>
      </c>
      <c r="H123" s="1056"/>
      <c r="I123" s="58" t="str">
        <f t="shared" ref="I123:I125" si="75">IF(ISBLANK(E123),"",F123*$S$121)</f>
        <v/>
      </c>
      <c r="J123" s="181">
        <f t="shared" si="27"/>
        <v>0</v>
      </c>
      <c r="K123" s="1056"/>
      <c r="L123" s="178"/>
      <c r="M123" s="570">
        <f t="shared" si="12"/>
        <v>0</v>
      </c>
      <c r="N123" s="181">
        <f t="shared" si="53"/>
        <v>0</v>
      </c>
      <c r="O123" s="1136"/>
      <c r="P123" s="1173"/>
      <c r="Q123" s="523">
        <f t="shared" si="56"/>
        <v>0</v>
      </c>
      <c r="R123" s="1144"/>
      <c r="S123" s="1067"/>
      <c r="T123" s="1120"/>
      <c r="U123" s="1108"/>
      <c r="V123" s="665"/>
      <c r="W123" s="667"/>
      <c r="X123" s="665"/>
      <c r="Y123" s="670"/>
      <c r="Z123" s="670"/>
    </row>
    <row r="124" spans="1:26" customFormat="1" ht="12.75" hidden="1" customHeight="1" outlineLevel="1">
      <c r="A124" s="602"/>
      <c r="B124" s="1190"/>
      <c r="C124" s="466" t="s">
        <v>2483</v>
      </c>
      <c r="D124" s="80"/>
      <c r="E124" s="80"/>
      <c r="F124" s="178"/>
      <c r="G124" s="179">
        <f t="shared" si="54"/>
        <v>0</v>
      </c>
      <c r="H124" s="1056"/>
      <c r="I124" s="58" t="str">
        <f t="shared" si="75"/>
        <v/>
      </c>
      <c r="J124" s="181">
        <f t="shared" si="27"/>
        <v>0</v>
      </c>
      <c r="K124" s="1056"/>
      <c r="L124" s="178"/>
      <c r="M124" s="570">
        <f t="shared" si="12"/>
        <v>0</v>
      </c>
      <c r="N124" s="181">
        <f t="shared" si="53"/>
        <v>0</v>
      </c>
      <c r="O124" s="1136"/>
      <c r="P124" s="1173"/>
      <c r="Q124" s="523">
        <f t="shared" si="56"/>
        <v>0</v>
      </c>
      <c r="R124" s="1144"/>
      <c r="S124" s="1067"/>
      <c r="T124" s="1120"/>
      <c r="U124" s="1108"/>
      <c r="V124" s="665"/>
      <c r="W124" s="667"/>
      <c r="X124" s="665"/>
      <c r="Y124" s="670"/>
      <c r="Z124" s="670"/>
    </row>
    <row r="125" spans="1:26" customFormat="1" ht="12.75" hidden="1" customHeight="1" outlineLevel="1">
      <c r="A125" s="602"/>
      <c r="B125" s="1190"/>
      <c r="C125" s="466" t="s">
        <v>2480</v>
      </c>
      <c r="D125" s="80"/>
      <c r="E125" s="80"/>
      <c r="F125" s="178"/>
      <c r="G125" s="179">
        <f t="shared" si="54"/>
        <v>0</v>
      </c>
      <c r="H125" s="1056"/>
      <c r="I125" s="58" t="str">
        <f t="shared" si="75"/>
        <v/>
      </c>
      <c r="J125" s="181">
        <f t="shared" si="27"/>
        <v>0</v>
      </c>
      <c r="K125" s="1056"/>
      <c r="L125" s="178"/>
      <c r="M125" s="570">
        <f t="shared" si="12"/>
        <v>0</v>
      </c>
      <c r="N125" s="181">
        <f t="shared" si="53"/>
        <v>0</v>
      </c>
      <c r="O125" s="1136"/>
      <c r="P125" s="1173"/>
      <c r="Q125" s="523">
        <f t="shared" si="56"/>
        <v>0</v>
      </c>
      <c r="R125" s="1144"/>
      <c r="S125" s="1067"/>
      <c r="T125" s="1120"/>
      <c r="U125" s="1108"/>
      <c r="V125" s="665"/>
      <c r="W125" s="667"/>
      <c r="X125" s="665"/>
      <c r="Y125" s="670"/>
      <c r="Z125" s="670"/>
    </row>
    <row r="126" spans="1:26" customFormat="1" ht="12.75" hidden="1" customHeight="1" outlineLevel="1">
      <c r="A126" s="602"/>
      <c r="B126" s="1190"/>
      <c r="C126" s="466" t="s">
        <v>2479</v>
      </c>
      <c r="D126" s="80"/>
      <c r="E126" s="80"/>
      <c r="F126" s="178"/>
      <c r="G126" s="179">
        <f t="shared" ref="G126" si="76">+E126*F126</f>
        <v>0</v>
      </c>
      <c r="H126" s="1056"/>
      <c r="I126" s="58" t="str">
        <f t="shared" ref="I126" si="77">IF(ISBLANK(E126),"",F126*$S$121)</f>
        <v/>
      </c>
      <c r="J126" s="181">
        <f t="shared" ref="J126" si="78">IFERROR(E126*I126,0)</f>
        <v>0</v>
      </c>
      <c r="K126" s="1056"/>
      <c r="L126" s="178"/>
      <c r="M126" s="570">
        <f t="shared" ref="M126" si="79">E126*L126</f>
        <v>0</v>
      </c>
      <c r="N126" s="181">
        <f t="shared" ref="N126" si="80">M126*$W$1</f>
        <v>0</v>
      </c>
      <c r="O126" s="1136"/>
      <c r="P126" s="1173"/>
      <c r="Q126" s="523">
        <f t="shared" ref="Q126" si="81">IFERROR(J126+N126,"")</f>
        <v>0</v>
      </c>
      <c r="R126" s="1144"/>
      <c r="S126" s="1067"/>
      <c r="T126" s="1120"/>
      <c r="U126" s="1108"/>
      <c r="V126" s="665"/>
      <c r="W126" s="667"/>
      <c r="X126" s="665"/>
      <c r="Y126" s="670"/>
      <c r="Z126" s="670"/>
    </row>
    <row r="127" spans="1:26" customFormat="1" ht="12.75" hidden="1" customHeight="1" outlineLevel="1">
      <c r="A127" s="602"/>
      <c r="B127" s="1190"/>
      <c r="C127" s="466" t="s">
        <v>2474</v>
      </c>
      <c r="D127" s="80"/>
      <c r="E127" s="80"/>
      <c r="F127" s="178"/>
      <c r="G127" s="179">
        <f t="shared" ref="G127:G131" si="82">+E127*F127</f>
        <v>0</v>
      </c>
      <c r="H127" s="1056"/>
      <c r="I127" s="58" t="str">
        <f>IF(ISBLANK(E127),"",F127*$S$121)</f>
        <v/>
      </c>
      <c r="J127" s="181">
        <f t="shared" ref="J127:J131" si="83">IFERROR(E127*I127,0)</f>
        <v>0</v>
      </c>
      <c r="K127" s="1056"/>
      <c r="L127" s="178"/>
      <c r="M127" s="570">
        <f t="shared" ref="M127:M131" si="84">E127*L127</f>
        <v>0</v>
      </c>
      <c r="N127" s="181">
        <f t="shared" ref="N127:N131" si="85">M127*$W$1</f>
        <v>0</v>
      </c>
      <c r="O127" s="1136"/>
      <c r="P127" s="1173"/>
      <c r="Q127" s="523">
        <f t="shared" ref="Q127:Q131" si="86">IFERROR(J127+N127,"")</f>
        <v>0</v>
      </c>
      <c r="R127" s="1144"/>
      <c r="S127" s="1067"/>
      <c r="T127" s="1120"/>
      <c r="U127" s="1108"/>
      <c r="V127" s="665"/>
      <c r="W127" s="667"/>
      <c r="X127" s="665"/>
      <c r="Y127" s="670"/>
      <c r="Z127" s="670"/>
    </row>
    <row r="128" spans="1:26" customFormat="1" ht="12.75" hidden="1" customHeight="1" outlineLevel="1">
      <c r="A128" s="602"/>
      <c r="B128" s="1190"/>
      <c r="C128" s="466" t="s">
        <v>2475</v>
      </c>
      <c r="D128" s="80"/>
      <c r="E128" s="80"/>
      <c r="F128" s="178"/>
      <c r="G128" s="179">
        <f t="shared" si="82"/>
        <v>0</v>
      </c>
      <c r="H128" s="1056"/>
      <c r="I128" s="58" t="str">
        <f t="shared" ref="I128:I131" si="87">IF(ISBLANK(E128),"",F128*$S$121)</f>
        <v/>
      </c>
      <c r="J128" s="181">
        <f t="shared" si="83"/>
        <v>0</v>
      </c>
      <c r="K128" s="1056"/>
      <c r="L128" s="178"/>
      <c r="M128" s="570">
        <f t="shared" si="84"/>
        <v>0</v>
      </c>
      <c r="N128" s="181">
        <f t="shared" si="85"/>
        <v>0</v>
      </c>
      <c r="O128" s="1136"/>
      <c r="P128" s="1173"/>
      <c r="Q128" s="523">
        <f t="shared" si="86"/>
        <v>0</v>
      </c>
      <c r="R128" s="1144"/>
      <c r="S128" s="1067"/>
      <c r="T128" s="1120"/>
      <c r="U128" s="1108"/>
      <c r="V128" s="665"/>
      <c r="W128" s="667"/>
      <c r="X128" s="665"/>
      <c r="Y128" s="670"/>
      <c r="Z128" s="670"/>
    </row>
    <row r="129" spans="1:26" customFormat="1" ht="12.75" hidden="1" customHeight="1" outlineLevel="1">
      <c r="A129" s="602"/>
      <c r="B129" s="1190"/>
      <c r="C129" s="466" t="s">
        <v>2477</v>
      </c>
      <c r="D129" s="80"/>
      <c r="E129" s="80"/>
      <c r="F129" s="178"/>
      <c r="G129" s="179">
        <f t="shared" ref="G129" si="88">+E129*F129</f>
        <v>0</v>
      </c>
      <c r="H129" s="1056"/>
      <c r="I129" s="58" t="str">
        <f t="shared" ref="I129" si="89">IF(ISBLANK(E129),"",F129*$S$121)</f>
        <v/>
      </c>
      <c r="J129" s="181">
        <f t="shared" ref="J129" si="90">IFERROR(E129*I129,0)</f>
        <v>0</v>
      </c>
      <c r="K129" s="1056"/>
      <c r="L129" s="178"/>
      <c r="M129" s="570">
        <f t="shared" ref="M129" si="91">E129*L129</f>
        <v>0</v>
      </c>
      <c r="N129" s="181">
        <f t="shared" ref="N129" si="92">M129*$W$1</f>
        <v>0</v>
      </c>
      <c r="O129" s="1136"/>
      <c r="P129" s="1173"/>
      <c r="Q129" s="523">
        <f t="shared" ref="Q129" si="93">IFERROR(J129+N129,"")</f>
        <v>0</v>
      </c>
      <c r="R129" s="1144"/>
      <c r="S129" s="1067"/>
      <c r="T129" s="1120"/>
      <c r="U129" s="1108"/>
      <c r="V129" s="665"/>
      <c r="W129" s="667"/>
      <c r="X129" s="665"/>
      <c r="Y129" s="670"/>
      <c r="Z129" s="670"/>
    </row>
    <row r="130" spans="1:26" customFormat="1" ht="12.75" hidden="1" customHeight="1" outlineLevel="1">
      <c r="A130" s="602"/>
      <c r="B130" s="1190"/>
      <c r="C130" s="466" t="s">
        <v>2476</v>
      </c>
      <c r="D130" s="80"/>
      <c r="E130" s="80"/>
      <c r="F130" s="178"/>
      <c r="G130" s="179">
        <f t="shared" si="82"/>
        <v>0</v>
      </c>
      <c r="H130" s="1056"/>
      <c r="I130" s="58" t="str">
        <f t="shared" si="87"/>
        <v/>
      </c>
      <c r="J130" s="181">
        <f t="shared" si="83"/>
        <v>0</v>
      </c>
      <c r="K130" s="1056"/>
      <c r="L130" s="178"/>
      <c r="M130" s="570">
        <f t="shared" si="84"/>
        <v>0</v>
      </c>
      <c r="N130" s="181">
        <f t="shared" si="85"/>
        <v>0</v>
      </c>
      <c r="O130" s="1136"/>
      <c r="P130" s="1173"/>
      <c r="Q130" s="523">
        <f t="shared" si="86"/>
        <v>0</v>
      </c>
      <c r="R130" s="1144"/>
      <c r="S130" s="1067"/>
      <c r="T130" s="1120"/>
      <c r="U130" s="1108"/>
      <c r="V130" s="665"/>
      <c r="W130" s="667"/>
      <c r="X130" s="665"/>
      <c r="Y130" s="670"/>
      <c r="Z130" s="670"/>
    </row>
    <row r="131" spans="1:26" customFormat="1" ht="12.75" hidden="1" customHeight="1" outlineLevel="1">
      <c r="A131" s="602"/>
      <c r="B131" s="1190"/>
      <c r="C131" s="466" t="s">
        <v>2478</v>
      </c>
      <c r="D131" s="80"/>
      <c r="E131" s="80"/>
      <c r="F131" s="178"/>
      <c r="G131" s="179">
        <f t="shared" si="82"/>
        <v>0</v>
      </c>
      <c r="H131" s="1056"/>
      <c r="I131" s="58" t="str">
        <f t="shared" si="87"/>
        <v/>
      </c>
      <c r="J131" s="181">
        <f t="shared" si="83"/>
        <v>0</v>
      </c>
      <c r="K131" s="1056"/>
      <c r="L131" s="178"/>
      <c r="M131" s="570">
        <f t="shared" si="84"/>
        <v>0</v>
      </c>
      <c r="N131" s="181">
        <f t="shared" si="85"/>
        <v>0</v>
      </c>
      <c r="O131" s="1136"/>
      <c r="P131" s="1173"/>
      <c r="Q131" s="523">
        <f t="shared" si="86"/>
        <v>0</v>
      </c>
      <c r="R131" s="1144"/>
      <c r="S131" s="1067"/>
      <c r="T131" s="1120"/>
      <c r="U131" s="1108"/>
      <c r="V131" s="665"/>
      <c r="W131" s="667"/>
      <c r="X131" s="665"/>
      <c r="Y131" s="670"/>
      <c r="Z131" s="670"/>
    </row>
    <row r="132" spans="1:26" customFormat="1" ht="12.75" hidden="1" customHeight="1" outlineLevel="1">
      <c r="A132" s="602"/>
      <c r="B132" s="1190"/>
      <c r="C132" s="466" t="s">
        <v>2463</v>
      </c>
      <c r="D132" s="80"/>
      <c r="E132" s="80"/>
      <c r="F132" s="178"/>
      <c r="G132" s="179">
        <f t="shared" si="54"/>
        <v>0</v>
      </c>
      <c r="H132" s="1056"/>
      <c r="I132" s="58" t="str">
        <f>IF(ISBLANK(E132),"",F132*$S$121)</f>
        <v/>
      </c>
      <c r="J132" s="181">
        <f t="shared" si="27"/>
        <v>0</v>
      </c>
      <c r="K132" s="1056"/>
      <c r="L132" s="178"/>
      <c r="M132" s="570">
        <f t="shared" si="12"/>
        <v>0</v>
      </c>
      <c r="N132" s="181">
        <f t="shared" si="53"/>
        <v>0</v>
      </c>
      <c r="O132" s="1136"/>
      <c r="P132" s="1062"/>
      <c r="Q132" s="523">
        <f t="shared" si="56"/>
        <v>0</v>
      </c>
      <c r="R132" s="1144"/>
      <c r="S132" s="1067"/>
      <c r="T132" s="1120"/>
      <c r="U132" s="1108"/>
      <c r="V132" s="665"/>
      <c r="W132" s="667"/>
      <c r="X132" s="665"/>
      <c r="Y132" s="670"/>
      <c r="Z132" s="670"/>
    </row>
    <row r="133" spans="1:26" customFormat="1" ht="12.75" hidden="1" customHeight="1" outlineLevel="1">
      <c r="A133" s="602"/>
      <c r="B133" s="1190"/>
      <c r="C133" s="466"/>
      <c r="D133" s="80"/>
      <c r="E133" s="80"/>
      <c r="F133" s="178"/>
      <c r="G133" s="179">
        <f t="shared" si="54"/>
        <v>0</v>
      </c>
      <c r="H133" s="1056"/>
      <c r="I133" s="58" t="str">
        <f t="shared" ref="I133:I135" si="94">IF(ISBLANK(E133),"",F133*$S$121)</f>
        <v/>
      </c>
      <c r="J133" s="181">
        <f t="shared" si="27"/>
        <v>0</v>
      </c>
      <c r="K133" s="1056"/>
      <c r="L133" s="178"/>
      <c r="M133" s="570">
        <f t="shared" si="12"/>
        <v>0</v>
      </c>
      <c r="N133" s="181">
        <f t="shared" si="53"/>
        <v>0</v>
      </c>
      <c r="O133" s="1136"/>
      <c r="P133" s="1062"/>
      <c r="Q133" s="523">
        <f t="shared" si="56"/>
        <v>0</v>
      </c>
      <c r="R133" s="1144"/>
      <c r="S133" s="1067"/>
      <c r="T133" s="1120"/>
      <c r="U133" s="1108"/>
      <c r="V133" s="665"/>
      <c r="W133" s="667"/>
      <c r="X133" s="665"/>
      <c r="Y133" s="670"/>
      <c r="Z133" s="670"/>
    </row>
    <row r="134" spans="1:26" customFormat="1" ht="12.75" hidden="1" customHeight="1" outlineLevel="1">
      <c r="A134" s="602"/>
      <c r="B134" s="1190"/>
      <c r="C134" s="466"/>
      <c r="D134" s="80"/>
      <c r="E134" s="80"/>
      <c r="F134" s="178"/>
      <c r="G134" s="179">
        <f t="shared" si="54"/>
        <v>0</v>
      </c>
      <c r="H134" s="1056"/>
      <c r="I134" s="58" t="str">
        <f t="shared" si="94"/>
        <v/>
      </c>
      <c r="J134" s="181">
        <f t="shared" si="27"/>
        <v>0</v>
      </c>
      <c r="K134" s="1056"/>
      <c r="L134" s="178"/>
      <c r="M134" s="570">
        <f t="shared" si="12"/>
        <v>0</v>
      </c>
      <c r="N134" s="181">
        <f t="shared" si="53"/>
        <v>0</v>
      </c>
      <c r="O134" s="1136"/>
      <c r="P134" s="1062"/>
      <c r="Q134" s="523">
        <f t="shared" si="56"/>
        <v>0</v>
      </c>
      <c r="R134" s="1144"/>
      <c r="S134" s="1067"/>
      <c r="T134" s="1120"/>
      <c r="U134" s="1108"/>
      <c r="V134" s="665"/>
      <c r="W134" s="669"/>
      <c r="X134" s="665"/>
      <c r="Y134" s="670"/>
      <c r="Z134" s="670"/>
    </row>
    <row r="135" spans="1:26" customFormat="1" ht="12.75" hidden="1" customHeight="1" outlineLevel="1">
      <c r="A135" s="602"/>
      <c r="B135" s="1191"/>
      <c r="C135" s="550" t="s">
        <v>1289</v>
      </c>
      <c r="D135" s="81"/>
      <c r="E135" s="81"/>
      <c r="F135" s="183"/>
      <c r="G135" s="184">
        <f t="shared" si="54"/>
        <v>0</v>
      </c>
      <c r="H135" s="1057"/>
      <c r="I135" s="59" t="str">
        <f t="shared" si="94"/>
        <v/>
      </c>
      <c r="J135" s="185">
        <f t="shared" si="27"/>
        <v>0</v>
      </c>
      <c r="K135" s="1057"/>
      <c r="L135" s="183"/>
      <c r="M135" s="571">
        <f t="shared" si="12"/>
        <v>0</v>
      </c>
      <c r="N135" s="185">
        <f t="shared" si="53"/>
        <v>0</v>
      </c>
      <c r="O135" s="1137"/>
      <c r="P135" s="1063"/>
      <c r="Q135" s="524">
        <f t="shared" si="56"/>
        <v>0</v>
      </c>
      <c r="R135" s="1144"/>
      <c r="S135" s="1067"/>
      <c r="T135" s="1120"/>
      <c r="U135" s="1108"/>
      <c r="V135" s="665"/>
      <c r="W135" s="669"/>
      <c r="X135" s="665"/>
      <c r="Y135" s="670"/>
      <c r="Z135" s="670"/>
    </row>
    <row r="136" spans="1:26" customFormat="1" ht="12.75" customHeight="1" collapsed="1">
      <c r="A136" s="602"/>
      <c r="B136" s="1189" t="s">
        <v>700</v>
      </c>
      <c r="C136" s="465" t="s">
        <v>1298</v>
      </c>
      <c r="D136" s="79"/>
      <c r="E136" s="79"/>
      <c r="F136" s="728">
        <v>3500</v>
      </c>
      <c r="G136" s="186">
        <f t="shared" si="54"/>
        <v>0</v>
      </c>
      <c r="H136" s="1055">
        <f>SUM(G136:G143)</f>
        <v>0</v>
      </c>
      <c r="I136" s="56" t="str">
        <f>IF(ISBLANK(E136),"",F136*$S$136)</f>
        <v/>
      </c>
      <c r="J136" s="189">
        <f t="shared" si="27"/>
        <v>0</v>
      </c>
      <c r="K136" s="1055">
        <f>SUM(J136:J143)</f>
        <v>0</v>
      </c>
      <c r="L136" s="728">
        <v>40</v>
      </c>
      <c r="M136" s="953">
        <f t="shared" si="12"/>
        <v>0</v>
      </c>
      <c r="N136" s="189">
        <f>M136*$W$1</f>
        <v>0</v>
      </c>
      <c r="O136" s="1055">
        <f>SUM(N136:N143)</f>
        <v>0</v>
      </c>
      <c r="P136" s="1061">
        <f>SUM(M136:M143)</f>
        <v>0</v>
      </c>
      <c r="Q136" s="189">
        <f t="shared" si="56"/>
        <v>0</v>
      </c>
      <c r="R136" s="1192">
        <f>K136+O136</f>
        <v>0</v>
      </c>
      <c r="S136" s="1122">
        <f>T136+1</f>
        <v>1.3</v>
      </c>
      <c r="T136" s="1124">
        <v>0.3</v>
      </c>
      <c r="U136" s="1109">
        <f>IF(R136=0,R136,R136+(($U$174)*((R136/($R$171+$R$172-$R$156)))))</f>
        <v>0</v>
      </c>
      <c r="V136" s="665"/>
      <c r="W136" s="669"/>
      <c r="X136" s="665"/>
      <c r="Y136" s="670"/>
      <c r="Z136" s="670"/>
    </row>
    <row r="137" spans="1:26" customFormat="1" ht="12.75" hidden="1" customHeight="1" outlineLevel="1">
      <c r="A137" s="602"/>
      <c r="B137" s="1190"/>
      <c r="C137" s="466" t="s">
        <v>1299</v>
      </c>
      <c r="D137" s="80"/>
      <c r="E137" s="80"/>
      <c r="F137" s="178">
        <v>1500</v>
      </c>
      <c r="G137" s="179">
        <f t="shared" si="54"/>
        <v>0</v>
      </c>
      <c r="H137" s="1056"/>
      <c r="I137" s="58" t="str">
        <f>IF(ISBLANK(E137),"",F137*$S$136)</f>
        <v/>
      </c>
      <c r="J137" s="181">
        <f t="shared" si="27"/>
        <v>0</v>
      </c>
      <c r="K137" s="1056"/>
      <c r="L137" s="178">
        <v>20</v>
      </c>
      <c r="M137" s="570">
        <f t="shared" si="12"/>
        <v>0</v>
      </c>
      <c r="N137" s="181">
        <f t="shared" si="53"/>
        <v>0</v>
      </c>
      <c r="O137" s="1056"/>
      <c r="P137" s="1062"/>
      <c r="Q137" s="181">
        <f t="shared" si="56"/>
        <v>0</v>
      </c>
      <c r="R137" s="1192"/>
      <c r="S137" s="1067"/>
      <c r="T137" s="1120"/>
      <c r="U137" s="1108"/>
      <c r="V137" s="665"/>
      <c r="W137" s="669"/>
      <c r="X137" s="670"/>
      <c r="Y137" s="670"/>
      <c r="Z137" s="670"/>
    </row>
    <row r="138" spans="1:26" customFormat="1" ht="12" hidden="1" customHeight="1" outlineLevel="1">
      <c r="A138" s="602"/>
      <c r="B138" s="1190"/>
      <c r="C138" s="466" t="s">
        <v>1300</v>
      </c>
      <c r="D138" s="80"/>
      <c r="E138" s="80"/>
      <c r="F138" s="178">
        <v>5500</v>
      </c>
      <c r="G138" s="179">
        <f t="shared" si="54"/>
        <v>0</v>
      </c>
      <c r="H138" s="1056"/>
      <c r="I138" s="58" t="str">
        <f t="shared" ref="I138:I143" si="95">IF(ISBLANK(E138),"",F138*$S$136)</f>
        <v/>
      </c>
      <c r="J138" s="181">
        <f t="shared" si="27"/>
        <v>0</v>
      </c>
      <c r="K138" s="1056"/>
      <c r="L138" s="178">
        <v>30</v>
      </c>
      <c r="M138" s="570">
        <f>E138*L138</f>
        <v>0</v>
      </c>
      <c r="N138" s="181">
        <f t="shared" si="53"/>
        <v>0</v>
      </c>
      <c r="O138" s="1056"/>
      <c r="P138" s="1062"/>
      <c r="Q138" s="181">
        <f t="shared" si="56"/>
        <v>0</v>
      </c>
      <c r="R138" s="1192"/>
      <c r="S138" s="1067"/>
      <c r="T138" s="1120"/>
      <c r="U138" s="1108"/>
      <c r="V138" s="665"/>
      <c r="W138" s="669"/>
      <c r="X138" s="670"/>
      <c r="Y138" s="670"/>
      <c r="Z138" s="670"/>
    </row>
    <row r="139" spans="1:26" customFormat="1" ht="12.75" hidden="1" customHeight="1" outlineLevel="1">
      <c r="A139" s="602"/>
      <c r="B139" s="1190"/>
      <c r="C139" s="466" t="s">
        <v>1301</v>
      </c>
      <c r="D139" s="80"/>
      <c r="E139" s="80"/>
      <c r="F139" s="178">
        <v>500</v>
      </c>
      <c r="G139" s="179">
        <f t="shared" si="54"/>
        <v>0</v>
      </c>
      <c r="H139" s="1056"/>
      <c r="I139" s="58" t="str">
        <f t="shared" si="95"/>
        <v/>
      </c>
      <c r="J139" s="181">
        <f t="shared" si="27"/>
        <v>0</v>
      </c>
      <c r="K139" s="1056"/>
      <c r="L139" s="178">
        <v>50</v>
      </c>
      <c r="M139" s="570">
        <f>E139*L139</f>
        <v>0</v>
      </c>
      <c r="N139" s="181">
        <f t="shared" si="53"/>
        <v>0</v>
      </c>
      <c r="O139" s="1056"/>
      <c r="P139" s="1062"/>
      <c r="Q139" s="181">
        <f t="shared" si="56"/>
        <v>0</v>
      </c>
      <c r="R139" s="1192"/>
      <c r="S139" s="1067"/>
      <c r="T139" s="1120"/>
      <c r="U139" s="1108"/>
      <c r="V139" s="665"/>
      <c r="W139" s="669"/>
      <c r="X139" s="670"/>
      <c r="Y139" s="670"/>
      <c r="Z139" s="670"/>
    </row>
    <row r="140" spans="1:26" customFormat="1" ht="12.75" hidden="1" customHeight="1" outlineLevel="1">
      <c r="A140" s="602"/>
      <c r="B140" s="1190"/>
      <c r="C140" s="466" t="s">
        <v>1302</v>
      </c>
      <c r="D140" s="80"/>
      <c r="E140" s="80"/>
      <c r="F140" s="178">
        <v>500</v>
      </c>
      <c r="G140" s="179">
        <f t="shared" si="54"/>
        <v>0</v>
      </c>
      <c r="H140" s="1056"/>
      <c r="I140" s="58" t="str">
        <f t="shared" si="95"/>
        <v/>
      </c>
      <c r="J140" s="181">
        <f t="shared" si="27"/>
        <v>0</v>
      </c>
      <c r="K140" s="1056"/>
      <c r="L140" s="178">
        <v>50</v>
      </c>
      <c r="M140" s="570">
        <f t="shared" si="12"/>
        <v>0</v>
      </c>
      <c r="N140" s="181">
        <f t="shared" si="53"/>
        <v>0</v>
      </c>
      <c r="O140" s="1056"/>
      <c r="P140" s="1062"/>
      <c r="Q140" s="181">
        <f t="shared" si="56"/>
        <v>0</v>
      </c>
      <c r="R140" s="1192"/>
      <c r="S140" s="1067"/>
      <c r="T140" s="1120"/>
      <c r="U140" s="1108"/>
      <c r="V140" s="665"/>
      <c r="W140" s="669"/>
      <c r="X140" s="670"/>
      <c r="Y140" s="670"/>
      <c r="Z140" s="670"/>
    </row>
    <row r="141" spans="1:26" customFormat="1" ht="12.75" hidden="1" customHeight="1" outlineLevel="1">
      <c r="A141" s="602"/>
      <c r="B141" s="1190"/>
      <c r="C141" s="466"/>
      <c r="D141" s="80"/>
      <c r="E141" s="80"/>
      <c r="F141" s="178"/>
      <c r="G141" s="179">
        <f t="shared" si="54"/>
        <v>0</v>
      </c>
      <c r="H141" s="1056"/>
      <c r="I141" s="58" t="str">
        <f t="shared" si="95"/>
        <v/>
      </c>
      <c r="J141" s="181">
        <f t="shared" si="27"/>
        <v>0</v>
      </c>
      <c r="K141" s="1056"/>
      <c r="L141" s="178"/>
      <c r="M141" s="570">
        <f t="shared" si="12"/>
        <v>0</v>
      </c>
      <c r="N141" s="181">
        <f t="shared" si="53"/>
        <v>0</v>
      </c>
      <c r="O141" s="1056"/>
      <c r="P141" s="1062"/>
      <c r="Q141" s="181">
        <f t="shared" si="56"/>
        <v>0</v>
      </c>
      <c r="R141" s="1192"/>
      <c r="S141" s="1067"/>
      <c r="T141" s="1120"/>
      <c r="U141" s="1108"/>
      <c r="V141" s="665"/>
      <c r="W141" s="669"/>
      <c r="X141" s="670"/>
      <c r="Y141" s="670"/>
      <c r="Z141" s="670"/>
    </row>
    <row r="142" spans="1:26" customFormat="1" ht="12.75" hidden="1" customHeight="1" outlineLevel="1">
      <c r="A142" s="602"/>
      <c r="B142" s="1190"/>
      <c r="C142" s="466"/>
      <c r="D142" s="80"/>
      <c r="E142" s="80"/>
      <c r="F142" s="178"/>
      <c r="G142" s="179">
        <f t="shared" si="54"/>
        <v>0</v>
      </c>
      <c r="H142" s="1056"/>
      <c r="I142" s="58" t="str">
        <f t="shared" si="95"/>
        <v/>
      </c>
      <c r="J142" s="181">
        <f t="shared" ref="J142:J144" si="96">IFERROR(E142*I142,0)</f>
        <v>0</v>
      </c>
      <c r="K142" s="1056"/>
      <c r="L142" s="178"/>
      <c r="M142" s="570">
        <f t="shared" si="12"/>
        <v>0</v>
      </c>
      <c r="N142" s="181">
        <f t="shared" si="53"/>
        <v>0</v>
      </c>
      <c r="O142" s="1056"/>
      <c r="P142" s="1062"/>
      <c r="Q142" s="181">
        <f t="shared" si="56"/>
        <v>0</v>
      </c>
      <c r="R142" s="1192"/>
      <c r="S142" s="1067"/>
      <c r="T142" s="1120"/>
      <c r="U142" s="1108"/>
      <c r="V142" s="665"/>
      <c r="W142" s="669"/>
      <c r="X142" s="670"/>
      <c r="Y142" s="670"/>
      <c r="Z142" s="670"/>
    </row>
    <row r="143" spans="1:26" customFormat="1" ht="12.75" hidden="1" customHeight="1" outlineLevel="1">
      <c r="A143" s="602"/>
      <c r="B143" s="1191"/>
      <c r="C143" s="550" t="s">
        <v>1289</v>
      </c>
      <c r="D143" s="80"/>
      <c r="E143" s="80"/>
      <c r="F143" s="183">
        <v>1500</v>
      </c>
      <c r="G143" s="179">
        <f t="shared" si="54"/>
        <v>0</v>
      </c>
      <c r="H143" s="1057"/>
      <c r="I143" s="59" t="str">
        <f t="shared" si="95"/>
        <v/>
      </c>
      <c r="J143" s="181">
        <f t="shared" si="96"/>
        <v>0</v>
      </c>
      <c r="K143" s="1057"/>
      <c r="L143" s="183">
        <v>20</v>
      </c>
      <c r="M143" s="571">
        <f t="shared" si="12"/>
        <v>0</v>
      </c>
      <c r="N143" s="181">
        <f t="shared" si="53"/>
        <v>0</v>
      </c>
      <c r="O143" s="1057"/>
      <c r="P143" s="1063"/>
      <c r="Q143" s="185">
        <f t="shared" si="56"/>
        <v>0</v>
      </c>
      <c r="R143" s="1192"/>
      <c r="S143" s="1123"/>
      <c r="T143" s="1125"/>
      <c r="U143" s="1110"/>
      <c r="V143" s="665"/>
      <c r="W143" s="669"/>
      <c r="X143" s="670"/>
      <c r="Y143" s="670"/>
      <c r="Z143" s="670"/>
    </row>
    <row r="144" spans="1:26" customFormat="1" ht="12.75" customHeight="1" collapsed="1">
      <c r="A144" s="603"/>
      <c r="B144" s="1194" t="s">
        <v>1303</v>
      </c>
      <c r="C144" s="465" t="s">
        <v>2570</v>
      </c>
      <c r="D144" s="79" t="s">
        <v>2569</v>
      </c>
      <c r="E144" s="79"/>
      <c r="F144" s="728">
        <v>2500</v>
      </c>
      <c r="G144" s="186">
        <f t="shared" si="54"/>
        <v>0</v>
      </c>
      <c r="H144" s="1055">
        <f>SUM(G144:G151)</f>
        <v>0</v>
      </c>
      <c r="I144" s="56" t="str">
        <f>IF(ISBLANK(E144),"",F144*$S$144)</f>
        <v/>
      </c>
      <c r="J144" s="189">
        <f t="shared" si="96"/>
        <v>0</v>
      </c>
      <c r="K144" s="1055">
        <f>SUM(J144:J151)</f>
        <v>0</v>
      </c>
      <c r="L144" s="728"/>
      <c r="M144" s="953">
        <f t="shared" si="12"/>
        <v>0</v>
      </c>
      <c r="N144" s="189">
        <f t="shared" si="53"/>
        <v>0</v>
      </c>
      <c r="O144" s="1055">
        <f>SUM(N144:N151)</f>
        <v>0</v>
      </c>
      <c r="P144" s="1061">
        <f>SUM(M144:M151)</f>
        <v>0</v>
      </c>
      <c r="Q144" s="189">
        <f t="shared" si="56"/>
        <v>0</v>
      </c>
      <c r="R144" s="1069">
        <f>K144+O144</f>
        <v>0</v>
      </c>
      <c r="S144" s="1067">
        <f>T144+1</f>
        <v>1</v>
      </c>
      <c r="T144" s="1197">
        <v>0</v>
      </c>
      <c r="U144" s="1110">
        <f>IF(R144=0,R144,R144+(($U$174)*((R144/($R$171+$R$172-$R$156)))))</f>
        <v>0</v>
      </c>
      <c r="V144" s="665"/>
      <c r="W144" s="669"/>
      <c r="X144" s="670"/>
      <c r="Y144" s="670"/>
      <c r="Z144" s="670"/>
    </row>
    <row r="145" spans="1:26" customFormat="1" ht="12.75" hidden="1" customHeight="1" outlineLevel="1">
      <c r="A145" s="603"/>
      <c r="B145" s="1195"/>
      <c r="C145" s="466" t="s">
        <v>2571</v>
      </c>
      <c r="D145" s="80" t="s">
        <v>2573</v>
      </c>
      <c r="E145" s="80"/>
      <c r="F145" s="178"/>
      <c r="G145" s="179">
        <f t="shared" si="54"/>
        <v>0</v>
      </c>
      <c r="H145" s="1056"/>
      <c r="I145" s="58" t="str">
        <f>IF(ISBLANK(E145),"",F145*$S$144)</f>
        <v/>
      </c>
      <c r="J145" s="181"/>
      <c r="K145" s="1056"/>
      <c r="L145" s="178"/>
      <c r="M145" s="570"/>
      <c r="N145" s="181"/>
      <c r="O145" s="1056"/>
      <c r="P145" s="1062"/>
      <c r="Q145" s="181">
        <f t="shared" si="56"/>
        <v>0</v>
      </c>
      <c r="R145" s="1070"/>
      <c r="S145" s="1067"/>
      <c r="T145" s="1197"/>
      <c r="U145" s="1111"/>
      <c r="V145" s="665"/>
      <c r="W145" s="669"/>
      <c r="X145" s="670"/>
      <c r="Y145" s="670"/>
      <c r="Z145" s="670"/>
    </row>
    <row r="146" spans="1:26" customFormat="1" ht="12.75" hidden="1" customHeight="1" outlineLevel="1">
      <c r="A146" s="603"/>
      <c r="B146" s="1195"/>
      <c r="C146" s="466" t="s">
        <v>2572</v>
      </c>
      <c r="D146" s="80" t="s">
        <v>2644</v>
      </c>
      <c r="E146" s="80"/>
      <c r="F146" s="178"/>
      <c r="G146" s="179">
        <f t="shared" ref="G146:G148" si="97">+E146*F146</f>
        <v>0</v>
      </c>
      <c r="H146" s="1056"/>
      <c r="I146" s="58" t="str">
        <f t="shared" ref="I146:I148" si="98">IF(ISBLANK(E146),"",F146*$S$144)</f>
        <v/>
      </c>
      <c r="J146" s="181">
        <f t="shared" ref="J146:J148" si="99">IFERROR(E146*I146,0)</f>
        <v>0</v>
      </c>
      <c r="K146" s="1056"/>
      <c r="L146" s="178"/>
      <c r="M146" s="570">
        <f t="shared" ref="M146:M148" si="100">E146*L146</f>
        <v>0</v>
      </c>
      <c r="N146" s="181">
        <f t="shared" ref="N146:N148" si="101">M146*$W$1</f>
        <v>0</v>
      </c>
      <c r="O146" s="1056"/>
      <c r="P146" s="1062"/>
      <c r="Q146" s="181">
        <f t="shared" ref="Q146:Q148" si="102">IFERROR(J146+N146,"")</f>
        <v>0</v>
      </c>
      <c r="R146" s="1070"/>
      <c r="S146" s="1067"/>
      <c r="T146" s="1197"/>
      <c r="U146" s="1111"/>
      <c r="V146" s="665"/>
      <c r="W146" s="669"/>
      <c r="X146" s="670"/>
      <c r="Y146" s="670"/>
      <c r="Z146" s="670"/>
    </row>
    <row r="147" spans="1:26" customFormat="1" ht="12.75" hidden="1" customHeight="1" outlineLevel="1">
      <c r="A147" s="603"/>
      <c r="B147" s="1195"/>
      <c r="C147" s="466"/>
      <c r="D147" s="80"/>
      <c r="E147" s="80"/>
      <c r="F147" s="178"/>
      <c r="G147" s="179">
        <f t="shared" si="97"/>
        <v>0</v>
      </c>
      <c r="H147" s="1056"/>
      <c r="I147" s="58" t="str">
        <f t="shared" si="98"/>
        <v/>
      </c>
      <c r="J147" s="181">
        <f t="shared" si="99"/>
        <v>0</v>
      </c>
      <c r="K147" s="1056"/>
      <c r="L147" s="178"/>
      <c r="M147" s="570">
        <f t="shared" si="100"/>
        <v>0</v>
      </c>
      <c r="N147" s="181">
        <f t="shared" si="101"/>
        <v>0</v>
      </c>
      <c r="O147" s="1056"/>
      <c r="P147" s="1062"/>
      <c r="Q147" s="181">
        <f t="shared" si="102"/>
        <v>0</v>
      </c>
      <c r="R147" s="1070"/>
      <c r="S147" s="1067"/>
      <c r="T147" s="1197"/>
      <c r="U147" s="1111"/>
      <c r="V147" s="665"/>
      <c r="W147" s="669"/>
      <c r="X147" s="670"/>
      <c r="Y147" s="670"/>
      <c r="Z147" s="670"/>
    </row>
    <row r="148" spans="1:26" customFormat="1" ht="12.75" hidden="1" customHeight="1" outlineLevel="1">
      <c r="A148" s="603"/>
      <c r="B148" s="1195"/>
      <c r="C148" s="466" t="s">
        <v>2575</v>
      </c>
      <c r="D148" s="80"/>
      <c r="E148" s="80"/>
      <c r="F148" s="178"/>
      <c r="G148" s="179">
        <f t="shared" si="97"/>
        <v>0</v>
      </c>
      <c r="H148" s="1056"/>
      <c r="I148" s="58" t="str">
        <f t="shared" si="98"/>
        <v/>
      </c>
      <c r="J148" s="181">
        <f t="shared" si="99"/>
        <v>0</v>
      </c>
      <c r="K148" s="1056"/>
      <c r="L148" s="178"/>
      <c r="M148" s="570">
        <f t="shared" si="100"/>
        <v>0</v>
      </c>
      <c r="N148" s="181">
        <f t="shared" si="101"/>
        <v>0</v>
      </c>
      <c r="O148" s="1056"/>
      <c r="P148" s="1062"/>
      <c r="Q148" s="181">
        <f t="shared" si="102"/>
        <v>0</v>
      </c>
      <c r="R148" s="1070"/>
      <c r="S148" s="1067"/>
      <c r="T148" s="1197"/>
      <c r="U148" s="1111"/>
      <c r="V148" s="665"/>
      <c r="W148" s="669"/>
      <c r="X148" s="670"/>
      <c r="Y148" s="670"/>
      <c r="Z148" s="670"/>
    </row>
    <row r="149" spans="1:26" customFormat="1" ht="12.75" hidden="1" customHeight="1" outlineLevel="1">
      <c r="A149" s="603"/>
      <c r="B149" s="1195"/>
      <c r="C149" s="466" t="s">
        <v>2576</v>
      </c>
      <c r="D149" s="80"/>
      <c r="E149" s="80"/>
      <c r="F149" s="178"/>
      <c r="G149" s="179">
        <f t="shared" si="54"/>
        <v>0</v>
      </c>
      <c r="H149" s="1056"/>
      <c r="I149" s="58" t="str">
        <f t="shared" ref="I149:I151" si="103">IF(ISBLANK(E149),"",F149*$S$144)</f>
        <v/>
      </c>
      <c r="J149" s="181">
        <f t="shared" ref="J149:J159" si="104">IFERROR(E149*I149,0)</f>
        <v>0</v>
      </c>
      <c r="K149" s="1056"/>
      <c r="L149" s="178"/>
      <c r="M149" s="570">
        <f t="shared" si="12"/>
        <v>0</v>
      </c>
      <c r="N149" s="181">
        <f t="shared" si="53"/>
        <v>0</v>
      </c>
      <c r="O149" s="1056"/>
      <c r="P149" s="1062"/>
      <c r="Q149" s="181">
        <f t="shared" si="56"/>
        <v>0</v>
      </c>
      <c r="R149" s="1070"/>
      <c r="S149" s="1067"/>
      <c r="T149" s="1197"/>
      <c r="U149" s="1111"/>
      <c r="V149" s="665"/>
      <c r="W149" s="669"/>
      <c r="X149" s="670"/>
      <c r="Y149" s="670"/>
      <c r="Z149" s="670"/>
    </row>
    <row r="150" spans="1:26" customFormat="1" ht="12.75" hidden="1" customHeight="1" outlineLevel="1">
      <c r="A150" s="603"/>
      <c r="B150" s="1195"/>
      <c r="C150" s="466" t="s">
        <v>2577</v>
      </c>
      <c r="D150" s="80"/>
      <c r="E150" s="80"/>
      <c r="F150" s="178"/>
      <c r="G150" s="179">
        <f t="shared" ref="G150" si="105">+E150*F150</f>
        <v>0</v>
      </c>
      <c r="H150" s="1056"/>
      <c r="I150" s="58" t="str">
        <f t="shared" ref="I150" si="106">IF(ISBLANK(E150),"",F150*$S$144)</f>
        <v/>
      </c>
      <c r="J150" s="181">
        <f t="shared" ref="J150" si="107">IFERROR(E150*I150,0)</f>
        <v>0</v>
      </c>
      <c r="K150" s="1056"/>
      <c r="L150" s="178"/>
      <c r="M150" s="570">
        <f t="shared" ref="M150" si="108">E150*L150</f>
        <v>0</v>
      </c>
      <c r="N150" s="181">
        <f t="shared" ref="N150" si="109">M150*$W$1</f>
        <v>0</v>
      </c>
      <c r="O150" s="1056"/>
      <c r="P150" s="1062"/>
      <c r="Q150" s="181">
        <f t="shared" ref="Q150" si="110">IFERROR(J150+N150,"")</f>
        <v>0</v>
      </c>
      <c r="R150" s="1070"/>
      <c r="S150" s="1067"/>
      <c r="T150" s="1197"/>
      <c r="U150" s="1111"/>
      <c r="V150" s="665"/>
      <c r="W150" s="669"/>
      <c r="X150" s="670"/>
      <c r="Y150" s="670"/>
      <c r="Z150" s="670"/>
    </row>
    <row r="151" spans="1:26" customFormat="1" ht="12.75" hidden="1" customHeight="1" outlineLevel="1">
      <c r="A151" s="603"/>
      <c r="B151" s="1196"/>
      <c r="C151" s="550" t="s">
        <v>2559</v>
      </c>
      <c r="D151" s="81"/>
      <c r="E151" s="81"/>
      <c r="F151" s="183"/>
      <c r="G151" s="184">
        <f t="shared" si="54"/>
        <v>0</v>
      </c>
      <c r="H151" s="1057"/>
      <c r="I151" s="59" t="str">
        <f t="shared" si="103"/>
        <v/>
      </c>
      <c r="J151" s="185">
        <f t="shared" si="104"/>
        <v>0</v>
      </c>
      <c r="K151" s="1057"/>
      <c r="L151" s="183"/>
      <c r="M151" s="571">
        <f t="shared" si="12"/>
        <v>0</v>
      </c>
      <c r="N151" s="185">
        <f t="shared" si="53"/>
        <v>0</v>
      </c>
      <c r="O151" s="1057"/>
      <c r="P151" s="1063"/>
      <c r="Q151" s="185">
        <f t="shared" si="56"/>
        <v>0</v>
      </c>
      <c r="R151" s="1071"/>
      <c r="S151" s="1067"/>
      <c r="T151" s="1197"/>
      <c r="U151" s="1109"/>
      <c r="V151" s="665"/>
      <c r="W151" s="669"/>
      <c r="X151" s="670"/>
      <c r="Y151" s="670"/>
      <c r="Z151" s="670"/>
    </row>
    <row r="152" spans="1:26" ht="12.75" customHeight="1" collapsed="1">
      <c r="A152" s="603"/>
      <c r="B152" s="1198" t="s">
        <v>2551</v>
      </c>
      <c r="C152" s="465" t="s">
        <v>466</v>
      </c>
      <c r="D152" s="79"/>
      <c r="E152" s="79">
        <v>1</v>
      </c>
      <c r="F152" s="728">
        <v>100</v>
      </c>
      <c r="G152" s="186">
        <f t="shared" si="54"/>
        <v>100</v>
      </c>
      <c r="H152" s="1055">
        <f>SUM(G152:G155)</f>
        <v>300</v>
      </c>
      <c r="I152" s="56">
        <f>IF(ISBLANK(E152),"",F152*$S$152)</f>
        <v>130</v>
      </c>
      <c r="J152" s="189">
        <f t="shared" si="104"/>
        <v>130</v>
      </c>
      <c r="K152" s="1055">
        <f>SUM(J152:J155)</f>
        <v>390</v>
      </c>
      <c r="L152" s="728"/>
      <c r="M152" s="953">
        <f t="shared" si="12"/>
        <v>0</v>
      </c>
      <c r="N152" s="189">
        <f t="shared" si="53"/>
        <v>0</v>
      </c>
      <c r="O152" s="1055">
        <f>SUM(N152:N155)</f>
        <v>0</v>
      </c>
      <c r="P152" s="1061">
        <f>SUM(M152:M155)</f>
        <v>0</v>
      </c>
      <c r="Q152" s="189">
        <f t="shared" si="56"/>
        <v>130</v>
      </c>
      <c r="R152" s="1064">
        <f>K152+O152</f>
        <v>390</v>
      </c>
      <c r="S152" s="1123">
        <f>T152+1</f>
        <v>1.3</v>
      </c>
      <c r="T152" s="1125">
        <v>0.3</v>
      </c>
      <c r="U152" s="1110">
        <f>IF(R152=0,R152,R152+(($U$174)*((R152/($R$171+$R$172-$R$156)))))</f>
        <v>403.87482553843626</v>
      </c>
      <c r="V152" s="665"/>
      <c r="W152" s="667"/>
      <c r="X152" s="665"/>
      <c r="Y152" s="665"/>
      <c r="Z152" s="665"/>
    </row>
    <row r="153" spans="1:26" ht="12.75" hidden="1" customHeight="1" outlineLevel="1">
      <c r="A153" s="603"/>
      <c r="B153" s="1199"/>
      <c r="C153" s="466" t="s">
        <v>467</v>
      </c>
      <c r="D153" s="80"/>
      <c r="E153" s="80">
        <v>1</v>
      </c>
      <c r="F153" s="178">
        <v>100</v>
      </c>
      <c r="G153" s="179">
        <f t="shared" si="54"/>
        <v>100</v>
      </c>
      <c r="H153" s="1056"/>
      <c r="I153" s="58">
        <f>IF(ISBLANK(E153),"",F153*$S$152)</f>
        <v>130</v>
      </c>
      <c r="J153" s="181">
        <f t="shared" si="104"/>
        <v>130</v>
      </c>
      <c r="K153" s="1056"/>
      <c r="L153" s="178"/>
      <c r="M153" s="570">
        <f t="shared" ref="M153:M169" si="111">E153*L153</f>
        <v>0</v>
      </c>
      <c r="N153" s="181">
        <f t="shared" si="53"/>
        <v>0</v>
      </c>
      <c r="O153" s="1056"/>
      <c r="P153" s="1173"/>
      <c r="Q153" s="181">
        <f t="shared" si="56"/>
        <v>130</v>
      </c>
      <c r="R153" s="1065"/>
      <c r="S153" s="1126"/>
      <c r="T153" s="1127"/>
      <c r="U153" s="1111"/>
      <c r="V153" s="665"/>
      <c r="W153" s="667"/>
      <c r="X153" s="665"/>
      <c r="Y153" s="665"/>
      <c r="Z153" s="665"/>
    </row>
    <row r="154" spans="1:26" ht="12.75" hidden="1" customHeight="1" outlineLevel="1">
      <c r="A154" s="603"/>
      <c r="B154" s="1199"/>
      <c r="C154" s="466" t="s">
        <v>468</v>
      </c>
      <c r="D154" s="80"/>
      <c r="E154" s="80">
        <v>1</v>
      </c>
      <c r="F154" s="178">
        <v>100</v>
      </c>
      <c r="G154" s="179">
        <f t="shared" si="54"/>
        <v>100</v>
      </c>
      <c r="H154" s="1056"/>
      <c r="I154" s="58">
        <f t="shared" ref="I154:I155" si="112">IF(ISBLANK(E154),"",F154*$S$152)</f>
        <v>130</v>
      </c>
      <c r="J154" s="181">
        <f t="shared" si="104"/>
        <v>130</v>
      </c>
      <c r="K154" s="1056"/>
      <c r="L154" s="178"/>
      <c r="M154" s="570">
        <f t="shared" si="111"/>
        <v>0</v>
      </c>
      <c r="N154" s="181">
        <f t="shared" si="53"/>
        <v>0</v>
      </c>
      <c r="O154" s="1056"/>
      <c r="P154" s="1173"/>
      <c r="Q154" s="181">
        <f t="shared" si="56"/>
        <v>130</v>
      </c>
      <c r="R154" s="1065"/>
      <c r="S154" s="1126"/>
      <c r="T154" s="1127"/>
      <c r="U154" s="1111"/>
      <c r="V154" s="665"/>
      <c r="W154" s="667"/>
      <c r="X154" s="665"/>
      <c r="Y154" s="665"/>
      <c r="Z154" s="665"/>
    </row>
    <row r="155" spans="1:26" ht="12.75" hidden="1" customHeight="1" outlineLevel="1">
      <c r="A155" s="603"/>
      <c r="B155" s="1199"/>
      <c r="C155" s="550" t="s">
        <v>2645</v>
      </c>
      <c r="D155" s="80"/>
      <c r="E155" s="81"/>
      <c r="F155" s="183">
        <v>30</v>
      </c>
      <c r="G155" s="179">
        <f t="shared" si="54"/>
        <v>0</v>
      </c>
      <c r="H155" s="1057"/>
      <c r="I155" s="58" t="str">
        <f t="shared" si="112"/>
        <v/>
      </c>
      <c r="J155" s="185">
        <f t="shared" si="104"/>
        <v>0</v>
      </c>
      <c r="K155" s="1057"/>
      <c r="L155" s="183"/>
      <c r="M155" s="571">
        <f t="shared" si="111"/>
        <v>0</v>
      </c>
      <c r="N155" s="185">
        <f t="shared" si="53"/>
        <v>0</v>
      </c>
      <c r="O155" s="1057"/>
      <c r="P155" s="1185"/>
      <c r="Q155" s="185">
        <f t="shared" si="56"/>
        <v>0</v>
      </c>
      <c r="R155" s="1066"/>
      <c r="S155" s="1122"/>
      <c r="T155" s="1124"/>
      <c r="U155" s="1109"/>
      <c r="V155" s="665"/>
      <c r="W155" s="667"/>
      <c r="X155" s="665"/>
      <c r="Y155" s="665"/>
      <c r="Z155" s="665"/>
    </row>
    <row r="156" spans="1:26" ht="12.75" customHeight="1" collapsed="1">
      <c r="A156" s="554"/>
      <c r="B156" s="1193" t="s">
        <v>2485</v>
      </c>
      <c r="C156" s="465" t="s">
        <v>1304</v>
      </c>
      <c r="D156" s="174"/>
      <c r="E156" s="79"/>
      <c r="F156" s="961">
        <v>1.6</v>
      </c>
      <c r="G156" s="186">
        <f t="shared" ref="G156" si="113">+E156*F156</f>
        <v>0</v>
      </c>
      <c r="H156" s="1055">
        <f>SUM(G156:G159)</f>
        <v>0</v>
      </c>
      <c r="I156" s="577" t="str">
        <f>IF(ISBLANK(E156),"",F156*$S$156)</f>
        <v/>
      </c>
      <c r="J156" s="189">
        <f t="shared" si="104"/>
        <v>0</v>
      </c>
      <c r="K156" s="1055">
        <f>SUM(J156:J159)</f>
        <v>0</v>
      </c>
      <c r="L156" s="1058"/>
      <c r="M156" s="953">
        <f t="shared" ref="M156:M159" si="114">E156*L156</f>
        <v>0</v>
      </c>
      <c r="N156" s="189">
        <f t="shared" ref="N156:N159" si="115">M156*$W$1</f>
        <v>0</v>
      </c>
      <c r="O156" s="1055">
        <f t="shared" ref="O156" si="116">SUM(N156:N159)</f>
        <v>0</v>
      </c>
      <c r="P156" s="1061">
        <f>SUM(M156:M159)</f>
        <v>0</v>
      </c>
      <c r="Q156" s="189">
        <f t="shared" ref="Q156:Q159" si="117">IFERROR(J156+N156,"")</f>
        <v>0</v>
      </c>
      <c r="R156" s="1064">
        <f>K156+O156</f>
        <v>0</v>
      </c>
      <c r="S156" s="1067">
        <f>T156+1</f>
        <v>1.5</v>
      </c>
      <c r="T156" s="1068">
        <v>0.5</v>
      </c>
      <c r="U156" s="1069">
        <f>R156</f>
        <v>0</v>
      </c>
      <c r="V156" s="665"/>
      <c r="W156" s="667"/>
      <c r="X156" s="665"/>
      <c r="Y156" s="665"/>
      <c r="Z156" s="665"/>
    </row>
    <row r="157" spans="1:26" ht="12.75" hidden="1" customHeight="1" outlineLevel="1">
      <c r="A157" s="554"/>
      <c r="B157" s="1171"/>
      <c r="C157" s="466" t="s">
        <v>2486</v>
      </c>
      <c r="D157" s="80"/>
      <c r="E157" s="80"/>
      <c r="F157" s="580">
        <v>1.6</v>
      </c>
      <c r="G157" s="179">
        <f>+E157*F157</f>
        <v>0</v>
      </c>
      <c r="H157" s="1056"/>
      <c r="I157" s="582" t="str">
        <f>IF(ISBLANK(E157),"",F157*$S$156)</f>
        <v/>
      </c>
      <c r="J157" s="181">
        <f t="shared" si="104"/>
        <v>0</v>
      </c>
      <c r="K157" s="1056"/>
      <c r="L157" s="1059"/>
      <c r="M157" s="570">
        <f t="shared" si="114"/>
        <v>0</v>
      </c>
      <c r="N157" s="181">
        <f t="shared" si="115"/>
        <v>0</v>
      </c>
      <c r="O157" s="1056"/>
      <c r="P157" s="1062"/>
      <c r="Q157" s="181">
        <f t="shared" si="117"/>
        <v>0</v>
      </c>
      <c r="R157" s="1065"/>
      <c r="S157" s="1067"/>
      <c r="T157" s="1068"/>
      <c r="U157" s="1070"/>
      <c r="V157" s="665"/>
      <c r="W157" s="667"/>
      <c r="X157" s="665"/>
      <c r="Y157" s="665"/>
      <c r="Z157" s="665"/>
    </row>
    <row r="158" spans="1:26" ht="12.75" hidden="1" customHeight="1" outlineLevel="1">
      <c r="A158" s="554"/>
      <c r="B158" s="1171"/>
      <c r="C158" s="466"/>
      <c r="D158" s="80"/>
      <c r="E158" s="80"/>
      <c r="F158" s="580"/>
      <c r="G158" s="179">
        <f t="shared" ref="G158:G159" si="118">+E158*F158</f>
        <v>0</v>
      </c>
      <c r="H158" s="1056"/>
      <c r="I158" s="578"/>
      <c r="J158" s="181">
        <f t="shared" si="104"/>
        <v>0</v>
      </c>
      <c r="K158" s="1056"/>
      <c r="L158" s="1059"/>
      <c r="M158" s="570">
        <f t="shared" si="114"/>
        <v>0</v>
      </c>
      <c r="N158" s="181">
        <f t="shared" si="115"/>
        <v>0</v>
      </c>
      <c r="O158" s="1056"/>
      <c r="P158" s="1062"/>
      <c r="Q158" s="181">
        <f t="shared" si="117"/>
        <v>0</v>
      </c>
      <c r="R158" s="1065"/>
      <c r="S158" s="1067"/>
      <c r="T158" s="1068"/>
      <c r="U158" s="1070"/>
      <c r="V158" s="665"/>
      <c r="W158" s="667"/>
      <c r="X158" s="665"/>
      <c r="Y158" s="665"/>
      <c r="Z158" s="665"/>
    </row>
    <row r="159" spans="1:26" ht="12.75" hidden="1" customHeight="1" outlineLevel="1">
      <c r="A159" s="177"/>
      <c r="B159" s="1172"/>
      <c r="C159" s="550"/>
      <c r="D159" s="81"/>
      <c r="E159" s="576"/>
      <c r="F159" s="581"/>
      <c r="G159" s="179">
        <f t="shared" si="118"/>
        <v>0</v>
      </c>
      <c r="H159" s="1057"/>
      <c r="I159" s="579"/>
      <c r="J159" s="181">
        <f t="shared" si="104"/>
        <v>0</v>
      </c>
      <c r="K159" s="1057"/>
      <c r="L159" s="1060"/>
      <c r="M159" s="571">
        <f t="shared" si="114"/>
        <v>0</v>
      </c>
      <c r="N159" s="181">
        <f t="shared" si="115"/>
        <v>0</v>
      </c>
      <c r="O159" s="1057"/>
      <c r="P159" s="1063"/>
      <c r="Q159" s="185">
        <f t="shared" si="117"/>
        <v>0</v>
      </c>
      <c r="R159" s="1066"/>
      <c r="S159" s="1067"/>
      <c r="T159" s="1068"/>
      <c r="U159" s="1071"/>
      <c r="V159" s="665"/>
      <c r="W159" s="667"/>
      <c r="X159" s="665"/>
      <c r="Y159" s="665"/>
      <c r="Z159" s="665"/>
    </row>
    <row r="160" spans="1:26" ht="13.5" customHeight="1" collapsed="1">
      <c r="A160" s="177"/>
      <c r="B160" s="1193" t="s">
        <v>469</v>
      </c>
      <c r="C160" s="465" t="s">
        <v>469</v>
      </c>
      <c r="D160" s="79"/>
      <c r="E160" s="79">
        <v>1</v>
      </c>
      <c r="F160" s="728"/>
      <c r="G160" s="186">
        <f t="shared" si="54"/>
        <v>0</v>
      </c>
      <c r="H160" s="1055">
        <f>SUM(G160:G164)</f>
        <v>0</v>
      </c>
      <c r="I160" s="56">
        <f>IF(ISBLANK(E160),"",F160*$S$160)</f>
        <v>0</v>
      </c>
      <c r="J160" s="189">
        <f t="shared" ref="J160:J169" si="119">IFERROR(E160*I160,0)</f>
        <v>0</v>
      </c>
      <c r="K160" s="1055">
        <f>SUM(J160:J164)</f>
        <v>0</v>
      </c>
      <c r="L160" s="728">
        <v>10</v>
      </c>
      <c r="M160" s="953">
        <f t="shared" si="111"/>
        <v>10</v>
      </c>
      <c r="N160" s="189">
        <f t="shared" si="53"/>
        <v>800</v>
      </c>
      <c r="O160" s="1055">
        <f>SUM(N160:N164)</f>
        <v>1200</v>
      </c>
      <c r="P160" s="1061">
        <f>SUM(M160:M164)</f>
        <v>15</v>
      </c>
      <c r="Q160" s="189">
        <f t="shared" ref="Q160:Q169" si="120">IFERROR(J160+N160,0)</f>
        <v>800</v>
      </c>
      <c r="R160" s="1192">
        <f>K160+O160</f>
        <v>1200</v>
      </c>
      <c r="S160" s="1067">
        <f>T160+1</f>
        <v>1.3</v>
      </c>
      <c r="T160" s="1120">
        <v>0.3</v>
      </c>
      <c r="U160" s="1108">
        <f>IF(R160=0,R160,R160+(($U$174)*((R160/($R$171+$R$172-$R$156)))))</f>
        <v>1242.6917708874962</v>
      </c>
      <c r="V160" s="665"/>
      <c r="W160" s="667"/>
      <c r="X160" s="665"/>
      <c r="Y160" s="665"/>
      <c r="Z160" s="665"/>
    </row>
    <row r="161" spans="1:32" ht="12.75" hidden="1" customHeight="1" outlineLevel="1">
      <c r="A161" s="177"/>
      <c r="B161" s="1171"/>
      <c r="C161" s="466" t="s">
        <v>814</v>
      </c>
      <c r="D161" s="80"/>
      <c r="E161" s="80">
        <v>1</v>
      </c>
      <c r="F161" s="178"/>
      <c r="G161" s="179">
        <f t="shared" si="54"/>
        <v>0</v>
      </c>
      <c r="H161" s="1056"/>
      <c r="I161" s="58">
        <f>IF(ISBLANK(E161),"",F161*$S$160)</f>
        <v>0</v>
      </c>
      <c r="J161" s="181">
        <f t="shared" si="119"/>
        <v>0</v>
      </c>
      <c r="K161" s="1056"/>
      <c r="L161" s="178">
        <v>5</v>
      </c>
      <c r="M161" s="570">
        <f t="shared" si="111"/>
        <v>5</v>
      </c>
      <c r="N161" s="181">
        <f t="shared" si="53"/>
        <v>400</v>
      </c>
      <c r="O161" s="1056"/>
      <c r="P161" s="1062"/>
      <c r="Q161" s="181">
        <f t="shared" si="120"/>
        <v>400</v>
      </c>
      <c r="R161" s="1192"/>
      <c r="S161" s="1067"/>
      <c r="T161" s="1120"/>
      <c r="U161" s="1108"/>
      <c r="V161" s="665"/>
      <c r="W161" s="667"/>
      <c r="X161" s="665"/>
      <c r="Y161" s="665"/>
      <c r="Z161" s="665"/>
    </row>
    <row r="162" spans="1:32" ht="12.75" hidden="1" customHeight="1" outlineLevel="1">
      <c r="A162" s="177"/>
      <c r="B162" s="1171"/>
      <c r="C162" s="466"/>
      <c r="D162" s="80"/>
      <c r="E162" s="80"/>
      <c r="F162" s="178"/>
      <c r="G162" s="179">
        <f t="shared" si="54"/>
        <v>0</v>
      </c>
      <c r="H162" s="1056"/>
      <c r="I162" s="58" t="str">
        <f t="shared" ref="I162:I164" si="121">IF(ISBLANK(E162),"",F162*$S$160)</f>
        <v/>
      </c>
      <c r="J162" s="181">
        <f t="shared" si="119"/>
        <v>0</v>
      </c>
      <c r="K162" s="1056"/>
      <c r="L162" s="178"/>
      <c r="M162" s="570">
        <f t="shared" si="111"/>
        <v>0</v>
      </c>
      <c r="N162" s="181">
        <f t="shared" si="53"/>
        <v>0</v>
      </c>
      <c r="O162" s="1056"/>
      <c r="P162" s="1062"/>
      <c r="Q162" s="181">
        <f t="shared" si="120"/>
        <v>0</v>
      </c>
      <c r="R162" s="1192"/>
      <c r="S162" s="1067"/>
      <c r="T162" s="1120"/>
      <c r="U162" s="1108"/>
      <c r="V162" s="665"/>
      <c r="W162" s="667"/>
      <c r="X162" s="665"/>
      <c r="Y162" s="665"/>
      <c r="Z162" s="665"/>
    </row>
    <row r="163" spans="1:32" ht="12.75" hidden="1" customHeight="1" outlineLevel="1">
      <c r="A163" s="177"/>
      <c r="B163" s="1171"/>
      <c r="C163" s="466"/>
      <c r="D163" s="80"/>
      <c r="E163" s="80"/>
      <c r="F163" s="178"/>
      <c r="G163" s="179">
        <f t="shared" si="54"/>
        <v>0</v>
      </c>
      <c r="H163" s="1056"/>
      <c r="I163" s="58" t="str">
        <f t="shared" si="121"/>
        <v/>
      </c>
      <c r="J163" s="181">
        <f t="shared" si="119"/>
        <v>0</v>
      </c>
      <c r="K163" s="1056"/>
      <c r="L163" s="178"/>
      <c r="M163" s="570">
        <f t="shared" si="111"/>
        <v>0</v>
      </c>
      <c r="N163" s="181">
        <f t="shared" si="53"/>
        <v>0</v>
      </c>
      <c r="O163" s="1056"/>
      <c r="P163" s="1062"/>
      <c r="Q163" s="181">
        <f t="shared" si="120"/>
        <v>0</v>
      </c>
      <c r="R163" s="1192"/>
      <c r="S163" s="1067"/>
      <c r="T163" s="1120"/>
      <c r="U163" s="1108"/>
      <c r="V163" s="665"/>
      <c r="W163" s="667"/>
      <c r="X163" s="665"/>
      <c r="Y163" s="665"/>
      <c r="Z163" s="665"/>
      <c r="AA163" s="197"/>
      <c r="AB163" s="197"/>
      <c r="AF163" s="197"/>
    </row>
    <row r="164" spans="1:32" ht="12.75" hidden="1" customHeight="1" outlineLevel="1">
      <c r="A164" s="177"/>
      <c r="B164" s="1172"/>
      <c r="C164" s="550"/>
      <c r="D164" s="81"/>
      <c r="E164" s="81"/>
      <c r="F164" s="183"/>
      <c r="G164" s="184">
        <f t="shared" si="54"/>
        <v>0</v>
      </c>
      <c r="H164" s="1057"/>
      <c r="I164" s="58" t="str">
        <f t="shared" si="121"/>
        <v/>
      </c>
      <c r="J164" s="185">
        <f t="shared" si="119"/>
        <v>0</v>
      </c>
      <c r="K164" s="1057"/>
      <c r="L164" s="183"/>
      <c r="M164" s="571">
        <f t="shared" si="111"/>
        <v>0</v>
      </c>
      <c r="N164" s="185">
        <f t="shared" si="53"/>
        <v>0</v>
      </c>
      <c r="O164" s="1057"/>
      <c r="P164" s="1063"/>
      <c r="Q164" s="185">
        <f t="shared" si="120"/>
        <v>0</v>
      </c>
      <c r="R164" s="1192"/>
      <c r="S164" s="1067"/>
      <c r="T164" s="1120"/>
      <c r="U164" s="1108"/>
      <c r="V164" s="665"/>
      <c r="W164" s="667"/>
      <c r="X164" s="665"/>
      <c r="Y164" s="665"/>
      <c r="Z164" s="665"/>
      <c r="AA164" s="197"/>
      <c r="AB164" s="197"/>
      <c r="AF164" s="197"/>
    </row>
    <row r="165" spans="1:32" ht="12.75" customHeight="1" collapsed="1">
      <c r="A165" s="177"/>
      <c r="B165" s="1184" t="s">
        <v>1359</v>
      </c>
      <c r="C165" s="465" t="s">
        <v>2643</v>
      </c>
      <c r="D165" s="962"/>
      <c r="E165" s="79"/>
      <c r="F165" s="728">
        <v>1750</v>
      </c>
      <c r="G165" s="186">
        <f t="shared" si="54"/>
        <v>0</v>
      </c>
      <c r="H165" s="1055">
        <f>SUM(G165:G169)</f>
        <v>0</v>
      </c>
      <c r="I165" s="56" t="str">
        <f>IF(ISBLANK(E165),"",F165*$S$165)</f>
        <v/>
      </c>
      <c r="J165" s="189">
        <f t="shared" si="119"/>
        <v>0</v>
      </c>
      <c r="K165" s="1055">
        <f>SUM(J165:J169)</f>
        <v>0</v>
      </c>
      <c r="L165" s="728"/>
      <c r="M165" s="953">
        <f t="shared" si="111"/>
        <v>0</v>
      </c>
      <c r="N165" s="189">
        <f t="shared" si="53"/>
        <v>0</v>
      </c>
      <c r="O165" s="1055">
        <f>SUM(N165:N169)</f>
        <v>0</v>
      </c>
      <c r="P165" s="1061">
        <f>SUM(M165:M169)</f>
        <v>0</v>
      </c>
      <c r="Q165" s="189">
        <f t="shared" si="120"/>
        <v>0</v>
      </c>
      <c r="R165" s="1192">
        <f>K165+O165</f>
        <v>0</v>
      </c>
      <c r="S165" s="1067">
        <f>T165+1</f>
        <v>1.3</v>
      </c>
      <c r="T165" s="1120">
        <v>0.3</v>
      </c>
      <c r="U165" s="1108">
        <f>IF(R165=0,R165,R165+((($U$174*((R165/($R$171+$R$172-$R$156)))))))</f>
        <v>0</v>
      </c>
      <c r="V165" s="665"/>
      <c r="W165" s="667"/>
      <c r="X165" s="665"/>
      <c r="Y165" s="665"/>
      <c r="Z165" s="665"/>
      <c r="AA165" s="197"/>
      <c r="AB165" s="197"/>
      <c r="AF165" s="197"/>
    </row>
    <row r="166" spans="1:32" ht="12.75" hidden="1" customHeight="1" outlineLevel="1">
      <c r="A166" s="177"/>
      <c r="B166" s="1184"/>
      <c r="C166" s="466" t="s">
        <v>1306</v>
      </c>
      <c r="D166" s="80"/>
      <c r="E166" s="80"/>
      <c r="F166" s="178">
        <v>2000</v>
      </c>
      <c r="G166" s="179">
        <f t="shared" si="54"/>
        <v>0</v>
      </c>
      <c r="H166" s="1056"/>
      <c r="I166" s="58" t="str">
        <f>IF(ISBLANK(E166),"",F166*$S$165)</f>
        <v/>
      </c>
      <c r="J166" s="181">
        <f t="shared" si="119"/>
        <v>0</v>
      </c>
      <c r="K166" s="1056"/>
      <c r="L166" s="178">
        <v>10</v>
      </c>
      <c r="M166" s="570">
        <f t="shared" si="111"/>
        <v>0</v>
      </c>
      <c r="N166" s="181">
        <f t="shared" si="53"/>
        <v>0</v>
      </c>
      <c r="O166" s="1056"/>
      <c r="P166" s="1062"/>
      <c r="Q166" s="181">
        <f t="shared" si="120"/>
        <v>0</v>
      </c>
      <c r="R166" s="1192"/>
      <c r="S166" s="1067"/>
      <c r="T166" s="1120"/>
      <c r="U166" s="1108"/>
      <c r="V166" s="665"/>
      <c r="W166" s="667"/>
      <c r="X166" s="665"/>
      <c r="Y166" s="665"/>
      <c r="Z166" s="665"/>
      <c r="AA166" s="197"/>
      <c r="AB166" s="197"/>
      <c r="AF166" s="197"/>
    </row>
    <row r="167" spans="1:32" ht="12.75" hidden="1" customHeight="1" outlineLevel="1">
      <c r="A167" s="177"/>
      <c r="B167" s="1184"/>
      <c r="C167" s="466"/>
      <c r="D167" s="80"/>
      <c r="E167" s="80"/>
      <c r="F167" s="178"/>
      <c r="G167" s="179">
        <f t="shared" si="54"/>
        <v>0</v>
      </c>
      <c r="H167" s="1056"/>
      <c r="I167" s="58" t="str">
        <f t="shared" ref="I167:I169" si="122">IF(ISBLANK(E167),"",F167*$S$165)</f>
        <v/>
      </c>
      <c r="J167" s="181">
        <f t="shared" si="119"/>
        <v>0</v>
      </c>
      <c r="K167" s="1056"/>
      <c r="L167" s="178"/>
      <c r="M167" s="570">
        <f t="shared" si="111"/>
        <v>0</v>
      </c>
      <c r="N167" s="181">
        <f t="shared" si="53"/>
        <v>0</v>
      </c>
      <c r="O167" s="1056"/>
      <c r="P167" s="1062"/>
      <c r="Q167" s="181">
        <f t="shared" si="120"/>
        <v>0</v>
      </c>
      <c r="R167" s="1192"/>
      <c r="S167" s="1067"/>
      <c r="T167" s="1120"/>
      <c r="U167" s="1108"/>
      <c r="V167" s="665"/>
      <c r="W167" s="667"/>
      <c r="X167" s="665"/>
      <c r="Y167" s="665"/>
      <c r="Z167" s="665"/>
      <c r="AA167" s="197"/>
      <c r="AB167" s="197"/>
      <c r="AF167" s="197"/>
    </row>
    <row r="168" spans="1:32" ht="12.75" hidden="1" customHeight="1" outlineLevel="1">
      <c r="A168" s="177"/>
      <c r="B168" s="1184"/>
      <c r="C168" s="466"/>
      <c r="D168" s="80"/>
      <c r="E168" s="80"/>
      <c r="F168" s="178"/>
      <c r="G168" s="179">
        <f t="shared" si="54"/>
        <v>0</v>
      </c>
      <c r="H168" s="1056"/>
      <c r="I168" s="58" t="str">
        <f t="shared" si="122"/>
        <v/>
      </c>
      <c r="J168" s="181">
        <f t="shared" si="119"/>
        <v>0</v>
      </c>
      <c r="K168" s="1056"/>
      <c r="L168" s="178"/>
      <c r="M168" s="570">
        <f t="shared" si="111"/>
        <v>0</v>
      </c>
      <c r="N168" s="181">
        <f t="shared" si="53"/>
        <v>0</v>
      </c>
      <c r="O168" s="1056"/>
      <c r="P168" s="1062"/>
      <c r="Q168" s="181">
        <f t="shared" si="120"/>
        <v>0</v>
      </c>
      <c r="R168" s="1192"/>
      <c r="S168" s="1067"/>
      <c r="T168" s="1120"/>
      <c r="U168" s="1108"/>
      <c r="V168" s="665"/>
      <c r="W168" s="667"/>
      <c r="X168" s="665"/>
      <c r="Y168" s="665"/>
      <c r="Z168" s="665"/>
      <c r="AA168" s="197"/>
      <c r="AB168" s="197"/>
      <c r="AF168" s="197"/>
    </row>
    <row r="169" spans="1:32" ht="12.75" hidden="1" customHeight="1" outlineLevel="1">
      <c r="A169" s="177"/>
      <c r="B169" s="1189"/>
      <c r="C169" s="466"/>
      <c r="D169" s="80"/>
      <c r="E169" s="80"/>
      <c r="F169" s="178"/>
      <c r="G169" s="179">
        <f t="shared" si="54"/>
        <v>0</v>
      </c>
      <c r="H169" s="1056"/>
      <c r="I169" s="58" t="str">
        <f t="shared" si="122"/>
        <v/>
      </c>
      <c r="J169" s="181">
        <f t="shared" si="119"/>
        <v>0</v>
      </c>
      <c r="K169" s="1056"/>
      <c r="L169" s="178"/>
      <c r="M169" s="570">
        <f t="shared" si="111"/>
        <v>0</v>
      </c>
      <c r="N169" s="181">
        <f t="shared" si="53"/>
        <v>0</v>
      </c>
      <c r="O169" s="1056"/>
      <c r="P169" s="1062"/>
      <c r="Q169" s="181">
        <f t="shared" si="120"/>
        <v>0</v>
      </c>
      <c r="R169" s="1064"/>
      <c r="S169" s="1123"/>
      <c r="T169" s="1125"/>
      <c r="U169" s="1108"/>
      <c r="V169" s="665"/>
      <c r="W169" s="667"/>
      <c r="X169" s="665"/>
      <c r="Y169" s="665"/>
      <c r="Z169" s="665"/>
      <c r="AA169" s="197"/>
      <c r="AB169" s="197"/>
      <c r="AF169" s="197"/>
    </row>
    <row r="170" spans="1:32" ht="13.5" collapsed="1" thickBot="1">
      <c r="A170" s="552"/>
      <c r="B170" s="552"/>
      <c r="C170" s="552"/>
      <c r="D170" s="552"/>
      <c r="E170" s="552"/>
      <c r="F170" s="552"/>
      <c r="G170" s="552"/>
      <c r="H170" s="552"/>
      <c r="I170" s="552"/>
      <c r="J170" s="552"/>
      <c r="K170" s="552"/>
      <c r="L170" s="552"/>
      <c r="M170" s="552"/>
      <c r="N170" s="552"/>
      <c r="O170" s="552"/>
      <c r="P170" s="552"/>
      <c r="Q170" s="552"/>
      <c r="R170" s="955"/>
      <c r="S170" s="552"/>
      <c r="T170" s="552"/>
      <c r="U170" s="963"/>
      <c r="V170" s="665"/>
      <c r="W170" s="667"/>
      <c r="X170" s="665"/>
      <c r="Y170" s="665"/>
      <c r="Z170" s="665"/>
      <c r="AA170" s="197"/>
      <c r="AB170" s="197"/>
      <c r="AF170" s="197"/>
    </row>
    <row r="171" spans="1:32" ht="16.5" thickBot="1">
      <c r="A171" s="22"/>
      <c r="B171" s="22"/>
      <c r="C171" s="199" t="s">
        <v>473</v>
      </c>
      <c r="D171" s="22"/>
      <c r="E171" s="22"/>
      <c r="F171" s="22"/>
      <c r="G171" s="82">
        <f>SUM(G5:G24)</f>
        <v>15940.599999999999</v>
      </c>
      <c r="H171" s="82">
        <f>SUM(H5:H24)</f>
        <v>15940.599999999999</v>
      </c>
      <c r="I171" s="22"/>
      <c r="J171" s="22"/>
      <c r="K171" s="82">
        <f>SUM(K5:K24)</f>
        <v>19925.75</v>
      </c>
      <c r="L171" s="200"/>
      <c r="M171" s="201">
        <f>SUM(M5:M24)</f>
        <v>2</v>
      </c>
      <c r="N171" s="82">
        <f>N5</f>
        <v>160</v>
      </c>
      <c r="O171" s="82"/>
      <c r="P171" s="200">
        <f>SUM(P5:P24)</f>
        <v>2</v>
      </c>
      <c r="Q171" s="200"/>
      <c r="R171" s="202">
        <f>SUM(R5:R24)</f>
        <v>20085.75</v>
      </c>
      <c r="T171" s="203"/>
      <c r="U171" s="595">
        <f>SUM(U5:U24)</f>
        <v>20800.330197586274</v>
      </c>
      <c r="V171" s="665"/>
      <c r="W171" s="667"/>
      <c r="X171" s="665"/>
      <c r="Y171" s="665"/>
      <c r="Z171" s="665"/>
      <c r="AA171" s="197"/>
      <c r="AB171" s="197"/>
      <c r="AF171" s="197"/>
    </row>
    <row r="172" spans="1:32" ht="16.5" thickBot="1">
      <c r="A172" s="22"/>
      <c r="B172" s="22"/>
      <c r="C172" s="199" t="s">
        <v>474</v>
      </c>
      <c r="D172" s="22"/>
      <c r="E172" s="22"/>
      <c r="F172" s="22"/>
      <c r="G172" s="82">
        <f>SUM(G25:G169)</f>
        <v>4400</v>
      </c>
      <c r="H172" s="82">
        <f>SUM(H25:H169)</f>
        <v>4400</v>
      </c>
      <c r="I172" s="22"/>
      <c r="J172" s="22"/>
      <c r="K172" s="82">
        <f>SUM(K25:K169)</f>
        <v>5720</v>
      </c>
      <c r="L172" s="201"/>
      <c r="M172" s="201">
        <f>SUM(M25:M169)</f>
        <v>20</v>
      </c>
      <c r="N172" s="82">
        <f>SUM(N25:N169)</f>
        <v>1600</v>
      </c>
      <c r="O172" s="82"/>
      <c r="P172" s="200">
        <f>SUM(P25:P169)</f>
        <v>20</v>
      </c>
      <c r="Q172" s="200"/>
      <c r="R172" s="202">
        <f>SUM(R25:R169)</f>
        <v>7320</v>
      </c>
      <c r="S172" s="22"/>
      <c r="T172" s="22"/>
      <c r="U172" s="595">
        <f>SUM(U25:U169)</f>
        <v>7580.4198024137268</v>
      </c>
      <c r="V172" s="665"/>
      <c r="W172" s="667"/>
      <c r="X172" s="665"/>
      <c r="Y172" s="665"/>
      <c r="Z172" s="665"/>
      <c r="AA172" s="197"/>
      <c r="AB172" s="197"/>
      <c r="AF172" s="197"/>
    </row>
    <row r="173" spans="1:32" ht="13.5" thickBot="1">
      <c r="A173" s="22"/>
      <c r="B173" s="22"/>
      <c r="C173" s="552"/>
      <c r="D173" s="22"/>
      <c r="E173" s="22"/>
      <c r="F173" s="22"/>
      <c r="G173" s="22"/>
      <c r="H173" s="22"/>
      <c r="I173" s="22"/>
      <c r="J173" s="22"/>
      <c r="K173" s="22"/>
      <c r="L173" s="22"/>
      <c r="M173" s="22"/>
      <c r="N173" s="22"/>
      <c r="O173" s="22"/>
      <c r="P173" s="22"/>
      <c r="Q173" s="22"/>
      <c r="R173" s="22"/>
      <c r="S173" s="22"/>
      <c r="T173" s="22"/>
      <c r="U173" s="553">
        <f>(U171+U172)-(R171+R172+R174+R181)</f>
        <v>0</v>
      </c>
      <c r="V173" s="665"/>
      <c r="W173" s="667"/>
      <c r="X173" s="665"/>
      <c r="Y173" s="665"/>
      <c r="Z173" s="665"/>
      <c r="AA173" s="197"/>
      <c r="AB173" s="197"/>
      <c r="AF173" s="197"/>
    </row>
    <row r="174" spans="1:32" ht="12.75" customHeight="1">
      <c r="A174" s="1246" t="s">
        <v>472</v>
      </c>
      <c r="B174" s="1247"/>
      <c r="C174" s="658" t="s">
        <v>470</v>
      </c>
      <c r="D174" s="630"/>
      <c r="E174" s="630">
        <v>1</v>
      </c>
      <c r="F174" s="631">
        <v>100</v>
      </c>
      <c r="G174" s="590">
        <f t="shared" ref="G174:G179" si="123">+E174*F174</f>
        <v>100</v>
      </c>
      <c r="H174" s="1231">
        <f>SUM(G174:G179)</f>
        <v>750</v>
      </c>
      <c r="I174" s="659">
        <f>IF(ISBLANK(E174),"",F174*$S$174)</f>
        <v>130</v>
      </c>
      <c r="J174" s="660">
        <f t="shared" ref="J174:J179" si="124">IFERROR(E174*I174,0)</f>
        <v>130</v>
      </c>
      <c r="K174" s="1231">
        <f>SUM(J174:J179)</f>
        <v>975</v>
      </c>
      <c r="L174" s="631"/>
      <c r="M174" s="661">
        <f t="shared" ref="M174:M179" si="125">E174*L174</f>
        <v>0</v>
      </c>
      <c r="N174" s="660">
        <f t="shared" ref="N174:N179" si="126">M174*$W$1</f>
        <v>0</v>
      </c>
      <c r="O174" s="1231">
        <f t="shared" ref="O174" si="127">SUM(N174:N179)</f>
        <v>0</v>
      </c>
      <c r="P174" s="1232">
        <f>SUM(M174:M179)</f>
        <v>0</v>
      </c>
      <c r="Q174" s="622">
        <f t="shared" ref="Q174:Q179" si="128">IFERROR(J174+N174,"")</f>
        <v>130</v>
      </c>
      <c r="R174" s="1233">
        <f>K174+O174</f>
        <v>975</v>
      </c>
      <c r="S174" s="1117">
        <f>T174+1</f>
        <v>1.3</v>
      </c>
      <c r="T174" s="1118">
        <v>0.3</v>
      </c>
      <c r="U174" s="1053">
        <f>R174+R181</f>
        <v>975</v>
      </c>
      <c r="V174" s="665"/>
      <c r="W174" s="667"/>
      <c r="X174" s="665"/>
      <c r="Y174" s="665"/>
      <c r="Z174" s="665"/>
    </row>
    <row r="175" spans="1:32" ht="12.75" customHeight="1" outlineLevel="1">
      <c r="A175" s="1248"/>
      <c r="B175" s="1249"/>
      <c r="C175" s="558" t="s">
        <v>471</v>
      </c>
      <c r="D175" s="559"/>
      <c r="E175" s="559">
        <v>1</v>
      </c>
      <c r="F175" s="560">
        <v>150</v>
      </c>
      <c r="G175" s="179">
        <f t="shared" si="123"/>
        <v>150</v>
      </c>
      <c r="H175" s="1056"/>
      <c r="I175" s="58">
        <f>IF(ISBLANK(E175),"",F175*$S$174)</f>
        <v>195</v>
      </c>
      <c r="J175" s="181">
        <f t="shared" si="124"/>
        <v>195</v>
      </c>
      <c r="K175" s="1056"/>
      <c r="L175" s="560"/>
      <c r="M175" s="573">
        <f t="shared" si="125"/>
        <v>0</v>
      </c>
      <c r="N175" s="181">
        <f t="shared" si="126"/>
        <v>0</v>
      </c>
      <c r="O175" s="1056"/>
      <c r="P175" s="1062"/>
      <c r="Q175" s="187">
        <f t="shared" si="128"/>
        <v>195</v>
      </c>
      <c r="R175" s="1234"/>
      <c r="S175" s="1117"/>
      <c r="T175" s="1118"/>
      <c r="U175" s="1054"/>
      <c r="V175" s="665"/>
      <c r="W175" s="667"/>
      <c r="X175" s="665"/>
      <c r="Y175" s="665"/>
      <c r="Z175" s="665"/>
    </row>
    <row r="176" spans="1:32" ht="12.75" customHeight="1" outlineLevel="1">
      <c r="A176" s="1248"/>
      <c r="B176" s="1249"/>
      <c r="C176" s="558" t="s">
        <v>472</v>
      </c>
      <c r="D176" s="559"/>
      <c r="E176" s="559">
        <v>1</v>
      </c>
      <c r="F176" s="560">
        <v>500</v>
      </c>
      <c r="G176" s="179">
        <f t="shared" ref="G176:G177" si="129">+E176*F176</f>
        <v>500</v>
      </c>
      <c r="H176" s="1056"/>
      <c r="I176" s="58">
        <f t="shared" ref="I176:I177" si="130">IF(ISBLANK(E176),"",F176*$S$174)</f>
        <v>650</v>
      </c>
      <c r="J176" s="181">
        <f t="shared" ref="J176:J177" si="131">IFERROR(E176*I176,0)</f>
        <v>650</v>
      </c>
      <c r="K176" s="1056"/>
      <c r="L176" s="560"/>
      <c r="M176" s="573">
        <f t="shared" ref="M176:M177" si="132">E176*L176</f>
        <v>0</v>
      </c>
      <c r="N176" s="181">
        <f t="shared" ref="N176:N177" si="133">M176*$W$1</f>
        <v>0</v>
      </c>
      <c r="O176" s="1056"/>
      <c r="P176" s="1062"/>
      <c r="Q176" s="187">
        <f t="shared" ref="Q176:Q177" si="134">IFERROR(J176+N176,"")</f>
        <v>650</v>
      </c>
      <c r="R176" s="1234"/>
      <c r="S176" s="1117"/>
      <c r="T176" s="1118"/>
      <c r="U176" s="1054"/>
      <c r="V176" s="665"/>
      <c r="W176" s="667"/>
      <c r="X176" s="665"/>
      <c r="Y176" s="665"/>
      <c r="Z176" s="665"/>
    </row>
    <row r="177" spans="1:32" ht="12.75" customHeight="1" outlineLevel="1">
      <c r="A177" s="1248"/>
      <c r="B177" s="1249"/>
      <c r="C177" s="558" t="s">
        <v>2465</v>
      </c>
      <c r="D177" s="559"/>
      <c r="E177" s="559"/>
      <c r="F177" s="560">
        <v>2500</v>
      </c>
      <c r="G177" s="179">
        <f t="shared" si="129"/>
        <v>0</v>
      </c>
      <c r="H177" s="1056"/>
      <c r="I177" s="58" t="str">
        <f t="shared" si="130"/>
        <v/>
      </c>
      <c r="J177" s="181">
        <f t="shared" si="131"/>
        <v>0</v>
      </c>
      <c r="K177" s="1056"/>
      <c r="L177" s="560"/>
      <c r="M177" s="573">
        <f t="shared" si="132"/>
        <v>0</v>
      </c>
      <c r="N177" s="181">
        <f t="shared" si="133"/>
        <v>0</v>
      </c>
      <c r="O177" s="1056"/>
      <c r="P177" s="1062"/>
      <c r="Q177" s="187">
        <f t="shared" si="134"/>
        <v>0</v>
      </c>
      <c r="R177" s="1234"/>
      <c r="S177" s="1117"/>
      <c r="T177" s="1118"/>
      <c r="U177" s="1054"/>
      <c r="V177" s="665"/>
      <c r="W177" s="667"/>
      <c r="X177" s="665"/>
      <c r="Y177" s="665"/>
      <c r="Z177" s="665"/>
    </row>
    <row r="178" spans="1:32" ht="12.75" customHeight="1" outlineLevel="1">
      <c r="A178" s="1248"/>
      <c r="B178" s="1249"/>
      <c r="C178" s="558"/>
      <c r="D178" s="559"/>
      <c r="E178" s="559"/>
      <c r="F178" s="560"/>
      <c r="G178" s="179">
        <f t="shared" si="123"/>
        <v>0</v>
      </c>
      <c r="H178" s="1056"/>
      <c r="I178" s="58" t="str">
        <f t="shared" ref="I178:I179" si="135">IF(ISBLANK(E178),"",F178*$S$174)</f>
        <v/>
      </c>
      <c r="J178" s="181">
        <f t="shared" si="124"/>
        <v>0</v>
      </c>
      <c r="K178" s="1056"/>
      <c r="L178" s="560"/>
      <c r="M178" s="573">
        <f t="shared" si="125"/>
        <v>0</v>
      </c>
      <c r="N178" s="181">
        <f t="shared" si="126"/>
        <v>0</v>
      </c>
      <c r="O178" s="1056"/>
      <c r="P178" s="1062"/>
      <c r="Q178" s="187">
        <f t="shared" si="128"/>
        <v>0</v>
      </c>
      <c r="R178" s="1234"/>
      <c r="S178" s="1117"/>
      <c r="T178" s="1118"/>
      <c r="U178" s="1054"/>
      <c r="V178" s="665"/>
      <c r="W178" s="667"/>
      <c r="X178" s="665"/>
      <c r="Y178" s="665"/>
      <c r="Z178" s="665"/>
    </row>
    <row r="179" spans="1:32" ht="12.75" customHeight="1" outlineLevel="1" thickBot="1">
      <c r="A179" s="1248"/>
      <c r="B179" s="1249"/>
      <c r="C179" s="558"/>
      <c r="D179" s="559"/>
      <c r="E179" s="559"/>
      <c r="F179" s="560"/>
      <c r="G179" s="179">
        <f t="shared" si="123"/>
        <v>0</v>
      </c>
      <c r="H179" s="1056"/>
      <c r="I179" s="58" t="str">
        <f t="shared" si="135"/>
        <v/>
      </c>
      <c r="J179" s="181">
        <f t="shared" si="124"/>
        <v>0</v>
      </c>
      <c r="K179" s="1056"/>
      <c r="L179" s="560"/>
      <c r="M179" s="573">
        <f t="shared" si="125"/>
        <v>0</v>
      </c>
      <c r="N179" s="181">
        <f t="shared" si="126"/>
        <v>0</v>
      </c>
      <c r="O179" s="1056"/>
      <c r="P179" s="1062"/>
      <c r="Q179" s="187">
        <f t="shared" si="128"/>
        <v>0</v>
      </c>
      <c r="R179" s="1234"/>
      <c r="S179" s="1117"/>
      <c r="T179" s="1118"/>
      <c r="U179" s="1054"/>
      <c r="V179" s="665"/>
      <c r="W179" s="667"/>
      <c r="X179" s="665"/>
      <c r="Y179" s="665"/>
      <c r="Z179" s="665"/>
    </row>
    <row r="180" spans="1:32" ht="12.75" customHeight="1" thickBot="1">
      <c r="A180" s="677"/>
      <c r="B180" s="677"/>
      <c r="C180" s="677"/>
      <c r="D180" s="677"/>
      <c r="E180" s="680" t="s">
        <v>1273</v>
      </c>
      <c r="F180" s="677"/>
      <c r="G180" s="677"/>
      <c r="H180" s="677"/>
      <c r="I180" s="677"/>
      <c r="J180" s="678" t="s">
        <v>2587</v>
      </c>
      <c r="K180" s="678" t="s">
        <v>2586</v>
      </c>
      <c r="L180" s="679"/>
      <c r="M180" s="677"/>
      <c r="N180" s="677"/>
      <c r="O180" s="677"/>
      <c r="P180" s="677"/>
      <c r="Q180" s="677"/>
      <c r="R180" s="677"/>
      <c r="S180" s="665"/>
      <c r="T180" s="958"/>
      <c r="U180" s="1054"/>
      <c r="V180" s="665"/>
      <c r="W180" s="667"/>
      <c r="X180" s="665"/>
      <c r="Y180" s="665"/>
      <c r="Z180" s="665"/>
      <c r="AA180" s="197"/>
      <c r="AB180" s="197"/>
      <c r="AF180" s="197"/>
    </row>
    <row r="181" spans="1:32" ht="12.75" customHeight="1">
      <c r="A181" s="1235" t="s">
        <v>475</v>
      </c>
      <c r="B181" s="1236"/>
      <c r="C181" s="656" t="s">
        <v>476</v>
      </c>
      <c r="D181" s="657"/>
      <c r="E181" s="657"/>
      <c r="F181" s="676">
        <f>W1</f>
        <v>80</v>
      </c>
      <c r="G181" s="1075">
        <f>E181*F181</f>
        <v>0</v>
      </c>
      <c r="H181" s="1076"/>
      <c r="I181" s="1077"/>
      <c r="J181" s="1072"/>
      <c r="K181" s="1072"/>
      <c r="L181" s="1089" t="s">
        <v>459</v>
      </c>
      <c r="M181" s="1090"/>
      <c r="N181" s="1090"/>
      <c r="O181" s="1096">
        <f>SUM(G181:I183)*J181*K181</f>
        <v>0</v>
      </c>
      <c r="P181" s="1097"/>
      <c r="Q181" s="1098"/>
      <c r="R181" s="1106">
        <f>SUM(O181:O185)</f>
        <v>0</v>
      </c>
      <c r="S181" s="22"/>
      <c r="T181" s="665"/>
      <c r="U181" s="1054"/>
      <c r="V181" s="665"/>
      <c r="W181" s="667"/>
      <c r="X181" s="665"/>
      <c r="Y181" s="665"/>
      <c r="Z181" s="665"/>
      <c r="AA181" s="197"/>
      <c r="AB181" s="197"/>
      <c r="AF181" s="197"/>
    </row>
    <row r="182" spans="1:32" ht="16.5" customHeight="1" outlineLevel="1">
      <c r="A182" s="1208"/>
      <c r="B182" s="1237"/>
      <c r="C182" s="566" t="s">
        <v>477</v>
      </c>
      <c r="D182" s="567"/>
      <c r="E182" s="567"/>
      <c r="F182" s="662">
        <f t="shared" ref="F182" si="136">W2</f>
        <v>0.98</v>
      </c>
      <c r="G182" s="1078">
        <f t="shared" ref="G182:G183" si="137">E182*F182</f>
        <v>0</v>
      </c>
      <c r="H182" s="1079"/>
      <c r="I182" s="1080"/>
      <c r="J182" s="1073"/>
      <c r="K182" s="1073"/>
      <c r="L182" s="1091"/>
      <c r="M182" s="1092"/>
      <c r="N182" s="1092"/>
      <c r="O182" s="1099"/>
      <c r="P182" s="1100"/>
      <c r="Q182" s="1101"/>
      <c r="R182" s="1107"/>
      <c r="S182" s="22"/>
      <c r="T182" s="665"/>
      <c r="U182" s="1054"/>
      <c r="V182" s="665"/>
      <c r="W182" s="667"/>
      <c r="X182" s="665"/>
      <c r="Y182" s="665"/>
      <c r="Z182" s="665"/>
      <c r="AA182" s="197"/>
      <c r="AB182" s="197"/>
      <c r="AF182" s="197"/>
    </row>
    <row r="183" spans="1:32" ht="16.5" customHeight="1" outlineLevel="1" thickBot="1">
      <c r="A183" s="1238"/>
      <c r="B183" s="1239"/>
      <c r="C183" s="568" t="s">
        <v>478</v>
      </c>
      <c r="D183" s="569"/>
      <c r="E183" s="569"/>
      <c r="F183" s="664"/>
      <c r="G183" s="1081">
        <f t="shared" si="137"/>
        <v>0</v>
      </c>
      <c r="H183" s="1082"/>
      <c r="I183" s="1083"/>
      <c r="J183" s="1074"/>
      <c r="K183" s="1073"/>
      <c r="L183" s="1093"/>
      <c r="M183" s="1094"/>
      <c r="N183" s="1094"/>
      <c r="O183" s="1102"/>
      <c r="P183" s="1103"/>
      <c r="Q183" s="1104"/>
      <c r="R183" s="1107"/>
      <c r="S183" s="22"/>
      <c r="T183" s="665"/>
      <c r="U183" s="1054"/>
      <c r="V183" s="665"/>
      <c r="W183" s="667"/>
      <c r="X183" s="665"/>
      <c r="Y183" s="665"/>
      <c r="Z183" s="665"/>
      <c r="AA183" s="197"/>
      <c r="AB183" s="197"/>
      <c r="AF183" s="197"/>
    </row>
    <row r="184" spans="1:32" ht="16.5" customHeight="1" outlineLevel="1">
      <c r="A184" s="1208" t="s">
        <v>479</v>
      </c>
      <c r="B184" s="1209"/>
      <c r="C184" s="564" t="s">
        <v>456</v>
      </c>
      <c r="D184" s="565"/>
      <c r="E184" s="565"/>
      <c r="F184" s="663">
        <f>W3</f>
        <v>20.5</v>
      </c>
      <c r="G184" s="1084">
        <f t="shared" ref="G184:G185" si="138">E184*F184</f>
        <v>0</v>
      </c>
      <c r="H184" s="1085"/>
      <c r="I184" s="1086"/>
      <c r="J184" s="1087"/>
      <c r="K184" s="1073"/>
      <c r="L184" s="1091" t="s">
        <v>459</v>
      </c>
      <c r="M184" s="1092"/>
      <c r="N184" s="1095"/>
      <c r="O184" s="1105">
        <f>SUM(G184:I185)*J184*K181</f>
        <v>0</v>
      </c>
      <c r="P184" s="1100"/>
      <c r="Q184" s="1101"/>
      <c r="R184" s="1107"/>
      <c r="S184" s="22"/>
      <c r="T184" s="665"/>
      <c r="U184" s="1054"/>
      <c r="V184" s="665"/>
      <c r="W184" s="667"/>
      <c r="X184" s="665"/>
      <c r="Y184" s="665"/>
      <c r="Z184" s="665"/>
      <c r="AA184" s="197"/>
      <c r="AB184" s="197"/>
      <c r="AF184" s="197"/>
    </row>
    <row r="185" spans="1:32" ht="15.75" customHeight="1" outlineLevel="1">
      <c r="A185" s="1208"/>
      <c r="B185" s="1209"/>
      <c r="C185" s="566" t="s">
        <v>457</v>
      </c>
      <c r="D185" s="567"/>
      <c r="E185" s="567"/>
      <c r="F185" s="662">
        <f>W4</f>
        <v>95</v>
      </c>
      <c r="G185" s="1078">
        <f t="shared" si="138"/>
        <v>0</v>
      </c>
      <c r="H185" s="1079"/>
      <c r="I185" s="1080"/>
      <c r="J185" s="1088"/>
      <c r="K185" s="1073"/>
      <c r="L185" s="1091"/>
      <c r="M185" s="1092"/>
      <c r="N185" s="1095"/>
      <c r="O185" s="1105"/>
      <c r="P185" s="1100"/>
      <c r="Q185" s="1101"/>
      <c r="R185" s="1107"/>
      <c r="S185" s="22"/>
      <c r="T185" s="665"/>
      <c r="U185" s="1054"/>
      <c r="V185" s="665"/>
      <c r="W185" s="667"/>
      <c r="X185" s="665"/>
      <c r="Y185" s="665"/>
      <c r="Z185" s="665"/>
      <c r="AA185" s="197"/>
      <c r="AB185" s="197"/>
      <c r="AF185" s="197"/>
    </row>
    <row r="186" spans="1:32" ht="13.5" customHeight="1" thickBot="1">
      <c r="A186" s="957"/>
      <c r="B186" s="957"/>
      <c r="C186" s="957"/>
      <c r="D186" s="957"/>
      <c r="E186" s="957"/>
      <c r="F186" s="957"/>
      <c r="G186" s="957"/>
      <c r="H186" s="957"/>
      <c r="I186" s="957"/>
      <c r="J186" s="964"/>
      <c r="K186" s="964"/>
      <c r="L186" s="964"/>
      <c r="M186" s="964"/>
      <c r="N186" s="964"/>
      <c r="O186" s="964"/>
      <c r="P186" s="964"/>
      <c r="Q186" s="964"/>
      <c r="R186" s="964"/>
      <c r="S186" s="666"/>
      <c r="T186" s="665"/>
      <c r="U186" s="957"/>
      <c r="V186" s="665"/>
      <c r="W186" s="665"/>
      <c r="X186" s="665"/>
      <c r="Y186" s="665"/>
      <c r="Z186" s="665"/>
      <c r="AA186" s="197"/>
      <c r="AB186" s="197"/>
      <c r="AF186" s="197"/>
    </row>
    <row r="187" spans="1:32" ht="16.5" customHeight="1">
      <c r="A187" s="206" t="s">
        <v>1309</v>
      </c>
      <c r="B187" s="445"/>
      <c r="C187" s="446"/>
      <c r="D187" s="665"/>
      <c r="E187" s="665"/>
      <c r="F187" s="665"/>
      <c r="G187" s="665"/>
      <c r="H187" s="665"/>
      <c r="I187" s="665"/>
      <c r="J187" s="1219" t="s">
        <v>2584</v>
      </c>
      <c r="K187" s="1220"/>
      <c r="L187" s="1221"/>
      <c r="M187" s="204"/>
      <c r="N187" s="1225">
        <f>U171+U172</f>
        <v>28380.75</v>
      </c>
      <c r="O187" s="1226"/>
      <c r="P187" s="1226"/>
      <c r="Q187" s="1226"/>
      <c r="R187" s="1227"/>
      <c r="T187" s="665"/>
      <c r="U187" s="665"/>
      <c r="V187" s="665"/>
      <c r="W187" s="665"/>
      <c r="X187" s="665"/>
      <c r="Y187" s="665"/>
      <c r="Z187" s="665"/>
      <c r="AA187" s="197"/>
      <c r="AB187" s="197"/>
      <c r="AF187" s="197"/>
    </row>
    <row r="188" spans="1:32" ht="16.5" customHeight="1" thickBot="1">
      <c r="A188" s="444" t="str">
        <f>B5</f>
        <v>GROUPE ELECTROGENE</v>
      </c>
      <c r="B188" s="207">
        <f>U5</f>
        <v>20800.330197586274</v>
      </c>
      <c r="C188" s="1240">
        <f>SUM(U5:U24)</f>
        <v>20800.330197586274</v>
      </c>
      <c r="D188" s="665"/>
      <c r="E188" s="665"/>
      <c r="F188" s="665"/>
      <c r="G188" s="665"/>
      <c r="H188" s="665"/>
      <c r="I188" s="665"/>
      <c r="J188" s="1222"/>
      <c r="K188" s="1223"/>
      <c r="L188" s="1224"/>
      <c r="M188" s="205"/>
      <c r="N188" s="1228"/>
      <c r="O188" s="1229"/>
      <c r="P188" s="1229"/>
      <c r="Q188" s="1229"/>
      <c r="R188" s="1230"/>
      <c r="T188" s="665"/>
      <c r="U188" s="665"/>
      <c r="V188" s="665"/>
      <c r="W188" s="665"/>
      <c r="X188" s="665"/>
      <c r="Y188" s="665"/>
      <c r="Z188" s="665"/>
      <c r="AA188" s="197"/>
      <c r="AB188" s="197"/>
      <c r="AF188" s="197"/>
    </row>
    <row r="189" spans="1:32" ht="12.75" customHeight="1">
      <c r="A189" s="444" t="str">
        <f>B11</f>
        <v>GROUPE ELECTROGENE</v>
      </c>
      <c r="B189" s="207">
        <f>U11</f>
        <v>0</v>
      </c>
      <c r="C189" s="1241"/>
      <c r="D189" s="665"/>
      <c r="E189" s="665"/>
      <c r="F189" s="665"/>
      <c r="G189" s="665"/>
      <c r="H189" s="665"/>
      <c r="I189" s="665"/>
      <c r="J189" s="1210" t="s">
        <v>1307</v>
      </c>
      <c r="K189" s="1211"/>
      <c r="L189" s="1212"/>
      <c r="M189" s="172"/>
      <c r="N189" s="1200">
        <f>G171+G172+H174</f>
        <v>21090.6</v>
      </c>
      <c r="O189" s="1201"/>
      <c r="P189" s="1201"/>
      <c r="Q189" s="1201"/>
      <c r="R189" s="1202"/>
      <c r="T189" s="665"/>
      <c r="U189" s="665"/>
      <c r="V189" s="665"/>
      <c r="W189" s="665"/>
      <c r="X189" s="665"/>
      <c r="Y189" s="665"/>
      <c r="Z189" s="665"/>
      <c r="AA189" s="197"/>
      <c r="AB189" s="197"/>
      <c r="AF189" s="197"/>
    </row>
    <row r="190" spans="1:32" ht="13.5" customHeight="1" thickBot="1">
      <c r="A190" s="444" t="str">
        <f>B18</f>
        <v>CONTENEUR</v>
      </c>
      <c r="B190" s="207">
        <f>U18</f>
        <v>0</v>
      </c>
      <c r="C190" s="1242"/>
      <c r="D190" s="665"/>
      <c r="E190" s="665"/>
      <c r="F190" s="665"/>
      <c r="G190" s="665"/>
      <c r="H190" s="665"/>
      <c r="I190" s="665"/>
      <c r="J190" s="1203"/>
      <c r="K190" s="1204"/>
      <c r="L190" s="1205"/>
      <c r="M190" s="173"/>
      <c r="N190" s="1203"/>
      <c r="O190" s="1204"/>
      <c r="P190" s="1204"/>
      <c r="Q190" s="1204"/>
      <c r="R190" s="1205"/>
      <c r="T190" s="665"/>
      <c r="U190" s="665"/>
      <c r="V190" s="665"/>
      <c r="W190" s="665"/>
      <c r="X190" s="665"/>
      <c r="Y190" s="665"/>
      <c r="Z190" s="665"/>
      <c r="AA190" s="197"/>
      <c r="AB190" s="197"/>
      <c r="AF190" s="197"/>
    </row>
    <row r="191" spans="1:32" ht="13.5" customHeight="1">
      <c r="A191" s="444" t="str">
        <f>B25</f>
        <v>MANUTENTION</v>
      </c>
      <c r="B191" s="596">
        <f>U25</f>
        <v>1221.9802413727045</v>
      </c>
      <c r="C191" s="1243">
        <f>SUM(B191:B200)</f>
        <v>6337.7280315262306</v>
      </c>
      <c r="D191" s="665"/>
      <c r="E191" s="665"/>
      <c r="F191" s="665"/>
      <c r="G191" s="665"/>
      <c r="H191" s="665"/>
      <c r="I191" s="665"/>
      <c r="J191" s="1213" t="s">
        <v>1308</v>
      </c>
      <c r="K191" s="1214"/>
      <c r="L191" s="1215"/>
      <c r="M191" s="1206">
        <v>50</v>
      </c>
      <c r="N191" s="1200">
        <f>(P171+P172+P174)*M191</f>
        <v>1100</v>
      </c>
      <c r="O191" s="1201"/>
      <c r="P191" s="1201"/>
      <c r="Q191" s="1201"/>
      <c r="R191" s="1202"/>
      <c r="T191" s="665"/>
      <c r="U191" s="665"/>
      <c r="V191" s="665"/>
      <c r="W191" s="665"/>
      <c r="X191" s="665"/>
      <c r="Y191" s="665"/>
      <c r="Z191" s="665"/>
      <c r="AA191" s="197"/>
      <c r="AB191" s="197"/>
      <c r="AF191" s="197"/>
    </row>
    <row r="192" spans="1:32" ht="15" thickBot="1">
      <c r="A192" s="444" t="str">
        <f>B31</f>
        <v>DEPOSE</v>
      </c>
      <c r="B192" s="596">
        <f>U31</f>
        <v>0</v>
      </c>
      <c r="C192" s="1244"/>
      <c r="D192" s="665"/>
      <c r="E192" s="665"/>
      <c r="F192" s="665"/>
      <c r="G192" s="665"/>
      <c r="H192" s="665"/>
      <c r="I192" s="665"/>
      <c r="J192" s="1216"/>
      <c r="K192" s="1217"/>
      <c r="L192" s="1218"/>
      <c r="M192" s="1207"/>
      <c r="N192" s="1203"/>
      <c r="O192" s="1204"/>
      <c r="P192" s="1204"/>
      <c r="Q192" s="1204"/>
      <c r="R192" s="1205"/>
      <c r="T192" s="665"/>
      <c r="U192" s="665"/>
      <c r="V192" s="665"/>
      <c r="W192" s="665"/>
      <c r="X192" s="665"/>
      <c r="Y192" s="665"/>
      <c r="Z192" s="665"/>
      <c r="AA192" s="197"/>
      <c r="AB192" s="197"/>
      <c r="AF192" s="197"/>
    </row>
    <row r="193" spans="1:32" ht="12.75" customHeight="1">
      <c r="A193" s="444" t="str">
        <f>B49</f>
        <v>ECHAPPEMENT</v>
      </c>
      <c r="B193" s="596">
        <f>U49</f>
        <v>0</v>
      </c>
      <c r="C193" s="1244"/>
      <c r="D193" s="665"/>
      <c r="E193" s="665"/>
      <c r="F193" s="665"/>
      <c r="G193" s="665"/>
      <c r="H193" s="665"/>
      <c r="I193" s="665"/>
      <c r="J193" s="1210" t="s">
        <v>1270</v>
      </c>
      <c r="K193" s="1211"/>
      <c r="L193" s="1212"/>
      <c r="M193" s="172"/>
      <c r="N193" s="1200">
        <f>N187-(N189+N191)</f>
        <v>6190.1500000000015</v>
      </c>
      <c r="O193" s="1201"/>
      <c r="P193" s="1201"/>
      <c r="Q193" s="1201"/>
      <c r="R193" s="1202"/>
      <c r="T193" s="665"/>
      <c r="U193" s="665"/>
      <c r="V193" s="665"/>
      <c r="W193" s="665"/>
      <c r="X193" s="665"/>
      <c r="Y193" s="665"/>
      <c r="Z193" s="665"/>
      <c r="AA193" s="197"/>
      <c r="AB193" s="197"/>
      <c r="AF193" s="197"/>
    </row>
    <row r="194" spans="1:32" ht="13.5" customHeight="1" thickBot="1">
      <c r="A194" s="444" t="str">
        <f>B61</f>
        <v>COMBUSTIBLE</v>
      </c>
      <c r="B194" s="596">
        <f>U61</f>
        <v>0</v>
      </c>
      <c r="C194" s="1244"/>
      <c r="D194" s="665"/>
      <c r="E194" s="665"/>
      <c r="F194" s="665"/>
      <c r="G194" s="665"/>
      <c r="H194" s="665"/>
      <c r="I194" s="665"/>
      <c r="J194" s="1250"/>
      <c r="K194" s="1251"/>
      <c r="L194" s="1252"/>
      <c r="M194" s="173"/>
      <c r="N194" s="1203"/>
      <c r="O194" s="1204"/>
      <c r="P194" s="1204"/>
      <c r="Q194" s="1204"/>
      <c r="R194" s="1205"/>
      <c r="T194" s="665"/>
      <c r="U194" s="665"/>
      <c r="V194" s="665"/>
      <c r="W194" s="665"/>
      <c r="X194" s="665"/>
      <c r="Y194" s="665"/>
      <c r="Z194" s="665"/>
      <c r="AA194" s="197"/>
      <c r="AB194" s="197"/>
      <c r="AF194" s="197"/>
    </row>
    <row r="195" spans="1:32" ht="15.75">
      <c r="A195" s="444" t="str">
        <f>B83</f>
        <v>CIRCUIT DE REFROIDISSEMENT</v>
      </c>
      <c r="B195" s="596">
        <f>U83</f>
        <v>0</v>
      </c>
      <c r="C195" s="1244"/>
      <c r="D195" s="665"/>
      <c r="E195" s="665"/>
      <c r="F195" s="665"/>
      <c r="G195" s="665"/>
      <c r="H195" s="665"/>
      <c r="I195" s="665"/>
      <c r="J195" s="1250"/>
      <c r="K195" s="1251"/>
      <c r="L195" s="1252"/>
      <c r="M195" s="172"/>
      <c r="N195" s="1274">
        <f>N193/N187</f>
        <v>0.2181108674013196</v>
      </c>
      <c r="O195" s="1275"/>
      <c r="P195" s="1275"/>
      <c r="Q195" s="1275"/>
      <c r="R195" s="1276"/>
      <c r="T195" s="665"/>
      <c r="U195" s="665"/>
      <c r="V195" s="665"/>
      <c r="W195" s="665"/>
      <c r="X195" s="665"/>
      <c r="Y195" s="665"/>
      <c r="Z195" s="665"/>
      <c r="AA195" s="197"/>
      <c r="AB195" s="197"/>
      <c r="AF195" s="197"/>
    </row>
    <row r="196" spans="1:32" ht="16.5" thickBot="1">
      <c r="A196" s="444" t="str">
        <f>B105</f>
        <v>INSONORISATION</v>
      </c>
      <c r="B196" s="596">
        <f>U105</f>
        <v>4711.8729646150896</v>
      </c>
      <c r="C196" s="1244"/>
      <c r="D196" s="665"/>
      <c r="E196" s="665"/>
      <c r="F196" s="665"/>
      <c r="G196" s="665"/>
      <c r="H196" s="665"/>
      <c r="I196" s="665"/>
      <c r="J196" s="1203"/>
      <c r="K196" s="1204"/>
      <c r="L196" s="1205"/>
      <c r="M196" s="173"/>
      <c r="N196" s="1277"/>
      <c r="O196" s="1278"/>
      <c r="P196" s="1278"/>
      <c r="Q196" s="1278"/>
      <c r="R196" s="1279"/>
      <c r="T196" s="665"/>
      <c r="U196" s="665"/>
      <c r="V196" s="665"/>
      <c r="W196" s="665"/>
      <c r="X196" s="665"/>
      <c r="Y196" s="665"/>
      <c r="Z196" s="665"/>
      <c r="AA196" s="197"/>
      <c r="AB196" s="197"/>
      <c r="AF196" s="197"/>
    </row>
    <row r="197" spans="1:32" ht="14.25">
      <c r="A197" s="444" t="str">
        <f>B121</f>
        <v>VENTILATION</v>
      </c>
      <c r="B197" s="596">
        <f>U121</f>
        <v>0</v>
      </c>
      <c r="C197" s="1244"/>
      <c r="D197" s="665"/>
      <c r="E197" s="665"/>
      <c r="F197" s="665"/>
      <c r="G197" s="665"/>
      <c r="H197" s="665"/>
      <c r="I197" s="665"/>
      <c r="J197" s="665"/>
      <c r="K197" s="665"/>
      <c r="L197" s="665"/>
      <c r="M197" s="665"/>
      <c r="N197" s="665"/>
      <c r="O197" s="665"/>
      <c r="P197" s="665"/>
      <c r="Q197" s="665"/>
      <c r="R197" s="665"/>
      <c r="S197" s="665"/>
      <c r="T197" s="665"/>
      <c r="U197" s="665"/>
      <c r="V197" s="665"/>
      <c r="W197" s="665"/>
      <c r="X197" s="665"/>
      <c r="Y197" s="665"/>
      <c r="Z197" s="665"/>
      <c r="AA197" s="197"/>
      <c r="AB197" s="197"/>
      <c r="AF197" s="197"/>
    </row>
    <row r="198" spans="1:32" ht="14.25">
      <c r="A198" s="444" t="str">
        <f>B136</f>
        <v>ELECTRICITE</v>
      </c>
      <c r="B198" s="596">
        <f>U136</f>
        <v>0</v>
      </c>
      <c r="C198" s="1244"/>
      <c r="D198" s="665"/>
      <c r="E198" s="665"/>
      <c r="F198" s="665"/>
      <c r="G198" s="665"/>
      <c r="H198" s="665"/>
      <c r="I198" s="665"/>
      <c r="J198" s="665"/>
      <c r="K198" s="665"/>
      <c r="L198" s="665"/>
      <c r="M198" s="665"/>
      <c r="N198" s="665"/>
      <c r="O198" s="665"/>
      <c r="P198" s="665"/>
      <c r="Q198" s="665"/>
      <c r="R198" s="665"/>
      <c r="S198" s="665"/>
      <c r="T198" s="665"/>
      <c r="U198" s="665"/>
      <c r="V198" s="665"/>
      <c r="W198" s="665"/>
      <c r="X198" s="665"/>
      <c r="Y198" s="665"/>
      <c r="Z198" s="665"/>
      <c r="AA198" s="197"/>
      <c r="AB198" s="197"/>
      <c r="AF198" s="197"/>
    </row>
    <row r="199" spans="1:32" ht="14.25">
      <c r="A199" s="444" t="str">
        <f>B144</f>
        <v>GE LOC</v>
      </c>
      <c r="B199" s="596">
        <f>U144</f>
        <v>0</v>
      </c>
      <c r="C199" s="1244"/>
      <c r="D199" s="671"/>
      <c r="E199" s="665"/>
      <c r="F199" s="665"/>
      <c r="G199" s="665"/>
      <c r="H199" s="665"/>
      <c r="I199" s="665"/>
      <c r="J199" s="665"/>
      <c r="K199" s="665"/>
      <c r="L199" s="665"/>
      <c r="M199" s="665"/>
      <c r="N199" s="665"/>
      <c r="O199" s="665"/>
      <c r="P199" s="665"/>
      <c r="Q199" s="665"/>
      <c r="R199" s="665"/>
      <c r="S199" s="665"/>
      <c r="T199" s="665"/>
      <c r="U199" s="665"/>
      <c r="V199" s="665"/>
      <c r="W199" s="665"/>
      <c r="X199" s="665"/>
      <c r="Y199" s="665"/>
      <c r="Z199" s="665"/>
      <c r="AA199" s="197"/>
      <c r="AB199" s="197"/>
      <c r="AF199" s="197"/>
    </row>
    <row r="200" spans="1:32" ht="15" thickBot="1">
      <c r="A200" s="444" t="str">
        <f>B152</f>
        <v>MATERIEL DE SECURITE</v>
      </c>
      <c r="B200" s="596">
        <f>U152</f>
        <v>403.87482553843626</v>
      </c>
      <c r="C200" s="1245"/>
      <c r="D200" s="671"/>
      <c r="E200" s="665"/>
      <c r="F200" s="665"/>
      <c r="G200" s="665"/>
      <c r="H200" s="665"/>
      <c r="I200" s="665"/>
      <c r="J200" s="665"/>
      <c r="K200" s="665"/>
      <c r="L200" s="665"/>
      <c r="M200" s="665"/>
      <c r="N200" s="665"/>
      <c r="O200" s="665"/>
      <c r="P200" s="665"/>
      <c r="Q200" s="665"/>
      <c r="R200" s="665"/>
      <c r="S200" s="665"/>
      <c r="T200" s="665"/>
      <c r="U200" s="665"/>
      <c r="V200" s="665"/>
      <c r="W200" s="665"/>
      <c r="X200" s="665"/>
      <c r="Y200" s="665"/>
      <c r="Z200" s="665"/>
      <c r="AA200" s="197"/>
      <c r="AB200" s="197"/>
      <c r="AF200" s="197"/>
    </row>
    <row r="201" spans="1:32" ht="14.25" customHeight="1">
      <c r="A201" s="444" t="str">
        <f>B156</f>
        <v>CARBURANT</v>
      </c>
      <c r="B201" s="209">
        <f>U156</f>
        <v>0</v>
      </c>
      <c r="C201" s="209">
        <f>B201</f>
        <v>0</v>
      </c>
      <c r="D201" s="671"/>
      <c r="E201" s="665"/>
      <c r="F201" s="665"/>
      <c r="G201" s="665"/>
      <c r="H201" s="665"/>
      <c r="I201" s="665"/>
      <c r="J201" s="1282" t="s">
        <v>2580</v>
      </c>
      <c r="K201" s="1283"/>
      <c r="L201" s="1283"/>
      <c r="M201" s="1283"/>
      <c r="N201" s="1283"/>
      <c r="O201" s="1283"/>
      <c r="P201" s="1283"/>
      <c r="Q201" s="1283"/>
      <c r="R201" s="1284"/>
      <c r="T201" s="665"/>
      <c r="U201" s="665"/>
      <c r="V201" s="665"/>
      <c r="W201" s="665"/>
      <c r="X201" s="665"/>
      <c r="Y201" s="665"/>
      <c r="Z201" s="665"/>
      <c r="AA201" s="197"/>
      <c r="AB201" s="197"/>
      <c r="AF201" s="197"/>
    </row>
    <row r="202" spans="1:32" ht="15" customHeight="1" thickBot="1">
      <c r="A202" s="444" t="str">
        <f>B160</f>
        <v>MISE EN SERVICE</v>
      </c>
      <c r="B202" s="208">
        <f>U160</f>
        <v>1242.6917708874962</v>
      </c>
      <c r="C202" s="599">
        <f>B202</f>
        <v>1242.6917708874962</v>
      </c>
      <c r="D202" s="671"/>
      <c r="E202" s="665"/>
      <c r="F202" s="665"/>
      <c r="G202" s="665"/>
      <c r="H202" s="665"/>
      <c r="I202" s="665"/>
      <c r="J202" s="1285"/>
      <c r="K202" s="1286"/>
      <c r="L202" s="1286"/>
      <c r="M202" s="1286"/>
      <c r="N202" s="1286"/>
      <c r="O202" s="1286"/>
      <c r="P202" s="1286"/>
      <c r="Q202" s="1286"/>
      <c r="R202" s="1287"/>
      <c r="T202" s="665"/>
      <c r="U202" s="665"/>
      <c r="V202" s="665"/>
      <c r="W202" s="665"/>
      <c r="X202" s="665"/>
      <c r="Y202" s="665"/>
      <c r="Z202" s="665"/>
      <c r="AA202" s="197"/>
      <c r="AB202" s="197"/>
      <c r="AF202" s="197"/>
    </row>
    <row r="203" spans="1:32" ht="14.25">
      <c r="A203" s="444" t="str">
        <f>B165</f>
        <v>DIVERS</v>
      </c>
      <c r="B203" s="597">
        <f>U165</f>
        <v>0</v>
      </c>
      <c r="C203" s="598">
        <f t="shared" ref="C203" si="139">B203</f>
        <v>0</v>
      </c>
      <c r="D203" s="671"/>
      <c r="E203" s="665"/>
      <c r="F203" s="665"/>
      <c r="G203" s="665"/>
      <c r="H203" s="665"/>
      <c r="I203" s="665"/>
      <c r="J203" s="1253" t="s">
        <v>2585</v>
      </c>
      <c r="K203" s="1254"/>
      <c r="L203" s="1255"/>
      <c r="M203" s="1280"/>
      <c r="N203" s="1225">
        <f>OPTIONS!N173</f>
        <v>0</v>
      </c>
      <c r="O203" s="1226"/>
      <c r="P203" s="1226"/>
      <c r="Q203" s="1226"/>
      <c r="R203" s="1227"/>
      <c r="T203" s="665"/>
      <c r="U203" s="665"/>
      <c r="V203" s="665"/>
      <c r="W203" s="665"/>
      <c r="X203" s="665"/>
      <c r="Y203" s="665"/>
      <c r="Z203" s="665"/>
      <c r="AA203" s="197"/>
      <c r="AB203" s="197"/>
      <c r="AF203" s="197"/>
    </row>
    <row r="204" spans="1:32" ht="16.5" thickBot="1">
      <c r="A204" s="210" t="s">
        <v>459</v>
      </c>
      <c r="B204" s="600">
        <f>SUM(B188:B203)</f>
        <v>28380.750000000004</v>
      </c>
      <c r="C204" s="600">
        <f>SUM(C188:C203)</f>
        <v>28380.75</v>
      </c>
      <c r="D204" s="671"/>
      <c r="E204" s="665"/>
      <c r="F204" s="665"/>
      <c r="G204" s="665"/>
      <c r="H204" s="665"/>
      <c r="I204" s="665"/>
      <c r="J204" s="1256"/>
      <c r="K204" s="1257"/>
      <c r="L204" s="1258"/>
      <c r="M204" s="1281"/>
      <c r="N204" s="1228"/>
      <c r="O204" s="1229"/>
      <c r="P204" s="1229"/>
      <c r="Q204" s="1229"/>
      <c r="R204" s="1230"/>
      <c r="T204" s="665"/>
      <c r="U204" s="665"/>
      <c r="V204" s="665"/>
      <c r="W204" s="665"/>
      <c r="X204" s="665"/>
      <c r="Y204" s="665"/>
      <c r="Z204" s="665"/>
      <c r="AA204" s="197"/>
      <c r="AB204" s="197"/>
      <c r="AF204" s="197"/>
    </row>
    <row r="205" spans="1:32" ht="15.75">
      <c r="A205" s="665"/>
      <c r="B205" s="665"/>
      <c r="C205" s="665"/>
      <c r="D205" s="665"/>
      <c r="E205" s="665"/>
      <c r="F205" s="665"/>
      <c r="G205" s="665"/>
      <c r="H205" s="665"/>
      <c r="I205" s="665"/>
      <c r="J205" s="1259" t="s">
        <v>1307</v>
      </c>
      <c r="K205" s="1260"/>
      <c r="L205" s="1261"/>
      <c r="M205" s="172"/>
      <c r="N205" s="1200">
        <f>OPTIONS!N175</f>
        <v>0</v>
      </c>
      <c r="O205" s="1201"/>
      <c r="P205" s="1201"/>
      <c r="Q205" s="1201"/>
      <c r="R205" s="1202"/>
      <c r="T205" s="665"/>
      <c r="U205" s="665"/>
      <c r="V205" s="665"/>
      <c r="W205" s="665"/>
      <c r="X205" s="665"/>
      <c r="Y205" s="665"/>
      <c r="Z205" s="665"/>
      <c r="AA205" s="197"/>
      <c r="AB205" s="197"/>
      <c r="AF205" s="197"/>
    </row>
    <row r="206" spans="1:32" ht="16.5" thickBot="1">
      <c r="A206" s="665"/>
      <c r="B206" s="665"/>
      <c r="C206" s="665"/>
      <c r="D206" s="665"/>
      <c r="E206" s="665"/>
      <c r="F206" s="665"/>
      <c r="G206" s="665"/>
      <c r="H206" s="665"/>
      <c r="I206" s="665"/>
      <c r="J206" s="1262"/>
      <c r="K206" s="1263"/>
      <c r="L206" s="1264"/>
      <c r="M206" s="173"/>
      <c r="N206" s="1203"/>
      <c r="O206" s="1204"/>
      <c r="P206" s="1204"/>
      <c r="Q206" s="1204"/>
      <c r="R206" s="1205"/>
      <c r="T206" s="665"/>
      <c r="U206" s="665"/>
      <c r="V206" s="665"/>
      <c r="W206" s="665"/>
      <c r="X206" s="665"/>
      <c r="Y206" s="665"/>
      <c r="Z206" s="665"/>
      <c r="AA206" s="197"/>
      <c r="AB206" s="197"/>
      <c r="AF206" s="197"/>
    </row>
    <row r="207" spans="1:32" ht="12.6" customHeight="1">
      <c r="A207" s="206" t="s">
        <v>1310</v>
      </c>
      <c r="B207" s="207">
        <f>OPTIONS!N173</f>
        <v>0</v>
      </c>
      <c r="D207" s="665"/>
      <c r="E207" s="665"/>
      <c r="F207" s="665"/>
      <c r="G207" s="665"/>
      <c r="H207" s="665"/>
      <c r="I207" s="665"/>
      <c r="J207" s="1259" t="s">
        <v>1308</v>
      </c>
      <c r="K207" s="1260"/>
      <c r="L207" s="1261"/>
      <c r="M207" s="1206">
        <f>OPTIONS!M177</f>
        <v>50</v>
      </c>
      <c r="N207" s="1200">
        <f>OPTIONS!N177</f>
        <v>0</v>
      </c>
      <c r="O207" s="1201"/>
      <c r="P207" s="1201"/>
      <c r="Q207" s="1201"/>
      <c r="R207" s="1202"/>
      <c r="T207" s="665"/>
      <c r="U207" s="665"/>
      <c r="V207" s="665"/>
      <c r="W207" s="665"/>
      <c r="X207" s="665"/>
      <c r="Y207" s="665"/>
      <c r="Z207" s="665"/>
      <c r="AA207" s="197"/>
      <c r="AB207" s="197"/>
      <c r="AF207" s="197"/>
    </row>
    <row r="208" spans="1:32" ht="12.95" customHeight="1" thickBot="1">
      <c r="A208" s="665"/>
      <c r="B208" s="665"/>
      <c r="C208" s="665"/>
      <c r="D208" s="665"/>
      <c r="E208" s="665"/>
      <c r="F208" s="665"/>
      <c r="G208" s="665"/>
      <c r="H208" s="665"/>
      <c r="I208" s="665"/>
      <c r="J208" s="1262"/>
      <c r="K208" s="1263"/>
      <c r="L208" s="1264"/>
      <c r="M208" s="1207"/>
      <c r="N208" s="1203"/>
      <c r="O208" s="1204"/>
      <c r="P208" s="1204"/>
      <c r="Q208" s="1204"/>
      <c r="R208" s="1205"/>
      <c r="T208" s="665"/>
      <c r="U208" s="665"/>
      <c r="V208" s="665"/>
      <c r="W208" s="665"/>
      <c r="X208" s="665"/>
      <c r="Y208" s="665"/>
      <c r="Z208" s="665"/>
      <c r="AA208" s="197"/>
      <c r="AB208" s="197"/>
      <c r="AF208" s="197"/>
    </row>
    <row r="209" spans="1:26" ht="15.75">
      <c r="A209" s="665"/>
      <c r="B209" s="665"/>
      <c r="C209" s="665"/>
      <c r="D209" s="665"/>
      <c r="E209" s="665"/>
      <c r="F209" s="665"/>
      <c r="G209" s="665"/>
      <c r="H209" s="665"/>
      <c r="I209" s="665"/>
      <c r="J209" s="1253" t="s">
        <v>1270</v>
      </c>
      <c r="K209" s="1254"/>
      <c r="L209" s="1255"/>
      <c r="M209" s="172"/>
      <c r="N209" s="1200">
        <f>OPTIONS!N179</f>
        <v>0</v>
      </c>
      <c r="O209" s="1201"/>
      <c r="P209" s="1201"/>
      <c r="Q209" s="1201"/>
      <c r="R209" s="1202"/>
      <c r="T209" s="665"/>
      <c r="U209" s="665"/>
      <c r="V209" s="665"/>
      <c r="W209" s="665"/>
      <c r="X209" s="665"/>
      <c r="Y209" s="665"/>
      <c r="Z209" s="665"/>
    </row>
    <row r="210" spans="1:26" ht="16.5" thickBot="1">
      <c r="A210" s="665"/>
      <c r="B210" s="665"/>
      <c r="C210" s="665"/>
      <c r="D210" s="665"/>
      <c r="E210" s="665"/>
      <c r="F210" s="665"/>
      <c r="G210" s="665"/>
      <c r="H210" s="665"/>
      <c r="I210" s="665"/>
      <c r="J210" s="1265"/>
      <c r="K210" s="1266"/>
      <c r="L210" s="1267"/>
      <c r="M210" s="173"/>
      <c r="N210" s="1203"/>
      <c r="O210" s="1204"/>
      <c r="P210" s="1204"/>
      <c r="Q210" s="1204"/>
      <c r="R210" s="1205"/>
      <c r="T210" s="665"/>
      <c r="U210" s="665"/>
      <c r="V210" s="665"/>
      <c r="W210" s="665"/>
      <c r="X210" s="665"/>
      <c r="Y210" s="665"/>
      <c r="Z210" s="665"/>
    </row>
    <row r="211" spans="1:26" ht="15.75" customHeight="1">
      <c r="A211" s="665"/>
      <c r="B211" s="665"/>
      <c r="C211" s="665"/>
      <c r="D211" s="665"/>
      <c r="E211" s="665"/>
      <c r="F211" s="665"/>
      <c r="G211" s="665"/>
      <c r="H211" s="665"/>
      <c r="I211" s="665"/>
      <c r="J211" s="1265"/>
      <c r="K211" s="1266"/>
      <c r="L211" s="1267"/>
      <c r="M211" s="172"/>
      <c r="N211" s="1268" t="str">
        <f>OPTIONS!N181</f>
        <v/>
      </c>
      <c r="O211" s="1269"/>
      <c r="P211" s="1269"/>
      <c r="Q211" s="1269"/>
      <c r="R211" s="1270"/>
      <c r="T211" s="665"/>
      <c r="U211" s="665"/>
      <c r="V211" s="665"/>
      <c r="W211" s="665"/>
      <c r="X211" s="665"/>
      <c r="Y211" s="665"/>
      <c r="Z211" s="665"/>
    </row>
    <row r="212" spans="1:26" ht="15.75" customHeight="1" thickBot="1">
      <c r="A212" s="665"/>
      <c r="B212" s="665"/>
      <c r="C212" s="665"/>
      <c r="D212" s="665"/>
      <c r="E212" s="665"/>
      <c r="F212" s="665"/>
      <c r="G212" s="665"/>
      <c r="H212" s="665"/>
      <c r="I212" s="665"/>
      <c r="J212" s="1256"/>
      <c r="K212" s="1257"/>
      <c r="L212" s="1258"/>
      <c r="M212" s="173"/>
      <c r="N212" s="1271"/>
      <c r="O212" s="1272"/>
      <c r="P212" s="1272"/>
      <c r="Q212" s="1272"/>
      <c r="R212" s="1273"/>
      <c r="T212" s="665"/>
      <c r="U212" s="665"/>
      <c r="V212" s="665"/>
      <c r="W212" s="665"/>
      <c r="X212" s="665"/>
      <c r="Y212" s="665"/>
      <c r="Z212" s="665"/>
    </row>
    <row r="213" spans="1:26" ht="15.75" customHeight="1">
      <c r="A213" s="665"/>
      <c r="B213" s="665"/>
      <c r="C213" s="665"/>
      <c r="D213" s="665"/>
      <c r="E213" s="665"/>
      <c r="F213" s="665"/>
      <c r="G213" s="665"/>
      <c r="H213" s="665"/>
      <c r="I213" s="665"/>
      <c r="J213" s="665"/>
      <c r="K213" s="665"/>
      <c r="L213" s="665"/>
      <c r="M213" s="665"/>
      <c r="N213" s="665"/>
      <c r="O213" s="665"/>
      <c r="P213" s="665"/>
      <c r="Q213" s="665"/>
      <c r="R213" s="665"/>
      <c r="S213" s="665"/>
      <c r="T213" s="665"/>
      <c r="U213" s="665"/>
      <c r="V213" s="665"/>
      <c r="W213" s="667"/>
      <c r="X213" s="665"/>
      <c r="Y213" s="665"/>
      <c r="Z213" s="665"/>
    </row>
    <row r="214" spans="1:26" ht="15.75" customHeight="1">
      <c r="A214" s="665"/>
      <c r="B214" s="665"/>
      <c r="C214" s="665"/>
      <c r="D214" s="665"/>
      <c r="E214" s="665"/>
      <c r="F214" s="665"/>
      <c r="G214" s="665"/>
      <c r="H214" s="665"/>
      <c r="I214" s="665"/>
      <c r="J214" s="665"/>
      <c r="K214" s="665"/>
      <c r="L214" s="665"/>
      <c r="M214" s="665"/>
      <c r="N214" s="665"/>
      <c r="O214" s="665"/>
      <c r="P214" s="665"/>
      <c r="Q214" s="665"/>
      <c r="R214" s="665"/>
      <c r="S214" s="665"/>
      <c r="T214" s="665"/>
      <c r="U214" s="665"/>
      <c r="V214" s="665"/>
      <c r="W214" s="667"/>
      <c r="X214" s="665"/>
      <c r="Y214" s="665"/>
      <c r="Z214" s="665"/>
    </row>
    <row r="215" spans="1:26">
      <c r="A215" s="665"/>
      <c r="B215" s="665"/>
      <c r="C215" s="665"/>
      <c r="D215" s="665"/>
      <c r="E215" s="665"/>
      <c r="F215" s="665"/>
      <c r="G215" s="665"/>
      <c r="H215" s="665"/>
      <c r="I215" s="665"/>
      <c r="J215" s="665"/>
      <c r="K215" s="665"/>
      <c r="L215" s="665"/>
      <c r="M215" s="665"/>
      <c r="N215" s="672"/>
      <c r="O215" s="665"/>
      <c r="P215" s="665"/>
      <c r="Q215" s="665"/>
      <c r="R215" s="665"/>
      <c r="S215" s="665"/>
      <c r="T215" s="665"/>
      <c r="U215" s="665"/>
      <c r="V215" s="665"/>
      <c r="W215" s="667"/>
      <c r="X215" s="665"/>
      <c r="Y215" s="665"/>
      <c r="Z215" s="665"/>
    </row>
    <row r="216" spans="1:26">
      <c r="A216" s="665"/>
      <c r="B216" s="665"/>
      <c r="C216" s="665"/>
      <c r="D216" s="665"/>
      <c r="E216" s="665"/>
      <c r="F216" s="665"/>
      <c r="G216" s="665"/>
      <c r="H216" s="665"/>
      <c r="I216" s="665"/>
      <c r="J216" s="665"/>
      <c r="K216" s="665"/>
      <c r="L216" s="665"/>
      <c r="M216" s="665"/>
      <c r="N216" s="665"/>
      <c r="O216" s="665"/>
      <c r="P216" s="665"/>
      <c r="Q216" s="665"/>
      <c r="R216" s="665"/>
      <c r="S216" s="665"/>
      <c r="T216" s="665"/>
      <c r="U216" s="665"/>
      <c r="V216" s="665"/>
      <c r="W216" s="667"/>
      <c r="X216" s="665"/>
      <c r="Y216" s="665"/>
      <c r="Z216" s="665"/>
    </row>
    <row r="217" spans="1:26" ht="12.75" customHeight="1">
      <c r="A217" s="665"/>
      <c r="B217" s="665"/>
      <c r="C217" s="665"/>
      <c r="D217" s="665"/>
      <c r="E217" s="665"/>
      <c r="F217" s="665"/>
      <c r="G217" s="665"/>
      <c r="H217" s="665"/>
      <c r="I217" s="665"/>
      <c r="J217" s="665"/>
      <c r="K217" s="665"/>
      <c r="L217" s="665"/>
      <c r="M217" s="665"/>
      <c r="N217" s="665"/>
      <c r="O217" s="665"/>
      <c r="P217" s="665"/>
      <c r="Q217" s="665"/>
      <c r="R217" s="665"/>
      <c r="S217" s="665"/>
      <c r="T217" s="665"/>
      <c r="U217" s="665"/>
      <c r="V217" s="665"/>
      <c r="W217" s="667"/>
      <c r="X217" s="665"/>
      <c r="Y217" s="665"/>
      <c r="Z217" s="665"/>
    </row>
    <row r="218" spans="1:26" ht="13.5" customHeight="1">
      <c r="A218" s="665"/>
      <c r="B218" s="665"/>
      <c r="C218" s="665"/>
      <c r="D218" s="665"/>
      <c r="E218" s="665"/>
      <c r="F218" s="665"/>
      <c r="G218" s="665"/>
      <c r="H218" s="665"/>
      <c r="I218" s="665"/>
      <c r="J218" s="665"/>
      <c r="K218" s="665"/>
      <c r="L218" s="665"/>
      <c r="M218" s="665"/>
      <c r="N218" s="665"/>
      <c r="O218" s="665"/>
      <c r="P218" s="665"/>
      <c r="Q218" s="665"/>
      <c r="R218" s="665"/>
      <c r="S218" s="665"/>
      <c r="T218" s="665"/>
      <c r="U218" s="665"/>
      <c r="V218" s="665"/>
      <c r="W218" s="667"/>
      <c r="X218" s="665"/>
      <c r="Y218" s="665"/>
      <c r="Z218" s="665"/>
    </row>
    <row r="219" spans="1:26">
      <c r="A219" s="665"/>
      <c r="B219" s="665"/>
      <c r="C219" s="665"/>
      <c r="D219" s="665"/>
      <c r="E219" s="665"/>
      <c r="F219" s="665"/>
      <c r="G219" s="665"/>
      <c r="H219" s="665"/>
      <c r="I219" s="665"/>
      <c r="J219" s="665"/>
      <c r="K219" s="665"/>
      <c r="L219" s="665"/>
      <c r="M219" s="665"/>
      <c r="N219" s="665"/>
      <c r="O219" s="665"/>
      <c r="P219" s="665"/>
      <c r="Q219" s="665"/>
      <c r="R219" s="665"/>
      <c r="S219" s="665"/>
      <c r="T219" s="665"/>
      <c r="U219" s="665"/>
      <c r="V219" s="665"/>
      <c r="W219" s="667"/>
      <c r="X219" s="665"/>
      <c r="Y219" s="665"/>
      <c r="Z219" s="665"/>
    </row>
    <row r="220" spans="1:26">
      <c r="A220" s="665"/>
      <c r="B220" s="665"/>
      <c r="C220" s="665"/>
      <c r="D220" s="665"/>
      <c r="E220" s="665"/>
      <c r="F220" s="665"/>
      <c r="G220" s="665"/>
      <c r="H220" s="665"/>
      <c r="I220" s="665"/>
      <c r="J220" s="665"/>
      <c r="K220" s="665"/>
      <c r="L220" s="665"/>
      <c r="M220" s="665"/>
      <c r="N220" s="665"/>
      <c r="O220" s="665"/>
      <c r="P220" s="665"/>
      <c r="Q220" s="665"/>
      <c r="R220" s="665"/>
      <c r="S220" s="665"/>
      <c r="T220" s="665"/>
      <c r="U220" s="665"/>
      <c r="V220" s="665"/>
      <c r="W220" s="667"/>
      <c r="X220" s="665"/>
      <c r="Y220" s="665"/>
      <c r="Z220" s="665"/>
    </row>
    <row r="221" spans="1:26">
      <c r="A221" s="665"/>
      <c r="B221" s="665"/>
      <c r="C221" s="665"/>
      <c r="D221" s="665"/>
      <c r="E221" s="665"/>
      <c r="F221" s="665"/>
      <c r="G221" s="665"/>
      <c r="H221" s="665"/>
      <c r="I221" s="665"/>
      <c r="J221" s="665"/>
      <c r="K221" s="665"/>
      <c r="L221" s="665"/>
      <c r="M221" s="665"/>
      <c r="N221" s="665"/>
      <c r="O221" s="665"/>
      <c r="P221" s="665"/>
      <c r="Q221" s="665"/>
      <c r="R221" s="665"/>
      <c r="S221" s="665"/>
      <c r="T221" s="665"/>
      <c r="U221" s="665"/>
      <c r="V221" s="665"/>
      <c r="W221" s="665"/>
      <c r="X221" s="665"/>
      <c r="Y221" s="665"/>
      <c r="Z221" s="665"/>
    </row>
    <row r="222" spans="1:26">
      <c r="A222" s="665"/>
      <c r="B222" s="665"/>
      <c r="C222" s="665"/>
      <c r="D222" s="665"/>
      <c r="E222" s="665"/>
      <c r="F222" s="665"/>
      <c r="G222" s="665"/>
      <c r="H222" s="665"/>
      <c r="I222" s="665"/>
      <c r="J222" s="665"/>
      <c r="K222" s="665"/>
      <c r="L222" s="665"/>
      <c r="M222" s="665"/>
      <c r="N222" s="665"/>
      <c r="O222" s="665"/>
      <c r="P222" s="665"/>
      <c r="Q222" s="665"/>
      <c r="R222" s="665"/>
      <c r="S222" s="665"/>
      <c r="T222" s="665"/>
      <c r="U222" s="665"/>
      <c r="V222" s="665"/>
      <c r="W222" s="665"/>
      <c r="X222" s="665"/>
      <c r="Y222" s="665"/>
      <c r="Z222" s="665"/>
    </row>
    <row r="223" spans="1:26">
      <c r="A223" s="665"/>
      <c r="B223" s="665"/>
      <c r="C223" s="665"/>
      <c r="D223" s="665"/>
      <c r="E223" s="665"/>
      <c r="F223" s="665"/>
      <c r="G223" s="665"/>
      <c r="H223" s="665"/>
      <c r="I223" s="665"/>
      <c r="J223" s="665"/>
      <c r="K223" s="665"/>
      <c r="L223" s="665"/>
      <c r="M223" s="665"/>
      <c r="N223" s="665"/>
      <c r="O223" s="665"/>
      <c r="P223" s="665"/>
      <c r="Q223" s="665"/>
      <c r="R223" s="665"/>
      <c r="S223" s="665"/>
      <c r="T223" s="665"/>
      <c r="U223" s="665"/>
      <c r="V223" s="665"/>
      <c r="W223" s="665"/>
      <c r="X223" s="665"/>
      <c r="Y223" s="665"/>
      <c r="Z223" s="665"/>
    </row>
    <row r="224" spans="1:26">
      <c r="A224" s="665"/>
      <c r="B224" s="665"/>
      <c r="C224" s="665"/>
      <c r="D224" s="665"/>
      <c r="E224" s="665"/>
      <c r="F224" s="665"/>
      <c r="G224" s="665"/>
      <c r="H224" s="665"/>
      <c r="I224" s="665"/>
      <c r="J224" s="665"/>
      <c r="K224" s="665"/>
      <c r="L224" s="665"/>
      <c r="M224" s="665"/>
      <c r="N224" s="665"/>
      <c r="O224" s="665"/>
      <c r="P224" s="665"/>
      <c r="Q224" s="665"/>
      <c r="R224" s="665"/>
      <c r="S224" s="665"/>
      <c r="T224" s="665"/>
      <c r="U224" s="665"/>
      <c r="V224" s="665"/>
      <c r="W224" s="665"/>
      <c r="X224" s="665"/>
      <c r="Y224" s="665"/>
      <c r="Z224" s="665"/>
    </row>
    <row r="225" spans="1:26">
      <c r="A225" s="665"/>
      <c r="B225" s="665"/>
      <c r="C225" s="665"/>
      <c r="D225" s="665"/>
      <c r="E225" s="665"/>
      <c r="F225" s="665"/>
      <c r="G225" s="665"/>
      <c r="H225" s="665"/>
      <c r="I225" s="665"/>
      <c r="J225" s="665"/>
      <c r="K225" s="665"/>
      <c r="L225" s="665"/>
      <c r="M225" s="665"/>
      <c r="N225" s="665"/>
      <c r="O225" s="665"/>
      <c r="P225" s="665"/>
      <c r="Q225" s="665"/>
      <c r="R225" s="665"/>
      <c r="S225" s="665"/>
      <c r="T225" s="665"/>
      <c r="U225" s="665"/>
      <c r="V225" s="665"/>
      <c r="W225" s="665"/>
      <c r="X225" s="665"/>
      <c r="Y225" s="665"/>
      <c r="Z225" s="665"/>
    </row>
    <row r="226" spans="1:26">
      <c r="A226" s="665"/>
      <c r="B226" s="665"/>
      <c r="C226" s="665"/>
      <c r="D226" s="665"/>
      <c r="E226" s="665"/>
      <c r="F226" s="665"/>
      <c r="G226" s="665"/>
      <c r="H226" s="665"/>
      <c r="I226" s="665"/>
      <c r="J226" s="665"/>
      <c r="K226" s="665"/>
      <c r="L226" s="665"/>
      <c r="M226" s="665"/>
      <c r="N226" s="665"/>
      <c r="O226" s="665"/>
      <c r="P226" s="665"/>
      <c r="Q226" s="665"/>
      <c r="R226" s="665"/>
      <c r="S226" s="665"/>
      <c r="T226" s="665"/>
      <c r="U226" s="665"/>
      <c r="V226" s="665"/>
      <c r="W226" s="665"/>
      <c r="X226" s="665"/>
      <c r="Y226" s="665"/>
      <c r="Z226" s="665"/>
    </row>
    <row r="227" spans="1:26">
      <c r="A227" s="665"/>
      <c r="B227" s="665"/>
      <c r="C227" s="665"/>
      <c r="D227" s="665"/>
      <c r="E227" s="665"/>
      <c r="F227" s="665"/>
      <c r="G227" s="665"/>
      <c r="H227" s="665"/>
      <c r="I227" s="665"/>
      <c r="J227" s="665"/>
      <c r="K227" s="665"/>
      <c r="L227" s="665"/>
      <c r="M227" s="665"/>
      <c r="N227" s="665"/>
      <c r="O227" s="665"/>
      <c r="P227" s="665"/>
      <c r="Q227" s="665"/>
      <c r="R227" s="665"/>
      <c r="S227" s="665"/>
      <c r="T227" s="665"/>
      <c r="U227" s="665"/>
      <c r="V227" s="665"/>
      <c r="W227" s="665"/>
      <c r="X227" s="665"/>
      <c r="Y227" s="665"/>
      <c r="Z227" s="665"/>
    </row>
    <row r="228" spans="1:26">
      <c r="A228" s="665"/>
      <c r="B228" s="665"/>
      <c r="C228" s="665"/>
      <c r="D228" s="665"/>
      <c r="E228" s="665"/>
      <c r="F228" s="665"/>
      <c r="G228" s="665"/>
      <c r="H228" s="665"/>
      <c r="I228" s="665"/>
      <c r="J228" s="665"/>
      <c r="K228" s="665"/>
      <c r="L228" s="665"/>
      <c r="M228" s="665"/>
      <c r="N228" s="665"/>
      <c r="O228" s="665"/>
      <c r="P228" s="665"/>
      <c r="Q228" s="665"/>
      <c r="R228" s="665"/>
      <c r="S228" s="665"/>
      <c r="T228" s="665"/>
      <c r="U228" s="665"/>
      <c r="V228" s="665"/>
      <c r="W228" s="665"/>
      <c r="X228" s="665"/>
      <c r="Y228" s="665"/>
      <c r="Z228" s="665"/>
    </row>
    <row r="229" spans="1:26">
      <c r="A229" s="665"/>
      <c r="B229" s="665"/>
      <c r="C229" s="665"/>
      <c r="D229" s="665"/>
      <c r="E229" s="665"/>
      <c r="F229" s="665"/>
      <c r="G229" s="665"/>
      <c r="H229" s="665"/>
      <c r="I229" s="665"/>
      <c r="J229" s="665"/>
      <c r="K229" s="665"/>
      <c r="L229" s="665"/>
      <c r="M229" s="665"/>
      <c r="N229" s="665"/>
      <c r="O229" s="665"/>
      <c r="P229" s="665"/>
      <c r="Q229" s="665"/>
      <c r="R229" s="665"/>
      <c r="S229" s="665"/>
      <c r="T229" s="665"/>
      <c r="U229" s="665"/>
      <c r="V229" s="665"/>
      <c r="W229" s="665"/>
      <c r="X229" s="665"/>
      <c r="Y229" s="665"/>
      <c r="Z229" s="665"/>
    </row>
    <row r="230" spans="1:26">
      <c r="A230" s="665"/>
      <c r="B230" s="665"/>
      <c r="C230" s="665"/>
      <c r="D230" s="665"/>
      <c r="E230" s="665"/>
      <c r="F230" s="665"/>
      <c r="G230" s="665"/>
      <c r="H230" s="665"/>
      <c r="I230" s="665"/>
      <c r="J230" s="665"/>
      <c r="K230" s="665"/>
      <c r="L230" s="665"/>
      <c r="M230" s="665"/>
      <c r="N230" s="665"/>
      <c r="O230" s="665"/>
      <c r="P230" s="665"/>
      <c r="Q230" s="665"/>
      <c r="R230" s="665"/>
      <c r="S230" s="665"/>
      <c r="T230" s="665"/>
      <c r="U230" s="665"/>
      <c r="V230" s="665"/>
      <c r="W230" s="665"/>
      <c r="X230" s="665"/>
      <c r="Y230" s="665"/>
      <c r="Z230" s="665"/>
    </row>
    <row r="231" spans="1:26">
      <c r="A231" s="665"/>
      <c r="B231" s="665"/>
      <c r="C231" s="665"/>
      <c r="D231" s="665"/>
      <c r="E231" s="665"/>
      <c r="F231" s="665"/>
      <c r="G231" s="665"/>
      <c r="H231" s="665"/>
      <c r="I231" s="665"/>
      <c r="J231" s="665"/>
      <c r="K231" s="665"/>
      <c r="L231" s="665"/>
      <c r="M231" s="665"/>
      <c r="N231" s="665"/>
      <c r="O231" s="665"/>
      <c r="P231" s="665"/>
      <c r="Q231" s="665"/>
      <c r="R231" s="665"/>
      <c r="S231" s="665"/>
      <c r="T231" s="665"/>
      <c r="U231" s="665"/>
      <c r="V231" s="665"/>
      <c r="W231" s="665"/>
      <c r="X231" s="665"/>
      <c r="Y231" s="665"/>
      <c r="Z231" s="665"/>
    </row>
    <row r="232" spans="1:26">
      <c r="A232" s="665"/>
      <c r="B232" s="665"/>
      <c r="C232" s="665"/>
      <c r="D232" s="665"/>
      <c r="E232" s="665"/>
      <c r="F232" s="665"/>
      <c r="G232" s="665"/>
      <c r="H232" s="665"/>
      <c r="I232" s="665"/>
      <c r="J232" s="665"/>
      <c r="K232" s="665"/>
      <c r="L232" s="665"/>
      <c r="M232" s="665"/>
      <c r="N232" s="665"/>
      <c r="O232" s="665"/>
      <c r="P232" s="665"/>
      <c r="Q232" s="665"/>
      <c r="R232" s="665"/>
      <c r="S232" s="665"/>
      <c r="T232" s="665"/>
      <c r="U232" s="665"/>
      <c r="V232" s="665"/>
      <c r="W232" s="665"/>
      <c r="X232" s="665"/>
      <c r="Y232" s="665"/>
      <c r="Z232" s="665"/>
    </row>
    <row r="233" spans="1:26">
      <c r="A233" s="665"/>
      <c r="B233" s="665"/>
      <c r="C233" s="665"/>
      <c r="D233" s="665"/>
      <c r="E233" s="665"/>
      <c r="F233" s="665"/>
      <c r="G233" s="665"/>
      <c r="H233" s="665"/>
      <c r="I233" s="665"/>
      <c r="J233" s="665"/>
      <c r="K233" s="665"/>
      <c r="L233" s="665"/>
      <c r="M233" s="665"/>
      <c r="N233" s="665"/>
      <c r="O233" s="665"/>
      <c r="P233" s="665"/>
      <c r="Q233" s="665"/>
      <c r="R233" s="665"/>
      <c r="S233" s="665"/>
      <c r="T233" s="665"/>
      <c r="U233" s="665"/>
      <c r="V233" s="665"/>
      <c r="W233" s="665"/>
      <c r="X233" s="665"/>
      <c r="Y233" s="665"/>
      <c r="Z233" s="665"/>
    </row>
    <row r="234" spans="1:26">
      <c r="A234" s="665"/>
      <c r="B234" s="665"/>
      <c r="C234" s="665"/>
      <c r="D234" s="665"/>
      <c r="E234" s="665"/>
      <c r="F234" s="665"/>
      <c r="G234" s="665"/>
      <c r="H234" s="665"/>
      <c r="I234" s="665"/>
      <c r="J234" s="665"/>
      <c r="K234" s="665"/>
      <c r="L234" s="665"/>
      <c r="M234" s="665"/>
      <c r="N234" s="665"/>
      <c r="O234" s="665"/>
      <c r="P234" s="665"/>
      <c r="Q234" s="665"/>
      <c r="R234" s="665"/>
      <c r="S234" s="665"/>
      <c r="T234" s="665"/>
      <c r="U234" s="665"/>
      <c r="V234" s="665"/>
      <c r="W234" s="665"/>
      <c r="X234" s="665"/>
      <c r="Y234" s="665"/>
      <c r="Z234" s="665"/>
    </row>
    <row r="235" spans="1:26">
      <c r="A235" s="665"/>
      <c r="B235" s="665"/>
      <c r="C235" s="665"/>
      <c r="D235" s="665"/>
      <c r="E235" s="665"/>
      <c r="F235" s="665"/>
      <c r="G235" s="665"/>
      <c r="H235" s="665"/>
      <c r="I235" s="665"/>
      <c r="J235" s="665"/>
      <c r="K235" s="665"/>
      <c r="L235" s="665"/>
      <c r="M235" s="665"/>
      <c r="N235" s="665"/>
      <c r="O235" s="665"/>
      <c r="P235" s="665"/>
      <c r="Q235" s="665"/>
      <c r="R235" s="665"/>
      <c r="S235" s="665"/>
      <c r="T235" s="665"/>
      <c r="U235" s="665"/>
      <c r="V235" s="665"/>
      <c r="W235" s="665"/>
      <c r="X235" s="665"/>
      <c r="Y235" s="665"/>
      <c r="Z235" s="665"/>
    </row>
    <row r="236" spans="1:26">
      <c r="A236" s="665"/>
      <c r="B236" s="665"/>
      <c r="C236" s="665"/>
      <c r="D236" s="665"/>
      <c r="E236" s="665"/>
      <c r="F236" s="665"/>
      <c r="G236" s="665"/>
      <c r="H236" s="665"/>
      <c r="I236" s="665"/>
      <c r="J236" s="665"/>
      <c r="K236" s="665"/>
      <c r="L236" s="665"/>
      <c r="M236" s="665"/>
      <c r="N236" s="665"/>
      <c r="O236" s="665"/>
      <c r="P236" s="665"/>
      <c r="Q236" s="665"/>
      <c r="R236" s="665"/>
      <c r="S236" s="665"/>
      <c r="T236" s="665"/>
      <c r="U236" s="665"/>
      <c r="V236" s="665"/>
      <c r="W236" s="665"/>
      <c r="X236" s="665"/>
      <c r="Y236" s="665"/>
      <c r="Z236" s="665"/>
    </row>
    <row r="237" spans="1:26">
      <c r="A237" s="665"/>
      <c r="B237" s="665"/>
      <c r="C237" s="665"/>
      <c r="D237" s="665"/>
      <c r="E237" s="665"/>
      <c r="F237" s="665"/>
      <c r="G237" s="665"/>
      <c r="H237" s="665"/>
      <c r="I237" s="665"/>
      <c r="J237" s="665"/>
      <c r="K237" s="665"/>
      <c r="L237" s="665"/>
      <c r="M237" s="665"/>
      <c r="N237" s="665"/>
      <c r="O237" s="665"/>
      <c r="P237" s="665"/>
      <c r="Q237" s="665"/>
      <c r="R237" s="665"/>
      <c r="S237" s="665"/>
      <c r="T237" s="665"/>
      <c r="U237" s="665"/>
      <c r="V237" s="665"/>
      <c r="W237" s="665"/>
      <c r="X237" s="665"/>
      <c r="Y237" s="665"/>
      <c r="Z237" s="665"/>
    </row>
    <row r="238" spans="1:26">
      <c r="A238" s="665"/>
      <c r="B238" s="665"/>
      <c r="C238" s="665"/>
      <c r="D238" s="665"/>
      <c r="E238" s="665"/>
      <c r="F238" s="665"/>
      <c r="G238" s="665"/>
      <c r="H238" s="665"/>
      <c r="I238" s="665"/>
      <c r="J238" s="665"/>
      <c r="K238" s="665"/>
      <c r="L238" s="665"/>
      <c r="M238" s="665"/>
      <c r="N238" s="665"/>
      <c r="O238" s="665"/>
      <c r="P238" s="665"/>
      <c r="Q238" s="665"/>
      <c r="R238" s="665"/>
      <c r="S238" s="665"/>
      <c r="T238" s="665"/>
      <c r="U238" s="665"/>
      <c r="V238" s="665"/>
      <c r="W238" s="665"/>
      <c r="X238" s="665"/>
      <c r="Y238" s="665"/>
      <c r="Z238" s="665"/>
    </row>
  </sheetData>
  <mergeCells count="213">
    <mergeCell ref="V29:V30"/>
    <mergeCell ref="V25:V26"/>
    <mergeCell ref="X25:X26"/>
    <mergeCell ref="Y25:Y26"/>
    <mergeCell ref="W29:W30"/>
    <mergeCell ref="W25:W26"/>
    <mergeCell ref="X29:X30"/>
    <mergeCell ref="Y29:Y30"/>
    <mergeCell ref="X27:X28"/>
    <mergeCell ref="Y27:Y28"/>
    <mergeCell ref="J203:L204"/>
    <mergeCell ref="J205:L206"/>
    <mergeCell ref="J209:L212"/>
    <mergeCell ref="J207:L208"/>
    <mergeCell ref="M207:M208"/>
    <mergeCell ref="N207:R208"/>
    <mergeCell ref="N209:R210"/>
    <mergeCell ref="N211:R212"/>
    <mergeCell ref="N193:R194"/>
    <mergeCell ref="N195:R196"/>
    <mergeCell ref="M203:M204"/>
    <mergeCell ref="N203:R204"/>
    <mergeCell ref="N205:R206"/>
    <mergeCell ref="J201:R202"/>
    <mergeCell ref="N189:R190"/>
    <mergeCell ref="M191:M192"/>
    <mergeCell ref="N191:R192"/>
    <mergeCell ref="B160:B164"/>
    <mergeCell ref="H160:H164"/>
    <mergeCell ref="K160:K164"/>
    <mergeCell ref="O160:O164"/>
    <mergeCell ref="P160:P164"/>
    <mergeCell ref="R160:R164"/>
    <mergeCell ref="A184:B185"/>
    <mergeCell ref="J189:L190"/>
    <mergeCell ref="J191:L192"/>
    <mergeCell ref="J187:L188"/>
    <mergeCell ref="N187:R188"/>
    <mergeCell ref="H174:H179"/>
    <mergeCell ref="K174:K179"/>
    <mergeCell ref="O174:O179"/>
    <mergeCell ref="P174:P179"/>
    <mergeCell ref="R174:R179"/>
    <mergeCell ref="A181:B183"/>
    <mergeCell ref="C188:C190"/>
    <mergeCell ref="C191:C200"/>
    <mergeCell ref="A174:B179"/>
    <mergeCell ref="J193:L196"/>
    <mergeCell ref="B152:B155"/>
    <mergeCell ref="H152:H155"/>
    <mergeCell ref="K152:K155"/>
    <mergeCell ref="O152:O155"/>
    <mergeCell ref="P152:P155"/>
    <mergeCell ref="R152:R155"/>
    <mergeCell ref="S160:S164"/>
    <mergeCell ref="T160:T164"/>
    <mergeCell ref="B165:B169"/>
    <mergeCell ref="H165:H169"/>
    <mergeCell ref="K165:K169"/>
    <mergeCell ref="O165:O169"/>
    <mergeCell ref="P165:P169"/>
    <mergeCell ref="R165:R169"/>
    <mergeCell ref="S165:S169"/>
    <mergeCell ref="T165:T169"/>
    <mergeCell ref="B156:B159"/>
    <mergeCell ref="B144:B151"/>
    <mergeCell ref="H144:H151"/>
    <mergeCell ref="K144:K151"/>
    <mergeCell ref="O144:O151"/>
    <mergeCell ref="P144:P151"/>
    <mergeCell ref="R144:R151"/>
    <mergeCell ref="S144:S151"/>
    <mergeCell ref="T144:T151"/>
    <mergeCell ref="B136:B143"/>
    <mergeCell ref="H136:H143"/>
    <mergeCell ref="K136:K143"/>
    <mergeCell ref="O136:O143"/>
    <mergeCell ref="P136:P143"/>
    <mergeCell ref="R136:R143"/>
    <mergeCell ref="B121:B135"/>
    <mergeCell ref="H121:H135"/>
    <mergeCell ref="K121:K135"/>
    <mergeCell ref="O121:O135"/>
    <mergeCell ref="P121:P135"/>
    <mergeCell ref="R121:R135"/>
    <mergeCell ref="S121:S135"/>
    <mergeCell ref="T121:T135"/>
    <mergeCell ref="B105:B120"/>
    <mergeCell ref="H105:H120"/>
    <mergeCell ref="K105:K120"/>
    <mergeCell ref="O105:O120"/>
    <mergeCell ref="P105:P120"/>
    <mergeCell ref="R105:R120"/>
    <mergeCell ref="B61:B82"/>
    <mergeCell ref="H61:H82"/>
    <mergeCell ref="K61:K82"/>
    <mergeCell ref="O61:O82"/>
    <mergeCell ref="P61:P82"/>
    <mergeCell ref="R61:R82"/>
    <mergeCell ref="S61:S82"/>
    <mergeCell ref="T61:T82"/>
    <mergeCell ref="S105:S120"/>
    <mergeCell ref="T105:T120"/>
    <mergeCell ref="B83:B104"/>
    <mergeCell ref="H83:H104"/>
    <mergeCell ref="K83:K104"/>
    <mergeCell ref="O83:O104"/>
    <mergeCell ref="P83:P104"/>
    <mergeCell ref="R83:R104"/>
    <mergeCell ref="S83:S104"/>
    <mergeCell ref="T83:T104"/>
    <mergeCell ref="B49:B60"/>
    <mergeCell ref="H49:H60"/>
    <mergeCell ref="K49:K60"/>
    <mergeCell ref="O49:O60"/>
    <mergeCell ref="P49:P60"/>
    <mergeCell ref="R49:R60"/>
    <mergeCell ref="S49:S60"/>
    <mergeCell ref="B31:B48"/>
    <mergeCell ref="H31:H48"/>
    <mergeCell ref="K31:K48"/>
    <mergeCell ref="O31:O48"/>
    <mergeCell ref="P31:P48"/>
    <mergeCell ref="R31:R48"/>
    <mergeCell ref="B25:B30"/>
    <mergeCell ref="H25:H30"/>
    <mergeCell ref="K25:K30"/>
    <mergeCell ref="O25:O30"/>
    <mergeCell ref="P25:P30"/>
    <mergeCell ref="R25:R30"/>
    <mergeCell ref="S25:S30"/>
    <mergeCell ref="T25:T30"/>
    <mergeCell ref="B18:B24"/>
    <mergeCell ref="H18:H24"/>
    <mergeCell ref="K18:K24"/>
    <mergeCell ref="O18:O24"/>
    <mergeCell ref="P18:P24"/>
    <mergeCell ref="R18:R24"/>
    <mergeCell ref="Q3:Q4"/>
    <mergeCell ref="R3:R4"/>
    <mergeCell ref="S5:S10"/>
    <mergeCell ref="T5:T10"/>
    <mergeCell ref="B11:B17"/>
    <mergeCell ref="H11:H17"/>
    <mergeCell ref="K11:K17"/>
    <mergeCell ref="O11:O17"/>
    <mergeCell ref="P11:P17"/>
    <mergeCell ref="R11:R17"/>
    <mergeCell ref="S11:S17"/>
    <mergeCell ref="T11:T17"/>
    <mergeCell ref="B5:B10"/>
    <mergeCell ref="H5:H10"/>
    <mergeCell ref="K5:K10"/>
    <mergeCell ref="O5:O10"/>
    <mergeCell ref="P5:P10"/>
    <mergeCell ref="R5:R10"/>
    <mergeCell ref="T3:T4"/>
    <mergeCell ref="L3:O3"/>
    <mergeCell ref="A2:B3"/>
    <mergeCell ref="F3:K3"/>
    <mergeCell ref="C1:E3"/>
    <mergeCell ref="F1:R1"/>
    <mergeCell ref="S174:S179"/>
    <mergeCell ref="T174:T179"/>
    <mergeCell ref="S18:S24"/>
    <mergeCell ref="T18:T24"/>
    <mergeCell ref="S31:S48"/>
    <mergeCell ref="T31:T48"/>
    <mergeCell ref="T49:T60"/>
    <mergeCell ref="S136:S143"/>
    <mergeCell ref="T136:T143"/>
    <mergeCell ref="S152:S155"/>
    <mergeCell ref="T152:T155"/>
    <mergeCell ref="U105:U120"/>
    <mergeCell ref="U121:U135"/>
    <mergeCell ref="U136:U143"/>
    <mergeCell ref="U144:U151"/>
    <mergeCell ref="U152:U155"/>
    <mergeCell ref="U160:U164"/>
    <mergeCell ref="U165:U169"/>
    <mergeCell ref="U3:U4"/>
    <mergeCell ref="U5:U10"/>
    <mergeCell ref="U11:U17"/>
    <mergeCell ref="U18:U24"/>
    <mergeCell ref="U25:U30"/>
    <mergeCell ref="U31:U48"/>
    <mergeCell ref="U49:U60"/>
    <mergeCell ref="U61:U82"/>
    <mergeCell ref="U83:U104"/>
    <mergeCell ref="P3:P4"/>
    <mergeCell ref="U174:U185"/>
    <mergeCell ref="H156:H159"/>
    <mergeCell ref="K156:K159"/>
    <mergeCell ref="L156:L159"/>
    <mergeCell ref="O156:O159"/>
    <mergeCell ref="P156:P159"/>
    <mergeCell ref="R156:R159"/>
    <mergeCell ref="S156:S159"/>
    <mergeCell ref="T156:T159"/>
    <mergeCell ref="U156:U159"/>
    <mergeCell ref="J181:J183"/>
    <mergeCell ref="G181:I181"/>
    <mergeCell ref="G182:I182"/>
    <mergeCell ref="G183:I183"/>
    <mergeCell ref="G184:I184"/>
    <mergeCell ref="G185:I185"/>
    <mergeCell ref="J184:J185"/>
    <mergeCell ref="K181:K185"/>
    <mergeCell ref="L181:N183"/>
    <mergeCell ref="L184:N185"/>
    <mergeCell ref="O181:Q183"/>
    <mergeCell ref="O184:Q185"/>
    <mergeCell ref="R181:R185"/>
  </mergeCells>
  <phoneticPr fontId="120" type="noConversion"/>
  <conditionalFormatting sqref="C105:C169">
    <cfRule type="expression" dxfId="43" priority="17">
      <formula>E105&lt;=0</formula>
    </cfRule>
  </conditionalFormatting>
  <conditionalFormatting sqref="C174:C179 C181:C185">
    <cfRule type="expression" dxfId="42" priority="11">
      <formula>E174&lt;=0</formula>
    </cfRule>
  </conditionalFormatting>
  <conditionalFormatting sqref="C5:D82 C83:C87 D83:D104 C88:D104">
    <cfRule type="expression" dxfId="41" priority="25">
      <formula>E5&lt;=0</formula>
    </cfRule>
  </conditionalFormatting>
  <conditionalFormatting sqref="D5:D169">
    <cfRule type="expression" dxfId="40" priority="19">
      <formula>E5&lt;=0</formula>
    </cfRule>
  </conditionalFormatting>
  <conditionalFormatting sqref="D84:D87">
    <cfRule type="expression" dxfId="39" priority="18">
      <formula>C84&lt;=0</formula>
    </cfRule>
  </conditionalFormatting>
  <conditionalFormatting sqref="D174:D179">
    <cfRule type="expression" dxfId="38" priority="12">
      <formula>E174&lt;=0</formula>
    </cfRule>
  </conditionalFormatting>
  <conditionalFormatting sqref="F5:F169">
    <cfRule type="expression" dxfId="37" priority="27">
      <formula>E5&lt;=0</formula>
    </cfRule>
  </conditionalFormatting>
  <conditionalFormatting sqref="F174:F179 F181:F185">
    <cfRule type="expression" dxfId="36" priority="14">
      <formula>E174&lt;=0</formula>
    </cfRule>
  </conditionalFormatting>
  <conditionalFormatting sqref="L156">
    <cfRule type="expression" dxfId="35" priority="4">
      <formula>E156&lt;=0</formula>
    </cfRule>
  </conditionalFormatting>
  <conditionalFormatting sqref="L5:M155 L160:M169">
    <cfRule type="expression" dxfId="34" priority="26">
      <formula>E5&lt;=0</formula>
    </cfRule>
  </conditionalFormatting>
  <conditionalFormatting sqref="L174:M179">
    <cfRule type="expression" dxfId="33" priority="13">
      <formula>E174&lt;=0</formula>
    </cfRule>
  </conditionalFormatting>
  <conditionalFormatting sqref="M156:M159">
    <cfRule type="expression" dxfId="32" priority="3">
      <formula>F156&lt;=0</formula>
    </cfRule>
  </conditionalFormatting>
  <conditionalFormatting sqref="N195 N211">
    <cfRule type="cellIs" dxfId="31" priority="23" operator="lessThan">
      <formula>0.19</formula>
    </cfRule>
  </conditionalFormatting>
  <conditionalFormatting sqref="N195:R196">
    <cfRule type="cellIs" dxfId="30" priority="24" operator="lessThan">
      <formula>0.19</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2369" r:id="rId3" name="Drop Down 1">
              <controlPr defaultSize="0" autoLine="0" autoPict="0">
                <anchor moveWithCells="1">
                  <from>
                    <xdr:col>21</xdr:col>
                    <xdr:colOff>561975</xdr:colOff>
                    <xdr:row>24</xdr:row>
                    <xdr:rowOff>38100</xdr:rowOff>
                  </from>
                  <to>
                    <xdr:col>22</xdr:col>
                    <xdr:colOff>476250</xdr:colOff>
                    <xdr:row>30</xdr:row>
                    <xdr:rowOff>133350</xdr:rowOff>
                  </to>
                </anchor>
              </controlPr>
            </control>
          </mc:Choice>
        </mc:AlternateContent>
        <mc:AlternateContent xmlns:mc="http://schemas.openxmlformats.org/markup-compatibility/2006">
          <mc:Choice Requires="x14">
            <control shapeId="442370" r:id="rId4" name="Drop Down 2">
              <controlPr defaultSize="0" autoLine="0" autoPict="0">
                <anchor moveWithCells="1">
                  <from>
                    <xdr:col>21</xdr:col>
                    <xdr:colOff>542925</xdr:colOff>
                    <xdr:row>28</xdr:row>
                    <xdr:rowOff>28575</xdr:rowOff>
                  </from>
                  <to>
                    <xdr:col>22</xdr:col>
                    <xdr:colOff>581025</xdr:colOff>
                    <xdr:row>48</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3435-8869-4B6D-AC44-FCA19443D8EC}">
  <sheetPr>
    <tabColor rgb="FFFFFF00"/>
  </sheetPr>
  <dimension ref="A1:AF204"/>
  <sheetViews>
    <sheetView zoomScaleNormal="100" workbookViewId="0">
      <pane xSplit="5" ySplit="4" topLeftCell="F5" activePane="bottomRight" state="frozen"/>
      <selection pane="topRight" activeCell="E1" sqref="E1"/>
      <selection pane="bottomLeft" activeCell="A5" sqref="A5"/>
      <selection pane="bottomRight" activeCell="G173" sqref="G173"/>
    </sheetView>
  </sheetViews>
  <sheetFormatPr baseColWidth="10" defaultColWidth="11.42578125" defaultRowHeight="12.75" outlineLevelRow="1"/>
  <cols>
    <col min="1" max="1" width="9.140625" style="23" customWidth="1"/>
    <col min="2" max="2" width="17.85546875" style="23" customWidth="1"/>
    <col min="3" max="3" width="44.7109375" style="23" bestFit="1" customWidth="1"/>
    <col min="4" max="4" width="8" style="23" bestFit="1" customWidth="1"/>
    <col min="5" max="5" width="7.140625" style="23" customWidth="1"/>
    <col min="6" max="6" width="11.42578125" style="23"/>
    <col min="7" max="11" width="13.28515625" style="23" bestFit="1" customWidth="1"/>
    <col min="12" max="12" width="9" style="23" customWidth="1"/>
    <col min="13" max="13" width="10" style="23" bestFit="1" customWidth="1"/>
    <col min="14" max="16" width="11.42578125" style="23"/>
    <col min="17" max="17" width="13.85546875" style="23" bestFit="1" customWidth="1"/>
    <col min="18" max="18" width="16.5703125" style="23" customWidth="1"/>
    <col min="19" max="19" width="15" style="23" hidden="1" customWidth="1"/>
    <col min="20" max="20" width="13.28515625" style="23" bestFit="1" customWidth="1"/>
    <col min="21" max="21" width="16.5703125" style="23" customWidth="1"/>
    <col min="22" max="22" width="14.7109375" style="23" customWidth="1"/>
    <col min="23" max="23" width="9.28515625" style="25" customWidth="1"/>
    <col min="24" max="24" width="12.85546875" style="23" bestFit="1" customWidth="1"/>
    <col min="25" max="26" width="11.42578125" style="23"/>
    <col min="27" max="27" width="26.140625" style="23" customWidth="1"/>
    <col min="28" max="28" width="12.28515625" style="23" bestFit="1" customWidth="1"/>
    <col min="29" max="31" width="11.42578125" style="23"/>
    <col min="32" max="32" width="12.28515625" style="23" bestFit="1" customWidth="1"/>
    <col min="33" max="16384" width="11.42578125" style="23"/>
  </cols>
  <sheetData>
    <row r="1" spans="1:23" ht="39" customHeight="1" thickBot="1">
      <c r="A1" s="22"/>
      <c r="B1" s="22" t="e" vm="1">
        <f>INDEX(ER2A!$E$1:$E$13,ER2A!$B$17)</f>
        <v>#VALUE!</v>
      </c>
      <c r="C1" s="1313" t="str">
        <f>('DEVIS CLT - SE'!H1)&amp;" - "&amp;('DEVIS CLT - SE'!B6)&amp;" - "&amp;('DEVIS CLT - SE'!B7)</f>
        <v xml:space="preserve"> - Affaire - Lieu</v>
      </c>
      <c r="D1" s="1314"/>
      <c r="E1" s="1315"/>
      <c r="F1" s="1322" t="s">
        <v>454</v>
      </c>
      <c r="G1" s="1323"/>
      <c r="H1" s="1323"/>
      <c r="I1" s="1323"/>
      <c r="J1" s="1323"/>
      <c r="K1" s="1323"/>
      <c r="L1" s="1323"/>
      <c r="M1" s="1323"/>
      <c r="N1" s="1323"/>
      <c r="O1" s="1323"/>
      <c r="P1" s="1323"/>
      <c r="Q1" s="1323"/>
      <c r="R1" s="1324"/>
      <c r="S1" s="22"/>
      <c r="T1" s="22"/>
      <c r="U1" s="22"/>
      <c r="V1" s="23" t="s">
        <v>453</v>
      </c>
      <c r="W1" s="24">
        <f>INSTAL!W1</f>
        <v>80</v>
      </c>
    </row>
    <row r="2" spans="1:23" ht="13.5" thickBot="1">
      <c r="A2" s="1325" t="s">
        <v>2580</v>
      </c>
      <c r="B2" s="1326"/>
      <c r="C2" s="1316"/>
      <c r="D2" s="1317"/>
      <c r="E2" s="1318"/>
      <c r="F2" s="22"/>
      <c r="G2" s="22"/>
      <c r="H2" s="22"/>
      <c r="I2" s="22"/>
      <c r="J2" s="22"/>
      <c r="K2" s="22"/>
      <c r="L2" s="22"/>
      <c r="M2" s="22"/>
      <c r="N2" s="22"/>
      <c r="O2" s="22"/>
      <c r="P2" s="22"/>
      <c r="Q2" s="22"/>
      <c r="R2" s="22"/>
      <c r="S2" s="22"/>
      <c r="T2" s="22"/>
      <c r="U2" s="22"/>
      <c r="V2" s="23" t="s">
        <v>455</v>
      </c>
      <c r="W2" s="24">
        <f>INSTAL!W2</f>
        <v>0.98</v>
      </c>
    </row>
    <row r="3" spans="1:23" ht="24.75" customHeight="1" thickBot="1">
      <c r="A3" s="1327"/>
      <c r="B3" s="1328"/>
      <c r="C3" s="1319"/>
      <c r="D3" s="1320"/>
      <c r="E3" s="1321"/>
      <c r="F3" s="1153" t="s">
        <v>458</v>
      </c>
      <c r="G3" s="1153"/>
      <c r="H3" s="1153"/>
      <c r="I3" s="1153"/>
      <c r="J3" s="1153"/>
      <c r="K3" s="1154"/>
      <c r="L3" s="1152" t="s">
        <v>453</v>
      </c>
      <c r="M3" s="1153"/>
      <c r="N3" s="1153"/>
      <c r="O3" s="1154"/>
      <c r="P3" s="1051" t="s">
        <v>1271</v>
      </c>
      <c r="Q3" s="1128" t="s">
        <v>1272</v>
      </c>
      <c r="R3" s="1128" t="s">
        <v>459</v>
      </c>
      <c r="S3" s="26"/>
      <c r="T3" s="1150" t="s">
        <v>465</v>
      </c>
      <c r="U3" s="1112" t="s">
        <v>459</v>
      </c>
      <c r="V3" s="23" t="s">
        <v>456</v>
      </c>
      <c r="W3" s="24">
        <f>INSTAL!W3</f>
        <v>20.5</v>
      </c>
    </row>
    <row r="4" spans="1:23" s="28" customFormat="1" ht="16.5" thickBot="1">
      <c r="A4" s="27"/>
      <c r="B4" s="27"/>
      <c r="C4" s="27"/>
      <c r="D4" s="27" t="s">
        <v>2437</v>
      </c>
      <c r="E4" s="584" t="s">
        <v>1273</v>
      </c>
      <c r="F4" s="585" t="s">
        <v>460</v>
      </c>
      <c r="G4" s="585" t="s">
        <v>461</v>
      </c>
      <c r="H4" s="585" t="s">
        <v>461</v>
      </c>
      <c r="I4" s="585" t="s">
        <v>462</v>
      </c>
      <c r="J4" s="604" t="s">
        <v>463</v>
      </c>
      <c r="K4" s="585" t="s">
        <v>2487</v>
      </c>
      <c r="L4" s="176" t="s">
        <v>464</v>
      </c>
      <c r="M4" s="176" t="s">
        <v>1274</v>
      </c>
      <c r="N4" s="604" t="s">
        <v>463</v>
      </c>
      <c r="O4" s="176" t="s">
        <v>2487</v>
      </c>
      <c r="P4" s="1052"/>
      <c r="Q4" s="1129"/>
      <c r="R4" s="1129"/>
      <c r="S4" s="586" t="s">
        <v>465</v>
      </c>
      <c r="T4" s="1151"/>
      <c r="U4" s="1113"/>
      <c r="V4" s="23" t="s">
        <v>457</v>
      </c>
      <c r="W4" s="24">
        <f>INSTAL!W4</f>
        <v>95</v>
      </c>
    </row>
    <row r="5" spans="1:23" ht="12.75" customHeight="1">
      <c r="A5" s="177"/>
      <c r="B5" s="1145" t="s">
        <v>452</v>
      </c>
      <c r="C5" s="629" t="str">
        <f>'CHIFFRAGE GE'!E14</f>
        <v>KD110</v>
      </c>
      <c r="D5" s="630"/>
      <c r="E5" s="630"/>
      <c r="F5" s="631">
        <f>'CHIFFRAGE GE'!F271</f>
        <v>15940.599999999999</v>
      </c>
      <c r="G5" s="590">
        <f>+E5*F5</f>
        <v>0</v>
      </c>
      <c r="H5" s="1146">
        <f>SUM(G5:G10)</f>
        <v>0</v>
      </c>
      <c r="I5" s="591" t="str">
        <f>IF(ISBLANK(E5),"",F5*$S$5)</f>
        <v/>
      </c>
      <c r="J5" s="181">
        <f t="shared" ref="J5:J54" si="0">IFERROR(E5*I5,0)</f>
        <v>0</v>
      </c>
      <c r="K5" s="1146">
        <f>SUM(J5:J10)</f>
        <v>0</v>
      </c>
      <c r="L5" s="631">
        <v>2</v>
      </c>
      <c r="M5" s="592">
        <f t="shared" ref="M5:M10" si="1">E5*L5</f>
        <v>0</v>
      </c>
      <c r="N5" s="181">
        <f t="shared" ref="N5:N54" si="2">M5*$W$1</f>
        <v>0</v>
      </c>
      <c r="O5" s="1147">
        <f>SUM(N5:N10)</f>
        <v>0</v>
      </c>
      <c r="P5" s="1148">
        <f>SUM(M5:M10)</f>
        <v>0</v>
      </c>
      <c r="Q5" s="593">
        <f>IFERROR(J5+N5,"")</f>
        <v>0</v>
      </c>
      <c r="R5" s="1149">
        <f>K5+O5</f>
        <v>0</v>
      </c>
      <c r="S5" s="1130">
        <f>T5+1</f>
        <v>1.25</v>
      </c>
      <c r="T5" s="1131">
        <f>'CHIFFRAGE GE'!H19</f>
        <v>0.25</v>
      </c>
      <c r="U5" s="1114">
        <f>IF(R5=0,R5,R5+(($U$160)*((R5/($R$157+$R$158-$R$142)))))</f>
        <v>0</v>
      </c>
    </row>
    <row r="6" spans="1:23" ht="12.75" customHeight="1">
      <c r="A6" s="177"/>
      <c r="B6" s="1133"/>
      <c r="C6" s="558" t="s">
        <v>1275</v>
      </c>
      <c r="D6" s="559"/>
      <c r="E6" s="559"/>
      <c r="F6" s="560"/>
      <c r="G6" s="179">
        <f t="shared" ref="G6:G92" si="3">+E6*F6</f>
        <v>0</v>
      </c>
      <c r="H6" s="1136"/>
      <c r="I6" s="180" t="str">
        <f>IF(ISBLANK(E6),"",F6*$S$5)</f>
        <v/>
      </c>
      <c r="J6" s="181">
        <f t="shared" si="0"/>
        <v>0</v>
      </c>
      <c r="K6" s="1136"/>
      <c r="L6" s="560"/>
      <c r="M6" s="570">
        <f t="shared" si="1"/>
        <v>0</v>
      </c>
      <c r="N6" s="181">
        <f t="shared" si="2"/>
        <v>0</v>
      </c>
      <c r="O6" s="1139"/>
      <c r="P6" s="1142"/>
      <c r="Q6" s="195">
        <f t="shared" ref="Q6:Q92" si="4">IFERROR(J6+N6,"")</f>
        <v>0</v>
      </c>
      <c r="R6" s="1144"/>
      <c r="S6" s="1067"/>
      <c r="T6" s="1132"/>
      <c r="U6" s="1115"/>
    </row>
    <row r="7" spans="1:23" ht="12.75" customHeight="1">
      <c r="A7" s="177"/>
      <c r="B7" s="1133"/>
      <c r="C7" s="558" t="s">
        <v>1276</v>
      </c>
      <c r="D7" s="559"/>
      <c r="E7" s="559"/>
      <c r="F7" s="560">
        <v>250</v>
      </c>
      <c r="G7" s="179">
        <f t="shared" si="3"/>
        <v>0</v>
      </c>
      <c r="H7" s="1136"/>
      <c r="I7" s="180" t="str">
        <f t="shared" ref="I7:I10" si="5">IF(ISBLANK(E7),"",F7*$S$5)</f>
        <v/>
      </c>
      <c r="J7" s="181">
        <f t="shared" si="0"/>
        <v>0</v>
      </c>
      <c r="K7" s="1136"/>
      <c r="L7" s="560">
        <v>10</v>
      </c>
      <c r="M7" s="570">
        <f t="shared" si="1"/>
        <v>0</v>
      </c>
      <c r="N7" s="181">
        <f t="shared" si="2"/>
        <v>0</v>
      </c>
      <c r="O7" s="1139"/>
      <c r="P7" s="1142"/>
      <c r="Q7" s="195">
        <f t="shared" si="4"/>
        <v>0</v>
      </c>
      <c r="R7" s="1144"/>
      <c r="S7" s="1067"/>
      <c r="T7" s="1132"/>
      <c r="U7" s="1115"/>
    </row>
    <row r="8" spans="1:23" ht="12.75" customHeight="1">
      <c r="A8" s="177"/>
      <c r="B8" s="1134"/>
      <c r="C8" s="558"/>
      <c r="D8" s="559"/>
      <c r="E8" s="559"/>
      <c r="F8" s="560"/>
      <c r="G8" s="179">
        <f t="shared" si="3"/>
        <v>0</v>
      </c>
      <c r="H8" s="1136"/>
      <c r="I8" s="180" t="str">
        <f t="shared" si="5"/>
        <v/>
      </c>
      <c r="J8" s="181">
        <f t="shared" si="0"/>
        <v>0</v>
      </c>
      <c r="K8" s="1136"/>
      <c r="L8" s="560"/>
      <c r="M8" s="570">
        <f t="shared" si="1"/>
        <v>0</v>
      </c>
      <c r="N8" s="181">
        <f t="shared" si="2"/>
        <v>0</v>
      </c>
      <c r="O8" s="1139"/>
      <c r="P8" s="1142"/>
      <c r="Q8" s="195">
        <f t="shared" si="4"/>
        <v>0</v>
      </c>
      <c r="R8" s="1144"/>
      <c r="S8" s="1067"/>
      <c r="T8" s="1132"/>
      <c r="U8" s="1115"/>
    </row>
    <row r="9" spans="1:23" ht="12.75" customHeight="1">
      <c r="A9" s="177"/>
      <c r="B9" s="1134"/>
      <c r="C9" s="558" t="s">
        <v>1277</v>
      </c>
      <c r="D9" s="559"/>
      <c r="E9" s="559"/>
      <c r="F9" s="560"/>
      <c r="G9" s="179">
        <f t="shared" si="3"/>
        <v>0</v>
      </c>
      <c r="H9" s="1136"/>
      <c r="I9" s="180" t="str">
        <f t="shared" si="5"/>
        <v/>
      </c>
      <c r="J9" s="181">
        <f t="shared" si="0"/>
        <v>0</v>
      </c>
      <c r="K9" s="1136"/>
      <c r="L9" s="560"/>
      <c r="M9" s="570">
        <f t="shared" si="1"/>
        <v>0</v>
      </c>
      <c r="N9" s="181">
        <f t="shared" si="2"/>
        <v>0</v>
      </c>
      <c r="O9" s="1139"/>
      <c r="P9" s="1142"/>
      <c r="Q9" s="195">
        <f t="shared" si="4"/>
        <v>0</v>
      </c>
      <c r="R9" s="1144"/>
      <c r="S9" s="1067"/>
      <c r="T9" s="1132"/>
      <c r="U9" s="1115"/>
    </row>
    <row r="10" spans="1:23" ht="12.75" customHeight="1">
      <c r="A10" s="177"/>
      <c r="B10" s="1134"/>
      <c r="C10" s="561"/>
      <c r="D10" s="562"/>
      <c r="E10" s="562"/>
      <c r="F10" s="563"/>
      <c r="G10" s="184">
        <f t="shared" si="3"/>
        <v>0</v>
      </c>
      <c r="H10" s="1137"/>
      <c r="I10" s="952" t="str">
        <f t="shared" si="5"/>
        <v/>
      </c>
      <c r="J10" s="185">
        <f t="shared" si="0"/>
        <v>0</v>
      </c>
      <c r="K10" s="1137"/>
      <c r="L10" s="563"/>
      <c r="M10" s="571">
        <f t="shared" si="1"/>
        <v>0</v>
      </c>
      <c r="N10" s="185">
        <f t="shared" si="2"/>
        <v>0</v>
      </c>
      <c r="O10" s="1140"/>
      <c r="P10" s="1143"/>
      <c r="Q10" s="583">
        <f t="shared" si="4"/>
        <v>0</v>
      </c>
      <c r="R10" s="1144"/>
      <c r="S10" s="1067"/>
      <c r="T10" s="1132"/>
      <c r="U10" s="1115"/>
    </row>
    <row r="11" spans="1:23" ht="12.75" customHeight="1">
      <c r="A11" s="177"/>
      <c r="B11" s="1171" t="s">
        <v>451</v>
      </c>
      <c r="C11" s="558" t="s">
        <v>2349</v>
      </c>
      <c r="D11" s="559"/>
      <c r="E11" s="632"/>
      <c r="F11" s="560">
        <v>600</v>
      </c>
      <c r="G11" s="179">
        <f t="shared" si="3"/>
        <v>0</v>
      </c>
      <c r="H11" s="1173">
        <f>SUM(G11:G16)</f>
        <v>0</v>
      </c>
      <c r="I11" s="180" t="str">
        <f>IF(ISBLANK(E11),"",F11*$S$11)</f>
        <v/>
      </c>
      <c r="J11" s="181">
        <f t="shared" si="0"/>
        <v>0</v>
      </c>
      <c r="K11" s="1056">
        <f>SUM(J11:J16)</f>
        <v>0</v>
      </c>
      <c r="L11" s="560">
        <v>5</v>
      </c>
      <c r="M11" s="570">
        <f>E11*L11</f>
        <v>0</v>
      </c>
      <c r="N11" s="181">
        <f t="shared" si="2"/>
        <v>0</v>
      </c>
      <c r="O11" s="1056">
        <f>SUM(N11:N16)</f>
        <v>0</v>
      </c>
      <c r="P11" s="1174">
        <f>SUM(M11:M16)</f>
        <v>0</v>
      </c>
      <c r="Q11" s="182">
        <f t="shared" si="4"/>
        <v>0</v>
      </c>
      <c r="R11" s="1176">
        <f>K11+O11</f>
        <v>0</v>
      </c>
      <c r="S11" s="1126">
        <f>T11+1</f>
        <v>1.3</v>
      </c>
      <c r="T11" s="1127">
        <v>0.3</v>
      </c>
      <c r="U11" s="1111">
        <f>IF(R11=0,R11,R11+(($U$160)*((R11/($R$157+$R$158-$R$142)))))</f>
        <v>0</v>
      </c>
    </row>
    <row r="12" spans="1:23" ht="12.75" hidden="1" customHeight="1" outlineLevel="1">
      <c r="A12" s="177"/>
      <c r="B12" s="1171"/>
      <c r="C12" s="558" t="s">
        <v>1286</v>
      </c>
      <c r="D12" s="559"/>
      <c r="E12" s="632"/>
      <c r="F12" s="560">
        <v>4000</v>
      </c>
      <c r="G12" s="179">
        <f t="shared" si="3"/>
        <v>0</v>
      </c>
      <c r="H12" s="1062"/>
      <c r="I12" s="180" t="str">
        <f>IF(ISBLANK(E12),"",F12*$S$11)</f>
        <v/>
      </c>
      <c r="J12" s="181">
        <f t="shared" si="0"/>
        <v>0</v>
      </c>
      <c r="K12" s="1056"/>
      <c r="L12" s="560">
        <v>20</v>
      </c>
      <c r="M12" s="570">
        <f t="shared" ref="M12:M138" si="6">E12*L12</f>
        <v>0</v>
      </c>
      <c r="N12" s="181">
        <f t="shared" si="2"/>
        <v>0</v>
      </c>
      <c r="O12" s="1056"/>
      <c r="P12" s="1174"/>
      <c r="Q12" s="195">
        <f t="shared" si="4"/>
        <v>0</v>
      </c>
      <c r="R12" s="1176"/>
      <c r="S12" s="1126"/>
      <c r="T12" s="1127"/>
      <c r="U12" s="1111"/>
    </row>
    <row r="13" spans="1:23" ht="12.75" hidden="1" customHeight="1" outlineLevel="1">
      <c r="A13" s="177"/>
      <c r="B13" s="1171"/>
      <c r="C13" s="558" t="s">
        <v>1287</v>
      </c>
      <c r="D13" s="559"/>
      <c r="E13" s="632"/>
      <c r="F13" s="560">
        <v>1000</v>
      </c>
      <c r="G13" s="179">
        <f t="shared" si="3"/>
        <v>0</v>
      </c>
      <c r="H13" s="1062"/>
      <c r="I13" s="180" t="str">
        <f t="shared" ref="I13:I16" si="7">IF(ISBLANK(E13),"",F13*$S$11)</f>
        <v/>
      </c>
      <c r="J13" s="181">
        <f t="shared" si="0"/>
        <v>0</v>
      </c>
      <c r="K13" s="1056"/>
      <c r="L13" s="560">
        <v>10</v>
      </c>
      <c r="M13" s="570">
        <f t="shared" si="6"/>
        <v>0</v>
      </c>
      <c r="N13" s="181">
        <f t="shared" si="2"/>
        <v>0</v>
      </c>
      <c r="O13" s="1056"/>
      <c r="P13" s="1174"/>
      <c r="Q13" s="195">
        <f t="shared" si="4"/>
        <v>0</v>
      </c>
      <c r="R13" s="1176"/>
      <c r="S13" s="1126"/>
      <c r="T13" s="1127"/>
      <c r="U13" s="1111"/>
    </row>
    <row r="14" spans="1:23" ht="12.75" hidden="1" customHeight="1" outlineLevel="1">
      <c r="A14" s="177"/>
      <c r="B14" s="1171"/>
      <c r="C14" s="558"/>
      <c r="D14" s="559"/>
      <c r="E14" s="559"/>
      <c r="F14" s="560"/>
      <c r="G14" s="179">
        <f t="shared" si="3"/>
        <v>0</v>
      </c>
      <c r="H14" s="1062"/>
      <c r="I14" s="180" t="str">
        <f t="shared" si="7"/>
        <v/>
      </c>
      <c r="J14" s="181">
        <f t="shared" si="0"/>
        <v>0</v>
      </c>
      <c r="K14" s="1056"/>
      <c r="L14" s="560"/>
      <c r="M14" s="570">
        <f t="shared" si="6"/>
        <v>0</v>
      </c>
      <c r="N14" s="181">
        <f t="shared" si="2"/>
        <v>0</v>
      </c>
      <c r="O14" s="1056"/>
      <c r="P14" s="1174"/>
      <c r="Q14" s="195">
        <f t="shared" si="4"/>
        <v>0</v>
      </c>
      <c r="R14" s="1176"/>
      <c r="S14" s="1126"/>
      <c r="T14" s="1127"/>
      <c r="U14" s="1111"/>
    </row>
    <row r="15" spans="1:23" ht="12.75" hidden="1" customHeight="1" outlineLevel="1">
      <c r="A15" s="177"/>
      <c r="B15" s="1171"/>
      <c r="C15" s="558"/>
      <c r="D15" s="559"/>
      <c r="E15" s="559"/>
      <c r="F15" s="560"/>
      <c r="G15" s="179">
        <f t="shared" si="3"/>
        <v>0</v>
      </c>
      <c r="H15" s="1062"/>
      <c r="I15" s="180" t="str">
        <f t="shared" si="7"/>
        <v/>
      </c>
      <c r="J15" s="181">
        <f t="shared" si="0"/>
        <v>0</v>
      </c>
      <c r="K15" s="1056"/>
      <c r="L15" s="560"/>
      <c r="M15" s="570">
        <f t="shared" si="6"/>
        <v>0</v>
      </c>
      <c r="N15" s="181">
        <f t="shared" si="2"/>
        <v>0</v>
      </c>
      <c r="O15" s="1056"/>
      <c r="P15" s="1174"/>
      <c r="Q15" s="195">
        <f t="shared" si="4"/>
        <v>0</v>
      </c>
      <c r="R15" s="1176"/>
      <c r="S15" s="1126"/>
      <c r="T15" s="1127"/>
      <c r="U15" s="1111"/>
    </row>
    <row r="16" spans="1:23" ht="12.75" hidden="1" customHeight="1" outlineLevel="1">
      <c r="A16" s="177"/>
      <c r="B16" s="1172"/>
      <c r="C16" s="558" t="s">
        <v>1289</v>
      </c>
      <c r="D16" s="559"/>
      <c r="E16" s="562"/>
      <c r="F16" s="563"/>
      <c r="G16" s="184">
        <f t="shared" si="3"/>
        <v>0</v>
      </c>
      <c r="H16" s="1063"/>
      <c r="I16" s="180" t="str">
        <f t="shared" si="7"/>
        <v/>
      </c>
      <c r="J16" s="185">
        <f t="shared" si="0"/>
        <v>0</v>
      </c>
      <c r="K16" s="1057"/>
      <c r="L16" s="563"/>
      <c r="M16" s="571">
        <f t="shared" si="6"/>
        <v>0</v>
      </c>
      <c r="N16" s="185">
        <f t="shared" si="2"/>
        <v>0</v>
      </c>
      <c r="O16" s="1057"/>
      <c r="P16" s="1175"/>
      <c r="Q16" s="583">
        <f t="shared" si="4"/>
        <v>0</v>
      </c>
      <c r="R16" s="1177"/>
      <c r="S16" s="1122"/>
      <c r="T16" s="1124"/>
      <c r="U16" s="1109"/>
    </row>
    <row r="17" spans="1:21" ht="12.75" customHeight="1" collapsed="1">
      <c r="A17" s="177"/>
      <c r="B17" s="1184" t="s">
        <v>693</v>
      </c>
      <c r="C17" s="555" t="s">
        <v>2347</v>
      </c>
      <c r="D17" s="555"/>
      <c r="E17" s="556"/>
      <c r="F17" s="557">
        <v>0</v>
      </c>
      <c r="G17" s="186">
        <f t="shared" si="3"/>
        <v>0</v>
      </c>
      <c r="H17" s="1061">
        <f>SUM(G17:G34)</f>
        <v>0</v>
      </c>
      <c r="I17" s="188" t="str">
        <f>IF(ISBLANK(E17),"",F17*$S$17)</f>
        <v/>
      </c>
      <c r="J17" s="189">
        <f t="shared" si="0"/>
        <v>0</v>
      </c>
      <c r="K17" s="1055">
        <f>SUM(J17:J34)</f>
        <v>0</v>
      </c>
      <c r="L17" s="557">
        <v>3</v>
      </c>
      <c r="M17" s="953">
        <f t="shared" si="6"/>
        <v>0</v>
      </c>
      <c r="N17" s="189">
        <f t="shared" si="2"/>
        <v>0</v>
      </c>
      <c r="O17" s="1135">
        <f>SUM(N17)</f>
        <v>0</v>
      </c>
      <c r="P17" s="1186">
        <f>SUM(M17:M34)</f>
        <v>0</v>
      </c>
      <c r="Q17" s="187">
        <f t="shared" si="4"/>
        <v>0</v>
      </c>
      <c r="R17" s="1188">
        <f>K17+O17</f>
        <v>0</v>
      </c>
      <c r="S17" s="1067">
        <f>T17+1</f>
        <v>1.3</v>
      </c>
      <c r="T17" s="1120">
        <v>0.3</v>
      </c>
      <c r="U17" s="1108">
        <f>IF(R17=0,R17,R17+(($U$160)*((R17/($R$157+$R$158-$R$142)))))</f>
        <v>0</v>
      </c>
    </row>
    <row r="18" spans="1:21" ht="12.75" hidden="1" customHeight="1" outlineLevel="1">
      <c r="A18" s="177"/>
      <c r="B18" s="1184"/>
      <c r="C18" s="558" t="s">
        <v>684</v>
      </c>
      <c r="D18" s="558"/>
      <c r="E18" s="559"/>
      <c r="F18" s="560">
        <v>3000</v>
      </c>
      <c r="G18" s="179">
        <f t="shared" si="3"/>
        <v>0</v>
      </c>
      <c r="H18" s="1173"/>
      <c r="I18" s="180" t="str">
        <f>IF(ISBLANK(E18),"",F18*$S$17)</f>
        <v/>
      </c>
      <c r="J18" s="181">
        <f t="shared" si="0"/>
        <v>0</v>
      </c>
      <c r="K18" s="1056"/>
      <c r="L18" s="560">
        <v>4</v>
      </c>
      <c r="M18" s="570">
        <f t="shared" si="6"/>
        <v>0</v>
      </c>
      <c r="N18" s="181">
        <f t="shared" si="2"/>
        <v>0</v>
      </c>
      <c r="O18" s="1136"/>
      <c r="P18" s="1174"/>
      <c r="Q18" s="523">
        <f t="shared" si="4"/>
        <v>0</v>
      </c>
      <c r="R18" s="1188"/>
      <c r="S18" s="1067"/>
      <c r="T18" s="1120"/>
      <c r="U18" s="1108"/>
    </row>
    <row r="19" spans="1:21" ht="12.75" hidden="1" customHeight="1" outlineLevel="1">
      <c r="A19" s="177"/>
      <c r="B19" s="1184"/>
      <c r="C19" s="558" t="s">
        <v>685</v>
      </c>
      <c r="D19" s="558"/>
      <c r="E19" s="559"/>
      <c r="F19" s="560"/>
      <c r="G19" s="179">
        <f t="shared" si="3"/>
        <v>0</v>
      </c>
      <c r="H19" s="1173"/>
      <c r="I19" s="180" t="str">
        <f t="shared" ref="I19:I34" si="8">IF(ISBLANK(E19),"",F19*$S$17)</f>
        <v/>
      </c>
      <c r="J19" s="181">
        <f t="shared" si="0"/>
        <v>0</v>
      </c>
      <c r="K19" s="1056"/>
      <c r="L19" s="560">
        <v>4</v>
      </c>
      <c r="M19" s="570">
        <f t="shared" si="6"/>
        <v>0</v>
      </c>
      <c r="N19" s="181">
        <f t="shared" si="2"/>
        <v>0</v>
      </c>
      <c r="O19" s="1136"/>
      <c r="P19" s="1174"/>
      <c r="Q19" s="523">
        <f t="shared" si="4"/>
        <v>0</v>
      </c>
      <c r="R19" s="1188"/>
      <c r="S19" s="1067"/>
      <c r="T19" s="1120"/>
      <c r="U19" s="1108"/>
    </row>
    <row r="20" spans="1:21" ht="12.75" hidden="1" customHeight="1" outlineLevel="1">
      <c r="A20" s="177"/>
      <c r="B20" s="1184"/>
      <c r="C20" s="558" t="s">
        <v>686</v>
      </c>
      <c r="D20" s="558"/>
      <c r="E20" s="559"/>
      <c r="F20" s="560">
        <v>0</v>
      </c>
      <c r="G20" s="179">
        <f t="shared" si="3"/>
        <v>0</v>
      </c>
      <c r="H20" s="1173"/>
      <c r="I20" s="180" t="str">
        <f t="shared" si="8"/>
        <v/>
      </c>
      <c r="J20" s="181">
        <f t="shared" si="0"/>
        <v>0</v>
      </c>
      <c r="K20" s="1056"/>
      <c r="L20" s="560">
        <v>4</v>
      </c>
      <c r="M20" s="570">
        <f t="shared" si="6"/>
        <v>0</v>
      </c>
      <c r="N20" s="181">
        <f t="shared" si="2"/>
        <v>0</v>
      </c>
      <c r="O20" s="1136"/>
      <c r="P20" s="1174"/>
      <c r="Q20" s="523">
        <f t="shared" si="4"/>
        <v>0</v>
      </c>
      <c r="R20" s="1188"/>
      <c r="S20" s="1067"/>
      <c r="T20" s="1120"/>
      <c r="U20" s="1108"/>
    </row>
    <row r="21" spans="1:21" ht="12.75" hidden="1" customHeight="1" outlineLevel="1">
      <c r="A21" s="177"/>
      <c r="B21" s="1184"/>
      <c r="C21" s="558" t="s">
        <v>687</v>
      </c>
      <c r="D21" s="558"/>
      <c r="E21" s="559"/>
      <c r="F21" s="560"/>
      <c r="G21" s="179">
        <f t="shared" si="3"/>
        <v>0</v>
      </c>
      <c r="H21" s="1173"/>
      <c r="I21" s="180" t="str">
        <f t="shared" si="8"/>
        <v/>
      </c>
      <c r="J21" s="181">
        <f t="shared" si="0"/>
        <v>0</v>
      </c>
      <c r="K21" s="1056"/>
      <c r="L21" s="560">
        <v>4</v>
      </c>
      <c r="M21" s="570">
        <f t="shared" si="6"/>
        <v>0</v>
      </c>
      <c r="N21" s="181">
        <f t="shared" si="2"/>
        <v>0</v>
      </c>
      <c r="O21" s="1136"/>
      <c r="P21" s="1174"/>
      <c r="Q21" s="523">
        <f t="shared" si="4"/>
        <v>0</v>
      </c>
      <c r="R21" s="1188"/>
      <c r="S21" s="1067"/>
      <c r="T21" s="1120"/>
      <c r="U21" s="1108"/>
    </row>
    <row r="22" spans="1:21" ht="12.75" hidden="1" customHeight="1" outlineLevel="1">
      <c r="A22" s="177"/>
      <c r="B22" s="1184"/>
      <c r="C22" s="558" t="s">
        <v>688</v>
      </c>
      <c r="D22" s="558"/>
      <c r="E22" s="559"/>
      <c r="F22" s="560"/>
      <c r="G22" s="179">
        <f t="shared" si="3"/>
        <v>0</v>
      </c>
      <c r="H22" s="1173"/>
      <c r="I22" s="180" t="str">
        <f t="shared" si="8"/>
        <v/>
      </c>
      <c r="J22" s="181">
        <f t="shared" si="0"/>
        <v>0</v>
      </c>
      <c r="K22" s="1056"/>
      <c r="L22" s="560">
        <v>4</v>
      </c>
      <c r="M22" s="570">
        <f t="shared" si="6"/>
        <v>0</v>
      </c>
      <c r="N22" s="181">
        <f t="shared" si="2"/>
        <v>0</v>
      </c>
      <c r="O22" s="1136"/>
      <c r="P22" s="1174"/>
      <c r="Q22" s="523">
        <f t="shared" si="4"/>
        <v>0</v>
      </c>
      <c r="R22" s="1188"/>
      <c r="S22" s="1067"/>
      <c r="T22" s="1120"/>
      <c r="U22" s="1108"/>
    </row>
    <row r="23" spans="1:21" ht="12.75" hidden="1" customHeight="1" outlineLevel="1">
      <c r="A23" s="177"/>
      <c r="B23" s="1184"/>
      <c r="C23" s="558" t="s">
        <v>689</v>
      </c>
      <c r="D23" s="558"/>
      <c r="E23" s="559"/>
      <c r="F23" s="560"/>
      <c r="G23" s="179">
        <f t="shared" si="3"/>
        <v>0</v>
      </c>
      <c r="H23" s="1173"/>
      <c r="I23" s="180" t="str">
        <f t="shared" si="8"/>
        <v/>
      </c>
      <c r="J23" s="181">
        <f t="shared" si="0"/>
        <v>0</v>
      </c>
      <c r="K23" s="1056"/>
      <c r="L23" s="560">
        <v>4</v>
      </c>
      <c r="M23" s="570">
        <f t="shared" si="6"/>
        <v>0</v>
      </c>
      <c r="N23" s="181">
        <f t="shared" si="2"/>
        <v>0</v>
      </c>
      <c r="O23" s="1136"/>
      <c r="P23" s="1174"/>
      <c r="Q23" s="523">
        <f t="shared" si="4"/>
        <v>0</v>
      </c>
      <c r="R23" s="1188"/>
      <c r="S23" s="1067"/>
      <c r="T23" s="1120"/>
      <c r="U23" s="1108"/>
    </row>
    <row r="24" spans="1:21" ht="12.75" hidden="1" customHeight="1" outlineLevel="1">
      <c r="A24" s="177"/>
      <c r="B24" s="1184"/>
      <c r="C24" s="558" t="s">
        <v>690</v>
      </c>
      <c r="D24" s="558"/>
      <c r="E24" s="559"/>
      <c r="F24" s="560"/>
      <c r="G24" s="179">
        <f t="shared" si="3"/>
        <v>0</v>
      </c>
      <c r="H24" s="1173"/>
      <c r="I24" s="180" t="str">
        <f t="shared" si="8"/>
        <v/>
      </c>
      <c r="J24" s="181">
        <f t="shared" si="0"/>
        <v>0</v>
      </c>
      <c r="K24" s="1056"/>
      <c r="L24" s="560">
        <v>4</v>
      </c>
      <c r="M24" s="570">
        <f t="shared" si="6"/>
        <v>0</v>
      </c>
      <c r="N24" s="181">
        <f t="shared" si="2"/>
        <v>0</v>
      </c>
      <c r="O24" s="1136"/>
      <c r="P24" s="1174"/>
      <c r="Q24" s="523">
        <f t="shared" si="4"/>
        <v>0</v>
      </c>
      <c r="R24" s="1188"/>
      <c r="S24" s="1067"/>
      <c r="T24" s="1120"/>
      <c r="U24" s="1108"/>
    </row>
    <row r="25" spans="1:21" ht="12.75" hidden="1" customHeight="1" outlineLevel="1">
      <c r="A25" s="177"/>
      <c r="B25" s="1184"/>
      <c r="C25" s="558" t="s">
        <v>2350</v>
      </c>
      <c r="D25" s="558"/>
      <c r="E25" s="559"/>
      <c r="F25" s="560"/>
      <c r="G25" s="179">
        <f t="shared" si="3"/>
        <v>0</v>
      </c>
      <c r="H25" s="1173"/>
      <c r="I25" s="180" t="str">
        <f t="shared" si="8"/>
        <v/>
      </c>
      <c r="J25" s="181">
        <f t="shared" si="0"/>
        <v>0</v>
      </c>
      <c r="K25" s="1056"/>
      <c r="L25" s="560">
        <v>4</v>
      </c>
      <c r="M25" s="570">
        <f t="shared" si="6"/>
        <v>0</v>
      </c>
      <c r="N25" s="181">
        <f t="shared" si="2"/>
        <v>0</v>
      </c>
      <c r="O25" s="1136"/>
      <c r="P25" s="1174"/>
      <c r="Q25" s="523">
        <f t="shared" si="4"/>
        <v>0</v>
      </c>
      <c r="R25" s="1188"/>
      <c r="S25" s="1067"/>
      <c r="T25" s="1120"/>
      <c r="U25" s="1108"/>
    </row>
    <row r="26" spans="1:21" ht="12.75" hidden="1" customHeight="1" outlineLevel="1">
      <c r="A26" s="177"/>
      <c r="B26" s="1184"/>
      <c r="C26" s="558" t="s">
        <v>691</v>
      </c>
      <c r="D26" s="558"/>
      <c r="E26" s="559"/>
      <c r="F26" s="560"/>
      <c r="G26" s="179">
        <f t="shared" si="3"/>
        <v>0</v>
      </c>
      <c r="H26" s="1173"/>
      <c r="I26" s="180" t="str">
        <f t="shared" si="8"/>
        <v/>
      </c>
      <c r="J26" s="181">
        <f t="shared" si="0"/>
        <v>0</v>
      </c>
      <c r="K26" s="1056"/>
      <c r="L26" s="560">
        <v>4</v>
      </c>
      <c r="M26" s="570">
        <f t="shared" si="6"/>
        <v>0</v>
      </c>
      <c r="N26" s="181">
        <f t="shared" si="2"/>
        <v>0</v>
      </c>
      <c r="O26" s="1136"/>
      <c r="P26" s="1174"/>
      <c r="Q26" s="523">
        <f t="shared" si="4"/>
        <v>0</v>
      </c>
      <c r="R26" s="1188"/>
      <c r="S26" s="1067"/>
      <c r="T26" s="1120"/>
      <c r="U26" s="1108"/>
    </row>
    <row r="27" spans="1:21" ht="12.75" hidden="1" customHeight="1" outlineLevel="1">
      <c r="A27" s="177"/>
      <c r="B27" s="1184"/>
      <c r="C27" s="558" t="s">
        <v>2464</v>
      </c>
      <c r="D27" s="558"/>
      <c r="E27" s="559"/>
      <c r="F27" s="560"/>
      <c r="G27" s="179">
        <f t="shared" si="3"/>
        <v>0</v>
      </c>
      <c r="H27" s="1173"/>
      <c r="I27" s="180" t="str">
        <f t="shared" si="8"/>
        <v/>
      </c>
      <c r="J27" s="181">
        <f t="shared" si="0"/>
        <v>0</v>
      </c>
      <c r="K27" s="1056"/>
      <c r="L27" s="560">
        <v>4</v>
      </c>
      <c r="M27" s="570">
        <f t="shared" si="6"/>
        <v>0</v>
      </c>
      <c r="N27" s="181">
        <f t="shared" si="2"/>
        <v>0</v>
      </c>
      <c r="O27" s="1136"/>
      <c r="P27" s="1174"/>
      <c r="Q27" s="523">
        <f t="shared" si="4"/>
        <v>0</v>
      </c>
      <c r="R27" s="1188"/>
      <c r="S27" s="1067"/>
      <c r="T27" s="1120"/>
      <c r="U27" s="1108"/>
    </row>
    <row r="28" spans="1:21" ht="12.75" hidden="1" customHeight="1" outlineLevel="1">
      <c r="A28" s="177"/>
      <c r="B28" s="1184"/>
      <c r="C28" s="558" t="s">
        <v>2351</v>
      </c>
      <c r="D28" s="558"/>
      <c r="E28" s="559"/>
      <c r="F28" s="560"/>
      <c r="G28" s="179">
        <f t="shared" si="3"/>
        <v>0</v>
      </c>
      <c r="H28" s="1173"/>
      <c r="I28" s="180" t="str">
        <f t="shared" si="8"/>
        <v/>
      </c>
      <c r="J28" s="181">
        <f t="shared" si="0"/>
        <v>0</v>
      </c>
      <c r="K28" s="1056"/>
      <c r="L28" s="560">
        <v>4</v>
      </c>
      <c r="M28" s="570">
        <f t="shared" si="6"/>
        <v>0</v>
      </c>
      <c r="N28" s="181">
        <f t="shared" si="2"/>
        <v>0</v>
      </c>
      <c r="O28" s="1136"/>
      <c r="P28" s="1174"/>
      <c r="Q28" s="523">
        <f t="shared" si="4"/>
        <v>0</v>
      </c>
      <c r="R28" s="1188"/>
      <c r="S28" s="1067"/>
      <c r="T28" s="1120"/>
      <c r="U28" s="1108"/>
    </row>
    <row r="29" spans="1:21" ht="12.75" hidden="1" customHeight="1" outlineLevel="1">
      <c r="A29" s="177"/>
      <c r="B29" s="1184"/>
      <c r="C29" s="558" t="s">
        <v>692</v>
      </c>
      <c r="D29" s="558"/>
      <c r="E29" s="559"/>
      <c r="F29" s="560"/>
      <c r="G29" s="179">
        <f t="shared" si="3"/>
        <v>0</v>
      </c>
      <c r="H29" s="1173"/>
      <c r="I29" s="180" t="str">
        <f t="shared" si="8"/>
        <v/>
      </c>
      <c r="J29" s="181">
        <f t="shared" si="0"/>
        <v>0</v>
      </c>
      <c r="K29" s="1056"/>
      <c r="L29" s="560">
        <v>4</v>
      </c>
      <c r="M29" s="570">
        <f t="shared" si="6"/>
        <v>0</v>
      </c>
      <c r="N29" s="181">
        <f t="shared" si="2"/>
        <v>0</v>
      </c>
      <c r="O29" s="1136"/>
      <c r="P29" s="1174"/>
      <c r="Q29" s="523">
        <f t="shared" si="4"/>
        <v>0</v>
      </c>
      <c r="R29" s="1188"/>
      <c r="S29" s="1067"/>
      <c r="T29" s="1120"/>
      <c r="U29" s="1108"/>
    </row>
    <row r="30" spans="1:21" ht="12.75" hidden="1" customHeight="1" outlineLevel="1">
      <c r="A30" s="177"/>
      <c r="B30" s="1184"/>
      <c r="C30" s="558" t="s">
        <v>2352</v>
      </c>
      <c r="D30" s="558"/>
      <c r="E30" s="559"/>
      <c r="F30" s="560"/>
      <c r="G30" s="179">
        <f t="shared" si="3"/>
        <v>0</v>
      </c>
      <c r="H30" s="1173"/>
      <c r="I30" s="180" t="str">
        <f t="shared" si="8"/>
        <v/>
      </c>
      <c r="J30" s="181">
        <f t="shared" si="0"/>
        <v>0</v>
      </c>
      <c r="K30" s="1056"/>
      <c r="L30" s="560">
        <v>4</v>
      </c>
      <c r="M30" s="570">
        <f t="shared" si="6"/>
        <v>0</v>
      </c>
      <c r="N30" s="181">
        <f t="shared" si="2"/>
        <v>0</v>
      </c>
      <c r="O30" s="1136"/>
      <c r="P30" s="1174"/>
      <c r="Q30" s="523">
        <f t="shared" si="4"/>
        <v>0</v>
      </c>
      <c r="R30" s="1188"/>
      <c r="S30" s="1067"/>
      <c r="T30" s="1120"/>
      <c r="U30" s="1108"/>
    </row>
    <row r="31" spans="1:21" ht="12.75" hidden="1" customHeight="1" outlineLevel="1">
      <c r="A31" s="177"/>
      <c r="B31" s="1184"/>
      <c r="C31" s="558"/>
      <c r="D31" s="558"/>
      <c r="E31" s="559"/>
      <c r="F31" s="560"/>
      <c r="G31" s="179">
        <f t="shared" si="3"/>
        <v>0</v>
      </c>
      <c r="H31" s="1173"/>
      <c r="I31" s="180" t="str">
        <f t="shared" si="8"/>
        <v/>
      </c>
      <c r="J31" s="181">
        <f t="shared" si="0"/>
        <v>0</v>
      </c>
      <c r="K31" s="1056"/>
      <c r="L31" s="560">
        <v>4</v>
      </c>
      <c r="M31" s="570">
        <f t="shared" si="6"/>
        <v>0</v>
      </c>
      <c r="N31" s="181">
        <f t="shared" si="2"/>
        <v>0</v>
      </c>
      <c r="O31" s="1136"/>
      <c r="P31" s="1174"/>
      <c r="Q31" s="523">
        <f t="shared" si="4"/>
        <v>0</v>
      </c>
      <c r="R31" s="1188"/>
      <c r="S31" s="1067"/>
      <c r="T31" s="1120"/>
      <c r="U31" s="1108"/>
    </row>
    <row r="32" spans="1:21" ht="12.75" hidden="1" customHeight="1" outlineLevel="1">
      <c r="A32" s="177"/>
      <c r="B32" s="1184"/>
      <c r="C32" s="558"/>
      <c r="D32" s="558"/>
      <c r="E32" s="559"/>
      <c r="F32" s="560"/>
      <c r="G32" s="179">
        <f t="shared" si="3"/>
        <v>0</v>
      </c>
      <c r="H32" s="1173"/>
      <c r="I32" s="180" t="str">
        <f t="shared" si="8"/>
        <v/>
      </c>
      <c r="J32" s="181">
        <f t="shared" si="0"/>
        <v>0</v>
      </c>
      <c r="K32" s="1056"/>
      <c r="L32" s="560">
        <v>4</v>
      </c>
      <c r="M32" s="570">
        <f t="shared" si="6"/>
        <v>0</v>
      </c>
      <c r="N32" s="181">
        <f t="shared" si="2"/>
        <v>0</v>
      </c>
      <c r="O32" s="1136"/>
      <c r="P32" s="1174"/>
      <c r="Q32" s="523">
        <f t="shared" si="4"/>
        <v>0</v>
      </c>
      <c r="R32" s="1188"/>
      <c r="S32" s="1067"/>
      <c r="T32" s="1120"/>
      <c r="U32" s="1108"/>
    </row>
    <row r="33" spans="1:23" ht="12.75" hidden="1" customHeight="1" outlineLevel="1">
      <c r="A33" s="177"/>
      <c r="B33" s="1184"/>
      <c r="C33" s="558"/>
      <c r="D33" s="558"/>
      <c r="E33" s="559"/>
      <c r="F33" s="560"/>
      <c r="G33" s="179">
        <f t="shared" si="3"/>
        <v>0</v>
      </c>
      <c r="H33" s="1173"/>
      <c r="I33" s="180" t="str">
        <f t="shared" si="8"/>
        <v/>
      </c>
      <c r="J33" s="181">
        <f t="shared" si="0"/>
        <v>0</v>
      </c>
      <c r="K33" s="1056"/>
      <c r="L33" s="560">
        <v>4</v>
      </c>
      <c r="M33" s="570">
        <f t="shared" si="6"/>
        <v>0</v>
      </c>
      <c r="N33" s="181">
        <f t="shared" si="2"/>
        <v>0</v>
      </c>
      <c r="O33" s="1136"/>
      <c r="P33" s="1174"/>
      <c r="Q33" s="523">
        <f t="shared" si="4"/>
        <v>0</v>
      </c>
      <c r="R33" s="1188"/>
      <c r="S33" s="1067"/>
      <c r="T33" s="1120"/>
      <c r="U33" s="1108"/>
    </row>
    <row r="34" spans="1:23" ht="12.75" hidden="1" customHeight="1" outlineLevel="1">
      <c r="A34" s="177"/>
      <c r="B34" s="1184"/>
      <c r="C34" s="558" t="s">
        <v>1289</v>
      </c>
      <c r="D34" s="558"/>
      <c r="E34" s="562"/>
      <c r="F34" s="563"/>
      <c r="G34" s="184">
        <f t="shared" si="3"/>
        <v>0</v>
      </c>
      <c r="H34" s="1185"/>
      <c r="I34" s="180" t="str">
        <f t="shared" si="8"/>
        <v/>
      </c>
      <c r="J34" s="185">
        <f t="shared" si="0"/>
        <v>0</v>
      </c>
      <c r="K34" s="1057"/>
      <c r="L34" s="563">
        <v>4</v>
      </c>
      <c r="M34" s="571">
        <f t="shared" si="6"/>
        <v>0</v>
      </c>
      <c r="N34" s="185">
        <f t="shared" si="2"/>
        <v>0</v>
      </c>
      <c r="O34" s="1137"/>
      <c r="P34" s="1175"/>
      <c r="Q34" s="524">
        <f t="shared" si="4"/>
        <v>0</v>
      </c>
      <c r="R34" s="1188"/>
      <c r="S34" s="1067"/>
      <c r="T34" s="1120"/>
      <c r="U34" s="1108"/>
    </row>
    <row r="35" spans="1:23" ht="12.75" customHeight="1" collapsed="1">
      <c r="A35" s="601"/>
      <c r="B35" s="1184" t="s">
        <v>541</v>
      </c>
      <c r="C35" s="555" t="s">
        <v>2466</v>
      </c>
      <c r="D35" s="556" t="s">
        <v>2440</v>
      </c>
      <c r="E35" s="556"/>
      <c r="F35" s="557">
        <v>6500</v>
      </c>
      <c r="G35" s="186">
        <f t="shared" si="3"/>
        <v>0</v>
      </c>
      <c r="H35" s="1061">
        <f>SUM(G35:G46)</f>
        <v>0</v>
      </c>
      <c r="I35" s="188" t="str">
        <f>IF(ISBLANK(E35),"",F35*$S$35)</f>
        <v/>
      </c>
      <c r="J35" s="189">
        <f t="shared" si="0"/>
        <v>0</v>
      </c>
      <c r="K35" s="1055">
        <f>SUM(J35:J46)</f>
        <v>0</v>
      </c>
      <c r="L35" s="557">
        <v>40</v>
      </c>
      <c r="M35" s="953">
        <f t="shared" si="6"/>
        <v>0</v>
      </c>
      <c r="N35" s="189">
        <f t="shared" si="2"/>
        <v>0</v>
      </c>
      <c r="O35" s="1135">
        <f>SUM(N35:N46)</f>
        <v>0</v>
      </c>
      <c r="P35" s="1186">
        <f>SUM(M35:M46)</f>
        <v>0</v>
      </c>
      <c r="Q35" s="187">
        <f t="shared" si="4"/>
        <v>0</v>
      </c>
      <c r="R35" s="1187">
        <f>K35+O35</f>
        <v>0</v>
      </c>
      <c r="S35" s="1067">
        <f>T35+1</f>
        <v>1.3</v>
      </c>
      <c r="T35" s="1120">
        <v>0.3</v>
      </c>
      <c r="U35" s="1108">
        <f>IF(R35=0,R35,R35+(($U$160)*((R35/($R$157+$R$158-$R$142)))))</f>
        <v>0</v>
      </c>
    </row>
    <row r="36" spans="1:23" ht="12.75" hidden="1" customHeight="1" outlineLevel="1">
      <c r="A36" s="602"/>
      <c r="B36" s="1184"/>
      <c r="C36" s="558" t="s">
        <v>2467</v>
      </c>
      <c r="D36" s="559"/>
      <c r="E36" s="559"/>
      <c r="F36" s="560"/>
      <c r="G36" s="179">
        <f t="shared" si="3"/>
        <v>0</v>
      </c>
      <c r="H36" s="1173"/>
      <c r="I36" s="180" t="str">
        <f>IF(ISBLANK(E36),"",F36*$S$35)</f>
        <v/>
      </c>
      <c r="J36" s="181">
        <f t="shared" si="0"/>
        <v>0</v>
      </c>
      <c r="K36" s="1056"/>
      <c r="L36" s="560">
        <v>10</v>
      </c>
      <c r="M36" s="570">
        <f t="shared" si="6"/>
        <v>0</v>
      </c>
      <c r="N36" s="181">
        <f t="shared" si="2"/>
        <v>0</v>
      </c>
      <c r="O36" s="1136"/>
      <c r="P36" s="1174"/>
      <c r="Q36" s="523">
        <f t="shared" si="4"/>
        <v>0</v>
      </c>
      <c r="R36" s="1187"/>
      <c r="S36" s="1067"/>
      <c r="T36" s="1120"/>
      <c r="U36" s="1108"/>
    </row>
    <row r="37" spans="1:23" ht="12.75" hidden="1" customHeight="1" outlineLevel="1">
      <c r="A37" s="602"/>
      <c r="B37" s="1184"/>
      <c r="C37" s="558" t="s">
        <v>2468</v>
      </c>
      <c r="D37" s="559"/>
      <c r="E37" s="559"/>
      <c r="F37" s="560"/>
      <c r="G37" s="179">
        <f t="shared" si="3"/>
        <v>0</v>
      </c>
      <c r="H37" s="1173"/>
      <c r="I37" s="180" t="str">
        <f t="shared" ref="I37:I46" si="9">IF(ISBLANK(E37),"",F37*$S$35)</f>
        <v/>
      </c>
      <c r="J37" s="181">
        <f t="shared" si="0"/>
        <v>0</v>
      </c>
      <c r="K37" s="1056"/>
      <c r="L37" s="560"/>
      <c r="M37" s="570">
        <f t="shared" si="6"/>
        <v>0</v>
      </c>
      <c r="N37" s="181">
        <f t="shared" si="2"/>
        <v>0</v>
      </c>
      <c r="O37" s="1136"/>
      <c r="P37" s="1174"/>
      <c r="Q37" s="523">
        <f t="shared" si="4"/>
        <v>0</v>
      </c>
      <c r="R37" s="1187"/>
      <c r="S37" s="1067"/>
      <c r="T37" s="1120"/>
      <c r="U37" s="1108"/>
    </row>
    <row r="38" spans="1:23" ht="12.75" hidden="1" customHeight="1" outlineLevel="1">
      <c r="A38" s="602"/>
      <c r="B38" s="1184"/>
      <c r="C38" s="558" t="s">
        <v>2470</v>
      </c>
      <c r="D38" s="559"/>
      <c r="E38" s="559"/>
      <c r="F38" s="560"/>
      <c r="G38" s="179">
        <f t="shared" si="3"/>
        <v>0</v>
      </c>
      <c r="H38" s="1173"/>
      <c r="I38" s="180" t="str">
        <f t="shared" si="9"/>
        <v/>
      </c>
      <c r="J38" s="181">
        <f t="shared" si="0"/>
        <v>0</v>
      </c>
      <c r="K38" s="1056"/>
      <c r="L38" s="560"/>
      <c r="M38" s="570">
        <f t="shared" si="6"/>
        <v>0</v>
      </c>
      <c r="N38" s="181">
        <f t="shared" si="2"/>
        <v>0</v>
      </c>
      <c r="O38" s="1136"/>
      <c r="P38" s="1174"/>
      <c r="Q38" s="523">
        <f t="shared" si="4"/>
        <v>0</v>
      </c>
      <c r="R38" s="1187"/>
      <c r="S38" s="1067"/>
      <c r="T38" s="1120"/>
      <c r="U38" s="1108"/>
    </row>
    <row r="39" spans="1:23" ht="12.75" hidden="1" customHeight="1" outlineLevel="1">
      <c r="A39" s="602"/>
      <c r="B39" s="1184"/>
      <c r="C39" s="558" t="s">
        <v>1277</v>
      </c>
      <c r="D39" s="559" t="s">
        <v>2471</v>
      </c>
      <c r="E39" s="559"/>
      <c r="F39" s="560"/>
      <c r="G39" s="179">
        <f t="shared" si="3"/>
        <v>0</v>
      </c>
      <c r="H39" s="1173"/>
      <c r="I39" s="180" t="str">
        <f t="shared" si="9"/>
        <v/>
      </c>
      <c r="J39" s="181">
        <f t="shared" si="0"/>
        <v>0</v>
      </c>
      <c r="K39" s="1056"/>
      <c r="L39" s="560">
        <v>10</v>
      </c>
      <c r="M39" s="570">
        <f t="shared" si="6"/>
        <v>0</v>
      </c>
      <c r="N39" s="181">
        <f t="shared" si="2"/>
        <v>0</v>
      </c>
      <c r="O39" s="1136"/>
      <c r="P39" s="1174"/>
      <c r="Q39" s="523">
        <f t="shared" si="4"/>
        <v>0</v>
      </c>
      <c r="R39" s="1187"/>
      <c r="S39" s="1067"/>
      <c r="T39" s="1120"/>
      <c r="U39" s="1108"/>
    </row>
    <row r="40" spans="1:23" ht="12.75" hidden="1" customHeight="1" outlineLevel="1">
      <c r="A40" s="602"/>
      <c r="B40" s="1184"/>
      <c r="C40" s="558" t="s">
        <v>1277</v>
      </c>
      <c r="D40" s="559" t="s">
        <v>2472</v>
      </c>
      <c r="E40" s="633"/>
      <c r="F40" s="560"/>
      <c r="G40" s="179">
        <f t="shared" si="3"/>
        <v>0</v>
      </c>
      <c r="H40" s="1173"/>
      <c r="I40" s="180" t="str">
        <f t="shared" si="9"/>
        <v/>
      </c>
      <c r="J40" s="181">
        <f t="shared" si="0"/>
        <v>0</v>
      </c>
      <c r="K40" s="1056"/>
      <c r="L40" s="560">
        <v>10</v>
      </c>
      <c r="M40" s="570">
        <f t="shared" si="6"/>
        <v>0</v>
      </c>
      <c r="N40" s="181">
        <f t="shared" si="2"/>
        <v>0</v>
      </c>
      <c r="O40" s="1136"/>
      <c r="P40" s="1174"/>
      <c r="Q40" s="523">
        <f t="shared" si="4"/>
        <v>0</v>
      </c>
      <c r="R40" s="1187"/>
      <c r="S40" s="1067"/>
      <c r="T40" s="1120"/>
      <c r="U40" s="1108"/>
    </row>
    <row r="41" spans="1:23" ht="12.75" hidden="1" customHeight="1" outlineLevel="1">
      <c r="A41" s="602"/>
      <c r="B41" s="1184"/>
      <c r="C41" s="558" t="s">
        <v>2473</v>
      </c>
      <c r="D41" s="559"/>
      <c r="E41" s="559"/>
      <c r="F41" s="560"/>
      <c r="G41" s="179">
        <f t="shared" si="3"/>
        <v>0</v>
      </c>
      <c r="H41" s="1173"/>
      <c r="I41" s="180" t="str">
        <f t="shared" si="9"/>
        <v/>
      </c>
      <c r="J41" s="181">
        <f t="shared" si="0"/>
        <v>0</v>
      </c>
      <c r="K41" s="1056"/>
      <c r="L41" s="560">
        <v>20</v>
      </c>
      <c r="M41" s="570">
        <f t="shared" si="6"/>
        <v>0</v>
      </c>
      <c r="N41" s="181">
        <f t="shared" si="2"/>
        <v>0</v>
      </c>
      <c r="O41" s="1136"/>
      <c r="P41" s="1174"/>
      <c r="Q41" s="523">
        <f t="shared" si="4"/>
        <v>0</v>
      </c>
      <c r="R41" s="1187"/>
      <c r="S41" s="1067"/>
      <c r="T41" s="1120"/>
      <c r="U41" s="1108"/>
    </row>
    <row r="42" spans="1:23" ht="12.75" hidden="1" customHeight="1" outlineLevel="1">
      <c r="A42" s="602"/>
      <c r="B42" s="1184"/>
      <c r="C42" s="558" t="s">
        <v>2469</v>
      </c>
      <c r="D42" s="559"/>
      <c r="E42" s="559"/>
      <c r="F42" s="560"/>
      <c r="G42" s="179">
        <f t="shared" si="3"/>
        <v>0</v>
      </c>
      <c r="H42" s="1173"/>
      <c r="I42" s="180" t="str">
        <f t="shared" si="9"/>
        <v/>
      </c>
      <c r="J42" s="181">
        <f t="shared" si="0"/>
        <v>0</v>
      </c>
      <c r="K42" s="1056"/>
      <c r="L42" s="560">
        <v>20</v>
      </c>
      <c r="M42" s="570">
        <f t="shared" si="6"/>
        <v>0</v>
      </c>
      <c r="N42" s="181">
        <f t="shared" si="2"/>
        <v>0</v>
      </c>
      <c r="O42" s="1136"/>
      <c r="P42" s="1174"/>
      <c r="Q42" s="523">
        <f t="shared" si="4"/>
        <v>0</v>
      </c>
      <c r="R42" s="1187"/>
      <c r="S42" s="1067"/>
      <c r="T42" s="1120"/>
      <c r="U42" s="1108"/>
    </row>
    <row r="43" spans="1:23" ht="12.75" hidden="1" customHeight="1" outlineLevel="1">
      <c r="A43" s="602"/>
      <c r="B43" s="1184"/>
      <c r="C43" s="558" t="s">
        <v>1288</v>
      </c>
      <c r="D43" s="559"/>
      <c r="E43" s="559"/>
      <c r="F43" s="560"/>
      <c r="G43" s="179">
        <f t="shared" si="3"/>
        <v>0</v>
      </c>
      <c r="H43" s="1173"/>
      <c r="I43" s="180" t="str">
        <f t="shared" si="9"/>
        <v/>
      </c>
      <c r="J43" s="181">
        <f t="shared" si="0"/>
        <v>0</v>
      </c>
      <c r="K43" s="1056"/>
      <c r="L43" s="560"/>
      <c r="M43" s="570">
        <f t="shared" si="6"/>
        <v>0</v>
      </c>
      <c r="N43" s="181">
        <f t="shared" si="2"/>
        <v>0</v>
      </c>
      <c r="O43" s="1136"/>
      <c r="P43" s="1174"/>
      <c r="Q43" s="523">
        <f t="shared" si="4"/>
        <v>0</v>
      </c>
      <c r="R43" s="1187"/>
      <c r="S43" s="1067"/>
      <c r="T43" s="1120"/>
      <c r="U43" s="1108"/>
    </row>
    <row r="44" spans="1:23" ht="12.75" hidden="1" customHeight="1" outlineLevel="1">
      <c r="A44" s="602"/>
      <c r="B44" s="1184"/>
      <c r="C44" s="558" t="s">
        <v>1290</v>
      </c>
      <c r="D44" s="559"/>
      <c r="E44" s="559"/>
      <c r="F44" s="560"/>
      <c r="G44" s="179">
        <f t="shared" si="3"/>
        <v>0</v>
      </c>
      <c r="H44" s="1173"/>
      <c r="I44" s="180" t="str">
        <f t="shared" si="9"/>
        <v/>
      </c>
      <c r="J44" s="181">
        <f t="shared" si="0"/>
        <v>0</v>
      </c>
      <c r="K44" s="1056"/>
      <c r="L44" s="560"/>
      <c r="M44" s="570">
        <f t="shared" si="6"/>
        <v>0</v>
      </c>
      <c r="N44" s="181">
        <f t="shared" si="2"/>
        <v>0</v>
      </c>
      <c r="O44" s="1136"/>
      <c r="P44" s="1174"/>
      <c r="Q44" s="523">
        <f t="shared" si="4"/>
        <v>0</v>
      </c>
      <c r="R44" s="1187"/>
      <c r="S44" s="1067"/>
      <c r="T44" s="1120"/>
      <c r="U44" s="1108"/>
    </row>
    <row r="45" spans="1:23" ht="12.75" hidden="1" customHeight="1" outlineLevel="1">
      <c r="A45" s="602"/>
      <c r="B45" s="1184"/>
      <c r="C45" s="558"/>
      <c r="D45" s="559"/>
      <c r="E45" s="559"/>
      <c r="F45" s="560"/>
      <c r="G45" s="179">
        <f t="shared" si="3"/>
        <v>0</v>
      </c>
      <c r="H45" s="1173"/>
      <c r="I45" s="180" t="str">
        <f t="shared" si="9"/>
        <v/>
      </c>
      <c r="J45" s="181">
        <f t="shared" si="0"/>
        <v>0</v>
      </c>
      <c r="K45" s="1056"/>
      <c r="L45" s="560"/>
      <c r="M45" s="570">
        <f t="shared" si="6"/>
        <v>0</v>
      </c>
      <c r="N45" s="181">
        <f t="shared" si="2"/>
        <v>0</v>
      </c>
      <c r="O45" s="1136"/>
      <c r="P45" s="1174"/>
      <c r="Q45" s="523">
        <f t="shared" si="4"/>
        <v>0</v>
      </c>
      <c r="R45" s="1187"/>
      <c r="S45" s="1067"/>
      <c r="T45" s="1120"/>
      <c r="U45" s="1108"/>
    </row>
    <row r="46" spans="1:23" ht="12.75" hidden="1" customHeight="1" outlineLevel="1">
      <c r="A46" s="602"/>
      <c r="B46" s="1184"/>
      <c r="C46" s="558" t="s">
        <v>1289</v>
      </c>
      <c r="D46" s="559"/>
      <c r="E46" s="562"/>
      <c r="F46" s="563"/>
      <c r="G46" s="184">
        <f t="shared" si="3"/>
        <v>0</v>
      </c>
      <c r="H46" s="1185"/>
      <c r="I46" s="180" t="str">
        <f t="shared" si="9"/>
        <v/>
      </c>
      <c r="J46" s="185">
        <f t="shared" si="0"/>
        <v>0</v>
      </c>
      <c r="K46" s="1057"/>
      <c r="L46" s="563"/>
      <c r="M46" s="571">
        <f t="shared" si="6"/>
        <v>0</v>
      </c>
      <c r="N46" s="185">
        <f t="shared" si="2"/>
        <v>0</v>
      </c>
      <c r="O46" s="1137"/>
      <c r="P46" s="1175"/>
      <c r="Q46" s="524">
        <f t="shared" si="4"/>
        <v>0</v>
      </c>
      <c r="R46" s="1187"/>
      <c r="S46" s="1067"/>
      <c r="T46" s="1120"/>
      <c r="U46" s="1108"/>
    </row>
    <row r="47" spans="1:23" customFormat="1" ht="12.75" customHeight="1" collapsed="1">
      <c r="A47" s="602"/>
      <c r="B47" s="1189" t="s">
        <v>552</v>
      </c>
      <c r="C47" s="555" t="s">
        <v>2441</v>
      </c>
      <c r="D47" s="634">
        <v>25000</v>
      </c>
      <c r="E47" s="556"/>
      <c r="F47" s="557">
        <v>15500</v>
      </c>
      <c r="G47" s="186">
        <f t="shared" si="3"/>
        <v>0</v>
      </c>
      <c r="H47" s="1061">
        <f>SUM(G47:G68)</f>
        <v>0</v>
      </c>
      <c r="I47" s="56" t="str">
        <f t="shared" ref="I47:I55" si="10">IF(ISBLANK(E47),"",F47*$S$47)</f>
        <v/>
      </c>
      <c r="J47" s="189">
        <f t="shared" si="0"/>
        <v>0</v>
      </c>
      <c r="K47" s="1055">
        <f>SUM(J47:J68)</f>
        <v>0</v>
      </c>
      <c r="L47" s="557">
        <v>10</v>
      </c>
      <c r="M47" s="953">
        <f t="shared" si="6"/>
        <v>0</v>
      </c>
      <c r="N47" s="189">
        <f t="shared" si="2"/>
        <v>0</v>
      </c>
      <c r="O47" s="1135">
        <f>SUM(N47:N68)</f>
        <v>0</v>
      </c>
      <c r="P47" s="1061">
        <f>SUM(M47:M68)</f>
        <v>0</v>
      </c>
      <c r="Q47" s="187">
        <f t="shared" si="4"/>
        <v>0</v>
      </c>
      <c r="R47" s="1192">
        <f>K47+O47</f>
        <v>0</v>
      </c>
      <c r="S47" s="1067">
        <f>T47+1</f>
        <v>1.3</v>
      </c>
      <c r="T47" s="1120">
        <v>0.3</v>
      </c>
      <c r="U47" s="1108">
        <f>IF(R47=0,R47,R47+(($U$160)*((R47/($R$157+$R$158-$R$142)))))</f>
        <v>0</v>
      </c>
      <c r="W47" s="57"/>
    </row>
    <row r="48" spans="1:23" customFormat="1" ht="12.75" hidden="1" customHeight="1" outlineLevel="1">
      <c r="A48" s="602"/>
      <c r="B48" s="1190"/>
      <c r="C48" s="558" t="s">
        <v>2442</v>
      </c>
      <c r="D48" s="559"/>
      <c r="E48" s="559"/>
      <c r="F48" s="560">
        <v>910</v>
      </c>
      <c r="G48" s="179">
        <f t="shared" si="3"/>
        <v>0</v>
      </c>
      <c r="H48" s="1173"/>
      <c r="I48" s="58" t="str">
        <f t="shared" si="10"/>
        <v/>
      </c>
      <c r="J48" s="181">
        <f t="shared" si="0"/>
        <v>0</v>
      </c>
      <c r="K48" s="1056"/>
      <c r="L48" s="560">
        <v>10</v>
      </c>
      <c r="M48" s="570">
        <f t="shared" si="6"/>
        <v>0</v>
      </c>
      <c r="N48" s="181">
        <f t="shared" si="2"/>
        <v>0</v>
      </c>
      <c r="O48" s="1136"/>
      <c r="P48" s="1062"/>
      <c r="Q48" s="523">
        <f t="shared" si="4"/>
        <v>0</v>
      </c>
      <c r="R48" s="1192"/>
      <c r="S48" s="1067"/>
      <c r="T48" s="1120"/>
      <c r="U48" s="1108"/>
      <c r="W48" s="57"/>
    </row>
    <row r="49" spans="1:24" customFormat="1" ht="12.75" hidden="1" customHeight="1" outlineLevel="1">
      <c r="A49" s="602"/>
      <c r="B49" s="1190"/>
      <c r="C49" s="558" t="s">
        <v>2443</v>
      </c>
      <c r="D49" s="559"/>
      <c r="E49" s="559"/>
      <c r="F49" s="560">
        <v>360</v>
      </c>
      <c r="G49" s="179">
        <f t="shared" si="3"/>
        <v>0</v>
      </c>
      <c r="H49" s="1173"/>
      <c r="I49" s="58" t="str">
        <f t="shared" si="10"/>
        <v/>
      </c>
      <c r="J49" s="181">
        <f t="shared" si="0"/>
        <v>0</v>
      </c>
      <c r="K49" s="1056"/>
      <c r="L49" s="560"/>
      <c r="M49" s="570">
        <f t="shared" si="6"/>
        <v>0</v>
      </c>
      <c r="N49" s="181">
        <f t="shared" si="2"/>
        <v>0</v>
      </c>
      <c r="O49" s="1136"/>
      <c r="P49" s="1062"/>
      <c r="Q49" s="523">
        <f t="shared" si="4"/>
        <v>0</v>
      </c>
      <c r="R49" s="1192"/>
      <c r="S49" s="1067"/>
      <c r="T49" s="1120"/>
      <c r="U49" s="1108"/>
      <c r="W49" s="57"/>
    </row>
    <row r="50" spans="1:24" customFormat="1" ht="12.75" hidden="1" customHeight="1" outlineLevel="1">
      <c r="A50" s="602"/>
      <c r="B50" s="1190"/>
      <c r="C50" s="558" t="s">
        <v>2444</v>
      </c>
      <c r="D50" s="559"/>
      <c r="E50" s="559"/>
      <c r="F50" s="560">
        <v>1000</v>
      </c>
      <c r="G50" s="179">
        <f t="shared" si="3"/>
        <v>0</v>
      </c>
      <c r="H50" s="1173"/>
      <c r="I50" s="58" t="str">
        <f t="shared" si="10"/>
        <v/>
      </c>
      <c r="J50" s="181">
        <f t="shared" si="0"/>
        <v>0</v>
      </c>
      <c r="K50" s="1056"/>
      <c r="L50" s="560"/>
      <c r="M50" s="570">
        <f t="shared" si="6"/>
        <v>0</v>
      </c>
      <c r="N50" s="181">
        <f t="shared" si="2"/>
        <v>0</v>
      </c>
      <c r="O50" s="1136"/>
      <c r="P50" s="1062"/>
      <c r="Q50" s="523">
        <f t="shared" si="4"/>
        <v>0</v>
      </c>
      <c r="R50" s="1192"/>
      <c r="S50" s="1067"/>
      <c r="T50" s="1120"/>
      <c r="U50" s="1108"/>
      <c r="W50" s="25"/>
    </row>
    <row r="51" spans="1:24" customFormat="1" ht="12.75" hidden="1" customHeight="1" outlineLevel="1">
      <c r="A51" s="602"/>
      <c r="B51" s="1190"/>
      <c r="C51" s="558" t="s">
        <v>2451</v>
      </c>
      <c r="D51" s="559"/>
      <c r="E51" s="559"/>
      <c r="F51" s="560">
        <v>250</v>
      </c>
      <c r="G51" s="179">
        <f t="shared" si="3"/>
        <v>0</v>
      </c>
      <c r="H51" s="1173"/>
      <c r="I51" s="58" t="str">
        <f t="shared" si="10"/>
        <v/>
      </c>
      <c r="J51" s="181">
        <f t="shared" si="0"/>
        <v>0</v>
      </c>
      <c r="K51" s="1056"/>
      <c r="L51" s="560"/>
      <c r="M51" s="570">
        <f t="shared" si="6"/>
        <v>0</v>
      </c>
      <c r="N51" s="181">
        <f t="shared" si="2"/>
        <v>0</v>
      </c>
      <c r="O51" s="1136"/>
      <c r="P51" s="1062"/>
      <c r="Q51" s="523">
        <f t="shared" si="4"/>
        <v>0</v>
      </c>
      <c r="R51" s="1192"/>
      <c r="S51" s="1067"/>
      <c r="T51" s="1120"/>
      <c r="U51" s="1108"/>
      <c r="W51" s="25"/>
    </row>
    <row r="52" spans="1:24" customFormat="1" ht="12.75" hidden="1" customHeight="1" outlineLevel="1">
      <c r="A52" s="602"/>
      <c r="B52" s="1190"/>
      <c r="C52" s="558" t="s">
        <v>2452</v>
      </c>
      <c r="D52" s="559"/>
      <c r="E52" s="559"/>
      <c r="F52" s="560">
        <v>900</v>
      </c>
      <c r="G52" s="179">
        <f t="shared" si="3"/>
        <v>0</v>
      </c>
      <c r="H52" s="1173"/>
      <c r="I52" s="58" t="str">
        <f t="shared" si="10"/>
        <v/>
      </c>
      <c r="J52" s="181">
        <f t="shared" si="0"/>
        <v>0</v>
      </c>
      <c r="K52" s="1056"/>
      <c r="L52" s="560">
        <v>10</v>
      </c>
      <c r="M52" s="570">
        <f t="shared" si="6"/>
        <v>0</v>
      </c>
      <c r="N52" s="181">
        <f t="shared" si="2"/>
        <v>0</v>
      </c>
      <c r="O52" s="1136"/>
      <c r="P52" s="1062"/>
      <c r="Q52" s="523">
        <f t="shared" si="4"/>
        <v>0</v>
      </c>
      <c r="R52" s="1192"/>
      <c r="S52" s="1067"/>
      <c r="T52" s="1120"/>
      <c r="U52" s="1108"/>
      <c r="W52" s="25"/>
    </row>
    <row r="53" spans="1:24" customFormat="1" ht="12.75" hidden="1" customHeight="1" outlineLevel="1">
      <c r="A53" s="602"/>
      <c r="B53" s="1190"/>
      <c r="C53" s="558" t="s">
        <v>1293</v>
      </c>
      <c r="D53" s="559"/>
      <c r="E53" s="559"/>
      <c r="F53" s="560">
        <v>400</v>
      </c>
      <c r="G53" s="179">
        <f t="shared" si="3"/>
        <v>0</v>
      </c>
      <c r="H53" s="1173"/>
      <c r="I53" s="58" t="str">
        <f t="shared" si="10"/>
        <v/>
      </c>
      <c r="J53" s="181">
        <f t="shared" si="0"/>
        <v>0</v>
      </c>
      <c r="K53" s="1056"/>
      <c r="L53" s="560">
        <v>10</v>
      </c>
      <c r="M53" s="570">
        <f t="shared" si="6"/>
        <v>0</v>
      </c>
      <c r="N53" s="181">
        <f t="shared" si="2"/>
        <v>0</v>
      </c>
      <c r="O53" s="1136"/>
      <c r="P53" s="1062"/>
      <c r="Q53" s="523">
        <f t="shared" si="4"/>
        <v>0</v>
      </c>
      <c r="R53" s="1192"/>
      <c r="S53" s="1067"/>
      <c r="T53" s="1120"/>
      <c r="U53" s="1108"/>
      <c r="W53" s="57"/>
    </row>
    <row r="54" spans="1:24" customFormat="1" ht="12.75" hidden="1" customHeight="1" outlineLevel="1">
      <c r="A54" s="602"/>
      <c r="B54" s="1190"/>
      <c r="C54" s="558" t="s">
        <v>1294</v>
      </c>
      <c r="D54" s="559"/>
      <c r="E54" s="559"/>
      <c r="F54" s="560">
        <v>500</v>
      </c>
      <c r="G54" s="179">
        <f t="shared" si="3"/>
        <v>0</v>
      </c>
      <c r="H54" s="1173"/>
      <c r="I54" s="58" t="str">
        <f t="shared" si="10"/>
        <v/>
      </c>
      <c r="J54" s="181">
        <f t="shared" si="0"/>
        <v>0</v>
      </c>
      <c r="K54" s="1056"/>
      <c r="L54" s="560">
        <v>10</v>
      </c>
      <c r="M54" s="570">
        <f t="shared" si="6"/>
        <v>0</v>
      </c>
      <c r="N54" s="181">
        <f t="shared" si="2"/>
        <v>0</v>
      </c>
      <c r="O54" s="1136"/>
      <c r="P54" s="1062"/>
      <c r="Q54" s="523">
        <f t="shared" si="4"/>
        <v>0</v>
      </c>
      <c r="R54" s="1192"/>
      <c r="S54" s="1067"/>
      <c r="T54" s="1120"/>
      <c r="U54" s="1108"/>
      <c r="W54" s="57"/>
    </row>
    <row r="55" spans="1:24" customFormat="1" ht="12.75" hidden="1" customHeight="1" outlineLevel="1">
      <c r="A55" s="602"/>
      <c r="B55" s="1190"/>
      <c r="C55" s="558" t="s">
        <v>1296</v>
      </c>
      <c r="D55" s="559"/>
      <c r="E55" s="559"/>
      <c r="F55" s="560">
        <v>150</v>
      </c>
      <c r="G55" s="179">
        <f t="shared" si="3"/>
        <v>0</v>
      </c>
      <c r="H55" s="1173"/>
      <c r="I55" s="58" t="str">
        <f t="shared" si="10"/>
        <v/>
      </c>
      <c r="J55" s="181">
        <f t="shared" ref="J55:J118" si="11">IFERROR(E55*I55,0)</f>
        <v>0</v>
      </c>
      <c r="K55" s="1056"/>
      <c r="L55" s="560">
        <v>5</v>
      </c>
      <c r="M55" s="570">
        <f t="shared" si="6"/>
        <v>0</v>
      </c>
      <c r="N55" s="181">
        <f t="shared" ref="N55" si="12">M55*$W$1</f>
        <v>0</v>
      </c>
      <c r="O55" s="1136"/>
      <c r="P55" s="1062"/>
      <c r="Q55" s="523">
        <f t="shared" si="4"/>
        <v>0</v>
      </c>
      <c r="R55" s="1192"/>
      <c r="S55" s="1067"/>
      <c r="T55" s="1120"/>
      <c r="U55" s="1108"/>
      <c r="W55" s="25"/>
      <c r="X55" s="23"/>
    </row>
    <row r="56" spans="1:24" customFormat="1" ht="12.75" hidden="1" customHeight="1" outlineLevel="1">
      <c r="A56" s="602"/>
      <c r="B56" s="1190"/>
      <c r="C56" s="558" t="s">
        <v>1291</v>
      </c>
      <c r="D56" s="559"/>
      <c r="E56" s="559"/>
      <c r="F56" s="560">
        <v>300</v>
      </c>
      <c r="G56" s="179">
        <f t="shared" si="3"/>
        <v>0</v>
      </c>
      <c r="H56" s="1173"/>
      <c r="I56" s="58" t="str">
        <f>IF(ISBLANK(E56),"",F56*$S$47)</f>
        <v/>
      </c>
      <c r="J56" s="181">
        <f t="shared" si="11"/>
        <v>0</v>
      </c>
      <c r="K56" s="1056"/>
      <c r="L56" s="560">
        <v>10</v>
      </c>
      <c r="M56" s="570">
        <f t="shared" si="6"/>
        <v>0</v>
      </c>
      <c r="N56" s="181">
        <f>M56*$W$1</f>
        <v>0</v>
      </c>
      <c r="O56" s="1136"/>
      <c r="P56" s="1062"/>
      <c r="Q56" s="523">
        <f t="shared" si="4"/>
        <v>0</v>
      </c>
      <c r="R56" s="1192"/>
      <c r="S56" s="1067"/>
      <c r="T56" s="1120"/>
      <c r="U56" s="1108"/>
      <c r="W56" s="25"/>
      <c r="X56" s="23"/>
    </row>
    <row r="57" spans="1:24" customFormat="1" ht="12.75" hidden="1" customHeight="1" outlineLevel="1">
      <c r="A57" s="602"/>
      <c r="B57" s="1190"/>
      <c r="C57" s="558" t="s">
        <v>1292</v>
      </c>
      <c r="D57" s="559"/>
      <c r="E57" s="559"/>
      <c r="F57" s="560">
        <v>300</v>
      </c>
      <c r="G57" s="179">
        <f t="shared" si="3"/>
        <v>0</v>
      </c>
      <c r="H57" s="1173"/>
      <c r="I57" s="58" t="str">
        <f>IF(ISBLANK(E57),"",F57*$S$47)</f>
        <v/>
      </c>
      <c r="J57" s="181">
        <f t="shared" si="11"/>
        <v>0</v>
      </c>
      <c r="K57" s="1056"/>
      <c r="L57" s="560">
        <v>10</v>
      </c>
      <c r="M57" s="570">
        <f t="shared" si="6"/>
        <v>0</v>
      </c>
      <c r="N57" s="181">
        <f>M57*$W$1</f>
        <v>0</v>
      </c>
      <c r="O57" s="1136"/>
      <c r="P57" s="1062"/>
      <c r="Q57" s="523">
        <f t="shared" si="4"/>
        <v>0</v>
      </c>
      <c r="R57" s="1192"/>
      <c r="S57" s="1067"/>
      <c r="T57" s="1120"/>
      <c r="U57" s="1108"/>
      <c r="W57" s="25"/>
      <c r="X57" s="23"/>
    </row>
    <row r="58" spans="1:24" customFormat="1" ht="12.75" hidden="1" customHeight="1" outlineLevel="1">
      <c r="A58" s="602"/>
      <c r="B58" s="1190"/>
      <c r="C58" s="558" t="s">
        <v>2446</v>
      </c>
      <c r="D58" s="559" t="s">
        <v>2445</v>
      </c>
      <c r="E58" s="559"/>
      <c r="F58" s="560">
        <v>1000</v>
      </c>
      <c r="G58" s="179">
        <f t="shared" si="3"/>
        <v>0</v>
      </c>
      <c r="H58" s="1173"/>
      <c r="I58" s="58" t="str">
        <f>IF(ISBLANK(E58),"",F58*$S$47)</f>
        <v/>
      </c>
      <c r="J58" s="181">
        <f t="shared" si="11"/>
        <v>0</v>
      </c>
      <c r="K58" s="1056"/>
      <c r="L58" s="560">
        <v>20</v>
      </c>
      <c r="M58" s="570">
        <f t="shared" si="6"/>
        <v>0</v>
      </c>
      <c r="N58" s="181">
        <f>M58*$W$1</f>
        <v>0</v>
      </c>
      <c r="O58" s="1136"/>
      <c r="P58" s="1062"/>
      <c r="Q58" s="523">
        <f t="shared" si="4"/>
        <v>0</v>
      </c>
      <c r="R58" s="1192"/>
      <c r="S58" s="1067"/>
      <c r="T58" s="1120"/>
      <c r="U58" s="1108"/>
      <c r="W58" s="57"/>
    </row>
    <row r="59" spans="1:24" customFormat="1" ht="12.75" hidden="1" customHeight="1" outlineLevel="1">
      <c r="A59" s="602"/>
      <c r="B59" s="1190"/>
      <c r="C59" s="558" t="s">
        <v>2447</v>
      </c>
      <c r="D59" s="559" t="s">
        <v>2445</v>
      </c>
      <c r="E59" s="559"/>
      <c r="F59" s="560">
        <v>600</v>
      </c>
      <c r="G59" s="179">
        <f t="shared" si="3"/>
        <v>0</v>
      </c>
      <c r="H59" s="1173"/>
      <c r="I59" s="58" t="str">
        <f>IF(ISBLANK(E59),"",F59*$S$47)</f>
        <v/>
      </c>
      <c r="J59" s="181">
        <f t="shared" si="11"/>
        <v>0</v>
      </c>
      <c r="K59" s="1056"/>
      <c r="L59" s="560">
        <v>20</v>
      </c>
      <c r="M59" s="570">
        <f t="shared" si="6"/>
        <v>0</v>
      </c>
      <c r="N59" s="181">
        <f>M59*$W$1</f>
        <v>0</v>
      </c>
      <c r="O59" s="1136"/>
      <c r="P59" s="1062"/>
      <c r="Q59" s="523">
        <f t="shared" si="4"/>
        <v>0</v>
      </c>
      <c r="R59" s="1192"/>
      <c r="S59" s="1067"/>
      <c r="T59" s="1120"/>
      <c r="U59" s="1108"/>
      <c r="W59" s="57"/>
    </row>
    <row r="60" spans="1:24" customFormat="1" ht="12.75" hidden="1" customHeight="1" outlineLevel="1">
      <c r="A60" s="602"/>
      <c r="B60" s="1190"/>
      <c r="C60" s="558" t="s">
        <v>2448</v>
      </c>
      <c r="D60" s="559"/>
      <c r="E60" s="559"/>
      <c r="F60" s="560">
        <v>600</v>
      </c>
      <c r="G60" s="179">
        <f t="shared" si="3"/>
        <v>0</v>
      </c>
      <c r="H60" s="1173"/>
      <c r="I60" s="58" t="str">
        <f t="shared" ref="I60:I68" si="13">IF(ISBLANK(E60),"",F60*$S$47)</f>
        <v/>
      </c>
      <c r="J60" s="181">
        <f t="shared" si="11"/>
        <v>0</v>
      </c>
      <c r="K60" s="1056"/>
      <c r="L60" s="560">
        <v>40</v>
      </c>
      <c r="M60" s="570">
        <f t="shared" si="6"/>
        <v>0</v>
      </c>
      <c r="N60" s="181">
        <f t="shared" ref="N60:N90" si="14">M60*$W$1</f>
        <v>0</v>
      </c>
      <c r="O60" s="1136"/>
      <c r="P60" s="1062"/>
      <c r="Q60" s="523">
        <f t="shared" si="4"/>
        <v>0</v>
      </c>
      <c r="R60" s="1192"/>
      <c r="S60" s="1067"/>
      <c r="T60" s="1120"/>
      <c r="U60" s="1108"/>
      <c r="W60" s="57"/>
    </row>
    <row r="61" spans="1:24" customFormat="1" ht="12.75" hidden="1" customHeight="1" outlineLevel="1">
      <c r="A61" s="602"/>
      <c r="B61" s="1190"/>
      <c r="C61" s="558" t="s">
        <v>2449</v>
      </c>
      <c r="D61" s="559"/>
      <c r="E61" s="559"/>
      <c r="F61" s="560">
        <v>600</v>
      </c>
      <c r="G61" s="179">
        <f t="shared" si="3"/>
        <v>0</v>
      </c>
      <c r="H61" s="1173"/>
      <c r="I61" s="58" t="str">
        <f t="shared" si="13"/>
        <v/>
      </c>
      <c r="J61" s="181">
        <f t="shared" si="11"/>
        <v>0</v>
      </c>
      <c r="K61" s="1056"/>
      <c r="L61" s="560">
        <v>40</v>
      </c>
      <c r="M61" s="570">
        <f t="shared" si="6"/>
        <v>0</v>
      </c>
      <c r="N61" s="181">
        <f t="shared" si="14"/>
        <v>0</v>
      </c>
      <c r="O61" s="1136"/>
      <c r="P61" s="1062"/>
      <c r="Q61" s="523">
        <f t="shared" si="4"/>
        <v>0</v>
      </c>
      <c r="R61" s="1192"/>
      <c r="S61" s="1067"/>
      <c r="T61" s="1120"/>
      <c r="U61" s="1108"/>
      <c r="W61" s="57"/>
    </row>
    <row r="62" spans="1:24" customFormat="1" ht="12.75" hidden="1" customHeight="1" outlineLevel="1">
      <c r="A62" s="602"/>
      <c r="B62" s="1190"/>
      <c r="C62" s="558" t="s">
        <v>2450</v>
      </c>
      <c r="D62" s="559"/>
      <c r="E62" s="559"/>
      <c r="F62" s="560">
        <v>600</v>
      </c>
      <c r="G62" s="179">
        <f t="shared" si="3"/>
        <v>0</v>
      </c>
      <c r="H62" s="1173"/>
      <c r="I62" s="58" t="str">
        <f t="shared" si="13"/>
        <v/>
      </c>
      <c r="J62" s="181">
        <f t="shared" si="11"/>
        <v>0</v>
      </c>
      <c r="K62" s="1056"/>
      <c r="L62" s="560">
        <v>40</v>
      </c>
      <c r="M62" s="570">
        <f t="shared" si="6"/>
        <v>0</v>
      </c>
      <c r="N62" s="181">
        <f t="shared" si="14"/>
        <v>0</v>
      </c>
      <c r="O62" s="1136"/>
      <c r="P62" s="1062"/>
      <c r="Q62" s="523">
        <f t="shared" si="4"/>
        <v>0</v>
      </c>
      <c r="R62" s="1192"/>
      <c r="S62" s="1067"/>
      <c r="T62" s="1120"/>
      <c r="U62" s="1108"/>
      <c r="W62" s="57"/>
    </row>
    <row r="63" spans="1:24" customFormat="1" ht="12.75" hidden="1" customHeight="1" outlineLevel="1">
      <c r="A63" s="602"/>
      <c r="B63" s="1190"/>
      <c r="C63" s="558" t="s">
        <v>2428</v>
      </c>
      <c r="D63" s="559"/>
      <c r="E63" s="559"/>
      <c r="F63" s="560">
        <v>600</v>
      </c>
      <c r="G63" s="179">
        <f t="shared" si="3"/>
        <v>0</v>
      </c>
      <c r="H63" s="1173"/>
      <c r="I63" s="58" t="str">
        <f t="shared" si="13"/>
        <v/>
      </c>
      <c r="J63" s="181">
        <f t="shared" si="11"/>
        <v>0</v>
      </c>
      <c r="K63" s="1056"/>
      <c r="L63" s="560">
        <v>40</v>
      </c>
      <c r="M63" s="570">
        <f t="shared" si="6"/>
        <v>0</v>
      </c>
      <c r="N63" s="181">
        <f t="shared" si="14"/>
        <v>0</v>
      </c>
      <c r="O63" s="1136"/>
      <c r="P63" s="1062"/>
      <c r="Q63" s="523">
        <f t="shared" si="4"/>
        <v>0</v>
      </c>
      <c r="R63" s="1192"/>
      <c r="S63" s="1067"/>
      <c r="T63" s="1120"/>
      <c r="U63" s="1108"/>
      <c r="W63" s="57"/>
    </row>
    <row r="64" spans="1:24" customFormat="1" ht="12.75" hidden="1" customHeight="1" outlineLevel="1">
      <c r="A64" s="602"/>
      <c r="B64" s="1190"/>
      <c r="C64" s="558" t="s">
        <v>1295</v>
      </c>
      <c r="D64" s="559"/>
      <c r="E64" s="559"/>
      <c r="F64" s="560">
        <v>200</v>
      </c>
      <c r="G64" s="179">
        <f t="shared" si="3"/>
        <v>0</v>
      </c>
      <c r="H64" s="1173"/>
      <c r="I64" s="58" t="str">
        <f t="shared" si="13"/>
        <v/>
      </c>
      <c r="J64" s="181">
        <f t="shared" si="11"/>
        <v>0</v>
      </c>
      <c r="K64" s="1056"/>
      <c r="L64" s="560">
        <v>10</v>
      </c>
      <c r="M64" s="570">
        <f t="shared" si="6"/>
        <v>0</v>
      </c>
      <c r="N64" s="181">
        <f t="shared" si="14"/>
        <v>0</v>
      </c>
      <c r="O64" s="1136"/>
      <c r="P64" s="1062"/>
      <c r="Q64" s="523">
        <f t="shared" si="4"/>
        <v>0</v>
      </c>
      <c r="R64" s="1192"/>
      <c r="S64" s="1067"/>
      <c r="T64" s="1120"/>
      <c r="U64" s="1108"/>
      <c r="W64" s="57"/>
    </row>
    <row r="65" spans="1:24" customFormat="1" ht="12.75" hidden="1" customHeight="1" outlineLevel="1">
      <c r="A65" s="602"/>
      <c r="B65" s="1190"/>
      <c r="C65" s="558"/>
      <c r="D65" s="559"/>
      <c r="E65" s="559"/>
      <c r="F65" s="560">
        <v>500</v>
      </c>
      <c r="G65" s="179">
        <f t="shared" si="3"/>
        <v>0</v>
      </c>
      <c r="H65" s="1173"/>
      <c r="I65" s="58" t="str">
        <f t="shared" si="13"/>
        <v/>
      </c>
      <c r="J65" s="181">
        <f t="shared" si="11"/>
        <v>0</v>
      </c>
      <c r="K65" s="1056"/>
      <c r="L65" s="560"/>
      <c r="M65" s="570">
        <f t="shared" si="6"/>
        <v>0</v>
      </c>
      <c r="N65" s="181">
        <f t="shared" si="14"/>
        <v>0</v>
      </c>
      <c r="O65" s="1136"/>
      <c r="P65" s="1062"/>
      <c r="Q65" s="523">
        <f t="shared" si="4"/>
        <v>0</v>
      </c>
      <c r="R65" s="1192"/>
      <c r="S65" s="1067"/>
      <c r="T65" s="1120"/>
      <c r="U65" s="1108"/>
      <c r="W65" s="57"/>
    </row>
    <row r="66" spans="1:24" customFormat="1" ht="12.75" hidden="1" customHeight="1" outlineLevel="1">
      <c r="A66" s="602"/>
      <c r="B66" s="1190"/>
      <c r="C66" s="558"/>
      <c r="D66" s="559"/>
      <c r="E66" s="559"/>
      <c r="F66" s="560">
        <v>500</v>
      </c>
      <c r="G66" s="179">
        <f t="shared" si="3"/>
        <v>0</v>
      </c>
      <c r="H66" s="1173"/>
      <c r="I66" s="58" t="str">
        <f t="shared" si="13"/>
        <v/>
      </c>
      <c r="J66" s="181">
        <f t="shared" si="11"/>
        <v>0</v>
      </c>
      <c r="K66" s="1056"/>
      <c r="L66" s="560">
        <v>2</v>
      </c>
      <c r="M66" s="570">
        <f t="shared" si="6"/>
        <v>0</v>
      </c>
      <c r="N66" s="181">
        <f t="shared" si="14"/>
        <v>0</v>
      </c>
      <c r="O66" s="1136"/>
      <c r="P66" s="1062"/>
      <c r="Q66" s="523">
        <f t="shared" si="4"/>
        <v>0</v>
      </c>
      <c r="R66" s="1192"/>
      <c r="S66" s="1067"/>
      <c r="T66" s="1120"/>
      <c r="U66" s="1108"/>
      <c r="W66" s="57"/>
    </row>
    <row r="67" spans="1:24" customFormat="1" ht="12.75" hidden="1" customHeight="1" outlineLevel="1">
      <c r="A67" s="602"/>
      <c r="B67" s="1190"/>
      <c r="C67" s="558"/>
      <c r="D67" s="559"/>
      <c r="E67" s="559"/>
      <c r="F67" s="560">
        <v>200</v>
      </c>
      <c r="G67" s="179">
        <f t="shared" si="3"/>
        <v>0</v>
      </c>
      <c r="H67" s="1173"/>
      <c r="I67" s="58" t="str">
        <f t="shared" si="13"/>
        <v/>
      </c>
      <c r="J67" s="181">
        <f t="shared" si="11"/>
        <v>0</v>
      </c>
      <c r="K67" s="1056"/>
      <c r="L67" s="560">
        <v>10</v>
      </c>
      <c r="M67" s="570">
        <f t="shared" si="6"/>
        <v>0</v>
      </c>
      <c r="N67" s="181">
        <f t="shared" si="14"/>
        <v>0</v>
      </c>
      <c r="O67" s="1136"/>
      <c r="P67" s="1062"/>
      <c r="Q67" s="523">
        <f t="shared" si="4"/>
        <v>0</v>
      </c>
      <c r="R67" s="1192"/>
      <c r="S67" s="1067"/>
      <c r="T67" s="1120"/>
      <c r="U67" s="1108"/>
      <c r="W67" s="57"/>
    </row>
    <row r="68" spans="1:24" customFormat="1" ht="12.75" hidden="1" customHeight="1" outlineLevel="1">
      <c r="A68" s="602"/>
      <c r="B68" s="1191"/>
      <c r="C68" s="558" t="s">
        <v>1289</v>
      </c>
      <c r="D68" s="562"/>
      <c r="E68" s="562"/>
      <c r="F68" s="563">
        <v>500</v>
      </c>
      <c r="G68" s="184">
        <f t="shared" si="3"/>
        <v>0</v>
      </c>
      <c r="H68" s="1185"/>
      <c r="I68" s="58" t="str">
        <f t="shared" si="13"/>
        <v/>
      </c>
      <c r="J68" s="185">
        <f t="shared" si="11"/>
        <v>0</v>
      </c>
      <c r="K68" s="1057"/>
      <c r="L68" s="563"/>
      <c r="M68" s="571">
        <f t="shared" si="6"/>
        <v>0</v>
      </c>
      <c r="N68" s="185">
        <f t="shared" si="14"/>
        <v>0</v>
      </c>
      <c r="O68" s="1137"/>
      <c r="P68" s="1063"/>
      <c r="Q68" s="523">
        <f t="shared" si="4"/>
        <v>0</v>
      </c>
      <c r="R68" s="1192"/>
      <c r="S68" s="1067"/>
      <c r="T68" s="1120"/>
      <c r="U68" s="1108"/>
      <c r="W68" s="25"/>
      <c r="X68" s="23"/>
    </row>
    <row r="69" spans="1:24" customFormat="1" ht="12.75" customHeight="1" collapsed="1">
      <c r="A69" s="602"/>
      <c r="B69" s="1193" t="s">
        <v>2526</v>
      </c>
      <c r="C69" s="555" t="s">
        <v>2423</v>
      </c>
      <c r="D69" s="556"/>
      <c r="E69" s="556"/>
      <c r="F69" s="557">
        <v>35000</v>
      </c>
      <c r="G69" s="186">
        <f t="shared" si="3"/>
        <v>0</v>
      </c>
      <c r="H69" s="1061">
        <f>SUM(G69:G90)</f>
        <v>0</v>
      </c>
      <c r="I69" s="56" t="str">
        <f>IF(ISBLANK(E69),"",F69*$S$69)</f>
        <v/>
      </c>
      <c r="J69" s="189">
        <f t="shared" si="11"/>
        <v>0</v>
      </c>
      <c r="K69" s="1055">
        <f>SUM(J69:J90)</f>
        <v>0</v>
      </c>
      <c r="L69" s="557">
        <v>10</v>
      </c>
      <c r="M69" s="953">
        <f t="shared" si="6"/>
        <v>0</v>
      </c>
      <c r="N69" s="189">
        <f t="shared" si="14"/>
        <v>0</v>
      </c>
      <c r="O69" s="1135">
        <f>SUM(N69:N90)</f>
        <v>0</v>
      </c>
      <c r="P69" s="1061">
        <f>SUM(M69:M90)</f>
        <v>0</v>
      </c>
      <c r="Q69" s="187">
        <f t="shared" si="4"/>
        <v>0</v>
      </c>
      <c r="R69" s="1192">
        <f>K69+O69</f>
        <v>0</v>
      </c>
      <c r="S69" s="1067">
        <f>T69+1</f>
        <v>1.3</v>
      </c>
      <c r="T69" s="1120">
        <v>0.3</v>
      </c>
      <c r="U69" s="1108">
        <f>IF(R69=0,R69,R69+(($U$160)*((R69/($R$157+$R$158-$R$142)))))</f>
        <v>0</v>
      </c>
      <c r="W69" s="57"/>
    </row>
    <row r="70" spans="1:24" customFormat="1" ht="12.75" hidden="1" customHeight="1" outlineLevel="1">
      <c r="A70" s="602"/>
      <c r="B70" s="1171"/>
      <c r="C70" s="558" t="s">
        <v>2420</v>
      </c>
      <c r="D70" s="559" t="s">
        <v>2421</v>
      </c>
      <c r="E70" s="559"/>
      <c r="F70" s="560">
        <v>1200</v>
      </c>
      <c r="G70" s="179">
        <f t="shared" si="3"/>
        <v>0</v>
      </c>
      <c r="H70" s="1173"/>
      <c r="I70" s="58" t="str">
        <f>IF(ISBLANK(E70),"",F70*$S$69)</f>
        <v/>
      </c>
      <c r="J70" s="181">
        <f t="shared" si="11"/>
        <v>0</v>
      </c>
      <c r="K70" s="1056"/>
      <c r="L70" s="560">
        <v>10</v>
      </c>
      <c r="M70" s="570">
        <f t="shared" si="6"/>
        <v>0</v>
      </c>
      <c r="N70" s="181">
        <f t="shared" si="14"/>
        <v>0</v>
      </c>
      <c r="O70" s="1136"/>
      <c r="P70" s="1173"/>
      <c r="Q70" s="523">
        <f t="shared" si="4"/>
        <v>0</v>
      </c>
      <c r="R70" s="1192"/>
      <c r="S70" s="1067"/>
      <c r="T70" s="1120"/>
      <c r="U70" s="1108"/>
      <c r="W70" s="57"/>
    </row>
    <row r="71" spans="1:24" customFormat="1" ht="12.75" hidden="1" customHeight="1" outlineLevel="1">
      <c r="A71" s="602"/>
      <c r="B71" s="1171"/>
      <c r="C71" s="558" t="s">
        <v>2420</v>
      </c>
      <c r="D71" s="559" t="s">
        <v>2421</v>
      </c>
      <c r="E71" s="559"/>
      <c r="F71" s="560">
        <v>1200</v>
      </c>
      <c r="G71" s="179">
        <f t="shared" si="3"/>
        <v>0</v>
      </c>
      <c r="H71" s="1173"/>
      <c r="I71" s="58" t="str">
        <f>IF(ISBLANK(E71),"",F71*$S$69)</f>
        <v/>
      </c>
      <c r="J71" s="181">
        <f t="shared" si="11"/>
        <v>0</v>
      </c>
      <c r="K71" s="1056"/>
      <c r="L71" s="560">
        <v>10</v>
      </c>
      <c r="M71" s="570">
        <f t="shared" si="6"/>
        <v>0</v>
      </c>
      <c r="N71" s="181">
        <f t="shared" si="14"/>
        <v>0</v>
      </c>
      <c r="O71" s="1136"/>
      <c r="P71" s="1062"/>
      <c r="Q71" s="523">
        <f t="shared" si="4"/>
        <v>0</v>
      </c>
      <c r="R71" s="1192"/>
      <c r="S71" s="1067"/>
      <c r="T71" s="1120"/>
      <c r="U71" s="1108"/>
      <c r="W71" s="57"/>
    </row>
    <row r="72" spans="1:24" customFormat="1" ht="12.75" hidden="1" customHeight="1" outlineLevel="1">
      <c r="A72" s="602"/>
      <c r="B72" s="1171"/>
      <c r="C72" s="558" t="s">
        <v>2424</v>
      </c>
      <c r="D72" s="559" t="s">
        <v>2421</v>
      </c>
      <c r="E72" s="559"/>
      <c r="F72" s="560"/>
      <c r="G72" s="179">
        <f t="shared" si="3"/>
        <v>0</v>
      </c>
      <c r="H72" s="1173"/>
      <c r="I72" s="58" t="str">
        <f t="shared" ref="I72:I90" si="15">IF(ISBLANK(E72),"",F72*$S$69)</f>
        <v/>
      </c>
      <c r="J72" s="181">
        <f t="shared" si="11"/>
        <v>0</v>
      </c>
      <c r="K72" s="1056"/>
      <c r="L72" s="560"/>
      <c r="M72" s="570">
        <f t="shared" si="6"/>
        <v>0</v>
      </c>
      <c r="N72" s="181">
        <f t="shared" si="14"/>
        <v>0</v>
      </c>
      <c r="O72" s="1136"/>
      <c r="P72" s="1062"/>
      <c r="Q72" s="523">
        <f t="shared" si="4"/>
        <v>0</v>
      </c>
      <c r="R72" s="1192"/>
      <c r="S72" s="1067"/>
      <c r="T72" s="1120"/>
      <c r="U72" s="1108"/>
      <c r="W72" s="57"/>
    </row>
    <row r="73" spans="1:24" customFormat="1" ht="12.75" hidden="1" customHeight="1" outlineLevel="1">
      <c r="A73" s="602"/>
      <c r="B73" s="1171"/>
      <c r="C73" s="558" t="s">
        <v>2425</v>
      </c>
      <c r="D73" s="559" t="s">
        <v>2421</v>
      </c>
      <c r="E73" s="559"/>
      <c r="F73" s="560"/>
      <c r="G73" s="179">
        <f t="shared" si="3"/>
        <v>0</v>
      </c>
      <c r="H73" s="1173"/>
      <c r="I73" s="58" t="str">
        <f t="shared" si="15"/>
        <v/>
      </c>
      <c r="J73" s="181">
        <f t="shared" si="11"/>
        <v>0</v>
      </c>
      <c r="K73" s="1056"/>
      <c r="L73" s="560"/>
      <c r="M73" s="570">
        <f t="shared" si="6"/>
        <v>0</v>
      </c>
      <c r="N73" s="181">
        <f t="shared" si="14"/>
        <v>0</v>
      </c>
      <c r="O73" s="1136"/>
      <c r="P73" s="1062"/>
      <c r="Q73" s="523">
        <f t="shared" si="4"/>
        <v>0</v>
      </c>
      <c r="R73" s="1192"/>
      <c r="S73" s="1067"/>
      <c r="T73" s="1120"/>
      <c r="U73" s="1108"/>
      <c r="W73" s="25"/>
    </row>
    <row r="74" spans="1:24" customFormat="1" ht="12.75" hidden="1" customHeight="1" outlineLevel="1">
      <c r="A74" s="602"/>
      <c r="B74" s="1171"/>
      <c r="C74" s="558" t="s">
        <v>2426</v>
      </c>
      <c r="D74" s="559" t="s">
        <v>2421</v>
      </c>
      <c r="E74" s="559"/>
      <c r="F74" s="560"/>
      <c r="G74" s="179">
        <f t="shared" si="3"/>
        <v>0</v>
      </c>
      <c r="H74" s="1173"/>
      <c r="I74" s="58" t="str">
        <f t="shared" si="15"/>
        <v/>
      </c>
      <c r="J74" s="181">
        <f t="shared" si="11"/>
        <v>0</v>
      </c>
      <c r="K74" s="1056"/>
      <c r="L74" s="560"/>
      <c r="M74" s="570">
        <f t="shared" si="6"/>
        <v>0</v>
      </c>
      <c r="N74" s="181">
        <f t="shared" si="14"/>
        <v>0</v>
      </c>
      <c r="O74" s="1136"/>
      <c r="P74" s="1062"/>
      <c r="Q74" s="523">
        <f t="shared" si="4"/>
        <v>0</v>
      </c>
      <c r="R74" s="1192"/>
      <c r="S74" s="1067"/>
      <c r="T74" s="1120"/>
      <c r="U74" s="1108"/>
      <c r="W74" s="25"/>
    </row>
    <row r="75" spans="1:24" customFormat="1" ht="12.75" hidden="1" customHeight="1" outlineLevel="1">
      <c r="A75" s="602"/>
      <c r="B75" s="1171"/>
      <c r="C75" s="558" t="s">
        <v>2427</v>
      </c>
      <c r="D75" s="559" t="s">
        <v>2421</v>
      </c>
      <c r="E75" s="559"/>
      <c r="F75" s="560">
        <v>900</v>
      </c>
      <c r="G75" s="179">
        <f t="shared" si="3"/>
        <v>0</v>
      </c>
      <c r="H75" s="1173"/>
      <c r="I75" s="58" t="str">
        <f t="shared" si="15"/>
        <v/>
      </c>
      <c r="J75" s="181">
        <f t="shared" si="11"/>
        <v>0</v>
      </c>
      <c r="K75" s="1056"/>
      <c r="L75" s="560">
        <v>10</v>
      </c>
      <c r="M75" s="570">
        <f t="shared" si="6"/>
        <v>0</v>
      </c>
      <c r="N75" s="181">
        <f t="shared" si="14"/>
        <v>0</v>
      </c>
      <c r="O75" s="1136"/>
      <c r="P75" s="1062"/>
      <c r="Q75" s="523">
        <f t="shared" si="4"/>
        <v>0</v>
      </c>
      <c r="R75" s="1192"/>
      <c r="S75" s="1067"/>
      <c r="T75" s="1120"/>
      <c r="U75" s="1108"/>
      <c r="W75" s="25"/>
    </row>
    <row r="76" spans="1:24" customFormat="1" ht="12.75" hidden="1" customHeight="1" outlineLevel="1">
      <c r="A76" s="602"/>
      <c r="B76" s="1171"/>
      <c r="C76" s="558" t="s">
        <v>2428</v>
      </c>
      <c r="D76" s="559"/>
      <c r="E76" s="559"/>
      <c r="F76" s="560">
        <v>300</v>
      </c>
      <c r="G76" s="179">
        <f t="shared" si="3"/>
        <v>0</v>
      </c>
      <c r="H76" s="1173"/>
      <c r="I76" s="58" t="str">
        <f t="shared" si="15"/>
        <v/>
      </c>
      <c r="J76" s="181">
        <f t="shared" si="11"/>
        <v>0</v>
      </c>
      <c r="K76" s="1056"/>
      <c r="L76" s="560">
        <v>10</v>
      </c>
      <c r="M76" s="570">
        <f t="shared" si="6"/>
        <v>0</v>
      </c>
      <c r="N76" s="181">
        <f t="shared" si="14"/>
        <v>0</v>
      </c>
      <c r="O76" s="1136"/>
      <c r="P76" s="1062"/>
      <c r="Q76" s="523">
        <f t="shared" si="4"/>
        <v>0</v>
      </c>
      <c r="R76" s="1192"/>
      <c r="S76" s="1067"/>
      <c r="T76" s="1120"/>
      <c r="U76" s="1108"/>
      <c r="W76" s="25"/>
      <c r="X76" s="23"/>
    </row>
    <row r="77" spans="1:24" customFormat="1" ht="12.75" hidden="1" customHeight="1" outlineLevel="1">
      <c r="A77" s="602"/>
      <c r="B77" s="1171"/>
      <c r="C77" s="558" t="s">
        <v>2429</v>
      </c>
      <c r="D77" s="559" t="s">
        <v>2421</v>
      </c>
      <c r="E77" s="559"/>
      <c r="F77" s="560">
        <v>300</v>
      </c>
      <c r="G77" s="179">
        <f t="shared" si="3"/>
        <v>0</v>
      </c>
      <c r="H77" s="1173"/>
      <c r="I77" s="58" t="str">
        <f t="shared" si="15"/>
        <v/>
      </c>
      <c r="J77" s="181">
        <f t="shared" si="11"/>
        <v>0</v>
      </c>
      <c r="K77" s="1056"/>
      <c r="L77" s="560">
        <v>10</v>
      </c>
      <c r="M77" s="570">
        <f t="shared" si="6"/>
        <v>0</v>
      </c>
      <c r="N77" s="181">
        <f t="shared" si="14"/>
        <v>0</v>
      </c>
      <c r="O77" s="1136"/>
      <c r="P77" s="1062"/>
      <c r="Q77" s="523">
        <f t="shared" si="4"/>
        <v>0</v>
      </c>
      <c r="R77" s="1192"/>
      <c r="S77" s="1067"/>
      <c r="T77" s="1120"/>
      <c r="U77" s="1108"/>
      <c r="W77" s="25"/>
      <c r="X77" s="23"/>
    </row>
    <row r="78" spans="1:24" customFormat="1" ht="12.75" hidden="1" customHeight="1" outlineLevel="1">
      <c r="A78" s="602"/>
      <c r="B78" s="1171"/>
      <c r="C78" s="558" t="s">
        <v>2430</v>
      </c>
      <c r="D78" s="559" t="s">
        <v>2421</v>
      </c>
      <c r="E78" s="559"/>
      <c r="F78" s="560">
        <v>1000</v>
      </c>
      <c r="G78" s="179">
        <f t="shared" si="3"/>
        <v>0</v>
      </c>
      <c r="H78" s="1173"/>
      <c r="I78" s="58" t="str">
        <f t="shared" si="15"/>
        <v/>
      </c>
      <c r="J78" s="181">
        <f t="shared" si="11"/>
        <v>0</v>
      </c>
      <c r="K78" s="1056"/>
      <c r="L78" s="560">
        <v>20</v>
      </c>
      <c r="M78" s="570">
        <f t="shared" si="6"/>
        <v>0</v>
      </c>
      <c r="N78" s="181">
        <f t="shared" si="14"/>
        <v>0</v>
      </c>
      <c r="O78" s="1136"/>
      <c r="P78" s="1062"/>
      <c r="Q78" s="523">
        <f t="shared" si="4"/>
        <v>0</v>
      </c>
      <c r="R78" s="1192"/>
      <c r="S78" s="1067"/>
      <c r="T78" s="1120"/>
      <c r="U78" s="1108"/>
      <c r="W78" s="57"/>
    </row>
    <row r="79" spans="1:24" customFormat="1" ht="12.75" hidden="1" customHeight="1" outlineLevel="1">
      <c r="A79" s="602"/>
      <c r="B79" s="1171"/>
      <c r="C79" s="558" t="s">
        <v>2431</v>
      </c>
      <c r="D79" s="559"/>
      <c r="E79" s="559"/>
      <c r="F79" s="560">
        <v>600</v>
      </c>
      <c r="G79" s="179">
        <f t="shared" si="3"/>
        <v>0</v>
      </c>
      <c r="H79" s="1173"/>
      <c r="I79" s="58" t="str">
        <f t="shared" si="15"/>
        <v/>
      </c>
      <c r="J79" s="181">
        <f t="shared" si="11"/>
        <v>0</v>
      </c>
      <c r="K79" s="1056"/>
      <c r="L79" s="560">
        <v>20</v>
      </c>
      <c r="M79" s="570">
        <f t="shared" si="6"/>
        <v>0</v>
      </c>
      <c r="N79" s="181">
        <f t="shared" si="14"/>
        <v>0</v>
      </c>
      <c r="O79" s="1136"/>
      <c r="P79" s="1062"/>
      <c r="Q79" s="523">
        <f t="shared" si="4"/>
        <v>0</v>
      </c>
      <c r="R79" s="1192"/>
      <c r="S79" s="1067"/>
      <c r="T79" s="1120"/>
      <c r="U79" s="1108"/>
      <c r="W79" s="57"/>
    </row>
    <row r="80" spans="1:24" customFormat="1" ht="12.75" hidden="1" customHeight="1" outlineLevel="1">
      <c r="A80" s="602"/>
      <c r="B80" s="1171"/>
      <c r="C80" s="558" t="s">
        <v>2432</v>
      </c>
      <c r="D80" s="559"/>
      <c r="E80" s="559"/>
      <c r="F80" s="560">
        <v>600</v>
      </c>
      <c r="G80" s="179">
        <f t="shared" si="3"/>
        <v>0</v>
      </c>
      <c r="H80" s="1173"/>
      <c r="I80" s="58" t="str">
        <f t="shared" si="15"/>
        <v/>
      </c>
      <c r="J80" s="181">
        <f t="shared" si="11"/>
        <v>0</v>
      </c>
      <c r="K80" s="1056"/>
      <c r="L80" s="560">
        <v>40</v>
      </c>
      <c r="M80" s="570">
        <f t="shared" si="6"/>
        <v>0</v>
      </c>
      <c r="N80" s="181">
        <f t="shared" si="14"/>
        <v>0</v>
      </c>
      <c r="O80" s="1136"/>
      <c r="P80" s="1062"/>
      <c r="Q80" s="523">
        <f t="shared" si="4"/>
        <v>0</v>
      </c>
      <c r="R80" s="1192"/>
      <c r="S80" s="1067"/>
      <c r="T80" s="1120"/>
      <c r="U80" s="1108"/>
      <c r="W80" s="57"/>
    </row>
    <row r="81" spans="1:24" customFormat="1" ht="12.75" hidden="1" customHeight="1" outlineLevel="1">
      <c r="A81" s="602"/>
      <c r="B81" s="1171"/>
      <c r="C81" s="558" t="s">
        <v>2434</v>
      </c>
      <c r="D81" s="559"/>
      <c r="E81" s="559"/>
      <c r="F81" s="560">
        <v>600</v>
      </c>
      <c r="G81" s="179">
        <f t="shared" si="3"/>
        <v>0</v>
      </c>
      <c r="H81" s="1173"/>
      <c r="I81" s="58" t="str">
        <f t="shared" si="15"/>
        <v/>
      </c>
      <c r="J81" s="181">
        <f t="shared" si="11"/>
        <v>0</v>
      </c>
      <c r="K81" s="1056"/>
      <c r="L81" s="560">
        <v>40</v>
      </c>
      <c r="M81" s="570">
        <f t="shared" si="6"/>
        <v>0</v>
      </c>
      <c r="N81" s="181">
        <f t="shared" si="14"/>
        <v>0</v>
      </c>
      <c r="O81" s="1136"/>
      <c r="P81" s="1062"/>
      <c r="Q81" s="523">
        <f t="shared" si="4"/>
        <v>0</v>
      </c>
      <c r="R81" s="1192"/>
      <c r="S81" s="1067"/>
      <c r="T81" s="1120"/>
      <c r="U81" s="1108"/>
      <c r="W81" s="57"/>
    </row>
    <row r="82" spans="1:24" customFormat="1" ht="12.75" hidden="1" customHeight="1" outlineLevel="1">
      <c r="A82" s="602"/>
      <c r="B82" s="1171"/>
      <c r="C82" s="558" t="s">
        <v>2433</v>
      </c>
      <c r="D82" s="559" t="s">
        <v>2422</v>
      </c>
      <c r="E82" s="559"/>
      <c r="F82" s="560">
        <v>200</v>
      </c>
      <c r="G82" s="179">
        <f t="shared" si="3"/>
        <v>0</v>
      </c>
      <c r="H82" s="1173"/>
      <c r="I82" s="58" t="str">
        <f t="shared" si="15"/>
        <v/>
      </c>
      <c r="J82" s="181">
        <f t="shared" si="11"/>
        <v>0</v>
      </c>
      <c r="K82" s="1056"/>
      <c r="L82" s="560">
        <v>10</v>
      </c>
      <c r="M82" s="570">
        <f t="shared" si="6"/>
        <v>0</v>
      </c>
      <c r="N82" s="181">
        <f t="shared" si="14"/>
        <v>0</v>
      </c>
      <c r="O82" s="1136"/>
      <c r="P82" s="1062"/>
      <c r="Q82" s="523">
        <f t="shared" si="4"/>
        <v>0</v>
      </c>
      <c r="R82" s="1192"/>
      <c r="S82" s="1067"/>
      <c r="T82" s="1120"/>
      <c r="U82" s="1108"/>
      <c r="W82" s="57"/>
    </row>
    <row r="83" spans="1:24" customFormat="1" ht="12.75" hidden="1" customHeight="1" outlineLevel="1">
      <c r="A83" s="602"/>
      <c r="B83" s="1171"/>
      <c r="C83" s="558" t="s">
        <v>2433</v>
      </c>
      <c r="D83" s="559" t="s">
        <v>2422</v>
      </c>
      <c r="E83" s="559"/>
      <c r="F83" s="560">
        <v>400</v>
      </c>
      <c r="G83" s="179">
        <f t="shared" si="3"/>
        <v>0</v>
      </c>
      <c r="H83" s="1173"/>
      <c r="I83" s="58" t="str">
        <f t="shared" si="15"/>
        <v/>
      </c>
      <c r="J83" s="181">
        <f t="shared" si="11"/>
        <v>0</v>
      </c>
      <c r="K83" s="1056"/>
      <c r="L83" s="560">
        <v>10</v>
      </c>
      <c r="M83" s="570">
        <f t="shared" si="6"/>
        <v>0</v>
      </c>
      <c r="N83" s="181">
        <f t="shared" si="14"/>
        <v>0</v>
      </c>
      <c r="O83" s="1136"/>
      <c r="P83" s="1062"/>
      <c r="Q83" s="523">
        <f t="shared" si="4"/>
        <v>0</v>
      </c>
      <c r="R83" s="1192"/>
      <c r="S83" s="1067"/>
      <c r="T83" s="1120"/>
      <c r="U83" s="1108"/>
      <c r="W83" s="57"/>
    </row>
    <row r="84" spans="1:24" customFormat="1" ht="12.75" hidden="1" customHeight="1" outlineLevel="1">
      <c r="A84" s="602"/>
      <c r="B84" s="1171"/>
      <c r="C84" s="558" t="s">
        <v>2433</v>
      </c>
      <c r="D84" s="559"/>
      <c r="E84" s="559"/>
      <c r="F84" s="560">
        <v>500</v>
      </c>
      <c r="G84" s="179">
        <f t="shared" si="3"/>
        <v>0</v>
      </c>
      <c r="H84" s="1173"/>
      <c r="I84" s="58" t="str">
        <f t="shared" si="15"/>
        <v/>
      </c>
      <c r="J84" s="181">
        <f t="shared" si="11"/>
        <v>0</v>
      </c>
      <c r="K84" s="1056"/>
      <c r="L84" s="560"/>
      <c r="M84" s="570">
        <f t="shared" si="6"/>
        <v>0</v>
      </c>
      <c r="N84" s="181">
        <f t="shared" si="14"/>
        <v>0</v>
      </c>
      <c r="O84" s="1136"/>
      <c r="P84" s="1062"/>
      <c r="Q84" s="523">
        <f t="shared" si="4"/>
        <v>0</v>
      </c>
      <c r="R84" s="1192"/>
      <c r="S84" s="1067"/>
      <c r="T84" s="1120"/>
      <c r="U84" s="1108"/>
      <c r="W84" s="57"/>
    </row>
    <row r="85" spans="1:24" customFormat="1" ht="12.75" hidden="1" customHeight="1" outlineLevel="1">
      <c r="A85" s="602"/>
      <c r="B85" s="1171"/>
      <c r="C85" s="558" t="s">
        <v>2435</v>
      </c>
      <c r="D85" s="559"/>
      <c r="E85" s="559"/>
      <c r="F85" s="560">
        <v>500</v>
      </c>
      <c r="G85" s="179">
        <f t="shared" si="3"/>
        <v>0</v>
      </c>
      <c r="H85" s="1173"/>
      <c r="I85" s="58" t="str">
        <f t="shared" si="15"/>
        <v/>
      </c>
      <c r="J85" s="181">
        <f t="shared" si="11"/>
        <v>0</v>
      </c>
      <c r="K85" s="1056"/>
      <c r="L85" s="560">
        <v>10</v>
      </c>
      <c r="M85" s="570">
        <f t="shared" si="6"/>
        <v>0</v>
      </c>
      <c r="N85" s="181">
        <f t="shared" si="14"/>
        <v>0</v>
      </c>
      <c r="O85" s="1136"/>
      <c r="P85" s="1062"/>
      <c r="Q85" s="523">
        <f t="shared" si="4"/>
        <v>0</v>
      </c>
      <c r="R85" s="1192"/>
      <c r="S85" s="1067"/>
      <c r="T85" s="1120"/>
      <c r="U85" s="1108"/>
      <c r="W85" s="57"/>
    </row>
    <row r="86" spans="1:24" customFormat="1" ht="12.75" hidden="1" customHeight="1" outlineLevel="1">
      <c r="A86" s="602"/>
      <c r="B86" s="1171"/>
      <c r="C86" s="558" t="s">
        <v>2436</v>
      </c>
      <c r="D86" s="559"/>
      <c r="E86" s="559"/>
      <c r="F86" s="560">
        <v>500</v>
      </c>
      <c r="G86" s="179">
        <f t="shared" si="3"/>
        <v>0</v>
      </c>
      <c r="H86" s="1173"/>
      <c r="I86" s="58" t="str">
        <f t="shared" si="15"/>
        <v/>
      </c>
      <c r="J86" s="181">
        <f t="shared" si="11"/>
        <v>0</v>
      </c>
      <c r="K86" s="1056"/>
      <c r="L86" s="560">
        <v>2</v>
      </c>
      <c r="M86" s="570">
        <f t="shared" si="6"/>
        <v>0</v>
      </c>
      <c r="N86" s="181">
        <f t="shared" si="14"/>
        <v>0</v>
      </c>
      <c r="O86" s="1136"/>
      <c r="P86" s="1062"/>
      <c r="Q86" s="523">
        <f t="shared" si="4"/>
        <v>0</v>
      </c>
      <c r="R86" s="1192"/>
      <c r="S86" s="1067"/>
      <c r="T86" s="1120"/>
      <c r="U86" s="1108"/>
      <c r="W86" s="57"/>
    </row>
    <row r="87" spans="1:24" customFormat="1" ht="12.75" hidden="1" customHeight="1" outlineLevel="1">
      <c r="A87" s="602"/>
      <c r="B87" s="1171"/>
      <c r="C87" s="558" t="s">
        <v>2484</v>
      </c>
      <c r="D87" s="559"/>
      <c r="E87" s="559"/>
      <c r="F87" s="560">
        <v>200</v>
      </c>
      <c r="G87" s="179">
        <f t="shared" si="3"/>
        <v>0</v>
      </c>
      <c r="H87" s="1173"/>
      <c r="I87" s="58" t="str">
        <f t="shared" si="15"/>
        <v/>
      </c>
      <c r="J87" s="181">
        <f t="shared" si="11"/>
        <v>0</v>
      </c>
      <c r="K87" s="1056"/>
      <c r="L87" s="560">
        <v>10</v>
      </c>
      <c r="M87" s="570">
        <f t="shared" si="6"/>
        <v>0</v>
      </c>
      <c r="N87" s="181">
        <f t="shared" si="14"/>
        <v>0</v>
      </c>
      <c r="O87" s="1136"/>
      <c r="P87" s="1062"/>
      <c r="Q87" s="523">
        <f t="shared" si="4"/>
        <v>0</v>
      </c>
      <c r="R87" s="1192"/>
      <c r="S87" s="1067"/>
      <c r="T87" s="1120"/>
      <c r="U87" s="1108"/>
      <c r="W87" s="57"/>
    </row>
    <row r="88" spans="1:24" customFormat="1" ht="12.75" hidden="1" customHeight="1" outlineLevel="1">
      <c r="A88" s="602"/>
      <c r="B88" s="1171"/>
      <c r="C88" s="558"/>
      <c r="D88" s="559"/>
      <c r="E88" s="559"/>
      <c r="F88" s="560">
        <v>500</v>
      </c>
      <c r="G88" s="179">
        <f t="shared" si="3"/>
        <v>0</v>
      </c>
      <c r="H88" s="1173"/>
      <c r="I88" s="58" t="str">
        <f t="shared" si="15"/>
        <v/>
      </c>
      <c r="J88" s="181">
        <f t="shared" si="11"/>
        <v>0</v>
      </c>
      <c r="K88" s="1056"/>
      <c r="L88" s="560">
        <v>20</v>
      </c>
      <c r="M88" s="570">
        <f t="shared" si="6"/>
        <v>0</v>
      </c>
      <c r="N88" s="181">
        <f t="shared" si="14"/>
        <v>0</v>
      </c>
      <c r="O88" s="1136"/>
      <c r="P88" s="1062"/>
      <c r="Q88" s="523">
        <f t="shared" si="4"/>
        <v>0</v>
      </c>
      <c r="R88" s="1192"/>
      <c r="S88" s="1067"/>
      <c r="T88" s="1120"/>
      <c r="U88" s="1108"/>
      <c r="W88" s="57"/>
    </row>
    <row r="89" spans="1:24" customFormat="1" ht="12.75" hidden="1" customHeight="1" outlineLevel="1">
      <c r="A89" s="602"/>
      <c r="B89" s="1171"/>
      <c r="C89" s="558"/>
      <c r="D89" s="559"/>
      <c r="E89" s="559"/>
      <c r="F89" s="560">
        <v>150</v>
      </c>
      <c r="G89" s="179">
        <f t="shared" si="3"/>
        <v>0</v>
      </c>
      <c r="H89" s="1173"/>
      <c r="I89" s="58" t="str">
        <f t="shared" si="15"/>
        <v/>
      </c>
      <c r="J89" s="181">
        <f t="shared" si="11"/>
        <v>0</v>
      </c>
      <c r="K89" s="1056"/>
      <c r="L89" s="560">
        <v>5</v>
      </c>
      <c r="M89" s="570">
        <f t="shared" si="6"/>
        <v>0</v>
      </c>
      <c r="N89" s="181">
        <f t="shared" si="14"/>
        <v>0</v>
      </c>
      <c r="O89" s="1136"/>
      <c r="P89" s="1062"/>
      <c r="Q89" s="523">
        <f t="shared" si="4"/>
        <v>0</v>
      </c>
      <c r="R89" s="1192"/>
      <c r="S89" s="1067"/>
      <c r="T89" s="1120"/>
      <c r="U89" s="1108"/>
      <c r="W89" s="25"/>
      <c r="X89" s="23"/>
    </row>
    <row r="90" spans="1:24" customFormat="1" ht="12.75" hidden="1" customHeight="1" outlineLevel="1">
      <c r="A90" s="602"/>
      <c r="B90" s="1172"/>
      <c r="C90" s="561" t="s">
        <v>1289</v>
      </c>
      <c r="D90" s="559"/>
      <c r="E90" s="562"/>
      <c r="F90" s="563">
        <v>500</v>
      </c>
      <c r="G90" s="184">
        <f t="shared" si="3"/>
        <v>0</v>
      </c>
      <c r="H90" s="1185"/>
      <c r="I90" s="58" t="str">
        <f t="shared" si="15"/>
        <v/>
      </c>
      <c r="J90" s="185">
        <f t="shared" si="11"/>
        <v>0</v>
      </c>
      <c r="K90" s="1057"/>
      <c r="L90" s="563"/>
      <c r="M90" s="571">
        <f t="shared" si="6"/>
        <v>0</v>
      </c>
      <c r="N90" s="185">
        <f t="shared" si="14"/>
        <v>0</v>
      </c>
      <c r="O90" s="1137"/>
      <c r="P90" s="1063"/>
      <c r="Q90" s="523">
        <f t="shared" si="4"/>
        <v>0</v>
      </c>
      <c r="R90" s="1192"/>
      <c r="S90" s="1067"/>
      <c r="T90" s="1120"/>
      <c r="U90" s="1108"/>
      <c r="W90" s="25"/>
      <c r="X90" s="23"/>
    </row>
    <row r="91" spans="1:24" customFormat="1" ht="12.75" customHeight="1" collapsed="1">
      <c r="A91" s="602"/>
      <c r="B91" s="1189" t="s">
        <v>502</v>
      </c>
      <c r="C91" s="555" t="s">
        <v>1297</v>
      </c>
      <c r="D91" s="556"/>
      <c r="E91" s="556"/>
      <c r="F91" s="557">
        <v>3500</v>
      </c>
      <c r="G91" s="186">
        <f t="shared" si="3"/>
        <v>0</v>
      </c>
      <c r="H91" s="1055">
        <f>SUM(G91:G106)</f>
        <v>0</v>
      </c>
      <c r="I91" s="56" t="str">
        <f>IF(ISBLANK(E91),"",F91*$S$91)</f>
        <v/>
      </c>
      <c r="J91" s="189">
        <f t="shared" si="11"/>
        <v>0</v>
      </c>
      <c r="K91" s="1055">
        <f>SUM(J91:J106)</f>
        <v>0</v>
      </c>
      <c r="L91" s="557"/>
      <c r="M91" s="953">
        <f t="shared" si="6"/>
        <v>0</v>
      </c>
      <c r="N91" s="189">
        <f>M91*$W$1</f>
        <v>0</v>
      </c>
      <c r="O91" s="1135">
        <f>SUM(N91:N106)</f>
        <v>0</v>
      </c>
      <c r="P91" s="1061">
        <f>SUM(M91:M106)</f>
        <v>0</v>
      </c>
      <c r="Q91" s="187">
        <f t="shared" si="4"/>
        <v>0</v>
      </c>
      <c r="R91" s="1144">
        <f>K91+O91</f>
        <v>0</v>
      </c>
      <c r="S91" s="1067">
        <f>T91+1</f>
        <v>1.3</v>
      </c>
      <c r="T91" s="1120">
        <v>0.3</v>
      </c>
      <c r="U91" s="1108">
        <f>IF(R91=0,R91,R91+(($U$160)*((R91/($R$157+$R$158-$R$142)))))</f>
        <v>0</v>
      </c>
      <c r="W91" s="25"/>
      <c r="X91" s="23"/>
    </row>
    <row r="92" spans="1:24" customFormat="1" ht="12.75" hidden="1" customHeight="1" outlineLevel="1">
      <c r="A92" s="602"/>
      <c r="B92" s="1190"/>
      <c r="C92" s="558" t="s">
        <v>2438</v>
      </c>
      <c r="D92" s="559"/>
      <c r="E92" s="559"/>
      <c r="F92" s="560">
        <v>45</v>
      </c>
      <c r="G92" s="179">
        <f t="shared" si="3"/>
        <v>0</v>
      </c>
      <c r="H92" s="1056"/>
      <c r="I92" s="58" t="str">
        <f>IF(ISBLANK(E92),"",F92*$S$91)</f>
        <v/>
      </c>
      <c r="J92" s="181">
        <f t="shared" si="11"/>
        <v>0</v>
      </c>
      <c r="K92" s="1056"/>
      <c r="L92" s="560">
        <v>10</v>
      </c>
      <c r="M92" s="570">
        <f t="shared" si="6"/>
        <v>0</v>
      </c>
      <c r="N92" s="181">
        <f t="shared" ref="N92:N155" si="16">M92*$W$1</f>
        <v>0</v>
      </c>
      <c r="O92" s="1136"/>
      <c r="P92" s="1062"/>
      <c r="Q92" s="523">
        <f t="shared" si="4"/>
        <v>0</v>
      </c>
      <c r="R92" s="1144"/>
      <c r="S92" s="1067"/>
      <c r="T92" s="1120"/>
      <c r="U92" s="1108"/>
      <c r="W92" s="25"/>
      <c r="X92" s="23"/>
    </row>
    <row r="93" spans="1:24" customFormat="1" ht="12.75" hidden="1" customHeight="1" outlineLevel="1">
      <c r="A93" s="602"/>
      <c r="B93" s="1190"/>
      <c r="C93" s="558" t="s">
        <v>2439</v>
      </c>
      <c r="D93" s="559"/>
      <c r="E93" s="559"/>
      <c r="F93" s="560">
        <v>65</v>
      </c>
      <c r="G93" s="179">
        <f t="shared" ref="G93:G155" si="17">+E93*F93</f>
        <v>0</v>
      </c>
      <c r="H93" s="1056"/>
      <c r="I93" s="58" t="str">
        <f t="shared" ref="I93:I106" si="18">IF(ISBLANK(E93),"",F93*$S$91)</f>
        <v/>
      </c>
      <c r="J93" s="181">
        <f t="shared" si="11"/>
        <v>0</v>
      </c>
      <c r="K93" s="1056"/>
      <c r="L93" s="560">
        <v>10</v>
      </c>
      <c r="M93" s="570">
        <f t="shared" si="6"/>
        <v>0</v>
      </c>
      <c r="N93" s="181">
        <f t="shared" si="16"/>
        <v>0</v>
      </c>
      <c r="O93" s="1136"/>
      <c r="P93" s="1062"/>
      <c r="Q93" s="523">
        <f t="shared" ref="Q93:Q145" si="19">IFERROR(J93+N93,"")</f>
        <v>0</v>
      </c>
      <c r="R93" s="1144"/>
      <c r="S93" s="1067"/>
      <c r="T93" s="1120"/>
      <c r="U93" s="1108"/>
      <c r="W93" s="25"/>
      <c r="X93" s="23"/>
    </row>
    <row r="94" spans="1:24" customFormat="1" ht="12.75" hidden="1" customHeight="1" outlineLevel="1">
      <c r="A94" s="602"/>
      <c r="B94" s="1190"/>
      <c r="C94" s="558" t="s">
        <v>1289</v>
      </c>
      <c r="D94" s="559"/>
      <c r="E94" s="559"/>
      <c r="F94" s="560"/>
      <c r="G94" s="179">
        <f t="shared" si="17"/>
        <v>0</v>
      </c>
      <c r="H94" s="1056"/>
      <c r="I94" s="58" t="str">
        <f t="shared" si="18"/>
        <v/>
      </c>
      <c r="J94" s="181">
        <f t="shared" si="11"/>
        <v>0</v>
      </c>
      <c r="K94" s="1056"/>
      <c r="L94" s="560"/>
      <c r="M94" s="570">
        <f t="shared" si="6"/>
        <v>0</v>
      </c>
      <c r="N94" s="181">
        <f t="shared" si="16"/>
        <v>0</v>
      </c>
      <c r="O94" s="1136"/>
      <c r="P94" s="1062"/>
      <c r="Q94" s="523">
        <f t="shared" si="19"/>
        <v>0</v>
      </c>
      <c r="R94" s="1144"/>
      <c r="S94" s="1067"/>
      <c r="T94" s="1120"/>
      <c r="U94" s="1108"/>
      <c r="W94" s="25"/>
      <c r="X94" s="23"/>
    </row>
    <row r="95" spans="1:24" customFormat="1" ht="12.75" hidden="1" customHeight="1" outlineLevel="1">
      <c r="A95" s="602"/>
      <c r="B95" s="1190"/>
      <c r="C95" s="558" t="s">
        <v>2455</v>
      </c>
      <c r="D95" s="559" t="s">
        <v>2454</v>
      </c>
      <c r="E95" s="559"/>
      <c r="F95" s="560"/>
      <c r="G95" s="179">
        <f t="shared" si="17"/>
        <v>0</v>
      </c>
      <c r="H95" s="1056"/>
      <c r="I95" s="58" t="str">
        <f t="shared" si="18"/>
        <v/>
      </c>
      <c r="J95" s="181">
        <f t="shared" si="11"/>
        <v>0</v>
      </c>
      <c r="K95" s="1056"/>
      <c r="L95" s="560"/>
      <c r="M95" s="570">
        <f t="shared" si="6"/>
        <v>0</v>
      </c>
      <c r="N95" s="181">
        <f t="shared" si="16"/>
        <v>0</v>
      </c>
      <c r="O95" s="1136"/>
      <c r="P95" s="1062"/>
      <c r="Q95" s="523">
        <f t="shared" si="19"/>
        <v>0</v>
      </c>
      <c r="R95" s="1144"/>
      <c r="S95" s="1067"/>
      <c r="T95" s="1120"/>
      <c r="U95" s="1108"/>
      <c r="W95" s="25"/>
      <c r="X95" s="23"/>
    </row>
    <row r="96" spans="1:24" customFormat="1" ht="12.75" hidden="1" customHeight="1" outlineLevel="1">
      <c r="A96" s="602"/>
      <c r="B96" s="1190"/>
      <c r="C96" s="558" t="s">
        <v>2453</v>
      </c>
      <c r="D96" s="559" t="s">
        <v>2454</v>
      </c>
      <c r="E96" s="559"/>
      <c r="F96" s="560"/>
      <c r="G96" s="179">
        <f t="shared" si="17"/>
        <v>0</v>
      </c>
      <c r="H96" s="1056"/>
      <c r="I96" s="58" t="str">
        <f t="shared" si="18"/>
        <v/>
      </c>
      <c r="J96" s="181">
        <f t="shared" si="11"/>
        <v>0</v>
      </c>
      <c r="K96" s="1056"/>
      <c r="L96" s="560"/>
      <c r="M96" s="570">
        <f t="shared" si="6"/>
        <v>0</v>
      </c>
      <c r="N96" s="181">
        <f t="shared" si="16"/>
        <v>0</v>
      </c>
      <c r="O96" s="1136"/>
      <c r="P96" s="1062"/>
      <c r="Q96" s="523">
        <f t="shared" si="19"/>
        <v>0</v>
      </c>
      <c r="R96" s="1144"/>
      <c r="S96" s="1067"/>
      <c r="T96" s="1120"/>
      <c r="U96" s="1108"/>
      <c r="W96" s="25"/>
      <c r="X96" s="23"/>
    </row>
    <row r="97" spans="1:24" customFormat="1" ht="12.75" hidden="1" customHeight="1" outlineLevel="1">
      <c r="A97" s="602"/>
      <c r="B97" s="1190"/>
      <c r="C97" s="558" t="s">
        <v>2456</v>
      </c>
      <c r="D97" s="559"/>
      <c r="E97" s="559"/>
      <c r="F97" s="560"/>
      <c r="G97" s="179">
        <f t="shared" si="17"/>
        <v>0</v>
      </c>
      <c r="H97" s="1056"/>
      <c r="I97" s="58" t="str">
        <f>IF(ISBLANK(E97),"",F97*$S$91)</f>
        <v/>
      </c>
      <c r="J97" s="181">
        <f t="shared" si="11"/>
        <v>0</v>
      </c>
      <c r="K97" s="1056"/>
      <c r="L97" s="560"/>
      <c r="M97" s="570">
        <f t="shared" si="6"/>
        <v>0</v>
      </c>
      <c r="N97" s="181">
        <f t="shared" si="16"/>
        <v>0</v>
      </c>
      <c r="O97" s="1136"/>
      <c r="P97" s="1062"/>
      <c r="Q97" s="523">
        <f t="shared" si="19"/>
        <v>0</v>
      </c>
      <c r="R97" s="1144"/>
      <c r="S97" s="1067"/>
      <c r="T97" s="1120"/>
      <c r="U97" s="1108"/>
      <c r="W97" s="25"/>
      <c r="X97" s="23"/>
    </row>
    <row r="98" spans="1:24" customFormat="1" ht="12.75" hidden="1" customHeight="1" outlineLevel="1">
      <c r="A98" s="602"/>
      <c r="B98" s="1190"/>
      <c r="C98" s="558" t="s">
        <v>2457</v>
      </c>
      <c r="D98" s="559"/>
      <c r="E98" s="559"/>
      <c r="F98" s="560"/>
      <c r="G98" s="179">
        <f t="shared" si="17"/>
        <v>0</v>
      </c>
      <c r="H98" s="1056"/>
      <c r="I98" s="58" t="str">
        <f t="shared" ref="I98:I105" si="20">IF(ISBLANK(E98),"",F98*$S$91)</f>
        <v/>
      </c>
      <c r="J98" s="181">
        <f t="shared" si="11"/>
        <v>0</v>
      </c>
      <c r="K98" s="1056"/>
      <c r="L98" s="560"/>
      <c r="M98" s="570">
        <f t="shared" si="6"/>
        <v>0</v>
      </c>
      <c r="N98" s="181">
        <f t="shared" si="16"/>
        <v>0</v>
      </c>
      <c r="O98" s="1136"/>
      <c r="P98" s="1062"/>
      <c r="Q98" s="523">
        <f t="shared" si="19"/>
        <v>0</v>
      </c>
      <c r="R98" s="1144"/>
      <c r="S98" s="1067"/>
      <c r="T98" s="1120"/>
      <c r="U98" s="1108"/>
      <c r="W98" s="25"/>
      <c r="X98" s="23"/>
    </row>
    <row r="99" spans="1:24" customFormat="1" ht="12.75" hidden="1" customHeight="1" outlineLevel="1">
      <c r="A99" s="602"/>
      <c r="B99" s="1190"/>
      <c r="C99" s="558" t="s">
        <v>2458</v>
      </c>
      <c r="D99" s="559" t="s">
        <v>2460</v>
      </c>
      <c r="E99" s="559"/>
      <c r="F99" s="560"/>
      <c r="G99" s="179">
        <f t="shared" si="17"/>
        <v>0</v>
      </c>
      <c r="H99" s="1056"/>
      <c r="I99" s="58" t="str">
        <f t="shared" si="20"/>
        <v/>
      </c>
      <c r="J99" s="181">
        <f t="shared" si="11"/>
        <v>0</v>
      </c>
      <c r="K99" s="1056"/>
      <c r="L99" s="560"/>
      <c r="M99" s="570">
        <f t="shared" si="6"/>
        <v>0</v>
      </c>
      <c r="N99" s="181">
        <f t="shared" si="16"/>
        <v>0</v>
      </c>
      <c r="O99" s="1136"/>
      <c r="P99" s="1062"/>
      <c r="Q99" s="523">
        <f t="shared" si="19"/>
        <v>0</v>
      </c>
      <c r="R99" s="1144"/>
      <c r="S99" s="1067"/>
      <c r="T99" s="1120"/>
      <c r="U99" s="1108"/>
      <c r="W99" s="25"/>
      <c r="X99" s="23"/>
    </row>
    <row r="100" spans="1:24" customFormat="1" ht="12.75" hidden="1" customHeight="1" outlineLevel="1">
      <c r="A100" s="602"/>
      <c r="B100" s="1190"/>
      <c r="C100" s="558" t="s">
        <v>2459</v>
      </c>
      <c r="D100" s="559" t="s">
        <v>2460</v>
      </c>
      <c r="E100" s="559"/>
      <c r="F100" s="560"/>
      <c r="G100" s="179">
        <f t="shared" si="17"/>
        <v>0</v>
      </c>
      <c r="H100" s="1056"/>
      <c r="I100" s="58" t="str">
        <f t="shared" si="20"/>
        <v/>
      </c>
      <c r="J100" s="181">
        <f t="shared" si="11"/>
        <v>0</v>
      </c>
      <c r="K100" s="1056"/>
      <c r="L100" s="560"/>
      <c r="M100" s="570">
        <f t="shared" si="6"/>
        <v>0</v>
      </c>
      <c r="N100" s="181">
        <f t="shared" si="16"/>
        <v>0</v>
      </c>
      <c r="O100" s="1136"/>
      <c r="P100" s="1062"/>
      <c r="Q100" s="523">
        <f t="shared" si="19"/>
        <v>0</v>
      </c>
      <c r="R100" s="1144"/>
      <c r="S100" s="1067"/>
      <c r="T100" s="1120"/>
      <c r="U100" s="1108"/>
      <c r="W100" s="25"/>
      <c r="X100" s="23"/>
    </row>
    <row r="101" spans="1:24" customFormat="1" ht="12.75" hidden="1" customHeight="1" outlineLevel="1">
      <c r="A101" s="602"/>
      <c r="B101" s="1190"/>
      <c r="C101" s="558" t="s">
        <v>2461</v>
      </c>
      <c r="D101" s="559"/>
      <c r="E101" s="559"/>
      <c r="F101" s="560"/>
      <c r="G101" s="179">
        <f t="shared" si="17"/>
        <v>0</v>
      </c>
      <c r="H101" s="1056"/>
      <c r="I101" s="58" t="str">
        <f t="shared" si="20"/>
        <v/>
      </c>
      <c r="J101" s="181">
        <f t="shared" si="11"/>
        <v>0</v>
      </c>
      <c r="K101" s="1056"/>
      <c r="L101" s="560"/>
      <c r="M101" s="570">
        <f t="shared" si="6"/>
        <v>0</v>
      </c>
      <c r="N101" s="181">
        <f t="shared" si="16"/>
        <v>0</v>
      </c>
      <c r="O101" s="1136"/>
      <c r="P101" s="1062"/>
      <c r="Q101" s="523">
        <f t="shared" si="19"/>
        <v>0</v>
      </c>
      <c r="R101" s="1144"/>
      <c r="S101" s="1067"/>
      <c r="T101" s="1120"/>
      <c r="U101" s="1108"/>
      <c r="W101" s="25"/>
      <c r="X101" s="23"/>
    </row>
    <row r="102" spans="1:24" customFormat="1" ht="12.75" hidden="1" customHeight="1" outlineLevel="1">
      <c r="A102" s="602"/>
      <c r="B102" s="1190"/>
      <c r="C102" s="558" t="s">
        <v>2462</v>
      </c>
      <c r="D102" s="559"/>
      <c r="E102" s="559"/>
      <c r="F102" s="560"/>
      <c r="G102" s="179">
        <f t="shared" si="17"/>
        <v>0</v>
      </c>
      <c r="H102" s="1056"/>
      <c r="I102" s="58" t="str">
        <f t="shared" si="20"/>
        <v/>
      </c>
      <c r="J102" s="181">
        <f t="shared" si="11"/>
        <v>0</v>
      </c>
      <c r="K102" s="1056"/>
      <c r="L102" s="560"/>
      <c r="M102" s="570">
        <f t="shared" si="6"/>
        <v>0</v>
      </c>
      <c r="N102" s="181">
        <f t="shared" si="16"/>
        <v>0</v>
      </c>
      <c r="O102" s="1136"/>
      <c r="P102" s="1062"/>
      <c r="Q102" s="523">
        <f t="shared" si="19"/>
        <v>0</v>
      </c>
      <c r="R102" s="1144"/>
      <c r="S102" s="1067"/>
      <c r="T102" s="1120"/>
      <c r="U102" s="1108"/>
      <c r="W102" s="25"/>
      <c r="X102" s="23"/>
    </row>
    <row r="103" spans="1:24" customFormat="1" ht="12.75" hidden="1" customHeight="1" outlineLevel="1">
      <c r="A103" s="602"/>
      <c r="B103" s="1190"/>
      <c r="C103" s="558"/>
      <c r="D103" s="559"/>
      <c r="E103" s="559"/>
      <c r="F103" s="560"/>
      <c r="G103" s="179">
        <f t="shared" si="17"/>
        <v>0</v>
      </c>
      <c r="H103" s="1056"/>
      <c r="I103" s="58" t="str">
        <f t="shared" si="20"/>
        <v/>
      </c>
      <c r="J103" s="181">
        <f t="shared" si="11"/>
        <v>0</v>
      </c>
      <c r="K103" s="1056"/>
      <c r="L103" s="560"/>
      <c r="M103" s="570">
        <f t="shared" si="6"/>
        <v>0</v>
      </c>
      <c r="N103" s="181">
        <f t="shared" si="16"/>
        <v>0</v>
      </c>
      <c r="O103" s="1136"/>
      <c r="P103" s="1062"/>
      <c r="Q103" s="523">
        <f t="shared" si="19"/>
        <v>0</v>
      </c>
      <c r="R103" s="1144"/>
      <c r="S103" s="1067"/>
      <c r="T103" s="1120"/>
      <c r="U103" s="1108"/>
      <c r="W103" s="25"/>
      <c r="X103" s="23"/>
    </row>
    <row r="104" spans="1:24" customFormat="1" ht="12.75" hidden="1" customHeight="1" outlineLevel="1">
      <c r="A104" s="602"/>
      <c r="B104" s="1190"/>
      <c r="C104" s="558"/>
      <c r="D104" s="559"/>
      <c r="E104" s="559"/>
      <c r="F104" s="560"/>
      <c r="G104" s="179">
        <f t="shared" si="17"/>
        <v>0</v>
      </c>
      <c r="H104" s="1056"/>
      <c r="I104" s="58" t="str">
        <f t="shared" si="20"/>
        <v/>
      </c>
      <c r="J104" s="181">
        <f t="shared" si="11"/>
        <v>0</v>
      </c>
      <c r="K104" s="1056"/>
      <c r="L104" s="560"/>
      <c r="M104" s="570">
        <f t="shared" si="6"/>
        <v>0</v>
      </c>
      <c r="N104" s="181">
        <f t="shared" si="16"/>
        <v>0</v>
      </c>
      <c r="O104" s="1136"/>
      <c r="P104" s="1062"/>
      <c r="Q104" s="523">
        <f t="shared" si="19"/>
        <v>0</v>
      </c>
      <c r="R104" s="1144"/>
      <c r="S104" s="1067"/>
      <c r="T104" s="1120"/>
      <c r="U104" s="1108"/>
      <c r="W104" s="25"/>
      <c r="X104" s="23"/>
    </row>
    <row r="105" spans="1:24" customFormat="1" ht="12.75" hidden="1" customHeight="1" outlineLevel="1">
      <c r="A105" s="602"/>
      <c r="B105" s="1190"/>
      <c r="C105" s="558"/>
      <c r="D105" s="559"/>
      <c r="E105" s="559"/>
      <c r="F105" s="560"/>
      <c r="G105" s="179">
        <f t="shared" si="17"/>
        <v>0</v>
      </c>
      <c r="H105" s="1056"/>
      <c r="I105" s="58" t="str">
        <f t="shared" si="20"/>
        <v/>
      </c>
      <c r="J105" s="181">
        <f t="shared" si="11"/>
        <v>0</v>
      </c>
      <c r="K105" s="1056"/>
      <c r="L105" s="560"/>
      <c r="M105" s="570">
        <f t="shared" si="6"/>
        <v>0</v>
      </c>
      <c r="N105" s="181">
        <f t="shared" si="16"/>
        <v>0</v>
      </c>
      <c r="O105" s="1136"/>
      <c r="P105" s="1062"/>
      <c r="Q105" s="523">
        <f t="shared" si="19"/>
        <v>0</v>
      </c>
      <c r="R105" s="1144"/>
      <c r="S105" s="1067"/>
      <c r="T105" s="1120"/>
      <c r="U105" s="1108"/>
      <c r="W105" s="25"/>
      <c r="X105" s="23"/>
    </row>
    <row r="106" spans="1:24" customFormat="1" ht="12.75" hidden="1" customHeight="1" outlineLevel="1">
      <c r="A106" s="602"/>
      <c r="B106" s="1191"/>
      <c r="C106" s="561" t="s">
        <v>1289</v>
      </c>
      <c r="D106" s="562"/>
      <c r="E106" s="562"/>
      <c r="F106" s="563"/>
      <c r="G106" s="184">
        <f t="shared" si="17"/>
        <v>0</v>
      </c>
      <c r="H106" s="1057"/>
      <c r="I106" s="58" t="str">
        <f t="shared" si="18"/>
        <v/>
      </c>
      <c r="J106" s="185">
        <f t="shared" si="11"/>
        <v>0</v>
      </c>
      <c r="K106" s="1057"/>
      <c r="L106" s="563"/>
      <c r="M106" s="571">
        <f t="shared" si="6"/>
        <v>0</v>
      </c>
      <c r="N106" s="185">
        <f t="shared" si="16"/>
        <v>0</v>
      </c>
      <c r="O106" s="1137"/>
      <c r="P106" s="1063"/>
      <c r="Q106" s="523">
        <f t="shared" si="19"/>
        <v>0</v>
      </c>
      <c r="R106" s="1144"/>
      <c r="S106" s="1067"/>
      <c r="T106" s="1120"/>
      <c r="U106" s="1108"/>
      <c r="W106" s="25"/>
      <c r="X106" s="23"/>
    </row>
    <row r="107" spans="1:24" customFormat="1" ht="12.75" customHeight="1" collapsed="1">
      <c r="A107" s="602"/>
      <c r="B107" s="1189" t="s">
        <v>551</v>
      </c>
      <c r="C107" s="555" t="s">
        <v>2481</v>
      </c>
      <c r="D107" s="556"/>
      <c r="E107" s="556"/>
      <c r="F107" s="557">
        <v>250</v>
      </c>
      <c r="G107" s="186">
        <f t="shared" si="17"/>
        <v>0</v>
      </c>
      <c r="H107" s="1055">
        <f>SUM(G107:G121)</f>
        <v>0</v>
      </c>
      <c r="I107" s="56" t="str">
        <f>IF(ISBLANK(E107),"",F107*$S$107)</f>
        <v/>
      </c>
      <c r="J107" s="189">
        <f t="shared" si="11"/>
        <v>0</v>
      </c>
      <c r="K107" s="1055">
        <f>SUM(J107:J121)</f>
        <v>0</v>
      </c>
      <c r="L107" s="557">
        <v>10</v>
      </c>
      <c r="M107" s="953">
        <f t="shared" si="6"/>
        <v>0</v>
      </c>
      <c r="N107" s="189">
        <f t="shared" si="16"/>
        <v>0</v>
      </c>
      <c r="O107" s="1135">
        <f>SUM(N107:N121)</f>
        <v>0</v>
      </c>
      <c r="P107" s="1061">
        <f>SUM(M107:M121)</f>
        <v>0</v>
      </c>
      <c r="Q107" s="187">
        <f t="shared" si="19"/>
        <v>0</v>
      </c>
      <c r="R107" s="1144">
        <f>K107+O107</f>
        <v>0</v>
      </c>
      <c r="S107" s="1067">
        <f>T107+1</f>
        <v>1.3</v>
      </c>
      <c r="T107" s="1120">
        <v>0.3</v>
      </c>
      <c r="U107" s="1108">
        <f>IF(R107=0,R107,R107+(($U$160)*((R107/($R$157+$R$158-$R$142)))))</f>
        <v>0</v>
      </c>
      <c r="W107" s="25"/>
      <c r="X107" s="23"/>
    </row>
    <row r="108" spans="1:24" customFormat="1" ht="12.75" hidden="1" customHeight="1" outlineLevel="1">
      <c r="A108" s="602"/>
      <c r="B108" s="1190"/>
      <c r="C108" s="558" t="s">
        <v>2482</v>
      </c>
      <c r="D108" s="559"/>
      <c r="E108" s="559"/>
      <c r="F108" s="560">
        <v>250</v>
      </c>
      <c r="G108" s="179">
        <f t="shared" si="17"/>
        <v>0</v>
      </c>
      <c r="H108" s="1056"/>
      <c r="I108" s="58" t="str">
        <f>IF(ISBLANK(E108),"",F108*$S$107)</f>
        <v/>
      </c>
      <c r="J108" s="181">
        <f t="shared" si="11"/>
        <v>0</v>
      </c>
      <c r="K108" s="1056"/>
      <c r="L108" s="560">
        <v>10</v>
      </c>
      <c r="M108" s="570">
        <f t="shared" si="6"/>
        <v>0</v>
      </c>
      <c r="N108" s="181">
        <f t="shared" si="16"/>
        <v>0</v>
      </c>
      <c r="O108" s="1136"/>
      <c r="P108" s="1173"/>
      <c r="Q108" s="523">
        <f t="shared" si="19"/>
        <v>0</v>
      </c>
      <c r="R108" s="1144"/>
      <c r="S108" s="1067"/>
      <c r="T108" s="1120"/>
      <c r="U108" s="1108"/>
      <c r="W108" s="25"/>
      <c r="X108" s="23"/>
    </row>
    <row r="109" spans="1:24" customFormat="1" ht="12.75" hidden="1" customHeight="1" outlineLevel="1">
      <c r="A109" s="602"/>
      <c r="B109" s="1190"/>
      <c r="C109" s="558" t="s">
        <v>1289</v>
      </c>
      <c r="D109" s="559"/>
      <c r="E109" s="559"/>
      <c r="F109" s="560"/>
      <c r="G109" s="179">
        <f t="shared" si="17"/>
        <v>0</v>
      </c>
      <c r="H109" s="1056"/>
      <c r="I109" s="58" t="str">
        <f t="shared" ref="I109:I112" si="21">IF(ISBLANK(E109),"",F109*$S$107)</f>
        <v/>
      </c>
      <c r="J109" s="181">
        <f t="shared" si="11"/>
        <v>0</v>
      </c>
      <c r="K109" s="1056"/>
      <c r="L109" s="560"/>
      <c r="M109" s="570">
        <f t="shared" si="6"/>
        <v>0</v>
      </c>
      <c r="N109" s="181">
        <f t="shared" si="16"/>
        <v>0</v>
      </c>
      <c r="O109" s="1136"/>
      <c r="P109" s="1173"/>
      <c r="Q109" s="523">
        <f t="shared" si="19"/>
        <v>0</v>
      </c>
      <c r="R109" s="1144"/>
      <c r="S109" s="1067"/>
      <c r="T109" s="1120"/>
      <c r="U109" s="1108"/>
      <c r="W109" s="25"/>
      <c r="X109" s="23"/>
    </row>
    <row r="110" spans="1:24" customFormat="1" ht="12.75" hidden="1" customHeight="1" outlineLevel="1">
      <c r="A110" s="602"/>
      <c r="B110" s="1190"/>
      <c r="C110" s="558" t="s">
        <v>2483</v>
      </c>
      <c r="D110" s="559"/>
      <c r="E110" s="559"/>
      <c r="F110" s="560"/>
      <c r="G110" s="179">
        <f t="shared" si="17"/>
        <v>0</v>
      </c>
      <c r="H110" s="1056"/>
      <c r="I110" s="58" t="str">
        <f t="shared" si="21"/>
        <v/>
      </c>
      <c r="J110" s="181">
        <f t="shared" si="11"/>
        <v>0</v>
      </c>
      <c r="K110" s="1056"/>
      <c r="L110" s="560"/>
      <c r="M110" s="570">
        <f t="shared" si="6"/>
        <v>0</v>
      </c>
      <c r="N110" s="181">
        <f t="shared" si="16"/>
        <v>0</v>
      </c>
      <c r="O110" s="1136"/>
      <c r="P110" s="1173"/>
      <c r="Q110" s="523">
        <f t="shared" si="19"/>
        <v>0</v>
      </c>
      <c r="R110" s="1144"/>
      <c r="S110" s="1067"/>
      <c r="T110" s="1120"/>
      <c r="U110" s="1108"/>
      <c r="W110" s="25"/>
      <c r="X110" s="23"/>
    </row>
    <row r="111" spans="1:24" customFormat="1" ht="12.75" hidden="1" customHeight="1" outlineLevel="1">
      <c r="A111" s="602"/>
      <c r="B111" s="1190"/>
      <c r="C111" s="558" t="s">
        <v>2480</v>
      </c>
      <c r="D111" s="559"/>
      <c r="E111" s="559"/>
      <c r="F111" s="560"/>
      <c r="G111" s="179">
        <f t="shared" si="17"/>
        <v>0</v>
      </c>
      <c r="H111" s="1056"/>
      <c r="I111" s="58" t="str">
        <f t="shared" si="21"/>
        <v/>
      </c>
      <c r="J111" s="181">
        <f t="shared" si="11"/>
        <v>0</v>
      </c>
      <c r="K111" s="1056"/>
      <c r="L111" s="560"/>
      <c r="M111" s="570">
        <f t="shared" si="6"/>
        <v>0</v>
      </c>
      <c r="N111" s="181">
        <f t="shared" si="16"/>
        <v>0</v>
      </c>
      <c r="O111" s="1136"/>
      <c r="P111" s="1173"/>
      <c r="Q111" s="523">
        <f t="shared" si="19"/>
        <v>0</v>
      </c>
      <c r="R111" s="1144"/>
      <c r="S111" s="1067"/>
      <c r="T111" s="1120"/>
      <c r="U111" s="1108"/>
      <c r="W111" s="25"/>
      <c r="X111" s="23"/>
    </row>
    <row r="112" spans="1:24" customFormat="1" ht="12.75" hidden="1" customHeight="1" outlineLevel="1">
      <c r="A112" s="602"/>
      <c r="B112" s="1190"/>
      <c r="C112" s="558" t="s">
        <v>2479</v>
      </c>
      <c r="D112" s="559"/>
      <c r="E112" s="559"/>
      <c r="F112" s="560"/>
      <c r="G112" s="179">
        <f t="shared" si="17"/>
        <v>0</v>
      </c>
      <c r="H112" s="1056"/>
      <c r="I112" s="58" t="str">
        <f t="shared" si="21"/>
        <v/>
      </c>
      <c r="J112" s="181">
        <f t="shared" si="11"/>
        <v>0</v>
      </c>
      <c r="K112" s="1056"/>
      <c r="L112" s="560"/>
      <c r="M112" s="570">
        <f t="shared" si="6"/>
        <v>0</v>
      </c>
      <c r="N112" s="181">
        <f t="shared" si="16"/>
        <v>0</v>
      </c>
      <c r="O112" s="1136"/>
      <c r="P112" s="1173"/>
      <c r="Q112" s="523">
        <f t="shared" si="19"/>
        <v>0</v>
      </c>
      <c r="R112" s="1144"/>
      <c r="S112" s="1067"/>
      <c r="T112" s="1120"/>
      <c r="U112" s="1108"/>
      <c r="W112" s="25"/>
      <c r="X112" s="23"/>
    </row>
    <row r="113" spans="1:24" customFormat="1" ht="12.75" hidden="1" customHeight="1" outlineLevel="1">
      <c r="A113" s="602"/>
      <c r="B113" s="1190"/>
      <c r="C113" s="558" t="s">
        <v>2474</v>
      </c>
      <c r="D113" s="559"/>
      <c r="E113" s="559"/>
      <c r="F113" s="560"/>
      <c r="G113" s="179">
        <f t="shared" si="17"/>
        <v>0</v>
      </c>
      <c r="H113" s="1056"/>
      <c r="I113" s="58" t="str">
        <f>IF(ISBLANK(E113),"",F113*$S$107)</f>
        <v/>
      </c>
      <c r="J113" s="181">
        <f t="shared" si="11"/>
        <v>0</v>
      </c>
      <c r="K113" s="1056"/>
      <c r="L113" s="560"/>
      <c r="M113" s="570">
        <f t="shared" si="6"/>
        <v>0</v>
      </c>
      <c r="N113" s="181">
        <f t="shared" si="16"/>
        <v>0</v>
      </c>
      <c r="O113" s="1136"/>
      <c r="P113" s="1173"/>
      <c r="Q113" s="523">
        <f t="shared" si="19"/>
        <v>0</v>
      </c>
      <c r="R113" s="1144"/>
      <c r="S113" s="1067"/>
      <c r="T113" s="1120"/>
      <c r="U113" s="1108"/>
      <c r="W113" s="25"/>
      <c r="X113" s="23"/>
    </row>
    <row r="114" spans="1:24" customFormat="1" ht="12.75" hidden="1" customHeight="1" outlineLevel="1">
      <c r="A114" s="602"/>
      <c r="B114" s="1190"/>
      <c r="C114" s="558" t="s">
        <v>2475</v>
      </c>
      <c r="D114" s="559"/>
      <c r="E114" s="559"/>
      <c r="F114" s="560"/>
      <c r="G114" s="179">
        <f t="shared" si="17"/>
        <v>0</v>
      </c>
      <c r="H114" s="1056"/>
      <c r="I114" s="58" t="str">
        <f t="shared" ref="I114:I117" si="22">IF(ISBLANK(E114),"",F114*$S$107)</f>
        <v/>
      </c>
      <c r="J114" s="181">
        <f t="shared" si="11"/>
        <v>0</v>
      </c>
      <c r="K114" s="1056"/>
      <c r="L114" s="560"/>
      <c r="M114" s="570">
        <f t="shared" si="6"/>
        <v>0</v>
      </c>
      <c r="N114" s="181">
        <f t="shared" si="16"/>
        <v>0</v>
      </c>
      <c r="O114" s="1136"/>
      <c r="P114" s="1173"/>
      <c r="Q114" s="523">
        <f t="shared" si="19"/>
        <v>0</v>
      </c>
      <c r="R114" s="1144"/>
      <c r="S114" s="1067"/>
      <c r="T114" s="1120"/>
      <c r="U114" s="1108"/>
      <c r="W114" s="25"/>
      <c r="X114" s="23"/>
    </row>
    <row r="115" spans="1:24" customFormat="1" ht="12.75" hidden="1" customHeight="1" outlineLevel="1">
      <c r="A115" s="602"/>
      <c r="B115" s="1190"/>
      <c r="C115" s="558" t="s">
        <v>2477</v>
      </c>
      <c r="D115" s="559"/>
      <c r="E115" s="559"/>
      <c r="F115" s="560"/>
      <c r="G115" s="179">
        <f t="shared" si="17"/>
        <v>0</v>
      </c>
      <c r="H115" s="1056"/>
      <c r="I115" s="58" t="str">
        <f t="shared" si="22"/>
        <v/>
      </c>
      <c r="J115" s="181">
        <f t="shared" si="11"/>
        <v>0</v>
      </c>
      <c r="K115" s="1056"/>
      <c r="L115" s="560"/>
      <c r="M115" s="570">
        <f t="shared" si="6"/>
        <v>0</v>
      </c>
      <c r="N115" s="181">
        <f t="shared" si="16"/>
        <v>0</v>
      </c>
      <c r="O115" s="1136"/>
      <c r="P115" s="1173"/>
      <c r="Q115" s="523">
        <f t="shared" si="19"/>
        <v>0</v>
      </c>
      <c r="R115" s="1144"/>
      <c r="S115" s="1067"/>
      <c r="T115" s="1120"/>
      <c r="U115" s="1108"/>
      <c r="W115" s="25"/>
      <c r="X115" s="23"/>
    </row>
    <row r="116" spans="1:24" customFormat="1" ht="12.75" hidden="1" customHeight="1" outlineLevel="1">
      <c r="A116" s="602"/>
      <c r="B116" s="1190"/>
      <c r="C116" s="558" t="s">
        <v>2476</v>
      </c>
      <c r="D116" s="559"/>
      <c r="E116" s="559"/>
      <c r="F116" s="560"/>
      <c r="G116" s="179">
        <f t="shared" si="17"/>
        <v>0</v>
      </c>
      <c r="H116" s="1056"/>
      <c r="I116" s="58" t="str">
        <f t="shared" si="22"/>
        <v/>
      </c>
      <c r="J116" s="181">
        <f t="shared" si="11"/>
        <v>0</v>
      </c>
      <c r="K116" s="1056"/>
      <c r="L116" s="560"/>
      <c r="M116" s="570">
        <f t="shared" si="6"/>
        <v>0</v>
      </c>
      <c r="N116" s="181">
        <f t="shared" si="16"/>
        <v>0</v>
      </c>
      <c r="O116" s="1136"/>
      <c r="P116" s="1173"/>
      <c r="Q116" s="523">
        <f t="shared" si="19"/>
        <v>0</v>
      </c>
      <c r="R116" s="1144"/>
      <c r="S116" s="1067"/>
      <c r="T116" s="1120"/>
      <c r="U116" s="1108"/>
      <c r="W116" s="25"/>
      <c r="X116" s="23"/>
    </row>
    <row r="117" spans="1:24" customFormat="1" ht="12.75" hidden="1" customHeight="1" outlineLevel="1">
      <c r="A117" s="602"/>
      <c r="B117" s="1190"/>
      <c r="C117" s="558" t="s">
        <v>2478</v>
      </c>
      <c r="D117" s="559"/>
      <c r="E117" s="559"/>
      <c r="F117" s="560"/>
      <c r="G117" s="179">
        <f t="shared" si="17"/>
        <v>0</v>
      </c>
      <c r="H117" s="1056"/>
      <c r="I117" s="58" t="str">
        <f t="shared" si="22"/>
        <v/>
      </c>
      <c r="J117" s="181">
        <f t="shared" si="11"/>
        <v>0</v>
      </c>
      <c r="K117" s="1056"/>
      <c r="L117" s="560"/>
      <c r="M117" s="570">
        <f t="shared" si="6"/>
        <v>0</v>
      </c>
      <c r="N117" s="181">
        <f t="shared" si="16"/>
        <v>0</v>
      </c>
      <c r="O117" s="1136"/>
      <c r="P117" s="1173"/>
      <c r="Q117" s="523">
        <f t="shared" si="19"/>
        <v>0</v>
      </c>
      <c r="R117" s="1144"/>
      <c r="S117" s="1067"/>
      <c r="T117" s="1120"/>
      <c r="U117" s="1108"/>
      <c r="W117" s="25"/>
      <c r="X117" s="23"/>
    </row>
    <row r="118" spans="1:24" customFormat="1" ht="12.75" hidden="1" customHeight="1" outlineLevel="1">
      <c r="A118" s="602"/>
      <c r="B118" s="1190"/>
      <c r="C118" s="558" t="s">
        <v>2463</v>
      </c>
      <c r="D118" s="559"/>
      <c r="E118" s="559"/>
      <c r="F118" s="560"/>
      <c r="G118" s="179">
        <f t="shared" si="17"/>
        <v>0</v>
      </c>
      <c r="H118" s="1056"/>
      <c r="I118" s="58" t="str">
        <f>IF(ISBLANK(E118),"",F118*$S$107)</f>
        <v/>
      </c>
      <c r="J118" s="181">
        <f t="shared" si="11"/>
        <v>0</v>
      </c>
      <c r="K118" s="1056"/>
      <c r="L118" s="560"/>
      <c r="M118" s="570">
        <f t="shared" si="6"/>
        <v>0</v>
      </c>
      <c r="N118" s="181">
        <f t="shared" si="16"/>
        <v>0</v>
      </c>
      <c r="O118" s="1136"/>
      <c r="P118" s="1062"/>
      <c r="Q118" s="523">
        <f t="shared" si="19"/>
        <v>0</v>
      </c>
      <c r="R118" s="1144"/>
      <c r="S118" s="1067"/>
      <c r="T118" s="1120"/>
      <c r="U118" s="1108"/>
      <c r="W118" s="25"/>
      <c r="X118" s="23"/>
    </row>
    <row r="119" spans="1:24" customFormat="1" ht="12.75" hidden="1" customHeight="1" outlineLevel="1">
      <c r="A119" s="602"/>
      <c r="B119" s="1190"/>
      <c r="C119" s="558"/>
      <c r="D119" s="559"/>
      <c r="E119" s="559"/>
      <c r="F119" s="560"/>
      <c r="G119" s="179">
        <f t="shared" si="17"/>
        <v>0</v>
      </c>
      <c r="H119" s="1056"/>
      <c r="I119" s="58" t="str">
        <f t="shared" ref="I119:I121" si="23">IF(ISBLANK(E119),"",F119*$S$107)</f>
        <v/>
      </c>
      <c r="J119" s="181">
        <f t="shared" ref="J119:J130" si="24">IFERROR(E119*I119,0)</f>
        <v>0</v>
      </c>
      <c r="K119" s="1056"/>
      <c r="L119" s="560"/>
      <c r="M119" s="570">
        <f t="shared" si="6"/>
        <v>0</v>
      </c>
      <c r="N119" s="181">
        <f t="shared" si="16"/>
        <v>0</v>
      </c>
      <c r="O119" s="1136"/>
      <c r="P119" s="1062"/>
      <c r="Q119" s="523">
        <f t="shared" si="19"/>
        <v>0</v>
      </c>
      <c r="R119" s="1144"/>
      <c r="S119" s="1067"/>
      <c r="T119" s="1120"/>
      <c r="U119" s="1108"/>
      <c r="W119" s="25"/>
      <c r="X119" s="23"/>
    </row>
    <row r="120" spans="1:24" customFormat="1" ht="12.75" hidden="1" customHeight="1" outlineLevel="1">
      <c r="A120" s="602"/>
      <c r="B120" s="1190"/>
      <c r="C120" s="558"/>
      <c r="D120" s="559"/>
      <c r="E120" s="559"/>
      <c r="F120" s="560"/>
      <c r="G120" s="179">
        <f t="shared" si="17"/>
        <v>0</v>
      </c>
      <c r="H120" s="1056"/>
      <c r="I120" s="58" t="str">
        <f t="shared" si="23"/>
        <v/>
      </c>
      <c r="J120" s="181">
        <f t="shared" si="24"/>
        <v>0</v>
      </c>
      <c r="K120" s="1056"/>
      <c r="L120" s="560"/>
      <c r="M120" s="570">
        <f t="shared" si="6"/>
        <v>0</v>
      </c>
      <c r="N120" s="181">
        <f t="shared" si="16"/>
        <v>0</v>
      </c>
      <c r="O120" s="1136"/>
      <c r="P120" s="1062"/>
      <c r="Q120" s="523">
        <f t="shared" si="19"/>
        <v>0</v>
      </c>
      <c r="R120" s="1144"/>
      <c r="S120" s="1067"/>
      <c r="T120" s="1120"/>
      <c r="U120" s="1108"/>
      <c r="W120" s="57"/>
      <c r="X120" s="23"/>
    </row>
    <row r="121" spans="1:24" customFormat="1" ht="12.75" hidden="1" customHeight="1" outlineLevel="1">
      <c r="A121" s="602"/>
      <c r="B121" s="1191"/>
      <c r="C121" s="561" t="s">
        <v>1289</v>
      </c>
      <c r="D121" s="562"/>
      <c r="E121" s="562"/>
      <c r="F121" s="563"/>
      <c r="G121" s="184">
        <f t="shared" si="17"/>
        <v>0</v>
      </c>
      <c r="H121" s="1057"/>
      <c r="I121" s="59" t="str">
        <f t="shared" si="23"/>
        <v/>
      </c>
      <c r="J121" s="185">
        <f t="shared" si="24"/>
        <v>0</v>
      </c>
      <c r="K121" s="1057"/>
      <c r="L121" s="563"/>
      <c r="M121" s="571">
        <f t="shared" si="6"/>
        <v>0</v>
      </c>
      <c r="N121" s="185">
        <f t="shared" si="16"/>
        <v>0</v>
      </c>
      <c r="O121" s="1137"/>
      <c r="P121" s="1063"/>
      <c r="Q121" s="524">
        <f t="shared" si="19"/>
        <v>0</v>
      </c>
      <c r="R121" s="1144"/>
      <c r="S121" s="1067"/>
      <c r="T121" s="1120"/>
      <c r="U121" s="1108"/>
      <c r="W121" s="57"/>
      <c r="X121" s="23"/>
    </row>
    <row r="122" spans="1:24" customFormat="1" ht="12.75" customHeight="1" collapsed="1">
      <c r="A122" s="602"/>
      <c r="B122" s="1189" t="s">
        <v>700</v>
      </c>
      <c r="C122" s="555" t="s">
        <v>1298</v>
      </c>
      <c r="D122" s="556"/>
      <c r="E122" s="556"/>
      <c r="F122" s="557">
        <v>3500</v>
      </c>
      <c r="G122" s="186">
        <f t="shared" si="17"/>
        <v>0</v>
      </c>
      <c r="H122" s="1055">
        <f>SUM(G122:G129)</f>
        <v>0</v>
      </c>
      <c r="I122" s="56" t="str">
        <f>IF(ISBLANK(E122),"",F122*$S$122)</f>
        <v/>
      </c>
      <c r="J122" s="189">
        <f t="shared" si="24"/>
        <v>0</v>
      </c>
      <c r="K122" s="1055">
        <f>SUM(J122:J129)</f>
        <v>0</v>
      </c>
      <c r="L122" s="557">
        <v>40</v>
      </c>
      <c r="M122" s="953">
        <f t="shared" si="6"/>
        <v>0</v>
      </c>
      <c r="N122" s="189">
        <f>M122*$W$1</f>
        <v>0</v>
      </c>
      <c r="O122" s="1055">
        <f>SUM(N122:N129)</f>
        <v>0</v>
      </c>
      <c r="P122" s="1061">
        <f>SUM(M122:M129)</f>
        <v>0</v>
      </c>
      <c r="Q122" s="189">
        <f t="shared" si="19"/>
        <v>0</v>
      </c>
      <c r="R122" s="1192">
        <f>K122+O122</f>
        <v>0</v>
      </c>
      <c r="S122" s="1122">
        <f>T122+1</f>
        <v>1.3</v>
      </c>
      <c r="T122" s="1124">
        <v>0.3</v>
      </c>
      <c r="U122" s="1109">
        <f>IF(R122=0,R122,R122+(($U$160)*((R122/($R$157+$R$158-$R$142)))))</f>
        <v>0</v>
      </c>
      <c r="W122" s="57"/>
      <c r="X122" s="23"/>
    </row>
    <row r="123" spans="1:24" customFormat="1" ht="12.75" hidden="1" customHeight="1" outlineLevel="1">
      <c r="A123" s="602"/>
      <c r="B123" s="1190"/>
      <c r="C123" s="558" t="s">
        <v>1299</v>
      </c>
      <c r="D123" s="559"/>
      <c r="E123" s="559"/>
      <c r="F123" s="560">
        <v>1500</v>
      </c>
      <c r="G123" s="179">
        <f t="shared" si="17"/>
        <v>0</v>
      </c>
      <c r="H123" s="1056"/>
      <c r="I123" s="58" t="str">
        <f>IF(ISBLANK(E123),"",F123*$S$122)</f>
        <v/>
      </c>
      <c r="J123" s="181">
        <f t="shared" si="24"/>
        <v>0</v>
      </c>
      <c r="K123" s="1056"/>
      <c r="L123" s="560">
        <v>20</v>
      </c>
      <c r="M123" s="570">
        <f t="shared" si="6"/>
        <v>0</v>
      </c>
      <c r="N123" s="181">
        <f t="shared" si="16"/>
        <v>0</v>
      </c>
      <c r="O123" s="1056"/>
      <c r="P123" s="1062"/>
      <c r="Q123" s="181">
        <f t="shared" si="19"/>
        <v>0</v>
      </c>
      <c r="R123" s="1192"/>
      <c r="S123" s="1067"/>
      <c r="T123" s="1120"/>
      <c r="U123" s="1108"/>
      <c r="W123" s="57"/>
    </row>
    <row r="124" spans="1:24" customFormat="1" ht="12" hidden="1" customHeight="1" outlineLevel="1">
      <c r="A124" s="602"/>
      <c r="B124" s="1190"/>
      <c r="C124" s="558" t="s">
        <v>1300</v>
      </c>
      <c r="D124" s="559"/>
      <c r="E124" s="559"/>
      <c r="F124" s="560">
        <v>5500</v>
      </c>
      <c r="G124" s="179">
        <f t="shared" si="17"/>
        <v>0</v>
      </c>
      <c r="H124" s="1056"/>
      <c r="I124" s="58" t="str">
        <f t="shared" ref="I124:I129" si="25">IF(ISBLANK(E124),"",F124*$S$122)</f>
        <v/>
      </c>
      <c r="J124" s="181">
        <f t="shared" si="24"/>
        <v>0</v>
      </c>
      <c r="K124" s="1056"/>
      <c r="L124" s="560">
        <v>30</v>
      </c>
      <c r="M124" s="570">
        <f>E124*L124</f>
        <v>0</v>
      </c>
      <c r="N124" s="181">
        <f t="shared" si="16"/>
        <v>0</v>
      </c>
      <c r="O124" s="1056"/>
      <c r="P124" s="1062"/>
      <c r="Q124" s="181">
        <f t="shared" si="19"/>
        <v>0</v>
      </c>
      <c r="R124" s="1192"/>
      <c r="S124" s="1067"/>
      <c r="T124" s="1120"/>
      <c r="U124" s="1108"/>
      <c r="W124" s="57"/>
    </row>
    <row r="125" spans="1:24" customFormat="1" ht="12.75" hidden="1" customHeight="1" outlineLevel="1">
      <c r="A125" s="602"/>
      <c r="B125" s="1190"/>
      <c r="C125" s="558" t="s">
        <v>1301</v>
      </c>
      <c r="D125" s="559"/>
      <c r="E125" s="559"/>
      <c r="F125" s="560">
        <v>500</v>
      </c>
      <c r="G125" s="179">
        <f t="shared" si="17"/>
        <v>0</v>
      </c>
      <c r="H125" s="1056"/>
      <c r="I125" s="58" t="str">
        <f t="shared" si="25"/>
        <v/>
      </c>
      <c r="J125" s="181">
        <f t="shared" si="24"/>
        <v>0</v>
      </c>
      <c r="K125" s="1056"/>
      <c r="L125" s="560">
        <v>50</v>
      </c>
      <c r="M125" s="570">
        <f>E125*L125</f>
        <v>0</v>
      </c>
      <c r="N125" s="181">
        <f t="shared" si="16"/>
        <v>0</v>
      </c>
      <c r="O125" s="1056"/>
      <c r="P125" s="1062"/>
      <c r="Q125" s="181">
        <f t="shared" si="19"/>
        <v>0</v>
      </c>
      <c r="R125" s="1192"/>
      <c r="S125" s="1067"/>
      <c r="T125" s="1120"/>
      <c r="U125" s="1108"/>
      <c r="W125" s="57"/>
    </row>
    <row r="126" spans="1:24" customFormat="1" ht="12.75" hidden="1" customHeight="1" outlineLevel="1">
      <c r="A126" s="602"/>
      <c r="B126" s="1190"/>
      <c r="C126" s="558" t="s">
        <v>1302</v>
      </c>
      <c r="D126" s="559"/>
      <c r="E126" s="559"/>
      <c r="F126" s="560">
        <v>500</v>
      </c>
      <c r="G126" s="179">
        <f t="shared" si="17"/>
        <v>0</v>
      </c>
      <c r="H126" s="1056"/>
      <c r="I126" s="58" t="str">
        <f t="shared" si="25"/>
        <v/>
      </c>
      <c r="J126" s="181">
        <f t="shared" si="24"/>
        <v>0</v>
      </c>
      <c r="K126" s="1056"/>
      <c r="L126" s="560">
        <v>50</v>
      </c>
      <c r="M126" s="570">
        <f t="shared" si="6"/>
        <v>0</v>
      </c>
      <c r="N126" s="181">
        <f t="shared" si="16"/>
        <v>0</v>
      </c>
      <c r="O126" s="1056"/>
      <c r="P126" s="1062"/>
      <c r="Q126" s="181">
        <f t="shared" si="19"/>
        <v>0</v>
      </c>
      <c r="R126" s="1192"/>
      <c r="S126" s="1067"/>
      <c r="T126" s="1120"/>
      <c r="U126" s="1108"/>
      <c r="W126" s="57"/>
    </row>
    <row r="127" spans="1:24" customFormat="1" ht="12.75" hidden="1" customHeight="1" outlineLevel="1">
      <c r="A127" s="602"/>
      <c r="B127" s="1190"/>
      <c r="C127" s="558"/>
      <c r="D127" s="559"/>
      <c r="E127" s="559"/>
      <c r="F127" s="560"/>
      <c r="G127" s="179">
        <f t="shared" si="17"/>
        <v>0</v>
      </c>
      <c r="H127" s="1056"/>
      <c r="I127" s="58" t="str">
        <f t="shared" si="25"/>
        <v/>
      </c>
      <c r="J127" s="181">
        <f t="shared" si="24"/>
        <v>0</v>
      </c>
      <c r="K127" s="1056"/>
      <c r="L127" s="560"/>
      <c r="M127" s="570">
        <f t="shared" si="6"/>
        <v>0</v>
      </c>
      <c r="N127" s="181">
        <f t="shared" si="16"/>
        <v>0</v>
      </c>
      <c r="O127" s="1056"/>
      <c r="P127" s="1062"/>
      <c r="Q127" s="181">
        <f t="shared" si="19"/>
        <v>0</v>
      </c>
      <c r="R127" s="1192"/>
      <c r="S127" s="1067"/>
      <c r="T127" s="1120"/>
      <c r="U127" s="1108"/>
      <c r="W127" s="57"/>
    </row>
    <row r="128" spans="1:24" customFormat="1" ht="12.75" hidden="1" customHeight="1" outlineLevel="1">
      <c r="A128" s="602"/>
      <c r="B128" s="1190"/>
      <c r="C128" s="558"/>
      <c r="D128" s="559"/>
      <c r="E128" s="559"/>
      <c r="F128" s="560"/>
      <c r="G128" s="179">
        <f t="shared" si="17"/>
        <v>0</v>
      </c>
      <c r="H128" s="1056"/>
      <c r="I128" s="58" t="str">
        <f t="shared" si="25"/>
        <v/>
      </c>
      <c r="J128" s="181">
        <f t="shared" si="24"/>
        <v>0</v>
      </c>
      <c r="K128" s="1056"/>
      <c r="L128" s="560"/>
      <c r="M128" s="570">
        <f t="shared" si="6"/>
        <v>0</v>
      </c>
      <c r="N128" s="181">
        <f t="shared" si="16"/>
        <v>0</v>
      </c>
      <c r="O128" s="1056"/>
      <c r="P128" s="1062"/>
      <c r="Q128" s="181">
        <f t="shared" si="19"/>
        <v>0</v>
      </c>
      <c r="R128" s="1192"/>
      <c r="S128" s="1067"/>
      <c r="T128" s="1120"/>
      <c r="U128" s="1108"/>
      <c r="W128" s="57"/>
    </row>
    <row r="129" spans="1:23" customFormat="1" ht="12.75" hidden="1" customHeight="1" outlineLevel="1">
      <c r="A129" s="602"/>
      <c r="B129" s="1191"/>
      <c r="C129" s="561" t="s">
        <v>1289</v>
      </c>
      <c r="D129" s="559"/>
      <c r="E129" s="559"/>
      <c r="F129" s="563">
        <v>1500</v>
      </c>
      <c r="G129" s="184">
        <f t="shared" si="17"/>
        <v>0</v>
      </c>
      <c r="H129" s="1057"/>
      <c r="I129" s="59" t="str">
        <f t="shared" si="25"/>
        <v/>
      </c>
      <c r="J129" s="181">
        <f t="shared" si="24"/>
        <v>0</v>
      </c>
      <c r="K129" s="1057"/>
      <c r="L129" s="563">
        <v>20</v>
      </c>
      <c r="M129" s="571">
        <f t="shared" si="6"/>
        <v>0</v>
      </c>
      <c r="N129" s="181">
        <f t="shared" si="16"/>
        <v>0</v>
      </c>
      <c r="O129" s="1057"/>
      <c r="P129" s="1063"/>
      <c r="Q129" s="185">
        <f t="shared" si="19"/>
        <v>0</v>
      </c>
      <c r="R129" s="1192"/>
      <c r="S129" s="1123"/>
      <c r="T129" s="1125"/>
      <c r="U129" s="1110"/>
      <c r="W129" s="57"/>
    </row>
    <row r="130" spans="1:23" customFormat="1" ht="12.75" customHeight="1" collapsed="1">
      <c r="A130" s="603"/>
      <c r="B130" s="1194" t="s">
        <v>1303</v>
      </c>
      <c r="C130" s="555" t="s">
        <v>2570</v>
      </c>
      <c r="D130" s="556" t="s">
        <v>2569</v>
      </c>
      <c r="E130" s="556"/>
      <c r="F130" s="557">
        <v>2500</v>
      </c>
      <c r="G130" s="186">
        <f t="shared" si="17"/>
        <v>0</v>
      </c>
      <c r="H130" s="1055">
        <f>SUM(G130:G137)</f>
        <v>0</v>
      </c>
      <c r="I130" s="56" t="str">
        <f>IF(ISBLANK(E130),"",F130*$S$130)</f>
        <v/>
      </c>
      <c r="J130" s="189">
        <f t="shared" si="24"/>
        <v>0</v>
      </c>
      <c r="K130" s="1055">
        <f>SUM(J130:J137)</f>
        <v>0</v>
      </c>
      <c r="L130" s="557"/>
      <c r="M130" s="953">
        <f t="shared" si="6"/>
        <v>0</v>
      </c>
      <c r="N130" s="189">
        <f t="shared" si="16"/>
        <v>0</v>
      </c>
      <c r="O130" s="1055">
        <f>SUM(N130:N137)</f>
        <v>0</v>
      </c>
      <c r="P130" s="1061">
        <f>SUM(M130:M137)</f>
        <v>0</v>
      </c>
      <c r="Q130" s="189">
        <f t="shared" si="19"/>
        <v>0</v>
      </c>
      <c r="R130" s="1069">
        <f>K130+O130</f>
        <v>0</v>
      </c>
      <c r="S130" s="1067">
        <f>T130+1</f>
        <v>1</v>
      </c>
      <c r="T130" s="1312">
        <v>0</v>
      </c>
      <c r="U130" s="1110">
        <f>IF(R130=0,R130,R130+(($U$160)*((R130/($R$157+$R$158-$R$142)))))</f>
        <v>0</v>
      </c>
      <c r="W130" s="57"/>
    </row>
    <row r="131" spans="1:23" customFormat="1" ht="12.75" hidden="1" customHeight="1" outlineLevel="1">
      <c r="A131" s="603"/>
      <c r="B131" s="1195"/>
      <c r="C131" s="558" t="s">
        <v>2571</v>
      </c>
      <c r="D131" s="559" t="s">
        <v>2573</v>
      </c>
      <c r="E131" s="559"/>
      <c r="F131" s="560"/>
      <c r="G131" s="179">
        <f t="shared" si="17"/>
        <v>0</v>
      </c>
      <c r="H131" s="1056"/>
      <c r="I131" s="58" t="str">
        <f>IF(ISBLANK(E131),"",F131*$S$130)</f>
        <v/>
      </c>
      <c r="J131" s="181"/>
      <c r="K131" s="1056"/>
      <c r="L131" s="560"/>
      <c r="M131" s="570"/>
      <c r="N131" s="181"/>
      <c r="O131" s="1056"/>
      <c r="P131" s="1062"/>
      <c r="Q131" s="181">
        <f t="shared" si="19"/>
        <v>0</v>
      </c>
      <c r="R131" s="1070"/>
      <c r="S131" s="1067"/>
      <c r="T131" s="1312"/>
      <c r="U131" s="1111"/>
      <c r="W131" s="57"/>
    </row>
    <row r="132" spans="1:23" customFormat="1" ht="12.75" hidden="1" customHeight="1" outlineLevel="1">
      <c r="A132" s="603"/>
      <c r="B132" s="1195"/>
      <c r="C132" s="558" t="s">
        <v>2572</v>
      </c>
      <c r="D132" s="559" t="s">
        <v>2574</v>
      </c>
      <c r="E132" s="559"/>
      <c r="F132" s="560"/>
      <c r="G132" s="179">
        <f t="shared" si="17"/>
        <v>0</v>
      </c>
      <c r="H132" s="1056"/>
      <c r="I132" s="58" t="str">
        <f t="shared" ref="I132:I137" si="26">IF(ISBLANK(E132),"",F132*$S$130)</f>
        <v/>
      </c>
      <c r="J132" s="181">
        <f t="shared" ref="J132:J155" si="27">IFERROR(E132*I132,0)</f>
        <v>0</v>
      </c>
      <c r="K132" s="1056"/>
      <c r="L132" s="560"/>
      <c r="M132" s="570">
        <f t="shared" ref="M132:M134" si="28">E132*L132</f>
        <v>0</v>
      </c>
      <c r="N132" s="181">
        <f t="shared" ref="N132:N134" si="29">M132*$W$1</f>
        <v>0</v>
      </c>
      <c r="O132" s="1056"/>
      <c r="P132" s="1062"/>
      <c r="Q132" s="181">
        <f t="shared" si="19"/>
        <v>0</v>
      </c>
      <c r="R132" s="1070"/>
      <c r="S132" s="1067"/>
      <c r="T132" s="1312"/>
      <c r="U132" s="1111"/>
      <c r="W132" s="57"/>
    </row>
    <row r="133" spans="1:23" customFormat="1" ht="12.75" hidden="1" customHeight="1" outlineLevel="1">
      <c r="A133" s="603"/>
      <c r="B133" s="1195"/>
      <c r="C133" s="558"/>
      <c r="D133" s="559"/>
      <c r="E133" s="559"/>
      <c r="F133" s="560"/>
      <c r="G133" s="179">
        <f t="shared" si="17"/>
        <v>0</v>
      </c>
      <c r="H133" s="1056"/>
      <c r="I133" s="58" t="str">
        <f t="shared" si="26"/>
        <v/>
      </c>
      <c r="J133" s="181">
        <f t="shared" si="27"/>
        <v>0</v>
      </c>
      <c r="K133" s="1056"/>
      <c r="L133" s="560"/>
      <c r="M133" s="570">
        <f t="shared" si="28"/>
        <v>0</v>
      </c>
      <c r="N133" s="181">
        <f t="shared" si="29"/>
        <v>0</v>
      </c>
      <c r="O133" s="1056"/>
      <c r="P133" s="1062"/>
      <c r="Q133" s="181">
        <f t="shared" si="19"/>
        <v>0</v>
      </c>
      <c r="R133" s="1070"/>
      <c r="S133" s="1067"/>
      <c r="T133" s="1312"/>
      <c r="U133" s="1111"/>
      <c r="W133" s="57"/>
    </row>
    <row r="134" spans="1:23" customFormat="1" ht="12.75" hidden="1" customHeight="1" outlineLevel="1">
      <c r="A134" s="603"/>
      <c r="B134" s="1195"/>
      <c r="C134" s="558" t="s">
        <v>2575</v>
      </c>
      <c r="D134" s="559"/>
      <c r="E134" s="559"/>
      <c r="F134" s="560"/>
      <c r="G134" s="179">
        <f t="shared" si="17"/>
        <v>0</v>
      </c>
      <c r="H134" s="1056"/>
      <c r="I134" s="58" t="str">
        <f t="shared" si="26"/>
        <v/>
      </c>
      <c r="J134" s="181">
        <f t="shared" si="27"/>
        <v>0</v>
      </c>
      <c r="K134" s="1056"/>
      <c r="L134" s="560"/>
      <c r="M134" s="570">
        <f t="shared" si="28"/>
        <v>0</v>
      </c>
      <c r="N134" s="181">
        <f t="shared" si="29"/>
        <v>0</v>
      </c>
      <c r="O134" s="1056"/>
      <c r="P134" s="1062"/>
      <c r="Q134" s="181">
        <f t="shared" si="19"/>
        <v>0</v>
      </c>
      <c r="R134" s="1070"/>
      <c r="S134" s="1067"/>
      <c r="T134" s="1312"/>
      <c r="U134" s="1111"/>
      <c r="W134" s="57"/>
    </row>
    <row r="135" spans="1:23" customFormat="1" ht="12.75" hidden="1" customHeight="1" outlineLevel="1">
      <c r="A135" s="603"/>
      <c r="B135" s="1195"/>
      <c r="C135" s="558" t="s">
        <v>2576</v>
      </c>
      <c r="D135" s="559"/>
      <c r="E135" s="559"/>
      <c r="F135" s="560"/>
      <c r="G135" s="179">
        <f t="shared" si="17"/>
        <v>0</v>
      </c>
      <c r="H135" s="1056"/>
      <c r="I135" s="58" t="str">
        <f t="shared" si="26"/>
        <v/>
      </c>
      <c r="J135" s="181">
        <f t="shared" si="27"/>
        <v>0</v>
      </c>
      <c r="K135" s="1056"/>
      <c r="L135" s="560"/>
      <c r="M135" s="570">
        <f t="shared" si="6"/>
        <v>0</v>
      </c>
      <c r="N135" s="181">
        <f t="shared" si="16"/>
        <v>0</v>
      </c>
      <c r="O135" s="1056"/>
      <c r="P135" s="1062"/>
      <c r="Q135" s="181">
        <f t="shared" si="19"/>
        <v>0</v>
      </c>
      <c r="R135" s="1070"/>
      <c r="S135" s="1067"/>
      <c r="T135" s="1312"/>
      <c r="U135" s="1111"/>
      <c r="W135" s="57"/>
    </row>
    <row r="136" spans="1:23" customFormat="1" ht="12.75" hidden="1" customHeight="1" outlineLevel="1">
      <c r="A136" s="603"/>
      <c r="B136" s="1195"/>
      <c r="C136" s="558" t="s">
        <v>2577</v>
      </c>
      <c r="D136" s="559"/>
      <c r="E136" s="559"/>
      <c r="F136" s="560"/>
      <c r="G136" s="179">
        <f t="shared" si="17"/>
        <v>0</v>
      </c>
      <c r="H136" s="1056"/>
      <c r="I136" s="58" t="str">
        <f t="shared" si="26"/>
        <v/>
      </c>
      <c r="J136" s="181">
        <f t="shared" si="27"/>
        <v>0</v>
      </c>
      <c r="K136" s="1056"/>
      <c r="L136" s="560"/>
      <c r="M136" s="570">
        <f t="shared" si="6"/>
        <v>0</v>
      </c>
      <c r="N136" s="181">
        <f t="shared" si="16"/>
        <v>0</v>
      </c>
      <c r="O136" s="1056"/>
      <c r="P136" s="1062"/>
      <c r="Q136" s="181">
        <f t="shared" si="19"/>
        <v>0</v>
      </c>
      <c r="R136" s="1070"/>
      <c r="S136" s="1067"/>
      <c r="T136" s="1312"/>
      <c r="U136" s="1111"/>
      <c r="W136" s="57"/>
    </row>
    <row r="137" spans="1:23" customFormat="1" ht="12.75" hidden="1" customHeight="1" outlineLevel="1">
      <c r="A137" s="603"/>
      <c r="B137" s="1196"/>
      <c r="C137" s="561" t="s">
        <v>2559</v>
      </c>
      <c r="D137" s="562"/>
      <c r="E137" s="562"/>
      <c r="F137" s="563"/>
      <c r="G137" s="184">
        <f t="shared" si="17"/>
        <v>0</v>
      </c>
      <c r="H137" s="1057"/>
      <c r="I137" s="59" t="str">
        <f t="shared" si="26"/>
        <v/>
      </c>
      <c r="J137" s="185">
        <f t="shared" si="27"/>
        <v>0</v>
      </c>
      <c r="K137" s="1057"/>
      <c r="L137" s="563"/>
      <c r="M137" s="571">
        <f t="shared" si="6"/>
        <v>0</v>
      </c>
      <c r="N137" s="185">
        <f t="shared" si="16"/>
        <v>0</v>
      </c>
      <c r="O137" s="1057"/>
      <c r="P137" s="1063"/>
      <c r="Q137" s="185">
        <f t="shared" si="19"/>
        <v>0</v>
      </c>
      <c r="R137" s="1071"/>
      <c r="S137" s="1067"/>
      <c r="T137" s="1312"/>
      <c r="U137" s="1109"/>
      <c r="W137" s="57"/>
    </row>
    <row r="138" spans="1:23" ht="12.75" customHeight="1" collapsed="1">
      <c r="A138" s="603"/>
      <c r="B138" s="1198" t="s">
        <v>2551</v>
      </c>
      <c r="C138" s="555" t="s">
        <v>466</v>
      </c>
      <c r="D138" s="556"/>
      <c r="E138" s="556"/>
      <c r="F138" s="557">
        <v>100</v>
      </c>
      <c r="G138" s="186">
        <f t="shared" si="17"/>
        <v>0</v>
      </c>
      <c r="H138" s="1055">
        <f>SUM(G138:G141)</f>
        <v>0</v>
      </c>
      <c r="I138" s="56" t="str">
        <f>IF(ISBLANK(E138),"",F138*$S$138)</f>
        <v/>
      </c>
      <c r="J138" s="189">
        <f t="shared" si="27"/>
        <v>0</v>
      </c>
      <c r="K138" s="1055">
        <f>SUM(J138:J141)</f>
        <v>0</v>
      </c>
      <c r="L138" s="557"/>
      <c r="M138" s="953">
        <f t="shared" si="6"/>
        <v>0</v>
      </c>
      <c r="N138" s="189">
        <f t="shared" si="16"/>
        <v>0</v>
      </c>
      <c r="O138" s="1055">
        <f>SUM(N138:N141)</f>
        <v>0</v>
      </c>
      <c r="P138" s="1061">
        <f>SUM(M138:M141)</f>
        <v>0</v>
      </c>
      <c r="Q138" s="189">
        <f t="shared" si="19"/>
        <v>0</v>
      </c>
      <c r="R138" s="1064">
        <f>K138+O138</f>
        <v>0</v>
      </c>
      <c r="S138" s="1123">
        <f>T138+1</f>
        <v>1.3</v>
      </c>
      <c r="T138" s="1125">
        <v>0.3</v>
      </c>
      <c r="U138" s="1110">
        <f>IF(R138=0,R138,R138+(($U$160)*((R138/($R$157+$R$158-$R$142)))))</f>
        <v>0</v>
      </c>
    </row>
    <row r="139" spans="1:23" ht="12.75" hidden="1" customHeight="1" outlineLevel="1">
      <c r="A139" s="603"/>
      <c r="B139" s="1199"/>
      <c r="C139" s="558" t="s">
        <v>467</v>
      </c>
      <c r="D139" s="559"/>
      <c r="E139" s="559"/>
      <c r="F139" s="560">
        <v>100</v>
      </c>
      <c r="G139" s="179">
        <f t="shared" si="17"/>
        <v>0</v>
      </c>
      <c r="H139" s="1056"/>
      <c r="I139" s="58" t="str">
        <f>IF(ISBLANK(E139),"",F139*$S$138)</f>
        <v/>
      </c>
      <c r="J139" s="181">
        <f t="shared" si="27"/>
        <v>0</v>
      </c>
      <c r="K139" s="1056"/>
      <c r="L139" s="560"/>
      <c r="M139" s="570">
        <f t="shared" ref="M139:M155" si="30">E139*L139</f>
        <v>0</v>
      </c>
      <c r="N139" s="181">
        <f t="shared" si="16"/>
        <v>0</v>
      </c>
      <c r="O139" s="1056"/>
      <c r="P139" s="1173"/>
      <c r="Q139" s="181">
        <f t="shared" si="19"/>
        <v>0</v>
      </c>
      <c r="R139" s="1065"/>
      <c r="S139" s="1126"/>
      <c r="T139" s="1127"/>
      <c r="U139" s="1111"/>
    </row>
    <row r="140" spans="1:23" ht="12.75" hidden="1" customHeight="1" outlineLevel="1">
      <c r="A140" s="603"/>
      <c r="B140" s="1199"/>
      <c r="C140" s="558" t="s">
        <v>468</v>
      </c>
      <c r="D140" s="559"/>
      <c r="E140" s="559"/>
      <c r="F140" s="560">
        <v>100</v>
      </c>
      <c r="G140" s="179">
        <f t="shared" si="17"/>
        <v>0</v>
      </c>
      <c r="H140" s="1056"/>
      <c r="I140" s="58" t="str">
        <f t="shared" ref="I140:I141" si="31">IF(ISBLANK(E140),"",F140*$S$138)</f>
        <v/>
      </c>
      <c r="J140" s="181">
        <f t="shared" si="27"/>
        <v>0</v>
      </c>
      <c r="K140" s="1056"/>
      <c r="L140" s="560"/>
      <c r="M140" s="570">
        <f t="shared" si="30"/>
        <v>0</v>
      </c>
      <c r="N140" s="181">
        <f t="shared" si="16"/>
        <v>0</v>
      </c>
      <c r="O140" s="1056"/>
      <c r="P140" s="1173"/>
      <c r="Q140" s="181">
        <f t="shared" si="19"/>
        <v>0</v>
      </c>
      <c r="R140" s="1065"/>
      <c r="S140" s="1126"/>
      <c r="T140" s="1127"/>
      <c r="U140" s="1111"/>
    </row>
    <row r="141" spans="1:23" ht="12.75" hidden="1" customHeight="1" outlineLevel="1">
      <c r="A141" s="603"/>
      <c r="B141" s="1199"/>
      <c r="C141" s="561"/>
      <c r="D141" s="559"/>
      <c r="E141" s="562"/>
      <c r="F141" s="563"/>
      <c r="G141" s="179">
        <f t="shared" si="17"/>
        <v>0</v>
      </c>
      <c r="H141" s="1057"/>
      <c r="I141" s="58" t="str">
        <f t="shared" si="31"/>
        <v/>
      </c>
      <c r="J141" s="185">
        <f t="shared" si="27"/>
        <v>0</v>
      </c>
      <c r="K141" s="1057"/>
      <c r="L141" s="563"/>
      <c r="M141" s="571">
        <f t="shared" si="30"/>
        <v>0</v>
      </c>
      <c r="N141" s="185">
        <f t="shared" si="16"/>
        <v>0</v>
      </c>
      <c r="O141" s="1057"/>
      <c r="P141" s="1185"/>
      <c r="Q141" s="185">
        <f t="shared" si="19"/>
        <v>0</v>
      </c>
      <c r="R141" s="1066"/>
      <c r="S141" s="1122"/>
      <c r="T141" s="1124"/>
      <c r="U141" s="1109"/>
    </row>
    <row r="142" spans="1:23" ht="12.75" customHeight="1" collapsed="1">
      <c r="A142" s="554"/>
      <c r="B142" s="1193" t="s">
        <v>2485</v>
      </c>
      <c r="C142" s="555" t="s">
        <v>1304</v>
      </c>
      <c r="D142" s="635"/>
      <c r="E142" s="556"/>
      <c r="F142" s="960">
        <v>1.6</v>
      </c>
      <c r="G142" s="186">
        <f t="shared" si="17"/>
        <v>0</v>
      </c>
      <c r="H142" s="1055">
        <f>SUM(G142:G145)</f>
        <v>0</v>
      </c>
      <c r="I142" s="577" t="str">
        <f>IF(ISBLANK(E142),"",F142*$S$142)</f>
        <v/>
      </c>
      <c r="J142" s="189">
        <f t="shared" si="27"/>
        <v>0</v>
      </c>
      <c r="K142" s="1055">
        <f>SUM(J142:J145)</f>
        <v>0</v>
      </c>
      <c r="L142" s="1309"/>
      <c r="M142" s="953">
        <f t="shared" si="30"/>
        <v>0</v>
      </c>
      <c r="N142" s="189">
        <f t="shared" si="16"/>
        <v>0</v>
      </c>
      <c r="O142" s="1055">
        <f t="shared" ref="O142" si="32">SUM(N142:N145)</f>
        <v>0</v>
      </c>
      <c r="P142" s="1061">
        <f>SUM(M142:M145)</f>
        <v>0</v>
      </c>
      <c r="Q142" s="189">
        <f t="shared" si="19"/>
        <v>0</v>
      </c>
      <c r="R142" s="1064">
        <f>K142+O142</f>
        <v>0</v>
      </c>
      <c r="S142" s="1067">
        <f>T142+1</f>
        <v>1.5</v>
      </c>
      <c r="T142" s="1068">
        <v>0.5</v>
      </c>
      <c r="U142" s="1069">
        <f>R142</f>
        <v>0</v>
      </c>
    </row>
    <row r="143" spans="1:23" ht="12.75" hidden="1" customHeight="1" outlineLevel="1">
      <c r="A143" s="554"/>
      <c r="B143" s="1171"/>
      <c r="C143" s="558" t="s">
        <v>2486</v>
      </c>
      <c r="D143" s="559"/>
      <c r="E143" s="559"/>
      <c r="F143" s="636">
        <v>1.6</v>
      </c>
      <c r="G143" s="179">
        <f>+E143*F143</f>
        <v>0</v>
      </c>
      <c r="H143" s="1056"/>
      <c r="I143" s="582" t="str">
        <f>IF(ISBLANK(E143),"",F143*$S$142)</f>
        <v/>
      </c>
      <c r="J143" s="181">
        <f t="shared" si="27"/>
        <v>0</v>
      </c>
      <c r="K143" s="1056"/>
      <c r="L143" s="1310"/>
      <c r="M143" s="570">
        <f t="shared" si="30"/>
        <v>0</v>
      </c>
      <c r="N143" s="181">
        <f t="shared" si="16"/>
        <v>0</v>
      </c>
      <c r="O143" s="1056"/>
      <c r="P143" s="1062"/>
      <c r="Q143" s="181">
        <f t="shared" si="19"/>
        <v>0</v>
      </c>
      <c r="R143" s="1065"/>
      <c r="S143" s="1067"/>
      <c r="T143" s="1068"/>
      <c r="U143" s="1070"/>
    </row>
    <row r="144" spans="1:23" ht="12.75" hidden="1" customHeight="1" outlineLevel="1">
      <c r="A144" s="554"/>
      <c r="B144" s="1171"/>
      <c r="C144" s="558"/>
      <c r="D144" s="559"/>
      <c r="E144" s="559"/>
      <c r="F144" s="636"/>
      <c r="G144" s="179">
        <f t="shared" ref="G144:G145" si="33">+E144*F144</f>
        <v>0</v>
      </c>
      <c r="H144" s="1056"/>
      <c r="I144" s="578"/>
      <c r="J144" s="181">
        <f t="shared" si="27"/>
        <v>0</v>
      </c>
      <c r="K144" s="1056"/>
      <c r="L144" s="1310"/>
      <c r="M144" s="570">
        <f t="shared" si="30"/>
        <v>0</v>
      </c>
      <c r="N144" s="181">
        <f t="shared" si="16"/>
        <v>0</v>
      </c>
      <c r="O144" s="1056"/>
      <c r="P144" s="1062"/>
      <c r="Q144" s="181">
        <f t="shared" si="19"/>
        <v>0</v>
      </c>
      <c r="R144" s="1065"/>
      <c r="S144" s="1067"/>
      <c r="T144" s="1068"/>
      <c r="U144" s="1070"/>
    </row>
    <row r="145" spans="1:32" ht="12.75" hidden="1" customHeight="1" outlineLevel="1">
      <c r="A145" s="177"/>
      <c r="B145" s="1172"/>
      <c r="C145" s="561"/>
      <c r="D145" s="562"/>
      <c r="E145" s="637"/>
      <c r="F145" s="638"/>
      <c r="G145" s="179">
        <f t="shared" si="33"/>
        <v>0</v>
      </c>
      <c r="H145" s="1057"/>
      <c r="I145" s="579"/>
      <c r="J145" s="181">
        <f t="shared" si="27"/>
        <v>0</v>
      </c>
      <c r="K145" s="1057"/>
      <c r="L145" s="1311"/>
      <c r="M145" s="571">
        <f t="shared" si="30"/>
        <v>0</v>
      </c>
      <c r="N145" s="181">
        <f t="shared" si="16"/>
        <v>0</v>
      </c>
      <c r="O145" s="1057"/>
      <c r="P145" s="1063"/>
      <c r="Q145" s="185">
        <f t="shared" si="19"/>
        <v>0</v>
      </c>
      <c r="R145" s="1066"/>
      <c r="S145" s="1067"/>
      <c r="T145" s="1068"/>
      <c r="U145" s="1071"/>
    </row>
    <row r="146" spans="1:32" ht="13.5" customHeight="1" collapsed="1">
      <c r="A146" s="177"/>
      <c r="B146" s="1193" t="s">
        <v>469</v>
      </c>
      <c r="C146" s="555" t="s">
        <v>469</v>
      </c>
      <c r="D146" s="556"/>
      <c r="E146" s="556"/>
      <c r="F146" s="557"/>
      <c r="G146" s="186">
        <f t="shared" si="17"/>
        <v>0</v>
      </c>
      <c r="H146" s="1055">
        <f>SUM(G146:G150)</f>
        <v>0</v>
      </c>
      <c r="I146" s="56" t="str">
        <f>IF(ISBLANK(E146),"",F146*$S$146)</f>
        <v/>
      </c>
      <c r="J146" s="189">
        <f t="shared" si="27"/>
        <v>0</v>
      </c>
      <c r="K146" s="1055">
        <f>SUM(J146:J150)</f>
        <v>0</v>
      </c>
      <c r="L146" s="557">
        <v>10</v>
      </c>
      <c r="M146" s="953">
        <f t="shared" si="30"/>
        <v>0</v>
      </c>
      <c r="N146" s="189">
        <f t="shared" si="16"/>
        <v>0</v>
      </c>
      <c r="O146" s="1055">
        <f>SUM(N146:N150)</f>
        <v>0</v>
      </c>
      <c r="P146" s="1061">
        <f>SUM(M146:M150)</f>
        <v>0</v>
      </c>
      <c r="Q146" s="189">
        <f t="shared" ref="Q146:Q155" si="34">IFERROR(J146+N146,0)</f>
        <v>0</v>
      </c>
      <c r="R146" s="1192">
        <f>K146+O146</f>
        <v>0</v>
      </c>
      <c r="S146" s="1067">
        <f>T146+1</f>
        <v>1.3</v>
      </c>
      <c r="T146" s="1120">
        <v>0.3</v>
      </c>
      <c r="U146" s="1108">
        <f>IF(R146=0,R146,R146+(($U$160)*((R146/($R$157+$R$158-$R$142)))))</f>
        <v>0</v>
      </c>
    </row>
    <row r="147" spans="1:32" ht="12.75" hidden="1" customHeight="1" outlineLevel="1">
      <c r="A147" s="177"/>
      <c r="B147" s="1171"/>
      <c r="C147" s="558" t="s">
        <v>814</v>
      </c>
      <c r="D147" s="559"/>
      <c r="E147" s="559"/>
      <c r="F147" s="560"/>
      <c r="G147" s="179">
        <f t="shared" si="17"/>
        <v>0</v>
      </c>
      <c r="H147" s="1056"/>
      <c r="I147" s="58" t="str">
        <f>IF(ISBLANK(E147),"",F147*$S$146)</f>
        <v/>
      </c>
      <c r="J147" s="181">
        <f t="shared" si="27"/>
        <v>0</v>
      </c>
      <c r="K147" s="1056"/>
      <c r="L147" s="560">
        <v>5</v>
      </c>
      <c r="M147" s="570">
        <f t="shared" si="30"/>
        <v>0</v>
      </c>
      <c r="N147" s="181">
        <f t="shared" si="16"/>
        <v>0</v>
      </c>
      <c r="O147" s="1056"/>
      <c r="P147" s="1062"/>
      <c r="Q147" s="181">
        <f t="shared" si="34"/>
        <v>0</v>
      </c>
      <c r="R147" s="1192"/>
      <c r="S147" s="1067"/>
      <c r="T147" s="1120"/>
      <c r="U147" s="1108"/>
    </row>
    <row r="148" spans="1:32" ht="12.75" hidden="1" customHeight="1" outlineLevel="1">
      <c r="A148" s="177"/>
      <c r="B148" s="1171"/>
      <c r="C148" s="558"/>
      <c r="D148" s="559"/>
      <c r="E148" s="559"/>
      <c r="F148" s="560"/>
      <c r="G148" s="179">
        <f t="shared" si="17"/>
        <v>0</v>
      </c>
      <c r="H148" s="1056"/>
      <c r="I148" s="58" t="str">
        <f t="shared" ref="I148:I150" si="35">IF(ISBLANK(E148),"",F148*$S$146)</f>
        <v/>
      </c>
      <c r="J148" s="181">
        <f t="shared" si="27"/>
        <v>0</v>
      </c>
      <c r="K148" s="1056"/>
      <c r="L148" s="560"/>
      <c r="M148" s="570">
        <f t="shared" si="30"/>
        <v>0</v>
      </c>
      <c r="N148" s="181">
        <f t="shared" si="16"/>
        <v>0</v>
      </c>
      <c r="O148" s="1056"/>
      <c r="P148" s="1062"/>
      <c r="Q148" s="181">
        <f t="shared" si="34"/>
        <v>0</v>
      </c>
      <c r="R148" s="1192"/>
      <c r="S148" s="1067"/>
      <c r="T148" s="1120"/>
      <c r="U148" s="1108"/>
    </row>
    <row r="149" spans="1:32" ht="12.75" hidden="1" customHeight="1" outlineLevel="1">
      <c r="A149" s="177"/>
      <c r="B149" s="1171"/>
      <c r="C149" s="558"/>
      <c r="D149" s="559"/>
      <c r="E149" s="559"/>
      <c r="F149" s="560"/>
      <c r="G149" s="179">
        <f t="shared" si="17"/>
        <v>0</v>
      </c>
      <c r="H149" s="1056"/>
      <c r="I149" s="58" t="str">
        <f t="shared" si="35"/>
        <v/>
      </c>
      <c r="J149" s="181">
        <f t="shared" si="27"/>
        <v>0</v>
      </c>
      <c r="K149" s="1056"/>
      <c r="L149" s="560"/>
      <c r="M149" s="570">
        <f t="shared" si="30"/>
        <v>0</v>
      </c>
      <c r="N149" s="181">
        <f t="shared" si="16"/>
        <v>0</v>
      </c>
      <c r="O149" s="1056"/>
      <c r="P149" s="1062"/>
      <c r="Q149" s="181">
        <f t="shared" si="34"/>
        <v>0</v>
      </c>
      <c r="R149" s="1192"/>
      <c r="S149" s="1067"/>
      <c r="T149" s="1120"/>
      <c r="U149" s="1108"/>
      <c r="AA149" s="197"/>
      <c r="AB149" s="197"/>
      <c r="AF149" s="197"/>
    </row>
    <row r="150" spans="1:32" ht="12.75" hidden="1" customHeight="1" outlineLevel="1">
      <c r="A150" s="177"/>
      <c r="B150" s="1172"/>
      <c r="C150" s="561"/>
      <c r="D150" s="562"/>
      <c r="E150" s="562"/>
      <c r="F150" s="563"/>
      <c r="G150" s="184">
        <f t="shared" si="17"/>
        <v>0</v>
      </c>
      <c r="H150" s="1057"/>
      <c r="I150" s="58" t="str">
        <f t="shared" si="35"/>
        <v/>
      </c>
      <c r="J150" s="185">
        <f t="shared" si="27"/>
        <v>0</v>
      </c>
      <c r="K150" s="1057"/>
      <c r="L150" s="563"/>
      <c r="M150" s="571">
        <f t="shared" si="30"/>
        <v>0</v>
      </c>
      <c r="N150" s="185">
        <f t="shared" si="16"/>
        <v>0</v>
      </c>
      <c r="O150" s="1057"/>
      <c r="P150" s="1063"/>
      <c r="Q150" s="185">
        <f t="shared" si="34"/>
        <v>0</v>
      </c>
      <c r="R150" s="1192"/>
      <c r="S150" s="1067"/>
      <c r="T150" s="1120"/>
      <c r="U150" s="1108"/>
      <c r="AA150" s="197"/>
      <c r="AB150" s="197"/>
      <c r="AF150" s="197"/>
    </row>
    <row r="151" spans="1:32" ht="12.75" customHeight="1" collapsed="1">
      <c r="A151" s="177"/>
      <c r="B151" s="1184" t="s">
        <v>1359</v>
      </c>
      <c r="C151" s="555" t="s">
        <v>1305</v>
      </c>
      <c r="D151" s="954"/>
      <c r="E151" s="556"/>
      <c r="F151" s="557">
        <v>1750</v>
      </c>
      <c r="G151" s="186">
        <f t="shared" si="17"/>
        <v>0</v>
      </c>
      <c r="H151" s="1055">
        <f>SUM(G151:G155)</f>
        <v>0</v>
      </c>
      <c r="I151" s="56" t="str">
        <f>IF(ISBLANK(E151),"",F151*$S$151)</f>
        <v/>
      </c>
      <c r="J151" s="189">
        <f t="shared" si="27"/>
        <v>0</v>
      </c>
      <c r="K151" s="1055">
        <f>SUM(J151:J155)</f>
        <v>0</v>
      </c>
      <c r="L151" s="557"/>
      <c r="M151" s="953">
        <f t="shared" si="30"/>
        <v>0</v>
      </c>
      <c r="N151" s="189">
        <f t="shared" si="16"/>
        <v>0</v>
      </c>
      <c r="O151" s="1055">
        <f>SUM(N151:N155)</f>
        <v>0</v>
      </c>
      <c r="P151" s="1061">
        <f>SUM(M151:M155)</f>
        <v>0</v>
      </c>
      <c r="Q151" s="189">
        <f t="shared" si="34"/>
        <v>0</v>
      </c>
      <c r="R151" s="1192">
        <f>K151+O151</f>
        <v>0</v>
      </c>
      <c r="S151" s="1067">
        <f>T151+1</f>
        <v>1.3</v>
      </c>
      <c r="T151" s="1120">
        <v>0.3</v>
      </c>
      <c r="U151" s="1108">
        <f>IF(R151=0,R151,R151+((($U$160*((R151/($R$157+$R$158-$R$142)))))))</f>
        <v>0</v>
      </c>
      <c r="AA151" s="197"/>
      <c r="AB151" s="197"/>
      <c r="AF151" s="197"/>
    </row>
    <row r="152" spans="1:32" ht="12.75" hidden="1" customHeight="1" outlineLevel="1">
      <c r="A152" s="177"/>
      <c r="B152" s="1184"/>
      <c r="C152" s="558" t="s">
        <v>1306</v>
      </c>
      <c r="D152" s="559"/>
      <c r="E152" s="559"/>
      <c r="F152" s="560">
        <v>2000</v>
      </c>
      <c r="G152" s="179">
        <f t="shared" si="17"/>
        <v>0</v>
      </c>
      <c r="H152" s="1056"/>
      <c r="I152" s="58" t="str">
        <f>IF(ISBLANK(E152),"",F152*$S$151)</f>
        <v/>
      </c>
      <c r="J152" s="181">
        <f t="shared" si="27"/>
        <v>0</v>
      </c>
      <c r="K152" s="1056"/>
      <c r="L152" s="560">
        <v>10</v>
      </c>
      <c r="M152" s="570">
        <f t="shared" si="30"/>
        <v>0</v>
      </c>
      <c r="N152" s="181">
        <f t="shared" si="16"/>
        <v>0</v>
      </c>
      <c r="O152" s="1056"/>
      <c r="P152" s="1062"/>
      <c r="Q152" s="181">
        <f t="shared" si="34"/>
        <v>0</v>
      </c>
      <c r="R152" s="1192"/>
      <c r="S152" s="1067"/>
      <c r="T152" s="1120"/>
      <c r="U152" s="1108"/>
      <c r="AA152" s="197"/>
      <c r="AB152" s="197"/>
      <c r="AF152" s="197"/>
    </row>
    <row r="153" spans="1:32" ht="12.75" hidden="1" customHeight="1" outlineLevel="1">
      <c r="A153" s="177"/>
      <c r="B153" s="1184"/>
      <c r="C153" s="558"/>
      <c r="D153" s="559"/>
      <c r="E153" s="559"/>
      <c r="F153" s="560"/>
      <c r="G153" s="179">
        <f t="shared" si="17"/>
        <v>0</v>
      </c>
      <c r="H153" s="1056"/>
      <c r="I153" s="58" t="str">
        <f t="shared" ref="I153:I155" si="36">IF(ISBLANK(E153),"",F153*$S$151)</f>
        <v/>
      </c>
      <c r="J153" s="181">
        <f t="shared" si="27"/>
        <v>0</v>
      </c>
      <c r="K153" s="1056"/>
      <c r="L153" s="560"/>
      <c r="M153" s="570">
        <f t="shared" si="30"/>
        <v>0</v>
      </c>
      <c r="N153" s="181">
        <f t="shared" si="16"/>
        <v>0</v>
      </c>
      <c r="O153" s="1056"/>
      <c r="P153" s="1062"/>
      <c r="Q153" s="181">
        <f t="shared" si="34"/>
        <v>0</v>
      </c>
      <c r="R153" s="1192"/>
      <c r="S153" s="1067"/>
      <c r="T153" s="1120"/>
      <c r="U153" s="1108"/>
      <c r="AA153" s="197"/>
      <c r="AB153" s="197"/>
      <c r="AF153" s="197"/>
    </row>
    <row r="154" spans="1:32" ht="12.75" hidden="1" customHeight="1" outlineLevel="1">
      <c r="A154" s="177"/>
      <c r="B154" s="1184"/>
      <c r="C154" s="558"/>
      <c r="D154" s="559"/>
      <c r="E154" s="559"/>
      <c r="F154" s="560"/>
      <c r="G154" s="179">
        <f t="shared" si="17"/>
        <v>0</v>
      </c>
      <c r="H154" s="1056"/>
      <c r="I154" s="58" t="str">
        <f t="shared" si="36"/>
        <v/>
      </c>
      <c r="J154" s="181">
        <f t="shared" si="27"/>
        <v>0</v>
      </c>
      <c r="K154" s="1056"/>
      <c r="L154" s="560"/>
      <c r="M154" s="570">
        <f t="shared" si="30"/>
        <v>0</v>
      </c>
      <c r="N154" s="181">
        <f t="shared" si="16"/>
        <v>0</v>
      </c>
      <c r="O154" s="1056"/>
      <c r="P154" s="1062"/>
      <c r="Q154" s="181">
        <f t="shared" si="34"/>
        <v>0</v>
      </c>
      <c r="R154" s="1192"/>
      <c r="S154" s="1067"/>
      <c r="T154" s="1120"/>
      <c r="U154" s="1108"/>
      <c r="AA154" s="197"/>
      <c r="AB154" s="197"/>
      <c r="AF154" s="197"/>
    </row>
    <row r="155" spans="1:32" ht="12.75" hidden="1" customHeight="1" outlineLevel="1">
      <c r="A155" s="177"/>
      <c r="B155" s="1184"/>
      <c r="C155" s="561"/>
      <c r="D155" s="562"/>
      <c r="E155" s="562"/>
      <c r="F155" s="563"/>
      <c r="G155" s="184">
        <f t="shared" si="17"/>
        <v>0</v>
      </c>
      <c r="H155" s="1057"/>
      <c r="I155" s="59" t="str">
        <f t="shared" si="36"/>
        <v/>
      </c>
      <c r="J155" s="185">
        <f t="shared" si="27"/>
        <v>0</v>
      </c>
      <c r="K155" s="1057"/>
      <c r="L155" s="563"/>
      <c r="M155" s="571">
        <f t="shared" si="30"/>
        <v>0</v>
      </c>
      <c r="N155" s="185">
        <f t="shared" si="16"/>
        <v>0</v>
      </c>
      <c r="O155" s="1057"/>
      <c r="P155" s="1063"/>
      <c r="Q155" s="185">
        <f t="shared" si="34"/>
        <v>0</v>
      </c>
      <c r="R155" s="1192"/>
      <c r="S155" s="1067"/>
      <c r="T155" s="1120"/>
      <c r="U155" s="1108"/>
      <c r="AA155" s="197"/>
      <c r="AB155" s="197"/>
      <c r="AF155" s="197"/>
    </row>
    <row r="156" spans="1:32" ht="13.5" collapsed="1" thickBot="1">
      <c r="A156" s="552"/>
      <c r="B156" s="552"/>
      <c r="C156" s="552"/>
      <c r="D156" s="552"/>
      <c r="E156" s="552"/>
      <c r="F156" s="552"/>
      <c r="G156" s="552"/>
      <c r="H156" s="552"/>
      <c r="I156" s="552"/>
      <c r="J156" s="552"/>
      <c r="K156" s="552"/>
      <c r="L156" s="552"/>
      <c r="M156" s="552"/>
      <c r="N156" s="552"/>
      <c r="O156" s="552"/>
      <c r="P156" s="552"/>
      <c r="Q156" s="552"/>
      <c r="R156" s="955"/>
      <c r="S156" s="552"/>
      <c r="T156" s="552"/>
      <c r="U156" s="955"/>
      <c r="AA156" s="197"/>
      <c r="AB156" s="197"/>
      <c r="AF156" s="197"/>
    </row>
    <row r="157" spans="1:32" ht="16.5" thickBot="1">
      <c r="A157" s="22"/>
      <c r="B157" s="22"/>
      <c r="C157" s="199" t="s">
        <v>473</v>
      </c>
      <c r="D157" s="22"/>
      <c r="E157" s="22"/>
      <c r="F157" s="22"/>
      <c r="G157" s="82">
        <f>SUM(G5:G10)</f>
        <v>0</v>
      </c>
      <c r="H157" s="82">
        <f>SUM(H5:H10)</f>
        <v>0</v>
      </c>
      <c r="I157" s="22"/>
      <c r="J157" s="22"/>
      <c r="K157" s="82">
        <f>SUM(K5:K10)</f>
        <v>0</v>
      </c>
      <c r="L157" s="200"/>
      <c r="M157" s="201">
        <f>SUM(M5:M10)</f>
        <v>0</v>
      </c>
      <c r="N157" s="82">
        <f>SUM(N5:N10)</f>
        <v>0</v>
      </c>
      <c r="O157" s="82"/>
      <c r="P157" s="200">
        <f>SUM(P5:P10)</f>
        <v>0</v>
      </c>
      <c r="Q157" s="200"/>
      <c r="R157" s="202">
        <f>SUM(R5:R10)</f>
        <v>0</v>
      </c>
      <c r="T157" s="203"/>
      <c r="U157" s="595">
        <f>SUM(U5:U10)</f>
        <v>0</v>
      </c>
      <c r="AA157" s="197"/>
      <c r="AB157" s="197"/>
      <c r="AF157" s="197"/>
    </row>
    <row r="158" spans="1:32" ht="16.5" thickBot="1">
      <c r="A158" s="22"/>
      <c r="B158" s="22"/>
      <c r="C158" s="199" t="s">
        <v>474</v>
      </c>
      <c r="D158" s="22"/>
      <c r="E158" s="22"/>
      <c r="F158" s="22"/>
      <c r="G158" s="82">
        <f>SUM(G11:G155)</f>
        <v>0</v>
      </c>
      <c r="H158" s="82">
        <f>SUM(H11:H155)</f>
        <v>0</v>
      </c>
      <c r="I158" s="22"/>
      <c r="J158" s="22"/>
      <c r="K158" s="82">
        <f>SUM(K11:K155)</f>
        <v>0</v>
      </c>
      <c r="L158" s="201"/>
      <c r="M158" s="201">
        <f>SUM(M11:M155)</f>
        <v>0</v>
      </c>
      <c r="N158" s="82">
        <f>SUM(N11:N155)</f>
        <v>0</v>
      </c>
      <c r="O158" s="82"/>
      <c r="P158" s="200">
        <f>SUM(P11:P155)</f>
        <v>0</v>
      </c>
      <c r="Q158" s="200"/>
      <c r="R158" s="202">
        <f>SUM(R11:R155)</f>
        <v>0</v>
      </c>
      <c r="S158" s="22"/>
      <c r="T158" s="22"/>
      <c r="U158" s="595">
        <f>SUM(U11:U155)</f>
        <v>0</v>
      </c>
      <c r="AA158" s="197"/>
      <c r="AB158" s="197"/>
      <c r="AF158" s="197"/>
    </row>
    <row r="159" spans="1:32" ht="13.5" thickBot="1">
      <c r="A159" s="22"/>
      <c r="B159" s="22"/>
      <c r="C159" s="552"/>
      <c r="D159" s="22"/>
      <c r="E159" s="22"/>
      <c r="F159" s="22"/>
      <c r="G159" s="22"/>
      <c r="H159" s="22"/>
      <c r="I159" s="22"/>
      <c r="J159" s="22"/>
      <c r="K159" s="22"/>
      <c r="L159" s="22"/>
      <c r="M159" s="22"/>
      <c r="N159" s="22"/>
      <c r="O159" s="22"/>
      <c r="P159" s="22"/>
      <c r="Q159" s="22"/>
      <c r="R159" s="22"/>
      <c r="S159" s="22"/>
      <c r="T159" s="22"/>
      <c r="U159" s="553">
        <f>(U157+U158)-(R157+R158+R160+R167)</f>
        <v>0</v>
      </c>
      <c r="AA159" s="197"/>
      <c r="AB159" s="197"/>
      <c r="AF159" s="197"/>
    </row>
    <row r="160" spans="1:32" ht="12.75" customHeight="1">
      <c r="A160" s="1304" t="s">
        <v>472</v>
      </c>
      <c r="B160" s="1305"/>
      <c r="C160" s="555" t="s">
        <v>470</v>
      </c>
      <c r="D160" s="556"/>
      <c r="E160" s="556"/>
      <c r="F160" s="557">
        <v>100</v>
      </c>
      <c r="G160" s="186">
        <f t="shared" ref="G160:G165" si="37">+E160*F160</f>
        <v>0</v>
      </c>
      <c r="H160" s="1055">
        <f>SUM(G160:G165)</f>
        <v>0</v>
      </c>
      <c r="I160" s="56" t="str">
        <f>IF(ISBLANK(E160),"",F160*$S$160)</f>
        <v/>
      </c>
      <c r="J160" s="189">
        <f t="shared" ref="J160:J165" si="38">IFERROR(E160*I160,0)</f>
        <v>0</v>
      </c>
      <c r="K160" s="1055">
        <f>SUM(J160:J165)</f>
        <v>0</v>
      </c>
      <c r="L160" s="557"/>
      <c r="M160" s="572">
        <f t="shared" ref="M160:M165" si="39">E160*L160</f>
        <v>0</v>
      </c>
      <c r="N160" s="189">
        <f t="shared" ref="N160:N165" si="40">M160*$W$1</f>
        <v>0</v>
      </c>
      <c r="O160" s="1055">
        <f t="shared" ref="O160" si="41">SUM(N160:N165)</f>
        <v>0</v>
      </c>
      <c r="P160" s="1061">
        <f>SUM(M160:M165)</f>
        <v>0</v>
      </c>
      <c r="Q160" s="187">
        <f t="shared" ref="Q160:Q165" si="42">IFERROR(J160+N160,"")</f>
        <v>0</v>
      </c>
      <c r="R160" s="1064">
        <f>K160+O160</f>
        <v>0</v>
      </c>
      <c r="S160" s="1067">
        <f>T160+1</f>
        <v>1.3</v>
      </c>
      <c r="T160" s="1118">
        <v>0.3</v>
      </c>
      <c r="U160" s="1053">
        <f>R160+R167</f>
        <v>0</v>
      </c>
    </row>
    <row r="161" spans="1:32" ht="12.75" customHeight="1" outlineLevel="1">
      <c r="A161" s="1306"/>
      <c r="B161" s="1249"/>
      <c r="C161" s="558" t="s">
        <v>471</v>
      </c>
      <c r="D161" s="559"/>
      <c r="E161" s="559"/>
      <c r="F161" s="560">
        <v>150</v>
      </c>
      <c r="G161" s="179">
        <f t="shared" si="37"/>
        <v>0</v>
      </c>
      <c r="H161" s="1056"/>
      <c r="I161" s="58" t="str">
        <f>IF(ISBLANK(E161),"",F161*$S$160)</f>
        <v/>
      </c>
      <c r="J161" s="181">
        <f t="shared" si="38"/>
        <v>0</v>
      </c>
      <c r="K161" s="1056"/>
      <c r="L161" s="560"/>
      <c r="M161" s="573">
        <f t="shared" si="39"/>
        <v>0</v>
      </c>
      <c r="N161" s="181">
        <f t="shared" si="40"/>
        <v>0</v>
      </c>
      <c r="O161" s="1056"/>
      <c r="P161" s="1062"/>
      <c r="Q161" s="187">
        <f t="shared" si="42"/>
        <v>0</v>
      </c>
      <c r="R161" s="1065"/>
      <c r="S161" s="1067"/>
      <c r="T161" s="1118"/>
      <c r="U161" s="1054"/>
    </row>
    <row r="162" spans="1:32" ht="12.75" customHeight="1" outlineLevel="1">
      <c r="A162" s="1306"/>
      <c r="B162" s="1249"/>
      <c r="C162" s="558" t="s">
        <v>472</v>
      </c>
      <c r="D162" s="559"/>
      <c r="E162" s="559"/>
      <c r="F162" s="560">
        <v>500</v>
      </c>
      <c r="G162" s="179">
        <f t="shared" si="37"/>
        <v>0</v>
      </c>
      <c r="H162" s="1056"/>
      <c r="I162" s="58" t="str">
        <f t="shared" ref="I162:I165" si="43">IF(ISBLANK(E162),"",F162*$S$160)</f>
        <v/>
      </c>
      <c r="J162" s="181">
        <f t="shared" si="38"/>
        <v>0</v>
      </c>
      <c r="K162" s="1056"/>
      <c r="L162" s="560"/>
      <c r="M162" s="573">
        <f t="shared" si="39"/>
        <v>0</v>
      </c>
      <c r="N162" s="181">
        <f t="shared" si="40"/>
        <v>0</v>
      </c>
      <c r="O162" s="1056"/>
      <c r="P162" s="1062"/>
      <c r="Q162" s="187">
        <f t="shared" si="42"/>
        <v>0</v>
      </c>
      <c r="R162" s="1065"/>
      <c r="S162" s="1067"/>
      <c r="T162" s="1118"/>
      <c r="U162" s="1054"/>
    </row>
    <row r="163" spans="1:32" ht="12.75" customHeight="1" outlineLevel="1">
      <c r="A163" s="1306"/>
      <c r="B163" s="1249"/>
      <c r="C163" s="558" t="s">
        <v>2465</v>
      </c>
      <c r="D163" s="559"/>
      <c r="E163" s="559"/>
      <c r="F163" s="560">
        <v>2500</v>
      </c>
      <c r="G163" s="179">
        <f t="shared" si="37"/>
        <v>0</v>
      </c>
      <c r="H163" s="1056"/>
      <c r="I163" s="58" t="str">
        <f t="shared" si="43"/>
        <v/>
      </c>
      <c r="J163" s="181">
        <f t="shared" si="38"/>
        <v>0</v>
      </c>
      <c r="K163" s="1056"/>
      <c r="L163" s="560"/>
      <c r="M163" s="573">
        <f t="shared" si="39"/>
        <v>0</v>
      </c>
      <c r="N163" s="181">
        <f t="shared" si="40"/>
        <v>0</v>
      </c>
      <c r="O163" s="1056"/>
      <c r="P163" s="1062"/>
      <c r="Q163" s="187">
        <f t="shared" si="42"/>
        <v>0</v>
      </c>
      <c r="R163" s="1065"/>
      <c r="S163" s="1067"/>
      <c r="T163" s="1118"/>
      <c r="U163" s="1054"/>
    </row>
    <row r="164" spans="1:32" ht="12.75" customHeight="1" outlineLevel="1">
      <c r="A164" s="1306"/>
      <c r="B164" s="1249"/>
      <c r="C164" s="558"/>
      <c r="D164" s="559"/>
      <c r="E164" s="559"/>
      <c r="F164" s="560"/>
      <c r="G164" s="179">
        <f t="shared" si="37"/>
        <v>0</v>
      </c>
      <c r="H164" s="1056"/>
      <c r="I164" s="58" t="str">
        <f t="shared" si="43"/>
        <v/>
      </c>
      <c r="J164" s="181">
        <f t="shared" si="38"/>
        <v>0</v>
      </c>
      <c r="K164" s="1056"/>
      <c r="L164" s="560"/>
      <c r="M164" s="573">
        <f t="shared" si="39"/>
        <v>0</v>
      </c>
      <c r="N164" s="181">
        <f t="shared" si="40"/>
        <v>0</v>
      </c>
      <c r="O164" s="1056"/>
      <c r="P164" s="1062"/>
      <c r="Q164" s="187">
        <f t="shared" si="42"/>
        <v>0</v>
      </c>
      <c r="R164" s="1065"/>
      <c r="S164" s="1067"/>
      <c r="T164" s="1118"/>
      <c r="U164" s="1054"/>
    </row>
    <row r="165" spans="1:32" ht="12.75" customHeight="1" outlineLevel="1" thickBot="1">
      <c r="A165" s="1307"/>
      <c r="B165" s="1308"/>
      <c r="C165" s="561"/>
      <c r="D165" s="562"/>
      <c r="E165" s="562"/>
      <c r="F165" s="563"/>
      <c r="G165" s="179">
        <f t="shared" si="37"/>
        <v>0</v>
      </c>
      <c r="H165" s="1056"/>
      <c r="I165" s="58" t="str">
        <f t="shared" si="43"/>
        <v/>
      </c>
      <c r="J165" s="185">
        <f t="shared" si="38"/>
        <v>0</v>
      </c>
      <c r="K165" s="1057"/>
      <c r="L165" s="563"/>
      <c r="M165" s="574">
        <f t="shared" si="39"/>
        <v>0</v>
      </c>
      <c r="N165" s="185">
        <f t="shared" si="40"/>
        <v>0</v>
      </c>
      <c r="O165" s="1057"/>
      <c r="P165" s="1063"/>
      <c r="Q165" s="198">
        <f t="shared" si="42"/>
        <v>0</v>
      </c>
      <c r="R165" s="1066"/>
      <c r="S165" s="1067"/>
      <c r="T165" s="1118"/>
      <c r="U165" s="1054"/>
    </row>
    <row r="166" spans="1:32" ht="12.75" customHeight="1" thickBot="1">
      <c r="A166" s="959"/>
      <c r="B166" s="959"/>
      <c r="C166" s="959"/>
      <c r="D166" s="677"/>
      <c r="E166" s="680" t="s">
        <v>1273</v>
      </c>
      <c r="F166" s="677"/>
      <c r="G166" s="959"/>
      <c r="H166" s="959"/>
      <c r="I166" s="959"/>
      <c r="J166" s="678" t="s">
        <v>2587</v>
      </c>
      <c r="K166" s="678" t="s">
        <v>2586</v>
      </c>
      <c r="L166" s="679"/>
      <c r="M166" s="957"/>
      <c r="N166" s="957"/>
      <c r="O166" s="957"/>
      <c r="P166" s="957"/>
      <c r="Q166" s="957"/>
      <c r="R166" s="957"/>
      <c r="S166" s="957"/>
      <c r="T166" s="958"/>
      <c r="U166" s="1054"/>
      <c r="V166" s="665"/>
      <c r="W166" s="667"/>
      <c r="X166" s="665"/>
      <c r="Y166" s="665"/>
      <c r="Z166" s="665"/>
      <c r="AA166" s="197"/>
      <c r="AB166" s="197"/>
      <c r="AF166" s="197"/>
    </row>
    <row r="167" spans="1:32" ht="12.75" customHeight="1">
      <c r="A167" s="1235" t="s">
        <v>475</v>
      </c>
      <c r="B167" s="1236"/>
      <c r="C167" s="656" t="s">
        <v>476</v>
      </c>
      <c r="D167" s="657"/>
      <c r="E167" s="657"/>
      <c r="F167" s="676">
        <f>W1</f>
        <v>80</v>
      </c>
      <c r="G167" s="1075">
        <f>E167*F167</f>
        <v>0</v>
      </c>
      <c r="H167" s="1076"/>
      <c r="I167" s="1077"/>
      <c r="J167" s="1072"/>
      <c r="K167" s="1072"/>
      <c r="L167" s="1089" t="s">
        <v>459</v>
      </c>
      <c r="M167" s="1090"/>
      <c r="N167" s="1090"/>
      <c r="O167" s="1096">
        <f>SUM(G167:I169)*J167*K167</f>
        <v>0</v>
      </c>
      <c r="P167" s="1097"/>
      <c r="Q167" s="1098"/>
      <c r="R167" s="1106">
        <f>SUM(O167:O171)</f>
        <v>0</v>
      </c>
      <c r="S167" s="22"/>
      <c r="T167" s="665"/>
      <c r="U167" s="1054"/>
      <c r="V167" s="665"/>
      <c r="W167" s="667"/>
      <c r="X167" s="665"/>
      <c r="Y167" s="665"/>
      <c r="Z167" s="665"/>
      <c r="AA167" s="197"/>
      <c r="AB167" s="197"/>
      <c r="AF167" s="197"/>
    </row>
    <row r="168" spans="1:32" ht="16.5" customHeight="1" outlineLevel="1">
      <c r="A168" s="1208"/>
      <c r="B168" s="1237"/>
      <c r="C168" s="566" t="s">
        <v>477</v>
      </c>
      <c r="D168" s="567"/>
      <c r="E168" s="567"/>
      <c r="F168" s="662">
        <f>+W2</f>
        <v>0.98</v>
      </c>
      <c r="G168" s="1078">
        <f t="shared" ref="G168:G171" si="44">E168*F168</f>
        <v>0</v>
      </c>
      <c r="H168" s="1079"/>
      <c r="I168" s="1080"/>
      <c r="J168" s="1073"/>
      <c r="K168" s="1073"/>
      <c r="L168" s="1091"/>
      <c r="M168" s="1092"/>
      <c r="N168" s="1092"/>
      <c r="O168" s="1099"/>
      <c r="P168" s="1100"/>
      <c r="Q168" s="1101"/>
      <c r="R168" s="1107"/>
      <c r="S168" s="22"/>
      <c r="T168" s="665"/>
      <c r="U168" s="1054"/>
      <c r="V168" s="665"/>
      <c r="W168" s="667"/>
      <c r="X168" s="665"/>
      <c r="Y168" s="665"/>
      <c r="Z168" s="665"/>
      <c r="AA168" s="197"/>
      <c r="AB168" s="197"/>
      <c r="AF168" s="197"/>
    </row>
    <row r="169" spans="1:32" ht="16.5" customHeight="1" outlineLevel="1" thickBot="1">
      <c r="A169" s="1238"/>
      <c r="B169" s="1239"/>
      <c r="C169" s="568" t="s">
        <v>478</v>
      </c>
      <c r="D169" s="569"/>
      <c r="E169" s="569"/>
      <c r="F169" s="664">
        <v>10</v>
      </c>
      <c r="G169" s="1081">
        <f t="shared" si="44"/>
        <v>0</v>
      </c>
      <c r="H169" s="1082"/>
      <c r="I169" s="1083"/>
      <c r="J169" s="1074"/>
      <c r="K169" s="1073"/>
      <c r="L169" s="1093"/>
      <c r="M169" s="1094"/>
      <c r="N169" s="1094"/>
      <c r="O169" s="1102"/>
      <c r="P169" s="1103"/>
      <c r="Q169" s="1104"/>
      <c r="R169" s="1107"/>
      <c r="S169" s="22"/>
      <c r="T169" s="665"/>
      <c r="U169" s="1054"/>
      <c r="V169" s="665"/>
      <c r="W169" s="667"/>
      <c r="X169" s="665"/>
      <c r="Y169" s="665"/>
      <c r="Z169" s="665"/>
      <c r="AA169" s="197"/>
      <c r="AB169" s="197"/>
      <c r="AF169" s="197"/>
    </row>
    <row r="170" spans="1:32" ht="16.5" customHeight="1" outlineLevel="1">
      <c r="A170" s="1208" t="s">
        <v>479</v>
      </c>
      <c r="B170" s="1209"/>
      <c r="C170" s="564" t="s">
        <v>456</v>
      </c>
      <c r="D170" s="565"/>
      <c r="E170" s="565"/>
      <c r="F170" s="663">
        <f>W3</f>
        <v>20.5</v>
      </c>
      <c r="G170" s="1084">
        <f t="shared" si="44"/>
        <v>0</v>
      </c>
      <c r="H170" s="1085"/>
      <c r="I170" s="1086"/>
      <c r="J170" s="1087"/>
      <c r="K170" s="1073"/>
      <c r="L170" s="1091" t="s">
        <v>459</v>
      </c>
      <c r="M170" s="1092"/>
      <c r="N170" s="1095"/>
      <c r="O170" s="1105">
        <f>SUM(G170:I171)*J170*K167</f>
        <v>0</v>
      </c>
      <c r="P170" s="1100"/>
      <c r="Q170" s="1101"/>
      <c r="R170" s="1107"/>
      <c r="S170" s="22"/>
      <c r="T170" s="665"/>
      <c r="U170" s="1054"/>
      <c r="V170" s="665"/>
      <c r="W170" s="667"/>
      <c r="X170" s="665"/>
      <c r="Y170" s="665"/>
      <c r="Z170" s="665"/>
      <c r="AA170" s="197"/>
      <c r="AB170" s="197"/>
      <c r="AF170" s="197"/>
    </row>
    <row r="171" spans="1:32" ht="15.75" customHeight="1" outlineLevel="1" thickBot="1">
      <c r="A171" s="1208"/>
      <c r="B171" s="1209"/>
      <c r="C171" s="566" t="s">
        <v>457</v>
      </c>
      <c r="D171" s="567"/>
      <c r="E171" s="567"/>
      <c r="F171" s="662">
        <f>W4</f>
        <v>95</v>
      </c>
      <c r="G171" s="1078">
        <f t="shared" si="44"/>
        <v>0</v>
      </c>
      <c r="H171" s="1079"/>
      <c r="I171" s="1080"/>
      <c r="J171" s="1088"/>
      <c r="K171" s="1073"/>
      <c r="L171" s="1091"/>
      <c r="M171" s="1092"/>
      <c r="N171" s="1095"/>
      <c r="O171" s="1105"/>
      <c r="P171" s="1100"/>
      <c r="Q171" s="1101"/>
      <c r="R171" s="1107"/>
      <c r="S171" s="22"/>
      <c r="T171" s="665"/>
      <c r="U171" s="1303"/>
      <c r="V171" s="665"/>
      <c r="W171" s="667"/>
      <c r="X171" s="665"/>
      <c r="Y171" s="665"/>
      <c r="Z171" s="665"/>
      <c r="AA171" s="197"/>
      <c r="AB171" s="197"/>
      <c r="AF171" s="197"/>
    </row>
    <row r="172" spans="1:32" ht="13.5" customHeight="1" thickBot="1">
      <c r="A172" s="956"/>
      <c r="B172" s="956"/>
      <c r="C172" s="956"/>
      <c r="D172" s="956"/>
      <c r="E172" s="956"/>
      <c r="F172" s="956"/>
      <c r="G172" s="956"/>
      <c r="H172" s="956"/>
      <c r="I172" s="956"/>
      <c r="J172" s="552"/>
      <c r="K172" s="552"/>
      <c r="L172" s="552"/>
      <c r="M172" s="552"/>
      <c r="N172" s="552"/>
      <c r="O172" s="552"/>
      <c r="P172" s="552"/>
      <c r="Q172" s="552"/>
      <c r="R172" s="552"/>
      <c r="S172" s="22"/>
      <c r="AA172" s="197"/>
      <c r="AB172" s="197"/>
      <c r="AF172" s="197"/>
    </row>
    <row r="173" spans="1:32" ht="16.5" customHeight="1">
      <c r="A173" s="206" t="s">
        <v>1309</v>
      </c>
      <c r="B173" s="445"/>
      <c r="C173" s="446"/>
      <c r="D173" s="446"/>
      <c r="J173" s="1282" t="s">
        <v>2588</v>
      </c>
      <c r="K173" s="1283"/>
      <c r="L173" s="1284"/>
      <c r="M173" s="682"/>
      <c r="N173" s="1300">
        <f>U157+U158</f>
        <v>0</v>
      </c>
      <c r="O173" s="1301"/>
      <c r="P173" s="1301"/>
      <c r="Q173" s="1301"/>
      <c r="R173" s="1302"/>
      <c r="AA173" s="197"/>
      <c r="AB173" s="197"/>
      <c r="AF173" s="197"/>
    </row>
    <row r="174" spans="1:32" ht="16.5" customHeight="1" thickBot="1">
      <c r="A174" s="444" t="str">
        <f>B5</f>
        <v>GROUPE ELECTROGENE</v>
      </c>
      <c r="B174" s="207">
        <f>U5</f>
        <v>0</v>
      </c>
      <c r="C174" s="639">
        <f>SUM(U5:U10)</f>
        <v>0</v>
      </c>
      <c r="D174" s="547"/>
      <c r="J174" s="1285"/>
      <c r="K174" s="1286"/>
      <c r="L174" s="1287"/>
      <c r="M174" s="655"/>
      <c r="N174" s="1256"/>
      <c r="O174" s="1257"/>
      <c r="P174" s="1257"/>
      <c r="Q174" s="1257"/>
      <c r="R174" s="1258"/>
      <c r="AA174" s="197"/>
      <c r="AB174" s="197"/>
      <c r="AF174" s="197"/>
    </row>
    <row r="175" spans="1:32" ht="12.75" customHeight="1">
      <c r="A175" s="444" t="str">
        <f>B11</f>
        <v>MANUTENTION</v>
      </c>
      <c r="B175" s="596">
        <f>U11</f>
        <v>0</v>
      </c>
      <c r="C175" s="1243">
        <f>SUM(B175:B184)</f>
        <v>0</v>
      </c>
      <c r="D175" s="547"/>
      <c r="J175" s="1210" t="s">
        <v>1307</v>
      </c>
      <c r="K175" s="1211"/>
      <c r="L175" s="1212"/>
      <c r="M175" s="172"/>
      <c r="N175" s="1200">
        <f>G157+G158+H160</f>
        <v>0</v>
      </c>
      <c r="O175" s="1201"/>
      <c r="P175" s="1201"/>
      <c r="Q175" s="1201"/>
      <c r="R175" s="1202"/>
      <c r="AA175" s="197"/>
      <c r="AB175" s="197"/>
      <c r="AF175" s="197"/>
    </row>
    <row r="176" spans="1:32" ht="13.5" customHeight="1" thickBot="1">
      <c r="A176" s="444" t="str">
        <f>B17</f>
        <v>DEPOSE</v>
      </c>
      <c r="B176" s="596">
        <f>U17</f>
        <v>0</v>
      </c>
      <c r="C176" s="1244"/>
      <c r="D176" s="548"/>
      <c r="J176" s="1203"/>
      <c r="K176" s="1204"/>
      <c r="L176" s="1205"/>
      <c r="M176" s="173"/>
      <c r="N176" s="1203"/>
      <c r="O176" s="1204"/>
      <c r="P176" s="1204"/>
      <c r="Q176" s="1204"/>
      <c r="R176" s="1205"/>
      <c r="AA176" s="197"/>
      <c r="AB176" s="197"/>
      <c r="AF176" s="197"/>
    </row>
    <row r="177" spans="1:32" ht="13.5" customHeight="1">
      <c r="A177" s="444" t="str">
        <f>B35</f>
        <v>ECHAPPEMENT</v>
      </c>
      <c r="B177" s="596">
        <f>U35</f>
        <v>0</v>
      </c>
      <c r="C177" s="1244"/>
      <c r="D177" s="548"/>
      <c r="J177" s="1213" t="s">
        <v>1308</v>
      </c>
      <c r="K177" s="1214"/>
      <c r="L177" s="1215"/>
      <c r="M177" s="1206">
        <v>50</v>
      </c>
      <c r="N177" s="1200">
        <f>(P157+P158+P160)*M177</f>
        <v>0</v>
      </c>
      <c r="O177" s="1201"/>
      <c r="P177" s="1201"/>
      <c r="Q177" s="1201"/>
      <c r="R177" s="1202"/>
      <c r="AA177" s="197"/>
      <c r="AB177" s="197"/>
      <c r="AF177" s="197"/>
    </row>
    <row r="178" spans="1:32" ht="15" thickBot="1">
      <c r="A178" s="444" t="str">
        <f>B47</f>
        <v>COMBUSTIBLE</v>
      </c>
      <c r="B178" s="596">
        <f>U47</f>
        <v>0</v>
      </c>
      <c r="C178" s="1244"/>
      <c r="D178" s="548"/>
      <c r="J178" s="1216"/>
      <c r="K178" s="1217"/>
      <c r="L178" s="1218"/>
      <c r="M178" s="1207"/>
      <c r="N178" s="1203"/>
      <c r="O178" s="1204"/>
      <c r="P178" s="1204"/>
      <c r="Q178" s="1204"/>
      <c r="R178" s="1205"/>
      <c r="AA178" s="197"/>
      <c r="AB178" s="197"/>
      <c r="AF178" s="197"/>
    </row>
    <row r="179" spans="1:32" ht="12.75" customHeight="1">
      <c r="A179" s="444" t="str">
        <f>B69</f>
        <v>CIRCUIT DE REFROIDISSEMENT</v>
      </c>
      <c r="B179" s="596">
        <f>U69</f>
        <v>0</v>
      </c>
      <c r="C179" s="1244"/>
      <c r="D179" s="548"/>
      <c r="J179" s="1210" t="s">
        <v>1270</v>
      </c>
      <c r="K179" s="1211"/>
      <c r="L179" s="1212"/>
      <c r="M179" s="172"/>
      <c r="N179" s="1200">
        <f>N173-(N175+N177)</f>
        <v>0</v>
      </c>
      <c r="O179" s="1201"/>
      <c r="P179" s="1201"/>
      <c r="Q179" s="1201"/>
      <c r="R179" s="1202"/>
      <c r="AA179" s="197"/>
      <c r="AB179" s="197"/>
      <c r="AF179" s="197"/>
    </row>
    <row r="180" spans="1:32" ht="13.5" customHeight="1" thickBot="1">
      <c r="A180" s="444" t="str">
        <f>B91</f>
        <v>INSONORISATION</v>
      </c>
      <c r="B180" s="596">
        <f>U91</f>
        <v>0</v>
      </c>
      <c r="C180" s="1244"/>
      <c r="D180" s="548"/>
      <c r="J180" s="1250"/>
      <c r="K180" s="1251"/>
      <c r="L180" s="1252"/>
      <c r="M180" s="173"/>
      <c r="N180" s="1203"/>
      <c r="O180" s="1204"/>
      <c r="P180" s="1204"/>
      <c r="Q180" s="1204"/>
      <c r="R180" s="1205"/>
      <c r="AA180" s="197"/>
      <c r="AB180" s="197"/>
      <c r="AF180" s="197"/>
    </row>
    <row r="181" spans="1:32" ht="15.75">
      <c r="A181" s="444" t="str">
        <f>B107</f>
        <v>VENTILATION</v>
      </c>
      <c r="B181" s="596">
        <f>U107</f>
        <v>0</v>
      </c>
      <c r="C181" s="1244"/>
      <c r="D181" s="548"/>
      <c r="J181" s="1250"/>
      <c r="K181" s="1251"/>
      <c r="L181" s="1252"/>
      <c r="M181" s="172"/>
      <c r="N181" s="1274" t="str">
        <f>IFERROR(N179/N173,"")</f>
        <v/>
      </c>
      <c r="O181" s="1275"/>
      <c r="P181" s="1275"/>
      <c r="Q181" s="1275"/>
      <c r="R181" s="1276"/>
      <c r="AA181" s="197"/>
      <c r="AB181" s="197"/>
      <c r="AF181" s="197"/>
    </row>
    <row r="182" spans="1:32" ht="16.5" thickBot="1">
      <c r="A182" s="444" t="str">
        <f>B122</f>
        <v>ELECTRICITE</v>
      </c>
      <c r="B182" s="596">
        <f>U122</f>
        <v>0</v>
      </c>
      <c r="C182" s="1244"/>
      <c r="D182" s="548"/>
      <c r="J182" s="1203"/>
      <c r="K182" s="1204"/>
      <c r="L182" s="1205"/>
      <c r="M182" s="173"/>
      <c r="N182" s="1277"/>
      <c r="O182" s="1278"/>
      <c r="P182" s="1278"/>
      <c r="Q182" s="1278"/>
      <c r="R182" s="1279"/>
      <c r="AA182" s="197"/>
      <c r="AB182" s="197"/>
      <c r="AF182" s="197"/>
    </row>
    <row r="183" spans="1:32" ht="14.25">
      <c r="A183" s="444" t="str">
        <f>B130</f>
        <v>GE LOC</v>
      </c>
      <c r="B183" s="596">
        <f>U130</f>
        <v>0</v>
      </c>
      <c r="C183" s="1244"/>
      <c r="D183" s="548"/>
      <c r="AA183" s="197"/>
      <c r="AB183" s="197"/>
      <c r="AF183" s="197"/>
    </row>
    <row r="184" spans="1:32" ht="14.25">
      <c r="A184" s="444" t="str">
        <f>B138</f>
        <v>MATERIEL DE SECURITE</v>
      </c>
      <c r="B184" s="596">
        <f>U138</f>
        <v>0</v>
      </c>
      <c r="C184" s="1245"/>
      <c r="D184" s="548"/>
      <c r="AA184" s="197"/>
      <c r="AB184" s="197"/>
      <c r="AF184" s="197"/>
    </row>
    <row r="185" spans="1:32" ht="14.25">
      <c r="A185" s="444" t="str">
        <f>B142</f>
        <v>CARBURANT</v>
      </c>
      <c r="B185" s="209">
        <f>U142</f>
        <v>0</v>
      </c>
      <c r="C185" s="209">
        <f>B185</f>
        <v>0</v>
      </c>
      <c r="D185" s="548"/>
      <c r="AA185" s="197"/>
      <c r="AB185" s="197"/>
      <c r="AF185" s="197"/>
    </row>
    <row r="186" spans="1:32" ht="14.25">
      <c r="A186" s="444" t="str">
        <f>B146</f>
        <v>MISE EN SERVICE</v>
      </c>
      <c r="B186" s="208">
        <f>U146</f>
        <v>0</v>
      </c>
      <c r="C186" s="599">
        <f>B186</f>
        <v>0</v>
      </c>
      <c r="D186" s="548"/>
      <c r="AA186" s="197"/>
      <c r="AB186" s="197"/>
      <c r="AF186" s="197"/>
    </row>
    <row r="187" spans="1:32" ht="14.25" customHeight="1">
      <c r="A187" s="444" t="str">
        <f>B151</f>
        <v>DIVERS</v>
      </c>
      <c r="B187" s="597">
        <f>U151</f>
        <v>0</v>
      </c>
      <c r="C187" s="598">
        <f t="shared" ref="C187" si="45">B187</f>
        <v>0</v>
      </c>
      <c r="D187" s="548"/>
      <c r="AA187" s="197"/>
      <c r="AB187" s="197"/>
      <c r="AF187" s="197"/>
    </row>
    <row r="188" spans="1:32" ht="15" customHeight="1">
      <c r="A188" s="210" t="s">
        <v>459</v>
      </c>
      <c r="B188" s="600">
        <f>SUM(B174:B187)</f>
        <v>0</v>
      </c>
      <c r="C188" s="600">
        <f>SUM(C174:C187)</f>
        <v>0</v>
      </c>
      <c r="D188" s="548"/>
      <c r="AA188" s="197"/>
      <c r="AB188" s="197"/>
      <c r="AF188" s="197"/>
    </row>
    <row r="189" spans="1:32" ht="14.25" customHeight="1">
      <c r="D189" s="548"/>
      <c r="AA189" s="197"/>
      <c r="AB189" s="197"/>
      <c r="AF189" s="197"/>
    </row>
    <row r="190" spans="1:32" ht="14.25">
      <c r="D190" s="548"/>
      <c r="AA190" s="197"/>
      <c r="AB190" s="197"/>
      <c r="AF190" s="197"/>
    </row>
    <row r="191" spans="1:32">
      <c r="AA191" s="197"/>
      <c r="AB191" s="197"/>
      <c r="AF191" s="197"/>
    </row>
    <row r="192" spans="1:32">
      <c r="AA192" s="197"/>
      <c r="AB192" s="197"/>
      <c r="AF192" s="197"/>
    </row>
    <row r="193" spans="14:32" ht="12.6" customHeight="1">
      <c r="AA193" s="197"/>
      <c r="AB193" s="197"/>
      <c r="AF193" s="197"/>
    </row>
    <row r="194" spans="14:32" ht="12.95" customHeight="1">
      <c r="AA194" s="197"/>
      <c r="AB194" s="197"/>
      <c r="AF194" s="197"/>
    </row>
    <row r="197" spans="14:32" ht="15.75" customHeight="1"/>
    <row r="198" spans="14:32" ht="15.75" customHeight="1"/>
    <row r="199" spans="14:32" ht="15.75" customHeight="1"/>
    <row r="200" spans="14:32" ht="15.75" customHeight="1"/>
    <row r="201" spans="14:32">
      <c r="N201" s="211"/>
    </row>
    <row r="203" spans="14:32" ht="12.75" customHeight="1"/>
    <row r="204" spans="14:32" ht="13.5" customHeight="1"/>
  </sheetData>
  <mergeCells count="172">
    <mergeCell ref="U5:U10"/>
    <mergeCell ref="T3:T4"/>
    <mergeCell ref="U3:U4"/>
    <mergeCell ref="B5:B10"/>
    <mergeCell ref="H5:H10"/>
    <mergeCell ref="K5:K10"/>
    <mergeCell ref="O5:O10"/>
    <mergeCell ref="P5:P10"/>
    <mergeCell ref="R5:R10"/>
    <mergeCell ref="S5:S10"/>
    <mergeCell ref="T5:T10"/>
    <mergeCell ref="C1:E3"/>
    <mergeCell ref="F1:R1"/>
    <mergeCell ref="F3:K3"/>
    <mergeCell ref="L3:O3"/>
    <mergeCell ref="P3:P4"/>
    <mergeCell ref="Q3:Q4"/>
    <mergeCell ref="R3:R4"/>
    <mergeCell ref="A2:B3"/>
    <mergeCell ref="T11:T16"/>
    <mergeCell ref="U11:U16"/>
    <mergeCell ref="B17:B34"/>
    <mergeCell ref="H17:H34"/>
    <mergeCell ref="K17:K34"/>
    <mergeCell ref="O17:O34"/>
    <mergeCell ref="P17:P34"/>
    <mergeCell ref="R17:R34"/>
    <mergeCell ref="S17:S34"/>
    <mergeCell ref="T17:T34"/>
    <mergeCell ref="B11:B16"/>
    <mergeCell ref="H11:H16"/>
    <mergeCell ref="K11:K16"/>
    <mergeCell ref="O11:O16"/>
    <mergeCell ref="P11:P16"/>
    <mergeCell ref="R11:R16"/>
    <mergeCell ref="S11:S16"/>
    <mergeCell ref="U17:U34"/>
    <mergeCell ref="B35:B46"/>
    <mergeCell ref="H35:H46"/>
    <mergeCell ref="K35:K46"/>
    <mergeCell ref="O35:O46"/>
    <mergeCell ref="P35:P46"/>
    <mergeCell ref="R35:R46"/>
    <mergeCell ref="S35:S46"/>
    <mergeCell ref="T35:T46"/>
    <mergeCell ref="U35:U46"/>
    <mergeCell ref="S47:S68"/>
    <mergeCell ref="T47:T68"/>
    <mergeCell ref="U47:U68"/>
    <mergeCell ref="B69:B90"/>
    <mergeCell ref="H69:H90"/>
    <mergeCell ref="K69:K90"/>
    <mergeCell ref="O69:O90"/>
    <mergeCell ref="P69:P90"/>
    <mergeCell ref="R69:R90"/>
    <mergeCell ref="S69:S90"/>
    <mergeCell ref="B47:B68"/>
    <mergeCell ref="H47:H68"/>
    <mergeCell ref="K47:K68"/>
    <mergeCell ref="O47:O68"/>
    <mergeCell ref="P47:P68"/>
    <mergeCell ref="R47:R68"/>
    <mergeCell ref="T69:T90"/>
    <mergeCell ref="U69:U90"/>
    <mergeCell ref="B91:B106"/>
    <mergeCell ref="H91:H106"/>
    <mergeCell ref="K91:K106"/>
    <mergeCell ref="O91:O106"/>
    <mergeCell ref="P91:P106"/>
    <mergeCell ref="R91:R106"/>
    <mergeCell ref="S91:S106"/>
    <mergeCell ref="T91:T106"/>
    <mergeCell ref="U91:U106"/>
    <mergeCell ref="B107:B121"/>
    <mergeCell ref="H107:H121"/>
    <mergeCell ref="K107:K121"/>
    <mergeCell ref="O107:O121"/>
    <mergeCell ref="P107:P121"/>
    <mergeCell ref="R107:R121"/>
    <mergeCell ref="S107:S121"/>
    <mergeCell ref="T107:T121"/>
    <mergeCell ref="U107:U121"/>
    <mergeCell ref="S122:S129"/>
    <mergeCell ref="T122:T129"/>
    <mergeCell ref="U122:U129"/>
    <mergeCell ref="B130:B137"/>
    <mergeCell ref="H130:H137"/>
    <mergeCell ref="K130:K137"/>
    <mergeCell ref="O130:O137"/>
    <mergeCell ref="P130:P137"/>
    <mergeCell ref="R130:R137"/>
    <mergeCell ref="S130:S137"/>
    <mergeCell ref="B122:B129"/>
    <mergeCell ref="H122:H129"/>
    <mergeCell ref="K122:K129"/>
    <mergeCell ref="O122:O129"/>
    <mergeCell ref="P122:P129"/>
    <mergeCell ref="R122:R129"/>
    <mergeCell ref="T130:T137"/>
    <mergeCell ref="U130:U137"/>
    <mergeCell ref="B138:B141"/>
    <mergeCell ref="H138:H141"/>
    <mergeCell ref="K138:K141"/>
    <mergeCell ref="O138:O141"/>
    <mergeCell ref="P138:P141"/>
    <mergeCell ref="R138:R141"/>
    <mergeCell ref="S138:S141"/>
    <mergeCell ref="T138:T141"/>
    <mergeCell ref="U138:U141"/>
    <mergeCell ref="U142:U145"/>
    <mergeCell ref="B146:B150"/>
    <mergeCell ref="H146:H150"/>
    <mergeCell ref="K146:K150"/>
    <mergeCell ref="O146:O150"/>
    <mergeCell ref="P146:P150"/>
    <mergeCell ref="R146:R150"/>
    <mergeCell ref="S146:S150"/>
    <mergeCell ref="T146:T150"/>
    <mergeCell ref="U146:U150"/>
    <mergeCell ref="B142:B145"/>
    <mergeCell ref="H142:H145"/>
    <mergeCell ref="K142:K145"/>
    <mergeCell ref="L142:L145"/>
    <mergeCell ref="O142:O145"/>
    <mergeCell ref="P142:P145"/>
    <mergeCell ref="R142:R145"/>
    <mergeCell ref="S142:S145"/>
    <mergeCell ref="T142:T145"/>
    <mergeCell ref="T160:T165"/>
    <mergeCell ref="O167:Q169"/>
    <mergeCell ref="R167:R171"/>
    <mergeCell ref="O170:Q171"/>
    <mergeCell ref="U160:U171"/>
    <mergeCell ref="S151:S155"/>
    <mergeCell ref="T151:T155"/>
    <mergeCell ref="U151:U155"/>
    <mergeCell ref="A160:B165"/>
    <mergeCell ref="H160:H165"/>
    <mergeCell ref="K160:K165"/>
    <mergeCell ref="O160:O165"/>
    <mergeCell ref="P160:P165"/>
    <mergeCell ref="R160:R165"/>
    <mergeCell ref="S160:S165"/>
    <mergeCell ref="B151:B155"/>
    <mergeCell ref="H151:H155"/>
    <mergeCell ref="K151:K155"/>
    <mergeCell ref="O151:O155"/>
    <mergeCell ref="P151:P155"/>
    <mergeCell ref="R151:R155"/>
    <mergeCell ref="C175:C184"/>
    <mergeCell ref="A167:B169"/>
    <mergeCell ref="G167:I167"/>
    <mergeCell ref="J167:J169"/>
    <mergeCell ref="K167:K171"/>
    <mergeCell ref="G171:I171"/>
    <mergeCell ref="J177:L178"/>
    <mergeCell ref="M177:M178"/>
    <mergeCell ref="L167:N169"/>
    <mergeCell ref="G168:I168"/>
    <mergeCell ref="G169:I169"/>
    <mergeCell ref="A170:B171"/>
    <mergeCell ref="G170:I170"/>
    <mergeCell ref="J170:J171"/>
    <mergeCell ref="L170:N171"/>
    <mergeCell ref="N177:R178"/>
    <mergeCell ref="J179:L182"/>
    <mergeCell ref="N179:R180"/>
    <mergeCell ref="N181:R182"/>
    <mergeCell ref="J173:L174"/>
    <mergeCell ref="N173:R174"/>
    <mergeCell ref="J175:L176"/>
    <mergeCell ref="N175:R176"/>
  </mergeCells>
  <conditionalFormatting sqref="C160:C165">
    <cfRule type="expression" dxfId="29" priority="5">
      <formula>E160&lt;=0</formula>
    </cfRule>
  </conditionalFormatting>
  <conditionalFormatting sqref="C167:C171">
    <cfRule type="expression" dxfId="28" priority="1">
      <formula>E167&lt;=0</formula>
    </cfRule>
  </conditionalFormatting>
  <conditionalFormatting sqref="C5:D90 C91:C155">
    <cfRule type="expression" dxfId="27" priority="9">
      <formula>E5&lt;=0</formula>
    </cfRule>
  </conditionalFormatting>
  <conditionalFormatting sqref="D5:D155">
    <cfRule type="expression" dxfId="26" priority="11">
      <formula>E5&lt;=0</formula>
    </cfRule>
  </conditionalFormatting>
  <conditionalFormatting sqref="D160:D165">
    <cfRule type="expression" dxfId="25" priority="6">
      <formula>E160&lt;=0</formula>
    </cfRule>
  </conditionalFormatting>
  <conditionalFormatting sqref="F5:F155 D70:D73">
    <cfRule type="expression" dxfId="24" priority="10">
      <formula>C5&lt;=0</formula>
    </cfRule>
  </conditionalFormatting>
  <conditionalFormatting sqref="F160:F165">
    <cfRule type="expression" dxfId="23" priority="8">
      <formula>E160&lt;=0</formula>
    </cfRule>
  </conditionalFormatting>
  <conditionalFormatting sqref="F167:F171">
    <cfRule type="expression" dxfId="22" priority="2">
      <formula>E167&lt;=0</formula>
    </cfRule>
  </conditionalFormatting>
  <conditionalFormatting sqref="L5:M141 L142">
    <cfRule type="expression" dxfId="21" priority="4">
      <formula>E5&lt;=0</formula>
    </cfRule>
  </conditionalFormatting>
  <conditionalFormatting sqref="L146:M155">
    <cfRule type="expression" dxfId="20" priority="15">
      <formula>E146&lt;=0</formula>
    </cfRule>
  </conditionalFormatting>
  <conditionalFormatting sqref="L160:M165">
    <cfRule type="expression" dxfId="19" priority="7">
      <formula>E160&lt;=0</formula>
    </cfRule>
  </conditionalFormatting>
  <conditionalFormatting sqref="M142:M145">
    <cfRule type="expression" dxfId="18" priority="3">
      <formula>F142&lt;=0</formula>
    </cfRule>
  </conditionalFormatting>
  <conditionalFormatting sqref="N181:R182">
    <cfRule type="cellIs" dxfId="17" priority="12" operator="lessThan">
      <formula>0.19</formula>
    </cfRule>
    <cfRule type="cellIs" dxfId="16" priority="13" operator="lessThan">
      <formula>0.19</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2C034-A98E-4269-AF41-ADCA134AE118}">
  <sheetPr>
    <tabColor theme="0" tint="-0.499984740745262"/>
    <pageSetUpPr fitToPage="1"/>
  </sheetPr>
  <dimension ref="A1:Z922"/>
  <sheetViews>
    <sheetView showZeros="0" zoomScaleNormal="100" workbookViewId="0">
      <selection activeCell="S31" sqref="S31"/>
    </sheetView>
  </sheetViews>
  <sheetFormatPr baseColWidth="10" defaultColWidth="11.42578125" defaultRowHeight="16.5"/>
  <cols>
    <col min="1" max="1" width="4.5703125" style="232" customWidth="1"/>
    <col min="2" max="2" width="20.85546875" style="29" customWidth="1"/>
    <col min="3" max="3" width="25.140625" style="29" customWidth="1"/>
    <col min="4" max="4" width="22.85546875" style="29" customWidth="1"/>
    <col min="5" max="5" width="9" style="29" customWidth="1"/>
    <col min="6" max="7" width="6.28515625" style="29" customWidth="1"/>
    <col min="8" max="8" width="5" style="29" customWidth="1"/>
    <col min="9" max="10" width="17.42578125" style="29" customWidth="1"/>
    <col min="11" max="11" width="21.140625" style="232" bestFit="1" customWidth="1"/>
    <col min="12" max="12" width="11.42578125" style="29"/>
    <col min="13" max="13" width="23.7109375" style="29" bestFit="1" customWidth="1"/>
    <col min="14" max="14" width="11.42578125" style="29"/>
    <col min="15" max="16" width="11.42578125" style="29" hidden="1" customWidth="1"/>
    <col min="17" max="17" width="0" style="29" hidden="1" customWidth="1"/>
    <col min="18" max="23" width="11.42578125" style="29"/>
    <col min="24" max="24" width="142.140625" style="29" bestFit="1" customWidth="1"/>
    <col min="25" max="16384" width="11.42578125" style="29"/>
  </cols>
  <sheetData>
    <row r="1" spans="1:16" s="21" customFormat="1" ht="36.75" customHeight="1">
      <c r="A1" s="99"/>
      <c r="B1" s="1355" t="e" vm="1">
        <f>INDEX(ER2A!$E$1:$E$13,ER2A!$B$17)</f>
        <v>#VALUE!</v>
      </c>
      <c r="C1" s="1355"/>
      <c r="D1" s="1355" t="str">
        <f>INDEX(ER2A!$F$1:$F$13,ER2A!$B$17)</f>
        <v>ER2A SUD EST
44 rue Ferdinand de Lesseps
26000 VALENCE
04 75 59 54 62</v>
      </c>
      <c r="E1" s="35"/>
      <c r="F1" s="1411" t="s">
        <v>832</v>
      </c>
      <c r="G1" s="1412"/>
      <c r="H1" s="1413"/>
      <c r="I1" s="1424" t="str">
        <f>"D"&amp;'CHIFFRAGE GE'!F1&amp;"-"&amp;'CHIFFRAGE GE'!G1&amp;"-"&amp;'CHIFFRAGE GE'!H1&amp;"-"&amp;'CHIFFRAGE GE'!I1</f>
        <v>D0-26-0-SC</v>
      </c>
      <c r="J1" s="1425"/>
      <c r="K1" s="99"/>
      <c r="M1" s="29"/>
    </row>
    <row r="2" spans="1:16" s="21" customFormat="1" ht="21.75" customHeight="1">
      <c r="A2" s="99"/>
      <c r="B2" s="1355"/>
      <c r="C2" s="1355"/>
      <c r="D2" s="1355"/>
      <c r="E2" s="30"/>
      <c r="F2" s="1433" t="str">
        <f>INDEX(ER2A!$E$17:$E$29,ER2A!$B$17)</f>
        <v>Valence le,</v>
      </c>
      <c r="G2" s="1433"/>
      <c r="H2" s="1433"/>
      <c r="I2" s="1433"/>
      <c r="J2" s="625" t="str" cm="1">
        <f t="array" ref="J2:K2">'CHIFFRAGE GE'!C1:D1</f>
        <v/>
      </c>
      <c r="K2" s="99">
        <v>0</v>
      </c>
      <c r="L2" s="29"/>
      <c r="M2" s="29"/>
      <c r="P2" s="29">
        <f>INDEX(ER2A!$F$17:$F$29,ER2A!$B$17)</f>
        <v>26</v>
      </c>
    </row>
    <row r="3" spans="1:16" s="21" customFormat="1" ht="22.5" customHeight="1">
      <c r="A3" s="99"/>
      <c r="B3" s="1355"/>
      <c r="C3" s="1355"/>
      <c r="D3" s="1355"/>
      <c r="E3" s="30"/>
      <c r="F3" s="30"/>
      <c r="G3" s="30"/>
      <c r="H3" s="30"/>
      <c r="I3" s="30"/>
      <c r="J3" s="30"/>
      <c r="K3" s="99"/>
      <c r="L3" s="29"/>
      <c r="M3" s="29"/>
    </row>
    <row r="4" spans="1:16" s="21" customFormat="1" ht="18.75">
      <c r="A4" s="99"/>
      <c r="B4" s="1355"/>
      <c r="C4" s="1355"/>
      <c r="D4" s="616" t="str">
        <f>INDEX(ER2A!$N$17:$N$29,ER2A!$B$17)</f>
        <v>s.comte@er2a.com</v>
      </c>
      <c r="E4" s="32"/>
      <c r="F4" s="1426" t="str">
        <f>'CHIFFRAGE GE'!C2</f>
        <v/>
      </c>
      <c r="G4" s="1426"/>
      <c r="H4" s="1426"/>
      <c r="I4" s="1426"/>
      <c r="J4" s="1426"/>
      <c r="K4" s="99"/>
      <c r="L4" s="29"/>
      <c r="M4" s="29"/>
    </row>
    <row r="5" spans="1:16" s="21" customFormat="1" ht="18.75">
      <c r="A5" s="99"/>
      <c r="B5" s="627"/>
      <c r="C5" s="627"/>
      <c r="D5" s="617"/>
      <c r="E5" s="32"/>
      <c r="F5" s="1421" t="str">
        <f>'CHIFFRAGE GE'!C4</f>
        <v/>
      </c>
      <c r="G5" s="1421"/>
      <c r="H5" s="1421"/>
      <c r="I5" s="1421"/>
      <c r="J5" s="1421"/>
      <c r="K5" s="99"/>
      <c r="L5" s="29"/>
      <c r="M5" s="29"/>
    </row>
    <row r="6" spans="1:16" s="21" customFormat="1" ht="20.25" customHeight="1">
      <c r="A6" s="99"/>
      <c r="B6" s="88" t="s">
        <v>833</v>
      </c>
      <c r="C6" s="1422" t="str">
        <f>'CHIFFRAGE GE'!F3</f>
        <v/>
      </c>
      <c r="D6" s="1423"/>
      <c r="E6" s="30"/>
      <c r="F6" s="1421" t="str">
        <f>'CHIFFRAGE GE'!C5</f>
        <v/>
      </c>
      <c r="G6" s="1421"/>
      <c r="H6" s="1421"/>
      <c r="I6" s="1421"/>
      <c r="J6" s="1421"/>
      <c r="K6" s="99"/>
      <c r="L6" s="29"/>
      <c r="M6" s="29"/>
    </row>
    <row r="7" spans="1:16" s="21" customFormat="1" ht="18.75">
      <c r="A7" s="99"/>
      <c r="B7" s="88" t="s">
        <v>834</v>
      </c>
      <c r="C7" s="1417" t="str">
        <f>'CHIFFRAGE GE'!F5</f>
        <v xml:space="preserve"> - </v>
      </c>
      <c r="D7" s="1418"/>
      <c r="E7" s="30"/>
      <c r="F7" s="1421" t="str">
        <f>'CHIFFRAGE GE'!C6</f>
        <v/>
      </c>
      <c r="G7" s="1421"/>
      <c r="H7" s="1421"/>
      <c r="I7" s="1421"/>
      <c r="J7" s="1421"/>
      <c r="K7" s="99"/>
      <c r="L7" s="29"/>
    </row>
    <row r="8" spans="1:16" s="21" customFormat="1" ht="18.75">
      <c r="A8" s="99"/>
      <c r="B8" s="88" t="s">
        <v>835</v>
      </c>
      <c r="C8" s="1419" t="str">
        <f>INDEX(ER2A!$C$17:$C$29,ER2A!$B$17)&amp;" - "&amp;INDEX(ER2A!$G$17:$G$29,ER2A!$B$17)</f>
        <v>Stéphane COMTE - 06 67 48 18 50</v>
      </c>
      <c r="D8" s="1420"/>
      <c r="E8" s="30"/>
      <c r="F8" s="1427" t="str">
        <f>'CHIFFRAGE GE'!C7</f>
        <v/>
      </c>
      <c r="G8" s="1427"/>
      <c r="H8" s="1421" t="str">
        <f>'CHIFFRAGE GE'!C8</f>
        <v/>
      </c>
      <c r="I8" s="1421"/>
      <c r="J8" s="1421"/>
      <c r="K8" s="99"/>
      <c r="L8" s="29"/>
    </row>
    <row r="9" spans="1:16" s="21" customFormat="1" ht="9" customHeight="1">
      <c r="A9" s="99"/>
      <c r="B9" s="30"/>
      <c r="C9" s="33"/>
      <c r="D9" s="33"/>
      <c r="E9" s="31"/>
      <c r="F9" s="33"/>
      <c r="G9" s="33"/>
      <c r="H9" s="33"/>
      <c r="I9" s="33"/>
      <c r="J9" s="33"/>
      <c r="K9" s="99"/>
      <c r="L9" s="29"/>
    </row>
    <row r="10" spans="1:16" s="21" customFormat="1" ht="18.75">
      <c r="A10" s="99"/>
      <c r="B10" s="88" t="s">
        <v>836</v>
      </c>
      <c r="C10" s="1404" t="s">
        <v>494</v>
      </c>
      <c r="D10" s="1404"/>
      <c r="E10" s="30"/>
      <c r="F10" s="1396" t="s">
        <v>483</v>
      </c>
      <c r="G10" s="1396"/>
      <c r="H10" s="1396" t="str">
        <f>'CHIFFRAGE GE'!C9</f>
        <v/>
      </c>
      <c r="I10" s="1396"/>
      <c r="J10" s="1396"/>
      <c r="K10" s="99"/>
      <c r="L10" s="29"/>
    </row>
    <row r="11" spans="1:16" s="21" customFormat="1" ht="18.75">
      <c r="A11" s="99"/>
      <c r="B11" s="88" t="s">
        <v>837</v>
      </c>
      <c r="C11" s="1404" t="s">
        <v>1007</v>
      </c>
      <c r="D11" s="1404"/>
      <c r="E11" s="30"/>
      <c r="F11" s="1395" t="s">
        <v>492</v>
      </c>
      <c r="G11" s="1395"/>
      <c r="H11" s="1395" t="str">
        <f>'CHIFFRAGE GE'!C10&amp;" - "&amp;'CHIFFRAGE GE'!C11</f>
        <v xml:space="preserve"> - </v>
      </c>
      <c r="I11" s="1395"/>
      <c r="J11" s="1395"/>
      <c r="K11" s="99"/>
      <c r="L11" s="29"/>
    </row>
    <row r="12" spans="1:16" ht="18.75">
      <c r="B12" s="88" t="s">
        <v>1134</v>
      </c>
      <c r="C12" s="1404" t="s">
        <v>1183</v>
      </c>
      <c r="D12" s="1404"/>
      <c r="E12" s="30"/>
      <c r="F12" s="34" t="s">
        <v>493</v>
      </c>
      <c r="G12" s="34"/>
      <c r="H12" s="1397" t="str">
        <f>'CHIFFRAGE GE'!C12</f>
        <v/>
      </c>
      <c r="I12" s="1397"/>
      <c r="J12" s="1397"/>
      <c r="L12" s="54"/>
      <c r="O12" s="29" t="b">
        <v>0</v>
      </c>
    </row>
    <row r="13" spans="1:16">
      <c r="B13" s="30"/>
      <c r="C13" s="30"/>
      <c r="D13" s="30"/>
      <c r="E13" s="30"/>
      <c r="F13" s="30"/>
      <c r="G13" s="30"/>
      <c r="H13" s="30"/>
      <c r="I13" s="30"/>
      <c r="J13" s="30"/>
    </row>
    <row r="14" spans="1:16" ht="24.75" customHeight="1">
      <c r="A14" s="232" t="s">
        <v>1363</v>
      </c>
      <c r="B14" s="37" t="s">
        <v>490</v>
      </c>
      <c r="C14" s="1403" t="s">
        <v>489</v>
      </c>
      <c r="D14" s="1403"/>
      <c r="E14" s="1403"/>
      <c r="F14" s="1403"/>
      <c r="G14" s="1403"/>
      <c r="H14" s="39" t="s">
        <v>485</v>
      </c>
      <c r="I14" s="37" t="s">
        <v>486</v>
      </c>
      <c r="J14" s="37" t="s">
        <v>487</v>
      </c>
      <c r="K14" s="37" t="s">
        <v>490</v>
      </c>
    </row>
    <row r="15" spans="1:16" ht="18.75" customHeight="1">
      <c r="A15" s="233" t="s">
        <v>481</v>
      </c>
      <c r="B15" s="1380" t="str">
        <f>IF(ISBLANK('CHIFFRAGE GE'!A41),("GROUPE ELECTROGENE DE SECOURS"),("GROUPE ELECTROGENE DE SECURITE suivants normes NFE37312 et NFS61940"))</f>
        <v>GROUPE ELECTROGENE DE SECOURS</v>
      </c>
      <c r="C15" s="1401" t="str">
        <f>'CHIFFRAGE GE'!E14</f>
        <v>KD110</v>
      </c>
      <c r="D15" s="1398" t="s">
        <v>444</v>
      </c>
      <c r="E15" s="1398"/>
      <c r="F15" s="1398" t="str">
        <f>'CHIFFRAGE GE'!D17</f>
        <v>110 KVA</v>
      </c>
      <c r="G15" s="1405"/>
      <c r="H15" s="1434">
        <v>1</v>
      </c>
      <c r="I15" s="1399">
        <f>INSTAL!U5+INSTAL!U11+INSTAL!U18</f>
        <v>20800.330197586274</v>
      </c>
      <c r="J15" s="1408">
        <f>I15+INSTAL!U160</f>
        <v>22043.021968473771</v>
      </c>
      <c r="K15" s="233" t="str">
        <f>IF(INSTAL!$R$5+INSTAL!$R$11+INSTAL!$R$18=0,"","x")</f>
        <v>x</v>
      </c>
    </row>
    <row r="16" spans="1:16" ht="18.75">
      <c r="A16" s="233" t="s">
        <v>481</v>
      </c>
      <c r="B16" s="1381"/>
      <c r="C16" s="1402"/>
      <c r="D16" s="1439" t="s">
        <v>445</v>
      </c>
      <c r="E16" s="1439"/>
      <c r="F16" s="1437" t="str">
        <f>'CHIFFRAGE GE'!D18</f>
        <v>100 KVA</v>
      </c>
      <c r="G16" s="1438"/>
      <c r="H16" s="1435"/>
      <c r="I16" s="1400"/>
      <c r="J16" s="1409"/>
      <c r="K16" s="233" t="str">
        <f>IF(INSTAL!$R$5+INSTAL!$R$11+INSTAL!$R$18=0,"","x")</f>
        <v>x</v>
      </c>
    </row>
    <row r="17" spans="1:26" ht="6" customHeight="1">
      <c r="A17" s="233" t="s">
        <v>481</v>
      </c>
      <c r="B17" s="1381"/>
      <c r="C17" s="40"/>
      <c r="D17" s="38"/>
      <c r="E17" s="38"/>
      <c r="F17" s="38"/>
      <c r="G17" s="41"/>
      <c r="H17" s="1435"/>
      <c r="I17" s="1400"/>
      <c r="J17" s="1409"/>
      <c r="K17" s="233" t="str">
        <f>IF(INSTAL!$R$5+INSTAL!$R$11+INSTAL!$R$18=0,"","x")</f>
        <v>x</v>
      </c>
    </row>
    <row r="18" spans="1:26" ht="18.75">
      <c r="A18" s="233" t="s">
        <v>481</v>
      </c>
      <c r="B18" s="1381"/>
      <c r="C18" s="42" t="s">
        <v>372</v>
      </c>
      <c r="D18" s="1406" t="str">
        <f>'CHIFFRAGE GE'!D15</f>
        <v xml:space="preserve"> KD39L04T-AA56</v>
      </c>
      <c r="E18" s="1406"/>
      <c r="F18" s="1406"/>
      <c r="G18" s="1407"/>
      <c r="H18" s="1435"/>
      <c r="I18" s="1400"/>
      <c r="J18" s="1409"/>
      <c r="K18" s="233" t="str">
        <f>IF(INSTAL!$R$5+INSTAL!$R$11+INSTAL!$R$18=0,"","x")</f>
        <v>x</v>
      </c>
    </row>
    <row r="19" spans="1:26" ht="18.75">
      <c r="A19" s="233" t="s">
        <v>481</v>
      </c>
      <c r="B19" s="1381"/>
      <c r="C19" s="43" t="s">
        <v>496</v>
      </c>
      <c r="D19" s="44" t="s">
        <v>525</v>
      </c>
      <c r="E19" s="38"/>
      <c r="F19" s="38"/>
      <c r="G19" s="41"/>
      <c r="H19" s="1435"/>
      <c r="I19" s="1400"/>
      <c r="J19" s="1409"/>
      <c r="K19" s="233" t="str">
        <f>IF(INSTAL!$R$5+INSTAL!$R$11+INSTAL!$R$18=0,"","x")</f>
        <v>x</v>
      </c>
    </row>
    <row r="20" spans="1:26" ht="18.75">
      <c r="A20" s="233" t="s">
        <v>481</v>
      </c>
      <c r="B20" s="1381"/>
      <c r="C20" s="43" t="s">
        <v>497</v>
      </c>
      <c r="D20" s="44" t="str">
        <f>IF(ISBLANK(#REF!),"MECANIQUE","ELECTRONIQUE")</f>
        <v>ELECTRONIQUE</v>
      </c>
      <c r="E20" s="38"/>
      <c r="F20" s="38"/>
      <c r="G20" s="41"/>
      <c r="H20" s="1435"/>
      <c r="I20" s="1400"/>
      <c r="J20" s="1409"/>
      <c r="K20" s="233" t="str">
        <f>IF(INSTAL!$R$5+INSTAL!$R$11+INSTAL!$R$18=0,"","x")</f>
        <v>x</v>
      </c>
    </row>
    <row r="21" spans="1:26" ht="6" customHeight="1">
      <c r="A21" s="233" t="s">
        <v>481</v>
      </c>
      <c r="B21" s="1381"/>
      <c r="C21" s="40"/>
      <c r="D21" s="38"/>
      <c r="E21" s="38"/>
      <c r="F21" s="38"/>
      <c r="G21" s="41"/>
      <c r="H21" s="1435"/>
      <c r="I21" s="1400"/>
      <c r="J21" s="1409"/>
      <c r="K21" s="233" t="str">
        <f>IF(INSTAL!$R$5+INSTAL!$R$11+INSTAL!$R$18=0,"","x")</f>
        <v>x</v>
      </c>
      <c r="Z21" s="151" t="s">
        <v>382</v>
      </c>
    </row>
    <row r="22" spans="1:26" ht="18.75">
      <c r="A22" s="233" t="s">
        <v>481</v>
      </c>
      <c r="B22" s="1381"/>
      <c r="C22" s="42" t="s">
        <v>498</v>
      </c>
      <c r="D22" s="1406" t="str">
        <f>'CHIFFRAGE GE'!D16</f>
        <v>KH00753TO4N</v>
      </c>
      <c r="E22" s="1406"/>
      <c r="F22" s="1406"/>
      <c r="G22" s="1407"/>
      <c r="H22" s="1435"/>
      <c r="I22" s="1400"/>
      <c r="J22" s="1409"/>
      <c r="K22" s="233" t="str">
        <f>IF(INSTAL!$R$5+INSTAL!$R$11+INSTAL!$R$18=0,"","x")</f>
        <v>x</v>
      </c>
      <c r="Z22" s="151" t="s">
        <v>93</v>
      </c>
    </row>
    <row r="23" spans="1:26" ht="18.75">
      <c r="A23" s="233" t="s">
        <v>481</v>
      </c>
      <c r="B23" s="1381"/>
      <c r="C23" s="43" t="s">
        <v>497</v>
      </c>
      <c r="D23" s="44" t="str">
        <f>IF(ISBLANK(#REF!),"Shunt","3IN &gt;= 10s")</f>
        <v>3IN &gt;= 10s</v>
      </c>
      <c r="E23" s="38"/>
      <c r="F23" s="38"/>
      <c r="G23" s="41"/>
      <c r="H23" s="1435"/>
      <c r="I23" s="1400"/>
      <c r="J23" s="1409"/>
      <c r="K23" s="233" t="str">
        <f>IF(INSTAL!$R$5+INSTAL!$R$11+INSTAL!$R$18=0,"","x")</f>
        <v>x</v>
      </c>
      <c r="Z23" s="151" t="s">
        <v>442</v>
      </c>
    </row>
    <row r="24" spans="1:26" ht="18.75">
      <c r="A24" s="233" t="s">
        <v>481</v>
      </c>
      <c r="B24" s="1381"/>
      <c r="C24" s="43" t="s">
        <v>446</v>
      </c>
      <c r="D24" s="44" t="str">
        <f>'CHIFFRAGE GE'!F15</f>
        <v>400/230 V</v>
      </c>
      <c r="E24" s="38"/>
      <c r="F24" s="38"/>
      <c r="G24" s="41"/>
      <c r="H24" s="1435"/>
      <c r="I24" s="1400"/>
      <c r="J24" s="1409"/>
      <c r="K24" s="233" t="str">
        <f>IF(INSTAL!$R$5+INSTAL!$R$11+INSTAL!$R$18=0,"","x")</f>
        <v>x</v>
      </c>
      <c r="Z24" s="151"/>
    </row>
    <row r="25" spans="1:26" ht="18.75">
      <c r="A25" s="233" t="s">
        <v>481</v>
      </c>
      <c r="B25" s="1381"/>
      <c r="C25" s="43" t="s">
        <v>447</v>
      </c>
      <c r="D25" s="45" t="str">
        <f>'CHIFFRAGE GE'!F18</f>
        <v>Co164</v>
      </c>
      <c r="E25" s="38"/>
      <c r="F25" s="38"/>
      <c r="G25" s="41"/>
      <c r="H25" s="1435"/>
      <c r="I25" s="1400"/>
      <c r="J25" s="1409"/>
      <c r="K25" s="233" t="str">
        <f>IF(INSTAL!$R$5+INSTAL!$R$11+INSTAL!$R$18=0,"","x")</f>
        <v>x</v>
      </c>
    </row>
    <row r="26" spans="1:26" ht="18.75">
      <c r="A26" s="233" t="s">
        <v>481</v>
      </c>
      <c r="B26" s="1381"/>
      <c r="C26" s="43" t="s">
        <v>449</v>
      </c>
      <c r="D26" s="44" t="str">
        <f>IF(ISBLANK(#REF!),"NON","Réglable Tps &amp; seuil")</f>
        <v>Réglable Tps &amp; seuil</v>
      </c>
      <c r="E26" s="38"/>
      <c r="F26" s="38"/>
      <c r="G26" s="41"/>
      <c r="H26" s="1435"/>
      <c r="I26" s="1400"/>
      <c r="J26" s="1409"/>
      <c r="K26" s="233" t="str">
        <f>IF(INSTAL!$R$5+INSTAL!$R$11+INSTAL!$R$18=0,"","x")</f>
        <v>x</v>
      </c>
    </row>
    <row r="27" spans="1:26" ht="18.75">
      <c r="A27" s="233" t="s">
        <v>481</v>
      </c>
      <c r="B27" s="1381"/>
      <c r="C27" s="43" t="s">
        <v>448</v>
      </c>
      <c r="D27" s="44" t="str">
        <f>IF(ISBLANK(#REF!),"TNS","TT")</f>
        <v>TT</v>
      </c>
      <c r="E27" s="38"/>
      <c r="F27" s="38"/>
      <c r="G27" s="41"/>
      <c r="H27" s="1435"/>
      <c r="I27" s="1400"/>
      <c r="J27" s="1409"/>
      <c r="K27" s="233" t="str">
        <f>IF(INSTAL!$R$5+INSTAL!$R$11+INSTAL!$R$18=0,"","x")</f>
        <v>x</v>
      </c>
    </row>
    <row r="28" spans="1:26" ht="6" customHeight="1">
      <c r="A28" s="233" t="s">
        <v>481</v>
      </c>
      <c r="B28" s="1381"/>
      <c r="C28" s="40"/>
      <c r="D28" s="38"/>
      <c r="E28" s="38"/>
      <c r="F28" s="38"/>
      <c r="G28" s="41"/>
      <c r="H28" s="1435"/>
      <c r="I28" s="1400"/>
      <c r="J28" s="1409"/>
      <c r="K28" s="233" t="str">
        <f>IF(INSTAL!$R$5+INSTAL!$R$11+INSTAL!$R$18=0,"","x")</f>
        <v>x</v>
      </c>
    </row>
    <row r="29" spans="1:26" ht="18.75">
      <c r="A29" s="233" t="s">
        <v>481</v>
      </c>
      <c r="B29" s="1381"/>
      <c r="C29" s="42" t="s">
        <v>500</v>
      </c>
      <c r="D29" s="1406" t="str">
        <f>'CHIFFRAGE GE'!F17</f>
        <v>APM303</v>
      </c>
      <c r="E29" s="1406"/>
      <c r="F29" s="1406"/>
      <c r="G29" s="1407"/>
      <c r="H29" s="1435"/>
      <c r="I29" s="1400"/>
      <c r="J29" s="1409"/>
      <c r="K29" s="233" t="str">
        <f>IF(INSTAL!$R$5+INSTAL!$R$11+INSTAL!$R$18=0,"","x")</f>
        <v>x</v>
      </c>
    </row>
    <row r="30" spans="1:26" ht="18.75">
      <c r="A30" s="233" t="s">
        <v>481</v>
      </c>
      <c r="B30" s="1381"/>
      <c r="C30" s="43" t="s">
        <v>488</v>
      </c>
      <c r="D30" s="44" t="str">
        <f>IF(OR(ISBLANK(#REF!))*(ISBLANK(#REF!)),"Manuel","Automatique")</f>
        <v>Automatique</v>
      </c>
      <c r="E30" s="38"/>
      <c r="F30" s="38"/>
      <c r="G30" s="41"/>
      <c r="H30" s="1435"/>
      <c r="I30" s="1400"/>
      <c r="J30" s="1409"/>
      <c r="K30" s="233" t="str">
        <f>IF(INSTAL!$R$5+INSTAL!$R$11+INSTAL!$R$18=0,"","x")</f>
        <v>x</v>
      </c>
    </row>
    <row r="31" spans="1:26" ht="18.75">
      <c r="A31" s="233" t="s">
        <v>481</v>
      </c>
      <c r="B31" s="1381"/>
      <c r="C31" s="43"/>
      <c r="D31" s="44" t="str">
        <f>IF(ISBLANK(#REF!),"","(Chargeur de batterie, préchauffage)")</f>
        <v>(Chargeur de batterie, préchauffage)</v>
      </c>
      <c r="E31" s="38"/>
      <c r="F31" s="38"/>
      <c r="G31" s="41"/>
      <c r="H31" s="1435"/>
      <c r="I31" s="1400"/>
      <c r="J31" s="1409"/>
      <c r="K31" s="233" t="str">
        <f>IF(INSTAL!$R$5+INSTAL!$R$11+INSTAL!$R$18=0,"","x")</f>
        <v>x</v>
      </c>
    </row>
    <row r="32" spans="1:26" ht="18.75">
      <c r="A32" s="233" t="s">
        <v>481</v>
      </c>
      <c r="B32" s="1381"/>
      <c r="C32" s="43" t="s">
        <v>501</v>
      </c>
      <c r="D32" s="731" t="str">
        <f>IF(ISBLANK(#REF!),"Non","Alarme, défaut général et niveau bas gasoil")</f>
        <v>Alarme, défaut général et niveau bas gasoil</v>
      </c>
      <c r="E32" s="38"/>
      <c r="F32" s="38"/>
      <c r="G32" s="41"/>
      <c r="H32" s="1435"/>
      <c r="I32" s="1400"/>
      <c r="J32" s="1409"/>
      <c r="K32" s="233" t="str">
        <f>IF(INSTAL!$R$5+INSTAL!$R$11+INSTAL!$R$18=0,"","x")</f>
        <v>x</v>
      </c>
    </row>
    <row r="33" spans="1:15" ht="6" customHeight="1">
      <c r="A33" s="233" t="s">
        <v>481</v>
      </c>
      <c r="B33" s="1381"/>
      <c r="C33" s="40"/>
      <c r="D33" s="38"/>
      <c r="E33" s="38"/>
      <c r="F33" s="38"/>
      <c r="G33" s="41"/>
      <c r="H33" s="1435"/>
      <c r="I33" s="1400"/>
      <c r="J33" s="1409"/>
      <c r="K33" s="233" t="str">
        <f>IF(INSTAL!$R$5+INSTAL!$R$11+INSTAL!$R$18=0,"","x")</f>
        <v>x</v>
      </c>
    </row>
    <row r="34" spans="1:15" ht="18.75" customHeight="1">
      <c r="A34" s="233" t="s">
        <v>481</v>
      </c>
      <c r="B34" s="1381"/>
      <c r="C34" s="42" t="s">
        <v>540</v>
      </c>
      <c r="D34" s="1406"/>
      <c r="E34" s="1406"/>
      <c r="F34" s="1406"/>
      <c r="G34" s="1407"/>
      <c r="H34" s="1435"/>
      <c r="I34" s="1400"/>
      <c r="J34" s="1409"/>
      <c r="K34" s="233" t="str">
        <f>IF(D35="sans","","x")</f>
        <v/>
      </c>
    </row>
    <row r="35" spans="1:15" ht="18.75" customHeight="1">
      <c r="A35" s="233" t="s">
        <v>481</v>
      </c>
      <c r="B35" s="1381"/>
      <c r="C35" s="43" t="s">
        <v>488</v>
      </c>
      <c r="D35" s="1356" t="str">
        <f>'CHIFFRAGE GE'!L166</f>
        <v>sans</v>
      </c>
      <c r="E35" s="1356"/>
      <c r="F35" s="1356"/>
      <c r="G35" s="1357"/>
      <c r="H35" s="1435"/>
      <c r="I35" s="1400"/>
      <c r="J35" s="1409"/>
      <c r="K35" s="233" t="str">
        <f>IF(D35="sans","","x")</f>
        <v/>
      </c>
    </row>
    <row r="36" spans="1:15" ht="18.75" customHeight="1">
      <c r="A36" s="233" t="s">
        <v>481</v>
      </c>
      <c r="B36" s="1381"/>
      <c r="C36" s="43"/>
      <c r="D36" s="1356"/>
      <c r="E36" s="1356"/>
      <c r="F36" s="1356"/>
      <c r="G36" s="1357"/>
      <c r="H36" s="1435"/>
      <c r="I36" s="1400"/>
      <c r="J36" s="1409"/>
      <c r="K36" s="233" t="str">
        <f>IF(D35="sans","","x")</f>
        <v/>
      </c>
    </row>
    <row r="37" spans="1:15" ht="6" customHeight="1">
      <c r="A37" s="233" t="s">
        <v>481</v>
      </c>
      <c r="B37" s="1381"/>
      <c r="C37" s="40"/>
      <c r="D37" s="38"/>
      <c r="E37" s="38"/>
      <c r="F37" s="38"/>
      <c r="G37" s="41"/>
      <c r="H37" s="1435"/>
      <c r="I37" s="1400"/>
      <c r="J37" s="1409"/>
      <c r="K37" s="233" t="str">
        <f>IF(D35="sans","","x")</f>
        <v/>
      </c>
    </row>
    <row r="38" spans="1:15" ht="18.75">
      <c r="A38" s="233" t="s">
        <v>481</v>
      </c>
      <c r="B38" s="1381"/>
      <c r="C38" s="42" t="s">
        <v>502</v>
      </c>
      <c r="D38" s="1428" t="str">
        <f>IF('CHIFFRAGE GE'!A24="","",'CHIFFRAGE GE'!E275&amp;" dB(A) à 1m -"&amp;'CHIFFRAGE GE'!E276&amp;" dB(A) à 7m")</f>
        <v>80 dB(A) à 1m -70 dB(A) à 7m</v>
      </c>
      <c r="E38" s="1428"/>
      <c r="F38" s="1428"/>
      <c r="G38" s="1429"/>
      <c r="H38" s="1435"/>
      <c r="I38" s="1400"/>
      <c r="J38" s="1409"/>
      <c r="K38" s="233" t="str">
        <f>IF(INSTAL!$R$5+INSTAL!$R$11+INSTAL!$R$18=0,"","x")</f>
        <v>x</v>
      </c>
    </row>
    <row r="39" spans="1:15" ht="18.75">
      <c r="A39" s="233" t="s">
        <v>481</v>
      </c>
      <c r="B39" s="1381"/>
      <c r="C39" s="43" t="str">
        <f>IF('CHIFFRAGE GE'!A24="","Sans capot","Capot (type)")</f>
        <v>Capot (type)</v>
      </c>
      <c r="D39" s="611" t="str">
        <f>IF('CHIFFRAGE GE'!A24=Z23,'CHIFFRAGE GE'!E24,"Sans")</f>
        <v>M147</v>
      </c>
      <c r="E39" s="30"/>
      <c r="F39" s="38"/>
      <c r="G39" s="41"/>
      <c r="H39" s="1435"/>
      <c r="I39" s="1400"/>
      <c r="J39" s="1409"/>
      <c r="K39" s="233" t="str">
        <f>IF(INSTAL!$R$5+INSTAL!$R$11+INSTAL!$R$18=0,"","x")</f>
        <v>x</v>
      </c>
      <c r="O39" s="726">
        <f>INDEX('CHIFFRAGE GE'!F279:J283,MATCH(O41,'CHIFFRAGE GE'!C279:C283,0),MATCH(O44,'CHIFFRAGE GE'!F277:J277,0))</f>
        <v>20.882352941176471</v>
      </c>
    </row>
    <row r="40" spans="1:15" ht="18.75">
      <c r="A40" s="233" t="s">
        <v>481</v>
      </c>
      <c r="B40" s="1381"/>
      <c r="C40" s="43" t="str">
        <f>'CHIFFRAGE GE'!E19</f>
        <v>Réservoir châssis 24h</v>
      </c>
      <c r="D40" s="612" t="str">
        <f>'CHIFFRAGE GE'!C19</f>
        <v>568 L</v>
      </c>
      <c r="E40" s="30"/>
      <c r="F40" s="55"/>
      <c r="G40" s="41"/>
      <c r="H40" s="1435"/>
      <c r="I40" s="1400"/>
      <c r="J40" s="1409"/>
      <c r="K40" s="233" t="str">
        <f>IF(INSTAL!$R$5+INSTAL!$R$11+INSTAL!$R$18=0,"","x")</f>
        <v>x</v>
      </c>
      <c r="O40" s="719">
        <v>2</v>
      </c>
    </row>
    <row r="41" spans="1:15" s="158" customFormat="1" ht="18.75" customHeight="1">
      <c r="A41" s="233" t="s">
        <v>481</v>
      </c>
      <c r="B41" s="1381"/>
      <c r="C41" s="1442" t="str">
        <f>"Autonomie approximative, pour une  "&amp;O41</f>
        <v>Autonomie approximative, pour une   - Conso l/h
100% 
ESP</v>
      </c>
      <c r="D41" s="1443"/>
      <c r="E41" s="1443"/>
      <c r="F41" s="729">
        <f>O39</f>
        <v>20.882352941176471</v>
      </c>
      <c r="G41" s="730" t="s">
        <v>2642</v>
      </c>
      <c r="H41" s="1435"/>
      <c r="I41" s="1400"/>
      <c r="J41" s="1409"/>
      <c r="K41" s="233" t="str">
        <f>IF(INSTAL!$R$5+INSTAL!$R$11+INSTAL!$R$18=0,"","x")</f>
        <v>x</v>
      </c>
      <c r="N41" s="727"/>
      <c r="O41" s="158" t="str" cm="1">
        <f t="array" ref="O41">INDEX('CHIFFRAGE GE'!C279:C283,O40)</f>
        <v xml:space="preserve"> - Conso l/h
100% 
ESP</v>
      </c>
    </row>
    <row r="42" spans="1:15" ht="6" customHeight="1">
      <c r="A42" s="233" t="s">
        <v>481</v>
      </c>
      <c r="B42" s="1381"/>
      <c r="C42" s="43"/>
      <c r="D42" s="45"/>
      <c r="E42" s="38"/>
      <c r="F42" s="38"/>
      <c r="G42" s="41"/>
      <c r="H42" s="1435"/>
      <c r="I42" s="1400"/>
      <c r="J42" s="1409"/>
      <c r="K42" s="233" t="str">
        <f>IF(INSTAL!$R$5+INSTAL!$R$11+INSTAL!$R$18=0,"","x")</f>
        <v>x</v>
      </c>
      <c r="L42" s="720"/>
    </row>
    <row r="43" spans="1:15" ht="18.75">
      <c r="A43" s="233" t="s">
        <v>481</v>
      </c>
      <c r="B43" s="1381"/>
      <c r="C43" s="1389" t="str">
        <f>"Franco non déchargé : "&amp;'CHIFFRAGE GE'!F5</f>
        <v xml:space="preserve">Franco non déchargé :  - </v>
      </c>
      <c r="D43" s="1390"/>
      <c r="E43" s="1390"/>
      <c r="F43" s="1390"/>
      <c r="G43" s="1391"/>
      <c r="H43" s="1435"/>
      <c r="I43" s="1400"/>
      <c r="J43" s="1409"/>
      <c r="K43" s="233" t="str">
        <f>IF(INSTAL!$R$5+INSTAL!$R$11+INSTAL!$R$18=0,"","x")</f>
        <v>x</v>
      </c>
      <c r="O43" s="720">
        <f>'CHIFFRAGE GE'!G17-1</f>
        <v>2</v>
      </c>
    </row>
    <row r="44" spans="1:15" ht="19.5" customHeight="1">
      <c r="A44" s="233" t="s">
        <v>481</v>
      </c>
      <c r="B44" s="1388" t="str">
        <f>INSTAL!B160</f>
        <v>MISE EN SERVICE</v>
      </c>
      <c r="C44" s="1440" t="s">
        <v>1145</v>
      </c>
      <c r="D44" s="1440"/>
      <c r="E44" s="1440"/>
      <c r="F44" s="1440"/>
      <c r="G44" s="1440"/>
      <c r="H44" s="1435"/>
      <c r="I44" s="1430" t="str">
        <f>IF(INSTAL!U160=0,"A votre charge","Incluse")</f>
        <v>Incluse</v>
      </c>
      <c r="J44" s="1409"/>
      <c r="K44" s="233" t="str">
        <f>IF(INSTAL!$U$160=0,"","MES")</f>
        <v>MES</v>
      </c>
      <c r="O44" s="29" t="str" cm="1">
        <f t="array" ref="O44">INDEX('CHIFFRAGE GE'!C25:C29,'DEVIS CLT - SE'!O43)</f>
        <v>Réservoir châssis 24h</v>
      </c>
    </row>
    <row r="45" spans="1:15" ht="19.5" customHeight="1">
      <c r="A45" s="233" t="s">
        <v>481</v>
      </c>
      <c r="B45" s="1388"/>
      <c r="C45" s="1441"/>
      <c r="D45" s="1441"/>
      <c r="E45" s="1441"/>
      <c r="F45" s="1441"/>
      <c r="G45" s="1441"/>
      <c r="H45" s="1435"/>
      <c r="I45" s="1431"/>
      <c r="J45" s="1409"/>
      <c r="K45" s="233" t="str">
        <f>IF(INSTAL!$U$160=0,"","MES")</f>
        <v>MES</v>
      </c>
    </row>
    <row r="46" spans="1:15" ht="19.5" customHeight="1">
      <c r="A46" s="233" t="s">
        <v>481</v>
      </c>
      <c r="B46" s="1388"/>
      <c r="C46" s="1441"/>
      <c r="D46" s="1441"/>
      <c r="E46" s="1441"/>
      <c r="F46" s="1441"/>
      <c r="G46" s="1441"/>
      <c r="H46" s="1436"/>
      <c r="I46" s="1432"/>
      <c r="J46" s="1410"/>
      <c r="K46" s="233" t="str">
        <f>IF(INSTAL!$U$160=0,"","MES")</f>
        <v>MES</v>
      </c>
    </row>
    <row r="47" spans="1:15" ht="19.5" customHeight="1">
      <c r="A47" s="233" t="s">
        <v>481</v>
      </c>
      <c r="B47" s="1382" t="str">
        <f>INSTAL!B25</f>
        <v>MANUTENTION</v>
      </c>
      <c r="C47" s="1468" t="str">
        <f>IF(L47=TRUE,"Livraison et déchargement du matériel.","Livraison, déchargement du matériel et les manutentions.")</f>
        <v>Livraison et déchargement du matériel.</v>
      </c>
      <c r="D47" s="1469"/>
      <c r="E47" s="1469"/>
      <c r="F47" s="1469"/>
      <c r="G47" s="1470"/>
      <c r="H47" s="1382">
        <v>1</v>
      </c>
      <c r="I47" s="1365">
        <f>INSTAL!U25</f>
        <v>1221.9802413727045</v>
      </c>
      <c r="J47" s="1365">
        <f>H47*I47</f>
        <v>1221.9802413727045</v>
      </c>
      <c r="K47" s="233" t="str">
        <f>IF(INSTAL!$U$25=0,"","MANUT")</f>
        <v>MANUT</v>
      </c>
      <c r="L47" s="29" t="b">
        <v>1</v>
      </c>
    </row>
    <row r="48" spans="1:15" ht="18">
      <c r="A48" s="233" t="s">
        <v>481</v>
      </c>
      <c r="B48" s="1383"/>
      <c r="C48" s="1335" t="str">
        <f>IF(L47=TRUE,"La mise en place du matériel sur la dalle extérieure prévue à cet effet","La mise en place du matériel dans le local prévu à cet effet")</f>
        <v>La mise en place du matériel sur la dalle extérieure prévue à cet effet</v>
      </c>
      <c r="D48" s="1336"/>
      <c r="E48" s="1336"/>
      <c r="F48" s="1336"/>
      <c r="G48" s="1337"/>
      <c r="H48" s="1383"/>
      <c r="I48" s="1366"/>
      <c r="J48" s="1366"/>
      <c r="K48" s="233" t="str">
        <f>IF(INSTAL!$U$25=0,"","MANUT")</f>
        <v>MANUT</v>
      </c>
    </row>
    <row r="49" spans="1:11" ht="18">
      <c r="A49" s="233" t="s">
        <v>481</v>
      </c>
      <c r="B49" s="1383"/>
      <c r="C49" s="1358"/>
      <c r="D49" s="1336"/>
      <c r="E49" s="1336"/>
      <c r="F49" s="1336"/>
      <c r="G49" s="1337"/>
      <c r="H49" s="1383"/>
      <c r="I49" s="1366"/>
      <c r="J49" s="1366"/>
      <c r="K49" s="233" t="str">
        <f>IF(INSTAL!$U$25=0,"","MANUT")</f>
        <v>MANUT</v>
      </c>
    </row>
    <row r="50" spans="1:11">
      <c r="A50" s="233" t="s">
        <v>481</v>
      </c>
      <c r="B50" s="1384"/>
      <c r="C50" s="1385" t="str">
        <f>IF(L47=TRUE,"(Distance axe grue / dalle maximum 7 m).","")</f>
        <v>(Distance axe grue / dalle maximum 7 m).</v>
      </c>
      <c r="D50" s="1386"/>
      <c r="E50" s="1386"/>
      <c r="F50" s="1386"/>
      <c r="G50" s="1387"/>
      <c r="H50" s="1384"/>
      <c r="I50" s="1367"/>
      <c r="J50" s="1367"/>
      <c r="K50" s="233" t="str">
        <f>IF(INSTAL!$U$25=0,"","MANUT")</f>
        <v>MANUT</v>
      </c>
    </row>
    <row r="51" spans="1:11" ht="18">
      <c r="A51" s="233" t="s">
        <v>481</v>
      </c>
      <c r="B51" s="1382" t="str">
        <f>INSTAL!B31</f>
        <v>DEPOSE</v>
      </c>
      <c r="C51" s="1335" t="str">
        <f>INSTAL!C31</f>
        <v>Consignation GE</v>
      </c>
      <c r="D51" s="1336"/>
      <c r="E51" s="1336"/>
      <c r="F51" s="1336"/>
      <c r="G51" s="1337"/>
      <c r="H51" s="1382">
        <v>1</v>
      </c>
      <c r="I51" s="1365">
        <f>INSTAL!U31</f>
        <v>0</v>
      </c>
      <c r="J51" s="1365">
        <f>H51*I51</f>
        <v>0</v>
      </c>
      <c r="K51" s="233" t="str">
        <f>IF(INSTAL!$U$31=0,"","DEPOSE")</f>
        <v/>
      </c>
    </row>
    <row r="52" spans="1:11" ht="18" customHeight="1">
      <c r="A52" s="233" t="s">
        <v>481</v>
      </c>
      <c r="B52" s="1383"/>
      <c r="C52" s="1335" t="str">
        <f>INSTAL!C32</f>
        <v>Vidange des différents circuits (eau, fuel, huile…)</v>
      </c>
      <c r="D52" s="1336"/>
      <c r="E52" s="1336"/>
      <c r="F52" s="1336"/>
      <c r="G52" s="1337"/>
      <c r="H52" s="1383"/>
      <c r="I52" s="1366"/>
      <c r="J52" s="1366"/>
      <c r="K52" s="233" t="str">
        <f>IF(INSTAL!$U$31=0,"","DEPOSE")</f>
        <v/>
      </c>
    </row>
    <row r="53" spans="1:11" ht="18" customHeight="1">
      <c r="A53" s="233" t="s">
        <v>481</v>
      </c>
      <c r="B53" s="1383"/>
      <c r="C53" s="1335" t="str">
        <f>INSTAL!C33</f>
        <v>Démontage des éléments suivants :</v>
      </c>
      <c r="D53" s="1336"/>
      <c r="E53" s="1336"/>
      <c r="F53" s="1336"/>
      <c r="G53" s="1337"/>
      <c r="H53" s="1383"/>
      <c r="I53" s="1366"/>
      <c r="J53" s="1366"/>
      <c r="K53" s="233" t="str">
        <f>IF(INSTAL!$U$31=0,"","DEPOSE")</f>
        <v/>
      </c>
    </row>
    <row r="54" spans="1:11" ht="18" customHeight="1">
      <c r="A54" s="233" t="s">
        <v>481</v>
      </c>
      <c r="B54" s="1383"/>
      <c r="C54" s="1335" t="str">
        <f>INSTAL!C34</f>
        <v>. échappement dans le local,</v>
      </c>
      <c r="D54" s="1336"/>
      <c r="E54" s="1336"/>
      <c r="F54" s="1336"/>
      <c r="G54" s="1337"/>
      <c r="H54" s="1383"/>
      <c r="I54" s="1366"/>
      <c r="J54" s="1366"/>
      <c r="K54" s="233" t="str">
        <f>IF(INSTAL!$U$31=0,"","DEPOSE")</f>
        <v/>
      </c>
    </row>
    <row r="55" spans="1:11" ht="18">
      <c r="A55" s="233" t="s">
        <v>481</v>
      </c>
      <c r="B55" s="1383"/>
      <c r="C55" s="1335" t="str">
        <f>INSTAL!C35</f>
        <v>. circuit fuel,</v>
      </c>
      <c r="D55" s="1336"/>
      <c r="E55" s="1336"/>
      <c r="F55" s="1336"/>
      <c r="G55" s="1337"/>
      <c r="H55" s="1383"/>
      <c r="I55" s="1366"/>
      <c r="J55" s="1366"/>
      <c r="K55" s="233" t="str">
        <f>IF(INSTAL!$U$31=0,"","DEPOSE")</f>
        <v/>
      </c>
    </row>
    <row r="56" spans="1:11" ht="18">
      <c r="A56" s="233" t="s">
        <v>481</v>
      </c>
      <c r="B56" s="1383"/>
      <c r="C56" s="1335" t="str">
        <f>INSTAL!C36</f>
        <v>. gaine de ventilation,</v>
      </c>
      <c r="D56" s="1336"/>
      <c r="E56" s="1336"/>
      <c r="F56" s="1336"/>
      <c r="G56" s="1337"/>
      <c r="H56" s="1383"/>
      <c r="I56" s="1366"/>
      <c r="J56" s="1366"/>
      <c r="K56" s="233" t="str">
        <f>IF(INSTAL!$U$31=0,"","DEPOSE")</f>
        <v/>
      </c>
    </row>
    <row r="57" spans="1:11" ht="18">
      <c r="A57" s="233" t="s">
        <v>481</v>
      </c>
      <c r="B57" s="1383"/>
      <c r="C57" s="1335" t="str">
        <f>INSTAL!C37</f>
        <v>. extracteur d’air,</v>
      </c>
      <c r="D57" s="1336"/>
      <c r="E57" s="1336"/>
      <c r="F57" s="1336"/>
      <c r="G57" s="1337"/>
      <c r="H57" s="1383"/>
      <c r="I57" s="1366"/>
      <c r="J57" s="1366"/>
      <c r="K57" s="233" t="str">
        <f>IF(INSTAL!$U$31=0,"","DEPOSE")</f>
        <v/>
      </c>
    </row>
    <row r="58" spans="1:11" ht="18" customHeight="1">
      <c r="A58" s="233" t="s">
        <v>481</v>
      </c>
      <c r="B58" s="1383"/>
      <c r="C58" s="1335" t="str">
        <f>INSTAL!C38</f>
        <v>. aérorefroidisseur en terrasse,</v>
      </c>
      <c r="D58" s="1336"/>
      <c r="E58" s="1336"/>
      <c r="F58" s="1336"/>
      <c r="G58" s="1337"/>
      <c r="H58" s="1383"/>
      <c r="I58" s="1366"/>
      <c r="J58" s="1366"/>
      <c r="K58" s="233" t="str">
        <f>IF(INSTAL!$U$31=0,"","DEPOSE")</f>
        <v/>
      </c>
    </row>
    <row r="59" spans="1:11" ht="18" customHeight="1">
      <c r="A59" s="233" t="s">
        <v>481</v>
      </c>
      <c r="B59" s="1383"/>
      <c r="C59" s="1335" t="str">
        <f>INSTAL!C39</f>
        <v>. Cheminée</v>
      </c>
      <c r="D59" s="1336"/>
      <c r="E59" s="1336"/>
      <c r="F59" s="1336"/>
      <c r="G59" s="1337"/>
      <c r="H59" s="1383"/>
      <c r="I59" s="1366"/>
      <c r="J59" s="1366"/>
      <c r="K59" s="233" t="str">
        <f>IF(INSTAL!$U$31=0,"","DEPOSE")</f>
        <v/>
      </c>
    </row>
    <row r="60" spans="1:11" ht="18">
      <c r="A60" s="233" t="s">
        <v>481</v>
      </c>
      <c r="B60" s="1383"/>
      <c r="C60" s="1335" t="str">
        <f>INSTAL!C40</f>
        <v>. ventilation.</v>
      </c>
      <c r="D60" s="1336"/>
      <c r="E60" s="1336"/>
      <c r="F60" s="1336"/>
      <c r="G60" s="1337"/>
      <c r="H60" s="1383"/>
      <c r="I60" s="1366"/>
      <c r="J60" s="1366"/>
      <c r="K60" s="233" t="str">
        <f>IF(INSTAL!$U$31=0,"","DEPOSE")</f>
        <v/>
      </c>
    </row>
    <row r="61" spans="1:11" ht="18">
      <c r="A61" s="233" t="s">
        <v>481</v>
      </c>
      <c r="B61" s="1383"/>
      <c r="C61" s="1335" t="str">
        <f>INSTAL!C41</f>
        <v>. partie électrique</v>
      </c>
      <c r="D61" s="1336"/>
      <c r="E61" s="1336"/>
      <c r="F61" s="1336"/>
      <c r="G61" s="1337"/>
      <c r="H61" s="1383"/>
      <c r="I61" s="1366"/>
      <c r="J61" s="1366"/>
      <c r="K61" s="233" t="str">
        <f>IF(INSTAL!$U$31=0,"","DEPOSE")</f>
        <v/>
      </c>
    </row>
    <row r="62" spans="1:11" ht="18" customHeight="1">
      <c r="A62" s="233" t="s">
        <v>481</v>
      </c>
      <c r="B62" s="1383"/>
      <c r="C62" s="1335" t="str">
        <f>INSTAL!C42</f>
        <v>Retraitement en centre agrée LR récupéré.</v>
      </c>
      <c r="D62" s="1336"/>
      <c r="E62" s="1336"/>
      <c r="F62" s="1336"/>
      <c r="G62" s="1337"/>
      <c r="H62" s="1383"/>
      <c r="I62" s="1366"/>
      <c r="J62" s="1366"/>
      <c r="K62" s="233" t="str">
        <f>IF(INSTAL!$U$31=0,"","DEPOSE")</f>
        <v/>
      </c>
    </row>
    <row r="63" spans="1:11" ht="18" customHeight="1">
      <c r="A63" s="233" t="s">
        <v>481</v>
      </c>
      <c r="B63" s="1383"/>
      <c r="C63" s="1335" t="str">
        <f>INSTAL!C43</f>
        <v>Manutention des matériels hors du local.</v>
      </c>
      <c r="D63" s="1336"/>
      <c r="E63" s="1336"/>
      <c r="F63" s="1336"/>
      <c r="G63" s="1337"/>
      <c r="H63" s="1383"/>
      <c r="I63" s="1366"/>
      <c r="J63" s="1366"/>
      <c r="K63" s="233" t="str">
        <f>IF(INSTAL!$U$31=0,"","DEPOSE")</f>
        <v/>
      </c>
    </row>
    <row r="64" spans="1:11" ht="18">
      <c r="A64" s="233" t="s">
        <v>481</v>
      </c>
      <c r="B64" s="1384"/>
      <c r="C64" s="1392" t="str">
        <f>INSTAL!C44</f>
        <v>Grutage, chargement et évacuation des équipts.</v>
      </c>
      <c r="D64" s="1393"/>
      <c r="E64" s="1393"/>
      <c r="F64" s="1393"/>
      <c r="G64" s="1394"/>
      <c r="H64" s="1384"/>
      <c r="I64" s="1367"/>
      <c r="J64" s="1367"/>
      <c r="K64" s="233" t="str">
        <f>IF(INSTAL!$U$31=0,"","DEPOSE")</f>
        <v/>
      </c>
    </row>
    <row r="65" spans="1:11" ht="18">
      <c r="A65" s="233" t="s">
        <v>481</v>
      </c>
      <c r="B65" s="1382" t="str">
        <f>INSTAL!B49</f>
        <v>ECHAPPEMENT</v>
      </c>
      <c r="C65" s="1335" t="s">
        <v>542</v>
      </c>
      <c r="D65" s="1336"/>
      <c r="E65" s="1336"/>
      <c r="F65" s="1336"/>
      <c r="G65" s="1337"/>
      <c r="H65" s="1382">
        <v>1</v>
      </c>
      <c r="I65" s="1365">
        <f>INSTAL!U49</f>
        <v>0</v>
      </c>
      <c r="J65" s="1365">
        <f>H65*I65</f>
        <v>0</v>
      </c>
      <c r="K65" s="233" t="str">
        <f>IF(INSTAL!$U$49=0,"","ECHAP.")</f>
        <v/>
      </c>
    </row>
    <row r="66" spans="1:11" ht="18" customHeight="1">
      <c r="A66" s="233" t="s">
        <v>481</v>
      </c>
      <c r="B66" s="1383"/>
      <c r="C66" s="1335" t="s">
        <v>543</v>
      </c>
      <c r="D66" s="1336"/>
      <c r="E66" s="1336"/>
      <c r="F66" s="1336"/>
      <c r="G66" s="1337"/>
      <c r="H66" s="1383"/>
      <c r="I66" s="1366"/>
      <c r="J66" s="1366"/>
      <c r="K66" s="233" t="str">
        <f>IF(INSTAL!$U$49=0,"","ECHAP.")</f>
        <v/>
      </c>
    </row>
    <row r="67" spans="1:11" ht="18" customHeight="1">
      <c r="A67" s="233" t="s">
        <v>481</v>
      </c>
      <c r="B67" s="1383"/>
      <c r="C67" s="1335" t="s">
        <v>2489</v>
      </c>
      <c r="D67" s="1336"/>
      <c r="E67" s="1336"/>
      <c r="F67" s="1336"/>
      <c r="G67" s="1337"/>
      <c r="H67" s="1383"/>
      <c r="I67" s="1366"/>
      <c r="J67" s="1366"/>
      <c r="K67" s="233" t="str">
        <f>IF(INSTAL!$U$49=0,"","ECHAP.")</f>
        <v/>
      </c>
    </row>
    <row r="68" spans="1:11" ht="18">
      <c r="A68" s="233" t="s">
        <v>481</v>
      </c>
      <c r="B68" s="1383"/>
      <c r="C68" s="1335" t="s">
        <v>544</v>
      </c>
      <c r="D68" s="1336"/>
      <c r="E68" s="1336"/>
      <c r="F68" s="1336"/>
      <c r="G68" s="1337"/>
      <c r="H68" s="1383"/>
      <c r="I68" s="1366"/>
      <c r="J68" s="1366"/>
      <c r="K68" s="233" t="str">
        <f>IF(INSTAL!$U$49=0,"","ECHAP.")</f>
        <v/>
      </c>
    </row>
    <row r="69" spans="1:11" ht="18" customHeight="1">
      <c r="A69" s="233" t="s">
        <v>481</v>
      </c>
      <c r="B69" s="1383"/>
      <c r="C69" s="1335" t="s">
        <v>545</v>
      </c>
      <c r="D69" s="1336"/>
      <c r="E69" s="1336"/>
      <c r="F69" s="1336"/>
      <c r="G69" s="1337"/>
      <c r="H69" s="1383"/>
      <c r="I69" s="1366"/>
      <c r="J69" s="1366"/>
      <c r="K69" s="233" t="str">
        <f>IF(INSTAL!$U$49=0,"","ECHAP.")</f>
        <v/>
      </c>
    </row>
    <row r="70" spans="1:11" ht="18">
      <c r="A70" s="233" t="s">
        <v>481</v>
      </c>
      <c r="B70" s="1383"/>
      <c r="C70" s="1335" t="s">
        <v>546</v>
      </c>
      <c r="D70" s="1336"/>
      <c r="E70" s="1336"/>
      <c r="F70" s="1336"/>
      <c r="G70" s="1337"/>
      <c r="H70" s="1383"/>
      <c r="I70" s="1366"/>
      <c r="J70" s="1366"/>
      <c r="K70" s="233" t="str">
        <f>IF(INSTAL!$U$49=0,"","ECHAP.")</f>
        <v/>
      </c>
    </row>
    <row r="71" spans="1:11" ht="18" customHeight="1">
      <c r="A71" s="233" t="s">
        <v>481</v>
      </c>
      <c r="B71" s="1383"/>
      <c r="C71" s="1335" t="s">
        <v>547</v>
      </c>
      <c r="D71" s="1336"/>
      <c r="E71" s="1336"/>
      <c r="F71" s="1336"/>
      <c r="G71" s="1337"/>
      <c r="H71" s="1383"/>
      <c r="I71" s="1366"/>
      <c r="J71" s="1366"/>
      <c r="K71" s="233" t="str">
        <f>IF(INSTAL!$U$49=0,"","ECHAP.")</f>
        <v/>
      </c>
    </row>
    <row r="72" spans="1:11" ht="18" customHeight="1">
      <c r="A72" s="233" t="s">
        <v>481</v>
      </c>
      <c r="B72" s="1383"/>
      <c r="C72" s="1335" t="s">
        <v>548</v>
      </c>
      <c r="D72" s="1336"/>
      <c r="E72" s="1336"/>
      <c r="F72" s="1336"/>
      <c r="G72" s="1337"/>
      <c r="H72" s="1383"/>
      <c r="I72" s="1366"/>
      <c r="J72" s="1366"/>
      <c r="K72" s="233" t="str">
        <f>IF(INSTAL!$U$49=0,"","ECHAP.")</f>
        <v/>
      </c>
    </row>
    <row r="73" spans="1:11" ht="18">
      <c r="A73" s="233" t="s">
        <v>481</v>
      </c>
      <c r="B73" s="1383"/>
      <c r="C73" s="1335" t="s">
        <v>2488</v>
      </c>
      <c r="D73" s="1336"/>
      <c r="E73" s="1336"/>
      <c r="F73" s="1336"/>
      <c r="G73" s="1337"/>
      <c r="H73" s="1383"/>
      <c r="I73" s="1366"/>
      <c r="J73" s="1366"/>
      <c r="K73" s="233" t="str">
        <f>IF(INSTAL!$U$49=0,"","ECHAP.")</f>
        <v/>
      </c>
    </row>
    <row r="74" spans="1:11" ht="18">
      <c r="A74" s="233" t="s">
        <v>481</v>
      </c>
      <c r="B74" s="1383"/>
      <c r="C74" s="1335" t="s">
        <v>549</v>
      </c>
      <c r="D74" s="1336"/>
      <c r="E74" s="1336"/>
      <c r="F74" s="1336"/>
      <c r="G74" s="1337"/>
      <c r="H74" s="1383"/>
      <c r="I74" s="1366"/>
      <c r="J74" s="1366"/>
      <c r="K74" s="233" t="str">
        <f>IF(INSTAL!$U$49=0,"","ECHAP.")</f>
        <v/>
      </c>
    </row>
    <row r="75" spans="1:11" ht="18">
      <c r="A75" s="233" t="s">
        <v>481</v>
      </c>
      <c r="B75" s="1384"/>
      <c r="C75" s="1392" t="s">
        <v>550</v>
      </c>
      <c r="D75" s="1393"/>
      <c r="E75" s="1393"/>
      <c r="F75" s="1393"/>
      <c r="G75" s="1394"/>
      <c r="H75" s="1384"/>
      <c r="I75" s="1367"/>
      <c r="J75" s="1367"/>
      <c r="K75" s="233" t="str">
        <f>IF(INSTAL!$U$49=0,"","ECHAP.")</f>
        <v/>
      </c>
    </row>
    <row r="76" spans="1:11" ht="18">
      <c r="A76" s="233" t="s">
        <v>481</v>
      </c>
      <c r="B76" s="1382" t="str">
        <f>INSTAL!B61</f>
        <v>COMBUSTIBLE</v>
      </c>
      <c r="C76" s="1335" t="s">
        <v>553</v>
      </c>
      <c r="D76" s="1336"/>
      <c r="E76" s="1336"/>
      <c r="F76" s="1336"/>
      <c r="G76" s="1337"/>
      <c r="H76" s="1382">
        <v>1</v>
      </c>
      <c r="I76" s="1365">
        <f>INSTAL!U61</f>
        <v>0</v>
      </c>
      <c r="J76" s="1365">
        <f>H76*I76</f>
        <v>0</v>
      </c>
      <c r="K76" s="233" t="str">
        <f>IF(INSTAL!$E$61=0,"","COMB.")</f>
        <v/>
      </c>
    </row>
    <row r="77" spans="1:11" ht="18">
      <c r="A77" s="233" t="s">
        <v>481</v>
      </c>
      <c r="B77" s="1383"/>
      <c r="C77" s="1335" t="s">
        <v>2490</v>
      </c>
      <c r="D77" s="1336"/>
      <c r="E77" s="1336"/>
      <c r="F77" s="1336"/>
      <c r="G77" s="1337"/>
      <c r="H77" s="1383"/>
      <c r="I77" s="1366"/>
      <c r="J77" s="1366"/>
      <c r="K77" s="233" t="str">
        <f>IF(INSTAL!$E$61=0,"","COMB.")</f>
        <v/>
      </c>
    </row>
    <row r="78" spans="1:11" ht="18">
      <c r="A78" s="233" t="s">
        <v>481</v>
      </c>
      <c r="B78" s="1383"/>
      <c r="C78" s="1335" t="str">
        <f>"capacité de "&amp;INSTAL!D61&amp;" litres équipée de :"</f>
        <v>capacité de 25000 litres équipée de :</v>
      </c>
      <c r="D78" s="1336"/>
      <c r="E78" s="1336"/>
      <c r="F78" s="1336"/>
      <c r="G78" s="1337"/>
      <c r="H78" s="1383"/>
      <c r="I78" s="1366"/>
      <c r="J78" s="1366"/>
      <c r="K78" s="233" t="str">
        <f>IF(INSTAL!$E$61=0,"","COMB.")</f>
        <v/>
      </c>
    </row>
    <row r="79" spans="1:11" ht="18" customHeight="1">
      <c r="A79" s="233" t="s">
        <v>481</v>
      </c>
      <c r="B79" s="1383"/>
      <c r="C79" s="1335" t="s">
        <v>2491</v>
      </c>
      <c r="D79" s="1336"/>
      <c r="E79" s="1336"/>
      <c r="F79" s="1336"/>
      <c r="G79" s="1337"/>
      <c r="H79" s="1383"/>
      <c r="I79" s="1366"/>
      <c r="J79" s="1366"/>
      <c r="K79" s="233" t="str">
        <f>IF(INSTAL!$E$61=0,"","COMB.")</f>
        <v/>
      </c>
    </row>
    <row r="80" spans="1:11" ht="18" customHeight="1">
      <c r="A80" s="233" t="s">
        <v>481</v>
      </c>
      <c r="B80" s="1383"/>
      <c r="C80" s="1335" t="s">
        <v>2494</v>
      </c>
      <c r="D80" s="1336"/>
      <c r="E80" s="1336"/>
      <c r="F80" s="1336"/>
      <c r="G80" s="1337"/>
      <c r="H80" s="1383"/>
      <c r="I80" s="1366"/>
      <c r="J80" s="1366"/>
      <c r="K80" s="233" t="str">
        <f>IF(INSTAL!$E$61=0,"","COMB.")</f>
        <v/>
      </c>
    </row>
    <row r="81" spans="1:26" ht="18" customHeight="1">
      <c r="A81" s="233" t="s">
        <v>481</v>
      </c>
      <c r="B81" s="1383"/>
      <c r="C81" s="1335" t="s">
        <v>554</v>
      </c>
      <c r="D81" s="1336"/>
      <c r="E81" s="1336"/>
      <c r="F81" s="1336"/>
      <c r="G81" s="1337"/>
      <c r="H81" s="1383"/>
      <c r="I81" s="1366"/>
      <c r="J81" s="1366"/>
      <c r="K81" s="233" t="str">
        <f>IF(INSTAL!$E$61=0,"","COMB.")</f>
        <v/>
      </c>
    </row>
    <row r="82" spans="1:26" ht="18" customHeight="1">
      <c r="A82" s="233" t="s">
        <v>481</v>
      </c>
      <c r="B82" s="1383"/>
      <c r="C82" s="1335" t="s">
        <v>555</v>
      </c>
      <c r="D82" s="1336"/>
      <c r="E82" s="1336"/>
      <c r="F82" s="1336"/>
      <c r="G82" s="1337"/>
      <c r="H82" s="1383"/>
      <c r="I82" s="1366"/>
      <c r="J82" s="1366"/>
      <c r="K82" s="233" t="str">
        <f>IF(INSTAL!$E$61=0,"","COMB.")</f>
        <v/>
      </c>
    </row>
    <row r="83" spans="1:26" ht="18" customHeight="1">
      <c r="A83" s="233" t="s">
        <v>481</v>
      </c>
      <c r="B83" s="1383"/>
      <c r="C83" s="1335" t="s">
        <v>2495</v>
      </c>
      <c r="D83" s="1336"/>
      <c r="E83" s="1336"/>
      <c r="F83" s="1336"/>
      <c r="G83" s="1337"/>
      <c r="H83" s="1383"/>
      <c r="I83" s="1366"/>
      <c r="J83" s="1366"/>
      <c r="K83" s="233" t="str">
        <f>IF(INSTAL!$E$61=0,"","COMB.")</f>
        <v/>
      </c>
    </row>
    <row r="84" spans="1:26" ht="18" customHeight="1">
      <c r="A84" s="233" t="s">
        <v>481</v>
      </c>
      <c r="B84" s="1383"/>
      <c r="C84" s="1335" t="s">
        <v>2451</v>
      </c>
      <c r="D84" s="1336"/>
      <c r="E84" s="1336"/>
      <c r="F84" s="1336"/>
      <c r="G84" s="1337"/>
      <c r="H84" s="1383"/>
      <c r="I84" s="1366"/>
      <c r="J84" s="1366"/>
      <c r="K84" s="233" t="str">
        <f>IF(INSTAL!$E$61=0,"","COMB.")</f>
        <v/>
      </c>
    </row>
    <row r="85" spans="1:26" ht="18" customHeight="1">
      <c r="A85" s="233" t="s">
        <v>481</v>
      </c>
      <c r="B85" s="1383"/>
      <c r="C85" s="1335" t="s">
        <v>1293</v>
      </c>
      <c r="D85" s="1336"/>
      <c r="E85" s="1336"/>
      <c r="F85" s="1336"/>
      <c r="G85" s="1337"/>
      <c r="H85" s="1383"/>
      <c r="I85" s="1366"/>
      <c r="J85" s="1366"/>
      <c r="K85" s="233" t="str">
        <f>IF(INSTAL!$E$61=0,"","COMB.")</f>
        <v/>
      </c>
    </row>
    <row r="86" spans="1:26" ht="18" customHeight="1">
      <c r="A86" s="233" t="s">
        <v>481</v>
      </c>
      <c r="B86" s="1383"/>
      <c r="C86" s="1335" t="s">
        <v>2496</v>
      </c>
      <c r="D86" s="1336"/>
      <c r="E86" s="1336"/>
      <c r="F86" s="1336"/>
      <c r="G86" s="1337"/>
      <c r="H86" s="1383"/>
      <c r="I86" s="1366"/>
      <c r="J86" s="1366"/>
      <c r="K86" s="233" t="str">
        <f>IF(INSTAL!$E$61=0,"","COMB.")</f>
        <v/>
      </c>
    </row>
    <row r="87" spans="1:26" ht="18" customHeight="1">
      <c r="A87" s="233" t="s">
        <v>481</v>
      </c>
      <c r="B87" s="1383"/>
      <c r="C87" s="1335" t="s">
        <v>2497</v>
      </c>
      <c r="D87" s="1336"/>
      <c r="E87" s="1336"/>
      <c r="F87" s="1336"/>
      <c r="G87" s="1337"/>
      <c r="H87" s="1383"/>
      <c r="I87" s="1366"/>
      <c r="J87" s="1366"/>
      <c r="K87" s="233" t="str">
        <f>IF(INSTAL!$E$61=0,"","COMB.")</f>
        <v/>
      </c>
      <c r="X87" s="606"/>
      <c r="Y87" s="606"/>
      <c r="Z87" s="606"/>
    </row>
    <row r="88" spans="1:26" ht="18" customHeight="1">
      <c r="A88" s="233" t="s">
        <v>481</v>
      </c>
      <c r="B88" s="1383"/>
      <c r="C88" s="1335" t="s">
        <v>2498</v>
      </c>
      <c r="D88" s="1336"/>
      <c r="E88" s="1336"/>
      <c r="F88" s="1336"/>
      <c r="G88" s="1337"/>
      <c r="H88" s="1383"/>
      <c r="I88" s="1366"/>
      <c r="J88" s="1366"/>
      <c r="K88" s="233" t="str">
        <f>IF(INSTAL!$E$61=0,"","COMB.")</f>
        <v/>
      </c>
      <c r="X88" s="607"/>
      <c r="Y88"/>
      <c r="Z88"/>
    </row>
    <row r="89" spans="1:26" ht="18" customHeight="1">
      <c r="A89" s="233" t="s">
        <v>481</v>
      </c>
      <c r="B89" s="1383"/>
      <c r="C89" s="1335" t="s">
        <v>2500</v>
      </c>
      <c r="D89" s="1336"/>
      <c r="E89" s="1336"/>
      <c r="F89" s="1336"/>
      <c r="G89" s="1337"/>
      <c r="H89" s="1383"/>
      <c r="I89" s="1366"/>
      <c r="J89" s="1366"/>
      <c r="K89" s="233" t="str">
        <f>IF(INSTAL!$E$61=0,"","COMB.")</f>
        <v/>
      </c>
      <c r="X89" s="608"/>
      <c r="Y89"/>
      <c r="Z89"/>
    </row>
    <row r="90" spans="1:26" ht="18" customHeight="1">
      <c r="A90" s="233" t="s">
        <v>481</v>
      </c>
      <c r="B90" s="1383"/>
      <c r="C90" s="1335" t="s">
        <v>2499</v>
      </c>
      <c r="D90" s="1336"/>
      <c r="E90" s="1336"/>
      <c r="F90" s="1336"/>
      <c r="G90" s="1337"/>
      <c r="H90" s="1383"/>
      <c r="I90" s="1366"/>
      <c r="J90" s="1366"/>
      <c r="K90" s="233" t="str">
        <f>IF(INSTAL!$E$61=0,"","COMB.")</f>
        <v/>
      </c>
      <c r="X90" s="608"/>
      <c r="Y90"/>
      <c r="Z90"/>
    </row>
    <row r="91" spans="1:26" ht="18" customHeight="1">
      <c r="A91" s="233" t="s">
        <v>481</v>
      </c>
      <c r="B91" s="1383"/>
      <c r="C91" s="1335" t="s">
        <v>2501</v>
      </c>
      <c r="D91" s="1336"/>
      <c r="E91" s="1336"/>
      <c r="F91" s="1336"/>
      <c r="G91" s="1337"/>
      <c r="H91" s="1383"/>
      <c r="I91" s="1366"/>
      <c r="J91" s="1366"/>
      <c r="K91" s="233" t="str">
        <f>IF(INSTAL!$E$61=0,"","COMB.")</f>
        <v/>
      </c>
      <c r="X91" s="608"/>
      <c r="Y91"/>
      <c r="Z91"/>
    </row>
    <row r="92" spans="1:26" ht="18" customHeight="1">
      <c r="A92" s="233" t="s">
        <v>481</v>
      </c>
      <c r="B92" s="1383"/>
      <c r="C92" s="1335" t="s">
        <v>2492</v>
      </c>
      <c r="D92" s="1336"/>
      <c r="E92" s="1336"/>
      <c r="F92" s="1336"/>
      <c r="G92" s="1337"/>
      <c r="H92" s="1383"/>
      <c r="I92" s="1366"/>
      <c r="J92" s="1366"/>
      <c r="K92" s="233" t="str">
        <f>IF(INSTAL!$E$61=0,"","COMB.")</f>
        <v/>
      </c>
      <c r="X92" s="608"/>
      <c r="Y92"/>
      <c r="Z92"/>
    </row>
    <row r="93" spans="1:26" ht="18" customHeight="1">
      <c r="A93" s="233" t="s">
        <v>481</v>
      </c>
      <c r="B93" s="1383"/>
      <c r="C93" s="1335" t="s">
        <v>2493</v>
      </c>
      <c r="D93" s="1336"/>
      <c r="E93" s="1336"/>
      <c r="F93" s="1336"/>
      <c r="G93" s="1337"/>
      <c r="H93" s="1383"/>
      <c r="I93" s="1366"/>
      <c r="J93" s="1366"/>
      <c r="K93" s="233" t="str">
        <f>IF(INSTAL!$E$61=0,"","COMB.")</f>
        <v/>
      </c>
      <c r="X93" s="608"/>
      <c r="Y93"/>
      <c r="Z93"/>
    </row>
    <row r="94" spans="1:26" ht="18">
      <c r="A94" s="233" t="s">
        <v>481</v>
      </c>
      <c r="B94" s="1384"/>
      <c r="C94" s="1392" t="s">
        <v>1295</v>
      </c>
      <c r="D94" s="1393"/>
      <c r="E94" s="1393"/>
      <c r="F94" s="1393"/>
      <c r="G94" s="1394"/>
      <c r="H94" s="1384"/>
      <c r="I94" s="1367"/>
      <c r="J94" s="1367"/>
      <c r="K94" s="233" t="str">
        <f>IF(INSTAL!$E$61=0,"","COMB.")</f>
        <v/>
      </c>
      <c r="X94" s="608"/>
      <c r="Y94"/>
      <c r="Z94"/>
    </row>
    <row r="95" spans="1:26" ht="18">
      <c r="A95" s="233" t="s">
        <v>481</v>
      </c>
      <c r="B95" s="1329" t="str">
        <f>INSTAL!B83</f>
        <v>CIRCUIT DE REFROIDISSEMENT</v>
      </c>
      <c r="C95" s="1335" t="s">
        <v>2504</v>
      </c>
      <c r="D95" s="1336"/>
      <c r="E95" s="1336"/>
      <c r="F95" s="1336"/>
      <c r="G95" s="1337"/>
      <c r="H95" s="1382">
        <v>1</v>
      </c>
      <c r="I95" s="1365">
        <f>INSTAL!U83</f>
        <v>0</v>
      </c>
      <c r="J95" s="1365">
        <f>H95*I95</f>
        <v>0</v>
      </c>
      <c r="K95" s="233" t="str">
        <f>IF(INSTAL!$U$83=0,"","REFROID.")</f>
        <v/>
      </c>
      <c r="L95" s="29">
        <f>INSTAL!C79</f>
        <v>0</v>
      </c>
      <c r="X95" s="609"/>
      <c r="Y95"/>
      <c r="Z95"/>
    </row>
    <row r="96" spans="1:26" ht="18">
      <c r="A96" s="233" t="s">
        <v>481</v>
      </c>
      <c r="B96" s="1330"/>
      <c r="C96" s="1335" t="s">
        <v>2505</v>
      </c>
      <c r="D96" s="1336"/>
      <c r="E96" s="1336"/>
      <c r="F96" s="1336"/>
      <c r="G96" s="1337"/>
      <c r="H96" s="1383"/>
      <c r="I96" s="1366"/>
      <c r="J96" s="1366"/>
      <c r="K96" s="233" t="str">
        <f>IF(INSTAL!$U$83=0,"","REFROID.")</f>
        <v/>
      </c>
      <c r="X96" s="609"/>
      <c r="Y96"/>
      <c r="Z96"/>
    </row>
    <row r="97" spans="1:26" ht="18">
      <c r="A97" s="233" t="s">
        <v>481</v>
      </c>
      <c r="B97" s="1330"/>
      <c r="C97" s="1335" t="s">
        <v>2506</v>
      </c>
      <c r="D97" s="1336"/>
      <c r="E97" s="1336"/>
      <c r="F97" s="1336"/>
      <c r="G97" s="1337"/>
      <c r="H97" s="1383"/>
      <c r="I97" s="1366"/>
      <c r="J97" s="1366"/>
      <c r="K97" s="233" t="str">
        <f>IF(INSTAL!$U$83=0,"","REFROID.")</f>
        <v/>
      </c>
      <c r="X97" s="609"/>
      <c r="Y97"/>
      <c r="Z97"/>
    </row>
    <row r="98" spans="1:26" ht="18" customHeight="1">
      <c r="A98" s="233" t="s">
        <v>481</v>
      </c>
      <c r="B98" s="1330"/>
      <c r="C98" s="1335" t="s">
        <v>2507</v>
      </c>
      <c r="D98" s="1336"/>
      <c r="E98" s="1336"/>
      <c r="F98" s="1336"/>
      <c r="G98" s="1337"/>
      <c r="H98" s="1383"/>
      <c r="I98" s="1366"/>
      <c r="J98" s="1366"/>
      <c r="K98" s="233" t="str">
        <f>IF(INSTAL!$U$83=0,"","REFROID.")</f>
        <v/>
      </c>
      <c r="L98" s="29">
        <f>INSTAL!C80</f>
        <v>0</v>
      </c>
      <c r="X98" s="609"/>
      <c r="Y98"/>
      <c r="Z98"/>
    </row>
    <row r="99" spans="1:26" ht="18" customHeight="1">
      <c r="A99" s="233" t="s">
        <v>481</v>
      </c>
      <c r="B99" s="1330"/>
      <c r="C99" s="1335" t="s">
        <v>2508</v>
      </c>
      <c r="D99" s="1336"/>
      <c r="E99" s="1336"/>
      <c r="F99" s="1336"/>
      <c r="G99" s="1337"/>
      <c r="H99" s="1383"/>
      <c r="I99" s="1366"/>
      <c r="J99" s="1366"/>
      <c r="K99" s="233" t="str">
        <f>IF(INSTAL!$U$83=0,"","REFROID.")</f>
        <v/>
      </c>
      <c r="L99" s="29">
        <f>INSTAL!C81</f>
        <v>0</v>
      </c>
      <c r="X99" s="609"/>
      <c r="Y99"/>
      <c r="Z99"/>
    </row>
    <row r="100" spans="1:26" ht="18" customHeight="1">
      <c r="A100" s="233" t="s">
        <v>481</v>
      </c>
      <c r="B100" s="1330"/>
      <c r="C100" s="1335" t="s">
        <v>2509</v>
      </c>
      <c r="D100" s="1336"/>
      <c r="E100" s="1336"/>
      <c r="F100" s="1336"/>
      <c r="G100" s="1337"/>
      <c r="H100" s="1383"/>
      <c r="I100" s="1366"/>
      <c r="J100" s="1366"/>
      <c r="K100" s="233" t="str">
        <f>IF(INSTAL!$U$83=0,"","REFROID.")</f>
        <v/>
      </c>
      <c r="X100" s="609"/>
      <c r="Y100"/>
      <c r="Z100"/>
    </row>
    <row r="101" spans="1:26" ht="18" customHeight="1">
      <c r="A101" s="233" t="s">
        <v>481</v>
      </c>
      <c r="B101" s="1330"/>
      <c r="C101" s="1335" t="s">
        <v>2510</v>
      </c>
      <c r="D101" s="1336"/>
      <c r="E101" s="1336"/>
      <c r="F101" s="1336"/>
      <c r="G101" s="1337"/>
      <c r="H101" s="1383"/>
      <c r="I101" s="1366"/>
      <c r="J101" s="1366"/>
      <c r="K101" s="233" t="str">
        <f>IF(INSTAL!$U$83=0,"","REFROID.")</f>
        <v/>
      </c>
      <c r="X101" s="609"/>
      <c r="Y101"/>
      <c r="Z101"/>
    </row>
    <row r="102" spans="1:26" ht="18" customHeight="1">
      <c r="A102" s="233" t="s">
        <v>481</v>
      </c>
      <c r="B102" s="1330"/>
      <c r="C102" s="1335" t="s">
        <v>2511</v>
      </c>
      <c r="D102" s="1336"/>
      <c r="E102" s="1336"/>
      <c r="F102" s="1336"/>
      <c r="G102" s="1337"/>
      <c r="H102" s="1383"/>
      <c r="I102" s="1366"/>
      <c r="J102" s="1366"/>
      <c r="K102" s="233" t="str">
        <f>IF(INSTAL!$U$83=0,"","REFROID.")</f>
        <v/>
      </c>
      <c r="X102" s="609"/>
      <c r="Z102"/>
    </row>
    <row r="103" spans="1:26" ht="18">
      <c r="A103" s="233" t="s">
        <v>481</v>
      </c>
      <c r="B103" s="1330"/>
      <c r="C103" s="1335" t="s">
        <v>2512</v>
      </c>
      <c r="D103" s="1336"/>
      <c r="E103" s="1336"/>
      <c r="F103" s="1336"/>
      <c r="G103" s="1337"/>
      <c r="H103" s="1383"/>
      <c r="I103" s="1366"/>
      <c r="J103" s="1366"/>
      <c r="K103" s="233" t="str">
        <f>IF(INSTAL!$U$83=0,"","REFROID.")</f>
        <v/>
      </c>
      <c r="X103" s="609"/>
      <c r="Z103"/>
    </row>
    <row r="104" spans="1:26" ht="18">
      <c r="A104" s="233" t="s">
        <v>481</v>
      </c>
      <c r="B104" s="1330"/>
      <c r="C104" s="1335" t="s">
        <v>2513</v>
      </c>
      <c r="D104" s="1336"/>
      <c r="E104" s="1336"/>
      <c r="F104" s="1336"/>
      <c r="G104" s="1337"/>
      <c r="H104" s="1383"/>
      <c r="I104" s="1366"/>
      <c r="J104" s="1366"/>
      <c r="K104" s="233" t="str">
        <f>IF(INSTAL!$U$83=0,"","REFROID.")</f>
        <v/>
      </c>
      <c r="X104" s="609"/>
      <c r="Z104"/>
    </row>
    <row r="105" spans="1:26" ht="18">
      <c r="A105" s="233" t="s">
        <v>481</v>
      </c>
      <c r="B105" s="1330"/>
      <c r="C105" s="1335" t="s">
        <v>2514</v>
      </c>
      <c r="D105" s="1336"/>
      <c r="E105" s="1336"/>
      <c r="F105" s="1336"/>
      <c r="G105" s="1337"/>
      <c r="H105" s="1383"/>
      <c r="I105" s="1366"/>
      <c r="J105" s="1366"/>
      <c r="K105" s="233" t="str">
        <f>IF(INSTAL!$U$83=0,"","REFROID.")</f>
        <v/>
      </c>
      <c r="X105" s="609"/>
      <c r="Z105"/>
    </row>
    <row r="106" spans="1:26">
      <c r="A106" s="233" t="s">
        <v>481</v>
      </c>
      <c r="B106" s="1330"/>
      <c r="C106" s="1414" t="s">
        <v>2516</v>
      </c>
      <c r="D106" s="1415"/>
      <c r="E106" s="1415"/>
      <c r="F106" s="1415"/>
      <c r="G106" s="1416"/>
      <c r="H106" s="1383"/>
      <c r="I106" s="1366"/>
      <c r="J106" s="1366"/>
      <c r="K106" s="233" t="str">
        <f>IF(INSTAL!$U$83=0,"","REFROID.")</f>
        <v/>
      </c>
      <c r="Z106"/>
    </row>
    <row r="107" spans="1:26">
      <c r="A107" s="233" t="s">
        <v>481</v>
      </c>
      <c r="B107" s="1330"/>
      <c r="C107" s="1414" t="s">
        <v>2515</v>
      </c>
      <c r="D107" s="1415"/>
      <c r="E107" s="1415"/>
      <c r="F107" s="1415"/>
      <c r="G107" s="1416"/>
      <c r="H107" s="1383"/>
      <c r="I107" s="1366"/>
      <c r="J107" s="1366"/>
      <c r="K107" s="233" t="str">
        <f>IF(INSTAL!$U$83=0,"","REFROID.")</f>
        <v/>
      </c>
      <c r="Z107"/>
    </row>
    <row r="108" spans="1:26" ht="18" customHeight="1">
      <c r="A108" s="233" t="s">
        <v>481</v>
      </c>
      <c r="B108" s="1330"/>
      <c r="C108" s="1335" t="s">
        <v>2518</v>
      </c>
      <c r="D108" s="1336"/>
      <c r="E108" s="1336"/>
      <c r="F108" s="1336"/>
      <c r="G108" s="1337"/>
      <c r="H108" s="1383"/>
      <c r="I108" s="1366"/>
      <c r="J108" s="1366"/>
      <c r="K108" s="233" t="str">
        <f>IF(INSTAL!$U$83=0,"","REFROID.")</f>
        <v/>
      </c>
      <c r="Z108"/>
    </row>
    <row r="109" spans="1:26" ht="18" customHeight="1">
      <c r="A109" s="233" t="s">
        <v>481</v>
      </c>
      <c r="B109" s="1330"/>
      <c r="C109" s="1335" t="s">
        <v>2517</v>
      </c>
      <c r="D109" s="1336"/>
      <c r="E109" s="1336"/>
      <c r="F109" s="1336"/>
      <c r="G109" s="1337"/>
      <c r="H109" s="1383"/>
      <c r="I109" s="1366"/>
      <c r="J109" s="1366"/>
      <c r="K109" s="233" t="str">
        <f>IF(INSTAL!$U$83=0,"","REFROID.")</f>
        <v/>
      </c>
      <c r="Z109"/>
    </row>
    <row r="110" spans="1:26" ht="18" customHeight="1">
      <c r="A110" s="233" t="s">
        <v>481</v>
      </c>
      <c r="B110" s="1330"/>
      <c r="C110" s="1335" t="s">
        <v>2502</v>
      </c>
      <c r="D110" s="1336"/>
      <c r="E110" s="1336"/>
      <c r="F110" s="1336"/>
      <c r="G110" s="1337"/>
      <c r="H110" s="1383"/>
      <c r="I110" s="1366"/>
      <c r="J110" s="1366"/>
      <c r="K110" s="233" t="str">
        <f>IF(INSTAL!$U$83=0,"","REFROID.")</f>
        <v/>
      </c>
    </row>
    <row r="111" spans="1:26" ht="18" customHeight="1">
      <c r="A111" s="233" t="s">
        <v>481</v>
      </c>
      <c r="B111" s="1330"/>
      <c r="C111" s="1335" t="s">
        <v>2503</v>
      </c>
      <c r="D111" s="1336"/>
      <c r="E111" s="1336"/>
      <c r="F111" s="1336"/>
      <c r="G111" s="1337"/>
      <c r="H111" s="1383"/>
      <c r="I111" s="1366"/>
      <c r="J111" s="1366"/>
      <c r="K111" s="233" t="str">
        <f>IF(INSTAL!$U$83=0,"","REFROID.")</f>
        <v/>
      </c>
    </row>
    <row r="112" spans="1:26" ht="18" customHeight="1">
      <c r="A112" s="233" t="s">
        <v>481</v>
      </c>
      <c r="B112" s="1330"/>
      <c r="C112" s="1335" t="s">
        <v>2520</v>
      </c>
      <c r="D112" s="1336"/>
      <c r="E112" s="1336"/>
      <c r="F112" s="1336"/>
      <c r="G112" s="1337"/>
      <c r="H112" s="1383"/>
      <c r="I112" s="1366"/>
      <c r="J112" s="1366"/>
      <c r="K112" s="233" t="str">
        <f>IF(INSTAL!$U$83=0,"","REFROID.")</f>
        <v/>
      </c>
    </row>
    <row r="113" spans="1:11" ht="18" customHeight="1">
      <c r="A113" s="233" t="s">
        <v>481</v>
      </c>
      <c r="B113" s="1330"/>
      <c r="C113" s="1335" t="s">
        <v>2519</v>
      </c>
      <c r="D113" s="1336"/>
      <c r="E113" s="1336"/>
      <c r="F113" s="1336"/>
      <c r="G113" s="1337"/>
      <c r="H113" s="1383"/>
      <c r="I113" s="1366"/>
      <c r="J113" s="1366"/>
      <c r="K113" s="233" t="str">
        <f>IF(INSTAL!$U$83=0,"","REFROID.")</f>
        <v/>
      </c>
    </row>
    <row r="114" spans="1:11" ht="18" customHeight="1">
      <c r="A114" s="233" t="s">
        <v>481</v>
      </c>
      <c r="B114" s="1330"/>
      <c r="C114" s="1335" t="s">
        <v>2521</v>
      </c>
      <c r="D114" s="1336"/>
      <c r="E114" s="1336"/>
      <c r="F114" s="1336"/>
      <c r="G114" s="1337"/>
      <c r="H114" s="1383"/>
      <c r="I114" s="1366"/>
      <c r="J114" s="1366"/>
      <c r="K114" s="233" t="str">
        <f>IF(INSTAL!$U$83=0,"","REFROID.")</f>
        <v/>
      </c>
    </row>
    <row r="115" spans="1:11" ht="18" customHeight="1">
      <c r="A115" s="233" t="s">
        <v>481</v>
      </c>
      <c r="B115" s="1330"/>
      <c r="C115" s="1335" t="s">
        <v>2522</v>
      </c>
      <c r="D115" s="1336"/>
      <c r="E115" s="1336"/>
      <c r="F115" s="1336"/>
      <c r="G115" s="1337"/>
      <c r="H115" s="1383"/>
      <c r="I115" s="1366"/>
      <c r="J115" s="1366"/>
      <c r="K115" s="233" t="str">
        <f>IF(INSTAL!$U$83=0,"","REFROID.")</f>
        <v/>
      </c>
    </row>
    <row r="116" spans="1:11" ht="18" customHeight="1">
      <c r="A116" s="233" t="s">
        <v>481</v>
      </c>
      <c r="B116" s="1330"/>
      <c r="C116" s="1335" t="s">
        <v>2524</v>
      </c>
      <c r="D116" s="1336"/>
      <c r="E116" s="1336"/>
      <c r="F116" s="1336"/>
      <c r="G116" s="1337"/>
      <c r="H116" s="1383"/>
      <c r="I116" s="1366"/>
      <c r="J116" s="1366"/>
      <c r="K116" s="233" t="str">
        <f>IF(INSTAL!$U$83=0,"","REFROID.")</f>
        <v/>
      </c>
    </row>
    <row r="117" spans="1:11" ht="18" customHeight="1">
      <c r="A117" s="233" t="s">
        <v>481</v>
      </c>
      <c r="B117" s="1330"/>
      <c r="C117" s="1335" t="s">
        <v>2523</v>
      </c>
      <c r="D117" s="1336"/>
      <c r="E117" s="1336"/>
      <c r="F117" s="1336"/>
      <c r="G117" s="1337"/>
      <c r="H117" s="1383"/>
      <c r="I117" s="1366"/>
      <c r="J117" s="1366"/>
      <c r="K117" s="233" t="str">
        <f>IF(INSTAL!$U$83=0,"","REFROID.")</f>
        <v/>
      </c>
    </row>
    <row r="118" spans="1:11" ht="18">
      <c r="A118" s="233" t="s">
        <v>481</v>
      </c>
      <c r="B118" s="1331"/>
      <c r="C118" s="1392" t="s">
        <v>2525</v>
      </c>
      <c r="D118" s="1393"/>
      <c r="E118" s="1393"/>
      <c r="F118" s="1393"/>
      <c r="G118" s="1394"/>
      <c r="H118" s="1384"/>
      <c r="I118" s="1367"/>
      <c r="J118" s="1367"/>
      <c r="K118" s="233" t="str">
        <f>IF(INSTAL!$U$83=0,"","REFROID.")</f>
        <v/>
      </c>
    </row>
    <row r="119" spans="1:11" ht="18" customHeight="1">
      <c r="A119" s="233" t="s">
        <v>481</v>
      </c>
      <c r="B119" s="1382" t="str">
        <f>INSTAL!B105</f>
        <v>INSONORISATION</v>
      </c>
      <c r="C119" s="1414" t="s">
        <v>2527</v>
      </c>
      <c r="D119" s="1415"/>
      <c r="E119" s="1415"/>
      <c r="F119" s="1415"/>
      <c r="G119" s="1416"/>
      <c r="H119" s="1382">
        <v>1</v>
      </c>
      <c r="I119" s="1365">
        <f>INSTAL!U105</f>
        <v>4711.8729646150896</v>
      </c>
      <c r="J119" s="1365">
        <f>H119*I119</f>
        <v>4711.8729646150896</v>
      </c>
      <c r="K119" s="233" t="str">
        <f>IF(INSTAL!$U$105=0,"","INSONO.")</f>
        <v>INSONO.</v>
      </c>
    </row>
    <row r="120" spans="1:11" ht="18" customHeight="1">
      <c r="A120" s="233" t="s">
        <v>481</v>
      </c>
      <c r="B120" s="1383"/>
      <c r="C120" s="1414" t="s">
        <v>2528</v>
      </c>
      <c r="D120" s="1415"/>
      <c r="E120" s="1415"/>
      <c r="F120" s="1415"/>
      <c r="G120" s="1416"/>
      <c r="H120" s="1383"/>
      <c r="I120" s="1366"/>
      <c r="J120" s="1366"/>
      <c r="K120" s="233" t="str">
        <f>IF(INSTAL!$U$105=0,"","INSONO.")</f>
        <v>INSONO.</v>
      </c>
    </row>
    <row r="121" spans="1:11" ht="18" customHeight="1">
      <c r="A121" s="233" t="s">
        <v>481</v>
      </c>
      <c r="B121" s="1383"/>
      <c r="C121" s="1414" t="s">
        <v>2529</v>
      </c>
      <c r="D121" s="1415"/>
      <c r="E121" s="1415"/>
      <c r="F121" s="1415"/>
      <c r="G121" s="1416"/>
      <c r="H121" s="1383"/>
      <c r="I121" s="1366"/>
      <c r="J121" s="1366"/>
      <c r="K121" s="233" t="str">
        <f>IF(INSTAL!$U$105=0,"","INSONO.")</f>
        <v>INSONO.</v>
      </c>
    </row>
    <row r="122" spans="1:11" ht="18" customHeight="1">
      <c r="A122" s="233" t="s">
        <v>481</v>
      </c>
      <c r="B122" s="1383"/>
      <c r="C122" s="1335" t="s">
        <v>2535</v>
      </c>
      <c r="D122" s="1336"/>
      <c r="E122" s="1336"/>
      <c r="F122" s="1336"/>
      <c r="G122" s="1337"/>
      <c r="H122" s="1383"/>
      <c r="I122" s="1366"/>
      <c r="J122" s="1366"/>
      <c r="K122" s="233" t="str">
        <f>IF(INSTAL!$U$105=0,"","INSONO.")</f>
        <v>INSONO.</v>
      </c>
    </row>
    <row r="123" spans="1:11" ht="18" customHeight="1">
      <c r="A123" s="233" t="s">
        <v>481</v>
      </c>
      <c r="B123" s="1383"/>
      <c r="C123" s="1444" t="s">
        <v>2536</v>
      </c>
      <c r="D123" s="1445"/>
      <c r="E123" s="1445"/>
      <c r="F123" s="1445"/>
      <c r="G123" s="1446"/>
      <c r="H123" s="1383"/>
      <c r="I123" s="1366"/>
      <c r="J123" s="1366"/>
      <c r="K123" s="233" t="str">
        <f>IF(INSTAL!$U$105=0,"","INSONO.")</f>
        <v>INSONO.</v>
      </c>
    </row>
    <row r="124" spans="1:11" ht="18" customHeight="1">
      <c r="A124" s="233" t="s">
        <v>481</v>
      </c>
      <c r="B124" s="1383"/>
      <c r="C124" s="1444" t="s">
        <v>2537</v>
      </c>
      <c r="D124" s="1445"/>
      <c r="E124" s="1445"/>
      <c r="F124" s="1445"/>
      <c r="G124" s="1446"/>
      <c r="H124" s="1383"/>
      <c r="I124" s="1366"/>
      <c r="J124" s="1366"/>
      <c r="K124" s="233" t="str">
        <f>IF(INSTAL!$U$105=0,"","INSONO.")</f>
        <v>INSONO.</v>
      </c>
    </row>
    <row r="125" spans="1:11" ht="18">
      <c r="A125" s="233" t="s">
        <v>481</v>
      </c>
      <c r="B125" s="1383"/>
      <c r="C125" s="1362" t="s">
        <v>2530</v>
      </c>
      <c r="D125" s="1363"/>
      <c r="E125" s="1363"/>
      <c r="F125" s="1363"/>
      <c r="G125" s="1364"/>
      <c r="H125" s="1383"/>
      <c r="I125" s="1366"/>
      <c r="J125" s="1366"/>
      <c r="K125" s="233" t="str">
        <f>IF(INSTAL!$U$105=0,"","INSONO.")</f>
        <v>INSONO.</v>
      </c>
    </row>
    <row r="126" spans="1:11" ht="18">
      <c r="A126" s="233" t="s">
        <v>481</v>
      </c>
      <c r="B126" s="1383"/>
      <c r="C126" s="1362" t="s">
        <v>2531</v>
      </c>
      <c r="D126" s="1363"/>
      <c r="E126" s="1363"/>
      <c r="F126" s="1363"/>
      <c r="G126" s="1364"/>
      <c r="H126" s="1383"/>
      <c r="I126" s="1366"/>
      <c r="J126" s="1366"/>
      <c r="K126" s="233" t="str">
        <f>IF(INSTAL!$U$105=0,"","INSONO.")</f>
        <v>INSONO.</v>
      </c>
    </row>
    <row r="127" spans="1:11" ht="18">
      <c r="A127" s="233" t="s">
        <v>481</v>
      </c>
      <c r="B127" s="1383"/>
      <c r="C127" s="1362" t="s">
        <v>2532</v>
      </c>
      <c r="D127" s="1363"/>
      <c r="E127" s="1363"/>
      <c r="F127" s="1363"/>
      <c r="G127" s="1364"/>
      <c r="H127" s="1383"/>
      <c r="I127" s="1366"/>
      <c r="J127" s="1366"/>
      <c r="K127" s="233" t="str">
        <f>IF(INSTAL!$U$105=0,"","INSONO.")</f>
        <v>INSONO.</v>
      </c>
    </row>
    <row r="128" spans="1:11" ht="18">
      <c r="A128" s="233" t="s">
        <v>481</v>
      </c>
      <c r="B128" s="1383"/>
      <c r="C128" s="1362" t="s">
        <v>2531</v>
      </c>
      <c r="D128" s="1363"/>
      <c r="E128" s="1363"/>
      <c r="F128" s="1363"/>
      <c r="G128" s="1364"/>
      <c r="H128" s="1383"/>
      <c r="I128" s="1366"/>
      <c r="J128" s="1366"/>
      <c r="K128" s="233" t="str">
        <f>IF(INSTAL!$U$105=0,"","INSONO.")</f>
        <v>INSONO.</v>
      </c>
    </row>
    <row r="129" spans="1:11" ht="18">
      <c r="A129" s="233" t="s">
        <v>481</v>
      </c>
      <c r="B129" s="1383"/>
      <c r="C129" s="1335" t="s">
        <v>2533</v>
      </c>
      <c r="D129" s="1336"/>
      <c r="E129" s="1336"/>
      <c r="F129" s="1336"/>
      <c r="G129" s="1337"/>
      <c r="H129" s="1383"/>
      <c r="I129" s="1366"/>
      <c r="J129" s="1366"/>
      <c r="K129" s="233" t="str">
        <f>IF(INSTAL!$U$105=0,"","INSONO.")</f>
        <v>INSONO.</v>
      </c>
    </row>
    <row r="130" spans="1:11" ht="18">
      <c r="A130" s="233" t="s">
        <v>481</v>
      </c>
      <c r="B130" s="1383"/>
      <c r="C130" s="1335" t="s">
        <v>2534</v>
      </c>
      <c r="D130" s="1336"/>
      <c r="E130" s="1336"/>
      <c r="F130" s="1336"/>
      <c r="G130" s="1337"/>
      <c r="H130" s="1383"/>
      <c r="I130" s="1366"/>
      <c r="J130" s="1366"/>
      <c r="K130" s="233" t="str">
        <f>IF(INSTAL!$U$105=0,"","INSONO.")</f>
        <v>INSONO.</v>
      </c>
    </row>
    <row r="131" spans="1:11" ht="18">
      <c r="A131" s="233" t="s">
        <v>481</v>
      </c>
      <c r="B131" s="1384"/>
      <c r="C131" s="1392"/>
      <c r="D131" s="1393"/>
      <c r="E131" s="1393"/>
      <c r="F131" s="1393"/>
      <c r="G131" s="1394"/>
      <c r="H131" s="1384"/>
      <c r="I131" s="1367"/>
      <c r="J131" s="1367"/>
      <c r="K131" s="233" t="str">
        <f>IF(INSTAL!$U$105=0,"","INSONO.")</f>
        <v>INSONO.</v>
      </c>
    </row>
    <row r="132" spans="1:11" ht="19.5" customHeight="1">
      <c r="A132" s="233" t="s">
        <v>481</v>
      </c>
      <c r="B132" s="1329" t="str">
        <f>INSTAL!B121</f>
        <v>VENTILATION</v>
      </c>
      <c r="C132" s="1335" t="s">
        <v>2541</v>
      </c>
      <c r="D132" s="1336"/>
      <c r="E132" s="1336"/>
      <c r="F132" s="1336"/>
      <c r="G132" s="1337"/>
      <c r="H132" s="1382">
        <v>1</v>
      </c>
      <c r="I132" s="1365">
        <f>INSTAL!U121</f>
        <v>0</v>
      </c>
      <c r="J132" s="1365">
        <f>H132*I132</f>
        <v>0</v>
      </c>
      <c r="K132" s="233" t="str">
        <f>IF(INSTAL!$E$121=0,"","VENTIL.")</f>
        <v/>
      </c>
    </row>
    <row r="133" spans="1:11" ht="19.5" customHeight="1">
      <c r="A133" s="233" t="s">
        <v>481</v>
      </c>
      <c r="B133" s="1330"/>
      <c r="C133" s="1335" t="s">
        <v>2542</v>
      </c>
      <c r="D133" s="1336"/>
      <c r="E133" s="1336"/>
      <c r="F133" s="1336"/>
      <c r="G133" s="1337"/>
      <c r="H133" s="1383"/>
      <c r="I133" s="1366"/>
      <c r="J133" s="1366"/>
      <c r="K133" s="233" t="str">
        <f>IF(INSTAL!$E$121=0,"","VENTIL.")</f>
        <v/>
      </c>
    </row>
    <row r="134" spans="1:11" ht="19.5" customHeight="1">
      <c r="A134" s="233" t="s">
        <v>481</v>
      </c>
      <c r="B134" s="1330"/>
      <c r="C134" s="1335" t="s">
        <v>2565</v>
      </c>
      <c r="D134" s="1336"/>
      <c r="E134" s="1336"/>
      <c r="F134" s="1336"/>
      <c r="G134" s="1337"/>
      <c r="H134" s="1383"/>
      <c r="I134" s="1366"/>
      <c r="J134" s="1366"/>
      <c r="K134" s="233" t="str">
        <f>IF(INSTAL!$E$121=0,"","VENTIL.")</f>
        <v/>
      </c>
    </row>
    <row r="135" spans="1:11" ht="19.5" customHeight="1">
      <c r="A135" s="233" t="s">
        <v>481</v>
      </c>
      <c r="B135" s="1330"/>
      <c r="C135" s="1335" t="s">
        <v>2566</v>
      </c>
      <c r="D135" s="1336"/>
      <c r="E135" s="1336"/>
      <c r="F135" s="1336"/>
      <c r="G135" s="1337"/>
      <c r="H135" s="1383"/>
      <c r="I135" s="1366"/>
      <c r="J135" s="1366"/>
      <c r="K135" s="233" t="str">
        <f>IF(INSTAL!$E$121=0,"","VENTIL.")</f>
        <v/>
      </c>
    </row>
    <row r="136" spans="1:11" ht="19.5" customHeight="1">
      <c r="A136" s="233" t="s">
        <v>481</v>
      </c>
      <c r="B136" s="1330"/>
      <c r="C136" s="1335" t="s">
        <v>2170</v>
      </c>
      <c r="D136" s="1336"/>
      <c r="E136" s="1336"/>
      <c r="F136" s="1336"/>
      <c r="G136" s="1337"/>
      <c r="H136" s="1383"/>
      <c r="I136" s="1366"/>
      <c r="J136" s="1366"/>
      <c r="K136" s="233" t="str">
        <f>IF(INSTAL!$E$121=0,"","VENTIL.")</f>
        <v/>
      </c>
    </row>
    <row r="137" spans="1:11" ht="19.5" customHeight="1">
      <c r="A137" s="233" t="s">
        <v>481</v>
      </c>
      <c r="B137" s="1330"/>
      <c r="C137" s="1335" t="s">
        <v>2474</v>
      </c>
      <c r="D137" s="1336"/>
      <c r="E137" s="1336"/>
      <c r="F137" s="1336"/>
      <c r="G137" s="1337"/>
      <c r="H137" s="1383"/>
      <c r="I137" s="1366"/>
      <c r="J137" s="1366"/>
      <c r="K137" s="233" t="str">
        <f>IF(INSTAL!$E$121=0,"","VENTIL.")</f>
        <v/>
      </c>
    </row>
    <row r="138" spans="1:11" ht="19.5" customHeight="1">
      <c r="A138" s="233" t="s">
        <v>481</v>
      </c>
      <c r="B138" s="1330"/>
      <c r="C138" s="1335" t="s">
        <v>2540</v>
      </c>
      <c r="D138" s="1336"/>
      <c r="E138" s="1336"/>
      <c r="F138" s="1336"/>
      <c r="G138" s="1337"/>
      <c r="H138" s="1383"/>
      <c r="I138" s="1366"/>
      <c r="J138" s="1366"/>
      <c r="K138" s="233" t="str">
        <f>IF(INSTAL!$E$121=0,"","VENTIL.")</f>
        <v/>
      </c>
    </row>
    <row r="139" spans="1:11" ht="19.5" customHeight="1">
      <c r="A139" s="233" t="s">
        <v>481</v>
      </c>
      <c r="B139" s="1330"/>
      <c r="C139" s="1335" t="s">
        <v>2567</v>
      </c>
      <c r="D139" s="1336"/>
      <c r="E139" s="1336"/>
      <c r="F139" s="1336"/>
      <c r="G139" s="1337"/>
      <c r="H139" s="1383"/>
      <c r="I139" s="1366"/>
      <c r="J139" s="1366"/>
      <c r="K139" s="233" t="str">
        <f>IF(INSTAL!$E$121=0,"","VENTIL.")</f>
        <v/>
      </c>
    </row>
    <row r="140" spans="1:11" ht="19.5" customHeight="1">
      <c r="A140" s="233" t="s">
        <v>481</v>
      </c>
      <c r="B140" s="1330"/>
      <c r="C140" s="1335" t="s">
        <v>2539</v>
      </c>
      <c r="D140" s="1336"/>
      <c r="E140" s="1336"/>
      <c r="F140" s="1336"/>
      <c r="G140" s="1337"/>
      <c r="H140" s="1383"/>
      <c r="I140" s="1366"/>
      <c r="J140" s="1366"/>
      <c r="K140" s="233" t="str">
        <f>IF(INSTAL!$E$121=0,"","VENTIL.")</f>
        <v/>
      </c>
    </row>
    <row r="141" spans="1:11" ht="19.5" customHeight="1">
      <c r="A141" s="233" t="s">
        <v>481</v>
      </c>
      <c r="B141" s="1330"/>
      <c r="C141" s="1335" t="s">
        <v>2568</v>
      </c>
      <c r="D141" s="1336"/>
      <c r="E141" s="1336"/>
      <c r="F141" s="1336"/>
      <c r="G141" s="1337"/>
      <c r="H141" s="1383"/>
      <c r="I141" s="1366"/>
      <c r="J141" s="1366"/>
      <c r="K141" s="233" t="str">
        <f>IF(INSTAL!$E$121=0,"","VENTIL.")</f>
        <v/>
      </c>
    </row>
    <row r="142" spans="1:11" ht="19.5" customHeight="1">
      <c r="A142" s="233" t="s">
        <v>481</v>
      </c>
      <c r="B142" s="1331"/>
      <c r="C142" s="1335" t="s">
        <v>2538</v>
      </c>
      <c r="D142" s="1336"/>
      <c r="E142" s="1336"/>
      <c r="F142" s="1336"/>
      <c r="G142" s="1337"/>
      <c r="H142" s="1384"/>
      <c r="I142" s="1367"/>
      <c r="J142" s="1367"/>
      <c r="K142" s="233" t="str">
        <f>IF(INSTAL!$E$121=0,"","VENTIL.")</f>
        <v/>
      </c>
    </row>
    <row r="143" spans="1:11" ht="18" customHeight="1">
      <c r="A143" s="233" t="s">
        <v>481</v>
      </c>
      <c r="B143" s="1329" t="str">
        <f>INSTAL!B136</f>
        <v>ELECTRICITE</v>
      </c>
      <c r="C143" s="1452" t="s">
        <v>2544</v>
      </c>
      <c r="D143" s="1453"/>
      <c r="E143" s="1453"/>
      <c r="F143" s="1453"/>
      <c r="G143" s="1454"/>
      <c r="H143" s="1382">
        <v>1</v>
      </c>
      <c r="I143" s="1365">
        <f>INSTAL!U136</f>
        <v>0</v>
      </c>
      <c r="J143" s="1365">
        <f>H143*I143</f>
        <v>0</v>
      </c>
      <c r="K143" s="233" t="str">
        <f>IF(INSTAL!$U$136=0,"","ELEC.")</f>
        <v/>
      </c>
    </row>
    <row r="144" spans="1:11" ht="18" customHeight="1">
      <c r="A144" s="233" t="s">
        <v>481</v>
      </c>
      <c r="B144" s="1330"/>
      <c r="C144" s="1362" t="s">
        <v>2543</v>
      </c>
      <c r="D144" s="1363"/>
      <c r="E144" s="1363"/>
      <c r="F144" s="1363"/>
      <c r="G144" s="1364"/>
      <c r="H144" s="1383"/>
      <c r="I144" s="1366"/>
      <c r="J144" s="1366"/>
      <c r="K144" s="233" t="str">
        <f>IF(INSTAL!$U$136=0,"","ELEC.")</f>
        <v/>
      </c>
    </row>
    <row r="145" spans="1:11" ht="18">
      <c r="A145" s="233" t="s">
        <v>481</v>
      </c>
      <c r="B145" s="1330"/>
      <c r="C145" s="1362" t="s">
        <v>694</v>
      </c>
      <c r="D145" s="1363"/>
      <c r="E145" s="1363"/>
      <c r="F145" s="1363"/>
      <c r="G145" s="1364"/>
      <c r="H145" s="1383"/>
      <c r="I145" s="1366"/>
      <c r="J145" s="1366"/>
      <c r="K145" s="233" t="str">
        <f>IF(INSTAL!$U$136=0,"","ELEC.")</f>
        <v/>
      </c>
    </row>
    <row r="146" spans="1:11" ht="18">
      <c r="A146" s="233" t="s">
        <v>481</v>
      </c>
      <c r="B146" s="1330"/>
      <c r="C146" s="1362" t="s">
        <v>2546</v>
      </c>
      <c r="D146" s="1363"/>
      <c r="E146" s="1363"/>
      <c r="F146" s="1363"/>
      <c r="G146" s="1364"/>
      <c r="H146" s="1383"/>
      <c r="I146" s="1366"/>
      <c r="J146" s="1366"/>
      <c r="K146" s="233" t="str">
        <f>IF(INSTAL!$U$136=0,"","ELEC.")</f>
        <v/>
      </c>
    </row>
    <row r="147" spans="1:11" ht="18">
      <c r="A147" s="233" t="s">
        <v>481</v>
      </c>
      <c r="B147" s="1330"/>
      <c r="C147" s="1362" t="s">
        <v>2545</v>
      </c>
      <c r="D147" s="1363"/>
      <c r="E147" s="1363"/>
      <c r="F147" s="1363"/>
      <c r="G147" s="1364"/>
      <c r="H147" s="1383"/>
      <c r="I147" s="1366"/>
      <c r="J147" s="1366"/>
      <c r="K147" s="233" t="str">
        <f>IF(INSTAL!$U$136=0,"","ELEC.")</f>
        <v/>
      </c>
    </row>
    <row r="148" spans="1:11" ht="18">
      <c r="A148" s="233" t="s">
        <v>481</v>
      </c>
      <c r="B148" s="1330"/>
      <c r="C148" s="1362" t="s">
        <v>695</v>
      </c>
      <c r="D148" s="1363"/>
      <c r="E148" s="1363"/>
      <c r="F148" s="1363"/>
      <c r="G148" s="1364"/>
      <c r="H148" s="1383"/>
      <c r="I148" s="1366"/>
      <c r="J148" s="1366"/>
      <c r="K148" s="233" t="str">
        <f>IF(INSTAL!$U$136=0,"","ELEC.")</f>
        <v/>
      </c>
    </row>
    <row r="149" spans="1:11" ht="18">
      <c r="A149" s="233" t="s">
        <v>481</v>
      </c>
      <c r="B149" s="1330"/>
      <c r="C149" s="1447" t="s">
        <v>696</v>
      </c>
      <c r="D149" s="1448"/>
      <c r="E149" s="1448"/>
      <c r="F149" s="1448"/>
      <c r="G149" s="1449"/>
      <c r="H149" s="1383"/>
      <c r="I149" s="1366"/>
      <c r="J149" s="1366"/>
      <c r="K149" s="233" t="str">
        <f>IF(INSTAL!$U$136=0,"","ELEC.")</f>
        <v/>
      </c>
    </row>
    <row r="150" spans="1:11" ht="18">
      <c r="A150" s="233" t="s">
        <v>481</v>
      </c>
      <c r="B150" s="1330"/>
      <c r="C150" s="1447" t="s">
        <v>697</v>
      </c>
      <c r="D150" s="1448"/>
      <c r="E150" s="1448"/>
      <c r="F150" s="1448"/>
      <c r="G150" s="1449"/>
      <c r="H150" s="1383"/>
      <c r="I150" s="1366"/>
      <c r="J150" s="1366"/>
      <c r="K150" s="233" t="str">
        <f>IF(INSTAL!$U$136=0,"","ELEC.")</f>
        <v/>
      </c>
    </row>
    <row r="151" spans="1:11" ht="18">
      <c r="A151" s="233" t="s">
        <v>481</v>
      </c>
      <c r="B151" s="1330"/>
      <c r="C151" s="1447" t="s">
        <v>698</v>
      </c>
      <c r="D151" s="1448"/>
      <c r="E151" s="1448"/>
      <c r="F151" s="1448"/>
      <c r="G151" s="1449"/>
      <c r="H151" s="1383"/>
      <c r="I151" s="1366"/>
      <c r="J151" s="1366"/>
      <c r="K151" s="233" t="str">
        <f>IF(INSTAL!$U$136=0,"","ELEC.")</f>
        <v/>
      </c>
    </row>
    <row r="152" spans="1:11" ht="18">
      <c r="A152" s="233" t="s">
        <v>481</v>
      </c>
      <c r="B152" s="1330"/>
      <c r="C152" s="1362" t="s">
        <v>2547</v>
      </c>
      <c r="D152" s="1363"/>
      <c r="E152" s="1363"/>
      <c r="F152" s="1363"/>
      <c r="G152" s="1364"/>
      <c r="H152" s="1383"/>
      <c r="I152" s="1366"/>
      <c r="J152" s="1366"/>
      <c r="K152" s="233" t="str">
        <f>IF(INSTAL!$U$136=0,"","ELEC.")</f>
        <v/>
      </c>
    </row>
    <row r="153" spans="1:11" ht="18">
      <c r="A153" s="233" t="s">
        <v>481</v>
      </c>
      <c r="B153" s="1330"/>
      <c r="C153" s="1362" t="s">
        <v>2548</v>
      </c>
      <c r="D153" s="1363"/>
      <c r="E153" s="1363"/>
      <c r="F153" s="1363"/>
      <c r="G153" s="1364"/>
      <c r="H153" s="1383"/>
      <c r="I153" s="1366"/>
      <c r="J153" s="1366"/>
      <c r="K153" s="233" t="str">
        <f>IF(INSTAL!$U$136=0,"","ELEC.")</f>
        <v/>
      </c>
    </row>
    <row r="154" spans="1:11" ht="18">
      <c r="A154" s="233" t="s">
        <v>481</v>
      </c>
      <c r="B154" s="1330"/>
      <c r="C154" s="1362" t="s">
        <v>2549</v>
      </c>
      <c r="D154" s="1363"/>
      <c r="E154" s="1363"/>
      <c r="F154" s="1363"/>
      <c r="G154" s="1364"/>
      <c r="H154" s="1383"/>
      <c r="I154" s="1366"/>
      <c r="J154" s="1366"/>
      <c r="K154" s="233" t="str">
        <f>IF(INSTAL!$U$136=0,"","ELEC.")</f>
        <v/>
      </c>
    </row>
    <row r="155" spans="1:11" ht="18">
      <c r="A155" s="233" t="s">
        <v>481</v>
      </c>
      <c r="B155" s="1330"/>
      <c r="C155" s="1362" t="s">
        <v>2550</v>
      </c>
      <c r="D155" s="1363"/>
      <c r="E155" s="1363"/>
      <c r="F155" s="1363"/>
      <c r="G155" s="1364"/>
      <c r="H155" s="1383"/>
      <c r="I155" s="1366"/>
      <c r="J155" s="1366"/>
      <c r="K155" s="233" t="str">
        <f>IF(INSTAL!$U$136=0,"","ELEC.")</f>
        <v/>
      </c>
    </row>
    <row r="156" spans="1:11" ht="18">
      <c r="A156" s="233" t="s">
        <v>481</v>
      </c>
      <c r="B156" s="1331"/>
      <c r="C156" s="1471" t="s">
        <v>699</v>
      </c>
      <c r="D156" s="1472"/>
      <c r="E156" s="1472"/>
      <c r="F156" s="1472"/>
      <c r="G156" s="1473"/>
      <c r="H156" s="1384"/>
      <c r="I156" s="1367"/>
      <c r="J156" s="1367"/>
      <c r="K156" s="233" t="str">
        <f>IF(INSTAL!$U$136=0,"","ELEC.")</f>
        <v/>
      </c>
    </row>
    <row r="157" spans="1:11" ht="19.5" customHeight="1">
      <c r="A157" s="233" t="s">
        <v>481</v>
      </c>
      <c r="B157" s="1329" t="str">
        <f>INSTAL!B144</f>
        <v>GE LOC</v>
      </c>
      <c r="C157" s="1359" t="str">
        <f>"Groupe électrogène de "&amp;INSTAL!D144&amp;" fonctionnement Secours"</f>
        <v>Groupe électrogène de 330KVA fonctionnement Secours</v>
      </c>
      <c r="D157" s="1360"/>
      <c r="E157" s="1360"/>
      <c r="F157" s="1360"/>
      <c r="G157" s="1361"/>
      <c r="H157" s="1382">
        <v>1</v>
      </c>
      <c r="I157" s="1365">
        <f>INSTAL!U144</f>
        <v>0</v>
      </c>
      <c r="J157" s="1365">
        <f>H157*I157</f>
        <v>0</v>
      </c>
      <c r="K157" s="233" t="str">
        <f>IF(INSTAL!$E144=0,"","GE LOC.")</f>
        <v/>
      </c>
    </row>
    <row r="158" spans="1:11" ht="19.5" customHeight="1">
      <c r="A158" s="233" t="s">
        <v>481</v>
      </c>
      <c r="B158" s="1330"/>
      <c r="C158" s="1368" t="str">
        <f>INSTAL!E144&amp;" cuve de"&amp;INSTAL!D145&amp;" (GNR/HVO)"</f>
        <v xml:space="preserve"> cuve de….L (GNR/HVO)</v>
      </c>
      <c r="D158" s="1369"/>
      <c r="E158" s="1369"/>
      <c r="F158" s="1369"/>
      <c r="G158" s="1370"/>
      <c r="H158" s="1383"/>
      <c r="I158" s="1366"/>
      <c r="J158" s="1366"/>
      <c r="K158" s="233" t="str">
        <f>IF(INSTAL!$E145=0,"","GE LOC.")</f>
        <v/>
      </c>
    </row>
    <row r="159" spans="1:11" ht="19.5" customHeight="1">
      <c r="A159" s="233" t="s">
        <v>481</v>
      </c>
      <c r="B159" s="1330"/>
      <c r="C159" s="1368" t="str">
        <f>"Câbles de "&amp;INSTAL!D146&amp;" de 25m"</f>
        <v>Câbles de 240² de 25m</v>
      </c>
      <c r="D159" s="1369"/>
      <c r="E159" s="1369"/>
      <c r="F159" s="1369"/>
      <c r="G159" s="1370"/>
      <c r="H159" s="1383"/>
      <c r="I159" s="1366"/>
      <c r="J159" s="1366"/>
      <c r="K159" s="233" t="str">
        <f>IF(INSTAL!$E146=0,"","GE LOC.")</f>
        <v/>
      </c>
    </row>
    <row r="160" spans="1:11" ht="19.5" customHeight="1">
      <c r="A160" s="233" t="s">
        <v>481</v>
      </c>
      <c r="B160" s="1330"/>
      <c r="C160" s="1368" t="s">
        <v>2560</v>
      </c>
      <c r="D160" s="1369"/>
      <c r="E160" s="1369"/>
      <c r="F160" s="1369"/>
      <c r="G160" s="1370"/>
      <c r="H160" s="1383"/>
      <c r="I160" s="1366"/>
      <c r="J160" s="1366"/>
      <c r="K160" s="233" t="str">
        <f>IF(INSTAL!$E144=0,"","GE LOC.")</f>
        <v/>
      </c>
    </row>
    <row r="161" spans="1:12" ht="19.5" customHeight="1">
      <c r="A161" s="233" t="s">
        <v>481</v>
      </c>
      <c r="B161" s="1330"/>
      <c r="C161" s="1368" t="s">
        <v>2557</v>
      </c>
      <c r="D161" s="1369"/>
      <c r="E161" s="1369"/>
      <c r="F161" s="1369"/>
      <c r="G161" s="1370"/>
      <c r="H161" s="1383"/>
      <c r="I161" s="1366"/>
      <c r="J161" s="1366"/>
      <c r="K161" s="233" t="str">
        <f>IF(INSTAL!$E148=0,"","GE LOC.")</f>
        <v/>
      </c>
    </row>
    <row r="162" spans="1:12" ht="19.5" customHeight="1">
      <c r="A162" s="233" t="s">
        <v>481</v>
      </c>
      <c r="B162" s="1330"/>
      <c r="C162" s="1368" t="s">
        <v>2558</v>
      </c>
      <c r="D162" s="1369"/>
      <c r="E162" s="1369"/>
      <c r="F162" s="1369"/>
      <c r="G162" s="1370"/>
      <c r="H162" s="1383"/>
      <c r="I162" s="1366"/>
      <c r="J162" s="1366"/>
      <c r="K162" s="233" t="str">
        <f>IF(INSTAL!$E149=0,"","GE LOC.")</f>
        <v/>
      </c>
    </row>
    <row r="163" spans="1:12" ht="19.5" customHeight="1">
      <c r="A163" s="233" t="s">
        <v>481</v>
      </c>
      <c r="B163" s="1331"/>
      <c r="C163" s="1368" t="s">
        <v>2559</v>
      </c>
      <c r="D163" s="1369"/>
      <c r="E163" s="1369"/>
      <c r="F163" s="1369"/>
      <c r="G163" s="1370"/>
      <c r="H163" s="1384"/>
      <c r="I163" s="1367"/>
      <c r="J163" s="1367"/>
      <c r="K163" s="233" t="str">
        <f>IF(INSTAL!$E150=0,"","GE LOC.")</f>
        <v/>
      </c>
    </row>
    <row r="164" spans="1:12" ht="19.5" customHeight="1">
      <c r="A164" s="233" t="s">
        <v>481</v>
      </c>
      <c r="B164" s="1329" t="str">
        <f>INSTAL!B152</f>
        <v>MATERIEL DE SECURITE</v>
      </c>
      <c r="C164" s="1359" t="s">
        <v>2552</v>
      </c>
      <c r="D164" s="1360"/>
      <c r="E164" s="1360"/>
      <c r="F164" s="1360"/>
      <c r="G164" s="1361"/>
      <c r="H164" s="1382">
        <v>1</v>
      </c>
      <c r="I164" s="1365">
        <f>INSTAL!U152</f>
        <v>403.87482553843626</v>
      </c>
      <c r="J164" s="1365">
        <f>H164*I164</f>
        <v>403.87482553843626</v>
      </c>
      <c r="K164" s="233" t="str">
        <f>IF(INSTAL!$E152=0,"","MAT SECU.")</f>
        <v>MAT SECU.</v>
      </c>
    </row>
    <row r="165" spans="1:12" ht="19.5" customHeight="1">
      <c r="A165" s="233" t="s">
        <v>481</v>
      </c>
      <c r="B165" s="1330"/>
      <c r="C165" s="1368" t="s">
        <v>2553</v>
      </c>
      <c r="D165" s="1369"/>
      <c r="E165" s="1369"/>
      <c r="F165" s="1369"/>
      <c r="G165" s="1370"/>
      <c r="H165" s="1383"/>
      <c r="I165" s="1366"/>
      <c r="J165" s="1366"/>
      <c r="K165" s="233" t="str">
        <f>IF(INSTAL!$E153=0,"","MAT SECU.")</f>
        <v>MAT SECU.</v>
      </c>
    </row>
    <row r="166" spans="1:12" ht="19.5" customHeight="1">
      <c r="A166" s="233" t="s">
        <v>481</v>
      </c>
      <c r="B166" s="1331"/>
      <c r="C166" s="1371" t="s">
        <v>2554</v>
      </c>
      <c r="D166" s="1372"/>
      <c r="E166" s="1372"/>
      <c r="F166" s="1372"/>
      <c r="G166" s="1373"/>
      <c r="H166" s="1384"/>
      <c r="I166" s="1367"/>
      <c r="J166" s="1367"/>
      <c r="K166" s="233" t="str">
        <f>IF(INSTAL!$E154=0,"","MAT SECU.")</f>
        <v>MAT SECU.</v>
      </c>
    </row>
    <row r="167" spans="1:12" ht="18">
      <c r="A167" s="233" t="s">
        <v>481</v>
      </c>
      <c r="B167" s="1329" t="str">
        <f>INSTAL!B156</f>
        <v>CARBURANT</v>
      </c>
      <c r="C167" s="1352" t="s">
        <v>2555</v>
      </c>
      <c r="D167" s="1353"/>
      <c r="E167" s="1353"/>
      <c r="F167" s="1353"/>
      <c r="G167" s="1354"/>
      <c r="H167" s="1382">
        <v>1</v>
      </c>
      <c r="I167" s="1365">
        <f>INSTAL!U156</f>
        <v>0</v>
      </c>
      <c r="J167" s="1365">
        <f>H167*I167</f>
        <v>0</v>
      </c>
      <c r="K167" s="233" t="str">
        <f>IF(INSTAL!$E$156=0,"","CARB.")</f>
        <v/>
      </c>
    </row>
    <row r="168" spans="1:12" ht="18">
      <c r="A168" s="233" t="s">
        <v>481</v>
      </c>
      <c r="B168" s="1330"/>
      <c r="C168" s="1335" t="s">
        <v>2556</v>
      </c>
      <c r="D168" s="1336"/>
      <c r="E168" s="1336"/>
      <c r="F168" s="1336"/>
      <c r="G168" s="1337"/>
      <c r="H168" s="1383"/>
      <c r="I168" s="1366"/>
      <c r="J168" s="1366"/>
      <c r="K168" s="233" t="str">
        <f>IF(INSTAL!$E$156=0,"","CARB.")</f>
        <v/>
      </c>
    </row>
    <row r="169" spans="1:12" ht="18">
      <c r="A169" s="233" t="s">
        <v>481</v>
      </c>
      <c r="B169" s="1330"/>
      <c r="C169" s="1338" t="str">
        <f>"Quantité prévue " &amp;INSTAL!E156+INSTAL!E157&amp;" litres"</f>
        <v>Quantité prévue 0 litres</v>
      </c>
      <c r="D169" s="1339"/>
      <c r="E169" s="1339"/>
      <c r="F169" s="1339"/>
      <c r="G169" s="1340"/>
      <c r="H169" s="1383"/>
      <c r="I169" s="1366"/>
      <c r="J169" s="1366"/>
      <c r="K169" s="233" t="str">
        <f>IF(INSTAL!$E$156=0,"","CARB.")</f>
        <v/>
      </c>
    </row>
    <row r="170" spans="1:12" ht="34.5" customHeight="1">
      <c r="A170" s="233" t="s">
        <v>481</v>
      </c>
      <c r="B170" s="1331"/>
      <c r="C170" s="1341" t="s">
        <v>2665</v>
      </c>
      <c r="D170" s="1342"/>
      <c r="E170" s="1342"/>
      <c r="F170" s="1342"/>
      <c r="G170" s="1343"/>
      <c r="H170" s="1384"/>
      <c r="I170" s="1367"/>
      <c r="J170" s="1367"/>
      <c r="K170" s="233" t="str">
        <f>IF(INSTAL!$E$156=0,"","CARB.")</f>
        <v/>
      </c>
    </row>
    <row r="171" spans="1:12" ht="17.45" customHeight="1">
      <c r="A171" s="233" t="s">
        <v>481</v>
      </c>
      <c r="B171" s="1329" t="str">
        <f>INSTAL!B165</f>
        <v>DIVERS</v>
      </c>
      <c r="C171" s="1359" t="str">
        <f>INSTAL!C165</f>
        <v>Recette usine CONSTRUCTEUR</v>
      </c>
      <c r="D171" s="1360"/>
      <c r="E171" s="1360"/>
      <c r="F171" s="1360"/>
      <c r="G171" s="1361"/>
      <c r="H171" s="1382">
        <v>1</v>
      </c>
      <c r="I171" s="1365">
        <f>INSTAL!U165</f>
        <v>0</v>
      </c>
      <c r="J171" s="1365">
        <f>H171*I171</f>
        <v>0</v>
      </c>
      <c r="K171" s="233" t="str">
        <f>IF(INSTAL!$E165=0,"","DIV.")</f>
        <v/>
      </c>
    </row>
    <row r="172" spans="1:12" ht="19.5" customHeight="1">
      <c r="A172" s="233" t="s">
        <v>481</v>
      </c>
      <c r="B172" s="1330"/>
      <c r="C172" s="1368" t="str">
        <f>INSTAL!C166</f>
        <v>Recette usine ER2A</v>
      </c>
      <c r="D172" s="1369"/>
      <c r="E172" s="1369"/>
      <c r="F172" s="1369"/>
      <c r="G172" s="1370"/>
      <c r="H172" s="1383"/>
      <c r="I172" s="1366"/>
      <c r="J172" s="1366"/>
      <c r="K172" s="233" t="str">
        <f>IF(INSTAL!$E166=0,"","DIV.")</f>
        <v/>
      </c>
    </row>
    <row r="173" spans="1:12" ht="19.5" customHeight="1">
      <c r="A173" s="233" t="s">
        <v>481</v>
      </c>
      <c r="B173" s="1330"/>
      <c r="C173" s="1368"/>
      <c r="D173" s="1369"/>
      <c r="E173" s="1369"/>
      <c r="F173" s="1369"/>
      <c r="G173" s="1370"/>
      <c r="H173" s="1383"/>
      <c r="I173" s="1366"/>
      <c r="J173" s="1366"/>
      <c r="K173" s="233" t="str">
        <f>IF(INSTAL!$E167=0,"","DIV.")</f>
        <v/>
      </c>
    </row>
    <row r="174" spans="1:12" ht="19.5" customHeight="1">
      <c r="A174" s="233" t="s">
        <v>481</v>
      </c>
      <c r="B174" s="1330"/>
      <c r="C174" s="1368"/>
      <c r="D174" s="1369"/>
      <c r="E174" s="1369"/>
      <c r="F174" s="1369"/>
      <c r="G174" s="1370"/>
      <c r="H174" s="1383"/>
      <c r="I174" s="1366"/>
      <c r="J174" s="1366"/>
      <c r="K174" s="233" t="str">
        <f>IF(INSTAL!$E168=0,"","DIV.")</f>
        <v/>
      </c>
    </row>
    <row r="175" spans="1:12" ht="19.5" customHeight="1">
      <c r="A175" s="233" t="s">
        <v>481</v>
      </c>
      <c r="B175" s="1331"/>
      <c r="C175" s="1371"/>
      <c r="D175" s="1372"/>
      <c r="E175" s="1372"/>
      <c r="F175" s="1372"/>
      <c r="G175" s="1373"/>
      <c r="H175" s="1384"/>
      <c r="I175" s="1366"/>
      <c r="J175" s="1366"/>
      <c r="K175" s="233" t="str">
        <f>IF(INSTAL!$E169=0,"","DIV.")</f>
        <v/>
      </c>
    </row>
    <row r="176" spans="1:12" ht="18">
      <c r="A176" s="233" t="s">
        <v>481</v>
      </c>
      <c r="B176" s="46"/>
      <c r="C176" s="46"/>
      <c r="D176" s="46"/>
      <c r="E176" s="46"/>
      <c r="F176" s="46"/>
      <c r="G176" s="1450" t="s">
        <v>480</v>
      </c>
      <c r="H176" s="1451"/>
      <c r="I176" s="1451"/>
      <c r="J176" s="48">
        <f>SUM(J15:J175)</f>
        <v>28380.750000000004</v>
      </c>
      <c r="K176" s="233" t="s">
        <v>459</v>
      </c>
      <c r="L176" s="610">
        <f>J176-INSTAL!N187</f>
        <v>0</v>
      </c>
    </row>
    <row r="177" spans="1:13" ht="18">
      <c r="A177" s="233" t="s">
        <v>481</v>
      </c>
      <c r="B177" s="46"/>
      <c r="C177" s="46"/>
      <c r="D177" s="46"/>
      <c r="E177" s="46"/>
      <c r="F177" s="46"/>
      <c r="G177" s="1451" t="s">
        <v>1123</v>
      </c>
      <c r="H177" s="1467"/>
      <c r="I177" s="121">
        <f>L177</f>
        <v>0.2</v>
      </c>
      <c r="J177" s="48">
        <f>J176*L177</f>
        <v>5676.1500000000015</v>
      </c>
      <c r="K177" s="233" t="s">
        <v>1123</v>
      </c>
      <c r="L177" s="234">
        <v>0.2</v>
      </c>
      <c r="M177" s="29" t="s">
        <v>1122</v>
      </c>
    </row>
    <row r="178" spans="1:13" ht="18">
      <c r="A178" s="233" t="s">
        <v>481</v>
      </c>
      <c r="B178" s="46"/>
      <c r="C178" s="46"/>
      <c r="D178" s="46"/>
      <c r="E178" s="46"/>
      <c r="F178" s="46"/>
      <c r="G178" s="1451" t="s">
        <v>1121</v>
      </c>
      <c r="H178" s="1451"/>
      <c r="I178" s="1451"/>
      <c r="J178" s="48">
        <f>J176+J177</f>
        <v>34056.900000000009</v>
      </c>
      <c r="K178" s="233" t="s">
        <v>2581</v>
      </c>
    </row>
    <row r="179" spans="1:13" ht="18">
      <c r="A179" s="233" t="s">
        <v>481</v>
      </c>
      <c r="B179" s="53" t="s">
        <v>508</v>
      </c>
      <c r="C179" s="47"/>
      <c r="D179" s="49"/>
      <c r="E179" s="49"/>
      <c r="F179" s="49"/>
      <c r="G179" s="47"/>
      <c r="H179" s="30"/>
      <c r="I179" s="30"/>
      <c r="J179" s="30"/>
      <c r="K179" s="233" t="s">
        <v>442</v>
      </c>
    </row>
    <row r="180" spans="1:13" ht="18">
      <c r="A180" s="233" t="s">
        <v>481</v>
      </c>
      <c r="B180" s="1466" t="s">
        <v>506</v>
      </c>
      <c r="C180" s="1466"/>
      <c r="D180" s="1466"/>
      <c r="E180" s="1466"/>
      <c r="F180" s="1466"/>
      <c r="G180" s="46"/>
      <c r="H180" s="30"/>
      <c r="I180" s="30"/>
      <c r="J180" s="30"/>
      <c r="K180" s="233" t="s">
        <v>442</v>
      </c>
    </row>
    <row r="181" spans="1:13" ht="21" customHeight="1">
      <c r="A181" s="233" t="s">
        <v>481</v>
      </c>
      <c r="B181" s="1466" t="s">
        <v>507</v>
      </c>
      <c r="C181" s="1466"/>
      <c r="D181" s="1466"/>
      <c r="E181" s="1466"/>
      <c r="F181" s="1466"/>
      <c r="G181" s="30"/>
      <c r="H181" s="30"/>
      <c r="I181" s="30"/>
      <c r="J181" s="30"/>
      <c r="K181" s="233" t="s">
        <v>442</v>
      </c>
    </row>
    <row r="182" spans="1:13" s="36" customFormat="1" ht="9" customHeight="1">
      <c r="A182" s="233" t="s">
        <v>481</v>
      </c>
      <c r="B182" s="52"/>
      <c r="C182" s="52"/>
      <c r="D182" s="52"/>
      <c r="E182" s="52"/>
      <c r="F182" s="52"/>
      <c r="G182" s="52"/>
      <c r="H182" s="52"/>
      <c r="I182" s="52"/>
      <c r="J182" s="52"/>
      <c r="K182" s="233" t="s">
        <v>442</v>
      </c>
    </row>
    <row r="183" spans="1:13" s="36" customFormat="1" ht="18">
      <c r="A183" s="233" t="s">
        <v>481</v>
      </c>
      <c r="B183" s="1457" t="s">
        <v>503</v>
      </c>
      <c r="C183" s="1457"/>
      <c r="D183" s="1457"/>
      <c r="E183" s="1457"/>
      <c r="F183" s="1457"/>
      <c r="G183" s="1457"/>
      <c r="H183" s="1457"/>
      <c r="I183" s="1457"/>
      <c r="J183" s="1457"/>
      <c r="K183" s="233" t="s">
        <v>442</v>
      </c>
    </row>
    <row r="184" spans="1:13" s="36" customFormat="1" ht="18">
      <c r="A184" s="233" t="s">
        <v>481</v>
      </c>
      <c r="B184" s="1344"/>
      <c r="C184" s="1344"/>
      <c r="D184" s="1344"/>
      <c r="E184" s="1344"/>
      <c r="F184" s="1344"/>
      <c r="G184" s="1344"/>
      <c r="H184" s="1344"/>
      <c r="I184" s="1344"/>
      <c r="J184" s="1344"/>
      <c r="K184" s="233" t="s">
        <v>442</v>
      </c>
    </row>
    <row r="185" spans="1:13" s="36" customFormat="1" ht="18">
      <c r="A185" s="233" t="s">
        <v>481</v>
      </c>
      <c r="B185" s="1344"/>
      <c r="C185" s="1344"/>
      <c r="D185" s="1344"/>
      <c r="E185" s="1344"/>
      <c r="F185" s="1344"/>
      <c r="G185" s="1344"/>
      <c r="H185" s="1344"/>
      <c r="I185" s="1344"/>
      <c r="J185" s="1344"/>
      <c r="K185" s="233" t="s">
        <v>442</v>
      </c>
    </row>
    <row r="186" spans="1:13" ht="18">
      <c r="A186" s="233" t="s">
        <v>481</v>
      </c>
      <c r="B186" s="1344"/>
      <c r="C186" s="1344"/>
      <c r="D186" s="1344"/>
      <c r="E186" s="1344"/>
      <c r="F186" s="1344"/>
      <c r="G186" s="1344"/>
      <c r="H186" s="1344"/>
      <c r="I186" s="1344"/>
      <c r="J186" s="1344"/>
      <c r="K186" s="233" t="s">
        <v>442</v>
      </c>
    </row>
    <row r="187" spans="1:13" s="36" customFormat="1" ht="18">
      <c r="A187" s="233" t="s">
        <v>481</v>
      </c>
      <c r="B187" s="52"/>
      <c r="C187" s="52"/>
      <c r="D187" s="52"/>
      <c r="E187" s="52"/>
      <c r="F187" s="52"/>
      <c r="G187" s="52"/>
      <c r="H187" s="52"/>
      <c r="I187" s="52"/>
      <c r="J187" s="52"/>
      <c r="K187" s="233" t="s">
        <v>442</v>
      </c>
    </row>
    <row r="188" spans="1:13" s="36" customFormat="1" ht="18">
      <c r="A188" s="233" t="s">
        <v>481</v>
      </c>
      <c r="B188" s="52"/>
      <c r="C188" s="52"/>
      <c r="D188" s="52"/>
      <c r="E188" s="52"/>
      <c r="F188" s="52"/>
      <c r="G188" s="52"/>
      <c r="H188" s="52"/>
      <c r="I188" s="52"/>
      <c r="J188" s="52"/>
      <c r="K188" s="233" t="s">
        <v>442</v>
      </c>
    </row>
    <row r="189" spans="1:13" ht="31.5" customHeight="1">
      <c r="A189" s="233" t="s">
        <v>481</v>
      </c>
      <c r="B189" s="1456" t="s">
        <v>556</v>
      </c>
      <c r="C189" s="1456"/>
      <c r="D189" s="1456"/>
      <c r="E189" s="1456"/>
      <c r="F189" s="1456"/>
      <c r="G189" s="1456"/>
      <c r="H189" s="1456"/>
      <c r="I189" s="50"/>
      <c r="J189" s="50"/>
      <c r="K189" s="233" t="s">
        <v>1360</v>
      </c>
    </row>
    <row r="190" spans="1:13" s="21" customFormat="1" ht="9" customHeight="1">
      <c r="A190" s="233" t="s">
        <v>481</v>
      </c>
      <c r="B190" s="51"/>
      <c r="C190" s="33"/>
      <c r="D190" s="33"/>
      <c r="E190" s="31"/>
      <c r="F190" s="33"/>
      <c r="G190" s="33"/>
      <c r="H190" s="33"/>
      <c r="I190" s="33"/>
      <c r="J190" s="33"/>
      <c r="K190" s="233" t="s">
        <v>1360</v>
      </c>
      <c r="L190" s="29"/>
    </row>
    <row r="191" spans="1:13" ht="41.25" customHeight="1">
      <c r="A191" s="233" t="s">
        <v>481</v>
      </c>
      <c r="B191" s="37" t="s">
        <v>490</v>
      </c>
      <c r="C191" s="1463" t="s">
        <v>489</v>
      </c>
      <c r="D191" s="1464"/>
      <c r="E191" s="1464"/>
      <c r="F191" s="1464"/>
      <c r="G191" s="1465"/>
      <c r="H191" s="73" t="s">
        <v>485</v>
      </c>
      <c r="I191" s="74" t="s">
        <v>802</v>
      </c>
      <c r="J191" s="74" t="s">
        <v>803</v>
      </c>
      <c r="K191" s="233" t="s">
        <v>1360</v>
      </c>
    </row>
    <row r="192" spans="1:13" s="36" customFormat="1" ht="18">
      <c r="A192" s="233" t="s">
        <v>481</v>
      </c>
      <c r="B192" s="1459" t="s">
        <v>452</v>
      </c>
      <c r="C192" s="1346" t="str">
        <f>'CHIFFRAGE GE'!C24</f>
        <v xml:space="preserve">Capot extérieur SILENT (Version IV_F) - </v>
      </c>
      <c r="D192" s="1347"/>
      <c r="E192" s="1347"/>
      <c r="F192" s="1347"/>
      <c r="G192" s="1348"/>
      <c r="H192" s="152">
        <v>1</v>
      </c>
      <c r="I192" s="154" t="str">
        <f>'CHIFFRAGE GE'!H24</f>
        <v/>
      </c>
      <c r="J192" s="155" t="e">
        <f>H192*I192</f>
        <v>#VALUE!</v>
      </c>
      <c r="K192" s="233" t="str">
        <f>IF('CHIFFRAGE GE'!J24="Op",'CHIFFRAGE GE'!J24,"")</f>
        <v/>
      </c>
    </row>
    <row r="193" spans="1:11" s="36" customFormat="1" ht="18">
      <c r="A193" s="233" t="s">
        <v>481</v>
      </c>
      <c r="B193" s="1460"/>
      <c r="C193" s="1346" t="str">
        <f>'CHIFFRAGE GE'!C25</f>
        <v>Réservoir châssis STD</v>
      </c>
      <c r="D193" s="1347"/>
      <c r="E193" s="1347"/>
      <c r="F193" s="1347"/>
      <c r="G193" s="1348"/>
      <c r="H193" s="153">
        <v>1</v>
      </c>
      <c r="I193" s="154">
        <f>'CHIFFRAGE GE'!H25</f>
        <v>0</v>
      </c>
      <c r="J193" s="155">
        <f t="shared" ref="J193:J256" si="0">H193*I193</f>
        <v>0</v>
      </c>
      <c r="K193" s="233" t="str">
        <f>IF('CHIFFRAGE GE'!J25="Op",'CHIFFRAGE GE'!J25,"")</f>
        <v/>
      </c>
    </row>
    <row r="194" spans="1:11" s="36" customFormat="1" ht="18">
      <c r="A194" s="233" t="s">
        <v>481</v>
      </c>
      <c r="B194" s="1460"/>
      <c r="C194" s="1346" t="str">
        <f>'CHIFFRAGE GE'!C26</f>
        <v>Réservoir châssis 24h</v>
      </c>
      <c r="D194" s="1347"/>
      <c r="E194" s="1347"/>
      <c r="F194" s="1347"/>
      <c r="G194" s="1348"/>
      <c r="H194" s="153">
        <v>1</v>
      </c>
      <c r="I194" s="154">
        <f>'CHIFFRAGE GE'!H26</f>
        <v>2446.8749999999995</v>
      </c>
      <c r="J194" s="155">
        <f t="shared" si="0"/>
        <v>2446.8749999999995</v>
      </c>
      <c r="K194" s="233" t="str">
        <f>IF('CHIFFRAGE GE'!J26="Op",'CHIFFRAGE GE'!J26,"")</f>
        <v/>
      </c>
    </row>
    <row r="195" spans="1:11" s="36" customFormat="1" ht="18">
      <c r="A195" s="233" t="s">
        <v>481</v>
      </c>
      <c r="B195" s="1460"/>
      <c r="C195" s="1346" t="str">
        <f>'CHIFFRAGE GE'!C27</f>
        <v>Réservoir châssis 48h</v>
      </c>
      <c r="D195" s="1347"/>
      <c r="E195" s="1347"/>
      <c r="F195" s="1347"/>
      <c r="G195" s="1348"/>
      <c r="H195" s="153">
        <v>1</v>
      </c>
      <c r="I195" s="154">
        <f>'CHIFFRAGE GE'!H27</f>
        <v>2493</v>
      </c>
      <c r="J195" s="155">
        <f t="shared" si="0"/>
        <v>2493</v>
      </c>
      <c r="K195" s="233" t="str">
        <f>IF('CHIFFRAGE GE'!J27="Op",'CHIFFRAGE GE'!J27,"")</f>
        <v>Op</v>
      </c>
    </row>
    <row r="196" spans="1:11" s="36" customFormat="1" ht="18">
      <c r="A196" s="233" t="s">
        <v>481</v>
      </c>
      <c r="B196" s="1460"/>
      <c r="C196" s="1346" t="str">
        <f>'CHIFFRAGE GE'!C28</f>
        <v>Réservoir châssis 72h</v>
      </c>
      <c r="D196" s="1347"/>
      <c r="E196" s="1347"/>
      <c r="F196" s="1347"/>
      <c r="G196" s="1348"/>
      <c r="H196" s="153">
        <v>1</v>
      </c>
      <c r="I196" s="154">
        <f>'CHIFFRAGE GE'!H28</f>
        <v>0</v>
      </c>
      <c r="J196" s="155">
        <f t="shared" si="0"/>
        <v>0</v>
      </c>
      <c r="K196" s="233" t="str">
        <f>IF('CHIFFRAGE GE'!J28="Op",'CHIFFRAGE GE'!J28,"")</f>
        <v/>
      </c>
    </row>
    <row r="197" spans="1:11" s="36" customFormat="1" ht="18">
      <c r="A197" s="233" t="s">
        <v>481</v>
      </c>
      <c r="B197" s="1460"/>
      <c r="C197" s="1346" t="str">
        <f>'CHIFFRAGE GE'!C29</f>
        <v>Réservoir châssis 96h</v>
      </c>
      <c r="D197" s="1347"/>
      <c r="E197" s="1347"/>
      <c r="F197" s="1347"/>
      <c r="G197" s="1348"/>
      <c r="H197" s="153">
        <v>1</v>
      </c>
      <c r="I197" s="154">
        <f>'CHIFFRAGE GE'!H29</f>
        <v>0</v>
      </c>
      <c r="J197" s="155">
        <f t="shared" si="0"/>
        <v>0</v>
      </c>
      <c r="K197" s="233" t="str">
        <f>IF('CHIFFRAGE GE'!J29="Op",'CHIFFRAGE GE'!J29,"")</f>
        <v/>
      </c>
    </row>
    <row r="198" spans="1:11" s="36" customFormat="1" ht="18">
      <c r="A198" s="233" t="s">
        <v>481</v>
      </c>
      <c r="B198" s="1460"/>
      <c r="C198" s="1346" t="str">
        <f>'CHIFFRAGE GE'!C30</f>
        <v xml:space="preserve">Arceau de levage monté sur groupe - Arceau levage - </v>
      </c>
      <c r="D198" s="1347"/>
      <c r="E198" s="1347"/>
      <c r="F198" s="1347"/>
      <c r="G198" s="1348"/>
      <c r="H198" s="153">
        <v>1</v>
      </c>
      <c r="I198" s="154">
        <f>'CHIFFRAGE GE'!H30</f>
        <v>0</v>
      </c>
      <c r="J198" s="155">
        <f t="shared" si="0"/>
        <v>0</v>
      </c>
      <c r="K198" s="233" t="str">
        <f>IF('CHIFFRAGE GE'!J30="Op",'CHIFFRAGE GE'!J30,"")</f>
        <v/>
      </c>
    </row>
    <row r="199" spans="1:11" s="36" customFormat="1" ht="18">
      <c r="A199" s="233" t="s">
        <v>481</v>
      </c>
      <c r="B199" s="1460"/>
      <c r="C199" s="1346" t="str">
        <f>'CHIFFRAGE GE'!C31</f>
        <v xml:space="preserve">Gaine de rejet d’air - </v>
      </c>
      <c r="D199" s="1347"/>
      <c r="E199" s="1347"/>
      <c r="F199" s="1347"/>
      <c r="G199" s="1348"/>
      <c r="H199" s="153">
        <v>1</v>
      </c>
      <c r="I199" s="154">
        <f>'CHIFFRAGE GE'!H31</f>
        <v>0</v>
      </c>
      <c r="J199" s="155">
        <f t="shared" si="0"/>
        <v>0</v>
      </c>
      <c r="K199" s="233" t="str">
        <f>IF('CHIFFRAGE GE'!J31="Op",'CHIFFRAGE GE'!J31,"")</f>
        <v/>
      </c>
    </row>
    <row r="200" spans="1:11" s="36" customFormat="1" ht="18">
      <c r="A200" s="233" t="s">
        <v>481</v>
      </c>
      <c r="B200" s="1460"/>
      <c r="C200" s="1346" t="str">
        <f>'CHIFFRAGE GE'!C32</f>
        <v>Grille de protection des parties chaudes (Norme CE ISO 8528-13) - FAUX</v>
      </c>
      <c r="D200" s="1347"/>
      <c r="E200" s="1347"/>
      <c r="F200" s="1347"/>
      <c r="G200" s="1348"/>
      <c r="H200" s="153">
        <v>1</v>
      </c>
      <c r="I200" s="154">
        <f>'CHIFFRAGE GE'!H32</f>
        <v>0</v>
      </c>
      <c r="J200" s="155">
        <f t="shared" si="0"/>
        <v>0</v>
      </c>
      <c r="K200" s="233" t="str">
        <f>IF('CHIFFRAGE GE'!J32="Op",'CHIFFRAGE GE'!J32,"")</f>
        <v/>
      </c>
    </row>
    <row r="201" spans="1:11" s="36" customFormat="1" ht="18">
      <c r="A201" s="233" t="s">
        <v>481</v>
      </c>
      <c r="B201" s="1460"/>
      <c r="C201" s="1346" t="str">
        <f>'CHIFFRAGE GE'!C33</f>
        <v xml:space="preserve">Grille de faisceau radiateur (Version open uniquement) - </v>
      </c>
      <c r="D201" s="1347"/>
      <c r="E201" s="1347"/>
      <c r="F201" s="1347"/>
      <c r="G201" s="1348"/>
      <c r="H201" s="153">
        <v>1</v>
      </c>
      <c r="I201" s="154">
        <f>'CHIFFRAGE GE'!H33</f>
        <v>0</v>
      </c>
      <c r="J201" s="155">
        <f t="shared" si="0"/>
        <v>0</v>
      </c>
      <c r="K201" s="233" t="str">
        <f>IF('CHIFFRAGE GE'!J33="Op",'CHIFFRAGE GE'!J33,"")</f>
        <v/>
      </c>
    </row>
    <row r="202" spans="1:11" s="36" customFormat="1" ht="18">
      <c r="A202" s="233" t="s">
        <v>481</v>
      </c>
      <c r="B202" s="1460"/>
      <c r="C202" s="1346" t="str">
        <f>'CHIFFRAGE GE'!C34</f>
        <v>Conformité niveau sonore avec Directive 2000/14/CE (Attention délais) - FAUX</v>
      </c>
      <c r="D202" s="1347"/>
      <c r="E202" s="1347"/>
      <c r="F202" s="1347"/>
      <c r="G202" s="1348"/>
      <c r="H202" s="153">
        <v>1</v>
      </c>
      <c r="I202" s="154">
        <f>'CHIFFRAGE GE'!H34</f>
        <v>0</v>
      </c>
      <c r="J202" s="155">
        <f t="shared" si="0"/>
        <v>0</v>
      </c>
      <c r="K202" s="233" t="str">
        <f>IF('CHIFFRAGE GE'!J34="Op",'CHIFFRAGE GE'!J34,"")</f>
        <v/>
      </c>
    </row>
    <row r="203" spans="1:11" s="36" customFormat="1" ht="18">
      <c r="A203" s="233" t="s">
        <v>481</v>
      </c>
      <c r="B203" s="1460"/>
      <c r="C203" s="1346" t="str">
        <f>'CHIFFRAGE GE'!C35</f>
        <v xml:space="preserve">Prédisposition pour démarrage automatique sur ordre extérieur - </v>
      </c>
      <c r="D203" s="1347"/>
      <c r="E203" s="1347"/>
      <c r="F203" s="1347"/>
      <c r="G203" s="1348"/>
      <c r="H203" s="153">
        <v>1</v>
      </c>
      <c r="I203" s="154">
        <f>'CHIFFRAGE GE'!H35</f>
        <v>0</v>
      </c>
      <c r="J203" s="155">
        <f t="shared" si="0"/>
        <v>0</v>
      </c>
      <c r="K203" s="233" t="str">
        <f>IF('CHIFFRAGE GE'!J35="Op",'CHIFFRAGE GE'!J35,"")</f>
        <v/>
      </c>
    </row>
    <row r="204" spans="1:11" s="36" customFormat="1" ht="18">
      <c r="A204" s="233" t="s">
        <v>481</v>
      </c>
      <c r="B204" s="1460"/>
      <c r="C204" s="1346" t="str">
        <f>'CHIFFRAGE GE'!C36</f>
        <v xml:space="preserve">Prédisposition pour démarrage automatique sur ordre extérieur - </v>
      </c>
      <c r="D204" s="1347"/>
      <c r="E204" s="1347"/>
      <c r="F204" s="1347"/>
      <c r="G204" s="1348"/>
      <c r="H204" s="153">
        <v>1</v>
      </c>
      <c r="I204" s="154">
        <f>'CHIFFRAGE GE'!H36</f>
        <v>0</v>
      </c>
      <c r="J204" s="155">
        <f t="shared" si="0"/>
        <v>0</v>
      </c>
      <c r="K204" s="233" t="str">
        <f>IF('CHIFFRAGE GE'!J36="Op",'CHIFFRAGE GE'!J36,"")</f>
        <v/>
      </c>
    </row>
    <row r="205" spans="1:11" s="36" customFormat="1" ht="18">
      <c r="A205" s="233" t="s">
        <v>481</v>
      </c>
      <c r="B205" s="1460"/>
      <c r="C205" s="1346" t="str">
        <f>'CHIFFRAGE GE'!C37</f>
        <v xml:space="preserve">Pack AUTO (chargeur de batterie +
résistance moteur) - </v>
      </c>
      <c r="D205" s="1347"/>
      <c r="E205" s="1347"/>
      <c r="F205" s="1347"/>
      <c r="G205" s="1348"/>
      <c r="H205" s="153">
        <v>1</v>
      </c>
      <c r="I205" s="154">
        <f>'CHIFFRAGE GE'!H37</f>
        <v>0</v>
      </c>
      <c r="J205" s="155">
        <f t="shared" si="0"/>
        <v>0</v>
      </c>
      <c r="K205" s="233" t="str">
        <f>IF('CHIFFRAGE GE'!J37="Op",'CHIFFRAGE GE'!J37,"")</f>
        <v/>
      </c>
    </row>
    <row r="206" spans="1:11" s="36" customFormat="1" ht="18">
      <c r="A206" s="233" t="s">
        <v>481</v>
      </c>
      <c r="B206" s="1460"/>
      <c r="C206" s="1346" t="str">
        <f>'CHIFFRAGE GE'!C38</f>
        <v xml:space="preserve">Pack automatique (Chargeur 12v + relais et résistance préchauffage moteur 220/240V)(Select CA402) - </v>
      </c>
      <c r="D206" s="1347"/>
      <c r="E206" s="1347"/>
      <c r="F206" s="1347"/>
      <c r="G206" s="1348"/>
      <c r="H206" s="153">
        <v>1</v>
      </c>
      <c r="I206" s="154">
        <f>'CHIFFRAGE GE'!H38</f>
        <v>0</v>
      </c>
      <c r="J206" s="155">
        <f t="shared" si="0"/>
        <v>0</v>
      </c>
      <c r="K206" s="233" t="str">
        <f>IF('CHIFFRAGE GE'!J38="Op",'CHIFFRAGE GE'!J38,"")</f>
        <v/>
      </c>
    </row>
    <row r="207" spans="1:11" s="36" customFormat="1" ht="18">
      <c r="A207" s="233" t="s">
        <v>481</v>
      </c>
      <c r="B207" s="1460"/>
      <c r="C207" s="1346" t="str">
        <f>'CHIFFRAGE GE'!C39</f>
        <v xml:space="preserve">APM303 - </v>
      </c>
      <c r="D207" s="1347" t="e">
        <f>#REF!</f>
        <v>#REF!</v>
      </c>
      <c r="E207" s="1347"/>
      <c r="F207" s="1347"/>
      <c r="G207" s="1348"/>
      <c r="H207" s="153">
        <v>1</v>
      </c>
      <c r="I207" s="154">
        <f>'CHIFFRAGE GE'!H39</f>
        <v>0</v>
      </c>
      <c r="J207" s="155">
        <f t="shared" si="0"/>
        <v>0</v>
      </c>
      <c r="K207" s="233" t="str">
        <f>IF('CHIFFRAGE GE'!J39="Op",'CHIFFRAGE GE'!J39,"")</f>
        <v/>
      </c>
    </row>
    <row r="208" spans="1:11" s="36" customFormat="1" ht="18">
      <c r="A208" s="233" t="s">
        <v>481</v>
      </c>
      <c r="B208" s="1460"/>
      <c r="C208" s="1374" t="str">
        <f>'CHIFFRAGE GE'!C40</f>
        <v xml:space="preserve">APM403 (60 kVA - 250 kVA), 12V - APM403 - </v>
      </c>
      <c r="D208" s="1375" t="e">
        <f>#REF!</f>
        <v>#REF!</v>
      </c>
      <c r="E208" s="1375"/>
      <c r="F208" s="1375"/>
      <c r="G208" s="1376"/>
      <c r="H208" s="153">
        <v>1</v>
      </c>
      <c r="I208" s="154">
        <f>'CHIFFRAGE GE'!H40</f>
        <v>0</v>
      </c>
      <c r="J208" s="155">
        <f t="shared" si="0"/>
        <v>0</v>
      </c>
      <c r="K208" s="233" t="str">
        <f>IF('CHIFFRAGE GE'!J40="Op",'CHIFFRAGE GE'!J40,"")</f>
        <v/>
      </c>
    </row>
    <row r="209" spans="1:11" s="36" customFormat="1" ht="18">
      <c r="A209" s="233" t="s">
        <v>481</v>
      </c>
      <c r="B209" s="1460"/>
      <c r="C209" s="1374" t="str">
        <f>'CHIFFRAGE GE'!C41</f>
        <v>Pack GSS - Norme NFE37312 (Select FD04 si Châssis réservoir, et FD14, impose de sélectionner du
PRP) - FAUX</v>
      </c>
      <c r="D209" s="1375"/>
      <c r="E209" s="1375"/>
      <c r="F209" s="1375"/>
      <c r="G209" s="1376"/>
      <c r="H209" s="153">
        <v>1</v>
      </c>
      <c r="I209" s="154">
        <f>'CHIFFRAGE GE'!H41</f>
        <v>0</v>
      </c>
      <c r="J209" s="155">
        <f t="shared" si="0"/>
        <v>0</v>
      </c>
      <c r="K209" s="233" t="str">
        <f>IF('CHIFFRAGE GE'!J41="Op",'CHIFFRAGE GE'!J41,"")</f>
        <v/>
      </c>
    </row>
    <row r="210" spans="1:11" s="36" customFormat="1" ht="18">
      <c r="A210" s="233" t="s">
        <v>481</v>
      </c>
      <c r="B210" s="1460"/>
      <c r="C210" s="1374" t="str">
        <f>'CHIFFRAGE GE'!C42</f>
        <v xml:space="preserve">Deux jeux de batteries avec permutation automatique pour GSS (Etablissements de
santé) -  - </v>
      </c>
      <c r="D210" s="1375"/>
      <c r="E210" s="1375"/>
      <c r="F210" s="1375"/>
      <c r="G210" s="1376"/>
      <c r="H210" s="153">
        <v>1</v>
      </c>
      <c r="I210" s="154">
        <f>'CHIFFRAGE GE'!H42</f>
        <v>0</v>
      </c>
      <c r="J210" s="155">
        <f t="shared" si="0"/>
        <v>0</v>
      </c>
      <c r="K210" s="233" t="str">
        <f>IF('CHIFFRAGE GE'!J42="Op",'CHIFFRAGE GE'!J42,"")</f>
        <v/>
      </c>
    </row>
    <row r="211" spans="1:11" s="36" customFormat="1" ht="18">
      <c r="A211" s="233" t="s">
        <v>481</v>
      </c>
      <c r="B211" s="1460"/>
      <c r="C211" s="1374" t="str">
        <f>'CHIFFRAGE GE'!C43</f>
        <v xml:space="preserve">Boîtier inhibition et report information GSS (Select CA613) - COFFRET INHIBITION - </v>
      </c>
      <c r="D211" s="1375"/>
      <c r="E211" s="1375"/>
      <c r="F211" s="1375"/>
      <c r="G211" s="1376"/>
      <c r="H211" s="153">
        <v>1</v>
      </c>
      <c r="I211" s="154">
        <f>'CHIFFRAGE GE'!H43</f>
        <v>0</v>
      </c>
      <c r="J211" s="155">
        <f t="shared" si="0"/>
        <v>0</v>
      </c>
      <c r="K211" s="233" t="str">
        <f>IF('CHIFFRAGE GE'!J43="Op",'CHIFFRAGE GE'!J43,"")</f>
        <v/>
      </c>
    </row>
    <row r="212" spans="1:11" s="36" customFormat="1" ht="18">
      <c r="A212" s="233" t="s">
        <v>481</v>
      </c>
      <c r="B212" s="1460"/>
      <c r="C212" s="1346" t="str">
        <f>'CHIFFRAGE GE'!C44</f>
        <v xml:space="preserve">Marche Dégradée - </v>
      </c>
      <c r="D212" s="1347"/>
      <c r="E212" s="1347"/>
      <c r="F212" s="1347"/>
      <c r="G212" s="1348"/>
      <c r="H212" s="153">
        <v>1</v>
      </c>
      <c r="I212" s="154">
        <f>'CHIFFRAGE GE'!H44</f>
        <v>0</v>
      </c>
      <c r="J212" s="155">
        <f t="shared" si="0"/>
        <v>0</v>
      </c>
      <c r="K212" s="233" t="str">
        <f>IF('CHIFFRAGE GE'!J44="Op",'CHIFFRAGE GE'!J44,"")</f>
        <v/>
      </c>
    </row>
    <row r="213" spans="1:11" s="36" customFormat="1" ht="18">
      <c r="A213" s="233" t="s">
        <v>481</v>
      </c>
      <c r="B213" s="1460"/>
      <c r="C213" s="1346" t="str">
        <f>'CHIFFRAGE GE'!C45</f>
        <v>Télégestion via résau local
ETHERNET - site WEB - FAUX</v>
      </c>
      <c r="D213" s="1347"/>
      <c r="E213" s="1347"/>
      <c r="F213" s="1347"/>
      <c r="G213" s="1348"/>
      <c r="H213" s="153">
        <v>1</v>
      </c>
      <c r="I213" s="154">
        <f>'CHIFFRAGE GE'!H45</f>
        <v>0</v>
      </c>
      <c r="J213" s="155">
        <f t="shared" si="0"/>
        <v>0</v>
      </c>
      <c r="K213" s="233" t="str">
        <f>IF('CHIFFRAGE GE'!J45="Op",'CHIFFRAGE GE'!J45,"")</f>
        <v/>
      </c>
    </row>
    <row r="214" spans="1:11" s="36" customFormat="1" ht="18">
      <c r="A214" s="233" t="s">
        <v>481</v>
      </c>
      <c r="B214" s="1460"/>
      <c r="C214" s="1346" t="str">
        <f>'CHIFFRAGE GE'!C46</f>
        <v>Prédisposition supervision via reseau téléphonique GSM/GPRS/3G/4G/GPS
(Impossible avec option CAA12) - FAUX</v>
      </c>
      <c r="D214" s="1347"/>
      <c r="E214" s="1347"/>
      <c r="F214" s="1347"/>
      <c r="G214" s="1348"/>
      <c r="H214" s="153">
        <v>1</v>
      </c>
      <c r="I214" s="154">
        <f>'CHIFFRAGE GE'!H46</f>
        <v>0</v>
      </c>
      <c r="J214" s="155">
        <f t="shared" si="0"/>
        <v>0</v>
      </c>
      <c r="K214" s="233" t="str">
        <f>IF('CHIFFRAGE GE'!J46="Op",'CHIFFRAGE GE'!J46,"")</f>
        <v/>
      </c>
    </row>
    <row r="215" spans="1:11" s="36" customFormat="1" ht="18">
      <c r="A215" s="233" t="s">
        <v>481</v>
      </c>
      <c r="B215" s="1460"/>
      <c r="C215" s="1346" t="str">
        <f>'CHIFFRAGE GE'!C47</f>
        <v xml:space="preserve">Télégestion via réseau local RS485 - </v>
      </c>
      <c r="D215" s="1347"/>
      <c r="E215" s="1347"/>
      <c r="F215" s="1347"/>
      <c r="G215" s="1348"/>
      <c r="H215" s="153">
        <v>1</v>
      </c>
      <c r="I215" s="154">
        <f>'CHIFFRAGE GE'!H47</f>
        <v>0</v>
      </c>
      <c r="J215" s="155">
        <f t="shared" si="0"/>
        <v>0</v>
      </c>
      <c r="K215" s="233" t="str">
        <f>IF('CHIFFRAGE GE'!J47="Op",'CHIFFRAGE GE'!J47,"")</f>
        <v/>
      </c>
    </row>
    <row r="216" spans="1:11" s="36" customFormat="1" ht="18">
      <c r="A216" s="233" t="s">
        <v>481</v>
      </c>
      <c r="B216" s="1460"/>
      <c r="C216" s="1346" t="str">
        <f>'CHIFFRAGE GE'!C48</f>
        <v xml:space="preserve">Plus value disjoncteur 160 A 4P (Compact) - </v>
      </c>
      <c r="D216" s="1347"/>
      <c r="E216" s="1347"/>
      <c r="F216" s="1347"/>
      <c r="G216" s="1348"/>
      <c r="H216" s="153">
        <v>1</v>
      </c>
      <c r="I216" s="154">
        <f>'CHIFFRAGE GE'!H48</f>
        <v>0</v>
      </c>
      <c r="J216" s="155">
        <f t="shared" si="0"/>
        <v>0</v>
      </c>
      <c r="K216" s="233" t="str">
        <f>IF('CHIFFRAGE GE'!J48="Op",'CHIFFRAGE GE'!J48,"")</f>
        <v/>
      </c>
    </row>
    <row r="217" spans="1:11" s="36" customFormat="1" ht="18">
      <c r="A217" s="233" t="s">
        <v>481</v>
      </c>
      <c r="B217" s="1460"/>
      <c r="C217" s="1346" t="str">
        <f>'CHIFFRAGE GE'!C49</f>
        <v xml:space="preserve">Plus value disjoncteur 250 A 4P (Compact) - </v>
      </c>
      <c r="D217" s="1347"/>
      <c r="E217" s="1347"/>
      <c r="F217" s="1347"/>
      <c r="G217" s="1348"/>
      <c r="H217" s="153">
        <v>1</v>
      </c>
      <c r="I217" s="154">
        <f>'CHIFFRAGE GE'!H49</f>
        <v>0</v>
      </c>
      <c r="J217" s="155">
        <f t="shared" si="0"/>
        <v>0</v>
      </c>
      <c r="K217" s="233" t="str">
        <f>IF('CHIFFRAGE GE'!J49="Op",'CHIFFRAGE GE'!J49,"")</f>
        <v/>
      </c>
    </row>
    <row r="218" spans="1:11" s="36" customFormat="1" ht="18">
      <c r="A218" s="233" t="s">
        <v>481</v>
      </c>
      <c r="B218" s="1460"/>
      <c r="C218" s="1346" t="str">
        <f>'CHIFFRAGE GE'!C50</f>
        <v xml:space="preserve">Plus value disjoncteur 400 A 4P (Compact) - </v>
      </c>
      <c r="D218" s="1347"/>
      <c r="E218" s="1347"/>
      <c r="F218" s="1347"/>
      <c r="G218" s="1348"/>
      <c r="H218" s="153">
        <v>1</v>
      </c>
      <c r="I218" s="154">
        <f>'CHIFFRAGE GE'!H50</f>
        <v>0</v>
      </c>
      <c r="J218" s="155">
        <f t="shared" si="0"/>
        <v>0</v>
      </c>
      <c r="K218" s="233" t="str">
        <f>IF('CHIFFRAGE GE'!J50="Op",'CHIFFRAGE GE'!J50,"")</f>
        <v/>
      </c>
    </row>
    <row r="219" spans="1:11" s="36" customFormat="1" ht="18">
      <c r="A219" s="233" t="s">
        <v>481</v>
      </c>
      <c r="B219" s="1460"/>
      <c r="C219" s="1346" t="str">
        <f>'CHIFFRAGE GE'!C51</f>
        <v xml:space="preserve">Plus value disjoncteur 630 A 4P (Compact) - </v>
      </c>
      <c r="D219" s="1347"/>
      <c r="E219" s="1347"/>
      <c r="F219" s="1347"/>
      <c r="G219" s="1348"/>
      <c r="H219" s="153">
        <v>1</v>
      </c>
      <c r="I219" s="154">
        <f>'CHIFFRAGE GE'!H51</f>
        <v>0</v>
      </c>
      <c r="J219" s="155">
        <f t="shared" si="0"/>
        <v>0</v>
      </c>
      <c r="K219" s="233" t="str">
        <f>IF('CHIFFRAGE GE'!J51="Op",'CHIFFRAGE GE'!J51,"")</f>
        <v/>
      </c>
    </row>
    <row r="220" spans="1:11" s="36" customFormat="1" ht="18">
      <c r="A220" s="233" t="s">
        <v>481</v>
      </c>
      <c r="B220" s="1460"/>
      <c r="C220" s="1346" t="str">
        <f>'CHIFFRAGE GE'!C54</f>
        <v xml:space="preserve">Motorisation disjoncteur 160 A (Compact) - </v>
      </c>
      <c r="D220" s="1347"/>
      <c r="E220" s="1347"/>
      <c r="F220" s="1347"/>
      <c r="G220" s="1348"/>
      <c r="H220" s="153">
        <v>1</v>
      </c>
      <c r="I220" s="154">
        <f>'CHIFFRAGE GE'!H54</f>
        <v>0</v>
      </c>
      <c r="J220" s="155">
        <f t="shared" si="0"/>
        <v>0</v>
      </c>
      <c r="K220" s="233" t="str">
        <f>IF('CHIFFRAGE GE'!J54="Op",'CHIFFRAGE GE'!J54,"")</f>
        <v/>
      </c>
    </row>
    <row r="221" spans="1:11" s="36" customFormat="1" ht="18">
      <c r="A221" s="233" t="s">
        <v>481</v>
      </c>
      <c r="B221" s="1460"/>
      <c r="C221" s="1346" t="str">
        <f>'CHIFFRAGE GE'!C55</f>
        <v xml:space="preserve">Motorisation disjoncteur 250 A (Compact) - </v>
      </c>
      <c r="D221" s="1347"/>
      <c r="E221" s="1347"/>
      <c r="F221" s="1347"/>
      <c r="G221" s="1348"/>
      <c r="H221" s="153">
        <v>1</v>
      </c>
      <c r="I221" s="154">
        <f>'CHIFFRAGE GE'!H55</f>
        <v>0</v>
      </c>
      <c r="J221" s="155">
        <f t="shared" si="0"/>
        <v>0</v>
      </c>
      <c r="K221" s="233" t="str">
        <f>IF('CHIFFRAGE GE'!J55="Op",'CHIFFRAGE GE'!J55,"")</f>
        <v/>
      </c>
    </row>
    <row r="222" spans="1:11" s="36" customFormat="1" ht="18">
      <c r="A222" s="233" t="s">
        <v>481</v>
      </c>
      <c r="B222" s="1460"/>
      <c r="C222" s="1346" t="str">
        <f>'CHIFFRAGE GE'!C56</f>
        <v xml:space="preserve">Motorisation disjoncteur 400 A (Compact) - </v>
      </c>
      <c r="D222" s="1347"/>
      <c r="E222" s="1347"/>
      <c r="F222" s="1347"/>
      <c r="G222" s="1348"/>
      <c r="H222" s="153">
        <v>1</v>
      </c>
      <c r="I222" s="154">
        <f>'CHIFFRAGE GE'!H56</f>
        <v>0</v>
      </c>
      <c r="J222" s="155">
        <f t="shared" si="0"/>
        <v>0</v>
      </c>
      <c r="K222" s="233" t="str">
        <f>IF('CHIFFRAGE GE'!J56="Op",'CHIFFRAGE GE'!J56,"")</f>
        <v/>
      </c>
    </row>
    <row r="223" spans="1:11" s="36" customFormat="1" ht="18">
      <c r="A223" s="233" t="s">
        <v>481</v>
      </c>
      <c r="B223" s="1460"/>
      <c r="C223" s="1346" t="str">
        <f>'CHIFFRAGE GE'!C57</f>
        <v xml:space="preserve">Motorisation disjoncteur 630 A (Compact) - </v>
      </c>
      <c r="D223" s="1347"/>
      <c r="E223" s="1347"/>
      <c r="F223" s="1347"/>
      <c r="G223" s="1348"/>
      <c r="H223" s="153">
        <v>1</v>
      </c>
      <c r="I223" s="154">
        <f>'CHIFFRAGE GE'!H57</f>
        <v>0</v>
      </c>
      <c r="J223" s="155">
        <f t="shared" si="0"/>
        <v>0</v>
      </c>
      <c r="K223" s="233" t="str">
        <f>IF('CHIFFRAGE GE'!J57="Op",'CHIFFRAGE GE'!J57,"")</f>
        <v/>
      </c>
    </row>
    <row r="224" spans="1:11" s="36" customFormat="1" ht="18">
      <c r="A224" s="233" t="s">
        <v>481</v>
      </c>
      <c r="B224" s="1460"/>
      <c r="C224" s="1346" t="str">
        <f>'CHIFFRAGE GE'!C58</f>
        <v xml:space="preserve">Maintien du courant du court-circuit à 2.7 In pendant 5s -  - </v>
      </c>
      <c r="D224" s="1347"/>
      <c r="E224" s="1347"/>
      <c r="F224" s="1347"/>
      <c r="G224" s="1348"/>
      <c r="H224" s="153">
        <v>1</v>
      </c>
      <c r="I224" s="154">
        <f>'CHIFFRAGE GE'!H58</f>
        <v>0</v>
      </c>
      <c r="J224" s="155">
        <f t="shared" si="0"/>
        <v>0</v>
      </c>
      <c r="K224" s="233" t="str">
        <f>IF('CHIFFRAGE GE'!J58="Op",'CHIFFRAGE GE'!J58,"")</f>
        <v/>
      </c>
    </row>
    <row r="225" spans="1:11" s="36" customFormat="1" ht="18">
      <c r="A225" s="233" t="s">
        <v>481</v>
      </c>
      <c r="B225" s="1460"/>
      <c r="C225" s="1346" t="str">
        <f>'CHIFFRAGE GE'!C59</f>
        <v xml:space="preserve">Régulation électronique moteur (attention : délai supplémentaire possible sur KDI et JD, sauf J110C3, J165C3, J220C3, J210U,
J250U) - </v>
      </c>
      <c r="D225" s="1347"/>
      <c r="E225" s="1347"/>
      <c r="F225" s="1347"/>
      <c r="G225" s="1348"/>
      <c r="H225" s="153">
        <v>1</v>
      </c>
      <c r="I225" s="154">
        <f>'CHIFFRAGE GE'!H59</f>
        <v>0</v>
      </c>
      <c r="J225" s="155">
        <f t="shared" si="0"/>
        <v>0</v>
      </c>
      <c r="K225" s="233" t="str">
        <f>IF('CHIFFRAGE GE'!J59="Op",'CHIFFRAGE GE'!J59,"")</f>
        <v/>
      </c>
    </row>
    <row r="226" spans="1:11" s="36" customFormat="1" ht="18">
      <c r="A226" s="233" t="s">
        <v>481</v>
      </c>
      <c r="B226" s="1460"/>
      <c r="C226" s="1346" t="str">
        <f>'CHIFFRAGE GE'!C60</f>
        <v xml:space="preserve">Protection différentielle 30 ou 300
mA Non ajust inferieur ou égal à 50 A (Par defaut 30mA) inf. 440V - </v>
      </c>
      <c r="D226" s="1347"/>
      <c r="E226" s="1347"/>
      <c r="F226" s="1347"/>
      <c r="G226" s="1348"/>
      <c r="H226" s="153">
        <v>1</v>
      </c>
      <c r="I226" s="154">
        <f>'CHIFFRAGE GE'!H60</f>
        <v>0</v>
      </c>
      <c r="J226" s="155">
        <f t="shared" si="0"/>
        <v>0</v>
      </c>
      <c r="K226" s="233" t="str">
        <f>IF('CHIFFRAGE GE'!J60="Op",'CHIFFRAGE GE'!J60,"")</f>
        <v/>
      </c>
    </row>
    <row r="227" spans="1:11" s="36" customFormat="1" ht="18">
      <c r="A227" s="233" t="s">
        <v>481</v>
      </c>
      <c r="B227" s="1460"/>
      <c r="C227" s="1346" t="str">
        <f>'CHIFFRAGE GE'!C61</f>
        <v xml:space="preserve">Protection différentielle (Type A, AC) ajustable (Tps et seuil) (2) (TT- TNCR-TNCUR) - </v>
      </c>
      <c r="D227" s="1347"/>
      <c r="E227" s="1347"/>
      <c r="F227" s="1347"/>
      <c r="G227" s="1348"/>
      <c r="H227" s="153">
        <v>1</v>
      </c>
      <c r="I227" s="154">
        <f>'CHIFFRAGE GE'!H61</f>
        <v>0</v>
      </c>
      <c r="J227" s="155">
        <f t="shared" si="0"/>
        <v>0</v>
      </c>
      <c r="K227" s="233" t="str">
        <f>IF('CHIFFRAGE GE'!J61="Op",'CHIFFRAGE GE'!J61,"")</f>
        <v/>
      </c>
    </row>
    <row r="228" spans="1:11" s="36" customFormat="1" ht="18">
      <c r="A228" s="233" t="s">
        <v>481</v>
      </c>
      <c r="B228" s="1460"/>
      <c r="C228" s="1346" t="str">
        <f>'CHIFFRAGE GE'!C62</f>
        <v xml:space="preserve">Protection différentielle 30 ou 300 mA Non ajust inferieur ou égal à
125A (Par defaut 30mA) inf. 440V - </v>
      </c>
      <c r="D228" s="1347"/>
      <c r="E228" s="1347"/>
      <c r="F228" s="1347"/>
      <c r="G228" s="1348"/>
      <c r="H228" s="153">
        <v>1</v>
      </c>
      <c r="I228" s="154">
        <f>'CHIFFRAGE GE'!H62</f>
        <v>0</v>
      </c>
      <c r="J228" s="155">
        <f t="shared" si="0"/>
        <v>0</v>
      </c>
      <c r="K228" s="233" t="str">
        <f>IF('CHIFFRAGE GE'!J62="Op",'CHIFFRAGE GE'!J62,"")</f>
        <v/>
      </c>
    </row>
    <row r="229" spans="1:11" s="36" customFormat="1" ht="18">
      <c r="A229" s="233" t="s">
        <v>481</v>
      </c>
      <c r="B229" s="1460"/>
      <c r="C229" s="1346" t="str">
        <f>'CHIFFRAGE GE'!C63</f>
        <v xml:space="preserve">Protection différentielle 30 ou 300 mA de TYPE A Non ajust inferieur ou égal à 50 A (Par defaut 30mA) inf.
440V pour conformité Norme VDE - </v>
      </c>
      <c r="D229" s="1347"/>
      <c r="E229" s="1347"/>
      <c r="F229" s="1347"/>
      <c r="G229" s="1348"/>
      <c r="H229" s="153">
        <v>1</v>
      </c>
      <c r="I229" s="154">
        <f>'CHIFFRAGE GE'!H63</f>
        <v>0</v>
      </c>
      <c r="J229" s="155">
        <f t="shared" si="0"/>
        <v>0</v>
      </c>
      <c r="K229" s="233" t="str">
        <f>IF('CHIFFRAGE GE'!J63="Op",'CHIFFRAGE GE'!J63,"")</f>
        <v/>
      </c>
    </row>
    <row r="230" spans="1:11" s="36" customFormat="1" ht="18">
      <c r="A230" s="233" t="s">
        <v>481</v>
      </c>
      <c r="B230" s="1460"/>
      <c r="C230" s="1346" t="str">
        <f>'CHIFFRAGE GE'!C64</f>
        <v xml:space="preserve">Protection différentielle 30 ou 300 mA de TYPE A Non ajust inferieur ou
égal à 125 A (Par defaut 30mA) inf. 440V pour conformité Norme VDE - </v>
      </c>
      <c r="D230" s="1347"/>
      <c r="E230" s="1347"/>
      <c r="F230" s="1347"/>
      <c r="G230" s="1348"/>
      <c r="H230" s="153">
        <v>1</v>
      </c>
      <c r="I230" s="154">
        <f>'CHIFFRAGE GE'!H64</f>
        <v>0</v>
      </c>
      <c r="J230" s="155">
        <f t="shared" si="0"/>
        <v>0</v>
      </c>
      <c r="K230" s="233" t="str">
        <f>IF('CHIFFRAGE GE'!J64="Op",'CHIFFRAGE GE'!J64,"")</f>
        <v/>
      </c>
    </row>
    <row r="231" spans="1:11" s="36" customFormat="1" ht="18">
      <c r="A231" s="233" t="s">
        <v>481</v>
      </c>
      <c r="B231" s="1460"/>
      <c r="C231" s="1346" t="str">
        <f>'CHIFFRAGE GE'!C65</f>
        <v xml:space="preserve">Protection différentielle (Type A, AC) ajustable (Tps et seuil) (TT-TNCR- TNCUR) - </v>
      </c>
      <c r="D231" s="1347"/>
      <c r="E231" s="1347"/>
      <c r="F231" s="1347"/>
      <c r="G231" s="1348"/>
      <c r="H231" s="153">
        <v>1</v>
      </c>
      <c r="I231" s="154">
        <f>'CHIFFRAGE GE'!H65</f>
        <v>0</v>
      </c>
      <c r="J231" s="155">
        <f t="shared" si="0"/>
        <v>0</v>
      </c>
      <c r="K231" s="233" t="str">
        <f>IF('CHIFFRAGE GE'!J65="Op",'CHIFFRAGE GE'!J65,"")</f>
        <v/>
      </c>
    </row>
    <row r="232" spans="1:11" s="36" customFormat="1" ht="18">
      <c r="A232" s="233" t="s">
        <v>481</v>
      </c>
      <c r="B232" s="1460"/>
      <c r="C232" s="1346" t="str">
        <f>'CHIFFRAGE GE'!C66</f>
        <v xml:space="preserve">Protection différentielle 30 ou 300 mA Non ajustable inférieur ou égal à 50 A inf. 440V - </v>
      </c>
      <c r="D232" s="1347"/>
      <c r="E232" s="1347"/>
      <c r="F232" s="1347"/>
      <c r="G232" s="1348"/>
      <c r="H232" s="153">
        <v>1</v>
      </c>
      <c r="I232" s="154">
        <f>'CHIFFRAGE GE'!H66</f>
        <v>0</v>
      </c>
      <c r="J232" s="155">
        <f t="shared" si="0"/>
        <v>0</v>
      </c>
      <c r="K232" s="233" t="str">
        <f>IF('CHIFFRAGE GE'!J66="Op",'CHIFFRAGE GE'!J66,"")</f>
        <v/>
      </c>
    </row>
    <row r="233" spans="1:11" s="36" customFormat="1" ht="18">
      <c r="A233" s="233" t="s">
        <v>481</v>
      </c>
      <c r="B233" s="1460"/>
      <c r="C233" s="1346" t="str">
        <f>'CHIFFRAGE GE'!C67</f>
        <v xml:space="preserve">Protection différentielle 30 ou 300 mA Non ajustable inférieur ou égal à 125A inf. 440V - </v>
      </c>
      <c r="D233" s="1347"/>
      <c r="E233" s="1347"/>
      <c r="F233" s="1347"/>
      <c r="G233" s="1348"/>
      <c r="H233" s="153">
        <v>1</v>
      </c>
      <c r="I233" s="154">
        <f>'CHIFFRAGE GE'!H67</f>
        <v>0</v>
      </c>
      <c r="J233" s="155">
        <f t="shared" si="0"/>
        <v>0</v>
      </c>
      <c r="K233" s="233" t="str">
        <f>IF('CHIFFRAGE GE'!J67="Op",'CHIFFRAGE GE'!J67,"")</f>
        <v/>
      </c>
    </row>
    <row r="234" spans="1:11" s="36" customFormat="1" ht="18">
      <c r="A234" s="233" t="s">
        <v>481</v>
      </c>
      <c r="B234" s="1460"/>
      <c r="C234" s="1346" t="str">
        <f>'CHIFFRAGE GE'!C68</f>
        <v xml:space="preserve">Protection différentielle 30 ou 300 mA de TYPE A Non ajust inferieur ou
égal à 125 A (Par defaut 30mA) inf. 440V pour conformité Norme VDE - </v>
      </c>
      <c r="D234" s="1347"/>
      <c r="E234" s="1347"/>
      <c r="F234" s="1347"/>
      <c r="G234" s="1348"/>
      <c r="H234" s="153">
        <v>1</v>
      </c>
      <c r="I234" s="154">
        <f>'CHIFFRAGE GE'!H68</f>
        <v>0</v>
      </c>
      <c r="J234" s="155">
        <f t="shared" si="0"/>
        <v>0</v>
      </c>
      <c r="K234" s="233" t="str">
        <f>IF('CHIFFRAGE GE'!J68="Op",'CHIFFRAGE GE'!J68,"")</f>
        <v/>
      </c>
    </row>
    <row r="235" spans="1:11" s="36" customFormat="1" ht="18">
      <c r="A235" s="233" t="s">
        <v>481</v>
      </c>
      <c r="B235" s="1460"/>
      <c r="C235" s="1346" t="str">
        <f>'CHIFFRAGE GE'!C69</f>
        <v xml:space="preserve">Contrôleur permanent d’isolement
avec neutre (ITAN) - </v>
      </c>
      <c r="D235" s="1347"/>
      <c r="E235" s="1347"/>
      <c r="F235" s="1347"/>
      <c r="G235" s="1348"/>
      <c r="H235" s="153">
        <v>1</v>
      </c>
      <c r="I235" s="154">
        <f>'CHIFFRAGE GE'!H69</f>
        <v>0</v>
      </c>
      <c r="J235" s="155">
        <f t="shared" si="0"/>
        <v>0</v>
      </c>
      <c r="K235" s="233" t="str">
        <f>IF('CHIFFRAGE GE'!J69="Op",'CHIFFRAGE GE'!J69,"")</f>
        <v/>
      </c>
    </row>
    <row r="236" spans="1:11" s="36" customFormat="1" ht="18">
      <c r="A236" s="233" t="s">
        <v>481</v>
      </c>
      <c r="B236" s="1460"/>
      <c r="C236" s="1346" t="str">
        <f>'CHIFFRAGE GE'!C70</f>
        <v xml:space="preserve">Contrôleur permanent d’isolement
sans neutre (ITSN) - </v>
      </c>
      <c r="D236" s="1347"/>
      <c r="E236" s="1347"/>
      <c r="F236" s="1347"/>
      <c r="G236" s="1348"/>
      <c r="H236" s="153">
        <v>1</v>
      </c>
      <c r="I236" s="154">
        <f>'CHIFFRAGE GE'!H70</f>
        <v>0</v>
      </c>
      <c r="J236" s="155">
        <f t="shared" si="0"/>
        <v>0</v>
      </c>
      <c r="K236" s="233" t="str">
        <f>IF('CHIFFRAGE GE'!J70="Op",'CHIFFRAGE GE'!J70,"")</f>
        <v/>
      </c>
    </row>
    <row r="237" spans="1:11" s="36" customFormat="1" ht="18">
      <c r="A237" s="233" t="s">
        <v>481</v>
      </c>
      <c r="B237" s="1460"/>
      <c r="C237" s="1346" t="str">
        <f>'CHIFFRAGE GE'!C71</f>
        <v xml:space="preserve">Contrôleur permanent d’isolement
avec neutre (ITAN) - </v>
      </c>
      <c r="D237" s="1347"/>
      <c r="E237" s="1347"/>
      <c r="F237" s="1347"/>
      <c r="G237" s="1348"/>
      <c r="H237" s="153">
        <v>1</v>
      </c>
      <c r="I237" s="154">
        <f>'CHIFFRAGE GE'!H71</f>
        <v>0</v>
      </c>
      <c r="J237" s="155">
        <f t="shared" si="0"/>
        <v>0</v>
      </c>
      <c r="K237" s="233" t="str">
        <f>IF('CHIFFRAGE GE'!J71="Op",'CHIFFRAGE GE'!J71,"")</f>
        <v/>
      </c>
    </row>
    <row r="238" spans="1:11" s="36" customFormat="1" ht="18">
      <c r="A238" s="233" t="s">
        <v>481</v>
      </c>
      <c r="B238" s="1460"/>
      <c r="C238" s="1346" t="str">
        <f>'CHIFFRAGE GE'!C72</f>
        <v xml:space="preserve">Contrôleur permanent d’isolement
sans neutre (ITSN) - </v>
      </c>
      <c r="D238" s="1347"/>
      <c r="E238" s="1347"/>
      <c r="F238" s="1347"/>
      <c r="G238" s="1348"/>
      <c r="H238" s="153">
        <v>1</v>
      </c>
      <c r="I238" s="154">
        <f>'CHIFFRAGE GE'!H72</f>
        <v>0</v>
      </c>
      <c r="J238" s="155">
        <f t="shared" si="0"/>
        <v>0</v>
      </c>
      <c r="K238" s="233" t="str">
        <f>IF('CHIFFRAGE GE'!J72="Op",'CHIFFRAGE GE'!J72,"")</f>
        <v/>
      </c>
    </row>
    <row r="239" spans="1:11" s="36" customFormat="1" ht="18">
      <c r="A239" s="233" t="s">
        <v>481</v>
      </c>
      <c r="B239" s="1460"/>
      <c r="C239" s="1346" t="str">
        <f>'CHIFFRAGE GE'!C73</f>
        <v xml:space="preserve">Pack de reports à distance. (Groupe prêt (U et F = OK), Alarmes-Défaut général,(Alarme sonore et Niveau bas fuel intégrée au coffret sur défaut
général) (2) - </v>
      </c>
      <c r="D239" s="1347"/>
      <c r="E239" s="1347"/>
      <c r="F239" s="1347"/>
      <c r="G239" s="1348"/>
      <c r="H239" s="153">
        <v>1</v>
      </c>
      <c r="I239" s="154">
        <f>'CHIFFRAGE GE'!H73</f>
        <v>0</v>
      </c>
      <c r="J239" s="155">
        <f t="shared" si="0"/>
        <v>0</v>
      </c>
      <c r="K239" s="233" t="str">
        <f>IF('CHIFFRAGE GE'!J73="Op",'CHIFFRAGE GE'!J73,"")</f>
        <v/>
      </c>
    </row>
    <row r="240" spans="1:11" s="36" customFormat="1" ht="18">
      <c r="A240" s="233" t="s">
        <v>481</v>
      </c>
      <c r="B240" s="1460"/>
      <c r="C240" s="1346" t="str">
        <f>'CHIFFRAGE GE'!C74</f>
        <v xml:space="preserve">Détection secteur réglable et pilotage INS dans le coffret (U +- 15%)(U inferieur ou égal à 440 V en
triphasé) - </v>
      </c>
      <c r="D240" s="1347"/>
      <c r="E240" s="1347"/>
      <c r="F240" s="1347"/>
      <c r="G240" s="1348"/>
      <c r="H240" s="153">
        <v>1</v>
      </c>
      <c r="I240" s="154">
        <f>'CHIFFRAGE GE'!H74</f>
        <v>0</v>
      </c>
      <c r="J240" s="155">
        <f t="shared" si="0"/>
        <v>0</v>
      </c>
      <c r="K240" s="233" t="str">
        <f>IF('CHIFFRAGE GE'!J74="Op",'CHIFFRAGE GE'!J74,"")</f>
        <v/>
      </c>
    </row>
    <row r="241" spans="1:11" s="36" customFormat="1" ht="18">
      <c r="A241" s="233" t="s">
        <v>481</v>
      </c>
      <c r="B241" s="1460"/>
      <c r="C241" s="1346" t="str">
        <f>'CHIFFRAGE GE'!C75</f>
        <v xml:space="preserve">Boîtier de démarrage à distance
(Impossible avec option CA406) - </v>
      </c>
      <c r="D241" s="1347"/>
      <c r="E241" s="1347"/>
      <c r="F241" s="1347"/>
      <c r="G241" s="1348"/>
      <c r="H241" s="153">
        <v>1</v>
      </c>
      <c r="I241" s="154">
        <f>'CHIFFRAGE GE'!H75</f>
        <v>0</v>
      </c>
      <c r="J241" s="155">
        <f t="shared" si="0"/>
        <v>0</v>
      </c>
      <c r="K241" s="233" t="str">
        <f>IF('CHIFFRAGE GE'!J75="Op",'CHIFFRAGE GE'!J75,"")</f>
        <v/>
      </c>
    </row>
    <row r="242" spans="1:11" s="36" customFormat="1" ht="18">
      <c r="A242" s="233" t="s">
        <v>481</v>
      </c>
      <c r="B242" s="1460"/>
      <c r="C242" s="1346" t="str">
        <f>'CHIFFRAGE GE'!C76</f>
        <v xml:space="preserve">Ajustage tension (Inclus en couplage) - </v>
      </c>
      <c r="D242" s="1347"/>
      <c r="E242" s="1347"/>
      <c r="F242" s="1347"/>
      <c r="G242" s="1348"/>
      <c r="H242" s="153">
        <v>1</v>
      </c>
      <c r="I242" s="154">
        <f>'CHIFFRAGE GE'!H76</f>
        <v>0</v>
      </c>
      <c r="J242" s="155">
        <f t="shared" si="0"/>
        <v>0</v>
      </c>
      <c r="K242" s="233" t="str">
        <f>IF('CHIFFRAGE GE'!J76="Op",'CHIFFRAGE GE'!J76,"")</f>
        <v/>
      </c>
    </row>
    <row r="243" spans="1:11" s="36" customFormat="1" ht="18">
      <c r="A243" s="233" t="s">
        <v>481</v>
      </c>
      <c r="B243" s="1460"/>
      <c r="C243" s="1346" t="str">
        <f>'CHIFFRAGE GE'!C77</f>
        <v xml:space="preserve">Ajustage vitesse (Si régulateur électronique possible et sélectionné)
(compris en couplage) - </v>
      </c>
      <c r="D243" s="1347"/>
      <c r="E243" s="1347"/>
      <c r="F243" s="1347"/>
      <c r="G243" s="1348"/>
      <c r="H243" s="153">
        <v>1</v>
      </c>
      <c r="I243" s="154">
        <f>'CHIFFRAGE GE'!H77</f>
        <v>0</v>
      </c>
      <c r="J243" s="155">
        <f t="shared" si="0"/>
        <v>0</v>
      </c>
      <c r="K243" s="233" t="str">
        <f>IF('CHIFFRAGE GE'!J77="Op",'CHIFFRAGE GE'!J77,"")</f>
        <v/>
      </c>
    </row>
    <row r="244" spans="1:11" s="36" customFormat="1" ht="18">
      <c r="A244" s="233" t="s">
        <v>481</v>
      </c>
      <c r="B244" s="1460"/>
      <c r="C244" s="1346" t="str">
        <f>'CHIFFRAGE GE'!C78</f>
        <v xml:space="preserve">Alarme sonore montée dans coffret - </v>
      </c>
      <c r="D244" s="1347"/>
      <c r="E244" s="1347"/>
      <c r="F244" s="1347"/>
      <c r="G244" s="1348"/>
      <c r="H244" s="153">
        <v>1</v>
      </c>
      <c r="I244" s="154">
        <f>'CHIFFRAGE GE'!H78</f>
        <v>0</v>
      </c>
      <c r="J244" s="155">
        <f t="shared" si="0"/>
        <v>0</v>
      </c>
      <c r="K244" s="233" t="str">
        <f>IF('CHIFFRAGE GE'!J78="Op",'CHIFFRAGE GE'!J78,"")</f>
        <v/>
      </c>
    </row>
    <row r="245" spans="1:11" s="36" customFormat="1" ht="18">
      <c r="A245" s="233" t="s">
        <v>481</v>
      </c>
      <c r="B245" s="1460"/>
      <c r="C245" s="1346" t="str">
        <f>'CHIFFRAGE GE'!C79</f>
        <v xml:space="preserve">Pack de reports à distance configurable. **(Maximum 6 reports)
(Sauf APM403 A651) - Pack de reports à distance configurable. **(Maximum 6 reports) - </v>
      </c>
      <c r="D245" s="1347"/>
      <c r="E245" s="1347"/>
      <c r="F245" s="1347"/>
      <c r="G245" s="1348"/>
      <c r="H245" s="153">
        <v>1</v>
      </c>
      <c r="I245" s="154">
        <f>'CHIFFRAGE GE'!H79</f>
        <v>0</v>
      </c>
      <c r="J245" s="155">
        <f t="shared" si="0"/>
        <v>0</v>
      </c>
      <c r="K245" s="233" t="str">
        <f>IF('CHIFFRAGE GE'!J79="Op",'CHIFFRAGE GE'!J79,"")</f>
        <v/>
      </c>
    </row>
    <row r="246" spans="1:11" s="36" customFormat="1" ht="18">
      <c r="A246" s="233" t="s">
        <v>481</v>
      </c>
      <c r="B246" s="1460"/>
      <c r="C246" s="1346" t="str">
        <f>'CHIFFRAGE GE'!C80</f>
        <v xml:space="preserve">Marche groupe - </v>
      </c>
      <c r="D246" s="1347"/>
      <c r="E246" s="1347"/>
      <c r="F246" s="1347"/>
      <c r="G246" s="1348"/>
      <c r="H246" s="153">
        <v>1</v>
      </c>
      <c r="I246" s="154">
        <f>'CHIFFRAGE GE'!H80</f>
        <v>0</v>
      </c>
      <c r="J246" s="155">
        <f t="shared" si="0"/>
        <v>0</v>
      </c>
      <c r="K246" s="233" t="str">
        <f>IF('CHIFFRAGE GE'!J80="Op",'CHIFFRAGE GE'!J80,"")</f>
        <v/>
      </c>
    </row>
    <row r="247" spans="1:11" s="36" customFormat="1" ht="18">
      <c r="A247" s="233" t="s">
        <v>481</v>
      </c>
      <c r="B247" s="1461"/>
      <c r="C247" s="1346" t="str">
        <f>'CHIFFRAGE GE'!C81</f>
        <v xml:space="preserve">Groupe position automatique - </v>
      </c>
      <c r="D247" s="1347"/>
      <c r="E247" s="1347"/>
      <c r="F247" s="1347"/>
      <c r="G247" s="1348"/>
      <c r="H247" s="153">
        <v>1</v>
      </c>
      <c r="I247" s="154">
        <f>'CHIFFRAGE GE'!H81</f>
        <v>0</v>
      </c>
      <c r="J247" s="155">
        <f t="shared" si="0"/>
        <v>0</v>
      </c>
      <c r="K247" s="233" t="str">
        <f>IF('CHIFFRAGE GE'!J81="Op",'CHIFFRAGE GE'!J81,"")</f>
        <v/>
      </c>
    </row>
    <row r="248" spans="1:11" s="36" customFormat="1" ht="18">
      <c r="A248" s="233" t="s">
        <v>481</v>
      </c>
      <c r="B248" s="1461"/>
      <c r="C248" s="1346" t="str">
        <f>'CHIFFRAGE GE'!C82</f>
        <v xml:space="preserve">Groupe position non-automatique - </v>
      </c>
      <c r="D248" s="1347"/>
      <c r="E248" s="1347"/>
      <c r="F248" s="1347"/>
      <c r="G248" s="1348"/>
      <c r="H248" s="153">
        <v>1</v>
      </c>
      <c r="I248" s="154">
        <f>'CHIFFRAGE GE'!H82</f>
        <v>0</v>
      </c>
      <c r="J248" s="155">
        <f t="shared" si="0"/>
        <v>0</v>
      </c>
      <c r="K248" s="233" t="str">
        <f>IF('CHIFFRAGE GE'!J82="Op",'CHIFFRAGE GE'!J82,"")</f>
        <v/>
      </c>
    </row>
    <row r="249" spans="1:11" s="36" customFormat="1" ht="18">
      <c r="A249" s="233" t="s">
        <v>481</v>
      </c>
      <c r="B249" s="1461"/>
      <c r="C249" s="1346" t="str">
        <f>'CHIFFRAGE GE'!C83</f>
        <v xml:space="preserve">Groupe position manuel - </v>
      </c>
      <c r="D249" s="1347"/>
      <c r="E249" s="1347"/>
      <c r="F249" s="1347"/>
      <c r="G249" s="1348"/>
      <c r="H249" s="153">
        <v>1</v>
      </c>
      <c r="I249" s="154">
        <f>'CHIFFRAGE GE'!H83</f>
        <v>0</v>
      </c>
      <c r="J249" s="155">
        <f t="shared" si="0"/>
        <v>0</v>
      </c>
      <c r="K249" s="233" t="str">
        <f>IF('CHIFFRAGE GE'!J83="Op",'CHIFFRAGE GE'!J83,"")</f>
        <v/>
      </c>
    </row>
    <row r="250" spans="1:11" s="36" customFormat="1" ht="18">
      <c r="A250" s="233" t="s">
        <v>481</v>
      </c>
      <c r="B250" s="1461"/>
      <c r="C250" s="1346" t="str">
        <f>'CHIFFRAGE GE'!C84</f>
        <v xml:space="preserve">Groupe position test - </v>
      </c>
      <c r="D250" s="1347"/>
      <c r="E250" s="1347"/>
      <c r="F250" s="1347"/>
      <c r="G250" s="1348"/>
      <c r="H250" s="153">
        <v>1</v>
      </c>
      <c r="I250" s="154">
        <f>'CHIFFRAGE GE'!H84</f>
        <v>0</v>
      </c>
      <c r="J250" s="155">
        <f t="shared" si="0"/>
        <v>0</v>
      </c>
      <c r="K250" s="233" t="str">
        <f>IF('CHIFFRAGE GE'!J84="Op",'CHIFFRAGE GE'!J84,"")</f>
        <v/>
      </c>
    </row>
    <row r="251" spans="1:11" s="36" customFormat="1" ht="18">
      <c r="A251" s="233" t="s">
        <v>481</v>
      </c>
      <c r="B251" s="1461"/>
      <c r="C251" s="1346" t="str">
        <f>'CHIFFRAGE GE'!C85</f>
        <v xml:space="preserve">Arrêt groupe - </v>
      </c>
      <c r="D251" s="1347"/>
      <c r="E251" s="1347"/>
      <c r="F251" s="1347"/>
      <c r="G251" s="1348"/>
      <c r="H251" s="153">
        <v>1</v>
      </c>
      <c r="I251" s="154">
        <f>'CHIFFRAGE GE'!H85</f>
        <v>0</v>
      </c>
      <c r="J251" s="155">
        <f t="shared" si="0"/>
        <v>0</v>
      </c>
      <c r="K251" s="233" t="str">
        <f>IF('CHIFFRAGE GE'!J85="Op",'CHIFFRAGE GE'!J85,"")</f>
        <v/>
      </c>
    </row>
    <row r="252" spans="1:11" s="36" customFormat="1" ht="18">
      <c r="A252" s="233" t="s">
        <v>481</v>
      </c>
      <c r="B252" s="1461"/>
      <c r="C252" s="1346" t="str">
        <f>'CHIFFRAGE GE'!C86</f>
        <v xml:space="preserve">Défaut général - </v>
      </c>
      <c r="D252" s="1347"/>
      <c r="E252" s="1347"/>
      <c r="F252" s="1347"/>
      <c r="G252" s="1348"/>
      <c r="H252" s="153">
        <v>1</v>
      </c>
      <c r="I252" s="154">
        <f>'CHIFFRAGE GE'!H86</f>
        <v>0</v>
      </c>
      <c r="J252" s="155">
        <f t="shared" si="0"/>
        <v>0</v>
      </c>
      <c r="K252" s="233" t="str">
        <f>IF('CHIFFRAGE GE'!J86="Op",'CHIFFRAGE GE'!J86,"")</f>
        <v/>
      </c>
    </row>
    <row r="253" spans="1:11" s="36" customFormat="1" ht="18">
      <c r="A253" s="233" t="s">
        <v>481</v>
      </c>
      <c r="B253" s="1461"/>
      <c r="C253" s="1346" t="str">
        <f>'CHIFFRAGE GE'!C87</f>
        <v xml:space="preserve">Défaut non démarrage - </v>
      </c>
      <c r="D253" s="1347"/>
      <c r="E253" s="1347"/>
      <c r="F253" s="1347"/>
      <c r="G253" s="1348"/>
      <c r="H253" s="153">
        <v>1</v>
      </c>
      <c r="I253" s="154">
        <f>'CHIFFRAGE GE'!H87</f>
        <v>0</v>
      </c>
      <c r="J253" s="155">
        <f t="shared" si="0"/>
        <v>0</v>
      </c>
      <c r="K253" s="233" t="str">
        <f>IF('CHIFFRAGE GE'!J87="Op",'CHIFFRAGE GE'!J87,"")</f>
        <v/>
      </c>
    </row>
    <row r="254" spans="1:11" s="36" customFormat="1" ht="18">
      <c r="A254" s="233" t="s">
        <v>481</v>
      </c>
      <c r="B254" s="1461"/>
      <c r="C254" s="1346" t="str">
        <f>'CHIFFRAGE GE'!C88</f>
        <v xml:space="preserve">Défaut pression huile - </v>
      </c>
      <c r="D254" s="1347"/>
      <c r="E254" s="1347"/>
      <c r="F254" s="1347"/>
      <c r="G254" s="1348"/>
      <c r="H254" s="153">
        <v>1</v>
      </c>
      <c r="I254" s="154">
        <f>'CHIFFRAGE GE'!H88</f>
        <v>0</v>
      </c>
      <c r="J254" s="155">
        <f t="shared" si="0"/>
        <v>0</v>
      </c>
      <c r="K254" s="233" t="str">
        <f>IF('CHIFFRAGE GE'!J88="Op",'CHIFFRAGE GE'!J88,"")</f>
        <v/>
      </c>
    </row>
    <row r="255" spans="1:11" s="36" customFormat="1" ht="18">
      <c r="A255" s="233" t="s">
        <v>481</v>
      </c>
      <c r="B255" s="1461"/>
      <c r="C255" s="1346" t="str">
        <f>'CHIFFRAGE GE'!C89</f>
        <v xml:space="preserve">Défaut température eau - </v>
      </c>
      <c r="D255" s="1347"/>
      <c r="E255" s="1347"/>
      <c r="F255" s="1347"/>
      <c r="G255" s="1348"/>
      <c r="H255" s="153">
        <v>1</v>
      </c>
      <c r="I255" s="154">
        <f>'CHIFFRAGE GE'!H89</f>
        <v>0</v>
      </c>
      <c r="J255" s="155">
        <f t="shared" si="0"/>
        <v>0</v>
      </c>
      <c r="K255" s="233" t="str">
        <f>IF('CHIFFRAGE GE'!J89="Op",'CHIFFRAGE GE'!J89,"")</f>
        <v/>
      </c>
    </row>
    <row r="256" spans="1:11" s="36" customFormat="1" ht="18">
      <c r="A256" s="233" t="s">
        <v>481</v>
      </c>
      <c r="B256" s="1461"/>
      <c r="C256" s="1346" t="str">
        <f>'CHIFFRAGE GE'!C90</f>
        <v xml:space="preserve">Défaut niveau bas eau - </v>
      </c>
      <c r="D256" s="1347"/>
      <c r="E256" s="1347"/>
      <c r="F256" s="1347"/>
      <c r="G256" s="1348"/>
      <c r="H256" s="153">
        <v>1</v>
      </c>
      <c r="I256" s="154">
        <f>'CHIFFRAGE GE'!H90</f>
        <v>0</v>
      </c>
      <c r="J256" s="155">
        <f t="shared" si="0"/>
        <v>0</v>
      </c>
      <c r="K256" s="233" t="str">
        <f>IF('CHIFFRAGE GE'!J90="Op",'CHIFFRAGE GE'!J90,"")</f>
        <v/>
      </c>
    </row>
    <row r="257" spans="1:11" s="36" customFormat="1" ht="18">
      <c r="A257" s="233" t="s">
        <v>481</v>
      </c>
      <c r="B257" s="1461"/>
      <c r="C257" s="1346" t="str">
        <f>'CHIFFRAGE GE'!C91</f>
        <v xml:space="preserve">Défaut survitesse - </v>
      </c>
      <c r="D257" s="1347"/>
      <c r="E257" s="1347"/>
      <c r="F257" s="1347"/>
      <c r="G257" s="1348"/>
      <c r="H257" s="153">
        <v>1</v>
      </c>
      <c r="I257" s="154">
        <f>'CHIFFRAGE GE'!H91</f>
        <v>0</v>
      </c>
      <c r="J257" s="155">
        <f t="shared" ref="J257:J320" si="1">H257*I257</f>
        <v>0</v>
      </c>
      <c r="K257" s="233" t="str">
        <f>IF('CHIFFRAGE GE'!J91="Op",'CHIFFRAGE GE'!J91,"")</f>
        <v/>
      </c>
    </row>
    <row r="258" spans="1:11" s="36" customFormat="1" ht="18">
      <c r="A258" s="233" t="s">
        <v>481</v>
      </c>
      <c r="B258" s="1461"/>
      <c r="C258" s="1346" t="str">
        <f>'CHIFFRAGE GE'!C92</f>
        <v xml:space="preserve">Défaut tension alternateur - </v>
      </c>
      <c r="D258" s="1347"/>
      <c r="E258" s="1347"/>
      <c r="F258" s="1347"/>
      <c r="G258" s="1348"/>
      <c r="H258" s="153">
        <v>1</v>
      </c>
      <c r="I258" s="154">
        <f>'CHIFFRAGE GE'!H92</f>
        <v>0</v>
      </c>
      <c r="J258" s="155">
        <f t="shared" si="1"/>
        <v>0</v>
      </c>
      <c r="K258" s="233" t="str">
        <f>IF('CHIFFRAGE GE'!J92="Op",'CHIFFRAGE GE'!J92,"")</f>
        <v/>
      </c>
    </row>
    <row r="259" spans="1:11" s="36" customFormat="1" ht="18">
      <c r="A259" s="233" t="s">
        <v>481</v>
      </c>
      <c r="B259" s="1461"/>
      <c r="C259" s="1346" t="str">
        <f>'CHIFFRAGE GE'!C93</f>
        <v xml:space="preserve">Défaut surcharge - </v>
      </c>
      <c r="D259" s="1347"/>
      <c r="E259" s="1347"/>
      <c r="F259" s="1347"/>
      <c r="G259" s="1348"/>
      <c r="H259" s="153">
        <v>1</v>
      </c>
      <c r="I259" s="154">
        <f>'CHIFFRAGE GE'!H93</f>
        <v>0</v>
      </c>
      <c r="J259" s="155">
        <f t="shared" si="1"/>
        <v>0</v>
      </c>
      <c r="K259" s="233" t="str">
        <f>IF('CHIFFRAGE GE'!J93="Op",'CHIFFRAGE GE'!J93,"")</f>
        <v/>
      </c>
    </row>
    <row r="260" spans="1:11" s="36" customFormat="1" ht="18">
      <c r="A260" s="233" t="s">
        <v>481</v>
      </c>
      <c r="B260" s="1461"/>
      <c r="C260" s="1346" t="str">
        <f>'CHIFFRAGE GE'!C94</f>
        <v xml:space="preserve">Défaut arrêt urgence enclenché - </v>
      </c>
      <c r="D260" s="1347"/>
      <c r="E260" s="1347"/>
      <c r="F260" s="1347"/>
      <c r="G260" s="1348"/>
      <c r="H260" s="153">
        <v>1</v>
      </c>
      <c r="I260" s="154">
        <f>'CHIFFRAGE GE'!H94</f>
        <v>0</v>
      </c>
      <c r="J260" s="155">
        <f t="shared" si="1"/>
        <v>0</v>
      </c>
      <c r="K260" s="233" t="str">
        <f>IF('CHIFFRAGE GE'!J94="Op",'CHIFFRAGE GE'!J94,"")</f>
        <v/>
      </c>
    </row>
    <row r="261" spans="1:11" s="36" customFormat="1" ht="18">
      <c r="A261" s="233" t="s">
        <v>481</v>
      </c>
      <c r="B261" s="1461"/>
      <c r="C261" s="1346" t="str">
        <f>'CHIFFRAGE GE'!C95</f>
        <v xml:space="preserve">Défaut bac de rétention - </v>
      </c>
      <c r="D261" s="1347"/>
      <c r="E261" s="1347"/>
      <c r="F261" s="1347"/>
      <c r="G261" s="1348"/>
      <c r="H261" s="153">
        <v>1</v>
      </c>
      <c r="I261" s="154">
        <f>'CHIFFRAGE GE'!H95</f>
        <v>0</v>
      </c>
      <c r="J261" s="155">
        <f t="shared" si="1"/>
        <v>0</v>
      </c>
      <c r="K261" s="233" t="str">
        <f>IF('CHIFFRAGE GE'!J95="Op",'CHIFFRAGE GE'!J95,"")</f>
        <v/>
      </c>
    </row>
    <row r="262" spans="1:11" s="36" customFormat="1" ht="18">
      <c r="A262" s="233" t="s">
        <v>481</v>
      </c>
      <c r="B262" s="1461"/>
      <c r="C262" s="1346" t="str">
        <f>'CHIFFRAGE GE'!C96</f>
        <v xml:space="preserve">Défaut déclenchement différentiel - </v>
      </c>
      <c r="D262" s="1347"/>
      <c r="E262" s="1347"/>
      <c r="F262" s="1347"/>
      <c r="G262" s="1348"/>
      <c r="H262" s="153">
        <v>1</v>
      </c>
      <c r="I262" s="154">
        <f>'CHIFFRAGE GE'!H96</f>
        <v>0</v>
      </c>
      <c r="J262" s="155">
        <f t="shared" si="1"/>
        <v>0</v>
      </c>
      <c r="K262" s="233" t="str">
        <f>IF('CHIFFRAGE GE'!J96="Op",'CHIFFRAGE GE'!J96,"")</f>
        <v/>
      </c>
    </row>
    <row r="263" spans="1:11" s="36" customFormat="1" ht="18">
      <c r="A263" s="233" t="s">
        <v>481</v>
      </c>
      <c r="B263" s="1461"/>
      <c r="C263" s="1346" t="str">
        <f>'CHIFFRAGE GE'!C97</f>
        <v xml:space="preserve">Alarme générale - </v>
      </c>
      <c r="D263" s="1347"/>
      <c r="E263" s="1347"/>
      <c r="F263" s="1347"/>
      <c r="G263" s="1348"/>
      <c r="H263" s="153">
        <v>1</v>
      </c>
      <c r="I263" s="154">
        <f>'CHIFFRAGE GE'!H97</f>
        <v>0</v>
      </c>
      <c r="J263" s="155">
        <f t="shared" si="1"/>
        <v>0</v>
      </c>
      <c r="K263" s="233" t="str">
        <f>IF('CHIFFRAGE GE'!J97="Op",'CHIFFRAGE GE'!J97,"")</f>
        <v/>
      </c>
    </row>
    <row r="264" spans="1:11" s="36" customFormat="1" ht="18">
      <c r="A264" s="233" t="s">
        <v>481</v>
      </c>
      <c r="B264" s="1461"/>
      <c r="C264" s="1346" t="str">
        <f>'CHIFFRAGE GE'!C98</f>
        <v xml:space="preserve">Niveau bas carburant - </v>
      </c>
      <c r="D264" s="1347"/>
      <c r="E264" s="1347"/>
      <c r="F264" s="1347"/>
      <c r="G264" s="1348"/>
      <c r="H264" s="153">
        <v>1</v>
      </c>
      <c r="I264" s="154">
        <f>'CHIFFRAGE GE'!H98</f>
        <v>0</v>
      </c>
      <c r="J264" s="155">
        <f t="shared" si="1"/>
        <v>0</v>
      </c>
      <c r="K264" s="233" t="str">
        <f>IF('CHIFFRAGE GE'!J98="Op",'CHIFFRAGE GE'!J98,"")</f>
        <v/>
      </c>
    </row>
    <row r="265" spans="1:11" s="36" customFormat="1" ht="18">
      <c r="A265" s="233" t="s">
        <v>481</v>
      </c>
      <c r="B265" s="1461"/>
      <c r="C265" s="1346" t="str">
        <f>'CHIFFRAGE GE'!C99</f>
        <v xml:space="preserve">Alarme manque préchauffage eau - </v>
      </c>
      <c r="D265" s="1347"/>
      <c r="E265" s="1347"/>
      <c r="F265" s="1347"/>
      <c r="G265" s="1348"/>
      <c r="H265" s="153">
        <v>1</v>
      </c>
      <c r="I265" s="154">
        <f>'CHIFFRAGE GE'!H99</f>
        <v>0</v>
      </c>
      <c r="J265" s="155">
        <f t="shared" si="1"/>
        <v>0</v>
      </c>
      <c r="K265" s="233" t="str">
        <f>IF('CHIFFRAGE GE'!J99="Op",'CHIFFRAGE GE'!J99,"")</f>
        <v/>
      </c>
    </row>
    <row r="266" spans="1:11" s="36" customFormat="1" ht="18">
      <c r="A266" s="233" t="s">
        <v>481</v>
      </c>
      <c r="B266" s="1461"/>
      <c r="C266" s="1346" t="str">
        <f>'CHIFFRAGE GE'!C100</f>
        <v xml:space="preserve">Alarme mini tension batterie - </v>
      </c>
      <c r="D266" s="1347"/>
      <c r="E266" s="1347"/>
      <c r="F266" s="1347"/>
      <c r="G266" s="1348"/>
      <c r="H266" s="153">
        <v>1</v>
      </c>
      <c r="I266" s="154">
        <f>'CHIFFRAGE GE'!H100</f>
        <v>0</v>
      </c>
      <c r="J266" s="155">
        <f t="shared" si="1"/>
        <v>0</v>
      </c>
      <c r="K266" s="233" t="str">
        <f>IF('CHIFFRAGE GE'!J100="Op",'CHIFFRAGE GE'!J100,"")</f>
        <v/>
      </c>
    </row>
    <row r="267" spans="1:11" s="36" customFormat="1" ht="18">
      <c r="A267" s="233" t="s">
        <v>481</v>
      </c>
      <c r="B267" s="1461"/>
      <c r="C267" s="1346" t="str">
        <f>'CHIFFRAGE GE'!C101</f>
        <v xml:space="preserve">Alarme défaut chargeur batterie - </v>
      </c>
      <c r="D267" s="1347"/>
      <c r="E267" s="1347"/>
      <c r="F267" s="1347"/>
      <c r="G267" s="1348"/>
      <c r="H267" s="153">
        <v>1</v>
      </c>
      <c r="I267" s="154">
        <f>'CHIFFRAGE GE'!H101</f>
        <v>0</v>
      </c>
      <c r="J267" s="155">
        <f t="shared" si="1"/>
        <v>0</v>
      </c>
      <c r="K267" s="233" t="str">
        <f>IF('CHIFFRAGE GE'!J101="Op",'CHIFFRAGE GE'!J101,"")</f>
        <v/>
      </c>
    </row>
    <row r="268" spans="1:11" s="36" customFormat="1" ht="18">
      <c r="A268" s="233" t="s">
        <v>481</v>
      </c>
      <c r="B268" s="1461"/>
      <c r="C268" s="1346" t="str">
        <f>'CHIFFRAGE GE'!C102</f>
        <v xml:space="preserve">Mesures et affichage courants et puissances (TC intégrés) - </v>
      </c>
      <c r="D268" s="1347"/>
      <c r="E268" s="1347"/>
      <c r="F268" s="1347"/>
      <c r="G268" s="1348"/>
      <c r="H268" s="153">
        <v>1</v>
      </c>
      <c r="I268" s="154">
        <f>'CHIFFRAGE GE'!H102</f>
        <v>0</v>
      </c>
      <c r="J268" s="155">
        <f t="shared" si="1"/>
        <v>0</v>
      </c>
      <c r="K268" s="233" t="str">
        <f>IF('CHIFFRAGE GE'!J102="Op",'CHIFFRAGE GE'!J102,"")</f>
        <v/>
      </c>
    </row>
    <row r="269" spans="1:11" s="36" customFormat="1" ht="18">
      <c r="A269" s="233" t="s">
        <v>481</v>
      </c>
      <c r="B269" s="1461"/>
      <c r="C269" s="1346" t="str">
        <f>'CHIFFRAGE GE'!C103</f>
        <v xml:space="preserve">Mesures et affichage pression huile et température de refroidissement - </v>
      </c>
      <c r="D269" s="1347"/>
      <c r="E269" s="1347"/>
      <c r="F269" s="1347"/>
      <c r="G269" s="1348"/>
      <c r="H269" s="153">
        <v>1</v>
      </c>
      <c r="I269" s="154">
        <f>'CHIFFRAGE GE'!H103</f>
        <v>0</v>
      </c>
      <c r="J269" s="155">
        <f t="shared" si="1"/>
        <v>0</v>
      </c>
      <c r="K269" s="233" t="str">
        <f>IF('CHIFFRAGE GE'!J103="Op",'CHIFFRAGE GE'!J103,"")</f>
        <v/>
      </c>
    </row>
    <row r="270" spans="1:11" s="36" customFormat="1" ht="18">
      <c r="A270" s="233" t="s">
        <v>481</v>
      </c>
      <c r="B270" s="1461"/>
      <c r="C270" s="1346" t="str">
        <f>'CHIFFRAGE GE'!C104</f>
        <v xml:space="preserve">Mesures et affichage pression huile et température de refroidissement (Seulement pour moteur KDI et
KDW1603) - </v>
      </c>
      <c r="D270" s="1347"/>
      <c r="E270" s="1347"/>
      <c r="F270" s="1347"/>
      <c r="G270" s="1348"/>
      <c r="H270" s="153">
        <v>1</v>
      </c>
      <c r="I270" s="154">
        <f>'CHIFFRAGE GE'!H104</f>
        <v>0</v>
      </c>
      <c r="J270" s="155">
        <f t="shared" si="1"/>
        <v>0</v>
      </c>
      <c r="K270" s="233" t="str">
        <f>IF('CHIFFRAGE GE'!J104="Op",'CHIFFRAGE GE'!J104,"")</f>
        <v/>
      </c>
    </row>
    <row r="271" spans="1:11" s="36" customFormat="1" ht="18">
      <c r="A271" s="233" t="s">
        <v>481</v>
      </c>
      <c r="B271" s="1461"/>
      <c r="C271" s="1346" t="str">
        <f>'CHIFFRAGE GE'!C105</f>
        <v xml:space="preserve">Bac de récupération des fluides - Bac de récupération des fluides (Si FD01 non sélectionnée) sans alarme si FD14 non sélectionnée 
Bac de rétention sur RJ sans alarme si FD14 non sélectionnée + Alarme niveau bac de rétention - </v>
      </c>
      <c r="D271" s="1347"/>
      <c r="E271" s="1347"/>
      <c r="F271" s="1347"/>
      <c r="G271" s="1348"/>
      <c r="H271" s="153">
        <v>1</v>
      </c>
      <c r="I271" s="154">
        <f>'CHIFFRAGE GE'!H105</f>
        <v>0</v>
      </c>
      <c r="J271" s="155">
        <f t="shared" si="1"/>
        <v>0</v>
      </c>
      <c r="K271" s="233" t="str">
        <f>IF('CHIFFRAGE GE'!J105="Op",'CHIFFRAGE GE'!J105,"")</f>
        <v/>
      </c>
    </row>
    <row r="272" spans="1:11" s="36" customFormat="1" ht="18">
      <c r="A272" s="233" t="s">
        <v>481</v>
      </c>
      <c r="B272" s="1461"/>
      <c r="C272" s="1346" t="str">
        <f>'CHIFFRAGE GE'!C106</f>
        <v xml:space="preserve">Bac de rétention sur RJ + Alarme niveau bac de rétention -  - </v>
      </c>
      <c r="D272" s="1347"/>
      <c r="E272" s="1347"/>
      <c r="F272" s="1347"/>
      <c r="G272" s="1348"/>
      <c r="H272" s="153">
        <v>1</v>
      </c>
      <c r="I272" s="154">
        <f>'CHIFFRAGE GE'!H106</f>
        <v>0</v>
      </c>
      <c r="J272" s="155">
        <f t="shared" si="1"/>
        <v>0</v>
      </c>
      <c r="K272" s="233" t="str">
        <f>IF('CHIFFRAGE GE'!J106="Op",'CHIFFRAGE GE'!J106,"")</f>
        <v/>
      </c>
    </row>
    <row r="273" spans="1:11" s="36" customFormat="1" ht="18">
      <c r="A273" s="233" t="s">
        <v>481</v>
      </c>
      <c r="B273" s="1461"/>
      <c r="C273" s="1346" t="str">
        <f>'CHIFFRAGE GE'!C107</f>
        <v>Kit auto pour réservoir châssis (Impose APM303 ou APM403 ou APM802).
Impossible avec FD02 and FD03 and FD17. (2) - FAUX</v>
      </c>
      <c r="D273" s="1347"/>
      <c r="E273" s="1347"/>
      <c r="F273" s="1347"/>
      <c r="G273" s="1348"/>
      <c r="H273" s="153">
        <v>1</v>
      </c>
      <c r="I273" s="154">
        <f>'CHIFFRAGE GE'!H107</f>
        <v>0</v>
      </c>
      <c r="J273" s="155">
        <f t="shared" si="1"/>
        <v>0</v>
      </c>
      <c r="K273" s="233" t="str">
        <f>IF('CHIFFRAGE GE'!J107="Op",'CHIFFRAGE GE'!J107,"")</f>
        <v/>
      </c>
    </row>
    <row r="274" spans="1:11" s="36" customFormat="1" ht="18">
      <c r="A274" s="233" t="s">
        <v>481</v>
      </c>
      <c r="B274" s="1461"/>
      <c r="C274" s="1346" t="str">
        <f>'CHIFFRAGE GE'!C108</f>
        <v>Réservoir sur bac 500 L - FAUX</v>
      </c>
      <c r="D274" s="1347"/>
      <c r="E274" s="1347"/>
      <c r="F274" s="1347"/>
      <c r="G274" s="1348"/>
      <c r="H274" s="153">
        <v>1</v>
      </c>
      <c r="I274" s="154">
        <f>'CHIFFRAGE GE'!H108</f>
        <v>0</v>
      </c>
      <c r="J274" s="155">
        <f t="shared" si="1"/>
        <v>0</v>
      </c>
      <c r="K274" s="233" t="str">
        <f>IF('CHIFFRAGE GE'!J108="Op",'CHIFFRAGE GE'!J108,"")</f>
        <v/>
      </c>
    </row>
    <row r="275" spans="1:11" s="36" customFormat="1" ht="18">
      <c r="A275" s="233" t="s">
        <v>481</v>
      </c>
      <c r="B275" s="1461"/>
      <c r="C275" s="1346" t="str">
        <f>'CHIFFRAGE GE'!C109</f>
        <v xml:space="preserve">Alimentation auto du réservoir séparé (U
inferieur ou égal à 440 V) (Select FD06 ou FD07) (Except APM303) - Alimentation auto du réservoir séparé (U inferieur ou égal à 440 V) - </v>
      </c>
      <c r="D275" s="1347"/>
      <c r="E275" s="1347"/>
      <c r="F275" s="1347"/>
      <c r="G275" s="1348"/>
      <c r="H275" s="153">
        <v>1</v>
      </c>
      <c r="I275" s="154">
        <f>'CHIFFRAGE GE'!H109</f>
        <v>0</v>
      </c>
      <c r="J275" s="155">
        <f t="shared" si="1"/>
        <v>0</v>
      </c>
      <c r="K275" s="233" t="str">
        <f>IF('CHIFFRAGE GE'!J109="Op",'CHIFFRAGE GE'!J109,"")</f>
        <v/>
      </c>
    </row>
    <row r="276" spans="1:11" s="36" customFormat="1" ht="18">
      <c r="A276" s="233" t="s">
        <v>481</v>
      </c>
      <c r="B276" s="1461"/>
      <c r="C276" s="1346" t="str">
        <f>'CHIFFRAGE GE'!C110</f>
        <v xml:space="preserve">Kit auto 2 pompes 1 m3/H (U inferieur ou
égal à 440 V) (Select FD06 ou FD07) (Except APM303) -  - </v>
      </c>
      <c r="D276" s="1347"/>
      <c r="E276" s="1347"/>
      <c r="F276" s="1347"/>
      <c r="G276" s="1348"/>
      <c r="H276" s="153">
        <v>1</v>
      </c>
      <c r="I276" s="154">
        <f>'CHIFFRAGE GE'!H110</f>
        <v>0</v>
      </c>
      <c r="J276" s="155">
        <f t="shared" si="1"/>
        <v>0</v>
      </c>
      <c r="K276" s="233" t="str">
        <f>IF('CHIFFRAGE GE'!J110="Op",'CHIFFRAGE GE'!J110,"")</f>
        <v/>
      </c>
    </row>
    <row r="277" spans="1:11" s="36" customFormat="1" ht="18">
      <c r="A277" s="233" t="s">
        <v>481</v>
      </c>
      <c r="B277" s="1461"/>
      <c r="C277" s="1346" t="str">
        <f>'CHIFFRAGE GE'!C111</f>
        <v xml:space="preserve">Kit auto 2 pompes 4 m3/H (U inferieur ou égal à 440 V) -  - </v>
      </c>
      <c r="D277" s="1347"/>
      <c r="E277" s="1347"/>
      <c r="F277" s="1347"/>
      <c r="G277" s="1348"/>
      <c r="H277" s="153">
        <v>1</v>
      </c>
      <c r="I277" s="154">
        <f>'CHIFFRAGE GE'!H111</f>
        <v>0</v>
      </c>
      <c r="J277" s="155">
        <f t="shared" si="1"/>
        <v>0</v>
      </c>
      <c r="K277" s="233" t="str">
        <f>IF('CHIFFRAGE GE'!J111="Op",'CHIFFRAGE GE'!J111,"")</f>
        <v/>
      </c>
    </row>
    <row r="278" spans="1:11" s="36" customFormat="1" ht="18">
      <c r="A278" s="233" t="s">
        <v>481</v>
      </c>
      <c r="B278" s="1461"/>
      <c r="C278" s="1346" t="str">
        <f>'CHIFFRAGE GE'!C112</f>
        <v>Coffret de prises (400 V Tri + N) (Version IV_F) (Impose une protection différentielle) - FAUX</v>
      </c>
      <c r="D278" s="1347"/>
      <c r="E278" s="1347"/>
      <c r="F278" s="1347"/>
      <c r="G278" s="1348"/>
      <c r="H278" s="153">
        <v>1</v>
      </c>
      <c r="I278" s="154">
        <f>'CHIFFRAGE GE'!H112</f>
        <v>0</v>
      </c>
      <c r="J278" s="155">
        <f t="shared" si="1"/>
        <v>0</v>
      </c>
      <c r="K278" s="233" t="str">
        <f>IF('CHIFFRAGE GE'!J112="Op",'CHIFFRAGE GE'!J112,"")</f>
        <v/>
      </c>
    </row>
    <row r="279" spans="1:11" s="36" customFormat="1" ht="18">
      <c r="A279" s="233" t="s">
        <v>481</v>
      </c>
      <c r="B279" s="1461"/>
      <c r="C279" s="1346" t="str">
        <f>'CHIFFRAGE GE'!C113</f>
        <v>Couleur spéciale (RAL suivant liste).Attention délais: 8 semaines mini (EX
IV_F) - FAUX</v>
      </c>
      <c r="D279" s="1347"/>
      <c r="E279" s="1347"/>
      <c r="F279" s="1347"/>
      <c r="G279" s="1348"/>
      <c r="H279" s="153">
        <v>1</v>
      </c>
      <c r="I279" s="154">
        <f>'CHIFFRAGE GE'!H113</f>
        <v>0</v>
      </c>
      <c r="J279" s="155">
        <f t="shared" si="1"/>
        <v>0</v>
      </c>
      <c r="K279" s="233" t="str">
        <f>IF('CHIFFRAGE GE'!J113="Op",'CHIFFRAGE GE'!J113,"")</f>
        <v/>
      </c>
    </row>
    <row r="280" spans="1:11" s="36" customFormat="1" ht="18">
      <c r="A280" s="233" t="s">
        <v>481</v>
      </c>
      <c r="B280" s="1461"/>
      <c r="C280" s="1346" t="str">
        <f>'CHIFFRAGE GE'!C114</f>
        <v>Silencieux séparé 29 dB (SM30-EVO). Pour l options EN 08, selectionner EN07 (Seul le silencieux sera fourni) - FAUX</v>
      </c>
      <c r="D280" s="1347"/>
      <c r="E280" s="1347"/>
      <c r="F280" s="1347"/>
      <c r="G280" s="1348"/>
      <c r="H280" s="153">
        <v>1</v>
      </c>
      <c r="I280" s="154">
        <f>'CHIFFRAGE GE'!H114</f>
        <v>0</v>
      </c>
      <c r="J280" s="155">
        <f t="shared" si="1"/>
        <v>0</v>
      </c>
      <c r="K280" s="233" t="str">
        <f>IF('CHIFFRAGE GE'!J114="Op",'CHIFFRAGE GE'!J114,"")</f>
        <v/>
      </c>
    </row>
    <row r="281" spans="1:11" s="36" customFormat="1" ht="18">
      <c r="A281" s="233" t="s">
        <v>481</v>
      </c>
      <c r="B281" s="1461"/>
      <c r="C281" s="1346" t="str">
        <f>'CHIFFRAGE GE'!C115</f>
        <v>Silencieux séparé 40 Db (SM40-EVO). Pour
l option EN 09, Select EN07 (Seul le silencieux sera fourni) - FAUX</v>
      </c>
      <c r="D281" s="1347"/>
      <c r="E281" s="1347"/>
      <c r="F281" s="1347"/>
      <c r="G281" s="1348"/>
      <c r="H281" s="153">
        <v>1</v>
      </c>
      <c r="I281" s="154">
        <f>'CHIFFRAGE GE'!H115</f>
        <v>0</v>
      </c>
      <c r="J281" s="155">
        <f t="shared" si="1"/>
        <v>0</v>
      </c>
      <c r="K281" s="233" t="str">
        <f>IF('CHIFFRAGE GE'!J115="Op",'CHIFFRAGE GE'!J115,"")</f>
        <v/>
      </c>
    </row>
    <row r="282" spans="1:11" s="36" customFormat="1" ht="18">
      <c r="A282" s="233" t="s">
        <v>481</v>
      </c>
      <c r="B282" s="1461"/>
      <c r="C282" s="1346" t="str">
        <f>'CHIFFRAGE GE'!C116</f>
        <v>Silencieux 9 dB adaptable sur GE (II_F). (Impossible avec option CEL 02) - FAUX</v>
      </c>
      <c r="D282" s="1347"/>
      <c r="E282" s="1347"/>
      <c r="F282" s="1347"/>
      <c r="G282" s="1348"/>
      <c r="H282" s="153">
        <v>1</v>
      </c>
      <c r="I282" s="154">
        <f>'CHIFFRAGE GE'!H116</f>
        <v>0</v>
      </c>
      <c r="J282" s="155">
        <f t="shared" si="1"/>
        <v>0</v>
      </c>
      <c r="K282" s="233" t="str">
        <f>IF('CHIFFRAGE GE'!J116="Op",'CHIFFRAGE GE'!J116,"")</f>
        <v/>
      </c>
    </row>
    <row r="283" spans="1:11" s="36" customFormat="1" ht="18">
      <c r="A283" s="233" t="s">
        <v>481</v>
      </c>
      <c r="B283" s="1461"/>
      <c r="C283" s="1346" t="str">
        <f>'CHIFFRAGE GE'!C117</f>
        <v xml:space="preserve">Flexible (II_F) - </v>
      </c>
      <c r="D283" s="1347"/>
      <c r="E283" s="1347"/>
      <c r="F283" s="1347"/>
      <c r="G283" s="1348"/>
      <c r="H283" s="153">
        <v>1</v>
      </c>
      <c r="I283" s="154">
        <f>'CHIFFRAGE GE'!H117</f>
        <v>0</v>
      </c>
      <c r="J283" s="155">
        <f t="shared" si="1"/>
        <v>0</v>
      </c>
      <c r="K283" s="233" t="str">
        <f>IF('CHIFFRAGE GE'!J117="Op",'CHIFFRAGE GE'!J117,"")</f>
        <v/>
      </c>
    </row>
    <row r="284" spans="1:11" s="36" customFormat="1" ht="18">
      <c r="A284" s="233" t="s">
        <v>481</v>
      </c>
      <c r="B284" s="1461"/>
      <c r="C284" s="1346" t="str">
        <f>'CHIFFRAGE GE'!C118</f>
        <v xml:space="preserve">Compensateurs avec brides (II_F) -  - </v>
      </c>
      <c r="D284" s="1347"/>
      <c r="E284" s="1347"/>
      <c r="F284" s="1347"/>
      <c r="G284" s="1348"/>
      <c r="H284" s="153">
        <v>1</v>
      </c>
      <c r="I284" s="154">
        <f>'CHIFFRAGE GE'!H118</f>
        <v>0</v>
      </c>
      <c r="J284" s="155">
        <f t="shared" si="1"/>
        <v>0</v>
      </c>
      <c r="K284" s="233" t="str">
        <f>IF('CHIFFRAGE GE'!J118="Op",'CHIFFRAGE GE'!J118,"")</f>
        <v/>
      </c>
    </row>
    <row r="285" spans="1:11" s="36" customFormat="1" ht="18">
      <c r="A285" s="233" t="s">
        <v>481</v>
      </c>
      <c r="B285" s="1461"/>
      <c r="C285" s="1346" t="str">
        <f>'CHIFFRAGE GE'!C119</f>
        <v xml:space="preserve">Prolongateur d’échappement 40 cm (EX
II_F) -  - </v>
      </c>
      <c r="D285" s="1347"/>
      <c r="E285" s="1347"/>
      <c r="F285" s="1347"/>
      <c r="G285" s="1348"/>
      <c r="H285" s="153">
        <v>1</v>
      </c>
      <c r="I285" s="154">
        <f>'CHIFFRAGE GE'!H119</f>
        <v>0</v>
      </c>
      <c r="J285" s="155">
        <f t="shared" si="1"/>
        <v>0</v>
      </c>
      <c r="K285" s="233" t="str">
        <f>IF('CHIFFRAGE GE'!J119="Op",'CHIFFRAGE GE'!J119,"")</f>
        <v/>
      </c>
    </row>
    <row r="286" spans="1:11" s="36" customFormat="1" ht="18">
      <c r="A286" s="233" t="s">
        <v>481</v>
      </c>
      <c r="B286" s="1461"/>
      <c r="C286" s="1346" t="str">
        <f>'CHIFFRAGE GE'!C120</f>
        <v xml:space="preserve">Pompe de vidange (open) - </v>
      </c>
      <c r="D286" s="1347"/>
      <c r="E286" s="1347"/>
      <c r="F286" s="1347"/>
      <c r="G286" s="1348"/>
      <c r="H286" s="153">
        <v>1</v>
      </c>
      <c r="I286" s="154">
        <f>'CHIFFRAGE GE'!H120</f>
        <v>0</v>
      </c>
      <c r="J286" s="155">
        <f t="shared" si="1"/>
        <v>0</v>
      </c>
      <c r="K286" s="233" t="str">
        <f>IF('CHIFFRAGE GE'!J120="Op",'CHIFFRAGE GE'!J120,"")</f>
        <v/>
      </c>
    </row>
    <row r="287" spans="1:11" s="36" customFormat="1" ht="18">
      <c r="A287" s="233" t="s">
        <v>481</v>
      </c>
      <c r="B287" s="1461"/>
      <c r="C287" s="1346" t="str">
        <f>'CHIFFRAGE GE'!C121</f>
        <v xml:space="preserve">Pompe de vidange (capot) - </v>
      </c>
      <c r="D287" s="1347"/>
      <c r="E287" s="1347"/>
      <c r="F287" s="1347"/>
      <c r="G287" s="1348"/>
      <c r="H287" s="153">
        <v>1</v>
      </c>
      <c r="I287" s="154">
        <f>'CHIFFRAGE GE'!H121</f>
        <v>0</v>
      </c>
      <c r="J287" s="155">
        <f t="shared" si="1"/>
        <v>0</v>
      </c>
      <c r="K287" s="233" t="str">
        <f>IF('CHIFFRAGE GE'!J121="Op",'CHIFFRAGE GE'!J121,"")</f>
        <v/>
      </c>
    </row>
    <row r="288" spans="1:11" s="36" customFormat="1" ht="18">
      <c r="A288" s="233" t="s">
        <v>481</v>
      </c>
      <c r="B288" s="1461"/>
      <c r="C288" s="1346" t="str">
        <f>'CHIFFRAGE GE'!C122</f>
        <v xml:space="preserve">Filtres à ambiance poussiéreuse - Filtres à ambiance poussiéreuse - </v>
      </c>
      <c r="D288" s="1347"/>
      <c r="E288" s="1347"/>
      <c r="F288" s="1347"/>
      <c r="G288" s="1348"/>
      <c r="H288" s="153">
        <v>1</v>
      </c>
      <c r="I288" s="154">
        <f>'CHIFFRAGE GE'!H122</f>
        <v>0</v>
      </c>
      <c r="J288" s="155">
        <f t="shared" si="1"/>
        <v>0</v>
      </c>
      <c r="K288" s="233" t="str">
        <f>IF('CHIFFRAGE GE'!J122="Op",'CHIFFRAGE GE'!J122,"")</f>
        <v/>
      </c>
    </row>
    <row r="289" spans="1:11" s="36" customFormat="1" ht="18">
      <c r="A289" s="233" t="s">
        <v>481</v>
      </c>
      <c r="B289" s="1461"/>
      <c r="C289" s="1346" t="str">
        <f>'CHIFFRAGE GE'!C123</f>
        <v xml:space="preserve">Coupe batteries - Coupe batteries - </v>
      </c>
      <c r="D289" s="1347"/>
      <c r="E289" s="1347"/>
      <c r="F289" s="1347"/>
      <c r="G289" s="1348"/>
      <c r="H289" s="153">
        <v>1</v>
      </c>
      <c r="I289" s="154">
        <f>'CHIFFRAGE GE'!H123</f>
        <v>0</v>
      </c>
      <c r="J289" s="155">
        <f t="shared" si="1"/>
        <v>0</v>
      </c>
      <c r="K289" s="233" t="str">
        <f>IF('CHIFFRAGE GE'!J123="Op",'CHIFFRAGE GE'!J123,"")</f>
        <v/>
      </c>
    </row>
    <row r="290" spans="1:11" s="36" customFormat="1" ht="18">
      <c r="A290" s="233" t="s">
        <v>481</v>
      </c>
      <c r="B290" s="1461"/>
      <c r="C290" s="1346" t="str">
        <f>'CHIFFRAGE GE'!C124</f>
        <v xml:space="preserve">Vanne police -  - </v>
      </c>
      <c r="D290" s="1347"/>
      <c r="E290" s="1347"/>
      <c r="F290" s="1347"/>
      <c r="G290" s="1348"/>
      <c r="H290" s="153">
        <v>1</v>
      </c>
      <c r="I290" s="154">
        <f>'CHIFFRAGE GE'!H124</f>
        <v>0</v>
      </c>
      <c r="J290" s="155">
        <f t="shared" si="1"/>
        <v>0</v>
      </c>
      <c r="K290" s="233" t="str">
        <f>IF('CHIFFRAGE GE'!J124="Op",'CHIFFRAGE GE'!J124,"")</f>
        <v/>
      </c>
    </row>
    <row r="291" spans="1:11" s="36" customFormat="1" ht="18">
      <c r="A291" s="233" t="s">
        <v>481</v>
      </c>
      <c r="B291" s="1461"/>
      <c r="C291" s="1346" t="str">
        <f>'CHIFFRAGE GE'!C125</f>
        <v xml:space="preserve">Bornier de raccordement déporté pour câbles armés (1600A max) (Sauf option FD02 en version Open) (Impossible avec
option 'FD02 : Chassis double parois' en version Open) - Bornier de raccordement déporté pour câbles armés (1600A max) (Sauf option FD02 en version Open) (Impossible avec option "FD02 : Chassis double parois" en version Open) - </v>
      </c>
      <c r="D291" s="1347"/>
      <c r="E291" s="1347"/>
      <c r="F291" s="1347"/>
      <c r="G291" s="1348"/>
      <c r="H291" s="153">
        <v>1</v>
      </c>
      <c r="I291" s="154">
        <f>'CHIFFRAGE GE'!H125</f>
        <v>0</v>
      </c>
      <c r="J291" s="155">
        <f t="shared" si="1"/>
        <v>0</v>
      </c>
      <c r="K291" s="233" t="str">
        <f>IF('CHIFFRAGE GE'!J125="Op",'CHIFFRAGE GE'!J125,"")</f>
        <v/>
      </c>
    </row>
    <row r="292" spans="1:11" s="36" customFormat="1" ht="18">
      <c r="A292" s="233" t="s">
        <v>481</v>
      </c>
      <c r="B292" s="1461"/>
      <c r="C292" s="1346" t="str">
        <f>'CHIFFRAGE GE'!C126</f>
        <v xml:space="preserve">SERVICE FIRST (Pour tout autre étendue
de lot utiliser IZILIST) Si EN02 non sélectionnée - SERVICE FIRST (Pour tout autre étendue de lot utiliser IZILIST) Si EN02 non sélectionnée - </v>
      </c>
      <c r="D292" s="1347"/>
      <c r="E292" s="1347"/>
      <c r="F292" s="1347"/>
      <c r="G292" s="1348"/>
      <c r="H292" s="153">
        <v>1</v>
      </c>
      <c r="I292" s="154">
        <f>'CHIFFRAGE GE'!H126</f>
        <v>0</v>
      </c>
      <c r="J292" s="155">
        <f t="shared" si="1"/>
        <v>0</v>
      </c>
      <c r="K292" s="233" t="str">
        <f>IF('CHIFFRAGE GE'!J126="Op",'CHIFFRAGE GE'!J126,"")</f>
        <v/>
      </c>
    </row>
    <row r="293" spans="1:11" s="36" customFormat="1" ht="18">
      <c r="A293" s="233" t="s">
        <v>481</v>
      </c>
      <c r="B293" s="1461"/>
      <c r="C293" s="1346" t="str">
        <f>'CHIFFRAGE GE'!C127</f>
        <v xml:space="preserve">SERVICE PLUS (Pour tout autre étendue de lot utiliser IZILIST) Selectionner SP01. Si EN02 non sélectionnée -  - </v>
      </c>
      <c r="D293" s="1347"/>
      <c r="E293" s="1347"/>
      <c r="F293" s="1347"/>
      <c r="G293" s="1348"/>
      <c r="H293" s="153">
        <v>1</v>
      </c>
      <c r="I293" s="154">
        <f>'CHIFFRAGE GE'!H127</f>
        <v>0</v>
      </c>
      <c r="J293" s="155">
        <f t="shared" si="1"/>
        <v>0</v>
      </c>
      <c r="K293" s="233" t="str">
        <f>IF('CHIFFRAGE GE'!J127="Op",'CHIFFRAGE GE'!J127,"")</f>
        <v/>
      </c>
    </row>
    <row r="294" spans="1:11" s="36" customFormat="1" ht="18">
      <c r="A294" s="233" t="s">
        <v>481</v>
      </c>
      <c r="B294" s="1461"/>
      <c r="C294" s="1346" t="str">
        <f>'CHIFFRAGE GE'!C128</f>
        <v xml:space="preserve">Préfiltre décanteur G.O. - </v>
      </c>
      <c r="D294" s="1347"/>
      <c r="E294" s="1347"/>
      <c r="F294" s="1347"/>
      <c r="G294" s="1348"/>
      <c r="H294" s="153">
        <v>1</v>
      </c>
      <c r="I294" s="154">
        <f>'CHIFFRAGE GE'!H128</f>
        <v>0</v>
      </c>
      <c r="J294" s="155">
        <f t="shared" si="1"/>
        <v>0</v>
      </c>
      <c r="K294" s="233" t="str">
        <f>IF('CHIFFRAGE GE'!J128="Op",'CHIFFRAGE GE'!J128,"")</f>
        <v/>
      </c>
    </row>
    <row r="295" spans="1:11" s="36" customFormat="1" ht="18">
      <c r="A295" s="233" t="s">
        <v>481</v>
      </c>
      <c r="B295" s="1461"/>
      <c r="C295" s="1346" t="str">
        <f>'CHIFFRAGE GE'!C129</f>
        <v xml:space="preserve">Châssis double parois et grande autonomie galvanizé avec bouchon de vidange -  - </v>
      </c>
      <c r="D295" s="1347"/>
      <c r="E295" s="1347"/>
      <c r="F295" s="1347"/>
      <c r="G295" s="1348"/>
      <c r="H295" s="153">
        <v>1</v>
      </c>
      <c r="I295" s="154">
        <f>'CHIFFRAGE GE'!H129</f>
        <v>0</v>
      </c>
      <c r="J295" s="155">
        <f t="shared" si="1"/>
        <v>0</v>
      </c>
      <c r="K295" s="233" t="str">
        <f>IF('CHIFFRAGE GE'!J129="Op",'CHIFFRAGE GE'!J129,"")</f>
        <v/>
      </c>
    </row>
    <row r="296" spans="1:11" s="36" customFormat="1" ht="18">
      <c r="A296" s="233" t="s">
        <v>481</v>
      </c>
      <c r="B296" s="1461"/>
      <c r="C296" s="1346" t="str">
        <f>'CHIFFRAGE GE'!C130</f>
        <v>Châssis double parois et grande autonomie galvanizé sans bouchon de vidange - FAUX</v>
      </c>
      <c r="D296" s="1347"/>
      <c r="E296" s="1347"/>
      <c r="F296" s="1347"/>
      <c r="G296" s="1348"/>
      <c r="H296" s="153">
        <v>1</v>
      </c>
      <c r="I296" s="154">
        <f>'CHIFFRAGE GE'!H130</f>
        <v>0</v>
      </c>
      <c r="J296" s="155">
        <f t="shared" si="1"/>
        <v>0</v>
      </c>
      <c r="K296" s="233" t="str">
        <f>IF('CHIFFRAGE GE'!J130="Op",'CHIFFRAGE GE'!J130,"")</f>
        <v/>
      </c>
    </row>
    <row r="297" spans="1:11" s="36" customFormat="1" ht="18">
      <c r="A297" s="233" t="s">
        <v>481</v>
      </c>
      <c r="B297" s="1461"/>
      <c r="C297" s="1346" t="str">
        <f>'CHIFFRAGE GE'!C131</f>
        <v xml:space="preserve">Galvanisation châssis 48 h (Select FD03) -  - </v>
      </c>
      <c r="D297" s="1347"/>
      <c r="E297" s="1347"/>
      <c r="F297" s="1347"/>
      <c r="G297" s="1348"/>
      <c r="H297" s="153">
        <v>1</v>
      </c>
      <c r="I297" s="154">
        <f>'CHIFFRAGE GE'!H131</f>
        <v>0</v>
      </c>
      <c r="J297" s="155">
        <f t="shared" si="1"/>
        <v>0</v>
      </c>
      <c r="K297" s="233" t="str">
        <f>IF('CHIFFRAGE GE'!J131="Op",'CHIFFRAGE GE'!J131,"")</f>
        <v/>
      </c>
    </row>
    <row r="298" spans="1:11" s="36" customFormat="1" ht="18">
      <c r="A298" s="233" t="s">
        <v>481</v>
      </c>
      <c r="B298" s="1461"/>
      <c r="C298" s="1346" t="str">
        <f>'CHIFFRAGE GE'!C132</f>
        <v xml:space="preserve">Tôle de fond -  - </v>
      </c>
      <c r="D298" s="1347"/>
      <c r="E298" s="1347"/>
      <c r="F298" s="1347"/>
      <c r="G298" s="1348"/>
      <c r="H298" s="153">
        <v>1</v>
      </c>
      <c r="I298" s="154">
        <f>'CHIFFRAGE GE'!H132</f>
        <v>0</v>
      </c>
      <c r="J298" s="155">
        <f t="shared" si="1"/>
        <v>0</v>
      </c>
      <c r="K298" s="233" t="str">
        <f>IF('CHIFFRAGE GE'!J132="Op",'CHIFFRAGE GE'!J132,"")</f>
        <v/>
      </c>
    </row>
    <row r="299" spans="1:11" s="36" customFormat="1" ht="18">
      <c r="A299" s="233" t="s">
        <v>481</v>
      </c>
      <c r="B299" s="1461"/>
      <c r="C299" s="1346" t="str">
        <f>'CHIFFRAGE GE'!C130</f>
        <v>Châssis double parois et grande autonomie galvanizé sans bouchon de vidange - FAUX</v>
      </c>
      <c r="D299" s="1347"/>
      <c r="E299" s="1347"/>
      <c r="F299" s="1347"/>
      <c r="G299" s="1348"/>
      <c r="H299" s="153">
        <v>1</v>
      </c>
      <c r="I299" s="154">
        <f>'CHIFFRAGE GE'!H133</f>
        <v>0</v>
      </c>
      <c r="J299" s="155">
        <f t="shared" si="1"/>
        <v>0</v>
      </c>
      <c r="K299" s="233" t="str">
        <f>IF('CHIFFRAGE GE'!J133="Op",'CHIFFRAGE GE'!J133,"")</f>
        <v/>
      </c>
    </row>
    <row r="300" spans="1:11" s="36" customFormat="1" ht="18">
      <c r="A300" s="233" t="s">
        <v>481</v>
      </c>
      <c r="B300" s="1461"/>
      <c r="C300" s="1346" t="str">
        <f>'CHIFFRAGE GE'!C131</f>
        <v xml:space="preserve">Galvanisation châssis 48 h (Select FD03) -  - </v>
      </c>
      <c r="D300" s="1347"/>
      <c r="E300" s="1347"/>
      <c r="F300" s="1347"/>
      <c r="G300" s="1348"/>
      <c r="H300" s="153">
        <v>1</v>
      </c>
      <c r="I300" s="154">
        <f>'CHIFFRAGE GE'!H131</f>
        <v>0</v>
      </c>
      <c r="J300" s="155">
        <f t="shared" si="1"/>
        <v>0</v>
      </c>
      <c r="K300" s="233" t="str">
        <f>IF('CHIFFRAGE GE'!J131="Op",'CHIFFRAGE GE'!J131,"")</f>
        <v/>
      </c>
    </row>
    <row r="301" spans="1:11" s="36" customFormat="1" ht="18">
      <c r="A301" s="233" t="s">
        <v>481</v>
      </c>
      <c r="B301" s="1461"/>
      <c r="C301" s="1346" t="str">
        <f>'CHIFFRAGE GE'!C132</f>
        <v xml:space="preserve">Tôle de fond -  - </v>
      </c>
      <c r="D301" s="1347"/>
      <c r="E301" s="1347"/>
      <c r="F301" s="1347"/>
      <c r="G301" s="1348"/>
      <c r="H301" s="153">
        <v>1</v>
      </c>
      <c r="I301" s="154">
        <f>'CHIFFRAGE GE'!H132</f>
        <v>0</v>
      </c>
      <c r="J301" s="155">
        <f t="shared" si="1"/>
        <v>0</v>
      </c>
      <c r="K301" s="233" t="str">
        <f>IF('CHIFFRAGE GE'!J132="Op",'CHIFFRAGE GE'!J132,"")</f>
        <v/>
      </c>
    </row>
    <row r="302" spans="1:11" s="36" customFormat="1" ht="18">
      <c r="A302" s="233" t="s">
        <v>481</v>
      </c>
      <c r="B302" s="1461"/>
      <c r="C302" s="1346" t="str">
        <f>'CHIFFRAGE GE'!C133</f>
        <v xml:space="preserve">Capot SILENT livré monté avec le kit nécessaire -  - </v>
      </c>
      <c r="D302" s="1347"/>
      <c r="E302" s="1347"/>
      <c r="F302" s="1347"/>
      <c r="G302" s="1348"/>
      <c r="H302" s="153">
        <v>1</v>
      </c>
      <c r="I302" s="154">
        <f>'CHIFFRAGE GE'!H133</f>
        <v>0</v>
      </c>
      <c r="J302" s="155">
        <f t="shared" si="1"/>
        <v>0</v>
      </c>
      <c r="K302" s="233" t="str">
        <f>IF('CHIFFRAGE GE'!J133="Op",'CHIFFRAGE GE'!J133,"")</f>
        <v/>
      </c>
    </row>
    <row r="303" spans="1:11" s="36" customFormat="1" ht="18">
      <c r="A303" s="233" t="s">
        <v>481</v>
      </c>
      <c r="B303" s="1461"/>
      <c r="C303" s="1346" t="str">
        <f>'CHIFFRAGE GE'!C134</f>
        <v xml:space="preserve">Sécurité niveau bas carburant pour réservoir châssis (Alarme en standard si réservoir châssis) - </v>
      </c>
      <c r="D303" s="1347"/>
      <c r="E303" s="1347"/>
      <c r="F303" s="1347"/>
      <c r="G303" s="1348"/>
      <c r="H303" s="153">
        <v>1</v>
      </c>
      <c r="I303" s="154">
        <f>'CHIFFRAGE GE'!H134</f>
        <v>0</v>
      </c>
      <c r="J303" s="155">
        <f t="shared" si="1"/>
        <v>0</v>
      </c>
      <c r="K303" s="233" t="str">
        <f>IF('CHIFFRAGE GE'!J134="Op",'CHIFFRAGE GE'!J134,"")</f>
        <v/>
      </c>
    </row>
    <row r="304" spans="1:11" s="36" customFormat="1" ht="18">
      <c r="A304" s="233" t="s">
        <v>481</v>
      </c>
      <c r="B304" s="1461"/>
      <c r="C304" s="1346" t="str">
        <f>'CHIFFRAGE GE'!C135</f>
        <v xml:space="preserve">Alimentation de la détection fuite citerne (Si différent de FD06/FD07) - </v>
      </c>
      <c r="D304" s="1347"/>
      <c r="E304" s="1347"/>
      <c r="F304" s="1347"/>
      <c r="G304" s="1348"/>
      <c r="H304" s="153">
        <v>1</v>
      </c>
      <c r="I304" s="154">
        <f>'CHIFFRAGE GE'!H135</f>
        <v>0</v>
      </c>
      <c r="J304" s="155">
        <f t="shared" si="1"/>
        <v>0</v>
      </c>
      <c r="K304" s="233" t="str">
        <f>IF('CHIFFRAGE GE'!J135="Op",'CHIFFRAGE GE'!J135,"")</f>
        <v/>
      </c>
    </row>
    <row r="305" spans="1:11" s="36" customFormat="1" ht="18">
      <c r="A305" s="233" t="s">
        <v>481</v>
      </c>
      <c r="B305" s="1461"/>
      <c r="C305" s="1346" t="str">
        <f>'CHIFFRAGE GE'!C136</f>
        <v xml:space="preserve">Départ continu 12 ou 24 Volt - </v>
      </c>
      <c r="D305" s="1347"/>
      <c r="E305" s="1347"/>
      <c r="F305" s="1347"/>
      <c r="G305" s="1348"/>
      <c r="H305" s="153">
        <v>1</v>
      </c>
      <c r="I305" s="154">
        <f>'CHIFFRAGE GE'!H136</f>
        <v>0</v>
      </c>
      <c r="J305" s="155">
        <f t="shared" si="1"/>
        <v>0</v>
      </c>
      <c r="K305" s="233" t="str">
        <f>IF('CHIFFRAGE GE'!J136="Op",'CHIFFRAGE GE'!J136,"")</f>
        <v/>
      </c>
    </row>
    <row r="306" spans="1:11" s="36" customFormat="1" ht="18">
      <c r="A306" s="233" t="s">
        <v>481</v>
      </c>
      <c r="B306" s="1461"/>
      <c r="C306" s="1346" t="str">
        <f>'CHIFFRAGE GE'!C137</f>
        <v xml:space="preserve">Moins-value batterie (Câbles montés) -  - </v>
      </c>
      <c r="D306" s="1347"/>
      <c r="E306" s="1347"/>
      <c r="F306" s="1347"/>
      <c r="G306" s="1348"/>
      <c r="H306" s="153">
        <v>1</v>
      </c>
      <c r="I306" s="154">
        <f>'CHIFFRAGE GE'!H137</f>
        <v>0</v>
      </c>
      <c r="J306" s="155">
        <f t="shared" si="1"/>
        <v>0</v>
      </c>
      <c r="K306" s="233" t="str">
        <f>IF('CHIFFRAGE GE'!J137="Op",'CHIFFRAGE GE'!J137,"")</f>
        <v/>
      </c>
    </row>
    <row r="307" spans="1:11" s="36" customFormat="1" ht="18">
      <c r="A307" s="233" t="s">
        <v>481</v>
      </c>
      <c r="B307" s="1461"/>
      <c r="C307" s="1346" t="str">
        <f>'CHIFFRAGE GE'!C138</f>
        <v xml:space="preserve">Préchauffage moteur 220/240 v (Sans commande) -  - </v>
      </c>
      <c r="D307" s="1347"/>
      <c r="E307" s="1347"/>
      <c r="F307" s="1347"/>
      <c r="G307" s="1348"/>
      <c r="H307" s="153">
        <v>1</v>
      </c>
      <c r="I307" s="154">
        <f>'CHIFFRAGE GE'!H138</f>
        <v>0</v>
      </c>
      <c r="J307" s="155">
        <f t="shared" si="1"/>
        <v>0</v>
      </c>
      <c r="K307" s="233" t="str">
        <f>IF('CHIFFRAGE GE'!J138="Op",'CHIFFRAGE GE'!J138,"")</f>
        <v/>
      </c>
    </row>
    <row r="308" spans="1:11" s="36" customFormat="1" ht="18">
      <c r="A308" s="233" t="s">
        <v>481</v>
      </c>
      <c r="B308" s="1461"/>
      <c r="C308" s="1346" t="str">
        <f>'CHIFFRAGE GE'!C139</f>
        <v xml:space="preserve">Préchauffage air d admission -  - </v>
      </c>
      <c r="D308" s="1347"/>
      <c r="E308" s="1347"/>
      <c r="F308" s="1347"/>
      <c r="G308" s="1348"/>
      <c r="H308" s="153">
        <v>1</v>
      </c>
      <c r="I308" s="154">
        <f>'CHIFFRAGE GE'!H139</f>
        <v>0</v>
      </c>
      <c r="J308" s="155">
        <f t="shared" si="1"/>
        <v>0</v>
      </c>
      <c r="K308" s="233" t="str">
        <f>IF('CHIFFRAGE GE'!J139="Op",'CHIFFRAGE GE'!J139,"")</f>
        <v/>
      </c>
    </row>
    <row r="309" spans="1:11" s="36" customFormat="1" ht="18">
      <c r="A309" s="233" t="s">
        <v>481</v>
      </c>
      <c r="B309" s="1461"/>
      <c r="C309" s="1346" t="str">
        <f>'CHIFFRAGE GE'!C140</f>
        <v xml:space="preserve">Reniflard d'huile -  - </v>
      </c>
      <c r="D309" s="1347"/>
      <c r="E309" s="1347"/>
      <c r="F309" s="1347"/>
      <c r="G309" s="1348"/>
      <c r="H309" s="153">
        <v>1</v>
      </c>
      <c r="I309" s="154">
        <f>'CHIFFRAGE GE'!H140</f>
        <v>0</v>
      </c>
      <c r="J309" s="155">
        <f t="shared" si="1"/>
        <v>0</v>
      </c>
      <c r="K309" s="233" t="str">
        <f>IF('CHIFFRAGE GE'!J140="Op",'CHIFFRAGE GE'!J140,"")</f>
        <v/>
      </c>
    </row>
    <row r="310" spans="1:11" s="36" customFormat="1" ht="18">
      <c r="A310" s="233" t="s">
        <v>481</v>
      </c>
      <c r="B310" s="1461"/>
      <c r="C310" s="1346" t="str">
        <f>'CHIFFRAGE GE'!C141</f>
        <v xml:space="preserve">Raccordement carburant sur cuve extérieure (réservoir châssis existant mais
non utilisé jusqu'au module M149) -  - </v>
      </c>
      <c r="D310" s="1347"/>
      <c r="E310" s="1347"/>
      <c r="F310" s="1347"/>
      <c r="G310" s="1348"/>
      <c r="H310" s="153">
        <v>1</v>
      </c>
      <c r="I310" s="154">
        <f>'CHIFFRAGE GE'!H141</f>
        <v>0</v>
      </c>
      <c r="J310" s="155">
        <f t="shared" si="1"/>
        <v>0</v>
      </c>
      <c r="K310" s="233" t="str">
        <f>IF('CHIFFRAGE GE'!J141="Op",'CHIFFRAGE GE'!J141,"")</f>
        <v/>
      </c>
    </row>
    <row r="311" spans="1:11" s="36" customFormat="1" ht="18">
      <c r="A311" s="233" t="s">
        <v>481</v>
      </c>
      <c r="B311" s="1461"/>
      <c r="C311" s="1346" t="str">
        <f>'CHIFFRAGE GE'!C142</f>
        <v xml:space="preserve">Surdimensionnement de l alternateur -  - </v>
      </c>
      <c r="D311" s="1347"/>
      <c r="E311" s="1347"/>
      <c r="F311" s="1347"/>
      <c r="G311" s="1348"/>
      <c r="H311" s="153">
        <v>1</v>
      </c>
      <c r="I311" s="154">
        <f>'CHIFFRAGE GE'!H142</f>
        <v>0</v>
      </c>
      <c r="J311" s="155">
        <f t="shared" si="1"/>
        <v>0</v>
      </c>
      <c r="K311" s="233" t="str">
        <f>IF('CHIFFRAGE GE'!J142="Op",'CHIFFRAGE GE'!J142,"")</f>
        <v/>
      </c>
    </row>
    <row r="312" spans="1:11" s="36" customFormat="1" ht="18">
      <c r="A312" s="233" t="s">
        <v>481</v>
      </c>
      <c r="B312" s="1461"/>
      <c r="C312" s="1346" t="str">
        <f>'CHIFFRAGE GE'!C143</f>
        <v xml:space="preserve">Résistance anti-condensation (U inf. ou égal à 400V) -  - </v>
      </c>
      <c r="D312" s="1347"/>
      <c r="E312" s="1347"/>
      <c r="F312" s="1347"/>
      <c r="G312" s="1348"/>
      <c r="H312" s="153">
        <v>1</v>
      </c>
      <c r="I312" s="154">
        <f>'CHIFFRAGE GE'!H143</f>
        <v>0</v>
      </c>
      <c r="J312" s="155">
        <f t="shared" si="1"/>
        <v>0</v>
      </c>
      <c r="K312" s="233" t="str">
        <f>IF('CHIFFRAGE GE'!J143="Op",'CHIFFRAGE GE'!J143,"")</f>
        <v/>
      </c>
    </row>
    <row r="313" spans="1:11" s="36" customFormat="1" ht="18">
      <c r="A313" s="233" t="s">
        <v>481</v>
      </c>
      <c r="B313" s="1461"/>
      <c r="C313" s="1346" t="str">
        <f>'CHIFFRAGE GE'!C144</f>
        <v xml:space="preserve">TI de couplage (pas nécessaire avec APM802 et APM403) -  - </v>
      </c>
      <c r="D313" s="1347"/>
      <c r="E313" s="1347"/>
      <c r="F313" s="1347"/>
      <c r="G313" s="1348"/>
      <c r="H313" s="153">
        <v>1</v>
      </c>
      <c r="I313" s="154">
        <f>'CHIFFRAGE GE'!H144</f>
        <v>0</v>
      </c>
      <c r="J313" s="155">
        <f t="shared" si="1"/>
        <v>0</v>
      </c>
      <c r="K313" s="233" t="str">
        <f>IF('CHIFFRAGE GE'!J144="Op",'CHIFFRAGE GE'!J144,"")</f>
        <v/>
      </c>
    </row>
    <row r="314" spans="1:11" s="36" customFormat="1" ht="18">
      <c r="A314" s="233" t="s">
        <v>481</v>
      </c>
      <c r="B314" s="1461"/>
      <c r="C314" s="1346" t="str">
        <f>'CHIFFRAGE GE'!C145</f>
        <v xml:space="preserve">Régulateur 3 fonctions (AL03 Fonctionne avec AL02 et AL11 ou AL12). -  - </v>
      </c>
      <c r="D314" s="1347"/>
      <c r="E314" s="1347"/>
      <c r="F314" s="1347"/>
      <c r="G314" s="1348"/>
      <c r="H314" s="153">
        <v>1</v>
      </c>
      <c r="I314" s="154">
        <f>'CHIFFRAGE GE'!H145</f>
        <v>0</v>
      </c>
      <c r="J314" s="155">
        <f t="shared" si="1"/>
        <v>0</v>
      </c>
      <c r="K314" s="233" t="str">
        <f>IF('CHIFFRAGE GE'!J145="Op",'CHIFFRAGE GE'!J145,"")</f>
        <v/>
      </c>
    </row>
    <row r="315" spans="1:11" s="36" customFormat="1" ht="18">
      <c r="A315" s="233" t="s">
        <v>481</v>
      </c>
      <c r="B315" s="1461"/>
      <c r="C315" s="1346" t="str">
        <f>'CHIFFRAGE GE'!C146</f>
        <v xml:space="preserve">IP 23 -  - </v>
      </c>
      <c r="D315" s="1347"/>
      <c r="E315" s="1347"/>
      <c r="F315" s="1347"/>
      <c r="G315" s="1348"/>
      <c r="H315" s="153">
        <v>1</v>
      </c>
      <c r="I315" s="154">
        <f>'CHIFFRAGE GE'!H146</f>
        <v>0</v>
      </c>
      <c r="J315" s="155">
        <f t="shared" si="1"/>
        <v>0</v>
      </c>
      <c r="K315" s="233" t="str">
        <f>IF('CHIFFRAGE GE'!J146="Op",'CHIFFRAGE GE'!J146,"")</f>
        <v/>
      </c>
    </row>
    <row r="316" spans="1:11" s="36" customFormat="1" ht="18">
      <c r="A316" s="233" t="s">
        <v>481</v>
      </c>
      <c r="B316" s="1461"/>
      <c r="C316" s="1346" t="str">
        <f>'CHIFFRAGE GE'!C147</f>
        <v xml:space="preserve">Imprégnation de type D (Difficile) -  - </v>
      </c>
      <c r="D316" s="1347"/>
      <c r="E316" s="1347"/>
      <c r="F316" s="1347"/>
      <c r="G316" s="1348"/>
      <c r="H316" s="153">
        <v>1</v>
      </c>
      <c r="I316" s="154">
        <f>'CHIFFRAGE GE'!H147</f>
        <v>0</v>
      </c>
      <c r="J316" s="155">
        <f t="shared" si="1"/>
        <v>0</v>
      </c>
      <c r="K316" s="233" t="str">
        <f>IF('CHIFFRAGE GE'!J147="Op",'CHIFFRAGE GE'!J147,"")</f>
        <v/>
      </c>
    </row>
    <row r="317" spans="1:11" s="36" customFormat="1" ht="18">
      <c r="A317" s="233" t="s">
        <v>481</v>
      </c>
      <c r="B317" s="1461"/>
      <c r="C317" s="1346" t="str">
        <f>'CHIFFRAGE GE'!C148</f>
        <v xml:space="preserve">Imprégnation de type R (Renfocée) (Déclassement possible sur puissance nominal alternateur. Consulter la datasheet
alternateur) -  - </v>
      </c>
      <c r="D317" s="1347"/>
      <c r="E317" s="1347"/>
      <c r="F317" s="1347"/>
      <c r="G317" s="1348"/>
      <c r="H317" s="153">
        <v>1</v>
      </c>
      <c r="I317" s="154">
        <f>'CHIFFRAGE GE'!H148</f>
        <v>0</v>
      </c>
      <c r="J317" s="155">
        <f t="shared" si="1"/>
        <v>0</v>
      </c>
      <c r="K317" s="233" t="str">
        <f>IF('CHIFFRAGE GE'!J148="Op",'CHIFFRAGE GE'!J148,"")</f>
        <v/>
      </c>
    </row>
    <row r="318" spans="1:11" s="36" customFormat="1" ht="18">
      <c r="A318" s="233" t="s">
        <v>481</v>
      </c>
      <c r="B318" s="1461"/>
      <c r="C318" s="1346" t="str">
        <f>'CHIFFRAGE GE'!C149</f>
        <v xml:space="preserve">PMG (Sauf dans la version capotée pour J110/J110C3/J130/J220/J220C3/J250 et
60Hz version) -  - </v>
      </c>
      <c r="D318" s="1347"/>
      <c r="E318" s="1347"/>
      <c r="F318" s="1347"/>
      <c r="G318" s="1348"/>
      <c r="H318" s="153">
        <v>1</v>
      </c>
      <c r="I318" s="154">
        <f>'CHIFFRAGE GE'!H149</f>
        <v>0</v>
      </c>
      <c r="J318" s="155">
        <f t="shared" si="1"/>
        <v>0</v>
      </c>
      <c r="K318" s="233" t="str">
        <f>IF('CHIFFRAGE GE'!J149="Op",'CHIFFRAGE GE'!J149,"")</f>
        <v/>
      </c>
    </row>
    <row r="319" spans="1:11" s="36" customFormat="1" ht="18">
      <c r="A319" s="233" t="s">
        <v>481</v>
      </c>
      <c r="B319" s="1461"/>
      <c r="C319" s="1346" t="str">
        <f>'CHIFFRAGE GE'!C150</f>
        <v xml:space="preserve">Regulateur numérique -  - </v>
      </c>
      <c r="D319" s="1347"/>
      <c r="E319" s="1347"/>
      <c r="F319" s="1347"/>
      <c r="G319" s="1348"/>
      <c r="H319" s="153">
        <v>1</v>
      </c>
      <c r="I319" s="154">
        <f>'CHIFFRAGE GE'!H150</f>
        <v>0</v>
      </c>
      <c r="J319" s="155">
        <f t="shared" si="1"/>
        <v>0</v>
      </c>
      <c r="K319" s="233" t="str">
        <f>IF('CHIFFRAGE GE'!J150="Op",'CHIFFRAGE GE'!J150,"")</f>
        <v/>
      </c>
    </row>
    <row r="320" spans="1:11" s="36" customFormat="1" ht="18">
      <c r="A320" s="233" t="s">
        <v>481</v>
      </c>
      <c r="B320" s="1461"/>
      <c r="C320" s="1346" t="str">
        <f>'CHIFFRAGE GE'!C151</f>
        <v xml:space="preserve">Pack AUTO LIGHT (chargeur de
batterie + Prédisposition résistance moteur) (GE &lt;&gt; 130--&gt;219kVA) - </v>
      </c>
      <c r="D320" s="1347"/>
      <c r="E320" s="1347"/>
      <c r="F320" s="1347"/>
      <c r="G320" s="1348"/>
      <c r="H320" s="153">
        <v>1</v>
      </c>
      <c r="I320" s="154">
        <f>'CHIFFRAGE GE'!H151</f>
        <v>0</v>
      </c>
      <c r="J320" s="155">
        <f t="shared" si="1"/>
        <v>0</v>
      </c>
      <c r="K320" s="233" t="str">
        <f>IF('CHIFFRAGE GE'!J151="Op",'CHIFFRAGE GE'!J151,"")</f>
        <v/>
      </c>
    </row>
    <row r="321" spans="1:11" s="36" customFormat="1" ht="18">
      <c r="A321" s="233" t="s">
        <v>481</v>
      </c>
      <c r="B321" s="1461"/>
      <c r="C321" s="1346" t="str">
        <f>'CHIFFRAGE GE'!C152</f>
        <v xml:space="preserve">Télégestion via Modbus RTU sur RS485 (Table Modbus disponible sur
demande) - </v>
      </c>
      <c r="D321" s="1347"/>
      <c r="E321" s="1347"/>
      <c r="F321" s="1347"/>
      <c r="G321" s="1348"/>
      <c r="H321" s="153">
        <v>1</v>
      </c>
      <c r="I321" s="154">
        <f>'CHIFFRAGE GE'!H152</f>
        <v>0</v>
      </c>
      <c r="J321" s="155">
        <f t="shared" ref="J321:J384" si="2">H321*I321</f>
        <v>0</v>
      </c>
      <c r="K321" s="233" t="str">
        <f>IF('CHIFFRAGE GE'!J152="Op",'CHIFFRAGE GE'!J152,"")</f>
        <v/>
      </c>
    </row>
    <row r="322" spans="1:11" s="36" customFormat="1" ht="18">
      <c r="A322" s="233" t="s">
        <v>481</v>
      </c>
      <c r="B322" s="1461"/>
      <c r="C322" s="1346" t="str">
        <f>'CHIFFRAGE GE'!C153</f>
        <v xml:space="preserve">Télégestion via Modem GSM/GPRS - </v>
      </c>
      <c r="D322" s="1347"/>
      <c r="E322" s="1347"/>
      <c r="F322" s="1347"/>
      <c r="G322" s="1348"/>
      <c r="H322" s="153">
        <v>1</v>
      </c>
      <c r="I322" s="154">
        <f>'CHIFFRAGE GE'!H153</f>
        <v>0</v>
      </c>
      <c r="J322" s="155">
        <f t="shared" si="2"/>
        <v>0</v>
      </c>
      <c r="K322" s="233" t="str">
        <f>IF('CHIFFRAGE GE'!J153="Op",'CHIFFRAGE GE'!J153,"")</f>
        <v/>
      </c>
    </row>
    <row r="323" spans="1:11" s="36" customFormat="1" ht="18">
      <c r="A323" s="233" t="s">
        <v>481</v>
      </c>
      <c r="B323" s="1461"/>
      <c r="C323" s="1346" t="str">
        <f>'CHIFFRAGE GE'!C154</f>
        <v xml:space="preserve">Moins value disjoncteur100 A 2P (Modulaire) TC fournis (Select
CA302) - </v>
      </c>
      <c r="D323" s="1347"/>
      <c r="E323" s="1347"/>
      <c r="F323" s="1347"/>
      <c r="G323" s="1348"/>
      <c r="H323" s="153">
        <v>1</v>
      </c>
      <c r="I323" s="154">
        <f>'CHIFFRAGE GE'!H154</f>
        <v>0</v>
      </c>
      <c r="J323" s="155">
        <f t="shared" si="2"/>
        <v>0</v>
      </c>
      <c r="K323" s="233" t="str">
        <f>IF('CHIFFRAGE GE'!J154="Op",'CHIFFRAGE GE'!J154,"")</f>
        <v/>
      </c>
    </row>
    <row r="324" spans="1:11" s="36" customFormat="1" ht="18">
      <c r="A324" s="233" t="s">
        <v>481</v>
      </c>
      <c r="B324" s="1461"/>
      <c r="C324" s="1346" t="str">
        <f>'CHIFFRAGE GE'!C155</f>
        <v xml:space="preserve">Moins value disjoncteur125 A 2P (Modulaire) TC fournis (Select
CA302) - </v>
      </c>
      <c r="D324" s="1347"/>
      <c r="E324" s="1347"/>
      <c r="F324" s="1347"/>
      <c r="G324" s="1348"/>
      <c r="H324" s="153">
        <v>1</v>
      </c>
      <c r="I324" s="154">
        <f>'CHIFFRAGE GE'!H155</f>
        <v>0</v>
      </c>
      <c r="J324" s="155">
        <f t="shared" si="2"/>
        <v>0</v>
      </c>
      <c r="K324" s="233" t="str">
        <f>IF('CHIFFRAGE GE'!J155="Op",'CHIFFRAGE GE'!J155,"")</f>
        <v/>
      </c>
    </row>
    <row r="325" spans="1:11" s="36" customFormat="1" ht="18">
      <c r="A325" s="233" t="s">
        <v>481</v>
      </c>
      <c r="B325" s="1461"/>
      <c r="C325" s="1346" t="str">
        <f>'CHIFFRAGE GE'!C156</f>
        <v xml:space="preserve">Moins value disjoncteur160 A 2P (Compact) TC fournis (Select
CA302) - </v>
      </c>
      <c r="D325" s="1347"/>
      <c r="E325" s="1347"/>
      <c r="F325" s="1347"/>
      <c r="G325" s="1348"/>
      <c r="H325" s="153">
        <v>1</v>
      </c>
      <c r="I325" s="154">
        <f>'CHIFFRAGE GE'!H156</f>
        <v>0</v>
      </c>
      <c r="J325" s="155">
        <f t="shared" si="2"/>
        <v>0</v>
      </c>
      <c r="K325" s="233" t="str">
        <f>IF('CHIFFRAGE GE'!J156="Op",'CHIFFRAGE GE'!J156,"")</f>
        <v/>
      </c>
    </row>
    <row r="326" spans="1:11" s="36" customFormat="1" ht="18">
      <c r="A326" s="233" t="s">
        <v>481</v>
      </c>
      <c r="B326" s="1461"/>
      <c r="C326" s="1346" t="str">
        <f>'CHIFFRAGE GE'!C157</f>
        <v xml:space="preserve">Moins value disjoncteur250 A 2P
(Compact) TC fournis (Select CA302) - </v>
      </c>
      <c r="D326" s="1347"/>
      <c r="E326" s="1347"/>
      <c r="F326" s="1347"/>
      <c r="G326" s="1348"/>
      <c r="H326" s="153">
        <v>1</v>
      </c>
      <c r="I326" s="154">
        <f>'CHIFFRAGE GE'!H157</f>
        <v>0</v>
      </c>
      <c r="J326" s="155">
        <f t="shared" si="2"/>
        <v>0</v>
      </c>
      <c r="K326" s="233" t="str">
        <f>IF('CHIFFRAGE GE'!J157="Op",'CHIFFRAGE GE'!J157,"")</f>
        <v/>
      </c>
    </row>
    <row r="327" spans="1:11" s="36" customFormat="1" ht="18">
      <c r="A327" s="233" t="s">
        <v>481</v>
      </c>
      <c r="B327" s="1461"/>
      <c r="C327" s="1346" t="str">
        <f>'CHIFFRAGE GE'!C158</f>
        <v xml:space="preserve">Alarme sonore montée dans coffret et Pack de reports à distance figé. (Marche groupe,Défaut général,Alarme ou défaut niveau bas
carburant(Sauf réservoir sur bac)(Impossible avec option CA408) - </v>
      </c>
      <c r="D327" s="1347"/>
      <c r="E327" s="1347"/>
      <c r="F327" s="1347"/>
      <c r="G327" s="1348"/>
      <c r="H327" s="153">
        <v>1</v>
      </c>
      <c r="I327" s="154">
        <f>'CHIFFRAGE GE'!H158</f>
        <v>0</v>
      </c>
      <c r="J327" s="155">
        <f t="shared" si="2"/>
        <v>0</v>
      </c>
      <c r="K327" s="233" t="str">
        <f>IF('CHIFFRAGE GE'!J158="Op",'CHIFFRAGE GE'!J158,"")</f>
        <v/>
      </c>
    </row>
    <row r="328" spans="1:11" s="36" customFormat="1" ht="18">
      <c r="A328" s="233" t="s">
        <v>481</v>
      </c>
      <c r="B328" s="1461"/>
      <c r="C328" s="1346" t="str">
        <f>'CHIFFRAGE GE'!C159</f>
        <v xml:space="preserve">Clé ON/OFF automatisme coffret (Imposé pour groupe de production
sans pack AUTO) - </v>
      </c>
      <c r="D328" s="1347"/>
      <c r="E328" s="1347"/>
      <c r="F328" s="1347"/>
      <c r="G328" s="1348"/>
      <c r="H328" s="153">
        <v>1</v>
      </c>
      <c r="I328" s="154">
        <f>'CHIFFRAGE GE'!H159</f>
        <v>0</v>
      </c>
      <c r="J328" s="155">
        <f t="shared" si="2"/>
        <v>0</v>
      </c>
      <c r="K328" s="233" t="str">
        <f>IF('CHIFFRAGE GE'!J159="Op",'CHIFFRAGE GE'!J159,"")</f>
        <v/>
      </c>
    </row>
    <row r="329" spans="1:11" s="36" customFormat="1" ht="18">
      <c r="A329" s="233" t="s">
        <v>481</v>
      </c>
      <c r="B329" s="1461"/>
      <c r="C329" s="1346" t="str">
        <f>'CHIFFRAGE GE'!C160</f>
        <v xml:space="preserve">Mesure et affichage niveau fuel - </v>
      </c>
      <c r="D329" s="1347"/>
      <c r="E329" s="1347"/>
      <c r="F329" s="1347"/>
      <c r="G329" s="1348"/>
      <c r="H329" s="153">
        <v>1</v>
      </c>
      <c r="I329" s="154">
        <f>'CHIFFRAGE GE'!H160</f>
        <v>0</v>
      </c>
      <c r="J329" s="155">
        <f t="shared" si="2"/>
        <v>0</v>
      </c>
      <c r="K329" s="233" t="str">
        <f>IF('CHIFFRAGE GE'!J160="Op",'CHIFFRAGE GE'!J160,"")</f>
        <v/>
      </c>
    </row>
    <row r="330" spans="1:11" s="36" customFormat="1" ht="18">
      <c r="A330" s="233" t="s">
        <v>481</v>
      </c>
      <c r="B330" s="1461"/>
      <c r="C330" s="1346" t="str">
        <f>'CHIFFRAGE GE'!C161</f>
        <v xml:space="preserve">Affichage grandeurs analogiques sur
écran (PH/TE/GO)(12 V) (Inclus en 24 V) - </v>
      </c>
      <c r="D330" s="1347"/>
      <c r="E330" s="1347"/>
      <c r="F330" s="1347"/>
      <c r="G330" s="1348"/>
      <c r="H330" s="153">
        <v>1</v>
      </c>
      <c r="I330" s="154">
        <f>'CHIFFRAGE GE'!H161</f>
        <v>0</v>
      </c>
      <c r="J330" s="155">
        <f t="shared" si="2"/>
        <v>0</v>
      </c>
      <c r="K330" s="233" t="str">
        <f>IF('CHIFFRAGE GE'!J161="Op",'CHIFFRAGE GE'!J161,"")</f>
        <v/>
      </c>
    </row>
    <row r="331" spans="1:11" s="36" customFormat="1" ht="18">
      <c r="A331" s="233" t="s">
        <v>481</v>
      </c>
      <c r="B331" s="1461"/>
      <c r="C331" s="1346" t="str">
        <f>'CHIFFRAGE GE'!C162</f>
        <v xml:space="preserve">Bac de récupération des fluides sans bouchon de vidange -  - </v>
      </c>
      <c r="D331" s="1347"/>
      <c r="E331" s="1347"/>
      <c r="F331" s="1347"/>
      <c r="G331" s="1348"/>
      <c r="H331" s="153">
        <v>1</v>
      </c>
      <c r="I331" s="154">
        <f>'CHIFFRAGE GE'!H162</f>
        <v>0</v>
      </c>
      <c r="J331" s="155">
        <f t="shared" si="2"/>
        <v>0</v>
      </c>
      <c r="K331" s="233" t="str">
        <f>IF('CHIFFRAGE GE'!J162="Op",'CHIFFRAGE GE'!J162,"")</f>
        <v/>
      </c>
    </row>
    <row r="332" spans="1:11" s="36" customFormat="1" ht="18">
      <c r="A332" s="233" t="s">
        <v>481</v>
      </c>
      <c r="B332" s="1461"/>
      <c r="C332" s="1346" t="str">
        <f>'CHIFFRAGE GE'!C163</f>
        <v xml:space="preserve">Réservoir sur bac 1000 L -  - </v>
      </c>
      <c r="D332" s="1347"/>
      <c r="E332" s="1347"/>
      <c r="F332" s="1347"/>
      <c r="G332" s="1348"/>
      <c r="H332" s="153">
        <v>1</v>
      </c>
      <c r="I332" s="154">
        <f>'CHIFFRAGE GE'!H163</f>
        <v>0</v>
      </c>
      <c r="J332" s="155">
        <f t="shared" si="2"/>
        <v>0</v>
      </c>
      <c r="K332" s="233" t="str">
        <f>IF('CHIFFRAGE GE'!J163="Op",'CHIFFRAGE GE'!J163,"")</f>
        <v/>
      </c>
    </row>
    <row r="333" spans="1:11" s="36" customFormat="1" ht="18">
      <c r="A333" s="233" t="s">
        <v>481</v>
      </c>
      <c r="B333" s="1461"/>
      <c r="C333" s="1346" t="str">
        <f>'CHIFFRAGE GE'!C164</f>
        <v xml:space="preserve">Sécurité niveau bas carburant pour réservoir séparé - </v>
      </c>
      <c r="D333" s="1347"/>
      <c r="E333" s="1347"/>
      <c r="F333" s="1347"/>
      <c r="G333" s="1348"/>
      <c r="H333" s="153">
        <v>1</v>
      </c>
      <c r="I333" s="154">
        <f>'CHIFFRAGE GE'!H164</f>
        <v>0</v>
      </c>
      <c r="J333" s="155">
        <f t="shared" si="2"/>
        <v>0</v>
      </c>
      <c r="K333" s="233" t="str">
        <f>IF('CHIFFRAGE GE'!J164="Op",'CHIFFRAGE GE'!J164,"")</f>
        <v/>
      </c>
    </row>
    <row r="334" spans="1:11" s="36" customFormat="1" ht="18">
      <c r="A334" s="233" t="s">
        <v>481</v>
      </c>
      <c r="B334" s="1461"/>
      <c r="C334" s="1346" t="str">
        <f>'CHIFFRAGE GE'!C165</f>
        <v xml:space="preserve">Alarme niveau bas carburant pour réservoir séparé - </v>
      </c>
      <c r="D334" s="1347"/>
      <c r="E334" s="1347"/>
      <c r="F334" s="1347"/>
      <c r="G334" s="1348"/>
      <c r="H334" s="153">
        <v>1</v>
      </c>
      <c r="I334" s="154">
        <f>'CHIFFRAGE GE'!H165</f>
        <v>0</v>
      </c>
      <c r="J334" s="155">
        <f t="shared" si="2"/>
        <v>0</v>
      </c>
      <c r="K334" s="233" t="str">
        <f>IF('CHIFFRAGE GE'!J165="Op",'CHIFFRAGE GE'!J165,"")</f>
        <v/>
      </c>
    </row>
    <row r="335" spans="1:11" s="36" customFormat="1" ht="18">
      <c r="A335" s="233" t="s">
        <v>481</v>
      </c>
      <c r="B335" s="1461"/>
      <c r="C335" s="1346" t="str">
        <f>'CHIFFRAGE GE'!C166</f>
        <v>INVERSEUR     4P</v>
      </c>
      <c r="D335" s="1347"/>
      <c r="E335" s="1347"/>
      <c r="F335" s="1347"/>
      <c r="G335" s="1348"/>
      <c r="H335" s="153">
        <v>1</v>
      </c>
      <c r="I335" s="154">
        <f>'CHIFFRAGE GE'!H166</f>
        <v>0</v>
      </c>
      <c r="J335" s="155">
        <f t="shared" si="2"/>
        <v>0</v>
      </c>
      <c r="K335" s="233" t="str">
        <f>IF('CHIFFRAGE GE'!J166="Op",'CHIFFRAGE GE'!J166,"")</f>
        <v/>
      </c>
    </row>
    <row r="336" spans="1:11" s="36" customFormat="1" ht="18">
      <c r="A336" s="233" t="s">
        <v>481</v>
      </c>
      <c r="B336" s="1461"/>
      <c r="C336" s="1346" t="str">
        <f>'CHIFFRAGE GE'!C167</f>
        <v xml:space="preserve">35A 4P - INS VERSO 100 séparé 35 A 4P (Par interrupteur motorisé) IP31 - </v>
      </c>
      <c r="D336" s="1347"/>
      <c r="E336" s="1347"/>
      <c r="F336" s="1347"/>
      <c r="G336" s="1348"/>
      <c r="H336" s="153">
        <v>1</v>
      </c>
      <c r="I336" s="154">
        <f>'CHIFFRAGE GE'!H167</f>
        <v>0</v>
      </c>
      <c r="J336" s="155">
        <f t="shared" si="2"/>
        <v>0</v>
      </c>
      <c r="K336" s="233" t="str">
        <f>IF('CHIFFRAGE GE'!J167="Op",'CHIFFRAGE GE'!J167,"")</f>
        <v/>
      </c>
    </row>
    <row r="337" spans="1:11" s="36" customFormat="1" ht="18">
      <c r="A337" s="233" t="s">
        <v>481</v>
      </c>
      <c r="B337" s="1461"/>
      <c r="C337" s="1346" t="str">
        <f>'CHIFFRAGE GE'!C168</f>
        <v xml:space="preserve">63A 4P - INS VERSO 100 séparé 63 A 4P (Par interrupteur motorisé) IP31 - </v>
      </c>
      <c r="D337" s="1347"/>
      <c r="E337" s="1347"/>
      <c r="F337" s="1347"/>
      <c r="G337" s="1348"/>
      <c r="H337" s="153">
        <v>1</v>
      </c>
      <c r="I337" s="154">
        <f>'CHIFFRAGE GE'!H168</f>
        <v>0</v>
      </c>
      <c r="J337" s="155">
        <f t="shared" si="2"/>
        <v>0</v>
      </c>
      <c r="K337" s="233" t="str">
        <f>IF('CHIFFRAGE GE'!J168="Op",'CHIFFRAGE GE'!J168,"")</f>
        <v/>
      </c>
    </row>
    <row r="338" spans="1:11" s="36" customFormat="1" ht="18">
      <c r="A338" s="233" t="s">
        <v>481</v>
      </c>
      <c r="B338" s="1461"/>
      <c r="C338" s="1346" t="str">
        <f>'CHIFFRAGE GE'!C169</f>
        <v xml:space="preserve">100A 4P - INS VERSO 100 séparé 100 A 4P (Par interrupteur motorisé) IP31 - </v>
      </c>
      <c r="D338" s="1347"/>
      <c r="E338" s="1347"/>
      <c r="F338" s="1347"/>
      <c r="G338" s="1348"/>
      <c r="H338" s="153">
        <v>1</v>
      </c>
      <c r="I338" s="154">
        <f>'CHIFFRAGE GE'!H169</f>
        <v>0</v>
      </c>
      <c r="J338" s="155">
        <f t="shared" si="2"/>
        <v>0</v>
      </c>
      <c r="K338" s="233" t="str">
        <f>IF('CHIFFRAGE GE'!J169="Op",'CHIFFRAGE GE'!J169,"")</f>
        <v/>
      </c>
    </row>
    <row r="339" spans="1:11" s="36" customFormat="1" ht="18">
      <c r="A339" s="233" t="s">
        <v>481</v>
      </c>
      <c r="B339" s="1461"/>
      <c r="C339" s="1346" t="str">
        <f>'CHIFFRAGE GE'!C170</f>
        <v xml:space="preserve">125A 4P - INS VERSO 100 séparé 125 A 4P (Par interrupteur motorisé) IP31 - </v>
      </c>
      <c r="D339" s="1347"/>
      <c r="E339" s="1347"/>
      <c r="F339" s="1347"/>
      <c r="G339" s="1348"/>
      <c r="H339" s="153">
        <v>1</v>
      </c>
      <c r="I339" s="154">
        <f>'CHIFFRAGE GE'!H170</f>
        <v>0</v>
      </c>
      <c r="J339" s="155">
        <f t="shared" si="2"/>
        <v>0</v>
      </c>
      <c r="K339" s="233" t="str">
        <f>IF('CHIFFRAGE GE'!J170="Op",'CHIFFRAGE GE'!J170,"")</f>
        <v/>
      </c>
    </row>
    <row r="340" spans="1:11" s="36" customFormat="1" ht="18">
      <c r="A340" s="233" t="s">
        <v>481</v>
      </c>
      <c r="B340" s="1461"/>
      <c r="C340" s="1346" t="str">
        <f>'CHIFFRAGE GE'!C171</f>
        <v xml:space="preserve">160A 4P - INS VERSO 100 séparé 160 A 4P (Par interrupteur motorisé) IP31 - </v>
      </c>
      <c r="D340" s="1347"/>
      <c r="E340" s="1347"/>
      <c r="F340" s="1347"/>
      <c r="G340" s="1348"/>
      <c r="H340" s="153">
        <v>1</v>
      </c>
      <c r="I340" s="154">
        <f>'CHIFFRAGE GE'!H171</f>
        <v>0</v>
      </c>
      <c r="J340" s="155">
        <f t="shared" si="2"/>
        <v>0</v>
      </c>
      <c r="K340" s="233" t="str">
        <f>IF('CHIFFRAGE GE'!J171="Op",'CHIFFRAGE GE'!J171,"")</f>
        <v/>
      </c>
    </row>
    <row r="341" spans="1:11" s="36" customFormat="1" ht="18">
      <c r="A341" s="233" t="s">
        <v>481</v>
      </c>
      <c r="B341" s="1461"/>
      <c r="C341" s="1346" t="str">
        <f>'CHIFFRAGE GE'!C172</f>
        <v xml:space="preserve">200A 4P - INS VERSO 200 séparé 200 A 4P (Par interrupteur motorisé) IP20 - </v>
      </c>
      <c r="D341" s="1347"/>
      <c r="E341" s="1347"/>
      <c r="F341" s="1347"/>
      <c r="G341" s="1348"/>
      <c r="H341" s="153">
        <v>1</v>
      </c>
      <c r="I341" s="154">
        <f>'CHIFFRAGE GE'!H172</f>
        <v>0</v>
      </c>
      <c r="J341" s="155">
        <f t="shared" si="2"/>
        <v>0</v>
      </c>
      <c r="K341" s="233" t="str">
        <f>IF('CHIFFRAGE GE'!J172="Op",'CHIFFRAGE GE'!J172,"")</f>
        <v/>
      </c>
    </row>
    <row r="342" spans="1:11" s="36" customFormat="1" ht="18">
      <c r="A342" s="233" t="s">
        <v>481</v>
      </c>
      <c r="B342" s="1461"/>
      <c r="C342" s="1346" t="str">
        <f>'CHIFFRAGE GE'!C173</f>
        <v xml:space="preserve">250A 4P - INS VERSO 200 séparé 250 A 4P (Par interrupteur motorisé) IP20 - </v>
      </c>
      <c r="D342" s="1347"/>
      <c r="E342" s="1347"/>
      <c r="F342" s="1347"/>
      <c r="G342" s="1348"/>
      <c r="H342" s="153">
        <v>1</v>
      </c>
      <c r="I342" s="154">
        <f>'CHIFFRAGE GE'!H173</f>
        <v>0</v>
      </c>
      <c r="J342" s="155">
        <f t="shared" si="2"/>
        <v>0</v>
      </c>
      <c r="K342" s="233" t="str">
        <f>IF('CHIFFRAGE GE'!J173="Op",'CHIFFRAGE GE'!J173,"")</f>
        <v/>
      </c>
    </row>
    <row r="343" spans="1:11" s="36" customFormat="1" ht="18">
      <c r="A343" s="233" t="s">
        <v>481</v>
      </c>
      <c r="B343" s="1461"/>
      <c r="C343" s="1374" t="str">
        <f>'CHIFFRAGE GE'!C174</f>
        <v xml:space="preserve">400A 4P - INS VERSO 200 séparé 400 A 4P (Par interrupteur motorisé) IP20 - </v>
      </c>
      <c r="D343" s="1375"/>
      <c r="E343" s="1375"/>
      <c r="F343" s="1375"/>
      <c r="G343" s="1376"/>
      <c r="H343" s="153">
        <v>1</v>
      </c>
      <c r="I343" s="154">
        <f>'CHIFFRAGE GE'!H174</f>
        <v>0</v>
      </c>
      <c r="J343" s="155">
        <f t="shared" si="2"/>
        <v>0</v>
      </c>
      <c r="K343" s="233" t="str">
        <f>IF('CHIFFRAGE GE'!J174="Op",'CHIFFRAGE GE'!J174,"")</f>
        <v/>
      </c>
    </row>
    <row r="344" spans="1:11" s="36" customFormat="1" ht="18">
      <c r="A344" s="233" t="s">
        <v>481</v>
      </c>
      <c r="B344" s="1461"/>
      <c r="C344" s="1346" t="str">
        <f>'CHIFFRAGE GE'!C175</f>
        <v xml:space="preserve">630A 4P - INS VERSO 200 séparé 630 A 4P (Par interrupteur motorisé) IP20 - </v>
      </c>
      <c r="D344" s="1347"/>
      <c r="E344" s="1347"/>
      <c r="F344" s="1347"/>
      <c r="G344" s="1348"/>
      <c r="H344" s="153">
        <v>1</v>
      </c>
      <c r="I344" s="154">
        <f>'CHIFFRAGE GE'!H175</f>
        <v>0</v>
      </c>
      <c r="J344" s="155">
        <f t="shared" si="2"/>
        <v>0</v>
      </c>
      <c r="K344" s="233" t="str">
        <f>IF('CHIFFRAGE GE'!J175="Op",'CHIFFRAGE GE'!J175,"")</f>
        <v/>
      </c>
    </row>
    <row r="345" spans="1:11" s="36" customFormat="1" ht="18">
      <c r="A345" s="233" t="s">
        <v>481</v>
      </c>
      <c r="B345" s="1461"/>
      <c r="C345" s="1346" t="str">
        <f>'CHIFFRAGE GE'!C176</f>
        <v xml:space="preserve">800A 4P - INS VERSO 200 séparé 800 A 4P (Par interrupteur motorisé) IP55 - </v>
      </c>
      <c r="D345" s="1347"/>
      <c r="E345" s="1347"/>
      <c r="F345" s="1347"/>
      <c r="G345" s="1348"/>
      <c r="H345" s="153">
        <v>1</v>
      </c>
      <c r="I345" s="154">
        <f>'CHIFFRAGE GE'!H176</f>
        <v>0</v>
      </c>
      <c r="J345" s="155">
        <f t="shared" si="2"/>
        <v>0</v>
      </c>
      <c r="K345" s="233" t="str">
        <f>IF('CHIFFRAGE GE'!J176="Op",'CHIFFRAGE GE'!J176,"")</f>
        <v/>
      </c>
    </row>
    <row r="346" spans="1:11" s="36" customFormat="1" ht="18">
      <c r="A346" s="233" t="s">
        <v>481</v>
      </c>
      <c r="B346" s="1461"/>
      <c r="C346" s="1346" t="str">
        <f>'CHIFFRAGE GE'!C177</f>
        <v xml:space="preserve">1 000A 4P - INS VERSO 200 séparé 1000 A 4P (Par interrupteur motorisé) IP55 - </v>
      </c>
      <c r="D346" s="1347"/>
      <c r="E346" s="1347"/>
      <c r="F346" s="1347"/>
      <c r="G346" s="1348"/>
      <c r="H346" s="153">
        <v>1</v>
      </c>
      <c r="I346" s="154">
        <f>'CHIFFRAGE GE'!H177</f>
        <v>0</v>
      </c>
      <c r="J346" s="155">
        <f t="shared" si="2"/>
        <v>0</v>
      </c>
      <c r="K346" s="233" t="str">
        <f>IF('CHIFFRAGE GE'!J177="Op",'CHIFFRAGE GE'!J177,"")</f>
        <v/>
      </c>
    </row>
    <row r="347" spans="1:11" s="36" customFormat="1" ht="18">
      <c r="A347" s="233" t="s">
        <v>481</v>
      </c>
      <c r="B347" s="1461"/>
      <c r="C347" s="1346" t="str">
        <f>'CHIFFRAGE GE'!C178</f>
        <v xml:space="preserve">1 250A 4P - INS VERSO 200 séparé 1250 A 4P (Par interrupteur motorisé) IP55 - </v>
      </c>
      <c r="D347" s="1347"/>
      <c r="E347" s="1347"/>
      <c r="F347" s="1347"/>
      <c r="G347" s="1348"/>
      <c r="H347" s="153">
        <v>1</v>
      </c>
      <c r="I347" s="154">
        <f>'CHIFFRAGE GE'!H178</f>
        <v>0</v>
      </c>
      <c r="J347" s="155">
        <f t="shared" si="2"/>
        <v>0</v>
      </c>
      <c r="K347" s="233" t="str">
        <f>IF('CHIFFRAGE GE'!J178="Op",'CHIFFRAGE GE'!J178,"")</f>
        <v/>
      </c>
    </row>
    <row r="348" spans="1:11" s="36" customFormat="1" ht="18">
      <c r="A348" s="233" t="s">
        <v>481</v>
      </c>
      <c r="B348" s="1461"/>
      <c r="C348" s="1346" t="str">
        <f>'CHIFFRAGE GE'!C179</f>
        <v xml:space="preserve">1 600A 4P - INS VERSO 100 séparé 35 A 4P (Par interrupteur motorisé) IP31 - </v>
      </c>
      <c r="D348" s="1347"/>
      <c r="E348" s="1347"/>
      <c r="F348" s="1347"/>
      <c r="G348" s="1348"/>
      <c r="H348" s="153">
        <v>1</v>
      </c>
      <c r="I348" s="154">
        <f>'CHIFFRAGE GE'!H179</f>
        <v>0</v>
      </c>
      <c r="J348" s="155">
        <f t="shared" si="2"/>
        <v>0</v>
      </c>
      <c r="K348" s="233" t="str">
        <f>IF('CHIFFRAGE GE'!J179="Op",'CHIFFRAGE GE'!J179,"")</f>
        <v/>
      </c>
    </row>
    <row r="349" spans="1:11" s="36" customFormat="1" ht="18">
      <c r="A349" s="233" t="s">
        <v>481</v>
      </c>
      <c r="B349" s="1461"/>
      <c r="C349" s="1346" t="str">
        <f>'CHIFFRAGE GE'!C180</f>
        <v>2 000A 4P - INS VERSO 200 séparé 2000 A 4P (Par interrupteur motorisé) IP55</v>
      </c>
      <c r="D349" s="1347"/>
      <c r="E349" s="1347"/>
      <c r="F349" s="1347"/>
      <c r="G349" s="1348"/>
      <c r="H349" s="153">
        <v>1</v>
      </c>
      <c r="I349" s="154">
        <f>'CHIFFRAGE GE'!H180</f>
        <v>0</v>
      </c>
      <c r="J349" s="155">
        <f t="shared" si="2"/>
        <v>0</v>
      </c>
      <c r="K349" s="233" t="str">
        <f>IF('CHIFFRAGE GE'!J180="Op",'CHIFFRAGE GE'!J180,"")</f>
        <v/>
      </c>
    </row>
    <row r="350" spans="1:11" s="36" customFormat="1" ht="18">
      <c r="A350" s="233" t="s">
        <v>481</v>
      </c>
      <c r="B350" s="1461"/>
      <c r="C350" s="1346" t="str">
        <f>'CHIFFRAGE GE'!C181</f>
        <v>2 500A 4P - INS VERSO 200 séparé 2500 A 4P (Par interrupteur motorisé) IP55</v>
      </c>
      <c r="D350" s="1347"/>
      <c r="E350" s="1347"/>
      <c r="F350" s="1347"/>
      <c r="G350" s="1348"/>
      <c r="H350" s="153">
        <v>1</v>
      </c>
      <c r="I350" s="154">
        <f>'CHIFFRAGE GE'!H181</f>
        <v>0</v>
      </c>
      <c r="J350" s="155">
        <f t="shared" si="2"/>
        <v>0</v>
      </c>
      <c r="K350" s="233" t="str">
        <f>IF('CHIFFRAGE GE'!J181="Op",'CHIFFRAGE GE'!J181,"")</f>
        <v/>
      </c>
    </row>
    <row r="351" spans="1:11" s="36" customFormat="1" ht="18">
      <c r="A351" s="233" t="s">
        <v>481</v>
      </c>
      <c r="B351" s="1461"/>
      <c r="C351" s="1346" t="str">
        <f>'CHIFFRAGE GE'!C182</f>
        <v>3 200A 4P - INS VERSO 200 séparé 3200 A 4P (Par interrupteur motorisé) IP55</v>
      </c>
      <c r="D351" s="1347"/>
      <c r="E351" s="1347"/>
      <c r="F351" s="1347"/>
      <c r="G351" s="1348"/>
      <c r="H351" s="153">
        <v>1</v>
      </c>
      <c r="I351" s="154">
        <f>'CHIFFRAGE GE'!H182</f>
        <v>0</v>
      </c>
      <c r="J351" s="155">
        <f t="shared" si="2"/>
        <v>0</v>
      </c>
      <c r="K351" s="233" t="str">
        <f>IF('CHIFFRAGE GE'!J182="Op",'CHIFFRAGE GE'!J182,"")</f>
        <v/>
      </c>
    </row>
    <row r="352" spans="1:11" s="36" customFormat="1" ht="18">
      <c r="A352" s="233" t="s">
        <v>481</v>
      </c>
      <c r="B352" s="1461"/>
      <c r="C352" s="1346" t="str">
        <f>'CHIFFRAGE GE'!C183</f>
        <v>INVERSEUR     3P</v>
      </c>
      <c r="D352" s="1347"/>
      <c r="E352" s="1347"/>
      <c r="F352" s="1347"/>
      <c r="G352" s="1348"/>
      <c r="H352" s="153">
        <v>1</v>
      </c>
      <c r="I352" s="154">
        <f>'CHIFFRAGE GE'!H183</f>
        <v>0</v>
      </c>
      <c r="J352" s="155">
        <f t="shared" si="2"/>
        <v>0</v>
      </c>
      <c r="K352" s="233" t="str">
        <f>IF('CHIFFRAGE GE'!J183="Op",'CHIFFRAGE GE'!J183,"")</f>
        <v/>
      </c>
    </row>
    <row r="353" spans="1:11" s="36" customFormat="1" ht="18">
      <c r="A353" s="233" t="s">
        <v>481</v>
      </c>
      <c r="B353" s="1461"/>
      <c r="C353" s="1346" t="str">
        <f>'CHIFFRAGE GE'!C184</f>
        <v>35A 3P - INS VERSO 100 séparé 35 A 3P (Par interrupteur motorisé) IP31</v>
      </c>
      <c r="D353" s="1347"/>
      <c r="E353" s="1347"/>
      <c r="F353" s="1347"/>
      <c r="G353" s="1348"/>
      <c r="H353" s="153">
        <v>1</v>
      </c>
      <c r="I353" s="154">
        <f>'CHIFFRAGE GE'!H184</f>
        <v>0</v>
      </c>
      <c r="J353" s="155">
        <f t="shared" si="2"/>
        <v>0</v>
      </c>
      <c r="K353" s="233" t="str">
        <f>IF('CHIFFRAGE GE'!J184="Op",'CHIFFRAGE GE'!J184,"")</f>
        <v/>
      </c>
    </row>
    <row r="354" spans="1:11" s="36" customFormat="1" ht="18">
      <c r="A354" s="233" t="s">
        <v>481</v>
      </c>
      <c r="B354" s="1461"/>
      <c r="C354" s="1346" t="str">
        <f>'CHIFFRAGE GE'!C185</f>
        <v>63A 3P - INS VERSO 100 séparé 63 A 3P (Par interrupteur motorisé) IP31</v>
      </c>
      <c r="D354" s="1347"/>
      <c r="E354" s="1347"/>
      <c r="F354" s="1347"/>
      <c r="G354" s="1348"/>
      <c r="H354" s="153">
        <v>1</v>
      </c>
      <c r="I354" s="154">
        <f>'CHIFFRAGE GE'!H185</f>
        <v>0</v>
      </c>
      <c r="J354" s="155">
        <f t="shared" si="2"/>
        <v>0</v>
      </c>
      <c r="K354" s="233" t="str">
        <f>IF('CHIFFRAGE GE'!J185="Op",'CHIFFRAGE GE'!J185,"")</f>
        <v/>
      </c>
    </row>
    <row r="355" spans="1:11" s="36" customFormat="1" ht="18">
      <c r="A355" s="233" t="s">
        <v>481</v>
      </c>
      <c r="B355" s="1461"/>
      <c r="C355" s="1346" t="str">
        <f>'CHIFFRAGE GE'!C186</f>
        <v>100A 3P - INS VERSO 100 séparé 100 A 3P (Par interrupteur motorisé) IP31</v>
      </c>
      <c r="D355" s="1347"/>
      <c r="E355" s="1347"/>
      <c r="F355" s="1347"/>
      <c r="G355" s="1348"/>
      <c r="H355" s="153">
        <v>1</v>
      </c>
      <c r="I355" s="154">
        <f>'CHIFFRAGE GE'!H186</f>
        <v>0</v>
      </c>
      <c r="J355" s="155">
        <f t="shared" si="2"/>
        <v>0</v>
      </c>
      <c r="K355" s="233" t="str">
        <f>IF('CHIFFRAGE GE'!J186="Op",'CHIFFRAGE GE'!J186,"")</f>
        <v/>
      </c>
    </row>
    <row r="356" spans="1:11" s="36" customFormat="1" ht="18">
      <c r="A356" s="233" t="s">
        <v>481</v>
      </c>
      <c r="B356" s="1461"/>
      <c r="C356" s="1346" t="str">
        <f>'CHIFFRAGE GE'!C187</f>
        <v>125A 3P - INS VERSO 100 séparé 125 A 3P (Par interrupteur motorisé) IP31</v>
      </c>
      <c r="D356" s="1347"/>
      <c r="E356" s="1347"/>
      <c r="F356" s="1347"/>
      <c r="G356" s="1348"/>
      <c r="H356" s="153">
        <v>1</v>
      </c>
      <c r="I356" s="154">
        <f>'CHIFFRAGE GE'!H187</f>
        <v>0</v>
      </c>
      <c r="J356" s="155">
        <f t="shared" si="2"/>
        <v>0</v>
      </c>
      <c r="K356" s="233" t="str">
        <f>IF('CHIFFRAGE GE'!J187="Op",'CHIFFRAGE GE'!J187,"")</f>
        <v/>
      </c>
    </row>
    <row r="357" spans="1:11" s="36" customFormat="1" ht="18">
      <c r="A357" s="233" t="s">
        <v>481</v>
      </c>
      <c r="B357" s="1461"/>
      <c r="C357" s="1346" t="str">
        <f>'CHIFFRAGE GE'!C188</f>
        <v>160A 3P - INS VERSO 100 séparé 160 A 3P (Par interrupteur motorisé) IP31</v>
      </c>
      <c r="D357" s="1347"/>
      <c r="E357" s="1347"/>
      <c r="F357" s="1347"/>
      <c r="G357" s="1348"/>
      <c r="H357" s="153">
        <v>1</v>
      </c>
      <c r="I357" s="154">
        <f>'CHIFFRAGE GE'!H188</f>
        <v>0</v>
      </c>
      <c r="J357" s="155">
        <f t="shared" si="2"/>
        <v>0</v>
      </c>
      <c r="K357" s="233" t="str">
        <f>IF('CHIFFRAGE GE'!J188="Op",'CHIFFRAGE GE'!J188,"")</f>
        <v/>
      </c>
    </row>
    <row r="358" spans="1:11" s="36" customFormat="1" ht="18">
      <c r="A358" s="233" t="s">
        <v>481</v>
      </c>
      <c r="B358" s="1461"/>
      <c r="C358" s="1346" t="str">
        <f>'CHIFFRAGE GE'!C189</f>
        <v>200A 3P - INS VERSO 200 séparé 200 A 3P (Par interrupteur motorisé) IP20</v>
      </c>
      <c r="D358" s="1347"/>
      <c r="E358" s="1347"/>
      <c r="F358" s="1347"/>
      <c r="G358" s="1348"/>
      <c r="H358" s="153">
        <v>1</v>
      </c>
      <c r="I358" s="154">
        <f>'CHIFFRAGE GE'!H189</f>
        <v>0</v>
      </c>
      <c r="J358" s="155">
        <f t="shared" si="2"/>
        <v>0</v>
      </c>
      <c r="K358" s="233" t="str">
        <f>IF('CHIFFRAGE GE'!J189="Op",'CHIFFRAGE GE'!J189,"")</f>
        <v/>
      </c>
    </row>
    <row r="359" spans="1:11" s="36" customFormat="1" ht="18">
      <c r="A359" s="233" t="s">
        <v>481</v>
      </c>
      <c r="B359" s="1461"/>
      <c r="C359" s="1346" t="str">
        <f>'CHIFFRAGE GE'!C190</f>
        <v>250A 3P - INS VERSO 200 séparé 250 A 3P (Par interrupteur motorisé) IP20</v>
      </c>
      <c r="D359" s="1347"/>
      <c r="E359" s="1347"/>
      <c r="F359" s="1347"/>
      <c r="G359" s="1348"/>
      <c r="H359" s="153">
        <v>1</v>
      </c>
      <c r="I359" s="154">
        <f>'CHIFFRAGE GE'!H190</f>
        <v>0</v>
      </c>
      <c r="J359" s="155">
        <f t="shared" si="2"/>
        <v>0</v>
      </c>
      <c r="K359" s="233" t="str">
        <f>IF('CHIFFRAGE GE'!J190="Op",'CHIFFRAGE GE'!J190,"")</f>
        <v/>
      </c>
    </row>
    <row r="360" spans="1:11" s="36" customFormat="1" ht="18">
      <c r="A360" s="233" t="s">
        <v>481</v>
      </c>
      <c r="B360" s="1461"/>
      <c r="C360" s="1346" t="str">
        <f>'CHIFFRAGE GE'!C191</f>
        <v>400A 3P - INS VERSO 200 séparé 400 A 3P (Par interrupteur motorisé) IP20</v>
      </c>
      <c r="D360" s="1347"/>
      <c r="E360" s="1347"/>
      <c r="F360" s="1347"/>
      <c r="G360" s="1348"/>
      <c r="H360" s="153">
        <v>1</v>
      </c>
      <c r="I360" s="154">
        <f>'CHIFFRAGE GE'!H191</f>
        <v>0</v>
      </c>
      <c r="J360" s="155">
        <f t="shared" si="2"/>
        <v>0</v>
      </c>
      <c r="K360" s="233" t="str">
        <f>IF('CHIFFRAGE GE'!J191="Op",'CHIFFRAGE GE'!J191,"")</f>
        <v/>
      </c>
    </row>
    <row r="361" spans="1:11" s="36" customFormat="1" ht="18">
      <c r="A361" s="233" t="s">
        <v>481</v>
      </c>
      <c r="B361" s="1461"/>
      <c r="C361" s="1346" t="str">
        <f>'CHIFFRAGE GE'!C192</f>
        <v>630A 3P - INS VERSO 200 séparé 630 A 3P (Par interrupteur motorisé) IP20</v>
      </c>
      <c r="D361" s="1347"/>
      <c r="E361" s="1347"/>
      <c r="F361" s="1347"/>
      <c r="G361" s="1348"/>
      <c r="H361" s="153">
        <v>1</v>
      </c>
      <c r="I361" s="154">
        <f>'CHIFFRAGE GE'!H192</f>
        <v>0</v>
      </c>
      <c r="J361" s="155">
        <f t="shared" si="2"/>
        <v>0</v>
      </c>
      <c r="K361" s="233" t="str">
        <f>IF('CHIFFRAGE GE'!J192="Op",'CHIFFRAGE GE'!J192,"")</f>
        <v/>
      </c>
    </row>
    <row r="362" spans="1:11" s="36" customFormat="1" ht="18">
      <c r="A362" s="233" t="s">
        <v>481</v>
      </c>
      <c r="B362" s="1461"/>
      <c r="C362" s="1346" t="str">
        <f>'CHIFFRAGE GE'!C193</f>
        <v>800A 3P - INS VERSO 200 séparé 800 A 3P (Par interrupteur motorisé) IP55</v>
      </c>
      <c r="D362" s="1347"/>
      <c r="E362" s="1347"/>
      <c r="F362" s="1347"/>
      <c r="G362" s="1348"/>
      <c r="H362" s="153">
        <v>1</v>
      </c>
      <c r="I362" s="154">
        <f>'CHIFFRAGE GE'!H193</f>
        <v>0</v>
      </c>
      <c r="J362" s="155">
        <f t="shared" si="2"/>
        <v>0</v>
      </c>
      <c r="K362" s="233" t="str">
        <f>IF('CHIFFRAGE GE'!J193="Op",'CHIFFRAGE GE'!J193,"")</f>
        <v/>
      </c>
    </row>
    <row r="363" spans="1:11" s="36" customFormat="1" ht="18">
      <c r="A363" s="233" t="s">
        <v>481</v>
      </c>
      <c r="B363" s="1461"/>
      <c r="C363" s="1346" t="str">
        <f>'CHIFFRAGE GE'!C194</f>
        <v>1 000A 3P - INS VERSO 200 séparé 1000 A 3P (Par interrupteur motorisé) IP55</v>
      </c>
      <c r="D363" s="1347"/>
      <c r="E363" s="1347"/>
      <c r="F363" s="1347"/>
      <c r="G363" s="1348"/>
      <c r="H363" s="153">
        <v>1</v>
      </c>
      <c r="I363" s="154">
        <f>'CHIFFRAGE GE'!H194</f>
        <v>0</v>
      </c>
      <c r="J363" s="155">
        <f t="shared" si="2"/>
        <v>0</v>
      </c>
      <c r="K363" s="233" t="str">
        <f>IF('CHIFFRAGE GE'!J194="Op",'CHIFFRAGE GE'!J194,"")</f>
        <v/>
      </c>
    </row>
    <row r="364" spans="1:11" s="36" customFormat="1" ht="18">
      <c r="A364" s="233" t="s">
        <v>481</v>
      </c>
      <c r="B364" s="1461"/>
      <c r="C364" s="1346" t="str">
        <f>'CHIFFRAGE GE'!C195</f>
        <v>1 250A 3P - INS VERSO 200 séparé 1250 A 3P (Par interrupteur motorisé) IP55</v>
      </c>
      <c r="D364" s="1347"/>
      <c r="E364" s="1347"/>
      <c r="F364" s="1347"/>
      <c r="G364" s="1348"/>
      <c r="H364" s="153">
        <v>1</v>
      </c>
      <c r="I364" s="154">
        <f>'CHIFFRAGE GE'!H195</f>
        <v>0</v>
      </c>
      <c r="J364" s="155">
        <f t="shared" si="2"/>
        <v>0</v>
      </c>
      <c r="K364" s="233" t="str">
        <f>IF('CHIFFRAGE GE'!J195="Op",'CHIFFRAGE GE'!J195,"")</f>
        <v/>
      </c>
    </row>
    <row r="365" spans="1:11" s="36" customFormat="1" ht="18">
      <c r="A365" s="233" t="s">
        <v>481</v>
      </c>
      <c r="B365" s="1461"/>
      <c r="C365" s="1346" t="str">
        <f>'CHIFFRAGE GE'!C196</f>
        <v>1 600A 3P - INS VERSO 200 séparé 1600 A 3P (Par interrupteur motorisé) IP55</v>
      </c>
      <c r="D365" s="1347"/>
      <c r="E365" s="1347"/>
      <c r="F365" s="1347"/>
      <c r="G365" s="1348"/>
      <c r="H365" s="153">
        <v>1</v>
      </c>
      <c r="I365" s="154">
        <f>'CHIFFRAGE GE'!H196</f>
        <v>0</v>
      </c>
      <c r="J365" s="155">
        <f t="shared" si="2"/>
        <v>0</v>
      </c>
      <c r="K365" s="233" t="str">
        <f>IF('CHIFFRAGE GE'!J196="Op",'CHIFFRAGE GE'!J196,"")</f>
        <v/>
      </c>
    </row>
    <row r="366" spans="1:11" s="36" customFormat="1" ht="18">
      <c r="A366" s="233" t="s">
        <v>481</v>
      </c>
      <c r="B366" s="1461"/>
      <c r="C366" s="1346" t="str">
        <f>'CHIFFRAGE GE'!C197</f>
        <v>2 000A 3P - INS VERSO 200 séparé 2000 A 3P (Par interrupteur motorisé) IP55</v>
      </c>
      <c r="D366" s="1347"/>
      <c r="E366" s="1347"/>
      <c r="F366" s="1347"/>
      <c r="G366" s="1348"/>
      <c r="H366" s="153">
        <v>1</v>
      </c>
      <c r="I366" s="154">
        <f>'CHIFFRAGE GE'!H197</f>
        <v>0</v>
      </c>
      <c r="J366" s="155">
        <f t="shared" si="2"/>
        <v>0</v>
      </c>
      <c r="K366" s="233" t="str">
        <f>IF('CHIFFRAGE GE'!J197="Op",'CHIFFRAGE GE'!J197,"")</f>
        <v/>
      </c>
    </row>
    <row r="367" spans="1:11" s="36" customFormat="1" ht="18">
      <c r="A367" s="233" t="s">
        <v>481</v>
      </c>
      <c r="B367" s="1461"/>
      <c r="C367" s="1346" t="str">
        <f>'CHIFFRAGE GE'!C198</f>
        <v>2 500A 3P - INS VERSO 200 séparé 2500 A 3P (Par interrupteur motorisé) IP55</v>
      </c>
      <c r="D367" s="1347"/>
      <c r="E367" s="1347"/>
      <c r="F367" s="1347"/>
      <c r="G367" s="1348"/>
      <c r="H367" s="153">
        <v>1</v>
      </c>
      <c r="I367" s="154">
        <f>'CHIFFRAGE GE'!H198</f>
        <v>0</v>
      </c>
      <c r="J367" s="155">
        <f t="shared" si="2"/>
        <v>0</v>
      </c>
      <c r="K367" s="233" t="str">
        <f>IF('CHIFFRAGE GE'!J198="Op",'CHIFFRAGE GE'!J198,"")</f>
        <v/>
      </c>
    </row>
    <row r="368" spans="1:11" s="36" customFormat="1" ht="18">
      <c r="A368" s="233" t="s">
        <v>481</v>
      </c>
      <c r="B368" s="1461"/>
      <c r="C368" s="1346" t="str">
        <f>'CHIFFRAGE GE'!C199</f>
        <v>3 200A 3P - INS VERSO 200 séparé 3200 A 3P (Par interrupteur motorisé) IP55</v>
      </c>
      <c r="D368" s="1347"/>
      <c r="E368" s="1347"/>
      <c r="F368" s="1347"/>
      <c r="G368" s="1348"/>
      <c r="H368" s="153">
        <v>1</v>
      </c>
      <c r="I368" s="154">
        <f>'CHIFFRAGE GE'!H199</f>
        <v>0</v>
      </c>
      <c r="J368" s="155">
        <f t="shared" si="2"/>
        <v>0</v>
      </c>
      <c r="K368" s="233" t="str">
        <f>IF('CHIFFRAGE GE'!J199="Op",'CHIFFRAGE GE'!J199,"")</f>
        <v/>
      </c>
    </row>
    <row r="369" spans="1:11" s="36" customFormat="1" ht="18">
      <c r="A369" s="233" t="s">
        <v>481</v>
      </c>
      <c r="B369" s="1461"/>
      <c r="C369" s="1346" t="str">
        <f>'CHIFFRAGE GE'!C200</f>
        <v>Détection secteur réglable et pilotage INS dans le coffret (U +-
15%)(U inferieur ou égal à 440 V) - FAUX</v>
      </c>
      <c r="D369" s="1347"/>
      <c r="E369" s="1347"/>
      <c r="F369" s="1347"/>
      <c r="G369" s="1348"/>
      <c r="H369" s="153">
        <v>1</v>
      </c>
      <c r="I369" s="154">
        <f>'CHIFFRAGE GE'!H200</f>
        <v>0</v>
      </c>
      <c r="J369" s="155">
        <f t="shared" si="2"/>
        <v>0</v>
      </c>
      <c r="K369" s="233" t="str">
        <f>IF('CHIFFRAGE GE'!J200="Op",'CHIFFRAGE GE'!J200,"")</f>
        <v/>
      </c>
    </row>
    <row r="370" spans="1:11" s="36" customFormat="1" ht="18">
      <c r="A370" s="233" t="s">
        <v>481</v>
      </c>
      <c r="B370" s="1461"/>
      <c r="C370" s="1346" t="str">
        <f>'CHIFFRAGE GE'!C201</f>
        <v xml:space="preserve">Détection secteur réglable et pilotage INS dans le coffret (U +- 15%)(U inferieur ou égal à 440 V) (2) (P supp. 27 kVA) - </v>
      </c>
      <c r="D370" s="1347"/>
      <c r="E370" s="1347"/>
      <c r="F370" s="1347"/>
      <c r="G370" s="1348"/>
      <c r="H370" s="153">
        <v>1</v>
      </c>
      <c r="I370" s="154">
        <f>'CHIFFRAGE GE'!H201</f>
        <v>0</v>
      </c>
      <c r="J370" s="155">
        <f t="shared" si="2"/>
        <v>0</v>
      </c>
      <c r="K370" s="233" t="str">
        <f>IF('CHIFFRAGE GE'!J201="Op",'CHIFFRAGE GE'!J201,"")</f>
        <v/>
      </c>
    </row>
    <row r="371" spans="1:11" s="36" customFormat="1" ht="18">
      <c r="A371" s="233" t="s">
        <v>481</v>
      </c>
      <c r="B371" s="1461"/>
      <c r="C371" s="1346" t="str">
        <f>'CHIFFRAGE GE'!C202</f>
        <v xml:space="preserve">Moins-value 9dB Std séparé (Version open uniquement) - Moins value 9dB std séparé (Version open uniquement) - </v>
      </c>
      <c r="D371" s="1347"/>
      <c r="E371" s="1347"/>
      <c r="F371" s="1347"/>
      <c r="G371" s="1348"/>
      <c r="H371" s="153">
        <v>1</v>
      </c>
      <c r="I371" s="154">
        <f>'CHIFFRAGE GE'!H202</f>
        <v>0</v>
      </c>
      <c r="J371" s="155">
        <f t="shared" si="2"/>
        <v>0</v>
      </c>
      <c r="K371" s="233" t="str">
        <f>IF('CHIFFRAGE GE'!J202="Op",'CHIFFRAGE GE'!J202,"")</f>
        <v/>
      </c>
    </row>
    <row r="372" spans="1:11" s="36" customFormat="1" ht="18">
      <c r="A372" s="233" t="s">
        <v>481</v>
      </c>
      <c r="B372" s="1461"/>
      <c r="C372" s="1346" t="str">
        <f>'CHIFFRAGE GE'!C203</f>
        <v xml:space="preserve">Silencieux séparé 9 dB (Seul le silencieux sera fourni) -  - </v>
      </c>
      <c r="D372" s="1347"/>
      <c r="E372" s="1347"/>
      <c r="F372" s="1347"/>
      <c r="G372" s="1348"/>
      <c r="H372" s="153">
        <v>1</v>
      </c>
      <c r="I372" s="154">
        <f>'CHIFFRAGE GE'!H203</f>
        <v>0</v>
      </c>
      <c r="J372" s="155">
        <f t="shared" si="2"/>
        <v>0</v>
      </c>
      <c r="K372" s="233" t="str">
        <f>IF('CHIFFRAGE GE'!J203="Op",'CHIFFRAGE GE'!J203,"")</f>
        <v/>
      </c>
    </row>
    <row r="373" spans="1:11" s="36" customFormat="1" ht="18">
      <c r="A373" s="233" t="s">
        <v>481</v>
      </c>
      <c r="B373" s="1461"/>
      <c r="C373" s="1346" t="str">
        <f>'CHIFFRAGE GE'!C204</f>
        <v xml:space="preserve">Moins value disjoncteur 100 A 4P (Modulaire) (TC fournis si CA302) - </v>
      </c>
      <c r="D373" s="1347"/>
      <c r="E373" s="1347"/>
      <c r="F373" s="1347"/>
      <c r="G373" s="1348"/>
      <c r="H373" s="153">
        <v>1</v>
      </c>
      <c r="I373" s="154">
        <f>'CHIFFRAGE GE'!H204</f>
        <v>0</v>
      </c>
      <c r="J373" s="155">
        <f t="shared" si="2"/>
        <v>0</v>
      </c>
      <c r="K373" s="233" t="str">
        <f>IF('CHIFFRAGE GE'!J204="Op",'CHIFFRAGE GE'!J204,"")</f>
        <v/>
      </c>
    </row>
    <row r="374" spans="1:11" s="36" customFormat="1" ht="18">
      <c r="A374" s="233" t="s">
        <v>481</v>
      </c>
      <c r="B374" s="1461"/>
      <c r="C374" s="1346" t="str">
        <f>'CHIFFRAGE GE'!C205</f>
        <v xml:space="preserve">Moins value disjoncteur 125 A 4P (Modulaire) (TC fournis si CA302) - </v>
      </c>
      <c r="D374" s="1347"/>
      <c r="E374" s="1347"/>
      <c r="F374" s="1347"/>
      <c r="G374" s="1348"/>
      <c r="H374" s="153">
        <v>1</v>
      </c>
      <c r="I374" s="154">
        <f>'CHIFFRAGE GE'!H205</f>
        <v>0</v>
      </c>
      <c r="J374" s="155">
        <f t="shared" si="2"/>
        <v>0</v>
      </c>
      <c r="K374" s="233" t="str">
        <f>IF('CHIFFRAGE GE'!J205="Op",'CHIFFRAGE GE'!J205,"")</f>
        <v/>
      </c>
    </row>
    <row r="375" spans="1:11" s="36" customFormat="1" ht="18">
      <c r="A375" s="233" t="s">
        <v>481</v>
      </c>
      <c r="B375" s="1461"/>
      <c r="C375" s="1346" t="str">
        <f>'CHIFFRAGE GE'!C206</f>
        <v xml:space="preserve">Moins value disjoncteur 160 A 3P (Compact) TC fournis - </v>
      </c>
      <c r="D375" s="1347"/>
      <c r="E375" s="1347"/>
      <c r="F375" s="1347"/>
      <c r="G375" s="1348"/>
      <c r="H375" s="153">
        <v>1</v>
      </c>
      <c r="I375" s="154">
        <f>'CHIFFRAGE GE'!H206</f>
        <v>0</v>
      </c>
      <c r="J375" s="155">
        <f t="shared" si="2"/>
        <v>0</v>
      </c>
      <c r="K375" s="233" t="str">
        <f>IF('CHIFFRAGE GE'!J206="Op",'CHIFFRAGE GE'!J206,"")</f>
        <v/>
      </c>
    </row>
    <row r="376" spans="1:11" s="36" customFormat="1" ht="18">
      <c r="A376" s="233" t="s">
        <v>481</v>
      </c>
      <c r="B376" s="1461"/>
      <c r="C376" s="1346" t="str">
        <f>'CHIFFRAGE GE'!C207</f>
        <v xml:space="preserve">Moins value disjoncteur 250 A 3P (Compact) TC fournis - </v>
      </c>
      <c r="D376" s="1347"/>
      <c r="E376" s="1347"/>
      <c r="F376" s="1347"/>
      <c r="G376" s="1348"/>
      <c r="H376" s="153">
        <v>1</v>
      </c>
      <c r="I376" s="154">
        <f>'CHIFFRAGE GE'!H207</f>
        <v>0</v>
      </c>
      <c r="J376" s="155">
        <f t="shared" si="2"/>
        <v>0</v>
      </c>
      <c r="K376" s="233" t="str">
        <f>IF('CHIFFRAGE GE'!J207="Op",'CHIFFRAGE GE'!J207,"")</f>
        <v/>
      </c>
    </row>
    <row r="377" spans="1:11" s="36" customFormat="1" ht="18">
      <c r="A377" s="233" t="s">
        <v>481</v>
      </c>
      <c r="B377" s="1461"/>
      <c r="C377" s="1346" t="str">
        <f>'CHIFFRAGE GE'!C208</f>
        <v xml:space="preserve">Moins value disjoncteur 400 A 3P
(Compact) TC fournis - </v>
      </c>
      <c r="D377" s="1347"/>
      <c r="E377" s="1347"/>
      <c r="F377" s="1347"/>
      <c r="G377" s="1348"/>
      <c r="H377" s="153">
        <v>1</v>
      </c>
      <c r="I377" s="154">
        <f>'CHIFFRAGE GE'!H208</f>
        <v>0</v>
      </c>
      <c r="J377" s="155">
        <f t="shared" si="2"/>
        <v>0</v>
      </c>
      <c r="K377" s="233" t="str">
        <f>IF('CHIFFRAGE GE'!J208="Op",'CHIFFRAGE GE'!J208,"")</f>
        <v/>
      </c>
    </row>
    <row r="378" spans="1:11" s="36" customFormat="1" ht="18">
      <c r="A378" s="233" t="s">
        <v>481</v>
      </c>
      <c r="B378" s="1461"/>
      <c r="C378" s="1346" t="str">
        <f>'CHIFFRAGE GE'!C209</f>
        <v xml:space="preserve">Moins value disjoncteur 630 A 3P (Compact) TC fournis - </v>
      </c>
      <c r="D378" s="1347"/>
      <c r="E378" s="1347"/>
      <c r="F378" s="1347"/>
      <c r="G378" s="1348"/>
      <c r="H378" s="153">
        <v>1</v>
      </c>
      <c r="I378" s="154">
        <f>'CHIFFRAGE GE'!H209</f>
        <v>0</v>
      </c>
      <c r="J378" s="155">
        <f t="shared" si="2"/>
        <v>0</v>
      </c>
      <c r="K378" s="233" t="str">
        <f>IF('CHIFFRAGE GE'!J209="Op",'CHIFFRAGE GE'!J209,"")</f>
        <v/>
      </c>
    </row>
    <row r="379" spans="1:11" s="36" customFormat="1" ht="18">
      <c r="A379" s="233" t="s">
        <v>481</v>
      </c>
      <c r="B379" s="1461"/>
      <c r="C379" s="1346" t="str">
        <f>'CHIFFRAGE GE'!C210</f>
        <v xml:space="preserve">Coffret TORES entre groupes (Select protection differentiel et configuration A433
ou 431) -  - </v>
      </c>
      <c r="D379" s="1347"/>
      <c r="E379" s="1347"/>
      <c r="F379" s="1347"/>
      <c r="G379" s="1348"/>
      <c r="H379" s="153">
        <v>1</v>
      </c>
      <c r="I379" s="154">
        <f>'CHIFFRAGE GE'!H210</f>
        <v>0</v>
      </c>
      <c r="J379" s="155">
        <f t="shared" si="2"/>
        <v>0</v>
      </c>
      <c r="K379" s="233" t="str">
        <f>IF('CHIFFRAGE GE'!J210="Op",'CHIFFRAGE GE'!J210,"")</f>
        <v/>
      </c>
    </row>
    <row r="380" spans="1:11" s="36" customFormat="1" ht="18">
      <c r="A380" s="233" t="s">
        <v>481</v>
      </c>
      <c r="B380" s="1461"/>
      <c r="C380" s="1346" t="str">
        <f>'CHIFFRAGE GE'!C211</f>
        <v xml:space="preserve">Remplacement du pupitre APM303 de commande par un tableautin moteur M80. Câblage moteur ramené sur
bornier.(PH,TE,TCHY,BAU) - </v>
      </c>
      <c r="D380" s="1347"/>
      <c r="E380" s="1347"/>
      <c r="F380" s="1347"/>
      <c r="G380" s="1348"/>
      <c r="H380" s="153">
        <v>1</v>
      </c>
      <c r="I380" s="154">
        <f>'CHIFFRAGE GE'!H211</f>
        <v>0</v>
      </c>
      <c r="J380" s="155">
        <f t="shared" si="2"/>
        <v>0</v>
      </c>
      <c r="K380" s="233" t="str">
        <f>IF('CHIFFRAGE GE'!J211="Op",'CHIFFRAGE GE'!J211,"")</f>
        <v/>
      </c>
    </row>
    <row r="381" spans="1:11" s="36" customFormat="1" ht="18">
      <c r="A381" s="233" t="s">
        <v>481</v>
      </c>
      <c r="B381" s="1461"/>
      <c r="C381" s="1346" t="str">
        <f>'CHIFFRAGE GE'!C212</f>
        <v xml:space="preserve">Non fourniture du pupitre de commande APM303 - Câblage moteur ramené sur bornier (2) - </v>
      </c>
      <c r="D381" s="1347"/>
      <c r="E381" s="1347"/>
      <c r="F381" s="1347"/>
      <c r="G381" s="1348"/>
      <c r="H381" s="153">
        <v>1</v>
      </c>
      <c r="I381" s="154">
        <f>'CHIFFRAGE GE'!H212</f>
        <v>0</v>
      </c>
      <c r="J381" s="155">
        <f t="shared" si="2"/>
        <v>0</v>
      </c>
      <c r="K381" s="233" t="str">
        <f>IF('CHIFFRAGE GE'!J212="Op",'CHIFFRAGE GE'!J212,"")</f>
        <v/>
      </c>
    </row>
    <row r="382" spans="1:11" s="36" customFormat="1" ht="18">
      <c r="A382" s="233" t="s">
        <v>481</v>
      </c>
      <c r="B382" s="1461"/>
      <c r="C382" s="1346" t="str">
        <f>'CHIFFRAGE GE'!C213</f>
        <v xml:space="preserve">Remplacement du pupitre de commande APM403 par un tableautin moteur M80-D. Câblage moteur ramené sur bornier.(PH,TE,TCHY,BAU) - </v>
      </c>
      <c r="D382" s="1347"/>
      <c r="E382" s="1347"/>
      <c r="F382" s="1347"/>
      <c r="G382" s="1348"/>
      <c r="H382" s="153">
        <v>1</v>
      </c>
      <c r="I382" s="154">
        <f>'CHIFFRAGE GE'!H213</f>
        <v>0</v>
      </c>
      <c r="J382" s="155">
        <f t="shared" si="2"/>
        <v>0</v>
      </c>
      <c r="K382" s="233" t="str">
        <f>IF('CHIFFRAGE GE'!J213="Op",'CHIFFRAGE GE'!J213,"")</f>
        <v/>
      </c>
    </row>
    <row r="383" spans="1:11" s="36" customFormat="1" ht="18">
      <c r="A383" s="233" t="s">
        <v>481</v>
      </c>
      <c r="B383" s="1461"/>
      <c r="C383" s="1346" t="str">
        <f>'CHIFFRAGE GE'!C214</f>
        <v xml:space="preserve">User guide and maintenance manual (paper edition) (French or English or Spanish or
German) - Manuel d utilisation et de mise en service (Version papier ) (Français ou Anglais ou Espagnol ou Allemand) - </v>
      </c>
      <c r="D383" s="1347"/>
      <c r="E383" s="1347"/>
      <c r="F383" s="1347"/>
      <c r="G383" s="1348"/>
      <c r="H383" s="153">
        <v>1</v>
      </c>
      <c r="I383" s="154">
        <f>'CHIFFRAGE GE'!H214</f>
        <v>0</v>
      </c>
      <c r="J383" s="155">
        <f t="shared" si="2"/>
        <v>0</v>
      </c>
      <c r="K383" s="233" t="str">
        <f>IF('CHIFFRAGE GE'!J214="Op",'CHIFFRAGE GE'!J214,"")</f>
        <v/>
      </c>
    </row>
    <row r="384" spans="1:11" s="36" customFormat="1" ht="18">
      <c r="A384" s="233" t="s">
        <v>481</v>
      </c>
      <c r="B384" s="1461"/>
      <c r="C384" s="1346" t="str">
        <f>'CHIFFRAGE GE'!C215</f>
        <v xml:space="preserve">- - Catalogue de pièces moteur  (Version papier ) (Langues disponibles suivant moteur) - </v>
      </c>
      <c r="D384" s="1347"/>
      <c r="E384" s="1347"/>
      <c r="F384" s="1347"/>
      <c r="G384" s="1348"/>
      <c r="H384" s="153">
        <v>1</v>
      </c>
      <c r="I384" s="154">
        <f>'CHIFFRAGE GE'!H215</f>
        <v>0</v>
      </c>
      <c r="J384" s="155">
        <f t="shared" si="2"/>
        <v>0</v>
      </c>
      <c r="K384" s="233" t="str">
        <f>IF('CHIFFRAGE GE'!J215="Op",'CHIFFRAGE GE'!J215,"")</f>
        <v/>
      </c>
    </row>
    <row r="385" spans="1:11" s="36" customFormat="1" ht="18">
      <c r="A385" s="233" t="s">
        <v>481</v>
      </c>
      <c r="B385" s="1461"/>
      <c r="C385" s="1346" t="str">
        <f>'CHIFFRAGE GE'!C216</f>
        <v xml:space="preserve">- - Manuel d atelier et de réparation moteur   (Version papier ) (Langues disponibles suivant moteur) - </v>
      </c>
      <c r="D385" s="1347"/>
      <c r="E385" s="1347"/>
      <c r="F385" s="1347"/>
      <c r="G385" s="1348"/>
      <c r="H385" s="153">
        <v>1</v>
      </c>
      <c r="I385" s="154">
        <f>'CHIFFRAGE GE'!H216</f>
        <v>0</v>
      </c>
      <c r="J385" s="155">
        <f t="shared" ref="J385:J431" si="3">H385*I385</f>
        <v>0</v>
      </c>
      <c r="K385" s="233" t="str">
        <f>IF('CHIFFRAGE GE'!J216="Op",'CHIFFRAGE GE'!J216,"")</f>
        <v/>
      </c>
    </row>
    <row r="386" spans="1:11" s="36" customFormat="1" ht="18">
      <c r="A386" s="233" t="s">
        <v>481</v>
      </c>
      <c r="B386" s="1461"/>
      <c r="C386" s="1346" t="str">
        <f>'CHIFFRAGE GE'!C217</f>
        <v xml:space="preserve">- - Manuel d atelier et de réparation moteur   (Version papier ) (Langues disponibles suivant moteur) - </v>
      </c>
      <c r="D386" s="1347"/>
      <c r="E386" s="1347"/>
      <c r="F386" s="1347"/>
      <c r="G386" s="1348"/>
      <c r="H386" s="153">
        <v>1</v>
      </c>
      <c r="I386" s="154">
        <f>'CHIFFRAGE GE'!H217</f>
        <v>0</v>
      </c>
      <c r="J386" s="155">
        <f t="shared" si="3"/>
        <v>0</v>
      </c>
      <c r="K386" s="233" t="str">
        <f>IF('CHIFFRAGE GE'!J217="Op",'CHIFFRAGE GE'!J217,"")</f>
        <v/>
      </c>
    </row>
    <row r="387" spans="1:11" s="36" customFormat="1" ht="18">
      <c r="A387" s="233" t="s">
        <v>481</v>
      </c>
      <c r="B387" s="1461"/>
      <c r="C387" s="1346" t="str">
        <f>'CHIFFRAGE GE'!C218</f>
        <v xml:space="preserve">Génération d'un schéma Electrique au
format .DWG - </v>
      </c>
      <c r="D387" s="1347"/>
      <c r="E387" s="1347"/>
      <c r="F387" s="1347"/>
      <c r="G387" s="1348"/>
      <c r="H387" s="153">
        <v>1</v>
      </c>
      <c r="I387" s="154">
        <f>'CHIFFRAGE GE'!H218</f>
        <v>0</v>
      </c>
      <c r="J387" s="155">
        <f t="shared" si="3"/>
        <v>0</v>
      </c>
      <c r="K387" s="233" t="str">
        <f>IF('CHIFFRAGE GE'!J218="Op",'CHIFFRAGE GE'!J218,"")</f>
        <v/>
      </c>
    </row>
    <row r="388" spans="1:11" s="36" customFormat="1" ht="18">
      <c r="A388" s="233" t="s">
        <v>481</v>
      </c>
      <c r="B388" s="1461"/>
      <c r="C388" s="1346" t="str">
        <f>'CHIFFRAGE GE'!C219</f>
        <v xml:space="preserve">Unité de Contrôle et d’Interface (CIU) -  - </v>
      </c>
      <c r="D388" s="1347"/>
      <c r="E388" s="1347"/>
      <c r="F388" s="1347"/>
      <c r="G388" s="1348"/>
      <c r="H388" s="153">
        <v>1</v>
      </c>
      <c r="I388" s="154">
        <f>'CHIFFRAGE GE'!H219</f>
        <v>0</v>
      </c>
      <c r="J388" s="155">
        <f t="shared" si="3"/>
        <v>0</v>
      </c>
      <c r="K388" s="233" t="str">
        <f>IF('CHIFFRAGE GE'!J219="Op",'CHIFFRAGE GE'!J219,"")</f>
        <v/>
      </c>
    </row>
    <row r="389" spans="1:11" s="36" customFormat="1" ht="18">
      <c r="A389" s="233" t="s">
        <v>481</v>
      </c>
      <c r="B389" s="1461"/>
      <c r="C389" s="1346" t="str">
        <f>'CHIFFRAGE GE'!C220</f>
        <v xml:space="preserve">Norme CE (select CEL02 si existante) -  - </v>
      </c>
      <c r="D389" s="1347"/>
      <c r="E389" s="1347"/>
      <c r="F389" s="1347"/>
      <c r="G389" s="1348"/>
      <c r="H389" s="153">
        <v>1</v>
      </c>
      <c r="I389" s="154">
        <f>'CHIFFRAGE GE'!H220</f>
        <v>0</v>
      </c>
      <c r="J389" s="155">
        <f t="shared" si="3"/>
        <v>0</v>
      </c>
      <c r="K389" s="233" t="str">
        <f>IF('CHIFFRAGE GE'!J220="Op",'CHIFFRAGE GE'!J220,"")</f>
        <v/>
      </c>
    </row>
    <row r="390" spans="1:11" s="36" customFormat="1" ht="18">
      <c r="A390" s="233" t="s">
        <v>481</v>
      </c>
      <c r="B390" s="1461"/>
      <c r="C390" s="1346" t="str">
        <f>'CHIFFRAGE GE'!C221</f>
        <v xml:space="preserve">Caisse à outils standard -  - </v>
      </c>
      <c r="D390" s="1347"/>
      <c r="E390" s="1347"/>
      <c r="F390" s="1347"/>
      <c r="G390" s="1348"/>
      <c r="H390" s="153">
        <v>1</v>
      </c>
      <c r="I390" s="154">
        <f>'CHIFFRAGE GE'!H221</f>
        <v>0</v>
      </c>
      <c r="J390" s="155">
        <f t="shared" si="3"/>
        <v>0</v>
      </c>
      <c r="K390" s="233" t="str">
        <f>IF('CHIFFRAGE GE'!J221="Op",'CHIFFRAGE GE'!J221,"")</f>
        <v/>
      </c>
    </row>
    <row r="391" spans="1:11" s="36" customFormat="1" ht="18">
      <c r="A391" s="233" t="s">
        <v>481</v>
      </c>
      <c r="B391" s="1461"/>
      <c r="C391" s="1346" t="str">
        <f>'CHIFFRAGE GE'!C222</f>
        <v xml:space="preserve">Vidange liquide refroidissement (Antigel non
fourni) -  - </v>
      </c>
      <c r="D391" s="1347"/>
      <c r="E391" s="1347"/>
      <c r="F391" s="1347"/>
      <c r="G391" s="1348"/>
      <c r="H391" s="153">
        <v>1</v>
      </c>
      <c r="I391" s="154">
        <f>'CHIFFRAGE GE'!H222</f>
        <v>0</v>
      </c>
      <c r="J391" s="155">
        <f t="shared" si="3"/>
        <v>0</v>
      </c>
      <c r="K391" s="233" t="str">
        <f>IF('CHIFFRAGE GE'!J222="Op",'CHIFFRAGE GE'!J222,"")</f>
        <v/>
      </c>
    </row>
    <row r="392" spans="1:11" s="36" customFormat="1" ht="18">
      <c r="A392" s="233" t="s">
        <v>481</v>
      </c>
      <c r="B392" s="1461"/>
      <c r="C392" s="1346" t="str">
        <f>'CHIFFRAGE GE'!C223</f>
        <v xml:space="preserve">Non fourniture résistance préchauffage 220/240 v -  - </v>
      </c>
      <c r="D392" s="1347"/>
      <c r="E392" s="1347"/>
      <c r="F392" s="1347"/>
      <c r="G392" s="1348"/>
      <c r="H392" s="153">
        <v>1</v>
      </c>
      <c r="I392" s="154">
        <f>'CHIFFRAGE GE'!H223</f>
        <v>0</v>
      </c>
      <c r="J392" s="155">
        <f t="shared" si="3"/>
        <v>0</v>
      </c>
      <c r="K392" s="233" t="str">
        <f>IF('CHIFFRAGE GE'!J223="Op",'CHIFFRAGE GE'!J223,"")</f>
        <v/>
      </c>
    </row>
    <row r="393" spans="1:11" s="36" customFormat="1" ht="18">
      <c r="A393" s="233" t="s">
        <v>481</v>
      </c>
      <c r="B393" s="1461"/>
      <c r="C393" s="1346" t="str">
        <f>'CHIFFRAGE GE'!C224</f>
        <v xml:space="preserve">Non fourniture de l'huile moteur -  - </v>
      </c>
      <c r="D393" s="1347"/>
      <c r="E393" s="1347"/>
      <c r="F393" s="1347"/>
      <c r="G393" s="1348"/>
      <c r="H393" s="153">
        <v>1</v>
      </c>
      <c r="I393" s="154">
        <f>'CHIFFRAGE GE'!H224</f>
        <v>0</v>
      </c>
      <c r="J393" s="155">
        <f t="shared" si="3"/>
        <v>0</v>
      </c>
      <c r="K393" s="233" t="str">
        <f>IF('CHIFFRAGE GE'!J224="Op",'CHIFFRAGE GE'!J224,"")</f>
        <v/>
      </c>
    </row>
    <row r="394" spans="1:11" s="36" customFormat="1" ht="18">
      <c r="A394" s="233" t="s">
        <v>481</v>
      </c>
      <c r="B394" s="1461"/>
      <c r="C394" s="1346" t="str">
        <f>'CHIFFRAGE GE'!C225</f>
        <v xml:space="preserve">User guide and maintenance manual (paper edition) (French or English or Spanish or
German) - </v>
      </c>
      <c r="D394" s="1347"/>
      <c r="E394" s="1347"/>
      <c r="F394" s="1347"/>
      <c r="G394" s="1348"/>
      <c r="H394" s="153">
        <v>1</v>
      </c>
      <c r="I394" s="154">
        <f>'CHIFFRAGE GE'!H225</f>
        <v>0</v>
      </c>
      <c r="J394" s="155">
        <f t="shared" si="3"/>
        <v>0</v>
      </c>
      <c r="K394" s="233" t="str">
        <f>IF('CHIFFRAGE GE'!J225="Op",'CHIFFRAGE GE'!J225,"")</f>
        <v/>
      </c>
    </row>
    <row r="395" spans="1:11" s="36" customFormat="1" ht="18">
      <c r="A395" s="233" t="s">
        <v>481</v>
      </c>
      <c r="B395" s="1461"/>
      <c r="C395" s="1346" t="str">
        <f>'CHIFFRAGE GE'!C226</f>
        <v xml:space="preserve">User guide and maintenance manual (on USB) (French or English or Spanish or
German) - </v>
      </c>
      <c r="D395" s="1347"/>
      <c r="E395" s="1347"/>
      <c r="F395" s="1347"/>
      <c r="G395" s="1348"/>
      <c r="H395" s="153">
        <v>1</v>
      </c>
      <c r="I395" s="154">
        <f>'CHIFFRAGE GE'!H226</f>
        <v>0</v>
      </c>
      <c r="J395" s="155">
        <f t="shared" si="3"/>
        <v>0</v>
      </c>
      <c r="K395" s="233" t="str">
        <f>IF('CHIFFRAGE GE'!J226="Op",'CHIFFRAGE GE'!J226,"")</f>
        <v/>
      </c>
    </row>
    <row r="396" spans="1:11" s="36" customFormat="1" ht="18">
      <c r="A396" s="233" t="s">
        <v>481</v>
      </c>
      <c r="B396" s="1461"/>
      <c r="C396" s="1346" t="str">
        <f>'CHIFFRAGE GE'!C227</f>
        <v xml:space="preserve">User guide and maintenance manual (paper
edition) (MULTILINGUAL French - English - Spanish - German) - </v>
      </c>
      <c r="D396" s="1347"/>
      <c r="E396" s="1347"/>
      <c r="F396" s="1347"/>
      <c r="G396" s="1348"/>
      <c r="H396" s="153">
        <v>1</v>
      </c>
      <c r="I396" s="154">
        <f>'CHIFFRAGE GE'!H227</f>
        <v>0</v>
      </c>
      <c r="J396" s="155">
        <f t="shared" si="3"/>
        <v>0</v>
      </c>
      <c r="K396" s="233" t="str">
        <f>IF('CHIFFRAGE GE'!J227="Op",'CHIFFRAGE GE'!J227,"")</f>
        <v/>
      </c>
    </row>
    <row r="397" spans="1:11" s="36" customFormat="1" ht="18">
      <c r="A397" s="233" t="s">
        <v>481</v>
      </c>
      <c r="B397" s="1461"/>
      <c r="C397" s="1346" t="str">
        <f>'CHIFFRAGE GE'!C228</f>
        <v xml:space="preserve">User guide and maintenance manual (on
USB) (MULTILINGUAL French - English - Spanish - German) - </v>
      </c>
      <c r="D397" s="1347"/>
      <c r="E397" s="1347"/>
      <c r="F397" s="1347"/>
      <c r="G397" s="1348"/>
      <c r="H397" s="153">
        <v>1</v>
      </c>
      <c r="I397" s="154">
        <f>'CHIFFRAGE GE'!H228</f>
        <v>0</v>
      </c>
      <c r="J397" s="155">
        <f t="shared" si="3"/>
        <v>0</v>
      </c>
      <c r="K397" s="233" t="str">
        <f>IF('CHIFFRAGE GE'!J228="Op",'CHIFFRAGE GE'!J228,"")</f>
        <v/>
      </c>
    </row>
    <row r="398" spans="1:11" s="36" customFormat="1" ht="18">
      <c r="A398" s="233" t="s">
        <v>481</v>
      </c>
      <c r="B398" s="1461"/>
      <c r="C398" s="1346" t="str">
        <f>'CHIFFRAGE GE'!C229</f>
        <v xml:space="preserve">User guide and maintenance manual (paper edition) (MULTILINGUAL English - Spanish) - </v>
      </c>
      <c r="D398" s="1347"/>
      <c r="E398" s="1347"/>
      <c r="F398" s="1347"/>
      <c r="G398" s="1348"/>
      <c r="H398" s="153">
        <v>1</v>
      </c>
      <c r="I398" s="154">
        <f>'CHIFFRAGE GE'!H229</f>
        <v>0</v>
      </c>
      <c r="J398" s="155">
        <f t="shared" si="3"/>
        <v>0</v>
      </c>
      <c r="K398" s="233" t="str">
        <f>IF('CHIFFRAGE GE'!J229="Op",'CHIFFRAGE GE'!J229,"")</f>
        <v/>
      </c>
    </row>
    <row r="399" spans="1:11" s="36" customFormat="1" ht="18">
      <c r="A399" s="233" t="s">
        <v>481</v>
      </c>
      <c r="B399" s="1461"/>
      <c r="C399" s="1346" t="str">
        <f>'CHIFFRAGE GE'!C230</f>
        <v xml:space="preserve">User guide and maintenance manual (on USB) (MULTILINGUAL English - Spanish) - </v>
      </c>
      <c r="D399" s="1347"/>
      <c r="E399" s="1347"/>
      <c r="F399" s="1347"/>
      <c r="G399" s="1348"/>
      <c r="H399" s="153">
        <v>1</v>
      </c>
      <c r="I399" s="154">
        <f>'CHIFFRAGE GE'!H230</f>
        <v>0</v>
      </c>
      <c r="J399" s="155">
        <f t="shared" si="3"/>
        <v>0</v>
      </c>
      <c r="K399" s="233" t="str">
        <f>IF('CHIFFRAGE GE'!J230="Op",'CHIFFRAGE GE'!J230,"")</f>
        <v/>
      </c>
    </row>
    <row r="400" spans="1:11" s="36" customFormat="1" ht="18">
      <c r="A400" s="233" t="s">
        <v>481</v>
      </c>
      <c r="B400" s="1461"/>
      <c r="C400" s="1346" t="str">
        <f>'CHIFFRAGE GE'!C231</f>
        <v xml:space="preserve">Light road trailer with fixed drawbar and ball
attachment for occasional use. (Select differential protection) - </v>
      </c>
      <c r="D400" s="1347"/>
      <c r="E400" s="1347"/>
      <c r="F400" s="1347"/>
      <c r="G400" s="1348"/>
      <c r="H400" s="153">
        <v>1</v>
      </c>
      <c r="I400" s="154">
        <f>'CHIFFRAGE GE'!H231</f>
        <v>0</v>
      </c>
      <c r="J400" s="155">
        <f t="shared" si="3"/>
        <v>0</v>
      </c>
      <c r="K400" s="233" t="str">
        <f>IF('CHIFFRAGE GE'!J231="Op",'CHIFFRAGE GE'!J231,"")</f>
        <v/>
      </c>
    </row>
    <row r="401" spans="1:11" s="36" customFormat="1" ht="18">
      <c r="A401" s="233" t="s">
        <v>481</v>
      </c>
      <c r="B401" s="1461"/>
      <c r="C401" s="1346" t="str">
        <f>'CHIFFRAGE GE'!C232</f>
        <v xml:space="preserve">Road trailer with hinged drawbar and ring attachment 68x42 (Select differential
protection) - </v>
      </c>
      <c r="D401" s="1347"/>
      <c r="E401" s="1347"/>
      <c r="F401" s="1347"/>
      <c r="G401" s="1348"/>
      <c r="H401" s="153">
        <v>1</v>
      </c>
      <c r="I401" s="154">
        <f>'CHIFFRAGE GE'!H232</f>
        <v>0</v>
      </c>
      <c r="J401" s="155">
        <f t="shared" si="3"/>
        <v>0</v>
      </c>
      <c r="K401" s="233" t="str">
        <f>IF('CHIFFRAGE GE'!J232="Op",'CHIFFRAGE GE'!J232,"")</f>
        <v/>
      </c>
    </row>
    <row r="402" spans="1:11" s="36" customFormat="1" ht="18">
      <c r="A402" s="233" t="s">
        <v>481</v>
      </c>
      <c r="B402" s="1461"/>
      <c r="C402" s="1346" t="str">
        <f>'CHIFFRAGE GE'!C233</f>
        <v xml:space="preserve">Braked Road trailer with hinged drawbar and ring attachment 68x42(Select
differential protection) - </v>
      </c>
      <c r="D402" s="1347"/>
      <c r="E402" s="1347"/>
      <c r="F402" s="1347"/>
      <c r="G402" s="1348"/>
      <c r="H402" s="153">
        <v>1</v>
      </c>
      <c r="I402" s="154">
        <f>'CHIFFRAGE GE'!H233</f>
        <v>0</v>
      </c>
      <c r="J402" s="155">
        <f t="shared" si="3"/>
        <v>0</v>
      </c>
      <c r="K402" s="233" t="str">
        <f>IF('CHIFFRAGE GE'!J233="Op",'CHIFFRAGE GE'!J233,"")</f>
        <v/>
      </c>
    </row>
    <row r="403" spans="1:11" s="36" customFormat="1" ht="18">
      <c r="A403" s="233" t="s">
        <v>481</v>
      </c>
      <c r="B403" s="1461"/>
      <c r="C403" s="1346" t="str">
        <f>'CHIFFRAGE GE'!C234</f>
        <v xml:space="preserve">Disjoncteur 400 A 2P (Compact) TC fournis (Select CA302) - </v>
      </c>
      <c r="D403" s="1347"/>
      <c r="E403" s="1347"/>
      <c r="F403" s="1347"/>
      <c r="G403" s="1348"/>
      <c r="H403" s="153">
        <v>1</v>
      </c>
      <c r="I403" s="154">
        <f>'CHIFFRAGE GE'!H234</f>
        <v>0</v>
      </c>
      <c r="J403" s="155">
        <f t="shared" si="3"/>
        <v>0</v>
      </c>
      <c r="K403" s="233" t="str">
        <f>IF('CHIFFRAGE GE'!J234="Op",'CHIFFRAGE GE'!J234,"")</f>
        <v/>
      </c>
    </row>
    <row r="404" spans="1:11" s="36" customFormat="1" ht="18">
      <c r="A404" s="233" t="s">
        <v>481</v>
      </c>
      <c r="B404" s="1461"/>
      <c r="C404" s="1346" t="str">
        <f>'CHIFFRAGE GE'!C235</f>
        <v xml:space="preserve">Commande déportée avec boîtier (Impossible avec option CA304) - </v>
      </c>
      <c r="D404" s="1347"/>
      <c r="E404" s="1347"/>
      <c r="F404" s="1347"/>
      <c r="G404" s="1348"/>
      <c r="H404" s="153">
        <v>1</v>
      </c>
      <c r="I404" s="154">
        <f>'CHIFFRAGE GE'!H235</f>
        <v>0</v>
      </c>
      <c r="J404" s="155">
        <f t="shared" si="3"/>
        <v>0</v>
      </c>
      <c r="K404" s="233" t="str">
        <f>IF('CHIFFRAGE GE'!J235="Op",'CHIFFRAGE GE'!J235,"")</f>
        <v/>
      </c>
    </row>
    <row r="405" spans="1:11" s="36" customFormat="1" ht="18">
      <c r="A405" s="233" t="s">
        <v>481</v>
      </c>
      <c r="B405" s="1461"/>
      <c r="C405" s="1346" t="str">
        <f>'CHIFFRAGE GE'!C236</f>
        <v xml:space="preserve">Potentiomètre d ajustage tension (sauf groupe 3000tr/min) (2) - </v>
      </c>
      <c r="D405" s="1347"/>
      <c r="E405" s="1347"/>
      <c r="F405" s="1347"/>
      <c r="G405" s="1348"/>
      <c r="H405" s="153">
        <v>1</v>
      </c>
      <c r="I405" s="154">
        <f>'CHIFFRAGE GE'!H236</f>
        <v>0</v>
      </c>
      <c r="J405" s="155">
        <f t="shared" si="3"/>
        <v>0</v>
      </c>
      <c r="K405" s="233" t="str">
        <f>IF('CHIFFRAGE GE'!J236="Op",'CHIFFRAGE GE'!J236,"")</f>
        <v/>
      </c>
    </row>
    <row r="406" spans="1:11" s="36" customFormat="1" ht="18">
      <c r="A406" s="233" t="s">
        <v>481</v>
      </c>
      <c r="B406" s="1461"/>
      <c r="C406" s="1346" t="str">
        <f>'CHIFFRAGE GE'!C237</f>
        <v xml:space="preserve">Potentiomètre d ajustage vitesse (Si régulateur électronique possible et selectionné) (2) - </v>
      </c>
      <c r="D406" s="1347"/>
      <c r="E406" s="1347"/>
      <c r="F406" s="1347"/>
      <c r="G406" s="1348"/>
      <c r="H406" s="153">
        <v>1</v>
      </c>
      <c r="I406" s="154">
        <f>'CHIFFRAGE GE'!H237</f>
        <v>0</v>
      </c>
      <c r="J406" s="155">
        <f t="shared" si="3"/>
        <v>0</v>
      </c>
      <c r="K406" s="233" t="str">
        <f>IF('CHIFFRAGE GE'!J237="Op",'CHIFFRAGE GE'!J237,"")</f>
        <v/>
      </c>
    </row>
    <row r="407" spans="1:11" s="36" customFormat="1" ht="18">
      <c r="A407" s="233" t="s">
        <v>481</v>
      </c>
      <c r="B407" s="1461"/>
      <c r="C407" s="1346" t="str">
        <f>'CHIFFRAGE GE'!C238</f>
        <v xml:space="preserve">Alarme sonore montée dans coffret - </v>
      </c>
      <c r="D407" s="1347"/>
      <c r="E407" s="1347"/>
      <c r="F407" s="1347"/>
      <c r="G407" s="1348"/>
      <c r="H407" s="153">
        <v>1</v>
      </c>
      <c r="I407" s="154">
        <f>'CHIFFRAGE GE'!H238</f>
        <v>0</v>
      </c>
      <c r="J407" s="155">
        <f t="shared" si="3"/>
        <v>0</v>
      </c>
      <c r="K407" s="233" t="str">
        <f>IF('CHIFFRAGE GE'!J238="Op",'CHIFFRAGE GE'!J238,"")</f>
        <v/>
      </c>
    </row>
    <row r="408" spans="1:11" s="36" customFormat="1" ht="18">
      <c r="A408" s="233" t="s">
        <v>481</v>
      </c>
      <c r="B408" s="1461"/>
      <c r="C408" s="1346" t="str">
        <f>'CHIFFRAGE GE'!C239</f>
        <v xml:space="preserve">Sécurité de niveau bas eau (2) - </v>
      </c>
      <c r="D408" s="1347"/>
      <c r="E408" s="1347"/>
      <c r="F408" s="1347"/>
      <c r="G408" s="1348"/>
      <c r="H408" s="153">
        <v>1</v>
      </c>
      <c r="I408" s="154">
        <f>'CHIFFRAGE GE'!H239</f>
        <v>0</v>
      </c>
      <c r="J408" s="155">
        <f t="shared" si="3"/>
        <v>0</v>
      </c>
      <c r="K408" s="233" t="str">
        <f>IF('CHIFFRAGE GE'!J239="Op",'CHIFFRAGE GE'!J239,"")</f>
        <v/>
      </c>
    </row>
    <row r="409" spans="1:11" s="36" customFormat="1" ht="18">
      <c r="A409" s="233" t="s">
        <v>481</v>
      </c>
      <c r="B409" s="1461"/>
      <c r="C409" s="1346" t="str">
        <f>'CHIFFRAGE GE'!C240</f>
        <v xml:space="preserve">Sécurité niveau bas carburant pour réservoir châssis (Alarme en standard) (2) - </v>
      </c>
      <c r="D409" s="1347"/>
      <c r="E409" s="1347"/>
      <c r="F409" s="1347"/>
      <c r="G409" s="1348"/>
      <c r="H409" s="153">
        <v>1</v>
      </c>
      <c r="I409" s="154">
        <f>'CHIFFRAGE GE'!H240</f>
        <v>0</v>
      </c>
      <c r="J409" s="155">
        <f t="shared" si="3"/>
        <v>0</v>
      </c>
      <c r="K409" s="233" t="str">
        <f>IF('CHIFFRAGE GE'!J240="Op",'CHIFFRAGE GE'!J240,"")</f>
        <v/>
      </c>
    </row>
    <row r="410" spans="1:11" s="36" customFormat="1" ht="18">
      <c r="A410" s="233" t="s">
        <v>481</v>
      </c>
      <c r="B410" s="1461"/>
      <c r="C410" s="1346" t="str">
        <f>'CHIFFRAGE GE'!C241</f>
        <v xml:space="preserve">Conformité VDE du coffret (Select CEL02) - </v>
      </c>
      <c r="D410" s="1347"/>
      <c r="E410" s="1347"/>
      <c r="F410" s="1347"/>
      <c r="G410" s="1348"/>
      <c r="H410" s="153">
        <v>1</v>
      </c>
      <c r="I410" s="154">
        <f>'CHIFFRAGE GE'!H241</f>
        <v>0</v>
      </c>
      <c r="J410" s="155">
        <f t="shared" si="3"/>
        <v>0</v>
      </c>
      <c r="K410" s="233" t="str">
        <f>IF('CHIFFRAGE GE'!J241="Op",'CHIFFRAGE GE'!J241,"")</f>
        <v/>
      </c>
    </row>
    <row r="411" spans="1:11" s="36" customFormat="1" ht="18">
      <c r="A411" s="233" t="s">
        <v>481</v>
      </c>
      <c r="B411" s="1461"/>
      <c r="C411" s="1346" t="str">
        <f>'CHIFFRAGE GE'!C242</f>
        <v xml:space="preserve">Sécurité de niveau bas eau - </v>
      </c>
      <c r="D411" s="1347"/>
      <c r="E411" s="1347"/>
      <c r="F411" s="1347"/>
      <c r="G411" s="1348"/>
      <c r="H411" s="153">
        <v>1</v>
      </c>
      <c r="I411" s="154">
        <f>'CHIFFRAGE GE'!H242</f>
        <v>0</v>
      </c>
      <c r="J411" s="155">
        <f t="shared" si="3"/>
        <v>0</v>
      </c>
      <c r="K411" s="233" t="str">
        <f>IF('CHIFFRAGE GE'!J242="Op",'CHIFFRAGE GE'!J242,"")</f>
        <v/>
      </c>
    </row>
    <row r="412" spans="1:11" s="36" customFormat="1" ht="18">
      <c r="A412" s="233" t="s">
        <v>481</v>
      </c>
      <c r="B412" s="1461"/>
      <c r="C412" s="1346" t="str">
        <f>'CHIFFRAGE GE'!C243</f>
        <v xml:space="preserve">Alimentation traçage fuel sur cuve extérieure - </v>
      </c>
      <c r="D412" s="1347"/>
      <c r="E412" s="1347"/>
      <c r="F412" s="1347"/>
      <c r="G412" s="1348"/>
      <c r="H412" s="153">
        <v>1</v>
      </c>
      <c r="I412" s="154">
        <f>'CHIFFRAGE GE'!H243</f>
        <v>0</v>
      </c>
      <c r="J412" s="155">
        <f t="shared" si="3"/>
        <v>0</v>
      </c>
      <c r="K412" s="233" t="str">
        <f>IF('CHIFFRAGE GE'!J243="Op",'CHIFFRAGE GE'!J243,"")</f>
        <v/>
      </c>
    </row>
    <row r="413" spans="1:11" s="36" customFormat="1" ht="18">
      <c r="A413" s="233" t="s">
        <v>481</v>
      </c>
      <c r="B413" s="1461"/>
      <c r="C413" s="1346" t="str">
        <f>'CHIFFRAGE GE'!C244</f>
        <v xml:space="preserve">Indication T° Huile - </v>
      </c>
      <c r="D413" s="1347"/>
      <c r="E413" s="1347"/>
      <c r="F413" s="1347"/>
      <c r="G413" s="1348"/>
      <c r="H413" s="153">
        <v>1</v>
      </c>
      <c r="I413" s="154">
        <f>'CHIFFRAGE GE'!H244</f>
        <v>0</v>
      </c>
      <c r="J413" s="155">
        <f t="shared" si="3"/>
        <v>0</v>
      </c>
      <c r="K413" s="233" t="str">
        <f>IF('CHIFFRAGE GE'!J244="Op",'CHIFFRAGE GE'!J244,"")</f>
        <v/>
      </c>
    </row>
    <row r="414" spans="1:11" s="36" customFormat="1" ht="18">
      <c r="A414" s="233" t="s">
        <v>481</v>
      </c>
      <c r="B414" s="1461"/>
      <c r="C414" s="1346" t="str">
        <f>'CHIFFRAGE GE'!C245</f>
        <v xml:space="preserve">Manque préchauffage (Select CA403/404) - </v>
      </c>
      <c r="D414" s="1347"/>
      <c r="E414" s="1347"/>
      <c r="F414" s="1347"/>
      <c r="G414" s="1348"/>
      <c r="H414" s="153">
        <v>1</v>
      </c>
      <c r="I414" s="154">
        <f>'CHIFFRAGE GE'!H245</f>
        <v>0</v>
      </c>
      <c r="J414" s="155">
        <f t="shared" si="3"/>
        <v>0</v>
      </c>
      <c r="K414" s="233" t="str">
        <f>IF('CHIFFRAGE GE'!J245="Op",'CHIFFRAGE GE'!J245,"")</f>
        <v/>
      </c>
    </row>
    <row r="415" spans="1:11" s="36" customFormat="1" ht="18">
      <c r="A415" s="233" t="s">
        <v>481</v>
      </c>
      <c r="B415" s="1461"/>
      <c r="C415" s="1346" t="str">
        <f>'CHIFFRAGE GE'!C246</f>
        <v xml:space="preserve">Alarme anomalie chargeur (12/24 V) (Select CA403/4) - </v>
      </c>
      <c r="D415" s="1347"/>
      <c r="E415" s="1347"/>
      <c r="F415" s="1347"/>
      <c r="G415" s="1348"/>
      <c r="H415" s="153">
        <v>1</v>
      </c>
      <c r="I415" s="154">
        <f>'CHIFFRAGE GE'!H246</f>
        <v>0</v>
      </c>
      <c r="J415" s="155">
        <f t="shared" si="3"/>
        <v>0</v>
      </c>
      <c r="K415" s="233" t="str">
        <f>IF('CHIFFRAGE GE'!J246="Op",'CHIFFRAGE GE'!J246,"")</f>
        <v/>
      </c>
    </row>
    <row r="416" spans="1:11" s="36" customFormat="1" ht="18">
      <c r="A416" s="233" t="s">
        <v>481</v>
      </c>
      <c r="B416" s="1461"/>
      <c r="C416" s="1346" t="str">
        <f>'CHIFFRAGE GE'!C247</f>
        <v xml:space="preserve">Pupitre APM802 Tactile (275 kVA - 830 kVA) (except 275 kVA - 330 kVA DOOSAN)(60Hz 208V inf. 500kW)
(24V)(Sélectionner AL11 - dans les options mécaniques alternateur) - </v>
      </c>
      <c r="D416" s="1347"/>
      <c r="E416" s="1347"/>
      <c r="F416" s="1347"/>
      <c r="G416" s="1348"/>
      <c r="H416" s="153">
        <v>1</v>
      </c>
      <c r="I416" s="154">
        <f>'CHIFFRAGE GE'!H247</f>
        <v>0</v>
      </c>
      <c r="J416" s="155">
        <f t="shared" si="3"/>
        <v>0</v>
      </c>
      <c r="K416" s="233" t="str">
        <f>IF('CHIFFRAGE GE'!J247="Op",'CHIFFRAGE GE'!J247,"")</f>
        <v/>
      </c>
    </row>
    <row r="417" spans="1:11" s="36" customFormat="1" ht="18">
      <c r="A417" s="233" t="s">
        <v>481</v>
      </c>
      <c r="B417" s="1461"/>
      <c r="C417" s="1346" t="str">
        <f>'CHIFFRAGE GE'!C248</f>
        <v xml:space="preserve">10 A 4P (Modulaire) (TC fournis si CA302) - </v>
      </c>
      <c r="D417" s="1347"/>
      <c r="E417" s="1347"/>
      <c r="F417" s="1347"/>
      <c r="G417" s="1348"/>
      <c r="H417" s="153">
        <v>1</v>
      </c>
      <c r="I417" s="154">
        <f>'CHIFFRAGE GE'!H248</f>
        <v>0</v>
      </c>
      <c r="J417" s="155">
        <f t="shared" si="3"/>
        <v>0</v>
      </c>
      <c r="K417" s="233" t="str">
        <f>IF('CHIFFRAGE GE'!J248="Op",'CHIFFRAGE GE'!J248,"")</f>
        <v/>
      </c>
    </row>
    <row r="418" spans="1:11" s="36" customFormat="1" ht="18">
      <c r="A418" s="233" t="s">
        <v>481</v>
      </c>
      <c r="B418" s="1461"/>
      <c r="C418" s="1346" t="str">
        <f>'CHIFFRAGE GE'!C249</f>
        <v xml:space="preserve">Couplage APM403 entre 66 et 250
kVA (Select AL11) (select APM403) - </v>
      </c>
      <c r="D418" s="1347"/>
      <c r="E418" s="1347"/>
      <c r="F418" s="1347"/>
      <c r="G418" s="1348"/>
      <c r="H418" s="153">
        <v>1</v>
      </c>
      <c r="I418" s="154">
        <f>'CHIFFRAGE GE'!H249</f>
        <v>0</v>
      </c>
      <c r="J418" s="155">
        <f t="shared" si="3"/>
        <v>0</v>
      </c>
      <c r="K418" s="233" t="str">
        <f>IF('CHIFFRAGE GE'!J249="Op",'CHIFFRAGE GE'!J249,"")</f>
        <v/>
      </c>
    </row>
    <row r="419" spans="1:11" s="36" customFormat="1" ht="18">
      <c r="A419" s="233" t="s">
        <v>481</v>
      </c>
      <c r="B419" s="1461"/>
      <c r="C419" s="1346" t="str">
        <f>'CHIFFRAGE GE'!C250</f>
        <v xml:space="preserve">A631: Groupe en centrale BT, sans couplage au réseau (I inf. ou égal
1600A) (Si INS select IN05) (select CA425) - </v>
      </c>
      <c r="D419" s="1347"/>
      <c r="E419" s="1347"/>
      <c r="F419" s="1347"/>
      <c r="G419" s="1348"/>
      <c r="H419" s="153">
        <v>1</v>
      </c>
      <c r="I419" s="154">
        <f>'CHIFFRAGE GE'!H250</f>
        <v>0</v>
      </c>
      <c r="J419" s="155">
        <f t="shared" si="3"/>
        <v>0</v>
      </c>
      <c r="K419" s="233" t="str">
        <f>IF('CHIFFRAGE GE'!J250="Op",'CHIFFRAGE GE'!J250,"")</f>
        <v/>
      </c>
    </row>
    <row r="420" spans="1:11" s="36" customFormat="1" ht="18">
      <c r="A420" s="233" t="s">
        <v>481</v>
      </c>
      <c r="B420" s="1461"/>
      <c r="C420" s="1346" t="str">
        <f>'CHIFFRAGE GE'!C251</f>
        <v xml:space="preserve">Plus value montage disjoncteur en couplage (GE = J165C3 / J220C3) - </v>
      </c>
      <c r="D420" s="1347"/>
      <c r="E420" s="1347"/>
      <c r="F420" s="1347"/>
      <c r="G420" s="1348"/>
      <c r="H420" s="153">
        <v>1</v>
      </c>
      <c r="I420" s="154">
        <f>'CHIFFRAGE GE'!H251</f>
        <v>0</v>
      </c>
      <c r="J420" s="155">
        <f t="shared" si="3"/>
        <v>0</v>
      </c>
      <c r="K420" s="233" t="str">
        <f>IF('CHIFFRAGE GE'!J251="Op",'CHIFFRAGE GE'!J251,"")</f>
        <v/>
      </c>
    </row>
    <row r="421" spans="1:11" s="36" customFormat="1" ht="18">
      <c r="A421" s="233" t="s">
        <v>481</v>
      </c>
      <c r="B421" s="1461"/>
      <c r="C421" s="1346" t="str">
        <f>'CHIFFRAGE GE'!C252</f>
        <v xml:space="preserve">A633: Groupe en centrale BT, sans couplage au réseau (I inf. ou égal 1600A) (select CA425) - </v>
      </c>
      <c r="D421" s="1347"/>
      <c r="E421" s="1347"/>
      <c r="F421" s="1347"/>
      <c r="G421" s="1348"/>
      <c r="H421" s="153">
        <v>1</v>
      </c>
      <c r="I421" s="154">
        <f>'CHIFFRAGE GE'!H252</f>
        <v>0</v>
      </c>
      <c r="J421" s="155">
        <f t="shared" si="3"/>
        <v>0</v>
      </c>
      <c r="K421" s="233" t="str">
        <f>IF('CHIFFRAGE GE'!J252="Op",'CHIFFRAGE GE'!J252,"")</f>
        <v/>
      </c>
    </row>
    <row r="422" spans="1:11" s="36" customFormat="1" ht="18">
      <c r="A422" s="233" t="s">
        <v>481</v>
      </c>
      <c r="B422" s="1461"/>
      <c r="C422" s="1346" t="str">
        <f>'CHIFFRAGE GE'!C253</f>
        <v xml:space="preserve">A622: Groupe avec INS et réseau sans couplage (select CA425)
(Déselectionner Motorisation disjoncteur) - </v>
      </c>
      <c r="D422" s="1347"/>
      <c r="E422" s="1347"/>
      <c r="F422" s="1347"/>
      <c r="G422" s="1348"/>
      <c r="H422" s="153">
        <v>1</v>
      </c>
      <c r="I422" s="154">
        <f>'CHIFFRAGE GE'!H253</f>
        <v>0</v>
      </c>
      <c r="J422" s="155">
        <f t="shared" si="3"/>
        <v>0</v>
      </c>
      <c r="K422" s="233" t="str">
        <f>IF('CHIFFRAGE GE'!J253="Op",'CHIFFRAGE GE'!J253,"")</f>
        <v/>
      </c>
    </row>
    <row r="423" spans="1:11" s="36" customFormat="1" ht="18">
      <c r="A423" s="233" t="s">
        <v>481</v>
      </c>
      <c r="B423" s="1461"/>
      <c r="C423" s="1346" t="str">
        <f>'CHIFFRAGE GE'!C254</f>
        <v xml:space="preserve">A651: Groupe SOLO BT en secours automatique avec couplage fugitif au réseau, avec gestion des organes de puissances (select CA425)(Unselect
CA220) - </v>
      </c>
      <c r="D423" s="1347"/>
      <c r="E423" s="1347"/>
      <c r="F423" s="1347"/>
      <c r="G423" s="1348"/>
      <c r="H423" s="153">
        <v>1</v>
      </c>
      <c r="I423" s="154">
        <f>'CHIFFRAGE GE'!H254</f>
        <v>0</v>
      </c>
      <c r="J423" s="155">
        <f t="shared" si="3"/>
        <v>0</v>
      </c>
      <c r="K423" s="233" t="str">
        <f>IF('CHIFFRAGE GE'!J254="Op",'CHIFFRAGE GE'!J254,"")</f>
        <v/>
      </c>
    </row>
    <row r="424" spans="1:11" s="36" customFormat="1" ht="18">
      <c r="A424" s="233" t="s">
        <v>481</v>
      </c>
      <c r="B424" s="1461"/>
      <c r="C424" s="1346" t="str">
        <f>'CHIFFRAGE GE'!C255</f>
        <v xml:space="preserve">A661: Groupe SOLO BT en secours automatique avec couplage permanent au réseau, avec gestion des organes de puissances (select
CA425) - </v>
      </c>
      <c r="D424" s="1347"/>
      <c r="E424" s="1347"/>
      <c r="F424" s="1347"/>
      <c r="G424" s="1348"/>
      <c r="H424" s="153">
        <v>1</v>
      </c>
      <c r="I424" s="154">
        <f>'CHIFFRAGE GE'!H255</f>
        <v>0</v>
      </c>
      <c r="J424" s="155">
        <f t="shared" si="3"/>
        <v>0</v>
      </c>
      <c r="K424" s="233" t="str">
        <f>IF('CHIFFRAGE GE'!J255="Op",'CHIFFRAGE GE'!J255,"")</f>
        <v/>
      </c>
    </row>
    <row r="425" spans="1:11" s="36" customFormat="1" ht="18">
      <c r="A425" s="233" t="s">
        <v>481</v>
      </c>
      <c r="B425" s="1461"/>
      <c r="C425" s="1346" t="str">
        <f>'CHIFFRAGE GE'!C256</f>
        <v xml:space="preserve">Interrupteur gestion neutre/terre (conformité UTE-C 15-400 : pour groupe en régime TNS et TT)
(SELEC A451) - </v>
      </c>
      <c r="D425" s="1347"/>
      <c r="E425" s="1347"/>
      <c r="F425" s="1347"/>
      <c r="G425" s="1348"/>
      <c r="H425" s="153">
        <v>1</v>
      </c>
      <c r="I425" s="154">
        <f>'CHIFFRAGE GE'!H256</f>
        <v>0</v>
      </c>
      <c r="J425" s="155">
        <f t="shared" si="3"/>
        <v>0</v>
      </c>
      <c r="K425" s="233" t="str">
        <f>IF('CHIFFRAGE GE'!J256="Op",'CHIFFRAGE GE'!J256,"")</f>
        <v/>
      </c>
    </row>
    <row r="426" spans="1:11" s="36" customFormat="1" ht="18">
      <c r="A426" s="233" t="s">
        <v>481</v>
      </c>
      <c r="B426" s="1461"/>
      <c r="C426" s="1346" t="str">
        <f>'CHIFFRAGE GE'!C257</f>
        <v xml:space="preserve">Ampèremètre batterie - </v>
      </c>
      <c r="D426" s="1347"/>
      <c r="E426" s="1347"/>
      <c r="F426" s="1347"/>
      <c r="G426" s="1348"/>
      <c r="H426" s="153">
        <v>1</v>
      </c>
      <c r="I426" s="154">
        <f>'CHIFFRAGE GE'!H257</f>
        <v>0</v>
      </c>
      <c r="J426" s="155">
        <f t="shared" si="3"/>
        <v>0</v>
      </c>
      <c r="K426" s="233" t="str">
        <f>IF('CHIFFRAGE GE'!J257="Op",'CHIFFRAGE GE'!J257,"")</f>
        <v/>
      </c>
    </row>
    <row r="427" spans="1:11" s="36" customFormat="1" ht="18">
      <c r="A427" s="233" t="s">
        <v>481</v>
      </c>
      <c r="B427" s="1461"/>
      <c r="C427" s="1346">
        <f>'CHIFFRAGE GE'!C258</f>
        <v>0</v>
      </c>
      <c r="D427" s="1347"/>
      <c r="E427" s="1347"/>
      <c r="F427" s="1347"/>
      <c r="G427" s="1348"/>
      <c r="H427" s="153">
        <v>1</v>
      </c>
      <c r="I427" s="154">
        <f>'CHIFFRAGE GE'!H258</f>
        <v>0</v>
      </c>
      <c r="J427" s="155">
        <f t="shared" si="3"/>
        <v>0</v>
      </c>
      <c r="K427" s="233" t="str">
        <f>IF('CHIFFRAGE GE'!J258="Op",'CHIFFRAGE GE'!J258,"")</f>
        <v/>
      </c>
    </row>
    <row r="428" spans="1:11" s="36" customFormat="1" ht="18">
      <c r="A428" s="233" t="s">
        <v>481</v>
      </c>
      <c r="B428" s="1461"/>
      <c r="C428" s="1346">
        <f>'CHIFFRAGE GE'!C259</f>
        <v>0</v>
      </c>
      <c r="D428" s="1347"/>
      <c r="E428" s="1347"/>
      <c r="F428" s="1347"/>
      <c r="G428" s="1348"/>
      <c r="H428" s="153">
        <v>1</v>
      </c>
      <c r="I428" s="154">
        <f>'CHIFFRAGE GE'!H259</f>
        <v>0</v>
      </c>
      <c r="J428" s="155">
        <f t="shared" si="3"/>
        <v>0</v>
      </c>
      <c r="K428" s="233" t="str">
        <f>IF('CHIFFRAGE GE'!J259="Op",'CHIFFRAGE GE'!J259,"")</f>
        <v/>
      </c>
    </row>
    <row r="429" spans="1:11" s="36" customFormat="1" ht="18">
      <c r="A429" s="233" t="s">
        <v>481</v>
      </c>
      <c r="B429" s="1461"/>
      <c r="C429" s="1346">
        <f>'CHIFFRAGE GE'!C260</f>
        <v>0</v>
      </c>
      <c r="D429" s="1347"/>
      <c r="E429" s="1347"/>
      <c r="F429" s="1347"/>
      <c r="G429" s="1348"/>
      <c r="H429" s="153">
        <v>1</v>
      </c>
      <c r="I429" s="154">
        <f>'CHIFFRAGE GE'!H260</f>
        <v>0</v>
      </c>
      <c r="J429" s="155">
        <f t="shared" si="3"/>
        <v>0</v>
      </c>
      <c r="K429" s="233" t="str">
        <f>IF('CHIFFRAGE GE'!J260="Op",'CHIFFRAGE GE'!J260,"")</f>
        <v/>
      </c>
    </row>
    <row r="430" spans="1:11" s="36" customFormat="1" ht="18">
      <c r="A430" s="233" t="s">
        <v>481</v>
      </c>
      <c r="B430" s="1461"/>
      <c r="C430" s="1346">
        <f>'CHIFFRAGE GE'!C261</f>
        <v>0</v>
      </c>
      <c r="D430" s="1347"/>
      <c r="E430" s="1347"/>
      <c r="F430" s="1347"/>
      <c r="G430" s="1348"/>
      <c r="H430" s="153">
        <v>1</v>
      </c>
      <c r="I430" s="154">
        <f>'CHIFFRAGE GE'!H261</f>
        <v>0</v>
      </c>
      <c r="J430" s="155">
        <f t="shared" si="3"/>
        <v>0</v>
      </c>
      <c r="K430" s="233" t="str">
        <f>IF('CHIFFRAGE GE'!J261="Op",'CHIFFRAGE GE'!J261,"")</f>
        <v/>
      </c>
    </row>
    <row r="431" spans="1:11" s="36" customFormat="1" ht="18">
      <c r="A431" s="233" t="s">
        <v>481</v>
      </c>
      <c r="B431" s="1462"/>
      <c r="C431" s="1377">
        <f>'CHIFFRAGE GE'!C262</f>
        <v>0</v>
      </c>
      <c r="D431" s="1378"/>
      <c r="E431" s="1378"/>
      <c r="F431" s="1378"/>
      <c r="G431" s="1379"/>
      <c r="H431" s="156">
        <v>1</v>
      </c>
      <c r="I431" s="157">
        <f>'CHIFFRAGE GE'!H81</f>
        <v>0</v>
      </c>
      <c r="J431" s="155">
        <f t="shared" si="3"/>
        <v>0</v>
      </c>
      <c r="K431" s="233" t="str">
        <f>IF('CHIFFRAGE GE'!J262="Op",'CHIFFRAGE GE'!J262,"")</f>
        <v/>
      </c>
    </row>
    <row r="432" spans="1:11">
      <c r="A432" s="233" t="s">
        <v>481</v>
      </c>
      <c r="B432" s="30"/>
      <c r="C432" s="30"/>
      <c r="D432" s="30"/>
      <c r="E432" s="30"/>
      <c r="F432" s="30"/>
      <c r="G432" s="30"/>
      <c r="H432" s="30"/>
      <c r="I432" s="30"/>
      <c r="J432" s="30"/>
      <c r="K432" s="233" t="s">
        <v>442</v>
      </c>
    </row>
    <row r="433" spans="1:12" ht="31.5" customHeight="1">
      <c r="A433" s="233" t="s">
        <v>481</v>
      </c>
      <c r="B433" s="1456" t="s">
        <v>557</v>
      </c>
      <c r="C433" s="1456"/>
      <c r="D433" s="1456"/>
      <c r="E433" s="1456"/>
      <c r="F433" s="1456"/>
      <c r="G433" s="1456"/>
      <c r="H433" s="1456"/>
      <c r="I433" s="1456"/>
      <c r="J433" s="50"/>
      <c r="K433" s="233" t="s">
        <v>2582</v>
      </c>
    </row>
    <row r="434" spans="1:12" s="21" customFormat="1" ht="9" customHeight="1">
      <c r="A434" s="233" t="s">
        <v>481</v>
      </c>
      <c r="B434" s="51"/>
      <c r="C434" s="33"/>
      <c r="D434" s="33"/>
      <c r="E434" s="31"/>
      <c r="F434" s="33"/>
      <c r="G434" s="33"/>
      <c r="H434" s="33"/>
      <c r="I434" s="33"/>
      <c r="J434" s="33"/>
      <c r="K434" s="233" t="s">
        <v>2582</v>
      </c>
      <c r="L434" s="29"/>
    </row>
    <row r="435" spans="1:12" ht="41.25" customHeight="1">
      <c r="A435" s="233" t="s">
        <v>481</v>
      </c>
      <c r="B435" s="37" t="s">
        <v>490</v>
      </c>
      <c r="C435" s="1463" t="s">
        <v>489</v>
      </c>
      <c r="D435" s="1464"/>
      <c r="E435" s="1464"/>
      <c r="F435" s="1464"/>
      <c r="G435" s="1464"/>
      <c r="H435" s="73" t="s">
        <v>485</v>
      </c>
      <c r="I435" s="74" t="s">
        <v>802</v>
      </c>
      <c r="J435" s="74" t="s">
        <v>803</v>
      </c>
      <c r="K435" s="233" t="s">
        <v>2582</v>
      </c>
    </row>
    <row r="436" spans="1:12" s="36" customFormat="1" ht="36" customHeight="1">
      <c r="A436" s="233" t="s">
        <v>481</v>
      </c>
      <c r="B436" s="68" t="str">
        <f>OPTIONS!B5</f>
        <v>GROUPE ELECTROGENE</v>
      </c>
      <c r="C436" s="1349"/>
      <c r="D436" s="1350"/>
      <c r="E436" s="1350"/>
      <c r="F436" s="1350"/>
      <c r="G436" s="1351"/>
      <c r="H436" s="68">
        <v>1</v>
      </c>
      <c r="I436" s="77">
        <f>OPTIONS!U5</f>
        <v>0</v>
      </c>
      <c r="J436" s="77">
        <f t="shared" ref="J436:J452" si="4">H436*I436</f>
        <v>0</v>
      </c>
      <c r="K436" s="233" t="str">
        <f t="shared" ref="K436:K452" si="5">IF(I436=0,"","Opt INSTAL")</f>
        <v/>
      </c>
    </row>
    <row r="437" spans="1:12" s="36" customFormat="1" ht="36" customHeight="1">
      <c r="A437" s="233" t="s">
        <v>481</v>
      </c>
      <c r="B437" s="68" t="str">
        <f>OPTIONS!B11</f>
        <v>MANUTENTION</v>
      </c>
      <c r="C437" s="1349"/>
      <c r="D437" s="1350"/>
      <c r="E437" s="1350"/>
      <c r="F437" s="1350"/>
      <c r="G437" s="1351"/>
      <c r="H437" s="68">
        <v>1</v>
      </c>
      <c r="I437" s="77">
        <f>OPTIONS!U11</f>
        <v>0</v>
      </c>
      <c r="J437" s="77">
        <f t="shared" si="4"/>
        <v>0</v>
      </c>
      <c r="K437" s="233" t="str">
        <f t="shared" si="5"/>
        <v/>
      </c>
    </row>
    <row r="438" spans="1:12" s="36" customFormat="1" ht="36" customHeight="1">
      <c r="A438" s="233" t="s">
        <v>481</v>
      </c>
      <c r="B438" s="68" t="str">
        <f>OPTIONS!B17</f>
        <v>DEPOSE</v>
      </c>
      <c r="C438" s="1349"/>
      <c r="D438" s="1350"/>
      <c r="E438" s="1350"/>
      <c r="F438" s="1350"/>
      <c r="G438" s="1351"/>
      <c r="H438" s="68">
        <v>1</v>
      </c>
      <c r="I438" s="77">
        <f>OPTIONS!U17</f>
        <v>0</v>
      </c>
      <c r="J438" s="77">
        <f t="shared" si="4"/>
        <v>0</v>
      </c>
      <c r="K438" s="233" t="str">
        <f t="shared" si="5"/>
        <v/>
      </c>
    </row>
    <row r="439" spans="1:12" s="36" customFormat="1" ht="36" customHeight="1">
      <c r="A439" s="233" t="s">
        <v>481</v>
      </c>
      <c r="B439" s="68" t="str">
        <f>OPTIONS!B35</f>
        <v>ECHAPPEMENT</v>
      </c>
      <c r="C439" s="1349"/>
      <c r="D439" s="1350"/>
      <c r="E439" s="1350"/>
      <c r="F439" s="1350"/>
      <c r="G439" s="1351"/>
      <c r="H439" s="68">
        <v>1</v>
      </c>
      <c r="I439" s="77">
        <f>OPTIONS!U35</f>
        <v>0</v>
      </c>
      <c r="J439" s="77">
        <f t="shared" si="4"/>
        <v>0</v>
      </c>
      <c r="K439" s="233" t="str">
        <f t="shared" si="5"/>
        <v/>
      </c>
    </row>
    <row r="440" spans="1:12" s="36" customFormat="1" ht="36" customHeight="1">
      <c r="A440" s="233" t="s">
        <v>481</v>
      </c>
      <c r="B440" s="68" t="str">
        <f>OPTIONS!B47</f>
        <v>COMBUSTIBLE</v>
      </c>
      <c r="C440" s="1349"/>
      <c r="D440" s="1350"/>
      <c r="E440" s="1350"/>
      <c r="F440" s="1350"/>
      <c r="G440" s="1351"/>
      <c r="H440" s="68">
        <v>1</v>
      </c>
      <c r="I440" s="77">
        <f>OPTIONS!U47</f>
        <v>0</v>
      </c>
      <c r="J440" s="77">
        <f t="shared" si="4"/>
        <v>0</v>
      </c>
      <c r="K440" s="233" t="str">
        <f t="shared" si="5"/>
        <v/>
      </c>
    </row>
    <row r="441" spans="1:12" s="36" customFormat="1" ht="36" customHeight="1">
      <c r="A441" s="233" t="s">
        <v>481</v>
      </c>
      <c r="B441" s="68" t="str">
        <f>OPTIONS!B69</f>
        <v>CIRCUIT DE REFROIDISSEMENT</v>
      </c>
      <c r="C441" s="1349"/>
      <c r="D441" s="1350"/>
      <c r="E441" s="1350"/>
      <c r="F441" s="1350"/>
      <c r="G441" s="1351"/>
      <c r="H441" s="68">
        <v>1</v>
      </c>
      <c r="I441" s="77">
        <f>OPTIONS!U69</f>
        <v>0</v>
      </c>
      <c r="J441" s="77">
        <f t="shared" si="4"/>
        <v>0</v>
      </c>
      <c r="K441" s="233" t="str">
        <f t="shared" si="5"/>
        <v/>
      </c>
    </row>
    <row r="442" spans="1:12" s="36" customFormat="1" ht="36" customHeight="1">
      <c r="A442" s="233" t="s">
        <v>481</v>
      </c>
      <c r="B442" s="68" t="str">
        <f>OPTIONS!B91</f>
        <v>INSONORISATION</v>
      </c>
      <c r="C442" s="1349"/>
      <c r="D442" s="1350"/>
      <c r="E442" s="1350"/>
      <c r="F442" s="1350"/>
      <c r="G442" s="1351"/>
      <c r="H442" s="68">
        <v>1</v>
      </c>
      <c r="I442" s="77">
        <f>OPTIONS!U91</f>
        <v>0</v>
      </c>
      <c r="J442" s="77">
        <f t="shared" si="4"/>
        <v>0</v>
      </c>
      <c r="K442" s="233" t="str">
        <f t="shared" si="5"/>
        <v/>
      </c>
    </row>
    <row r="443" spans="1:12" s="36" customFormat="1" ht="36" customHeight="1">
      <c r="A443" s="233" t="s">
        <v>481</v>
      </c>
      <c r="B443" s="68" t="str">
        <f>OPTIONS!B107</f>
        <v>VENTILATION</v>
      </c>
      <c r="C443" s="1349"/>
      <c r="D443" s="1350"/>
      <c r="E443" s="1350"/>
      <c r="F443" s="1350"/>
      <c r="G443" s="1351"/>
      <c r="H443" s="68">
        <v>1</v>
      </c>
      <c r="I443" s="77">
        <f>OPTIONS!U107</f>
        <v>0</v>
      </c>
      <c r="J443" s="77">
        <f t="shared" si="4"/>
        <v>0</v>
      </c>
      <c r="K443" s="233" t="str">
        <f t="shared" si="5"/>
        <v/>
      </c>
    </row>
    <row r="444" spans="1:12" s="36" customFormat="1" ht="36" customHeight="1">
      <c r="A444" s="233" t="s">
        <v>481</v>
      </c>
      <c r="B444" s="68" t="str">
        <f>OPTIONS!B122</f>
        <v>ELECTRICITE</v>
      </c>
      <c r="C444" s="1349"/>
      <c r="D444" s="1350"/>
      <c r="E444" s="1350"/>
      <c r="F444" s="1350"/>
      <c r="G444" s="1351"/>
      <c r="H444" s="68">
        <v>1</v>
      </c>
      <c r="I444" s="77">
        <f>OPTIONS!U122</f>
        <v>0</v>
      </c>
      <c r="J444" s="77">
        <f t="shared" si="4"/>
        <v>0</v>
      </c>
      <c r="K444" s="233" t="str">
        <f t="shared" si="5"/>
        <v/>
      </c>
    </row>
    <row r="445" spans="1:12" s="36" customFormat="1" ht="36" customHeight="1">
      <c r="A445" s="233" t="s">
        <v>481</v>
      </c>
      <c r="B445" s="68" t="str">
        <f>OPTIONS!B130</f>
        <v>GE LOC</v>
      </c>
      <c r="C445" s="1349"/>
      <c r="D445" s="1350"/>
      <c r="E445" s="1350"/>
      <c r="F445" s="1350"/>
      <c r="G445" s="1351"/>
      <c r="H445" s="68">
        <v>1</v>
      </c>
      <c r="I445" s="77">
        <f>OPTIONS!U130</f>
        <v>0</v>
      </c>
      <c r="J445" s="77">
        <f t="shared" si="4"/>
        <v>0</v>
      </c>
      <c r="K445" s="233" t="str">
        <f t="shared" si="5"/>
        <v/>
      </c>
    </row>
    <row r="446" spans="1:12" s="36" customFormat="1" ht="36" customHeight="1">
      <c r="A446" s="233" t="s">
        <v>481</v>
      </c>
      <c r="B446" s="68" t="str">
        <f>OPTIONS!B138</f>
        <v>MATERIEL DE SECURITE</v>
      </c>
      <c r="C446" s="1349"/>
      <c r="D446" s="1350"/>
      <c r="E446" s="1350"/>
      <c r="F446" s="1350"/>
      <c r="G446" s="1351"/>
      <c r="H446" s="68">
        <v>1</v>
      </c>
      <c r="I446" s="77">
        <f>OPTIONS!U138</f>
        <v>0</v>
      </c>
      <c r="J446" s="77">
        <f t="shared" si="4"/>
        <v>0</v>
      </c>
      <c r="K446" s="233" t="str">
        <f t="shared" si="5"/>
        <v/>
      </c>
    </row>
    <row r="447" spans="1:12" s="36" customFormat="1" ht="18">
      <c r="A447" s="233" t="s">
        <v>481</v>
      </c>
      <c r="B447" s="1329" t="str">
        <f>OPTIONS!B142</f>
        <v>CARBURANT</v>
      </c>
      <c r="C447" s="1352" t="s">
        <v>2555</v>
      </c>
      <c r="D447" s="1353"/>
      <c r="E447" s="1353"/>
      <c r="F447" s="1353"/>
      <c r="G447" s="1354"/>
      <c r="H447" s="1329">
        <v>1</v>
      </c>
      <c r="I447" s="1332">
        <f>OPTIONS!U142</f>
        <v>0</v>
      </c>
      <c r="J447" s="1332">
        <f t="shared" si="4"/>
        <v>0</v>
      </c>
      <c r="K447" s="233" t="str">
        <f>IF($I$447=0,"","Opt INSTAL")</f>
        <v/>
      </c>
    </row>
    <row r="448" spans="1:12" s="36" customFormat="1" ht="18">
      <c r="A448" s="233" t="s">
        <v>481</v>
      </c>
      <c r="B448" s="1330"/>
      <c r="C448" s="1335" t="s">
        <v>2556</v>
      </c>
      <c r="D448" s="1336"/>
      <c r="E448" s="1336"/>
      <c r="F448" s="1336"/>
      <c r="G448" s="1337"/>
      <c r="H448" s="1330"/>
      <c r="I448" s="1333"/>
      <c r="J448" s="1333"/>
      <c r="K448" s="233" t="str">
        <f t="shared" ref="K448:K450" si="6">IF($I$447=0,"","Opt INSTAL")</f>
        <v/>
      </c>
    </row>
    <row r="449" spans="1:12" s="36" customFormat="1" ht="18">
      <c r="A449" s="233" t="s">
        <v>481</v>
      </c>
      <c r="B449" s="1330"/>
      <c r="C449" s="1338" t="str">
        <f>"Quantité prévue " &amp;OPTIONS!E142+OPTIONS!E143&amp;" litres"</f>
        <v>Quantité prévue 0 litres</v>
      </c>
      <c r="D449" s="1339"/>
      <c r="E449" s="1339"/>
      <c r="F449" s="1339"/>
      <c r="G449" s="1340"/>
      <c r="H449" s="1330"/>
      <c r="I449" s="1333"/>
      <c r="J449" s="1333"/>
      <c r="K449" s="233" t="str">
        <f t="shared" si="6"/>
        <v/>
      </c>
    </row>
    <row r="450" spans="1:12" s="36" customFormat="1" ht="35.25" customHeight="1">
      <c r="A450" s="233" t="s">
        <v>481</v>
      </c>
      <c r="B450" s="1331"/>
      <c r="C450" s="1341" t="s">
        <v>2665</v>
      </c>
      <c r="D450" s="1342"/>
      <c r="E450" s="1342"/>
      <c r="F450" s="1342"/>
      <c r="G450" s="1343"/>
      <c r="H450" s="1331"/>
      <c r="I450" s="1334"/>
      <c r="J450" s="1334"/>
      <c r="K450" s="233" t="str">
        <f t="shared" si="6"/>
        <v/>
      </c>
    </row>
    <row r="451" spans="1:12" s="36" customFormat="1" ht="36" customHeight="1">
      <c r="A451" s="233" t="s">
        <v>481</v>
      </c>
      <c r="B451" s="68" t="str">
        <f>OPTIONS!B146</f>
        <v>MISE EN SERVICE</v>
      </c>
      <c r="C451" s="1349"/>
      <c r="D451" s="1350"/>
      <c r="E451" s="1350"/>
      <c r="F451" s="1350"/>
      <c r="G451" s="1351"/>
      <c r="H451" s="68">
        <v>1</v>
      </c>
      <c r="I451" s="77">
        <f>OPTIONS!U146</f>
        <v>0</v>
      </c>
      <c r="J451" s="77">
        <f t="shared" si="4"/>
        <v>0</v>
      </c>
      <c r="K451" s="233" t="str">
        <f t="shared" si="5"/>
        <v/>
      </c>
    </row>
    <row r="452" spans="1:12" s="36" customFormat="1" ht="36" customHeight="1">
      <c r="A452" s="233" t="s">
        <v>481</v>
      </c>
      <c r="B452" s="68" t="str">
        <f>OPTIONS!B151</f>
        <v>DIVERS</v>
      </c>
      <c r="C452" s="1349"/>
      <c r="D452" s="1350"/>
      <c r="E452" s="1350"/>
      <c r="F452" s="1350"/>
      <c r="G452" s="1351"/>
      <c r="H452" s="68">
        <v>1</v>
      </c>
      <c r="I452" s="77">
        <f>OPTIONS!U151</f>
        <v>0</v>
      </c>
      <c r="J452" s="77">
        <f t="shared" si="4"/>
        <v>0</v>
      </c>
      <c r="K452" s="233" t="str">
        <f t="shared" si="5"/>
        <v/>
      </c>
    </row>
    <row r="453" spans="1:12">
      <c r="A453" s="233" t="s">
        <v>481</v>
      </c>
      <c r="B453" s="30"/>
      <c r="C453" s="30"/>
      <c r="D453" s="30"/>
      <c r="E453" s="30"/>
      <c r="F453" s="30"/>
      <c r="G453" s="30"/>
      <c r="H453" s="30"/>
      <c r="I453" s="30"/>
      <c r="J453" s="30"/>
      <c r="K453" s="233" t="s">
        <v>1361</v>
      </c>
    </row>
    <row r="454" spans="1:12" ht="31.5" customHeight="1">
      <c r="A454" s="233" t="s">
        <v>481</v>
      </c>
      <c r="B454" s="1456" t="s">
        <v>505</v>
      </c>
      <c r="C454" s="1456"/>
      <c r="D454" s="1456"/>
      <c r="E454" s="1456"/>
      <c r="F454" s="1456"/>
      <c r="G454" s="1456"/>
      <c r="H454" s="1456"/>
      <c r="I454" s="1456"/>
      <c r="J454" s="50"/>
      <c r="K454" s="233" t="s">
        <v>505</v>
      </c>
    </row>
    <row r="455" spans="1:12" s="21" customFormat="1" ht="9" customHeight="1">
      <c r="A455" s="233" t="s">
        <v>481</v>
      </c>
      <c r="B455" s="51"/>
      <c r="C455" s="33"/>
      <c r="D455" s="33"/>
      <c r="E455" s="31"/>
      <c r="F455" s="33"/>
      <c r="G455" s="33"/>
      <c r="H455" s="33"/>
      <c r="I455" s="33"/>
      <c r="J455" s="33"/>
      <c r="K455" s="233" t="s">
        <v>505</v>
      </c>
      <c r="L455" s="29"/>
    </row>
    <row r="456" spans="1:12" ht="41.25" customHeight="1">
      <c r="A456" s="233" t="s">
        <v>481</v>
      </c>
      <c r="B456" s="72" t="s">
        <v>490</v>
      </c>
      <c r="C456" s="75" t="s">
        <v>489</v>
      </c>
      <c r="D456" s="76"/>
      <c r="E456" s="76"/>
      <c r="F456" s="76"/>
      <c r="G456" s="76"/>
      <c r="H456" s="73" t="s">
        <v>485</v>
      </c>
      <c r="I456" s="74" t="s">
        <v>810</v>
      </c>
      <c r="J456" s="74" t="s">
        <v>811</v>
      </c>
      <c r="K456" s="233" t="s">
        <v>505</v>
      </c>
    </row>
    <row r="457" spans="1:12" s="36" customFormat="1" ht="36" customHeight="1">
      <c r="A457" s="233" t="s">
        <v>481</v>
      </c>
      <c r="B457" s="68" t="s">
        <v>452</v>
      </c>
      <c r="C457" s="1349" t="s">
        <v>782</v>
      </c>
      <c r="D457" s="1350"/>
      <c r="E457" s="1350"/>
      <c r="F457" s="1350"/>
      <c r="G457" s="1351"/>
      <c r="H457" s="68">
        <v>1</v>
      </c>
      <c r="I457" s="78">
        <v>0</v>
      </c>
      <c r="J457" s="78">
        <f>H457*I457</f>
        <v>0</v>
      </c>
      <c r="K457" s="233" t="s">
        <v>505</v>
      </c>
    </row>
    <row r="458" spans="1:12">
      <c r="A458" s="233" t="s">
        <v>481</v>
      </c>
      <c r="B458" s="30"/>
      <c r="C458" s="30"/>
      <c r="D458" s="30"/>
      <c r="E458" s="30"/>
      <c r="F458" s="30"/>
      <c r="G458" s="30"/>
      <c r="H458" s="30"/>
      <c r="I458" s="30"/>
      <c r="J458" s="30"/>
      <c r="K458" s="233" t="s">
        <v>505</v>
      </c>
    </row>
    <row r="459" spans="1:12" ht="31.5" customHeight="1">
      <c r="A459" s="233" t="s">
        <v>481</v>
      </c>
      <c r="B459" s="1456" t="s">
        <v>783</v>
      </c>
      <c r="C459" s="1456"/>
      <c r="D459" s="1456"/>
      <c r="E459" s="1456"/>
      <c r="F459" s="1456"/>
      <c r="G459" s="1456"/>
      <c r="H459" s="1456"/>
      <c r="I459" s="1456"/>
      <c r="J459" s="50"/>
      <c r="K459" s="233" t="s">
        <v>1362</v>
      </c>
    </row>
    <row r="460" spans="1:12" s="21" customFormat="1" ht="9" customHeight="1">
      <c r="A460" s="233" t="s">
        <v>481</v>
      </c>
      <c r="B460" s="51"/>
      <c r="C460" s="33"/>
      <c r="D460" s="33"/>
      <c r="E460" s="31"/>
      <c r="F460" s="33"/>
      <c r="G460" s="33"/>
      <c r="H460" s="33"/>
      <c r="I460" s="33"/>
      <c r="J460" s="33"/>
      <c r="K460" s="233" t="s">
        <v>1362</v>
      </c>
      <c r="L460" s="29"/>
    </row>
    <row r="461" spans="1:12" ht="41.25" customHeight="1">
      <c r="A461" s="233" t="s">
        <v>481</v>
      </c>
      <c r="B461" s="72" t="s">
        <v>490</v>
      </c>
      <c r="C461" s="75" t="s">
        <v>489</v>
      </c>
      <c r="D461" s="76"/>
      <c r="E461" s="76"/>
      <c r="F461" s="76"/>
      <c r="G461" s="76"/>
      <c r="H461" s="73" t="s">
        <v>485</v>
      </c>
      <c r="I461" s="74" t="s">
        <v>802</v>
      </c>
      <c r="J461" s="74" t="s">
        <v>803</v>
      </c>
      <c r="K461" s="233" t="s">
        <v>1362</v>
      </c>
    </row>
    <row r="462" spans="1:12" s="36" customFormat="1" ht="77.25" customHeight="1">
      <c r="A462" s="233" t="s">
        <v>481</v>
      </c>
      <c r="B462" s="68" t="s">
        <v>783</v>
      </c>
      <c r="C462" s="1349" t="s">
        <v>784</v>
      </c>
      <c r="D462" s="1350"/>
      <c r="E462" s="1350"/>
      <c r="F462" s="1350"/>
      <c r="G462" s="1351"/>
      <c r="H462" s="68">
        <v>1</v>
      </c>
      <c r="I462" s="77">
        <v>0</v>
      </c>
      <c r="J462" s="77">
        <f>I462*H462</f>
        <v>0</v>
      </c>
      <c r="K462" s="233" t="s">
        <v>1362</v>
      </c>
    </row>
    <row r="463" spans="1:12" ht="18">
      <c r="A463" s="233" t="s">
        <v>481</v>
      </c>
      <c r="B463" s="30"/>
      <c r="C463" s="30"/>
      <c r="D463" s="30"/>
      <c r="E463" s="30"/>
      <c r="F463" s="30"/>
      <c r="G463" s="30"/>
      <c r="H463" s="30"/>
      <c r="I463" s="30"/>
      <c r="J463" s="30"/>
      <c r="K463" s="235" t="s">
        <v>442</v>
      </c>
    </row>
    <row r="464" spans="1:12" s="36" customFormat="1" ht="18">
      <c r="A464" s="233" t="s">
        <v>481</v>
      </c>
      <c r="B464" s="1457" t="s">
        <v>558</v>
      </c>
      <c r="C464" s="1457"/>
      <c r="D464" s="1457"/>
      <c r="E464" s="1457"/>
      <c r="F464" s="1457"/>
      <c r="G464" s="1457"/>
      <c r="H464" s="1457"/>
      <c r="I464" s="1457"/>
      <c r="J464" s="1457"/>
      <c r="K464" s="235" t="s">
        <v>442</v>
      </c>
    </row>
    <row r="465" spans="1:11" s="36" customFormat="1" ht="18">
      <c r="A465" s="233" t="s">
        <v>481</v>
      </c>
      <c r="B465" s="1455" t="s">
        <v>559</v>
      </c>
      <c r="C465" s="1455"/>
      <c r="D465" s="1455"/>
      <c r="E465" s="1455"/>
      <c r="F465" s="1455"/>
      <c r="G465" s="1455"/>
      <c r="H465" s="1455"/>
      <c r="I465" s="1455"/>
      <c r="J465" s="1455"/>
      <c r="K465" s="235" t="s">
        <v>442</v>
      </c>
    </row>
    <row r="466" spans="1:11" s="36" customFormat="1" ht="18">
      <c r="A466" s="233" t="s">
        <v>481</v>
      </c>
      <c r="B466" s="1455" t="s">
        <v>560</v>
      </c>
      <c r="C466" s="1455"/>
      <c r="D466" s="1455"/>
      <c r="E466" s="1455"/>
      <c r="F466" s="1455"/>
      <c r="G466" s="1455"/>
      <c r="H466" s="1455"/>
      <c r="I466" s="1455"/>
      <c r="J466" s="1455"/>
      <c r="K466" s="235" t="s">
        <v>442</v>
      </c>
    </row>
    <row r="467" spans="1:11" s="36" customFormat="1" ht="18">
      <c r="A467" s="233" t="s">
        <v>481</v>
      </c>
      <c r="B467" s="1455" t="s">
        <v>561</v>
      </c>
      <c r="C467" s="1455"/>
      <c r="D467" s="1455"/>
      <c r="E467" s="1455"/>
      <c r="F467" s="1455"/>
      <c r="G467" s="1455"/>
      <c r="H467" s="1455"/>
      <c r="I467" s="1455"/>
      <c r="J467" s="1455"/>
      <c r="K467" s="235" t="s">
        <v>442</v>
      </c>
    </row>
    <row r="468" spans="1:11" s="36" customFormat="1" ht="18">
      <c r="A468" s="233" t="s">
        <v>481</v>
      </c>
      <c r="B468" s="1455" t="s">
        <v>562</v>
      </c>
      <c r="C468" s="1455"/>
      <c r="D468" s="1455"/>
      <c r="E468" s="1455"/>
      <c r="F468" s="1455"/>
      <c r="G468" s="1455"/>
      <c r="H468" s="1455"/>
      <c r="I468" s="1455"/>
      <c r="J468" s="1455"/>
      <c r="K468" s="235" t="s">
        <v>442</v>
      </c>
    </row>
    <row r="469" spans="1:11" s="36" customFormat="1" ht="18">
      <c r="A469" s="233" t="s">
        <v>481</v>
      </c>
      <c r="B469" s="1455" t="s">
        <v>563</v>
      </c>
      <c r="C469" s="1455"/>
      <c r="D469" s="1455"/>
      <c r="E469" s="1455"/>
      <c r="F469" s="1455"/>
      <c r="G469" s="1455"/>
      <c r="H469" s="1455"/>
      <c r="I469" s="1455"/>
      <c r="J469" s="1455"/>
      <c r="K469" s="235" t="s">
        <v>442</v>
      </c>
    </row>
    <row r="470" spans="1:11" s="36" customFormat="1" ht="18">
      <c r="A470" s="233" t="s">
        <v>481</v>
      </c>
      <c r="B470" s="1455" t="s">
        <v>564</v>
      </c>
      <c r="C470" s="1455"/>
      <c r="D470" s="1455"/>
      <c r="E470" s="1455"/>
      <c r="F470" s="1455"/>
      <c r="G470" s="1455"/>
      <c r="H470" s="1455"/>
      <c r="I470" s="1455"/>
      <c r="J470" s="1455"/>
      <c r="K470" s="235" t="s">
        <v>442</v>
      </c>
    </row>
    <row r="471" spans="1:11" s="36" customFormat="1" ht="18">
      <c r="A471" s="233" t="s">
        <v>481</v>
      </c>
      <c r="B471" s="1455" t="s">
        <v>565</v>
      </c>
      <c r="C471" s="1455"/>
      <c r="D471" s="1455"/>
      <c r="E471" s="1455"/>
      <c r="F471" s="1455"/>
      <c r="G471" s="1455"/>
      <c r="H471" s="1455"/>
      <c r="I471" s="1455"/>
      <c r="J471" s="1455"/>
      <c r="K471" s="235" t="s">
        <v>442</v>
      </c>
    </row>
    <row r="472" spans="1:11" s="36" customFormat="1" ht="36" customHeight="1">
      <c r="A472" s="233" t="s">
        <v>481</v>
      </c>
      <c r="B472" s="1458" t="s">
        <v>566</v>
      </c>
      <c r="C472" s="1458"/>
      <c r="D472" s="1458"/>
      <c r="E472" s="1458"/>
      <c r="F472" s="1458"/>
      <c r="G472" s="1458"/>
      <c r="H472" s="1458"/>
      <c r="I472" s="1458"/>
      <c r="J472" s="1458"/>
      <c r="K472" s="235" t="s">
        <v>442</v>
      </c>
    </row>
    <row r="473" spans="1:11" s="36" customFormat="1" ht="18">
      <c r="A473" s="233" t="s">
        <v>481</v>
      </c>
      <c r="B473" s="1455" t="s">
        <v>567</v>
      </c>
      <c r="C473" s="1455"/>
      <c r="D473" s="1455"/>
      <c r="E473" s="1455"/>
      <c r="F473" s="1455"/>
      <c r="G473" s="1455"/>
      <c r="H473" s="1455"/>
      <c r="I473" s="1455"/>
      <c r="J473" s="1455"/>
      <c r="K473" s="235" t="s">
        <v>442</v>
      </c>
    </row>
    <row r="474" spans="1:11" s="36" customFormat="1" ht="18">
      <c r="A474" s="233" t="s">
        <v>481</v>
      </c>
      <c r="B474" s="1455" t="s">
        <v>568</v>
      </c>
      <c r="C474" s="1455"/>
      <c r="D474" s="1455"/>
      <c r="E474" s="1455"/>
      <c r="F474" s="1455"/>
      <c r="G474" s="1455"/>
      <c r="H474" s="1455"/>
      <c r="I474" s="1455"/>
      <c r="J474" s="1455"/>
      <c r="K474" s="235" t="s">
        <v>442</v>
      </c>
    </row>
    <row r="475" spans="1:11" s="36" customFormat="1" ht="18">
      <c r="A475" s="233" t="s">
        <v>481</v>
      </c>
      <c r="B475" s="1455" t="s">
        <v>1004</v>
      </c>
      <c r="C475" s="1455"/>
      <c r="D475" s="1455"/>
      <c r="E475" s="1455"/>
      <c r="F475" s="1455"/>
      <c r="G475" s="1455"/>
      <c r="H475" s="1455"/>
      <c r="I475" s="1455"/>
      <c r="J475" s="1455"/>
      <c r="K475" s="235" t="s">
        <v>442</v>
      </c>
    </row>
    <row r="476" spans="1:11" s="36" customFormat="1" ht="18">
      <c r="A476" s="233" t="s">
        <v>481</v>
      </c>
      <c r="B476" s="1455" t="s">
        <v>569</v>
      </c>
      <c r="C476" s="1455"/>
      <c r="D476" s="1455"/>
      <c r="E476" s="1455"/>
      <c r="F476" s="1455"/>
      <c r="G476" s="1455"/>
      <c r="H476" s="1455"/>
      <c r="I476" s="1455"/>
      <c r="J476" s="1455"/>
      <c r="K476" s="235" t="s">
        <v>442</v>
      </c>
    </row>
    <row r="477" spans="1:11" s="36" customFormat="1" ht="18">
      <c r="A477" s="233" t="s">
        <v>481</v>
      </c>
      <c r="B477" s="1455" t="s">
        <v>570</v>
      </c>
      <c r="C477" s="1455"/>
      <c r="D477" s="1455"/>
      <c r="E477" s="1455"/>
      <c r="F477" s="1455"/>
      <c r="G477" s="1455"/>
      <c r="H477" s="1455"/>
      <c r="I477" s="1455"/>
      <c r="J477" s="1455"/>
      <c r="K477" s="235" t="s">
        <v>442</v>
      </c>
    </row>
    <row r="478" spans="1:11" s="36" customFormat="1" ht="18">
      <c r="A478" s="233" t="s">
        <v>481</v>
      </c>
      <c r="B478" s="1455" t="s">
        <v>571</v>
      </c>
      <c r="C478" s="1455"/>
      <c r="D478" s="1455"/>
      <c r="E478" s="1455"/>
      <c r="F478" s="1455"/>
      <c r="G478" s="1455"/>
      <c r="H478" s="1455"/>
      <c r="I478" s="1455"/>
      <c r="J478" s="1455"/>
      <c r="K478" s="235" t="s">
        <v>442</v>
      </c>
    </row>
    <row r="479" spans="1:11" s="36" customFormat="1" ht="18">
      <c r="A479" s="233" t="s">
        <v>481</v>
      </c>
      <c r="B479" s="1455" t="s">
        <v>572</v>
      </c>
      <c r="C479" s="1455"/>
      <c r="D479" s="1455"/>
      <c r="E479" s="1455"/>
      <c r="F479" s="1455"/>
      <c r="G479" s="1455"/>
      <c r="H479" s="1455"/>
      <c r="I479" s="1455"/>
      <c r="J479" s="1455"/>
      <c r="K479" s="235" t="s">
        <v>442</v>
      </c>
    </row>
    <row r="480" spans="1:11" s="36" customFormat="1" ht="18">
      <c r="A480" s="233" t="s">
        <v>481</v>
      </c>
      <c r="B480" s="1455" t="s">
        <v>573</v>
      </c>
      <c r="C480" s="1455"/>
      <c r="D480" s="1455"/>
      <c r="E480" s="1455"/>
      <c r="F480" s="1455"/>
      <c r="G480" s="1455"/>
      <c r="H480" s="1455"/>
      <c r="I480" s="1455"/>
      <c r="J480" s="1455"/>
      <c r="K480" s="235" t="s">
        <v>442</v>
      </c>
    </row>
    <row r="481" spans="1:11" s="36" customFormat="1" ht="18">
      <c r="A481" s="233" t="s">
        <v>481</v>
      </c>
      <c r="B481" s="1455" t="s">
        <v>574</v>
      </c>
      <c r="C481" s="1455"/>
      <c r="D481" s="1455"/>
      <c r="E481" s="1455"/>
      <c r="F481" s="1455"/>
      <c r="G481" s="1455"/>
      <c r="H481" s="1455"/>
      <c r="I481" s="1455"/>
      <c r="J481" s="1455"/>
      <c r="K481" s="235" t="s">
        <v>442</v>
      </c>
    </row>
    <row r="482" spans="1:11" s="36" customFormat="1" ht="18">
      <c r="A482" s="233" t="s">
        <v>481</v>
      </c>
      <c r="B482" s="1455" t="s">
        <v>575</v>
      </c>
      <c r="C482" s="1455"/>
      <c r="D482" s="1455"/>
      <c r="E482" s="1455"/>
      <c r="F482" s="1455"/>
      <c r="G482" s="1455"/>
      <c r="H482" s="1455"/>
      <c r="I482" s="1455"/>
      <c r="J482" s="1455"/>
      <c r="K482" s="235" t="s">
        <v>442</v>
      </c>
    </row>
    <row r="484" spans="1:11">
      <c r="B484" s="732"/>
    </row>
    <row r="485" spans="1:11">
      <c r="B485" s="732"/>
    </row>
    <row r="486" spans="1:11">
      <c r="B486" s="732"/>
    </row>
    <row r="487" spans="1:11">
      <c r="B487" s="732"/>
    </row>
    <row r="488" spans="1:11">
      <c r="B488" s="732"/>
    </row>
    <row r="489" spans="1:11">
      <c r="B489" s="732"/>
    </row>
    <row r="490" spans="1:11">
      <c r="B490" s="732"/>
    </row>
    <row r="491" spans="1:11">
      <c r="B491" s="732"/>
    </row>
    <row r="492" spans="1:11">
      <c r="B492" s="732"/>
    </row>
    <row r="493" spans="1:11">
      <c r="B493" s="732"/>
    </row>
    <row r="494" spans="1:11">
      <c r="B494" s="732"/>
    </row>
    <row r="495" spans="1:11">
      <c r="B495" s="732"/>
    </row>
    <row r="496" spans="1:11">
      <c r="B496" s="732"/>
    </row>
    <row r="497" spans="2:10">
      <c r="B497" s="732"/>
    </row>
    <row r="498" spans="2:10">
      <c r="B498" s="732"/>
    </row>
    <row r="499" spans="2:10">
      <c r="B499" s="732"/>
    </row>
    <row r="500" spans="2:10">
      <c r="B500" s="732"/>
    </row>
    <row r="501" spans="2:10">
      <c r="B501" s="732"/>
    </row>
    <row r="502" spans="2:10">
      <c r="B502" s="732"/>
    </row>
    <row r="503" spans="2:10">
      <c r="B503" s="732"/>
    </row>
    <row r="504" spans="2:10">
      <c r="B504" s="732"/>
    </row>
    <row r="505" spans="2:10">
      <c r="B505" s="732"/>
    </row>
    <row r="506" spans="2:10">
      <c r="B506" s="732"/>
    </row>
    <row r="507" spans="2:10" ht="30">
      <c r="B507" s="1345" t="s">
        <v>2648</v>
      </c>
      <c r="C507" s="1345"/>
      <c r="D507" s="1345"/>
      <c r="E507" s="1345"/>
      <c r="F507" s="1345"/>
      <c r="G507" s="1345"/>
      <c r="H507" s="1345"/>
      <c r="I507" s="1345"/>
      <c r="J507" s="1345"/>
    </row>
    <row r="508" spans="2:10">
      <c r="B508" s="732"/>
    </row>
    <row r="509" spans="2:10">
      <c r="B509" s="737" t="s">
        <v>2649</v>
      </c>
    </row>
    <row r="510" spans="2:10">
      <c r="B510" s="737" t="s">
        <v>2650</v>
      </c>
    </row>
    <row r="511" spans="2:10">
      <c r="B511" s="732"/>
    </row>
    <row r="512" spans="2:10">
      <c r="B512" s="732"/>
    </row>
    <row r="513" spans="2:2">
      <c r="B513" s="732"/>
    </row>
    <row r="514" spans="2:2">
      <c r="B514" s="732"/>
    </row>
    <row r="515" spans="2:2">
      <c r="B515" s="732"/>
    </row>
    <row r="516" spans="2:2">
      <c r="B516" s="732"/>
    </row>
    <row r="517" spans="2:2">
      <c r="B517" s="732"/>
    </row>
    <row r="518" spans="2:2">
      <c r="B518" s="733"/>
    </row>
    <row r="519" spans="2:2">
      <c r="B519" s="732"/>
    </row>
    <row r="520" spans="2:2">
      <c r="B520" s="732"/>
    </row>
    <row r="521" spans="2:2">
      <c r="B521" s="732"/>
    </row>
    <row r="522" spans="2:2">
      <c r="B522" s="732"/>
    </row>
    <row r="523" spans="2:2">
      <c r="B523" s="732"/>
    </row>
    <row r="524" spans="2:2">
      <c r="B524" s="732"/>
    </row>
    <row r="525" spans="2:2">
      <c r="B525" s="733"/>
    </row>
    <row r="526" spans="2:2">
      <c r="B526" s="732"/>
    </row>
    <row r="527" spans="2:2">
      <c r="B527" s="732"/>
    </row>
    <row r="528" spans="2:2">
      <c r="B528" s="732"/>
    </row>
    <row r="529" spans="2:2">
      <c r="B529" s="732"/>
    </row>
    <row r="530" spans="2:2">
      <c r="B530" s="732"/>
    </row>
    <row r="531" spans="2:2">
      <c r="B531" s="732"/>
    </row>
    <row r="532" spans="2:2">
      <c r="B532" s="732"/>
    </row>
    <row r="533" spans="2:2">
      <c r="B533" s="732"/>
    </row>
    <row r="534" spans="2:2">
      <c r="B534" s="732"/>
    </row>
    <row r="535" spans="2:2">
      <c r="B535" s="732"/>
    </row>
    <row r="536" spans="2:2">
      <c r="B536" s="732"/>
    </row>
    <row r="537" spans="2:2">
      <c r="B537" s="732"/>
    </row>
    <row r="538" spans="2:2">
      <c r="B538" s="732"/>
    </row>
    <row r="539" spans="2:2">
      <c r="B539" s="732"/>
    </row>
    <row r="540" spans="2:2">
      <c r="B540" s="732"/>
    </row>
    <row r="541" spans="2:2">
      <c r="B541" s="732"/>
    </row>
    <row r="542" spans="2:2">
      <c r="B542" s="732"/>
    </row>
    <row r="543" spans="2:2">
      <c r="B543" s="733"/>
    </row>
    <row r="544" spans="2:2">
      <c r="B544" s="733"/>
    </row>
    <row r="545" spans="2:2">
      <c r="B545" s="733"/>
    </row>
    <row r="546" spans="2:2">
      <c r="B546" s="733"/>
    </row>
    <row r="547" spans="2:2">
      <c r="B547" s="733"/>
    </row>
    <row r="548" spans="2:2">
      <c r="B548" s="732"/>
    </row>
    <row r="549" spans="2:2">
      <c r="B549" s="732"/>
    </row>
    <row r="550" spans="2:2">
      <c r="B550" s="732"/>
    </row>
    <row r="551" spans="2:2">
      <c r="B551" s="732"/>
    </row>
    <row r="552" spans="2:2">
      <c r="B552" s="732"/>
    </row>
    <row r="553" spans="2:2">
      <c r="B553" s="737" t="s">
        <v>2649</v>
      </c>
    </row>
    <row r="554" spans="2:2">
      <c r="B554" s="737" t="s">
        <v>2650</v>
      </c>
    </row>
    <row r="555" spans="2:2">
      <c r="B555" s="733"/>
    </row>
    <row r="556" spans="2:2">
      <c r="B556" s="733"/>
    </row>
    <row r="557" spans="2:2">
      <c r="B557" s="732"/>
    </row>
    <row r="558" spans="2:2">
      <c r="B558" s="732"/>
    </row>
    <row r="559" spans="2:2">
      <c r="B559" s="732"/>
    </row>
    <row r="560" spans="2:2">
      <c r="B560" s="732"/>
    </row>
    <row r="561" spans="2:2">
      <c r="B561" s="732"/>
    </row>
    <row r="562" spans="2:2">
      <c r="B562" s="732"/>
    </row>
    <row r="563" spans="2:2">
      <c r="B563" s="732"/>
    </row>
    <row r="564" spans="2:2">
      <c r="B564" s="732"/>
    </row>
    <row r="565" spans="2:2">
      <c r="B565" s="732"/>
    </row>
    <row r="566" spans="2:2">
      <c r="B566" s="732"/>
    </row>
    <row r="567" spans="2:2">
      <c r="B567" s="732"/>
    </row>
    <row r="568" spans="2:2">
      <c r="B568" s="732"/>
    </row>
    <row r="569" spans="2:2">
      <c r="B569" s="732"/>
    </row>
    <row r="570" spans="2:2">
      <c r="B570" s="732"/>
    </row>
    <row r="571" spans="2:2">
      <c r="B571" s="732"/>
    </row>
    <row r="572" spans="2:2">
      <c r="B572" s="732"/>
    </row>
    <row r="573" spans="2:2">
      <c r="B573" s="732"/>
    </row>
    <row r="574" spans="2:2">
      <c r="B574" s="732"/>
    </row>
    <row r="575" spans="2:2">
      <c r="B575" s="732"/>
    </row>
    <row r="576" spans="2:2">
      <c r="B576" s="732"/>
    </row>
    <row r="577" spans="2:2">
      <c r="B577" s="732"/>
    </row>
    <row r="578" spans="2:2">
      <c r="B578" s="732"/>
    </row>
    <row r="579" spans="2:2">
      <c r="B579" s="732"/>
    </row>
    <row r="580" spans="2:2">
      <c r="B580" s="733"/>
    </row>
    <row r="581" spans="2:2">
      <c r="B581" s="733"/>
    </row>
    <row r="582" spans="2:2">
      <c r="B582" s="733"/>
    </row>
    <row r="583" spans="2:2">
      <c r="B583" s="732"/>
    </row>
    <row r="584" spans="2:2">
      <c r="B584" s="732"/>
    </row>
    <row r="585" spans="2:2">
      <c r="B585" s="732"/>
    </row>
    <row r="586" spans="2:2">
      <c r="B586" s="732"/>
    </row>
    <row r="587" spans="2:2">
      <c r="B587" s="732"/>
    </row>
    <row r="588" spans="2:2">
      <c r="B588" s="732"/>
    </row>
    <row r="589" spans="2:2">
      <c r="B589" s="732"/>
    </row>
    <row r="590" spans="2:2">
      <c r="B590" s="732"/>
    </row>
    <row r="591" spans="2:2">
      <c r="B591" s="732"/>
    </row>
    <row r="592" spans="2:2">
      <c r="B592" s="732"/>
    </row>
    <row r="593" spans="2:2">
      <c r="B593" s="732"/>
    </row>
    <row r="594" spans="2:2">
      <c r="B594" s="732"/>
    </row>
    <row r="595" spans="2:2">
      <c r="B595" s="732"/>
    </row>
    <row r="596" spans="2:2">
      <c r="B596" s="732"/>
    </row>
    <row r="597" spans="2:2">
      <c r="B597" s="732"/>
    </row>
    <row r="598" spans="2:2">
      <c r="B598" s="734"/>
    </row>
    <row r="599" spans="2:2">
      <c r="B599" s="737" t="s">
        <v>2649</v>
      </c>
    </row>
    <row r="600" spans="2:2">
      <c r="B600" s="737" t="s">
        <v>2650</v>
      </c>
    </row>
    <row r="601" spans="2:2">
      <c r="B601" s="734"/>
    </row>
    <row r="602" spans="2:2">
      <c r="B602" s="734"/>
    </row>
    <row r="603" spans="2:2">
      <c r="B603" s="732"/>
    </row>
    <row r="604" spans="2:2">
      <c r="B604" s="732"/>
    </row>
    <row r="605" spans="2:2">
      <c r="B605" s="732"/>
    </row>
    <row r="606" spans="2:2">
      <c r="B606" s="732"/>
    </row>
    <row r="607" spans="2:2">
      <c r="B607" s="732"/>
    </row>
    <row r="608" spans="2:2">
      <c r="B608" s="732"/>
    </row>
    <row r="609" spans="2:2">
      <c r="B609" s="732"/>
    </row>
    <row r="610" spans="2:2">
      <c r="B610" s="735"/>
    </row>
    <row r="611" spans="2:2">
      <c r="B611" s="733"/>
    </row>
    <row r="612" spans="2:2">
      <c r="B612" s="733"/>
    </row>
    <row r="613" spans="2:2">
      <c r="B613" s="732"/>
    </row>
    <row r="614" spans="2:2">
      <c r="B614" s="736"/>
    </row>
    <row r="615" spans="2:2">
      <c r="B615" s="736"/>
    </row>
    <row r="616" spans="2:2">
      <c r="B616" s="736"/>
    </row>
    <row r="617" spans="2:2">
      <c r="B617" s="736"/>
    </row>
    <row r="618" spans="2:2">
      <c r="B618" s="736"/>
    </row>
    <row r="619" spans="2:2">
      <c r="B619" s="732"/>
    </row>
    <row r="620" spans="2:2">
      <c r="B620" s="732"/>
    </row>
    <row r="621" spans="2:2">
      <c r="B621" s="732"/>
    </row>
    <row r="622" spans="2:2">
      <c r="B622" s="732"/>
    </row>
    <row r="645" spans="2:2">
      <c r="B645" s="737" t="s">
        <v>2649</v>
      </c>
    </row>
    <row r="646" spans="2:2">
      <c r="B646" s="737" t="s">
        <v>2650</v>
      </c>
    </row>
    <row r="691" spans="2:2">
      <c r="B691" s="737" t="s">
        <v>2649</v>
      </c>
    </row>
    <row r="692" spans="2:2">
      <c r="B692" s="737" t="s">
        <v>2650</v>
      </c>
    </row>
    <row r="737" spans="2:2">
      <c r="B737" s="737" t="s">
        <v>2649</v>
      </c>
    </row>
    <row r="738" spans="2:2">
      <c r="B738" s="737" t="s">
        <v>2650</v>
      </c>
    </row>
    <row r="783" spans="2:2">
      <c r="B783" s="737" t="s">
        <v>2649</v>
      </c>
    </row>
    <row r="784" spans="2:2">
      <c r="B784" s="737" t="s">
        <v>2650</v>
      </c>
    </row>
    <row r="829" spans="2:2">
      <c r="B829" s="737" t="s">
        <v>2649</v>
      </c>
    </row>
    <row r="830" spans="2:2">
      <c r="B830" s="737" t="s">
        <v>2650</v>
      </c>
    </row>
    <row r="875" spans="2:2">
      <c r="B875" s="737" t="s">
        <v>2649</v>
      </c>
    </row>
    <row r="876" spans="2:2">
      <c r="B876" s="737" t="s">
        <v>2650</v>
      </c>
    </row>
    <row r="921" spans="2:2">
      <c r="B921" s="737" t="s">
        <v>2649</v>
      </c>
    </row>
    <row r="922" spans="2:2">
      <c r="B922" s="737" t="s">
        <v>2650</v>
      </c>
    </row>
  </sheetData>
  <autoFilter ref="A14:L482" xr:uid="{CF82C034-A98E-4269-AF41-ADCA134AE118}">
    <filterColumn colId="2" showButton="0"/>
    <filterColumn colId="3" showButton="0"/>
    <filterColumn colId="4" showButton="0"/>
    <filterColumn colId="5" showButton="0"/>
  </autoFilter>
  <mergeCells count="519">
    <mergeCell ref="J143:J156"/>
    <mergeCell ref="J95:J118"/>
    <mergeCell ref="C47:G47"/>
    <mergeCell ref="C57:G57"/>
    <mergeCell ref="C55:G55"/>
    <mergeCell ref="J132:J142"/>
    <mergeCell ref="I47:I50"/>
    <mergeCell ref="J164:J166"/>
    <mergeCell ref="C131:G131"/>
    <mergeCell ref="C154:G154"/>
    <mergeCell ref="C156:G156"/>
    <mergeCell ref="C132:G132"/>
    <mergeCell ref="H132:H142"/>
    <mergeCell ref="C53:G53"/>
    <mergeCell ref="J47:J50"/>
    <mergeCell ref="J51:J64"/>
    <mergeCell ref="C62:G62"/>
    <mergeCell ref="C63:G63"/>
    <mergeCell ref="C65:G65"/>
    <mergeCell ref="I143:I156"/>
    <mergeCell ref="I76:I94"/>
    <mergeCell ref="J76:J94"/>
    <mergeCell ref="I95:I118"/>
    <mergeCell ref="C149:G149"/>
    <mergeCell ref="B189:H189"/>
    <mergeCell ref="C191:G191"/>
    <mergeCell ref="B184:J184"/>
    <mergeCell ref="B180:F180"/>
    <mergeCell ref="G177:H177"/>
    <mergeCell ref="G178:I178"/>
    <mergeCell ref="B181:F181"/>
    <mergeCell ref="B183:J183"/>
    <mergeCell ref="J167:J170"/>
    <mergeCell ref="H167:H170"/>
    <mergeCell ref="I167:I170"/>
    <mergeCell ref="B171:B175"/>
    <mergeCell ref="I171:I175"/>
    <mergeCell ref="H171:H175"/>
    <mergeCell ref="J171:J175"/>
    <mergeCell ref="C174:G174"/>
    <mergeCell ref="C172:G172"/>
    <mergeCell ref="C173:G173"/>
    <mergeCell ref="C438:G438"/>
    <mergeCell ref="C439:G439"/>
    <mergeCell ref="C440:G440"/>
    <mergeCell ref="B467:J467"/>
    <mergeCell ref="B433:I433"/>
    <mergeCell ref="C457:G457"/>
    <mergeCell ref="B192:B431"/>
    <mergeCell ref="B465:J465"/>
    <mergeCell ref="B466:J466"/>
    <mergeCell ref="C435:G435"/>
    <mergeCell ref="C436:G436"/>
    <mergeCell ref="C437:G437"/>
    <mergeCell ref="C243:G243"/>
    <mergeCell ref="C244:G244"/>
    <mergeCell ref="C245:G245"/>
    <mergeCell ref="C242:G242"/>
    <mergeCell ref="C268:G268"/>
    <mergeCell ref="C269:G269"/>
    <mergeCell ref="C270:G270"/>
    <mergeCell ref="C271:G271"/>
    <mergeCell ref="C272:G272"/>
    <mergeCell ref="C273:G273"/>
    <mergeCell ref="C274:G274"/>
    <mergeCell ref="C275:G275"/>
    <mergeCell ref="B471:J471"/>
    <mergeCell ref="B468:J468"/>
    <mergeCell ref="B459:I459"/>
    <mergeCell ref="B464:J464"/>
    <mergeCell ref="B454:I454"/>
    <mergeCell ref="B472:J472"/>
    <mergeCell ref="C462:G462"/>
    <mergeCell ref="B470:J470"/>
    <mergeCell ref="B469:J469"/>
    <mergeCell ref="B482:J482"/>
    <mergeCell ref="B473:J473"/>
    <mergeCell ref="B474:J474"/>
    <mergeCell ref="B475:J475"/>
    <mergeCell ref="B476:J476"/>
    <mergeCell ref="B477:J477"/>
    <mergeCell ref="B478:J478"/>
    <mergeCell ref="B479:J479"/>
    <mergeCell ref="B480:J480"/>
    <mergeCell ref="B481:J481"/>
    <mergeCell ref="B143:B156"/>
    <mergeCell ref="C150:G150"/>
    <mergeCell ref="C151:G151"/>
    <mergeCell ref="C170:G170"/>
    <mergeCell ref="G176:I176"/>
    <mergeCell ref="C142:G142"/>
    <mergeCell ref="H164:H166"/>
    <mergeCell ref="I164:I166"/>
    <mergeCell ref="C143:G143"/>
    <mergeCell ref="I132:I142"/>
    <mergeCell ref="C175:G175"/>
    <mergeCell ref="H143:H156"/>
    <mergeCell ref="C145:G145"/>
    <mergeCell ref="C152:G152"/>
    <mergeCell ref="B164:B166"/>
    <mergeCell ref="B167:B170"/>
    <mergeCell ref="C140:G140"/>
    <mergeCell ref="C141:G141"/>
    <mergeCell ref="C144:G144"/>
    <mergeCell ref="B132:B142"/>
    <mergeCell ref="C167:G167"/>
    <mergeCell ref="C146:G146"/>
    <mergeCell ref="C148:G148"/>
    <mergeCell ref="H157:H163"/>
    <mergeCell ref="B119:B131"/>
    <mergeCell ref="C99:G99"/>
    <mergeCell ref="C95:G95"/>
    <mergeCell ref="C123:G123"/>
    <mergeCell ref="C130:G130"/>
    <mergeCell ref="C100:G100"/>
    <mergeCell ref="C102:G102"/>
    <mergeCell ref="B76:B94"/>
    <mergeCell ref="C88:G88"/>
    <mergeCell ref="C89:G89"/>
    <mergeCell ref="C90:G90"/>
    <mergeCell ref="C91:G91"/>
    <mergeCell ref="C92:G92"/>
    <mergeCell ref="C94:G94"/>
    <mergeCell ref="C87:G87"/>
    <mergeCell ref="C78:G78"/>
    <mergeCell ref="C80:G80"/>
    <mergeCell ref="C86:G86"/>
    <mergeCell ref="C127:G127"/>
    <mergeCell ref="C128:G128"/>
    <mergeCell ref="C129:G129"/>
    <mergeCell ref="C124:G124"/>
    <mergeCell ref="C84:G84"/>
    <mergeCell ref="C85:G85"/>
    <mergeCell ref="H47:H50"/>
    <mergeCell ref="F16:G16"/>
    <mergeCell ref="D16:E16"/>
    <mergeCell ref="C122:G122"/>
    <mergeCell ref="C60:G60"/>
    <mergeCell ref="C61:G61"/>
    <mergeCell ref="H65:H75"/>
    <mergeCell ref="H119:H131"/>
    <mergeCell ref="H76:H94"/>
    <mergeCell ref="C44:G46"/>
    <mergeCell ref="C76:G76"/>
    <mergeCell ref="H95:H118"/>
    <mergeCell ref="C103:G103"/>
    <mergeCell ref="C104:G104"/>
    <mergeCell ref="C106:G106"/>
    <mergeCell ref="C108:G108"/>
    <mergeCell ref="C110:G110"/>
    <mergeCell ref="C118:G118"/>
    <mergeCell ref="C120:G120"/>
    <mergeCell ref="C121:G121"/>
    <mergeCell ref="C125:G125"/>
    <mergeCell ref="C126:G126"/>
    <mergeCell ref="C107:G107"/>
    <mergeCell ref="C41:E41"/>
    <mergeCell ref="F1:H1"/>
    <mergeCell ref="C119:G119"/>
    <mergeCell ref="I119:I131"/>
    <mergeCell ref="J119:J131"/>
    <mergeCell ref="C7:D7"/>
    <mergeCell ref="C8:D8"/>
    <mergeCell ref="H8:J8"/>
    <mergeCell ref="F6:J6"/>
    <mergeCell ref="F7:J7"/>
    <mergeCell ref="C6:D6"/>
    <mergeCell ref="I1:J1"/>
    <mergeCell ref="F4:J4"/>
    <mergeCell ref="F5:J5"/>
    <mergeCell ref="F8:G8"/>
    <mergeCell ref="D34:G34"/>
    <mergeCell ref="D38:G38"/>
    <mergeCell ref="H51:H64"/>
    <mergeCell ref="I44:I46"/>
    <mergeCell ref="C70:G70"/>
    <mergeCell ref="C64:G64"/>
    <mergeCell ref="C69:G69"/>
    <mergeCell ref="C52:G52"/>
    <mergeCell ref="F2:I2"/>
    <mergeCell ref="H15:H46"/>
    <mergeCell ref="J65:J75"/>
    <mergeCell ref="H11:J11"/>
    <mergeCell ref="H10:J10"/>
    <mergeCell ref="H12:J12"/>
    <mergeCell ref="D15:E15"/>
    <mergeCell ref="I15:I43"/>
    <mergeCell ref="C15:C16"/>
    <mergeCell ref="F10:G10"/>
    <mergeCell ref="F11:G11"/>
    <mergeCell ref="C14:G14"/>
    <mergeCell ref="C10:D10"/>
    <mergeCell ref="C11:D11"/>
    <mergeCell ref="C12:D12"/>
    <mergeCell ref="C71:G71"/>
    <mergeCell ref="C72:G72"/>
    <mergeCell ref="C73:G73"/>
    <mergeCell ref="F15:G15"/>
    <mergeCell ref="D18:G18"/>
    <mergeCell ref="D22:G22"/>
    <mergeCell ref="D29:G29"/>
    <mergeCell ref="I65:I75"/>
    <mergeCell ref="I51:I64"/>
    <mergeCell ref="J15:J46"/>
    <mergeCell ref="C51:G51"/>
    <mergeCell ref="B15:B43"/>
    <mergeCell ref="B95:B118"/>
    <mergeCell ref="B51:B64"/>
    <mergeCell ref="B65:B75"/>
    <mergeCell ref="B47:B50"/>
    <mergeCell ref="C50:G50"/>
    <mergeCell ref="B44:B46"/>
    <mergeCell ref="C48:G48"/>
    <mergeCell ref="C98:G98"/>
    <mergeCell ref="C43:G43"/>
    <mergeCell ref="C54:G54"/>
    <mergeCell ref="C56:G56"/>
    <mergeCell ref="C58:G58"/>
    <mergeCell ref="C59:G59"/>
    <mergeCell ref="C68:G68"/>
    <mergeCell ref="C66:G66"/>
    <mergeCell ref="C67:G67"/>
    <mergeCell ref="C74:G74"/>
    <mergeCell ref="C75:G75"/>
    <mergeCell ref="C77:G77"/>
    <mergeCell ref="C79:G79"/>
    <mergeCell ref="C81:G81"/>
    <mergeCell ref="C82:G82"/>
    <mergeCell ref="C83:G83"/>
    <mergeCell ref="C276:G276"/>
    <mergeCell ref="C277:G277"/>
    <mergeCell ref="C278:G278"/>
    <mergeCell ref="C279:G279"/>
    <mergeCell ref="C280:G280"/>
    <mergeCell ref="C281:G281"/>
    <mergeCell ref="C282:G282"/>
    <mergeCell ref="C283:G283"/>
    <mergeCell ref="C284:G284"/>
    <mergeCell ref="C285:G285"/>
    <mergeCell ref="C286:G286"/>
    <mergeCell ref="C287:G287"/>
    <mergeCell ref="C288:G288"/>
    <mergeCell ref="C289:G289"/>
    <mergeCell ref="C290:G290"/>
    <mergeCell ref="C291:G291"/>
    <mergeCell ref="C292:G292"/>
    <mergeCell ref="C293:G293"/>
    <mergeCell ref="C294:G294"/>
    <mergeCell ref="C295:G295"/>
    <mergeCell ref="C296:G296"/>
    <mergeCell ref="C297:G297"/>
    <mergeCell ref="C298:G298"/>
    <mergeCell ref="C299:G299"/>
    <mergeCell ref="C300:G300"/>
    <mergeCell ref="C301:G301"/>
    <mergeCell ref="C302:G302"/>
    <mergeCell ref="C303:G303"/>
    <mergeCell ref="C304:G304"/>
    <mergeCell ref="C305:G305"/>
    <mergeCell ref="C306:G306"/>
    <mergeCell ref="C307:G307"/>
    <mergeCell ref="C308:G308"/>
    <mergeCell ref="C309:G309"/>
    <mergeCell ref="C310:G310"/>
    <mergeCell ref="C311:G311"/>
    <mergeCell ref="C312:G312"/>
    <mergeCell ref="C313:G313"/>
    <mergeCell ref="C314:G314"/>
    <mergeCell ref="C315:G315"/>
    <mergeCell ref="C316:G316"/>
    <mergeCell ref="C317:G317"/>
    <mergeCell ref="C318:G318"/>
    <mergeCell ref="C319:G319"/>
    <mergeCell ref="C320:G320"/>
    <mergeCell ref="C321:G321"/>
    <mergeCell ref="C322:G322"/>
    <mergeCell ref="C323:G323"/>
    <mergeCell ref="C324:G324"/>
    <mergeCell ref="C431:G431"/>
    <mergeCell ref="C325:G325"/>
    <mergeCell ref="C326:G326"/>
    <mergeCell ref="C327:G327"/>
    <mergeCell ref="C328:G328"/>
    <mergeCell ref="C329:G329"/>
    <mergeCell ref="C330:G330"/>
    <mergeCell ref="C331:G331"/>
    <mergeCell ref="C332:G332"/>
    <mergeCell ref="C333:G333"/>
    <mergeCell ref="C334:G334"/>
    <mergeCell ref="C335:G335"/>
    <mergeCell ref="C336:G336"/>
    <mergeCell ref="C337:G337"/>
    <mergeCell ref="C338:G338"/>
    <mergeCell ref="C339:G339"/>
    <mergeCell ref="C340:G340"/>
    <mergeCell ref="C341:G341"/>
    <mergeCell ref="C342:G342"/>
    <mergeCell ref="C343:G343"/>
    <mergeCell ref="C344:G344"/>
    <mergeCell ref="C345:G345"/>
    <mergeCell ref="C346:G346"/>
    <mergeCell ref="C347:G347"/>
    <mergeCell ref="C348:G348"/>
    <mergeCell ref="C349:G349"/>
    <mergeCell ref="C350:G350"/>
    <mergeCell ref="C351:G351"/>
    <mergeCell ref="C352:G352"/>
    <mergeCell ref="C353:G353"/>
    <mergeCell ref="C354:G354"/>
    <mergeCell ref="C355:G355"/>
    <mergeCell ref="C356:G356"/>
    <mergeCell ref="C357:G357"/>
    <mergeCell ref="C358:G358"/>
    <mergeCell ref="C359:G359"/>
    <mergeCell ref="C360:G360"/>
    <mergeCell ref="C361:G361"/>
    <mergeCell ref="C362:G362"/>
    <mergeCell ref="C363:G363"/>
    <mergeCell ref="C364:G364"/>
    <mergeCell ref="C365:G365"/>
    <mergeCell ref="C366:G366"/>
    <mergeCell ref="C367:G367"/>
    <mergeCell ref="C368:G368"/>
    <mergeCell ref="C369:G369"/>
    <mergeCell ref="C370:G370"/>
    <mergeCell ref="C371:G371"/>
    <mergeCell ref="C372:G372"/>
    <mergeCell ref="C373:G373"/>
    <mergeCell ref="C374:G374"/>
    <mergeCell ref="C375:G375"/>
    <mergeCell ref="C376:G376"/>
    <mergeCell ref="C377:G377"/>
    <mergeCell ref="C378:G378"/>
    <mergeCell ref="C379:G379"/>
    <mergeCell ref="C397:G397"/>
    <mergeCell ref="C398:G398"/>
    <mergeCell ref="C399:G399"/>
    <mergeCell ref="C400:G400"/>
    <mergeCell ref="C401:G401"/>
    <mergeCell ref="C402:G402"/>
    <mergeCell ref="C403:G403"/>
    <mergeCell ref="C404:G404"/>
    <mergeCell ref="C389:G389"/>
    <mergeCell ref="C390:G390"/>
    <mergeCell ref="C391:G391"/>
    <mergeCell ref="C392:G392"/>
    <mergeCell ref="C393:G393"/>
    <mergeCell ref="C380:G380"/>
    <mergeCell ref="C381:G381"/>
    <mergeCell ref="C382:G382"/>
    <mergeCell ref="C383:G383"/>
    <mergeCell ref="C384:G384"/>
    <mergeCell ref="C385:G385"/>
    <mergeCell ref="C386:G386"/>
    <mergeCell ref="C387:G387"/>
    <mergeCell ref="C388:G388"/>
    <mergeCell ref="C211:G211"/>
    <mergeCell ref="C212:G212"/>
    <mergeCell ref="C213:G213"/>
    <mergeCell ref="C214:G214"/>
    <mergeCell ref="C215:G215"/>
    <mergeCell ref="C216:G216"/>
    <mergeCell ref="C217:G217"/>
    <mergeCell ref="C218:G218"/>
    <mergeCell ref="C219:G219"/>
    <mergeCell ref="C426:G426"/>
    <mergeCell ref="C427:G427"/>
    <mergeCell ref="C428:G428"/>
    <mergeCell ref="C405:G405"/>
    <mergeCell ref="C406:G406"/>
    <mergeCell ref="C407:G407"/>
    <mergeCell ref="C408:G408"/>
    <mergeCell ref="C409:G409"/>
    <mergeCell ref="C410:G410"/>
    <mergeCell ref="C411:G411"/>
    <mergeCell ref="C412:G412"/>
    <mergeCell ref="C203:G203"/>
    <mergeCell ref="C204:G204"/>
    <mergeCell ref="C205:G205"/>
    <mergeCell ref="C206:G206"/>
    <mergeCell ref="C207:G207"/>
    <mergeCell ref="C208:G208"/>
    <mergeCell ref="C209:G209"/>
    <mergeCell ref="C429:G429"/>
    <mergeCell ref="C430:G430"/>
    <mergeCell ref="C414:G414"/>
    <mergeCell ref="C415:G415"/>
    <mergeCell ref="C416:G416"/>
    <mergeCell ref="C417:G417"/>
    <mergeCell ref="C418:G418"/>
    <mergeCell ref="C419:G419"/>
    <mergeCell ref="C420:G420"/>
    <mergeCell ref="C421:G421"/>
    <mergeCell ref="C422:G422"/>
    <mergeCell ref="C394:G394"/>
    <mergeCell ref="C395:G395"/>
    <mergeCell ref="C210:G210"/>
    <mergeCell ref="C423:G423"/>
    <mergeCell ref="C424:G424"/>
    <mergeCell ref="C425:G425"/>
    <mergeCell ref="C194:G194"/>
    <mergeCell ref="C195:G195"/>
    <mergeCell ref="C196:G196"/>
    <mergeCell ref="C197:G197"/>
    <mergeCell ref="C198:G198"/>
    <mergeCell ref="C199:G199"/>
    <mergeCell ref="C200:G200"/>
    <mergeCell ref="C201:G201"/>
    <mergeCell ref="C202:G202"/>
    <mergeCell ref="I157:I163"/>
    <mergeCell ref="J157:J163"/>
    <mergeCell ref="C163:G163"/>
    <mergeCell ref="C171:G171"/>
    <mergeCell ref="C162:G162"/>
    <mergeCell ref="C160:G160"/>
    <mergeCell ref="C158:G158"/>
    <mergeCell ref="C159:G159"/>
    <mergeCell ref="C169:G169"/>
    <mergeCell ref="C164:G164"/>
    <mergeCell ref="C165:G165"/>
    <mergeCell ref="C161:G161"/>
    <mergeCell ref="C166:G166"/>
    <mergeCell ref="C168:G168"/>
    <mergeCell ref="D35:G36"/>
    <mergeCell ref="C246:G246"/>
    <mergeCell ref="C247:G247"/>
    <mergeCell ref="C248:G248"/>
    <mergeCell ref="C249:G249"/>
    <mergeCell ref="C250:G250"/>
    <mergeCell ref="C251:G251"/>
    <mergeCell ref="C252:G252"/>
    <mergeCell ref="C253:G253"/>
    <mergeCell ref="C49:G49"/>
    <mergeCell ref="C157:G157"/>
    <mergeCell ref="C133:G133"/>
    <mergeCell ref="C147:G147"/>
    <mergeCell ref="C153:G153"/>
    <mergeCell ref="C155:G155"/>
    <mergeCell ref="C117:G117"/>
    <mergeCell ref="C93:G93"/>
    <mergeCell ref="C111:G111"/>
    <mergeCell ref="C112:G112"/>
    <mergeCell ref="C114:G114"/>
    <mergeCell ref="C116:G116"/>
    <mergeCell ref="C96:G96"/>
    <mergeCell ref="C97:G97"/>
    <mergeCell ref="C233:G233"/>
    <mergeCell ref="B1:C4"/>
    <mergeCell ref="C134:G134"/>
    <mergeCell ref="C136:G136"/>
    <mergeCell ref="C135:G135"/>
    <mergeCell ref="C137:G137"/>
    <mergeCell ref="C138:G138"/>
    <mergeCell ref="C139:G139"/>
    <mergeCell ref="C254:G254"/>
    <mergeCell ref="C255:G255"/>
    <mergeCell ref="D1:D3"/>
    <mergeCell ref="B157:B163"/>
    <mergeCell ref="C101:G101"/>
    <mergeCell ref="C105:G105"/>
    <mergeCell ref="C109:G109"/>
    <mergeCell ref="C113:G113"/>
    <mergeCell ref="C115:G115"/>
    <mergeCell ref="C238:G238"/>
    <mergeCell ref="C239:G239"/>
    <mergeCell ref="C240:G240"/>
    <mergeCell ref="C241:G241"/>
    <mergeCell ref="C229:G229"/>
    <mergeCell ref="C230:G230"/>
    <mergeCell ref="C231:G231"/>
    <mergeCell ref="C232:G232"/>
    <mergeCell ref="B507:J507"/>
    <mergeCell ref="C263:G263"/>
    <mergeCell ref="C264:G264"/>
    <mergeCell ref="C265:G265"/>
    <mergeCell ref="C266:G266"/>
    <mergeCell ref="C267:G267"/>
    <mergeCell ref="C256:G256"/>
    <mergeCell ref="C257:G257"/>
    <mergeCell ref="C258:G258"/>
    <mergeCell ref="C259:G259"/>
    <mergeCell ref="C260:G260"/>
    <mergeCell ref="C261:G261"/>
    <mergeCell ref="C262:G262"/>
    <mergeCell ref="C441:G441"/>
    <mergeCell ref="C442:G442"/>
    <mergeCell ref="C443:G443"/>
    <mergeCell ref="C452:G452"/>
    <mergeCell ref="C444:G444"/>
    <mergeCell ref="C445:G445"/>
    <mergeCell ref="C446:G446"/>
    <mergeCell ref="C447:G447"/>
    <mergeCell ref="C451:G451"/>
    <mergeCell ref="C413:G413"/>
    <mergeCell ref="C396:G396"/>
    <mergeCell ref="B447:B450"/>
    <mergeCell ref="H447:H450"/>
    <mergeCell ref="I447:I450"/>
    <mergeCell ref="J447:J450"/>
    <mergeCell ref="C448:G448"/>
    <mergeCell ref="C449:G449"/>
    <mergeCell ref="C450:G450"/>
    <mergeCell ref="B185:J185"/>
    <mergeCell ref="B186:J186"/>
    <mergeCell ref="C234:G234"/>
    <mergeCell ref="C235:G235"/>
    <mergeCell ref="C236:G236"/>
    <mergeCell ref="C237:G237"/>
    <mergeCell ref="C220:G220"/>
    <mergeCell ref="C221:G221"/>
    <mergeCell ref="C222:G222"/>
    <mergeCell ref="C223:G223"/>
    <mergeCell ref="C224:G224"/>
    <mergeCell ref="C225:G225"/>
    <mergeCell ref="C226:G226"/>
    <mergeCell ref="C227:G227"/>
    <mergeCell ref="C228:G228"/>
    <mergeCell ref="C192:G192"/>
    <mergeCell ref="C193:G193"/>
  </mergeCells>
  <phoneticPr fontId="120" type="noConversion"/>
  <conditionalFormatting sqref="B507">
    <cfRule type="expression" dxfId="15" priority="1">
      <formula>$P$2=31</formula>
    </cfRule>
  </conditionalFormatting>
  <conditionalFormatting sqref="F1 F4:J8 B6:D6 B7:B8 B10:B12 C15:G15 C18 C22 C29 C34 C38 B189 B433 B454 B459">
    <cfRule type="expression" dxfId="14" priority="34">
      <formula>$P$2=31</formula>
    </cfRule>
  </conditionalFormatting>
  <conditionalFormatting sqref="I1:J1 D4 C8:D8">
    <cfRule type="expression" dxfId="13" priority="2">
      <formula>$P$2=31</formula>
    </cfRule>
  </conditionalFormatting>
  <conditionalFormatting sqref="I14:J14">
    <cfRule type="expression" dxfId="12" priority="6">
      <formula>$O$12=TRUE</formula>
    </cfRule>
  </conditionalFormatting>
  <conditionalFormatting sqref="J15:J46 I47:J175">
    <cfRule type="expression" dxfId="11" priority="7">
      <formula>$O$12=TRUE</formula>
    </cfRule>
  </conditionalFormatting>
  <pageMargins left="0.39370078740157483" right="0.39370078740157483" top="0.47244094488188981" bottom="1.1811023622047245" header="0" footer="0.31496062992125984"/>
  <pageSetup paperSize="9" scale="73" fitToHeight="0" orientation="portrait" r:id="rId1"/>
  <headerFooter>
    <oddFooter>&amp;C&amp;G&amp;R&amp;"Arial Narrow,Normal"&amp;K00+000&amp;P/&amp;N</oddFooter>
  </headerFooter>
  <rowBreaks count="1" manualBreakCount="1">
    <brk id="463"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42567" r:id="rId5" name="Drop Down 14887">
              <controlPr defaultSize="0" autoLine="0" autoPict="0">
                <anchor moveWithCells="1">
                  <from>
                    <xdr:col>10</xdr:col>
                    <xdr:colOff>447675</xdr:colOff>
                    <xdr:row>0</xdr:row>
                    <xdr:rowOff>95250</xdr:rowOff>
                  </from>
                  <to>
                    <xdr:col>12</xdr:col>
                    <xdr:colOff>733425</xdr:colOff>
                    <xdr:row>1</xdr:row>
                    <xdr:rowOff>161925</xdr:rowOff>
                  </to>
                </anchor>
              </controlPr>
            </control>
          </mc:Choice>
        </mc:AlternateContent>
        <mc:AlternateContent xmlns:mc="http://schemas.openxmlformats.org/markup-compatibility/2006">
          <mc:Choice Requires="x14">
            <control shapeId="342569" r:id="rId6" name="Check Box 14889">
              <controlPr defaultSize="0" autoFill="0" autoLine="0" autoPict="0">
                <anchor moveWithCells="1">
                  <from>
                    <xdr:col>10</xdr:col>
                    <xdr:colOff>171450</xdr:colOff>
                    <xdr:row>9</xdr:row>
                    <xdr:rowOff>238125</xdr:rowOff>
                  </from>
                  <to>
                    <xdr:col>11</xdr:col>
                    <xdr:colOff>352425</xdr:colOff>
                    <xdr:row>12</xdr:row>
                    <xdr:rowOff>38100</xdr:rowOff>
                  </to>
                </anchor>
              </controlPr>
            </control>
          </mc:Choice>
        </mc:AlternateContent>
        <mc:AlternateContent xmlns:mc="http://schemas.openxmlformats.org/markup-compatibility/2006">
          <mc:Choice Requires="x14">
            <control shapeId="342570" r:id="rId7" name="Check Box 14890">
              <controlPr defaultSize="0" autoFill="0" autoLine="0" autoPict="0">
                <anchor moveWithCells="1">
                  <from>
                    <xdr:col>11</xdr:col>
                    <xdr:colOff>0</xdr:colOff>
                    <xdr:row>45</xdr:row>
                    <xdr:rowOff>238125</xdr:rowOff>
                  </from>
                  <to>
                    <xdr:col>12</xdr:col>
                    <xdr:colOff>28575</xdr:colOff>
                    <xdr:row>48</xdr:row>
                    <xdr:rowOff>28575</xdr:rowOff>
                  </to>
                </anchor>
              </controlPr>
            </control>
          </mc:Choice>
        </mc:AlternateContent>
        <mc:AlternateContent xmlns:mc="http://schemas.openxmlformats.org/markup-compatibility/2006">
          <mc:Choice Requires="x14">
            <control shapeId="342575" r:id="rId8" name="Drop Down 14895">
              <controlPr defaultSize="0" autoLine="0" autoPict="0">
                <anchor moveWithCells="1">
                  <from>
                    <xdr:col>11</xdr:col>
                    <xdr:colOff>19050</xdr:colOff>
                    <xdr:row>39</xdr:row>
                    <xdr:rowOff>133350</xdr:rowOff>
                  </from>
                  <to>
                    <xdr:col>12</xdr:col>
                    <xdr:colOff>1019175</xdr:colOff>
                    <xdr:row>42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CB34-D640-4600-8FB7-228E0171F20C}">
  <sheetPr filterMode="1">
    <tabColor theme="0" tint="-0.249977111117893"/>
    <pageSetUpPr fitToPage="1"/>
  </sheetPr>
  <dimension ref="A1:H253"/>
  <sheetViews>
    <sheetView showGridLines="0" zoomScale="90" zoomScaleNormal="90" workbookViewId="0">
      <selection activeCell="H2" sqref="H2"/>
    </sheetView>
  </sheetViews>
  <sheetFormatPr baseColWidth="10" defaultColWidth="11.42578125" defaultRowHeight="15.75"/>
  <cols>
    <col min="1" max="1" width="22.7109375" style="125" customWidth="1"/>
    <col min="2" max="2" width="35.140625" style="125" customWidth="1"/>
    <col min="3" max="3" width="45.85546875" style="125" customWidth="1"/>
    <col min="4" max="4" width="7.5703125" style="125" customWidth="1"/>
    <col min="5" max="5" width="18.5703125" style="125" customWidth="1"/>
    <col min="6" max="7" width="17" style="125" customWidth="1"/>
    <col min="8" max="9" width="21.85546875" style="125" customWidth="1"/>
    <col min="10" max="10" width="11.85546875" style="125" bestFit="1" customWidth="1"/>
    <col min="11" max="16384" width="11.42578125" style="125"/>
  </cols>
  <sheetData>
    <row r="1" spans="1:8" ht="16.5" thickBot="1">
      <c r="E1" s="141" t="s">
        <v>1206</v>
      </c>
    </row>
    <row r="2" spans="1:8" ht="57" customHeight="1">
      <c r="A2" s="1477" t="e" vm="1">
        <f>INDEX(ER2A!$E$1:$E$13,ER2A!$B$17)</f>
        <v>#VALUE!</v>
      </c>
      <c r="B2" s="1477"/>
      <c r="C2" s="1478" t="str">
        <f>INDEX(ER2A!$F$1:$F$13,ER2A!$B$17)</f>
        <v>ER2A SUD EST
44 rue Ferdinand de Lesseps
26000 VALENCE
04 75 59 54 62</v>
      </c>
      <c r="D2" s="653"/>
      <c r="E2" s="653"/>
    </row>
    <row r="3" spans="1:8" ht="56.25" customHeight="1" thickBot="1">
      <c r="A3" s="1477"/>
      <c r="B3" s="1477"/>
      <c r="C3" s="1479"/>
      <c r="D3" s="653"/>
      <c r="E3" s="653"/>
    </row>
    <row r="4" spans="1:8" ht="8.25" customHeight="1" thickBot="1">
      <c r="A4" s="643"/>
      <c r="B4" s="643"/>
      <c r="C4" s="654"/>
      <c r="D4" s="653"/>
      <c r="E4" s="653"/>
    </row>
    <row r="5" spans="1:8" ht="24" customHeight="1" thickBot="1">
      <c r="A5" s="646" t="s">
        <v>946</v>
      </c>
      <c r="B5" s="644" t="str">
        <f>'CHIFFRAGE GE'!F1&amp;"-"&amp;'CHIFFRAGE GE'!G1</f>
        <v>0-26</v>
      </c>
      <c r="C5" s="129"/>
      <c r="D5" s="36"/>
      <c r="E5" s="36"/>
    </row>
    <row r="6" spans="1:8" ht="5.25" customHeight="1" thickBot="1">
      <c r="A6" s="646"/>
      <c r="B6" s="128"/>
      <c r="C6" s="129"/>
      <c r="D6" s="36"/>
      <c r="E6" s="36"/>
    </row>
    <row r="7" spans="1:8" ht="24" customHeight="1" thickBot="1">
      <c r="A7" s="646" t="s">
        <v>1056</v>
      </c>
      <c r="B7" s="644" t="str">
        <f>'DEVIS CLT - SE'!C15</f>
        <v>KD110</v>
      </c>
      <c r="C7" s="129"/>
      <c r="D7" s="36"/>
      <c r="E7" s="36"/>
    </row>
    <row r="8" spans="1:8" ht="24" customHeight="1">
      <c r="A8" s="646" t="s">
        <v>448</v>
      </c>
      <c r="B8" s="640" t="str">
        <f>F8&amp;" "&amp;G8</f>
        <v>4P TT</v>
      </c>
      <c r="C8" s="647"/>
      <c r="D8" s="36"/>
      <c r="E8" s="36"/>
      <c r="F8" s="132" t="str">
        <f>IF(ISBLANK(#REF!),"3P","4P")</f>
        <v>4P</v>
      </c>
      <c r="G8" s="133" t="str">
        <f>'DEVIS CLT - SE'!D27</f>
        <v>TT</v>
      </c>
    </row>
    <row r="9" spans="1:8" ht="24" customHeight="1" thickBot="1">
      <c r="A9" s="646" t="s">
        <v>2583</v>
      </c>
      <c r="B9" s="648">
        <v>46037</v>
      </c>
      <c r="C9" s="649">
        <f>IF(B9="","",_xlfn.ISOWEEKNUM(B9))</f>
        <v>3</v>
      </c>
      <c r="D9" s="36"/>
      <c r="E9" s="36"/>
      <c r="F9" s="130" t="s">
        <v>1208</v>
      </c>
      <c r="G9" s="130"/>
      <c r="H9" s="131"/>
    </row>
    <row r="10" spans="1:8" ht="24" customHeight="1" thickBot="1">
      <c r="A10" s="646" t="s">
        <v>1200</v>
      </c>
      <c r="B10" s="645" t="str">
        <f>LEFT('CHIFFRAGE GE'!F5,2)</f>
        <v xml:space="preserve"> -</v>
      </c>
      <c r="C10" s="143"/>
      <c r="D10" s="36"/>
      <c r="E10" s="36"/>
    </row>
    <row r="12" spans="1:8" s="127" customFormat="1" ht="25.5" customHeight="1">
      <c r="A12" s="650" t="s">
        <v>749</v>
      </c>
      <c r="B12" s="1480" t="str">
        <f>B7</f>
        <v>KD110</v>
      </c>
      <c r="C12" s="1480"/>
      <c r="D12" s="1480"/>
      <c r="E12" s="650" t="s">
        <v>532</v>
      </c>
      <c r="F12" s="139" t="s">
        <v>1210</v>
      </c>
      <c r="G12" s="138"/>
      <c r="H12" s="125"/>
    </row>
    <row r="13" spans="1:8" ht="24.95" customHeight="1">
      <c r="A13" s="641" t="str">
        <f>IF('CHIFFRAGE GE'!A23="x",'CHIFFRAGE GE'!I23,"")</f>
        <v>II_F</v>
      </c>
      <c r="B13" s="1474" t="str">
        <f>IF('CHIFFRAGE GE'!A23="x",'CHIFFRAGE GE'!C23,"")</f>
        <v xml:space="preserve">Version Compact avec radiateur et ventilateur attelé, démareur électrique avec batterie, silencieux 9 dB séparé,
         fitre à air sec, sécurités PH et TE, réservoir GO intégré au chassis. </v>
      </c>
      <c r="C13" s="1475"/>
      <c r="D13" s="1476"/>
      <c r="E13" s="150">
        <f>IF('CHIFFRAGE GE'!A23="x",'CHIFFRAGE GE'!F23,"")</f>
        <v>23712</v>
      </c>
    </row>
    <row r="14" spans="1:8" ht="24.95" customHeight="1">
      <c r="A14" s="641" t="str">
        <f>IF('CHIFFRAGE GE'!A24="x",'CHIFFRAGE GE'!I24,"")</f>
        <v>SIM</v>
      </c>
      <c r="B14" s="1474" t="str">
        <f>IF('CHIFFRAGE GE'!A24="x",'CHIFFRAGE GE'!C24,"")</f>
        <v xml:space="preserve">Capot extérieur SILENT (Version IV_F) - </v>
      </c>
      <c r="C14" s="1475"/>
      <c r="D14" s="1476"/>
      <c r="E14" s="150">
        <f>IF('CHIFFRAGE GE'!A24="x",'CHIFFRAGE GE'!F24,"")</f>
        <v>3246</v>
      </c>
    </row>
    <row r="15" spans="1:8" ht="24.95" customHeight="1">
      <c r="A15" s="641" t="str">
        <f>IF('CHIFFRAGE GE'!A26="x",'CHIFFRAGE GE'!I26,"")</f>
        <v>FD12</v>
      </c>
      <c r="B15" s="1474" t="str">
        <f>IF('CHIFFRAGE GE'!A26="x",'CHIFFRAGE GE'!C26,"")</f>
        <v>Réservoir châssis 24h</v>
      </c>
      <c r="C15" s="1475"/>
      <c r="D15" s="1476"/>
      <c r="E15" s="150">
        <f>IF('CHIFFRAGE GE'!A26="x",'CHIFFRAGE GE'!F26,"")</f>
        <v>4350</v>
      </c>
    </row>
    <row r="16" spans="1:8" ht="24.95" hidden="1" customHeight="1">
      <c r="A16" s="641" t="str">
        <f>IF('CHIFFRAGE GE'!A27="x",'CHIFFRAGE GE'!I27,"")</f>
        <v/>
      </c>
      <c r="B16" s="1474" t="str">
        <f>IF('CHIFFRAGE GE'!A27="x",'CHIFFRAGE GE'!C27,"")</f>
        <v/>
      </c>
      <c r="C16" s="1475"/>
      <c r="D16" s="1476"/>
      <c r="E16" s="150" t="str">
        <f>IF('CHIFFRAGE GE'!A27="x",'CHIFFRAGE GE'!F27,"")</f>
        <v/>
      </c>
    </row>
    <row r="17" spans="1:5" ht="24.95" hidden="1" customHeight="1">
      <c r="A17" s="641" t="str">
        <f>IF('CHIFFRAGE GE'!A28="x",'CHIFFRAGE GE'!I28,"")</f>
        <v/>
      </c>
      <c r="B17" s="1474" t="str">
        <f>IF('CHIFFRAGE GE'!A28="x",'CHIFFRAGE GE'!C28,"")</f>
        <v/>
      </c>
      <c r="C17" s="1475"/>
      <c r="D17" s="1476"/>
      <c r="E17" s="150" t="str">
        <f>IF('CHIFFRAGE GE'!A28="x",'CHIFFRAGE GE'!F28,"")</f>
        <v/>
      </c>
    </row>
    <row r="18" spans="1:5" ht="24.95" hidden="1" customHeight="1">
      <c r="A18" s="641" t="str">
        <f>IF('CHIFFRAGE GE'!A29="x",'CHIFFRAGE GE'!I29,"")</f>
        <v/>
      </c>
      <c r="B18" s="1474" t="str">
        <f>IF('CHIFFRAGE GE'!A29="x",'CHIFFRAGE GE'!C29,"")</f>
        <v/>
      </c>
      <c r="C18" s="1475"/>
      <c r="D18" s="1476"/>
      <c r="E18" s="150" t="str">
        <f>IF('CHIFFRAGE GE'!A29="x",'CHIFFRAGE GE'!F29,"")</f>
        <v/>
      </c>
    </row>
    <row r="19" spans="1:5" ht="24.95" customHeight="1">
      <c r="A19" s="641" t="str">
        <f>IF('CHIFFRAGE GE'!A30="x",'CHIFFRAGE GE'!I30,"")</f>
        <v>CN11</v>
      </c>
      <c r="B19" s="1474" t="str">
        <f>IF('CHIFFRAGE GE'!A30="x",'CHIFFRAGE GE'!C30,"")</f>
        <v xml:space="preserve">Arceau de levage monté sur groupe - Arceau levage - </v>
      </c>
      <c r="C19" s="1475"/>
      <c r="D19" s="1476"/>
      <c r="E19" s="150">
        <f>IF('CHIFFRAGE GE'!A30="x",'CHIFFRAGE GE'!F30,"")</f>
        <v>794</v>
      </c>
    </row>
    <row r="20" spans="1:5" ht="24.95" hidden="1" customHeight="1">
      <c r="A20" s="641" t="str">
        <f>IF('CHIFFRAGE GE'!A31="x",'CHIFFRAGE GE'!I31,"")</f>
        <v/>
      </c>
      <c r="B20" s="1474" t="str">
        <f>IF('CHIFFRAGE GE'!A31="x",'CHIFFRAGE GE'!C31,"")</f>
        <v/>
      </c>
      <c r="C20" s="1475"/>
      <c r="D20" s="1476"/>
      <c r="E20" s="150" t="str">
        <f>IF('CHIFFRAGE GE'!A31="x",'CHIFFRAGE GE'!F31,"")</f>
        <v/>
      </c>
    </row>
    <row r="21" spans="1:5" ht="24.95" customHeight="1">
      <c r="A21" s="641" t="str">
        <f>IF('CHIFFRAGE GE'!A32="x",'CHIFFRAGE GE'!I32,"")</f>
        <v>CEL02</v>
      </c>
      <c r="B21" s="1474" t="str">
        <f>IF('CHIFFRAGE GE'!A32="x",'CHIFFRAGE GE'!C32,"")</f>
        <v>Grille de protection des parties chaudes (Norme CE ISO 8528-13) - FAUX</v>
      </c>
      <c r="C21" s="1475"/>
      <c r="D21" s="1476"/>
      <c r="E21" s="150">
        <f>IF('CHIFFRAGE GE'!A32="x",'CHIFFRAGE GE'!F32,"")</f>
        <v>393</v>
      </c>
    </row>
    <row r="22" spans="1:5" ht="24.95" hidden="1" customHeight="1">
      <c r="A22" s="641" t="str">
        <f>IF('CHIFFRAGE GE'!A33="x",'CHIFFRAGE GE'!I33,"")</f>
        <v/>
      </c>
      <c r="B22" s="1474" t="str">
        <f>IF('CHIFFRAGE GE'!A33="x",'CHIFFRAGE GE'!C33,"")</f>
        <v/>
      </c>
      <c r="C22" s="1475"/>
      <c r="D22" s="1476"/>
      <c r="E22" s="150" t="str">
        <f>IF('CHIFFRAGE GE'!A33="x",'CHIFFRAGE GE'!F33,"")</f>
        <v/>
      </c>
    </row>
    <row r="23" spans="1:5" ht="24.95" hidden="1" customHeight="1">
      <c r="A23" s="641" t="str">
        <f>IF('CHIFFRAGE GE'!A34="x",'CHIFFRAGE GE'!I34,"")</f>
        <v>CN09</v>
      </c>
      <c r="B23" s="1474" t="str">
        <f>IF('CHIFFRAGE GE'!A34="x",'CHIFFRAGE GE'!C34,"")</f>
        <v>Conformité niveau sonore avec Directive 2000/14/CE (Attention délais) - FAUX</v>
      </c>
      <c r="C23" s="1475"/>
      <c r="D23" s="1476"/>
      <c r="E23" s="150" t="str">
        <f>IF('CHIFFRAGE GE'!A34="x",'CHIFFRAGE GE'!F34,"")</f>
        <v>Std</v>
      </c>
    </row>
    <row r="24" spans="1:5" ht="24.95" customHeight="1">
      <c r="A24" s="641" t="str">
        <f>IF('CHIFFRAGE GE'!A35="x",'CHIFFRAGE GE'!I35,"")</f>
        <v>CA300</v>
      </c>
      <c r="B24" s="1474" t="str">
        <f>IF('CHIFFRAGE GE'!A35="x",'CHIFFRAGE GE'!C35,"")</f>
        <v xml:space="preserve">Prédisposition pour démarrage automatique sur ordre extérieur - </v>
      </c>
      <c r="C24" s="1475"/>
      <c r="D24" s="1476"/>
      <c r="E24" s="150" t="str">
        <f>IF('CHIFFRAGE GE'!A35="x",'CHIFFRAGE GE'!F35,"")</f>
        <v>Std</v>
      </c>
    </row>
    <row r="25" spans="1:5" ht="24.95" customHeight="1">
      <c r="A25" s="641" t="str">
        <f>IF('CHIFFRAGE GE'!A36="x",'CHIFFRAGE GE'!I36,"")</f>
        <v/>
      </c>
      <c r="B25" s="1474" t="str">
        <f>IF('CHIFFRAGE GE'!A36="x",'CHIFFRAGE GE'!C36,"")</f>
        <v/>
      </c>
      <c r="C25" s="1475"/>
      <c r="D25" s="1476"/>
      <c r="E25" s="150" t="str">
        <f>IF('CHIFFRAGE GE'!A36="x",'CHIFFRAGE GE'!F36,"")</f>
        <v/>
      </c>
    </row>
    <row r="26" spans="1:5" ht="24.95" customHeight="1">
      <c r="A26" s="641" t="str">
        <f>IF('CHIFFRAGE GE'!A37="x",'CHIFFRAGE GE'!I37,"")</f>
        <v>CA303</v>
      </c>
      <c r="B26" s="1474" t="str">
        <f>IF('CHIFFRAGE GE'!A37="x",'CHIFFRAGE GE'!C37,"")</f>
        <v xml:space="preserve">Pack AUTO (chargeur de batterie +
résistance moteur) - </v>
      </c>
      <c r="C26" s="1475"/>
      <c r="D26" s="1476"/>
      <c r="E26" s="150">
        <f>IF('CHIFFRAGE GE'!A37="x",'CHIFFRAGE GE'!F37,"")</f>
        <v>406</v>
      </c>
    </row>
    <row r="27" spans="1:5" ht="24.95" hidden="1" customHeight="1">
      <c r="A27" s="641" t="str">
        <f>IF('CHIFFRAGE GE'!A38="x",'CHIFFRAGE GE'!I38,"")</f>
        <v/>
      </c>
      <c r="B27" s="1474" t="str">
        <f>IF('CHIFFRAGE GE'!A38="x",'CHIFFRAGE GE'!C38,"")</f>
        <v/>
      </c>
      <c r="C27" s="1475"/>
      <c r="D27" s="1476"/>
      <c r="E27" s="150" t="str">
        <f>IF('CHIFFRAGE GE'!A38="x",'CHIFFRAGE GE'!F38,"")</f>
        <v/>
      </c>
    </row>
    <row r="28" spans="1:5" ht="24.95" hidden="1" customHeight="1">
      <c r="A28" s="641" t="str">
        <f>IF('CHIFFRAGE GE'!A39="x",'CHIFFRAGE GE'!I39,"")</f>
        <v>A303</v>
      </c>
      <c r="B28" s="1474" t="str">
        <f>IF('CHIFFRAGE GE'!A39="x",'CHIFFRAGE GE'!C39,"")</f>
        <v xml:space="preserve">APM303 - </v>
      </c>
      <c r="C28" s="1475"/>
      <c r="D28" s="1476"/>
      <c r="E28" s="150" t="str">
        <f>IF('CHIFFRAGE GE'!A39="x",'CHIFFRAGE GE'!F39,"")</f>
        <v>Std</v>
      </c>
    </row>
    <row r="29" spans="1:5" ht="24.95" hidden="1" customHeight="1">
      <c r="A29" s="641" t="str">
        <f>IF('CHIFFRAGE GE'!A40="x",'CHIFFRAGE GE'!I40,"")</f>
        <v/>
      </c>
      <c r="B29" s="1474" t="str">
        <f>IF('CHIFFRAGE GE'!A40="x",'CHIFFRAGE GE'!C40,"")</f>
        <v/>
      </c>
      <c r="C29" s="1475"/>
      <c r="D29" s="1476"/>
      <c r="E29" s="150" t="str">
        <f>IF('CHIFFRAGE GE'!A40="x",'CHIFFRAGE GE'!F40,"")</f>
        <v/>
      </c>
    </row>
    <row r="30" spans="1:5" ht="24.95" hidden="1" customHeight="1">
      <c r="A30" s="641" t="str">
        <f>IF('CHIFFRAGE GE'!A41="x",'CHIFFRAGE GE'!I41,"")</f>
        <v/>
      </c>
      <c r="B30" s="1474" t="str">
        <f>IF('CHIFFRAGE GE'!A41="x",'CHIFFRAGE GE'!C41,"")</f>
        <v/>
      </c>
      <c r="C30" s="1475"/>
      <c r="D30" s="1476"/>
      <c r="E30" s="150" t="str">
        <f>IF('CHIFFRAGE GE'!A41="x",'CHIFFRAGE GE'!F41,"")</f>
        <v/>
      </c>
    </row>
    <row r="31" spans="1:5" ht="24.95" hidden="1" customHeight="1">
      <c r="A31" s="641" t="str">
        <f>IF('CHIFFRAGE GE'!A42="x",'CHIFFRAGE GE'!I42,"")</f>
        <v/>
      </c>
      <c r="B31" s="1474" t="str">
        <f>IF('CHIFFRAGE GE'!A42="x",'CHIFFRAGE GE'!C42,"")</f>
        <v/>
      </c>
      <c r="C31" s="1475"/>
      <c r="D31" s="1476"/>
      <c r="E31" s="150" t="str">
        <f>IF('CHIFFRAGE GE'!A42="x",'CHIFFRAGE GE'!F42,"")</f>
        <v/>
      </c>
    </row>
    <row r="32" spans="1:5" ht="24.95" hidden="1" customHeight="1">
      <c r="A32" s="641" t="str">
        <f>IF('CHIFFRAGE GE'!A43="x",'CHIFFRAGE GE'!I43,"")</f>
        <v/>
      </c>
      <c r="B32" s="1474" t="str">
        <f>IF('CHIFFRAGE GE'!A43="x",'CHIFFRAGE GE'!C43,"")</f>
        <v/>
      </c>
      <c r="C32" s="1475"/>
      <c r="D32" s="1476"/>
      <c r="E32" s="150" t="str">
        <f>IF('CHIFFRAGE GE'!A43="x",'CHIFFRAGE GE'!F43,"")</f>
        <v/>
      </c>
    </row>
    <row r="33" spans="1:5" ht="24.95" hidden="1" customHeight="1">
      <c r="A33" s="641" t="str">
        <f>IF('CHIFFRAGE GE'!A44="x",'CHIFFRAGE GE'!I44,"")</f>
        <v/>
      </c>
      <c r="B33" s="1474" t="str">
        <f>IF('CHIFFRAGE GE'!A44="x",'CHIFFRAGE GE'!C44,"")</f>
        <v/>
      </c>
      <c r="C33" s="1475"/>
      <c r="D33" s="1476"/>
      <c r="E33" s="150" t="str">
        <f>IF('CHIFFRAGE GE'!A44="x",'CHIFFRAGE GE'!F44,"")</f>
        <v/>
      </c>
    </row>
    <row r="34" spans="1:5" ht="24.95" hidden="1" customHeight="1">
      <c r="A34" s="641" t="str">
        <f>IF('CHIFFRAGE GE'!A45="x",'CHIFFRAGE GE'!I45,"")</f>
        <v/>
      </c>
      <c r="B34" s="1474" t="str">
        <f>IF('CHIFFRAGE GE'!A45="x",'CHIFFRAGE GE'!C45,"")</f>
        <v/>
      </c>
      <c r="C34" s="1475"/>
      <c r="D34" s="1476"/>
      <c r="E34" s="150" t="str">
        <f>IF('CHIFFRAGE GE'!A45="x",'CHIFFRAGE GE'!F45,"")</f>
        <v/>
      </c>
    </row>
    <row r="35" spans="1:5" ht="24.95" hidden="1" customHeight="1">
      <c r="A35" s="641" t="str">
        <f>IF('CHIFFRAGE GE'!A46="x",'CHIFFRAGE GE'!I46,"")</f>
        <v/>
      </c>
      <c r="B35" s="1474" t="str">
        <f>IF('CHIFFRAGE GE'!A46="x",'CHIFFRAGE GE'!C46,"")</f>
        <v/>
      </c>
      <c r="C35" s="1475"/>
      <c r="D35" s="1476"/>
      <c r="E35" s="150" t="str">
        <f>IF('CHIFFRAGE GE'!A46="x",'CHIFFRAGE GE'!F46,"")</f>
        <v/>
      </c>
    </row>
    <row r="36" spans="1:5" ht="24.95" hidden="1" customHeight="1">
      <c r="A36" s="641" t="str">
        <f>IF('CHIFFRAGE GE'!A47="x",'CHIFFRAGE GE'!I47,"")</f>
        <v/>
      </c>
      <c r="B36" s="1474" t="str">
        <f>IF('CHIFFRAGE GE'!A47="x",'CHIFFRAGE GE'!C47,"")</f>
        <v/>
      </c>
      <c r="C36" s="1475"/>
      <c r="D36" s="1476"/>
      <c r="E36" s="150" t="str">
        <f>IF('CHIFFRAGE GE'!A47="x",'CHIFFRAGE GE'!F47,"")</f>
        <v/>
      </c>
    </row>
    <row r="37" spans="1:5" ht="24.95" customHeight="1">
      <c r="A37" s="641" t="str">
        <f>IF('CHIFFRAGE GE'!A48="x",'CHIFFRAGE GE'!I48,"")</f>
        <v/>
      </c>
      <c r="B37" s="1474" t="str">
        <f>IF('CHIFFRAGE GE'!A48="x",'CHIFFRAGE GE'!C48,"")</f>
        <v/>
      </c>
      <c r="C37" s="1475"/>
      <c r="D37" s="1476"/>
      <c r="E37" s="150" t="str">
        <f>IF('CHIFFRAGE GE'!A48="x",'CHIFFRAGE GE'!F48,"")</f>
        <v/>
      </c>
    </row>
    <row r="38" spans="1:5" ht="24.95" hidden="1" customHeight="1">
      <c r="A38" s="641" t="str">
        <f>IF('CHIFFRAGE GE'!A49="x",'CHIFFRAGE GE'!I49,"")</f>
        <v>Co254</v>
      </c>
      <c r="B38" s="1474" t="str">
        <f>IF('CHIFFRAGE GE'!A49="x",'CHIFFRAGE GE'!C49,"")</f>
        <v xml:space="preserve">Plus value disjoncteur 250 A 4P (Compact) - </v>
      </c>
      <c r="C38" s="1475"/>
      <c r="D38" s="1476"/>
      <c r="E38" s="150">
        <f>IF('CHIFFRAGE GE'!A49="x",'CHIFFRAGE GE'!F49,"")</f>
        <v>0</v>
      </c>
    </row>
    <row r="39" spans="1:5" ht="24.95" hidden="1" customHeight="1">
      <c r="A39" s="641" t="str">
        <f>IF('CHIFFRAGE GE'!A50="x",'CHIFFRAGE GE'!I50,"")</f>
        <v/>
      </c>
      <c r="B39" s="1474" t="str">
        <f>IF('CHIFFRAGE GE'!A50="x",'CHIFFRAGE GE'!C50,"")</f>
        <v/>
      </c>
      <c r="C39" s="1475"/>
      <c r="D39" s="1476"/>
      <c r="E39" s="150" t="str">
        <f>IF('CHIFFRAGE GE'!A50="x",'CHIFFRAGE GE'!F50,"")</f>
        <v/>
      </c>
    </row>
    <row r="40" spans="1:5" ht="24.95" hidden="1" customHeight="1">
      <c r="A40" s="641" t="str">
        <f>IF('CHIFFRAGE GE'!A51="x",'CHIFFRAGE GE'!I51,"")</f>
        <v/>
      </c>
      <c r="B40" s="1474" t="str">
        <f>IF('CHIFFRAGE GE'!A51="x",'CHIFFRAGE GE'!C51,"")</f>
        <v/>
      </c>
      <c r="C40" s="1475"/>
      <c r="D40" s="1476"/>
      <c r="E40" s="150" t="str">
        <f>IF('CHIFFRAGE GE'!A51="x",'CHIFFRAGE GE'!F51,"")</f>
        <v/>
      </c>
    </row>
    <row r="41" spans="1:5" ht="24.95" hidden="1" customHeight="1">
      <c r="A41" s="641" t="str">
        <f>IF('CHIFFRAGE GE'!A52="x",'CHIFFRAGE GE'!I52,"")</f>
        <v/>
      </c>
      <c r="B41" s="1474" t="str">
        <f>IF('CHIFFRAGE GE'!A52="x",'CHIFFRAGE GE'!C52,"")</f>
        <v/>
      </c>
      <c r="C41" s="1475"/>
      <c r="D41" s="1476"/>
      <c r="E41" s="150" t="str">
        <f>IF('CHIFFRAGE GE'!A52="x",'CHIFFRAGE GE'!F52,"")</f>
        <v/>
      </c>
    </row>
    <row r="42" spans="1:5" ht="24.95" hidden="1" customHeight="1">
      <c r="A42" s="641" t="str">
        <f>IF('CHIFFRAGE GE'!A53="x",'CHIFFRAGE GE'!I53,"")</f>
        <v/>
      </c>
      <c r="B42" s="1474" t="str">
        <f>IF('CHIFFRAGE GE'!A53="x",'CHIFFRAGE GE'!C53,"")</f>
        <v/>
      </c>
      <c r="C42" s="1475"/>
      <c r="D42" s="1476"/>
      <c r="E42" s="150" t="str">
        <f>IF('CHIFFRAGE GE'!A53="x",'CHIFFRAGE GE'!F53,"")</f>
        <v/>
      </c>
    </row>
    <row r="43" spans="1:5" ht="24.95" hidden="1" customHeight="1">
      <c r="A43" s="641" t="str">
        <f>IF('CHIFFRAGE GE'!A54="x",'CHIFFRAGE GE'!I54,"")</f>
        <v/>
      </c>
      <c r="B43" s="1474" t="str">
        <f>IF('CHIFFRAGE GE'!A54="x",'CHIFFRAGE GE'!C54,"")</f>
        <v/>
      </c>
      <c r="C43" s="1475"/>
      <c r="D43" s="1476"/>
      <c r="E43" s="150" t="str">
        <f>IF('CHIFFRAGE GE'!A54="x",'CHIFFRAGE GE'!F54,"")</f>
        <v/>
      </c>
    </row>
    <row r="44" spans="1:5" ht="24.95" hidden="1" customHeight="1">
      <c r="A44" s="641" t="str">
        <f>IF('CHIFFRAGE GE'!A55="x",'CHIFFRAGE GE'!I55,"")</f>
        <v/>
      </c>
      <c r="B44" s="1474" t="str">
        <f>IF('CHIFFRAGE GE'!A55="x",'CHIFFRAGE GE'!C55,"")</f>
        <v/>
      </c>
      <c r="C44" s="1475"/>
      <c r="D44" s="1476"/>
      <c r="E44" s="150" t="str">
        <f>IF('CHIFFRAGE GE'!A55="x",'CHIFFRAGE GE'!F55,"")</f>
        <v/>
      </c>
    </row>
    <row r="45" spans="1:5" ht="24.95" hidden="1" customHeight="1">
      <c r="A45" s="641" t="str">
        <f>IF('CHIFFRAGE GE'!A56="x",'CHIFFRAGE GE'!I56,"")</f>
        <v/>
      </c>
      <c r="B45" s="1474" t="str">
        <f>IF('CHIFFRAGE GE'!A56="x",'CHIFFRAGE GE'!C56,"")</f>
        <v/>
      </c>
      <c r="C45" s="1475"/>
      <c r="D45" s="1476"/>
      <c r="E45" s="150" t="str">
        <f>IF('CHIFFRAGE GE'!A56="x",'CHIFFRAGE GE'!F56,"")</f>
        <v/>
      </c>
    </row>
    <row r="46" spans="1:5" ht="24.95" hidden="1" customHeight="1">
      <c r="A46" s="641" t="str">
        <f>IF('CHIFFRAGE GE'!A57="x",'CHIFFRAGE GE'!I57,"")</f>
        <v/>
      </c>
      <c r="B46" s="1474" t="str">
        <f>IF('CHIFFRAGE GE'!A57="x",'CHIFFRAGE GE'!C57,"")</f>
        <v/>
      </c>
      <c r="C46" s="1475"/>
      <c r="D46" s="1476"/>
      <c r="E46" s="150" t="str">
        <f>IF('CHIFFRAGE GE'!A57="x",'CHIFFRAGE GE'!F57,"")</f>
        <v/>
      </c>
    </row>
    <row r="47" spans="1:5" ht="24.95" hidden="1" customHeight="1">
      <c r="A47" s="641" t="str">
        <f>IF('CHIFFRAGE GE'!A58="x",'CHIFFRAGE GE'!I58,"")</f>
        <v>AL11-1</v>
      </c>
      <c r="B47" s="1474" t="str">
        <f>IF('CHIFFRAGE GE'!A58="x",'CHIFFRAGE GE'!C58,"")</f>
        <v xml:space="preserve">Maintien du courant du court-circuit à 2.7 In pendant 5s -  - </v>
      </c>
      <c r="C47" s="1475"/>
      <c r="D47" s="1476"/>
      <c r="E47" s="150" t="str">
        <f>IF('CHIFFRAGE GE'!A58="x",'CHIFFRAGE GE'!F58,"")</f>
        <v>Std</v>
      </c>
    </row>
    <row r="48" spans="1:5" ht="24.95" hidden="1" customHeight="1">
      <c r="A48" s="641" t="str">
        <f>IF('CHIFFRAGE GE'!A59="x",'CHIFFRAGE GE'!I59,"")</f>
        <v/>
      </c>
      <c r="B48" s="1474" t="str">
        <f>IF('CHIFFRAGE GE'!A59="x",'CHIFFRAGE GE'!C59,"")</f>
        <v/>
      </c>
      <c r="C48" s="1475"/>
      <c r="D48" s="1476"/>
      <c r="E48" s="150" t="str">
        <f>IF('CHIFFRAGE GE'!A59="x",'CHIFFRAGE GE'!F59,"")</f>
        <v/>
      </c>
    </row>
    <row r="49" spans="1:5" ht="24.95" hidden="1" customHeight="1">
      <c r="A49" s="641" t="str">
        <f>IF('CHIFFRAGE GE'!A60="x",'CHIFFRAGE GE'!I60,"")</f>
        <v/>
      </c>
      <c r="B49" s="1474" t="str">
        <f>IF('CHIFFRAGE GE'!A60="x",'CHIFFRAGE GE'!C60,"")</f>
        <v/>
      </c>
      <c r="C49" s="1475"/>
      <c r="D49" s="1476"/>
      <c r="E49" s="150" t="str">
        <f>IF('CHIFFRAGE GE'!A60="x",'CHIFFRAGE GE'!F60,"")</f>
        <v/>
      </c>
    </row>
    <row r="50" spans="1:5" ht="24.95" hidden="1" customHeight="1">
      <c r="A50" s="641" t="str">
        <f>IF('CHIFFRAGE GE'!A61="x",'CHIFFRAGE GE'!I61,"")</f>
        <v>CA320</v>
      </c>
      <c r="B50" s="1474" t="str">
        <f>IF('CHIFFRAGE GE'!A61="x",'CHIFFRAGE GE'!C61,"")</f>
        <v xml:space="preserve">Protection différentielle (Type A, AC) ajustable (Tps et seuil) (2) (TT- TNCR-TNCUR) - </v>
      </c>
      <c r="C50" s="1475"/>
      <c r="D50" s="1476"/>
      <c r="E50" s="150">
        <f>IF('CHIFFRAGE GE'!A61="x",'CHIFFRAGE GE'!F61,"")</f>
        <v>555</v>
      </c>
    </row>
    <row r="51" spans="1:5" ht="24.95" hidden="1" customHeight="1">
      <c r="A51" s="641" t="str">
        <f>IF('CHIFFRAGE GE'!A62="x",'CHIFFRAGE GE'!I62,"")</f>
        <v/>
      </c>
      <c r="B51" s="1474" t="str">
        <f>IF('CHIFFRAGE GE'!A62="x",'CHIFFRAGE GE'!C62,"")</f>
        <v/>
      </c>
      <c r="C51" s="1475"/>
      <c r="D51" s="1476"/>
      <c r="E51" s="150" t="str">
        <f>IF('CHIFFRAGE GE'!A62="x",'CHIFFRAGE GE'!F62,"")</f>
        <v/>
      </c>
    </row>
    <row r="52" spans="1:5" ht="24.95" hidden="1" customHeight="1">
      <c r="A52" s="641" t="str">
        <f>IF('CHIFFRAGE GE'!A63="x",'CHIFFRAGE GE'!I63,"")</f>
        <v/>
      </c>
      <c r="B52" s="1474" t="str">
        <f>IF('CHIFFRAGE GE'!A63="x",'CHIFFRAGE GE'!C63,"")</f>
        <v/>
      </c>
      <c r="C52" s="1475"/>
      <c r="D52" s="1476"/>
      <c r="E52" s="150" t="str">
        <f>IF('CHIFFRAGE GE'!A63="x",'CHIFFRAGE GE'!F63,"")</f>
        <v/>
      </c>
    </row>
    <row r="53" spans="1:5" ht="24.95" hidden="1" customHeight="1">
      <c r="A53" s="641" t="str">
        <f>IF('CHIFFRAGE GE'!A64="x",'CHIFFRAGE GE'!I64,"")</f>
        <v/>
      </c>
      <c r="B53" s="1474" t="str">
        <f>IF('CHIFFRAGE GE'!A64="x",'CHIFFRAGE GE'!C64,"")</f>
        <v/>
      </c>
      <c r="C53" s="1475"/>
      <c r="D53" s="1476"/>
      <c r="E53" s="150" t="str">
        <f>IF('CHIFFRAGE GE'!A64="x",'CHIFFRAGE GE'!F64,"")</f>
        <v/>
      </c>
    </row>
    <row r="54" spans="1:5" ht="24.95" customHeight="1">
      <c r="A54" s="641" t="str">
        <f>IF('CHIFFRAGE GE'!A65="x",'CHIFFRAGE GE'!I65,"")</f>
        <v/>
      </c>
      <c r="B54" s="1474" t="str">
        <f>IF('CHIFFRAGE GE'!A65="x",'CHIFFRAGE GE'!C65,"")</f>
        <v/>
      </c>
      <c r="C54" s="1475"/>
      <c r="D54" s="1476"/>
      <c r="E54" s="150" t="str">
        <f>IF('CHIFFRAGE GE'!A65="x",'CHIFFRAGE GE'!F65,"")</f>
        <v/>
      </c>
    </row>
    <row r="55" spans="1:5" ht="24.95" hidden="1" customHeight="1">
      <c r="A55" s="641" t="str">
        <f>IF('CHIFFRAGE GE'!A66="x",'CHIFFRAGE GE'!I66,"")</f>
        <v/>
      </c>
      <c r="B55" s="1474" t="str">
        <f>IF('CHIFFRAGE GE'!A66="x",'CHIFFRAGE GE'!C66,"")</f>
        <v/>
      </c>
      <c r="C55" s="1475"/>
      <c r="D55" s="1476"/>
      <c r="E55" s="150" t="str">
        <f>IF('CHIFFRAGE GE'!A66="x",'CHIFFRAGE GE'!F66,"")</f>
        <v/>
      </c>
    </row>
    <row r="56" spans="1:5" ht="24.95" hidden="1" customHeight="1">
      <c r="A56" s="641" t="str">
        <f>IF('CHIFFRAGE GE'!A67="x",'CHIFFRAGE GE'!I67,"")</f>
        <v/>
      </c>
      <c r="B56" s="1474" t="str">
        <f>IF('CHIFFRAGE GE'!A67="x",'CHIFFRAGE GE'!C67,"")</f>
        <v/>
      </c>
      <c r="C56" s="1475"/>
      <c r="D56" s="1476"/>
      <c r="E56" s="150" t="str">
        <f>IF('CHIFFRAGE GE'!A67="x",'CHIFFRAGE GE'!F67,"")</f>
        <v/>
      </c>
    </row>
    <row r="57" spans="1:5" ht="24.95" hidden="1" customHeight="1">
      <c r="A57" s="641" t="str">
        <f>IF('CHIFFRAGE GE'!A68="x",'CHIFFRAGE GE'!I68,"")</f>
        <v/>
      </c>
      <c r="B57" s="1474" t="str">
        <f>IF('CHIFFRAGE GE'!A68="x",'CHIFFRAGE GE'!C68,"")</f>
        <v/>
      </c>
      <c r="C57" s="1475"/>
      <c r="D57" s="1476"/>
      <c r="E57" s="150" t="str">
        <f>IF('CHIFFRAGE GE'!A68="x",'CHIFFRAGE GE'!F68,"")</f>
        <v/>
      </c>
    </row>
    <row r="58" spans="1:5" ht="24.95" hidden="1" customHeight="1">
      <c r="A58" s="641" t="str">
        <f>IF('CHIFFRAGE GE'!A69="x",'CHIFFRAGE GE'!I69,"")</f>
        <v/>
      </c>
      <c r="B58" s="1474" t="str">
        <f>IF('CHIFFRAGE GE'!A69="x",'CHIFFRAGE GE'!C69,"")</f>
        <v/>
      </c>
      <c r="C58" s="1475"/>
      <c r="D58" s="1476"/>
      <c r="E58" s="150" t="str">
        <f>IF('CHIFFRAGE GE'!A69="x",'CHIFFRAGE GE'!F69,"")</f>
        <v/>
      </c>
    </row>
    <row r="59" spans="1:5" ht="24.95" hidden="1" customHeight="1">
      <c r="A59" s="641" t="str">
        <f>IF('CHIFFRAGE GE'!A70="x",'CHIFFRAGE GE'!I70,"")</f>
        <v/>
      </c>
      <c r="B59" s="1474" t="str">
        <f>IF('CHIFFRAGE GE'!A70="x",'CHIFFRAGE GE'!C70,"")</f>
        <v/>
      </c>
      <c r="C59" s="1475"/>
      <c r="D59" s="1476"/>
      <c r="E59" s="150" t="str">
        <f>IF('CHIFFRAGE GE'!A70="x",'CHIFFRAGE GE'!F70,"")</f>
        <v/>
      </c>
    </row>
    <row r="60" spans="1:5" ht="24.95" hidden="1" customHeight="1">
      <c r="A60" s="641" t="str">
        <f>IF('CHIFFRAGE GE'!A71="x",'CHIFFRAGE GE'!I71,"")</f>
        <v/>
      </c>
      <c r="B60" s="1474" t="str">
        <f>IF('CHIFFRAGE GE'!A71="x",'CHIFFRAGE GE'!C71,"")</f>
        <v/>
      </c>
      <c r="C60" s="1475"/>
      <c r="D60" s="1476"/>
      <c r="E60" s="150" t="str">
        <f>IF('CHIFFRAGE GE'!A71="x",'CHIFFRAGE GE'!F71,"")</f>
        <v/>
      </c>
    </row>
    <row r="61" spans="1:5" ht="24.95" hidden="1" customHeight="1">
      <c r="A61" s="641" t="str">
        <f>IF('CHIFFRAGE GE'!A72="x",'CHIFFRAGE GE'!I72,"")</f>
        <v/>
      </c>
      <c r="B61" s="1474" t="str">
        <f>IF('CHIFFRAGE GE'!A72="x",'CHIFFRAGE GE'!C72,"")</f>
        <v/>
      </c>
      <c r="C61" s="1475"/>
      <c r="D61" s="1476"/>
      <c r="E61" s="150" t="str">
        <f>IF('CHIFFRAGE GE'!A72="x",'CHIFFRAGE GE'!F72,"")</f>
        <v/>
      </c>
    </row>
    <row r="62" spans="1:5" ht="24.95" customHeight="1">
      <c r="A62" s="641" t="str">
        <f>IF('CHIFFRAGE GE'!A73="x",'CHIFFRAGE GE'!I73,"")</f>
        <v>CA305</v>
      </c>
      <c r="B62" s="1474" t="str">
        <f>IF('CHIFFRAGE GE'!A73="x",'CHIFFRAGE GE'!C73,"")</f>
        <v xml:space="preserve">Pack de reports à distance. (Groupe prêt (U et F = OK), Alarmes-Défaut général,(Alarme sonore et Niveau bas fuel intégrée au coffret sur défaut
général) (2) - </v>
      </c>
      <c r="C62" s="1475"/>
      <c r="D62" s="1476"/>
      <c r="E62" s="150">
        <f>IF('CHIFFRAGE GE'!A73="x",'CHIFFRAGE GE'!F73,"")</f>
        <v>177</v>
      </c>
    </row>
    <row r="63" spans="1:5" ht="24.95" hidden="1" customHeight="1">
      <c r="A63" s="641" t="str">
        <f>IF('CHIFFRAGE GE'!A74="x",'CHIFFRAGE GE'!I74,"")</f>
        <v/>
      </c>
      <c r="B63" s="1474" t="str">
        <f>IF('CHIFFRAGE GE'!A74="x",'CHIFFRAGE GE'!C74,"")</f>
        <v/>
      </c>
      <c r="C63" s="1475"/>
      <c r="D63" s="1476"/>
      <c r="E63" s="150" t="str">
        <f>IF('CHIFFRAGE GE'!A74="x",'CHIFFRAGE GE'!F74,"")</f>
        <v/>
      </c>
    </row>
    <row r="64" spans="1:5" ht="24.95" hidden="1" customHeight="1">
      <c r="A64" s="641" t="str">
        <f>IF('CHIFFRAGE GE'!A75="x",'CHIFFRAGE GE'!I75,"")</f>
        <v/>
      </c>
      <c r="B64" s="1474" t="str">
        <f>IF('CHIFFRAGE GE'!A75="x",'CHIFFRAGE GE'!C75,"")</f>
        <v/>
      </c>
      <c r="C64" s="1475"/>
      <c r="D64" s="1476"/>
      <c r="E64" s="150" t="str">
        <f>IF('CHIFFRAGE GE'!A75="x",'CHIFFRAGE GE'!F75,"")</f>
        <v/>
      </c>
    </row>
    <row r="65" spans="1:6" ht="24.95" hidden="1" customHeight="1">
      <c r="A65" s="641" t="str">
        <f>IF('CHIFFRAGE GE'!A76="x",'CHIFFRAGE GE'!I76,"")</f>
        <v/>
      </c>
      <c r="B65" s="1474" t="str">
        <f>IF('CHIFFRAGE GE'!A76="x",'CHIFFRAGE GE'!C76,"")</f>
        <v/>
      </c>
      <c r="C65" s="1475"/>
      <c r="D65" s="1476"/>
      <c r="E65" s="150" t="str">
        <f>IF('CHIFFRAGE GE'!A76="x",'CHIFFRAGE GE'!F76,"")</f>
        <v/>
      </c>
    </row>
    <row r="66" spans="1:6" ht="24.95" hidden="1" customHeight="1">
      <c r="A66" s="641" t="str">
        <f>IF('CHIFFRAGE GE'!A77="x",'CHIFFRAGE GE'!I77,"")</f>
        <v/>
      </c>
      <c r="B66" s="1474" t="str">
        <f>IF('CHIFFRAGE GE'!A77="x",'CHIFFRAGE GE'!C77,"")</f>
        <v/>
      </c>
      <c r="C66" s="1475"/>
      <c r="D66" s="1476"/>
      <c r="E66" s="150" t="str">
        <f>IF('CHIFFRAGE GE'!A77="x",'CHIFFRAGE GE'!F77,"")</f>
        <v/>
      </c>
    </row>
    <row r="67" spans="1:6" ht="24.95" hidden="1" customHeight="1">
      <c r="A67" s="641" t="str">
        <f>IF('CHIFFRAGE GE'!A78="x",'CHIFFRAGE GE'!I78,"")</f>
        <v/>
      </c>
      <c r="B67" s="1474" t="str">
        <f>IF('CHIFFRAGE GE'!A78="x",'CHIFFRAGE GE'!C78,"")</f>
        <v/>
      </c>
      <c r="C67" s="1475"/>
      <c r="D67" s="1476"/>
      <c r="E67" s="150" t="str">
        <f>IF('CHIFFRAGE GE'!A78="x",'CHIFFRAGE GE'!F78,"")</f>
        <v/>
      </c>
    </row>
    <row r="68" spans="1:6" ht="24.95" hidden="1" customHeight="1">
      <c r="A68" s="641" t="str">
        <f>IF('CHIFFRAGE GE'!A79="x",'CHIFFRAGE GE'!I79,"")</f>
        <v/>
      </c>
      <c r="B68" s="1474" t="str">
        <f>IF('CHIFFRAGE GE'!A79="x",'CHIFFRAGE GE'!C79,"")</f>
        <v/>
      </c>
      <c r="C68" s="1475"/>
      <c r="D68" s="1476"/>
      <c r="E68" s="150" t="str">
        <f>IF('CHIFFRAGE GE'!A79="x",'CHIFFRAGE GE'!F79,"")</f>
        <v/>
      </c>
    </row>
    <row r="69" spans="1:6" ht="24.95" hidden="1" customHeight="1">
      <c r="A69" s="641" t="str">
        <f>IF('CHIFFRAGE GE'!A80="x",'CHIFFRAGE GE'!I80,"")</f>
        <v/>
      </c>
      <c r="B69" s="1474" t="str">
        <f>IF('CHIFFRAGE GE'!A80="x",'CHIFFRAGE GE'!C80,"")</f>
        <v/>
      </c>
      <c r="C69" s="1475"/>
      <c r="D69" s="1476"/>
      <c r="E69" s="150" t="str">
        <f>IF('CHIFFRAGE GE'!A80="x",'CHIFFRAGE GE'!F80,"")</f>
        <v/>
      </c>
      <c r="F69" s="134"/>
    </row>
    <row r="70" spans="1:6" ht="24.95" hidden="1" customHeight="1">
      <c r="A70" s="641" t="str">
        <f>IF('CHIFFRAGE GE'!A81="x",'CHIFFRAGE GE'!I81,"")</f>
        <v/>
      </c>
      <c r="B70" s="1474" t="str">
        <f>IF('CHIFFRAGE GE'!A81="x",'CHIFFRAGE GE'!C81,"")</f>
        <v/>
      </c>
      <c r="C70" s="1475"/>
      <c r="D70" s="1476"/>
      <c r="E70" s="150" t="str">
        <f>IF('CHIFFRAGE GE'!A81="x",'CHIFFRAGE GE'!F81,"")</f>
        <v/>
      </c>
    </row>
    <row r="71" spans="1:6" ht="24.95" hidden="1" customHeight="1">
      <c r="A71" s="641" t="str">
        <f>IF('CHIFFRAGE GE'!A82="x",'CHIFFRAGE GE'!I82,"")</f>
        <v/>
      </c>
      <c r="B71" s="1474" t="str">
        <f>IF('CHIFFRAGE GE'!A82="x",'CHIFFRAGE GE'!C82,"")</f>
        <v/>
      </c>
      <c r="C71" s="1475"/>
      <c r="D71" s="1476"/>
      <c r="E71" s="150" t="str">
        <f>IF('CHIFFRAGE GE'!A82="x",'CHIFFRAGE GE'!F82,"")</f>
        <v/>
      </c>
    </row>
    <row r="72" spans="1:6" ht="24.95" hidden="1" customHeight="1">
      <c r="A72" s="641" t="str">
        <f>IF('CHIFFRAGE GE'!A83="x",'CHIFFRAGE GE'!I83,"")</f>
        <v/>
      </c>
      <c r="B72" s="1474" t="str">
        <f>IF('CHIFFRAGE GE'!A83="x",'CHIFFRAGE GE'!C83,"")</f>
        <v/>
      </c>
      <c r="C72" s="1475"/>
      <c r="D72" s="1476"/>
      <c r="E72" s="150" t="str">
        <f>IF('CHIFFRAGE GE'!A83="x",'CHIFFRAGE GE'!F83,"")</f>
        <v/>
      </c>
    </row>
    <row r="73" spans="1:6" ht="24.95" hidden="1" customHeight="1">
      <c r="A73" s="641" t="str">
        <f>IF('CHIFFRAGE GE'!A84="x",'CHIFFRAGE GE'!I84,"")</f>
        <v/>
      </c>
      <c r="B73" s="1474" t="str">
        <f>IF('CHIFFRAGE GE'!A84="x",'CHIFFRAGE GE'!C84,"")</f>
        <v/>
      </c>
      <c r="C73" s="1475"/>
      <c r="D73" s="1476"/>
      <c r="E73" s="150" t="str">
        <f>IF('CHIFFRAGE GE'!A84="x",'CHIFFRAGE GE'!F84,"")</f>
        <v/>
      </c>
    </row>
    <row r="74" spans="1:6" ht="24.95" hidden="1" customHeight="1">
      <c r="A74" s="641" t="str">
        <f>IF('CHIFFRAGE GE'!A85="x",'CHIFFRAGE GE'!I85,"")</f>
        <v/>
      </c>
      <c r="B74" s="1474" t="str">
        <f>IF('CHIFFRAGE GE'!A85="x",'CHIFFRAGE GE'!C85,"")</f>
        <v/>
      </c>
      <c r="C74" s="1475"/>
      <c r="D74" s="1476"/>
      <c r="E74" s="150" t="str">
        <f>IF('CHIFFRAGE GE'!A85="x",'CHIFFRAGE GE'!F85,"")</f>
        <v/>
      </c>
    </row>
    <row r="75" spans="1:6" ht="24.95" hidden="1" customHeight="1">
      <c r="A75" s="641" t="str">
        <f>IF('CHIFFRAGE GE'!A86="x",'CHIFFRAGE GE'!I86,"")</f>
        <v/>
      </c>
      <c r="B75" s="1474" t="str">
        <f>IF('CHIFFRAGE GE'!A86="x",'CHIFFRAGE GE'!C86,"")</f>
        <v/>
      </c>
      <c r="C75" s="1475"/>
      <c r="D75" s="1476"/>
      <c r="E75" s="150" t="str">
        <f>IF('CHIFFRAGE GE'!A86="x",'CHIFFRAGE GE'!F86,"")</f>
        <v/>
      </c>
    </row>
    <row r="76" spans="1:6" ht="24.95" hidden="1" customHeight="1">
      <c r="A76" s="641" t="str">
        <f>IF('CHIFFRAGE GE'!A87="x",'CHIFFRAGE GE'!I87,"")</f>
        <v/>
      </c>
      <c r="B76" s="1474" t="str">
        <f>IF('CHIFFRAGE GE'!A87="x",'CHIFFRAGE GE'!C87,"")</f>
        <v/>
      </c>
      <c r="C76" s="1475"/>
      <c r="D76" s="1476"/>
      <c r="E76" s="150" t="str">
        <f>IF('CHIFFRAGE GE'!A87="x",'CHIFFRAGE GE'!F87,"")</f>
        <v/>
      </c>
    </row>
    <row r="77" spans="1:6" ht="24.95" hidden="1" customHeight="1">
      <c r="A77" s="641" t="str">
        <f>IF('CHIFFRAGE GE'!A88="x",'CHIFFRAGE GE'!I88,"")</f>
        <v/>
      </c>
      <c r="B77" s="1474" t="str">
        <f>IF('CHIFFRAGE GE'!A88="x",'CHIFFRAGE GE'!C88,"")</f>
        <v/>
      </c>
      <c r="C77" s="1475"/>
      <c r="D77" s="1476"/>
      <c r="E77" s="150" t="str">
        <f>IF('CHIFFRAGE GE'!A88="x",'CHIFFRAGE GE'!F88,"")</f>
        <v/>
      </c>
    </row>
    <row r="78" spans="1:6" ht="24.95" hidden="1" customHeight="1">
      <c r="A78" s="641" t="str">
        <f>IF('CHIFFRAGE GE'!A89="x",'CHIFFRAGE GE'!I89,"")</f>
        <v/>
      </c>
      <c r="B78" s="1474" t="str">
        <f>IF('CHIFFRAGE GE'!A89="x",'CHIFFRAGE GE'!C89,"")</f>
        <v/>
      </c>
      <c r="C78" s="1475"/>
      <c r="D78" s="1476"/>
      <c r="E78" s="150" t="str">
        <f>IF('CHIFFRAGE GE'!A89="x",'CHIFFRAGE GE'!F89,"")</f>
        <v/>
      </c>
    </row>
    <row r="79" spans="1:6" ht="24.95" hidden="1" customHeight="1">
      <c r="A79" s="641" t="str">
        <f>IF('CHIFFRAGE GE'!A90="x",'CHIFFRAGE GE'!I90,"")</f>
        <v/>
      </c>
      <c r="B79" s="1474" t="str">
        <f>IF('CHIFFRAGE GE'!A90="x",'CHIFFRAGE GE'!C90,"")</f>
        <v/>
      </c>
      <c r="C79" s="1475"/>
      <c r="D79" s="1476"/>
      <c r="E79" s="150" t="str">
        <f>IF('CHIFFRAGE GE'!A90="x",'CHIFFRAGE GE'!F90,"")</f>
        <v/>
      </c>
    </row>
    <row r="80" spans="1:6" ht="24.95" hidden="1" customHeight="1">
      <c r="A80" s="641" t="str">
        <f>IF('CHIFFRAGE GE'!A91="x",'CHIFFRAGE GE'!I91,"")</f>
        <v/>
      </c>
      <c r="B80" s="1474" t="str">
        <f>IF('CHIFFRAGE GE'!A91="x",'CHIFFRAGE GE'!C91,"")</f>
        <v/>
      </c>
      <c r="C80" s="1475"/>
      <c r="D80" s="1476"/>
      <c r="E80" s="150" t="str">
        <f>IF('CHIFFRAGE GE'!A91="x",'CHIFFRAGE GE'!F91,"")</f>
        <v/>
      </c>
    </row>
    <row r="81" spans="1:5" ht="24.95" hidden="1" customHeight="1">
      <c r="A81" s="641" t="str">
        <f>IF('CHIFFRAGE GE'!A92="x",'CHIFFRAGE GE'!I92,"")</f>
        <v/>
      </c>
      <c r="B81" s="1474" t="str">
        <f>IF('CHIFFRAGE GE'!A92="x",'CHIFFRAGE GE'!C92,"")</f>
        <v/>
      </c>
      <c r="C81" s="1475"/>
      <c r="D81" s="1476"/>
      <c r="E81" s="150" t="str">
        <f>IF('CHIFFRAGE GE'!A92="x",'CHIFFRAGE GE'!F92,"")</f>
        <v/>
      </c>
    </row>
    <row r="82" spans="1:5" ht="24.95" hidden="1" customHeight="1">
      <c r="A82" s="641" t="str">
        <f>IF('CHIFFRAGE GE'!A93="x",'CHIFFRAGE GE'!I93,"")</f>
        <v/>
      </c>
      <c r="B82" s="1474" t="str">
        <f>IF('CHIFFRAGE GE'!A93="x",'CHIFFRAGE GE'!C93,"")</f>
        <v/>
      </c>
      <c r="C82" s="1475"/>
      <c r="D82" s="1476"/>
      <c r="E82" s="150" t="str">
        <f>IF('CHIFFRAGE GE'!A93="x",'CHIFFRAGE GE'!F93,"")</f>
        <v/>
      </c>
    </row>
    <row r="83" spans="1:5" ht="24.95" hidden="1" customHeight="1">
      <c r="A83" s="641" t="str">
        <f>IF('CHIFFRAGE GE'!A94="x",'CHIFFRAGE GE'!I94,"")</f>
        <v/>
      </c>
      <c r="B83" s="1474" t="str">
        <f>IF('CHIFFRAGE GE'!A94="x",'CHIFFRAGE GE'!C94,"")</f>
        <v/>
      </c>
      <c r="C83" s="1475"/>
      <c r="D83" s="1476"/>
      <c r="E83" s="150" t="str">
        <f>IF('CHIFFRAGE GE'!A94="x",'CHIFFRAGE GE'!F94,"")</f>
        <v/>
      </c>
    </row>
    <row r="84" spans="1:5" ht="24.95" hidden="1" customHeight="1">
      <c r="A84" s="641" t="str">
        <f>IF('CHIFFRAGE GE'!A95="x",'CHIFFRAGE GE'!I95,"")</f>
        <v/>
      </c>
      <c r="B84" s="1474" t="str">
        <f>IF('CHIFFRAGE GE'!A95="x",'CHIFFRAGE GE'!C95,"")</f>
        <v/>
      </c>
      <c r="C84" s="1475"/>
      <c r="D84" s="1476"/>
      <c r="E84" s="150" t="str">
        <f>IF('CHIFFRAGE GE'!A95="x",'CHIFFRAGE GE'!F95,"")</f>
        <v/>
      </c>
    </row>
    <row r="85" spans="1:5" ht="24.95" hidden="1" customHeight="1">
      <c r="A85" s="641" t="str">
        <f>IF('CHIFFRAGE GE'!A96="x",'CHIFFRAGE GE'!I96,"")</f>
        <v/>
      </c>
      <c r="B85" s="1474" t="str">
        <f>IF('CHIFFRAGE GE'!A96="x",'CHIFFRAGE GE'!C96,"")</f>
        <v/>
      </c>
      <c r="C85" s="1475"/>
      <c r="D85" s="1476"/>
      <c r="E85" s="150" t="str">
        <f>IF('CHIFFRAGE GE'!A96="x",'CHIFFRAGE GE'!F96,"")</f>
        <v/>
      </c>
    </row>
    <row r="86" spans="1:5" ht="24.95" hidden="1" customHeight="1">
      <c r="A86" s="641" t="str">
        <f>IF('CHIFFRAGE GE'!A97="x",'CHIFFRAGE GE'!I97,"")</f>
        <v/>
      </c>
      <c r="B86" s="1474" t="str">
        <f>IF('CHIFFRAGE GE'!A97="x",'CHIFFRAGE GE'!C97,"")</f>
        <v/>
      </c>
      <c r="C86" s="1475"/>
      <c r="D86" s="1476"/>
      <c r="E86" s="150" t="str">
        <f>IF('CHIFFRAGE GE'!A97="x",'CHIFFRAGE GE'!F97,"")</f>
        <v/>
      </c>
    </row>
    <row r="87" spans="1:5" ht="24.95" hidden="1" customHeight="1">
      <c r="A87" s="641" t="str">
        <f>IF('CHIFFRAGE GE'!A98="x",'CHIFFRAGE GE'!I98,"")</f>
        <v/>
      </c>
      <c r="B87" s="1474" t="str">
        <f>IF('CHIFFRAGE GE'!A98="x",'CHIFFRAGE GE'!C98,"")</f>
        <v/>
      </c>
      <c r="C87" s="1475"/>
      <c r="D87" s="1476"/>
      <c r="E87" s="150" t="str">
        <f>IF('CHIFFRAGE GE'!A98="x",'CHIFFRAGE GE'!F98,"")</f>
        <v/>
      </c>
    </row>
    <row r="88" spans="1:5" ht="24.95" hidden="1" customHeight="1">
      <c r="A88" s="641" t="str">
        <f>IF('CHIFFRAGE GE'!A99="x",'CHIFFRAGE GE'!I99,"")</f>
        <v/>
      </c>
      <c r="B88" s="1474" t="str">
        <f>IF('CHIFFRAGE GE'!A99="x",'CHIFFRAGE GE'!C99,"")</f>
        <v/>
      </c>
      <c r="C88" s="1475"/>
      <c r="D88" s="1476"/>
      <c r="E88" s="150" t="str">
        <f>IF('CHIFFRAGE GE'!A99="x",'CHIFFRAGE GE'!F99,"")</f>
        <v/>
      </c>
    </row>
    <row r="89" spans="1:5" ht="24.95" hidden="1" customHeight="1">
      <c r="A89" s="641" t="str">
        <f>IF('CHIFFRAGE GE'!A100="x",'CHIFFRAGE GE'!I100,"")</f>
        <v/>
      </c>
      <c r="B89" s="1474" t="str">
        <f>IF('CHIFFRAGE GE'!A100="x",'CHIFFRAGE GE'!C100,"")</f>
        <v/>
      </c>
      <c r="C89" s="1475"/>
      <c r="D89" s="1476"/>
      <c r="E89" s="150" t="str">
        <f>IF('CHIFFRAGE GE'!A100="x",'CHIFFRAGE GE'!F100,"")</f>
        <v/>
      </c>
    </row>
    <row r="90" spans="1:5" ht="24.95" hidden="1" customHeight="1">
      <c r="A90" s="641" t="str">
        <f>IF('CHIFFRAGE GE'!A101="x",'CHIFFRAGE GE'!I101,"")</f>
        <v/>
      </c>
      <c r="B90" s="1474" t="str">
        <f>IF('CHIFFRAGE GE'!A101="x",'CHIFFRAGE GE'!C101,"")</f>
        <v/>
      </c>
      <c r="C90" s="1475"/>
      <c r="D90" s="1476"/>
      <c r="E90" s="150" t="str">
        <f>IF('CHIFFRAGE GE'!A101="x",'CHIFFRAGE GE'!F101,"")</f>
        <v/>
      </c>
    </row>
    <row r="91" spans="1:5" ht="24.95" customHeight="1">
      <c r="A91" s="641" t="str">
        <f>IF('CHIFFRAGE GE'!A102="x",'CHIFFRAGE GE'!I102,"")</f>
        <v>CA302</v>
      </c>
      <c r="B91" s="1474" t="str">
        <f>IF('CHIFFRAGE GE'!A102="x",'CHIFFRAGE GE'!C102,"")</f>
        <v xml:space="preserve">Mesures et affichage courants et puissances (TC intégrés) - </v>
      </c>
      <c r="C91" s="1475"/>
      <c r="D91" s="1476"/>
      <c r="E91" s="150" t="str">
        <f>IF('CHIFFRAGE GE'!A102="x",'CHIFFRAGE GE'!F102,"")</f>
        <v>Std</v>
      </c>
    </row>
    <row r="92" spans="1:5" ht="24.95" customHeight="1">
      <c r="A92" s="641" t="str">
        <f>IF('CHIFFRAGE GE'!A103="x",'CHIFFRAGE GE'!I103,"")</f>
        <v>CA307</v>
      </c>
      <c r="B92" s="1474" t="str">
        <f>IF('CHIFFRAGE GE'!A103="x",'CHIFFRAGE GE'!C103,"")</f>
        <v xml:space="preserve">Mesures et affichage pression huile et température de refroidissement - </v>
      </c>
      <c r="C92" s="1475"/>
      <c r="D92" s="1476"/>
      <c r="E92" s="150" t="str">
        <f>IF('CHIFFRAGE GE'!A103="x",'CHIFFRAGE GE'!F103,"")</f>
        <v>Std</v>
      </c>
    </row>
    <row r="93" spans="1:5" ht="24.95" hidden="1" customHeight="1">
      <c r="A93" s="641" t="str">
        <f>IF('CHIFFRAGE GE'!A104="x",'CHIFFRAGE GE'!I104,"")</f>
        <v/>
      </c>
      <c r="B93" s="1474" t="str">
        <f>IF('CHIFFRAGE GE'!A104="x",'CHIFFRAGE GE'!C104,"")</f>
        <v/>
      </c>
      <c r="C93" s="1475"/>
      <c r="D93" s="1476"/>
      <c r="E93" s="150" t="str">
        <f>IF('CHIFFRAGE GE'!A104="x",'CHIFFRAGE GE'!F104,"")</f>
        <v/>
      </c>
    </row>
    <row r="94" spans="1:5" ht="24.95" hidden="1" customHeight="1">
      <c r="A94" s="641" t="str">
        <f>IF('CHIFFRAGE GE'!A105="x",'CHIFFRAGE GE'!I105,"")</f>
        <v/>
      </c>
      <c r="B94" s="1474" t="str">
        <f>IF('CHIFFRAGE GE'!A105="x",'CHIFFRAGE GE'!C105,"")</f>
        <v/>
      </c>
      <c r="C94" s="1475"/>
      <c r="D94" s="1476"/>
      <c r="E94" s="150" t="str">
        <f>IF('CHIFFRAGE GE'!A105="x",'CHIFFRAGE GE'!F105,"")</f>
        <v/>
      </c>
    </row>
    <row r="95" spans="1:5" ht="24.95" hidden="1" customHeight="1">
      <c r="A95" s="641" t="str">
        <f>IF('CHIFFRAGE GE'!A106="x",'CHIFFRAGE GE'!I106,"")</f>
        <v/>
      </c>
      <c r="B95" s="1474" t="str">
        <f>IF('CHIFFRAGE GE'!A106="x",'CHIFFRAGE GE'!C106,"")</f>
        <v/>
      </c>
      <c r="C95" s="1475"/>
      <c r="D95" s="1476"/>
      <c r="E95" s="150" t="str">
        <f>IF('CHIFFRAGE GE'!A106="x",'CHIFFRAGE GE'!F106,"")</f>
        <v/>
      </c>
    </row>
    <row r="96" spans="1:5" ht="24.95" customHeight="1">
      <c r="A96" s="641" t="str">
        <f>IF('CHIFFRAGE GE'!A107="x",'CHIFFRAGE GE'!I107,"")</f>
        <v/>
      </c>
      <c r="B96" s="1474" t="str">
        <f>IF('CHIFFRAGE GE'!A107="x",'CHIFFRAGE GE'!C107,"")</f>
        <v/>
      </c>
      <c r="C96" s="1475"/>
      <c r="D96" s="1476"/>
      <c r="E96" s="150" t="str">
        <f>IF('CHIFFRAGE GE'!A107="x",'CHIFFRAGE GE'!F107,"")</f>
        <v/>
      </c>
    </row>
    <row r="97" spans="1:5" ht="24.95" hidden="1" customHeight="1">
      <c r="A97" s="641" t="str">
        <f>IF('CHIFFRAGE GE'!A108="x",'CHIFFRAGE GE'!I108,"")</f>
        <v/>
      </c>
      <c r="B97" s="1474" t="str">
        <f>IF('CHIFFRAGE GE'!A108="x",'CHIFFRAGE GE'!C108,"")</f>
        <v/>
      </c>
      <c r="C97" s="1475"/>
      <c r="D97" s="1476"/>
      <c r="E97" s="150" t="str">
        <f>IF('CHIFFRAGE GE'!A108="x",'CHIFFRAGE GE'!F108,"")</f>
        <v/>
      </c>
    </row>
    <row r="98" spans="1:5" ht="24.95" hidden="1" customHeight="1">
      <c r="A98" s="641" t="str">
        <f>IF('CHIFFRAGE GE'!A109="x",'CHIFFRAGE GE'!I109,"")</f>
        <v/>
      </c>
      <c r="B98" s="1474" t="str">
        <f>IF('CHIFFRAGE GE'!A109="x",'CHIFFRAGE GE'!C109,"")</f>
        <v/>
      </c>
      <c r="C98" s="1475"/>
      <c r="D98" s="1476"/>
      <c r="E98" s="150" t="str">
        <f>IF('CHIFFRAGE GE'!A109="x",'CHIFFRAGE GE'!F109,"")</f>
        <v/>
      </c>
    </row>
    <row r="99" spans="1:5" ht="24.95" hidden="1" customHeight="1">
      <c r="A99" s="641" t="str">
        <f>IF('CHIFFRAGE GE'!A110="x",'CHIFFRAGE GE'!I110,"")</f>
        <v/>
      </c>
      <c r="B99" s="1474" t="str">
        <f>IF('CHIFFRAGE GE'!A110="x",'CHIFFRAGE GE'!C110,"")</f>
        <v/>
      </c>
      <c r="C99" s="1475"/>
      <c r="D99" s="1476"/>
      <c r="E99" s="150" t="str">
        <f>IF('CHIFFRAGE GE'!A110="x",'CHIFFRAGE GE'!F110,"")</f>
        <v/>
      </c>
    </row>
    <row r="100" spans="1:5" ht="24.95" hidden="1" customHeight="1">
      <c r="A100" s="641" t="str">
        <f>IF('CHIFFRAGE GE'!A111="x",'CHIFFRAGE GE'!I111,"")</f>
        <v/>
      </c>
      <c r="B100" s="1474" t="str">
        <f>IF('CHIFFRAGE GE'!A111="x",'CHIFFRAGE GE'!C111,"")</f>
        <v/>
      </c>
      <c r="C100" s="1475"/>
      <c r="D100" s="1476"/>
      <c r="E100" s="150" t="str">
        <f>IF('CHIFFRAGE GE'!A111="x",'CHIFFRAGE GE'!F111,"")</f>
        <v/>
      </c>
    </row>
    <row r="101" spans="1:5" ht="24.95" hidden="1" customHeight="1">
      <c r="A101" s="641" t="str">
        <f>IF('CHIFFRAGE GE'!A112="x",'CHIFFRAGE GE'!I112,"")</f>
        <v/>
      </c>
      <c r="B101" s="1474" t="str">
        <f>IF('CHIFFRAGE GE'!A112="x",'CHIFFRAGE GE'!C112,"")</f>
        <v/>
      </c>
      <c r="C101" s="1475"/>
      <c r="D101" s="1476"/>
      <c r="E101" s="150" t="str">
        <f>IF('CHIFFRAGE GE'!A112="x",'CHIFFRAGE GE'!F112,"")</f>
        <v/>
      </c>
    </row>
    <row r="102" spans="1:5" ht="24.95" hidden="1" customHeight="1">
      <c r="A102" s="641" t="str">
        <f>IF('CHIFFRAGE GE'!A113="x",'CHIFFRAGE GE'!I113,"")</f>
        <v/>
      </c>
      <c r="B102" s="1474" t="str">
        <f>IF('CHIFFRAGE GE'!A113="x",'CHIFFRAGE GE'!C113,"")</f>
        <v/>
      </c>
      <c r="C102" s="1475"/>
      <c r="D102" s="1476"/>
      <c r="E102" s="150" t="str">
        <f>IF('CHIFFRAGE GE'!A113="x",'CHIFFRAGE GE'!F113,"")</f>
        <v/>
      </c>
    </row>
    <row r="103" spans="1:5" ht="24.95" hidden="1" customHeight="1">
      <c r="A103" s="641" t="str">
        <f>IF('CHIFFRAGE GE'!A114="x",'CHIFFRAGE GE'!I114,"")</f>
        <v/>
      </c>
      <c r="B103" s="1474" t="str">
        <f>IF('CHIFFRAGE GE'!A114="x",'CHIFFRAGE GE'!C114,"")</f>
        <v/>
      </c>
      <c r="C103" s="1475"/>
      <c r="D103" s="1476"/>
      <c r="E103" s="150" t="str">
        <f>IF('CHIFFRAGE GE'!A114="x",'CHIFFRAGE GE'!F114,"")</f>
        <v/>
      </c>
    </row>
    <row r="104" spans="1:5" ht="24.95" hidden="1" customHeight="1">
      <c r="A104" s="641" t="str">
        <f>IF('CHIFFRAGE GE'!A115="x",'CHIFFRAGE GE'!I115,"")</f>
        <v/>
      </c>
      <c r="B104" s="1474" t="str">
        <f>IF('CHIFFRAGE GE'!A115="x",'CHIFFRAGE GE'!C115,"")</f>
        <v/>
      </c>
      <c r="C104" s="1475"/>
      <c r="D104" s="1476"/>
      <c r="E104" s="150" t="str">
        <f>IF('CHIFFRAGE GE'!A115="x",'CHIFFRAGE GE'!F115,"")</f>
        <v/>
      </c>
    </row>
    <row r="105" spans="1:5" ht="24.95" hidden="1" customHeight="1">
      <c r="A105" s="641" t="str">
        <f>IF('CHIFFRAGE GE'!A116="x",'CHIFFRAGE GE'!I116,"")</f>
        <v/>
      </c>
      <c r="B105" s="1474" t="str">
        <f>IF('CHIFFRAGE GE'!A116="x",'CHIFFRAGE GE'!C116,"")</f>
        <v/>
      </c>
      <c r="C105" s="1475"/>
      <c r="D105" s="1476"/>
      <c r="E105" s="150" t="str">
        <f>IF('CHIFFRAGE GE'!A116="x",'CHIFFRAGE GE'!F116,"")</f>
        <v/>
      </c>
    </row>
    <row r="106" spans="1:5" ht="24.95" hidden="1" customHeight="1">
      <c r="A106" s="641" t="str">
        <f>IF('CHIFFRAGE GE'!A117="x",'CHIFFRAGE GE'!I117,"")</f>
        <v/>
      </c>
      <c r="B106" s="1474" t="str">
        <f>IF('CHIFFRAGE GE'!A117="x",'CHIFFRAGE GE'!C117,"")</f>
        <v/>
      </c>
      <c r="C106" s="1475"/>
      <c r="D106" s="1476"/>
      <c r="E106" s="150" t="str">
        <f>IF('CHIFFRAGE GE'!A117="x",'CHIFFRAGE GE'!F117,"")</f>
        <v/>
      </c>
    </row>
    <row r="107" spans="1:5" ht="24.95" hidden="1" customHeight="1">
      <c r="A107" s="641" t="str">
        <f>IF('CHIFFRAGE GE'!A118="x",'CHIFFRAGE GE'!I118,"")</f>
        <v/>
      </c>
      <c r="B107" s="1474" t="str">
        <f>IF('CHIFFRAGE GE'!A118="x",'CHIFFRAGE GE'!C118,"")</f>
        <v/>
      </c>
      <c r="C107" s="1475"/>
      <c r="D107" s="1476"/>
      <c r="E107" s="150" t="str">
        <f>IF('CHIFFRAGE GE'!A118="x",'CHIFFRAGE GE'!F118,"")</f>
        <v/>
      </c>
    </row>
    <row r="108" spans="1:5" ht="24.95" hidden="1" customHeight="1">
      <c r="A108" s="641" t="str">
        <f>IF('CHIFFRAGE GE'!A119="x",'CHIFFRAGE GE'!I119,"")</f>
        <v/>
      </c>
      <c r="B108" s="1474" t="str">
        <f>IF('CHIFFRAGE GE'!A119="x",'CHIFFRAGE GE'!C119,"")</f>
        <v/>
      </c>
      <c r="C108" s="1475"/>
      <c r="D108" s="1476"/>
      <c r="E108" s="150" t="str">
        <f>IF('CHIFFRAGE GE'!A119="x",'CHIFFRAGE GE'!F119,"")</f>
        <v/>
      </c>
    </row>
    <row r="109" spans="1:5" ht="24.95" hidden="1" customHeight="1">
      <c r="A109" s="641" t="str">
        <f>IF('CHIFFRAGE GE'!A120="x",'CHIFFRAGE GE'!I120,"")</f>
        <v/>
      </c>
      <c r="B109" s="1474" t="str">
        <f>IF('CHIFFRAGE GE'!A120="x",'CHIFFRAGE GE'!C120,"")</f>
        <v/>
      </c>
      <c r="C109" s="1475"/>
      <c r="D109" s="1476"/>
      <c r="E109" s="150" t="str">
        <f>IF('CHIFFRAGE GE'!A120="x",'CHIFFRAGE GE'!F120,"")</f>
        <v/>
      </c>
    </row>
    <row r="110" spans="1:5" ht="24.95" hidden="1" customHeight="1">
      <c r="A110" s="641" t="str">
        <f>IF('CHIFFRAGE GE'!A121="x",'CHIFFRAGE GE'!I121,"")</f>
        <v/>
      </c>
      <c r="B110" s="1474" t="str">
        <f>IF('CHIFFRAGE GE'!A121="x",'CHIFFRAGE GE'!C121,"")</f>
        <v/>
      </c>
      <c r="C110" s="1475"/>
      <c r="D110" s="1476"/>
      <c r="E110" s="150" t="str">
        <f>IF('CHIFFRAGE GE'!A121="x",'CHIFFRAGE GE'!F121,"")</f>
        <v/>
      </c>
    </row>
    <row r="111" spans="1:5" ht="24.95" hidden="1" customHeight="1">
      <c r="A111" s="641" t="str">
        <f>IF('CHIFFRAGE GE'!A122="x",'CHIFFRAGE GE'!I122,"")</f>
        <v/>
      </c>
      <c r="B111" s="1474" t="str">
        <f>IF('CHIFFRAGE GE'!A122="x",'CHIFFRAGE GE'!C122,"")</f>
        <v/>
      </c>
      <c r="C111" s="1475"/>
      <c r="D111" s="1476"/>
      <c r="E111" s="150" t="str">
        <f>IF('CHIFFRAGE GE'!A122="x",'CHIFFRAGE GE'!F122,"")</f>
        <v/>
      </c>
    </row>
    <row r="112" spans="1:5" ht="24.95" hidden="1" customHeight="1">
      <c r="A112" s="641" t="str">
        <f>IF('CHIFFRAGE GE'!A123="x",'CHIFFRAGE GE'!I123,"")</f>
        <v/>
      </c>
      <c r="B112" s="1474" t="str">
        <f>IF('CHIFFRAGE GE'!A123="x",'CHIFFRAGE GE'!C123,"")</f>
        <v/>
      </c>
      <c r="C112" s="1475"/>
      <c r="D112" s="1476"/>
      <c r="E112" s="150" t="str">
        <f>IF('CHIFFRAGE GE'!A123="x",'CHIFFRAGE GE'!F123,"")</f>
        <v/>
      </c>
    </row>
    <row r="113" spans="1:6" ht="24.95" hidden="1" customHeight="1">
      <c r="A113" s="641" t="str">
        <f>IF('CHIFFRAGE GE'!A124="x",'CHIFFRAGE GE'!I124,"")</f>
        <v/>
      </c>
      <c r="B113" s="1474" t="str">
        <f>IF('CHIFFRAGE GE'!A124="x",'CHIFFRAGE GE'!C124,"")</f>
        <v/>
      </c>
      <c r="C113" s="1475"/>
      <c r="D113" s="1476"/>
      <c r="E113" s="150" t="str">
        <f>IF('CHIFFRAGE GE'!A124="x",'CHIFFRAGE GE'!F124,"")</f>
        <v/>
      </c>
    </row>
    <row r="114" spans="1:6" ht="24.95" hidden="1" customHeight="1">
      <c r="A114" s="641" t="str">
        <f>IF('CHIFFRAGE GE'!A125="x",'CHIFFRAGE GE'!I125,"")</f>
        <v/>
      </c>
      <c r="B114" s="1474" t="str">
        <f>IF('CHIFFRAGE GE'!A125="x",'CHIFFRAGE GE'!C125,"")</f>
        <v/>
      </c>
      <c r="C114" s="1475"/>
      <c r="D114" s="1476"/>
      <c r="E114" s="150" t="str">
        <f>IF('CHIFFRAGE GE'!A125="x",'CHIFFRAGE GE'!F125,"")</f>
        <v/>
      </c>
    </row>
    <row r="115" spans="1:6" ht="24.95" hidden="1" customHeight="1">
      <c r="A115" s="641" t="str">
        <f>IF('CHIFFRAGE GE'!A126="x",'CHIFFRAGE GE'!I126,"")</f>
        <v/>
      </c>
      <c r="B115" s="1474" t="str">
        <f>IF('CHIFFRAGE GE'!A126="x",'CHIFFRAGE GE'!C126,"")</f>
        <v/>
      </c>
      <c r="C115" s="1475"/>
      <c r="D115" s="1476"/>
      <c r="E115" s="150" t="str">
        <f>IF('CHIFFRAGE GE'!A126="x",'CHIFFRAGE GE'!F126,"")</f>
        <v/>
      </c>
    </row>
    <row r="116" spans="1:6" ht="24.95" hidden="1" customHeight="1">
      <c r="A116" s="641" t="str">
        <f>IF('CHIFFRAGE GE'!A127="x",'CHIFFRAGE GE'!I127,"")</f>
        <v/>
      </c>
      <c r="B116" s="1474" t="str">
        <f>IF('CHIFFRAGE GE'!A127="x",'CHIFFRAGE GE'!C127,"")</f>
        <v/>
      </c>
      <c r="C116" s="1475"/>
      <c r="D116" s="1476"/>
      <c r="E116" s="150" t="str">
        <f>IF('CHIFFRAGE GE'!A127="x",'CHIFFRAGE GE'!F127,"")</f>
        <v/>
      </c>
    </row>
    <row r="117" spans="1:6" ht="24.95" hidden="1" customHeight="1">
      <c r="A117" s="641" t="str">
        <f>IF('CHIFFRAGE GE'!A128="x",'CHIFFRAGE GE'!I128,"")</f>
        <v/>
      </c>
      <c r="B117" s="1474" t="str">
        <f>IF('CHIFFRAGE GE'!A128="x",'CHIFFRAGE GE'!C128,"")</f>
        <v/>
      </c>
      <c r="C117" s="1475"/>
      <c r="D117" s="1476"/>
      <c r="E117" s="150" t="str">
        <f>IF('CHIFFRAGE GE'!A128="x",'CHIFFRAGE GE'!F128,"")</f>
        <v/>
      </c>
    </row>
    <row r="118" spans="1:6" ht="24.95" hidden="1" customHeight="1">
      <c r="A118" s="641" t="str">
        <f>IF('CHIFFRAGE GE'!A129="x",'CHIFFRAGE GE'!I129,"")</f>
        <v/>
      </c>
      <c r="B118" s="1474" t="str">
        <f>IF('CHIFFRAGE GE'!A129="x",'CHIFFRAGE GE'!C129,"")</f>
        <v/>
      </c>
      <c r="C118" s="1475"/>
      <c r="D118" s="1476"/>
      <c r="E118" s="150" t="str">
        <f>IF('CHIFFRAGE GE'!A129="x",'CHIFFRAGE GE'!F129,"")</f>
        <v/>
      </c>
    </row>
    <row r="119" spans="1:6" ht="24.95" hidden="1" customHeight="1">
      <c r="A119" s="641" t="str">
        <f>IF('CHIFFRAGE GE'!A130="x",'CHIFFRAGE GE'!I130,"")</f>
        <v/>
      </c>
      <c r="B119" s="1474" t="str">
        <f>IF('CHIFFRAGE GE'!A130="x",'CHIFFRAGE GE'!C130,"")</f>
        <v/>
      </c>
      <c r="C119" s="1475"/>
      <c r="D119" s="1476"/>
      <c r="E119" s="150" t="str">
        <f>IF('CHIFFRAGE GE'!A130="x",'CHIFFRAGE GE'!F130,"")</f>
        <v/>
      </c>
    </row>
    <row r="120" spans="1:6" ht="24.95" hidden="1" customHeight="1">
      <c r="A120" s="641" t="str">
        <f>IF('CHIFFRAGE GE'!A131="x",'CHIFFRAGE GE'!I131,"")</f>
        <v/>
      </c>
      <c r="B120" s="1474" t="str">
        <f>IF('CHIFFRAGE GE'!A131="x",'CHIFFRAGE GE'!C131,"")</f>
        <v/>
      </c>
      <c r="C120" s="1475"/>
      <c r="D120" s="1476"/>
      <c r="E120" s="150" t="str">
        <f>IF('CHIFFRAGE GE'!A131="x",'CHIFFRAGE GE'!F131,"")</f>
        <v/>
      </c>
    </row>
    <row r="121" spans="1:6" ht="24.95" hidden="1" customHeight="1">
      <c r="A121" s="641" t="str">
        <f>IF('CHIFFRAGE GE'!A132="x",'CHIFFRAGE GE'!I132,"")</f>
        <v/>
      </c>
      <c r="B121" s="1474" t="str">
        <f>IF('CHIFFRAGE GE'!A132="x",'CHIFFRAGE GE'!C132,"")</f>
        <v/>
      </c>
      <c r="C121" s="1475"/>
      <c r="D121" s="1476"/>
      <c r="E121" s="150" t="str">
        <f>IF('CHIFFRAGE GE'!A132="x",'CHIFFRAGE GE'!F132,"")</f>
        <v/>
      </c>
    </row>
    <row r="122" spans="1:6" ht="24.95" hidden="1" customHeight="1">
      <c r="A122" s="641" t="str">
        <f>IF('CHIFFRAGE GE'!A133="x",'CHIFFRAGE GE'!I133,"")</f>
        <v/>
      </c>
      <c r="B122" s="1474" t="str">
        <f>IF('CHIFFRAGE GE'!A133="x",'CHIFFRAGE GE'!C133,"")</f>
        <v/>
      </c>
      <c r="C122" s="1475"/>
      <c r="D122" s="1476"/>
      <c r="E122" s="150" t="str">
        <f>IF('CHIFFRAGE GE'!A133="x",'CHIFFRAGE GE'!F133,"")</f>
        <v/>
      </c>
    </row>
    <row r="123" spans="1:6" ht="24.95" hidden="1" customHeight="1">
      <c r="A123" s="641" t="str">
        <f>IF('CHIFFRAGE GE'!A134="x",'CHIFFRAGE GE'!I134,"")</f>
        <v/>
      </c>
      <c r="B123" s="1474" t="str">
        <f>IF('CHIFFRAGE GE'!A134="x",'CHIFFRAGE GE'!C134,"")</f>
        <v/>
      </c>
      <c r="C123" s="1475"/>
      <c r="D123" s="1476"/>
      <c r="E123" s="150" t="str">
        <f>IF('CHIFFRAGE GE'!A134="x",'CHIFFRAGE GE'!F134,"")</f>
        <v/>
      </c>
    </row>
    <row r="124" spans="1:6" ht="24.95" hidden="1" customHeight="1">
      <c r="A124" s="641" t="str">
        <f>IF('CHIFFRAGE GE'!A135="x",'CHIFFRAGE GE'!I135,"")</f>
        <v/>
      </c>
      <c r="B124" s="1474" t="str">
        <f>IF('CHIFFRAGE GE'!A135="x",'CHIFFRAGE GE'!C135,"")</f>
        <v/>
      </c>
      <c r="C124" s="1475"/>
      <c r="D124" s="1476"/>
      <c r="E124" s="150" t="str">
        <f>IF('CHIFFRAGE GE'!A135="x",'CHIFFRAGE GE'!F135,"")</f>
        <v/>
      </c>
    </row>
    <row r="125" spans="1:6" ht="24.95" hidden="1" customHeight="1">
      <c r="A125" s="641" t="str">
        <f>IF('CHIFFRAGE GE'!A136="x",'CHIFFRAGE GE'!I136,"")</f>
        <v/>
      </c>
      <c r="B125" s="1474" t="str">
        <f>IF('CHIFFRAGE GE'!A136="x",'CHIFFRAGE GE'!C136,"")</f>
        <v/>
      </c>
      <c r="C125" s="1475"/>
      <c r="D125" s="1476"/>
      <c r="E125" s="150" t="str">
        <f>IF('CHIFFRAGE GE'!A136="x",'CHIFFRAGE GE'!F136,"")</f>
        <v/>
      </c>
    </row>
    <row r="126" spans="1:6" ht="24.95" hidden="1" customHeight="1">
      <c r="A126" s="641" t="str">
        <f>IF('CHIFFRAGE GE'!A137="x",'CHIFFRAGE GE'!I137,"")</f>
        <v/>
      </c>
      <c r="B126" s="1474" t="str">
        <f>IF('CHIFFRAGE GE'!A137="x",'CHIFFRAGE GE'!C137,"")</f>
        <v/>
      </c>
      <c r="C126" s="1475"/>
      <c r="D126" s="1476"/>
      <c r="E126" s="150" t="str">
        <f>IF('CHIFFRAGE GE'!A137="x",'CHIFFRAGE GE'!F137,"")</f>
        <v/>
      </c>
    </row>
    <row r="127" spans="1:6" ht="24.95" hidden="1" customHeight="1">
      <c r="A127" s="641" t="str">
        <f>IF('CHIFFRAGE GE'!A138="x",'CHIFFRAGE GE'!I138,"")</f>
        <v/>
      </c>
      <c r="B127" s="1474" t="str">
        <f>IF('CHIFFRAGE GE'!A138="x",'CHIFFRAGE GE'!C138,"")</f>
        <v/>
      </c>
      <c r="C127" s="1475"/>
      <c r="D127" s="1476"/>
      <c r="E127" s="150" t="str">
        <f>IF('CHIFFRAGE GE'!A138="x",'CHIFFRAGE GE'!F138,"")</f>
        <v/>
      </c>
      <c r="F127" s="134"/>
    </row>
    <row r="128" spans="1:6" ht="24.95" hidden="1" customHeight="1">
      <c r="A128" s="641" t="str">
        <f>IF('CHIFFRAGE GE'!A139="x",'CHIFFRAGE GE'!I139,"")</f>
        <v/>
      </c>
      <c r="B128" s="1474" t="str">
        <f>IF('CHIFFRAGE GE'!A139="x",'CHIFFRAGE GE'!C139,"")</f>
        <v/>
      </c>
      <c r="C128" s="1475"/>
      <c r="D128" s="1476"/>
      <c r="E128" s="150" t="str">
        <f>IF('CHIFFRAGE GE'!A139="x",'CHIFFRAGE GE'!F139,"")</f>
        <v/>
      </c>
    </row>
    <row r="129" spans="1:5" ht="24.95" hidden="1" customHeight="1">
      <c r="A129" s="641" t="str">
        <f>IF('CHIFFRAGE GE'!A140="x",'CHIFFRAGE GE'!I140,"")</f>
        <v/>
      </c>
      <c r="B129" s="1474" t="str">
        <f>IF('CHIFFRAGE GE'!A140="x",'CHIFFRAGE GE'!C140,"")</f>
        <v/>
      </c>
      <c r="C129" s="1475"/>
      <c r="D129" s="1476"/>
      <c r="E129" s="150" t="str">
        <f>IF('CHIFFRAGE GE'!A140="x",'CHIFFRAGE GE'!F140,"")</f>
        <v/>
      </c>
    </row>
    <row r="130" spans="1:5" ht="24.95" hidden="1" customHeight="1">
      <c r="A130" s="641" t="str">
        <f>IF('CHIFFRAGE GE'!A141="x",'CHIFFRAGE GE'!I141,"")</f>
        <v/>
      </c>
      <c r="B130" s="1474" t="str">
        <f>IF('CHIFFRAGE GE'!A141="x",'CHIFFRAGE GE'!C141,"")</f>
        <v/>
      </c>
      <c r="C130" s="1475"/>
      <c r="D130" s="1476"/>
      <c r="E130" s="150" t="str">
        <f>IF('CHIFFRAGE GE'!A141="x",'CHIFFRAGE GE'!F141,"")</f>
        <v/>
      </c>
    </row>
    <row r="131" spans="1:5" ht="24.95" hidden="1" customHeight="1">
      <c r="A131" s="641" t="str">
        <f>IF('CHIFFRAGE GE'!A142="x",'CHIFFRAGE GE'!I142,"")</f>
        <v/>
      </c>
      <c r="B131" s="1474" t="str">
        <f>IF('CHIFFRAGE GE'!A142="x",'CHIFFRAGE GE'!C142,"")</f>
        <v/>
      </c>
      <c r="C131" s="1475"/>
      <c r="D131" s="1476"/>
      <c r="E131" s="150" t="str">
        <f>IF('CHIFFRAGE GE'!A142="x",'CHIFFRAGE GE'!F142,"")</f>
        <v/>
      </c>
    </row>
    <row r="132" spans="1:5" ht="24.95" hidden="1" customHeight="1">
      <c r="A132" s="641" t="str">
        <f>IF('CHIFFRAGE GE'!A143="x",'CHIFFRAGE GE'!I143,"")</f>
        <v/>
      </c>
      <c r="B132" s="1474" t="str">
        <f>IF('CHIFFRAGE GE'!A143="x",'CHIFFRAGE GE'!C143,"")</f>
        <v/>
      </c>
      <c r="C132" s="1475"/>
      <c r="D132" s="1476"/>
      <c r="E132" s="150" t="str">
        <f>IF('CHIFFRAGE GE'!A143="x",'CHIFFRAGE GE'!F143,"")</f>
        <v/>
      </c>
    </row>
    <row r="133" spans="1:5" ht="24.95" hidden="1" customHeight="1">
      <c r="A133" s="641" t="str">
        <f>IF('CHIFFRAGE GE'!A144="x",'CHIFFRAGE GE'!I144,"")</f>
        <v/>
      </c>
      <c r="B133" s="1474" t="str">
        <f>IF('CHIFFRAGE GE'!A144="x",'CHIFFRAGE GE'!C144,"")</f>
        <v/>
      </c>
      <c r="C133" s="1475"/>
      <c r="D133" s="1476"/>
      <c r="E133" s="150" t="str">
        <f>IF('CHIFFRAGE GE'!A144="x",'CHIFFRAGE GE'!F144,"")</f>
        <v/>
      </c>
    </row>
    <row r="134" spans="1:5" ht="24.95" hidden="1" customHeight="1">
      <c r="A134" s="641" t="str">
        <f>IF('CHIFFRAGE GE'!A145="x",'CHIFFRAGE GE'!I145,"")</f>
        <v/>
      </c>
      <c r="B134" s="1474" t="str">
        <f>IF('CHIFFRAGE GE'!A145="x",'CHIFFRAGE GE'!C145,"")</f>
        <v/>
      </c>
      <c r="C134" s="1475"/>
      <c r="D134" s="1476"/>
      <c r="E134" s="150" t="str">
        <f>IF('CHIFFRAGE GE'!A145="x",'CHIFFRAGE GE'!F145,"")</f>
        <v/>
      </c>
    </row>
    <row r="135" spans="1:5" ht="24.95" hidden="1" customHeight="1">
      <c r="A135" s="641" t="str">
        <f>IF('CHIFFRAGE GE'!A146="x",'CHIFFRAGE GE'!I146,"")</f>
        <v/>
      </c>
      <c r="B135" s="1474" t="str">
        <f>IF('CHIFFRAGE GE'!A146="x",'CHIFFRAGE GE'!C146,"")</f>
        <v/>
      </c>
      <c r="C135" s="1475"/>
      <c r="D135" s="1476"/>
      <c r="E135" s="150" t="str">
        <f>IF('CHIFFRAGE GE'!A146="x",'CHIFFRAGE GE'!F146,"")</f>
        <v/>
      </c>
    </row>
    <row r="136" spans="1:5" ht="24.95" hidden="1" customHeight="1">
      <c r="A136" s="641" t="str">
        <f>IF('CHIFFRAGE GE'!A147="x",'CHIFFRAGE GE'!I147,"")</f>
        <v/>
      </c>
      <c r="B136" s="1474" t="str">
        <f>IF('CHIFFRAGE GE'!A147="x",'CHIFFRAGE GE'!C147,"")</f>
        <v/>
      </c>
      <c r="C136" s="1475"/>
      <c r="D136" s="1476"/>
      <c r="E136" s="150" t="str">
        <f>IF('CHIFFRAGE GE'!A147="x",'CHIFFRAGE GE'!F147,"")</f>
        <v/>
      </c>
    </row>
    <row r="137" spans="1:5" ht="24.95" hidden="1" customHeight="1">
      <c r="A137" s="641" t="str">
        <f>IF('CHIFFRAGE GE'!A148="x",'CHIFFRAGE GE'!I148,"")</f>
        <v/>
      </c>
      <c r="B137" s="1474" t="str">
        <f>IF('CHIFFRAGE GE'!A148="x",'CHIFFRAGE GE'!C148,"")</f>
        <v/>
      </c>
      <c r="C137" s="1475"/>
      <c r="D137" s="1476"/>
      <c r="E137" s="150" t="str">
        <f>IF('CHIFFRAGE GE'!A148="x",'CHIFFRAGE GE'!F148,"")</f>
        <v/>
      </c>
    </row>
    <row r="138" spans="1:5" ht="24.95" hidden="1" customHeight="1">
      <c r="A138" s="641" t="str">
        <f>IF('CHIFFRAGE GE'!A149="x",'CHIFFRAGE GE'!I149,"")</f>
        <v/>
      </c>
      <c r="B138" s="1474" t="str">
        <f>IF('CHIFFRAGE GE'!A149="x",'CHIFFRAGE GE'!C149,"")</f>
        <v/>
      </c>
      <c r="C138" s="1475"/>
      <c r="D138" s="1476"/>
      <c r="E138" s="150" t="str">
        <f>IF('CHIFFRAGE GE'!A149="x",'CHIFFRAGE GE'!F149,"")</f>
        <v/>
      </c>
    </row>
    <row r="139" spans="1:5" ht="24.95" hidden="1" customHeight="1">
      <c r="A139" s="641" t="str">
        <f>IF('CHIFFRAGE GE'!A150="x",'CHIFFRAGE GE'!I150,"")</f>
        <v/>
      </c>
      <c r="B139" s="1474" t="str">
        <f>IF('CHIFFRAGE GE'!A150="x",'CHIFFRAGE GE'!C150,"")</f>
        <v/>
      </c>
      <c r="C139" s="1475"/>
      <c r="D139" s="1476"/>
      <c r="E139" s="150" t="str">
        <f>IF('CHIFFRAGE GE'!A150="x",'CHIFFRAGE GE'!F150,"")</f>
        <v/>
      </c>
    </row>
    <row r="140" spans="1:5" ht="24.95" hidden="1" customHeight="1">
      <c r="A140" s="641" t="str">
        <f>IF('CHIFFRAGE GE'!A151="x",'CHIFFRAGE GE'!I151,"")</f>
        <v/>
      </c>
      <c r="B140" s="1474" t="str">
        <f>IF('CHIFFRAGE GE'!A151="x",'CHIFFRAGE GE'!C151,"")</f>
        <v/>
      </c>
      <c r="C140" s="1475"/>
      <c r="D140" s="1476"/>
      <c r="E140" s="150" t="str">
        <f>IF('CHIFFRAGE GE'!A151="x",'CHIFFRAGE GE'!F151,"")</f>
        <v/>
      </c>
    </row>
    <row r="141" spans="1:5" ht="24.95" hidden="1" customHeight="1">
      <c r="A141" s="641" t="str">
        <f>IF('CHIFFRAGE GE'!A152="x",'CHIFFRAGE GE'!I152,"")</f>
        <v/>
      </c>
      <c r="B141" s="1474" t="str">
        <f>IF('CHIFFRAGE GE'!A152="x",'CHIFFRAGE GE'!C152,"")</f>
        <v/>
      </c>
      <c r="C141" s="1475"/>
      <c r="D141" s="1476"/>
      <c r="E141" s="150" t="str">
        <f>IF('CHIFFRAGE GE'!A152="x",'CHIFFRAGE GE'!F152,"")</f>
        <v/>
      </c>
    </row>
    <row r="142" spans="1:5" ht="24.95" hidden="1" customHeight="1">
      <c r="A142" s="641" t="str">
        <f>IF('CHIFFRAGE GE'!A153="x",'CHIFFRAGE GE'!I153,"")</f>
        <v/>
      </c>
      <c r="B142" s="1474" t="str">
        <f>IF('CHIFFRAGE GE'!A153="x",'CHIFFRAGE GE'!C153,"")</f>
        <v/>
      </c>
      <c r="C142" s="1475"/>
      <c r="D142" s="1476"/>
      <c r="E142" s="150" t="str">
        <f>IF('CHIFFRAGE GE'!A153="x",'CHIFFRAGE GE'!F153,"")</f>
        <v/>
      </c>
    </row>
    <row r="143" spans="1:5" ht="24.95" hidden="1" customHeight="1">
      <c r="A143" s="641" t="str">
        <f>IF('CHIFFRAGE GE'!A154="x",'CHIFFRAGE GE'!I154,"")</f>
        <v/>
      </c>
      <c r="B143" s="1474" t="str">
        <f>IF('CHIFFRAGE GE'!A154="x",'CHIFFRAGE GE'!C154,"")</f>
        <v/>
      </c>
      <c r="C143" s="1475"/>
      <c r="D143" s="1476"/>
      <c r="E143" s="150" t="str">
        <f>IF('CHIFFRAGE GE'!A154="x",'CHIFFRAGE GE'!F154,"")</f>
        <v/>
      </c>
    </row>
    <row r="144" spans="1:5" ht="24.95" hidden="1" customHeight="1">
      <c r="A144" s="641" t="str">
        <f>IF('CHIFFRAGE GE'!A155="x",'CHIFFRAGE GE'!I155,"")</f>
        <v/>
      </c>
      <c r="B144" s="1474" t="str">
        <f>IF('CHIFFRAGE GE'!A155="x",'CHIFFRAGE GE'!C155,"")</f>
        <v/>
      </c>
      <c r="C144" s="1475"/>
      <c r="D144" s="1476"/>
      <c r="E144" s="150" t="str">
        <f>IF('CHIFFRAGE GE'!A155="x",'CHIFFRAGE GE'!F155,"")</f>
        <v/>
      </c>
    </row>
    <row r="145" spans="1:5" ht="24.95" hidden="1" customHeight="1">
      <c r="A145" s="641" t="str">
        <f>IF('CHIFFRAGE GE'!A156="x",'CHIFFRAGE GE'!I156,"")</f>
        <v/>
      </c>
      <c r="B145" s="1474" t="str">
        <f>IF('CHIFFRAGE GE'!A156="x",'CHIFFRAGE GE'!C156,"")</f>
        <v/>
      </c>
      <c r="C145" s="1475"/>
      <c r="D145" s="1476"/>
      <c r="E145" s="150" t="str">
        <f>IF('CHIFFRAGE GE'!A156="x",'CHIFFRAGE GE'!F156,"")</f>
        <v/>
      </c>
    </row>
    <row r="146" spans="1:5" ht="24.95" hidden="1" customHeight="1">
      <c r="A146" s="641" t="str">
        <f>IF('CHIFFRAGE GE'!A157="x",'CHIFFRAGE GE'!I157,"")</f>
        <v/>
      </c>
      <c r="B146" s="1474" t="str">
        <f>IF('CHIFFRAGE GE'!A157="x",'CHIFFRAGE GE'!C157,"")</f>
        <v/>
      </c>
      <c r="C146" s="1475"/>
      <c r="D146" s="1476"/>
      <c r="E146" s="150" t="str">
        <f>IF('CHIFFRAGE GE'!A157="x",'CHIFFRAGE GE'!F157,"")</f>
        <v/>
      </c>
    </row>
    <row r="147" spans="1:5" ht="24.95" hidden="1" customHeight="1">
      <c r="A147" s="641" t="str">
        <f>IF('CHIFFRAGE GE'!A158="x",'CHIFFRAGE GE'!I158,"")</f>
        <v/>
      </c>
      <c r="B147" s="1474" t="str">
        <f>IF('CHIFFRAGE GE'!A158="x",'CHIFFRAGE GE'!C158,"")</f>
        <v/>
      </c>
      <c r="C147" s="1475"/>
      <c r="D147" s="1476"/>
      <c r="E147" s="150" t="str">
        <f>IF('CHIFFRAGE GE'!A158="x",'CHIFFRAGE GE'!F158,"")</f>
        <v/>
      </c>
    </row>
    <row r="148" spans="1:5" ht="24.95" hidden="1" customHeight="1">
      <c r="A148" s="641" t="str">
        <f>IF('CHIFFRAGE GE'!A159="x",'CHIFFRAGE GE'!I159,"")</f>
        <v/>
      </c>
      <c r="B148" s="1474" t="str">
        <f>IF('CHIFFRAGE GE'!A159="x",'CHIFFRAGE GE'!C159,"")</f>
        <v/>
      </c>
      <c r="C148" s="1475"/>
      <c r="D148" s="1476"/>
      <c r="E148" s="150" t="str">
        <f>IF('CHIFFRAGE GE'!A159="x",'CHIFFRAGE GE'!F159,"")</f>
        <v/>
      </c>
    </row>
    <row r="149" spans="1:5" ht="24.95" hidden="1" customHeight="1">
      <c r="A149" s="641" t="str">
        <f>IF('CHIFFRAGE GE'!A160="x",'CHIFFRAGE GE'!I160,"")</f>
        <v/>
      </c>
      <c r="B149" s="1474" t="str">
        <f>IF('CHIFFRAGE GE'!A160="x",'CHIFFRAGE GE'!C160,"")</f>
        <v/>
      </c>
      <c r="C149" s="1475"/>
      <c r="D149" s="1476"/>
      <c r="E149" s="150" t="str">
        <f>IF('CHIFFRAGE GE'!A160="x",'CHIFFRAGE GE'!F160,"")</f>
        <v/>
      </c>
    </row>
    <row r="150" spans="1:5" ht="24.95" hidden="1" customHeight="1">
      <c r="A150" s="641" t="str">
        <f>IF('CHIFFRAGE GE'!A161="x",'CHIFFRAGE GE'!I161,"")</f>
        <v/>
      </c>
      <c r="B150" s="1474" t="str">
        <f>IF('CHIFFRAGE GE'!A161="x",'CHIFFRAGE GE'!C161,"")</f>
        <v/>
      </c>
      <c r="C150" s="1475"/>
      <c r="D150" s="1476"/>
      <c r="E150" s="150" t="str">
        <f>IF('CHIFFRAGE GE'!A161="x",'CHIFFRAGE GE'!F161,"")</f>
        <v/>
      </c>
    </row>
    <row r="151" spans="1:5" ht="24.95" hidden="1" customHeight="1">
      <c r="A151" s="641" t="str">
        <f>IF('CHIFFRAGE GE'!A162="x",'CHIFFRAGE GE'!I162,"")</f>
        <v/>
      </c>
      <c r="B151" s="1474" t="str">
        <f>IF('CHIFFRAGE GE'!A162="x",'CHIFFRAGE GE'!C162,"")</f>
        <v/>
      </c>
      <c r="C151" s="1475"/>
      <c r="D151" s="1476"/>
      <c r="E151" s="150" t="str">
        <f>IF('CHIFFRAGE GE'!A162="x",'CHIFFRAGE GE'!F162,"")</f>
        <v/>
      </c>
    </row>
    <row r="152" spans="1:5" ht="24.95" hidden="1" customHeight="1">
      <c r="A152" s="641" t="str">
        <f>IF('CHIFFRAGE GE'!A163="x",'CHIFFRAGE GE'!I163,"")</f>
        <v/>
      </c>
      <c r="B152" s="1474" t="str">
        <f>IF('CHIFFRAGE GE'!A163="x",'CHIFFRAGE GE'!C163,"")</f>
        <v/>
      </c>
      <c r="C152" s="1475"/>
      <c r="D152" s="1476"/>
      <c r="E152" s="150" t="str">
        <f>IF('CHIFFRAGE GE'!A163="x",'CHIFFRAGE GE'!F163,"")</f>
        <v/>
      </c>
    </row>
    <row r="153" spans="1:5" ht="24.95" hidden="1" customHeight="1">
      <c r="A153" s="641" t="str">
        <f>IF('CHIFFRAGE GE'!A164="x",'CHIFFRAGE GE'!I164,"")</f>
        <v/>
      </c>
      <c r="B153" s="1474" t="str">
        <f>IF('CHIFFRAGE GE'!A164="x",'CHIFFRAGE GE'!C164,"")</f>
        <v/>
      </c>
      <c r="C153" s="1475"/>
      <c r="D153" s="1476"/>
      <c r="E153" s="150" t="str">
        <f>IF('CHIFFRAGE GE'!A164="x",'CHIFFRAGE GE'!F164,"")</f>
        <v/>
      </c>
    </row>
    <row r="154" spans="1:5" ht="24.95" hidden="1" customHeight="1">
      <c r="A154" s="641" t="str">
        <f>IF('CHIFFRAGE GE'!A165="x",'CHIFFRAGE GE'!I165,"")</f>
        <v/>
      </c>
      <c r="B154" s="1474" t="str">
        <f>IF('CHIFFRAGE GE'!A165="x",'CHIFFRAGE GE'!C165,"")</f>
        <v/>
      </c>
      <c r="C154" s="1475"/>
      <c r="D154" s="1476"/>
      <c r="E154" s="150" t="str">
        <f>IF('CHIFFRAGE GE'!A165="x",'CHIFFRAGE GE'!F165,"")</f>
        <v/>
      </c>
    </row>
    <row r="155" spans="1:5" ht="24.95" hidden="1" customHeight="1">
      <c r="A155" s="641" t="str">
        <f>IF('CHIFFRAGE GE'!A167="x",'CHIFFRAGE GE'!I167,"")</f>
        <v/>
      </c>
      <c r="B155" s="1474" t="str">
        <f>IF('CHIFFRAGE GE'!A167="x",'CHIFFRAGE GE'!C167,"")</f>
        <v/>
      </c>
      <c r="C155" s="1475"/>
      <c r="D155" s="1476"/>
      <c r="E155" s="150" t="str">
        <f>IF('CHIFFRAGE GE'!A167="x",'CHIFFRAGE GE'!F167,"")</f>
        <v/>
      </c>
    </row>
    <row r="156" spans="1:5" ht="24.95" hidden="1" customHeight="1">
      <c r="A156" s="641" t="str">
        <f>IF('CHIFFRAGE GE'!A168="x",'CHIFFRAGE GE'!I168,"")</f>
        <v/>
      </c>
      <c r="B156" s="1474" t="str">
        <f>IF('CHIFFRAGE GE'!A168="x",'CHIFFRAGE GE'!C168,"")</f>
        <v/>
      </c>
      <c r="C156" s="1475"/>
      <c r="D156" s="1476"/>
      <c r="E156" s="150" t="str">
        <f>IF('CHIFFRAGE GE'!A168="x",'CHIFFRAGE GE'!F168,"")</f>
        <v/>
      </c>
    </row>
    <row r="157" spans="1:5" ht="24.95" hidden="1" customHeight="1">
      <c r="A157" s="641" t="str">
        <f>IF('CHIFFRAGE GE'!A169="x",'CHIFFRAGE GE'!I169,"")</f>
        <v/>
      </c>
      <c r="B157" s="1474" t="str">
        <f>IF('CHIFFRAGE GE'!A169="x",'CHIFFRAGE GE'!C169,"")</f>
        <v/>
      </c>
      <c r="C157" s="1475"/>
      <c r="D157" s="1476"/>
      <c r="E157" s="150" t="str">
        <f>IF('CHIFFRAGE GE'!A169="x",'CHIFFRAGE GE'!F169,"")</f>
        <v/>
      </c>
    </row>
    <row r="158" spans="1:5" ht="24.95" hidden="1" customHeight="1">
      <c r="A158" s="641" t="str">
        <f>IF('CHIFFRAGE GE'!A170="x",'CHIFFRAGE GE'!I170,"")</f>
        <v/>
      </c>
      <c r="B158" s="1474" t="str">
        <f>IF('CHIFFRAGE GE'!A170="x",'CHIFFRAGE GE'!C170,"")</f>
        <v/>
      </c>
      <c r="C158" s="1475"/>
      <c r="D158" s="1476"/>
      <c r="E158" s="150" t="str">
        <f>IF('CHIFFRAGE GE'!A170="x",'CHIFFRAGE GE'!F170,"")</f>
        <v/>
      </c>
    </row>
    <row r="159" spans="1:5" ht="24.95" hidden="1" customHeight="1">
      <c r="A159" s="641" t="str">
        <f>IF('CHIFFRAGE GE'!A171="x",'CHIFFRAGE GE'!I171,"")</f>
        <v/>
      </c>
      <c r="B159" s="1474" t="str">
        <f>IF('CHIFFRAGE GE'!A171="x",'CHIFFRAGE GE'!C171,"")</f>
        <v/>
      </c>
      <c r="C159" s="1475"/>
      <c r="D159" s="1476"/>
      <c r="E159" s="150" t="str">
        <f>IF('CHIFFRAGE GE'!A171="x",'CHIFFRAGE GE'!F171,"")</f>
        <v/>
      </c>
    </row>
    <row r="160" spans="1:5" ht="24.95" hidden="1" customHeight="1">
      <c r="A160" s="641" t="str">
        <f>IF('CHIFFRAGE GE'!A172="x",'CHIFFRAGE GE'!I172,"")</f>
        <v/>
      </c>
      <c r="B160" s="1474" t="str">
        <f>IF('CHIFFRAGE GE'!A172="x",'CHIFFRAGE GE'!C172,"")</f>
        <v/>
      </c>
      <c r="C160" s="1475"/>
      <c r="D160" s="1476"/>
      <c r="E160" s="150" t="str">
        <f>IF('CHIFFRAGE GE'!A172="x",'CHIFFRAGE GE'!F172,"")</f>
        <v/>
      </c>
    </row>
    <row r="161" spans="1:5" ht="24.95" customHeight="1">
      <c r="A161" s="641" t="str">
        <f>IF('CHIFFRAGE GE'!A173="x",'CHIFFRAGE GE'!I173,"")</f>
        <v/>
      </c>
      <c r="B161" s="1474" t="str">
        <f>IF('CHIFFRAGE GE'!A173="x",'CHIFFRAGE GE'!C173,"")</f>
        <v/>
      </c>
      <c r="C161" s="1475"/>
      <c r="D161" s="1476"/>
      <c r="E161" s="150" t="str">
        <f>IF('CHIFFRAGE GE'!A173="x",'CHIFFRAGE GE'!F173,"")</f>
        <v/>
      </c>
    </row>
    <row r="162" spans="1:5" ht="24.95" hidden="1" customHeight="1">
      <c r="A162" s="641" t="str">
        <f>IF('CHIFFRAGE GE'!A174="x",'CHIFFRAGE GE'!I174,"")</f>
        <v/>
      </c>
      <c r="B162" s="1474" t="str">
        <f>IF('CHIFFRAGE GE'!A174="x",'CHIFFRAGE GE'!C174,"")</f>
        <v/>
      </c>
      <c r="C162" s="1475"/>
      <c r="D162" s="1476"/>
      <c r="E162" s="150" t="str">
        <f>IF('CHIFFRAGE GE'!A174="x",'CHIFFRAGE GE'!F174,"")</f>
        <v/>
      </c>
    </row>
    <row r="163" spans="1:5" ht="24.95" hidden="1" customHeight="1">
      <c r="A163" s="641" t="str">
        <f>IF('CHIFFRAGE GE'!A175="x",'CHIFFRAGE GE'!I175,"")</f>
        <v/>
      </c>
      <c r="B163" s="1474" t="str">
        <f>IF('CHIFFRAGE GE'!A175="x",'CHIFFRAGE GE'!C175,"")</f>
        <v/>
      </c>
      <c r="C163" s="1475"/>
      <c r="D163" s="1476"/>
      <c r="E163" s="150" t="str">
        <f>IF('CHIFFRAGE GE'!A175="x",'CHIFFRAGE GE'!F175,"")</f>
        <v/>
      </c>
    </row>
    <row r="164" spans="1:5" ht="24.95" hidden="1" customHeight="1">
      <c r="A164" s="641" t="str">
        <f>IF('CHIFFRAGE GE'!A176="x",'CHIFFRAGE GE'!I176,"")</f>
        <v/>
      </c>
      <c r="B164" s="1474" t="str">
        <f>IF('CHIFFRAGE GE'!A176="x",'CHIFFRAGE GE'!C176,"")</f>
        <v/>
      </c>
      <c r="C164" s="1475"/>
      <c r="D164" s="1476"/>
      <c r="E164" s="150" t="str">
        <f>IF('CHIFFRAGE GE'!A176="x",'CHIFFRAGE GE'!F176,"")</f>
        <v/>
      </c>
    </row>
    <row r="165" spans="1:5" ht="24.95" hidden="1" customHeight="1">
      <c r="A165" s="641" t="str">
        <f>IF('CHIFFRAGE GE'!A177="x",'CHIFFRAGE GE'!I177,"")</f>
        <v/>
      </c>
      <c r="B165" s="1474" t="str">
        <f>IF('CHIFFRAGE GE'!A177="x",'CHIFFRAGE GE'!C177,"")</f>
        <v/>
      </c>
      <c r="C165" s="1475"/>
      <c r="D165" s="1476"/>
      <c r="E165" s="150" t="str">
        <f>IF('CHIFFRAGE GE'!A177="x",'CHIFFRAGE GE'!F177,"")</f>
        <v/>
      </c>
    </row>
    <row r="166" spans="1:5" ht="24.95" hidden="1" customHeight="1">
      <c r="A166" s="641" t="str">
        <f>IF('CHIFFRAGE GE'!A178="x",'CHIFFRAGE GE'!I178,"")</f>
        <v/>
      </c>
      <c r="B166" s="1474" t="str">
        <f>IF('CHIFFRAGE GE'!A178="x",'CHIFFRAGE GE'!C178,"")</f>
        <v/>
      </c>
      <c r="C166" s="1475"/>
      <c r="D166" s="1476"/>
      <c r="E166" s="150" t="str">
        <f>IF('CHIFFRAGE GE'!A178="x",'CHIFFRAGE GE'!F178,"")</f>
        <v/>
      </c>
    </row>
    <row r="167" spans="1:5" ht="24.95" hidden="1" customHeight="1">
      <c r="A167" s="641" t="str">
        <f>IF('CHIFFRAGE GE'!A179="x",'CHIFFRAGE GE'!I179,"")</f>
        <v/>
      </c>
      <c r="B167" s="1474" t="str">
        <f>IF('CHIFFRAGE GE'!A179="x",'CHIFFRAGE GE'!C179,"")</f>
        <v/>
      </c>
      <c r="C167" s="1475"/>
      <c r="D167" s="1476"/>
      <c r="E167" s="150" t="str">
        <f>IF('CHIFFRAGE GE'!A179="x",'CHIFFRAGE GE'!F179,"")</f>
        <v/>
      </c>
    </row>
    <row r="168" spans="1:5" ht="24.95" hidden="1" customHeight="1">
      <c r="A168" s="641" t="str">
        <f>IF('CHIFFRAGE GE'!A180="x",'CHIFFRAGE GE'!I180,"")</f>
        <v/>
      </c>
      <c r="B168" s="1474" t="str">
        <f>IF('CHIFFRAGE GE'!A180="x",'CHIFFRAGE GE'!C180,"")</f>
        <v/>
      </c>
      <c r="C168" s="1475"/>
      <c r="D168" s="1476"/>
      <c r="E168" s="150" t="str">
        <f>IF('CHIFFRAGE GE'!A180="x",'CHIFFRAGE GE'!F180,"")</f>
        <v/>
      </c>
    </row>
    <row r="169" spans="1:5" ht="24.95" hidden="1" customHeight="1">
      <c r="A169" s="641" t="str">
        <f>IF('CHIFFRAGE GE'!A181="x",'CHIFFRAGE GE'!I181,"")</f>
        <v/>
      </c>
      <c r="B169" s="1474" t="str">
        <f>IF('CHIFFRAGE GE'!A181="x",'CHIFFRAGE GE'!C181,"")</f>
        <v/>
      </c>
      <c r="C169" s="1475"/>
      <c r="D169" s="1476"/>
      <c r="E169" s="150" t="str">
        <f>IF('CHIFFRAGE GE'!A181="x",'CHIFFRAGE GE'!F181,"")</f>
        <v/>
      </c>
    </row>
    <row r="170" spans="1:5" ht="24.95" hidden="1" customHeight="1">
      <c r="A170" s="641" t="str">
        <f>IF('CHIFFRAGE GE'!A182="x",'CHIFFRAGE GE'!I182,"")</f>
        <v/>
      </c>
      <c r="B170" s="1474" t="str">
        <f>IF('CHIFFRAGE GE'!A182="x",'CHIFFRAGE GE'!C182,"")</f>
        <v/>
      </c>
      <c r="C170" s="1475"/>
      <c r="D170" s="1476"/>
      <c r="E170" s="150" t="str">
        <f>IF('CHIFFRAGE GE'!A182="x",'CHIFFRAGE GE'!F182,"")</f>
        <v/>
      </c>
    </row>
    <row r="171" spans="1:5" ht="24.95" hidden="1" customHeight="1">
      <c r="A171" s="641" t="str">
        <f>IF('CHIFFRAGE GE'!A184="x",'CHIFFRAGE GE'!I184,"")</f>
        <v/>
      </c>
      <c r="B171" s="1474" t="str">
        <f>IF('CHIFFRAGE GE'!A184="x",'CHIFFRAGE GE'!C184,"")</f>
        <v/>
      </c>
      <c r="C171" s="1475"/>
      <c r="D171" s="1476"/>
      <c r="E171" s="150" t="str">
        <f>IF('CHIFFRAGE GE'!A184="x",'CHIFFRAGE GE'!F184,"")</f>
        <v/>
      </c>
    </row>
    <row r="172" spans="1:5" ht="24.95" hidden="1" customHeight="1">
      <c r="A172" s="641" t="str">
        <f>IF('CHIFFRAGE GE'!A185="x",'CHIFFRAGE GE'!I185,"")</f>
        <v/>
      </c>
      <c r="B172" s="1474" t="str">
        <f>IF('CHIFFRAGE GE'!A185="x",'CHIFFRAGE GE'!C185,"")</f>
        <v/>
      </c>
      <c r="C172" s="1475"/>
      <c r="D172" s="1476"/>
      <c r="E172" s="150" t="str">
        <f>IF('CHIFFRAGE GE'!A185="x",'CHIFFRAGE GE'!F185,"")</f>
        <v/>
      </c>
    </row>
    <row r="173" spans="1:5" ht="24.95" hidden="1" customHeight="1">
      <c r="A173" s="641" t="str">
        <f>IF('CHIFFRAGE GE'!A186="x",'CHIFFRAGE GE'!I186,"")</f>
        <v/>
      </c>
      <c r="B173" s="1474" t="str">
        <f>IF('CHIFFRAGE GE'!A186="x",'CHIFFRAGE GE'!C186,"")</f>
        <v/>
      </c>
      <c r="C173" s="1475"/>
      <c r="D173" s="1476"/>
      <c r="E173" s="150" t="str">
        <f>IF('CHIFFRAGE GE'!A186="x",'CHIFFRAGE GE'!F186,"")</f>
        <v/>
      </c>
    </row>
    <row r="174" spans="1:5" ht="24.95" hidden="1" customHeight="1">
      <c r="A174" s="641" t="str">
        <f>IF('CHIFFRAGE GE'!A187="x",'CHIFFRAGE GE'!I187,"")</f>
        <v/>
      </c>
      <c r="B174" s="1474" t="str">
        <f>IF('CHIFFRAGE GE'!A187="x",'CHIFFRAGE GE'!C187,"")</f>
        <v/>
      </c>
      <c r="C174" s="1475"/>
      <c r="D174" s="1476"/>
      <c r="E174" s="150" t="str">
        <f>IF('CHIFFRAGE GE'!A187="x",'CHIFFRAGE GE'!F187,"")</f>
        <v/>
      </c>
    </row>
    <row r="175" spans="1:5" ht="24.95" hidden="1" customHeight="1">
      <c r="A175" s="641" t="str">
        <f>IF('CHIFFRAGE GE'!A188="x",'CHIFFRAGE GE'!I188,"")</f>
        <v/>
      </c>
      <c r="B175" s="1474" t="str">
        <f>IF('CHIFFRAGE GE'!A188="x",'CHIFFRAGE GE'!C188,"")</f>
        <v/>
      </c>
      <c r="C175" s="1475"/>
      <c r="D175" s="1476"/>
      <c r="E175" s="150" t="str">
        <f>IF('CHIFFRAGE GE'!A188="x",'CHIFFRAGE GE'!F188,"")</f>
        <v/>
      </c>
    </row>
    <row r="176" spans="1:5" ht="24.95" hidden="1" customHeight="1">
      <c r="A176" s="641" t="str">
        <f>IF('CHIFFRAGE GE'!A189="x",'CHIFFRAGE GE'!I189,"")</f>
        <v/>
      </c>
      <c r="B176" s="1474" t="str">
        <f>IF('CHIFFRAGE GE'!A189="x",'CHIFFRAGE GE'!C189,"")</f>
        <v/>
      </c>
      <c r="C176" s="1475"/>
      <c r="D176" s="1476"/>
      <c r="E176" s="150" t="str">
        <f>IF('CHIFFRAGE GE'!A189="x",'CHIFFRAGE GE'!F189,"")</f>
        <v/>
      </c>
    </row>
    <row r="177" spans="1:6" ht="24.95" hidden="1" customHeight="1">
      <c r="A177" s="641" t="str">
        <f>IF('CHIFFRAGE GE'!A190="x",'CHIFFRAGE GE'!I190,"")</f>
        <v/>
      </c>
      <c r="B177" s="1474" t="str">
        <f>IF('CHIFFRAGE GE'!A190="x",'CHIFFRAGE GE'!C190,"")</f>
        <v/>
      </c>
      <c r="C177" s="1475"/>
      <c r="D177" s="1476"/>
      <c r="E177" s="150" t="str">
        <f>IF('CHIFFRAGE GE'!A190="x",'CHIFFRAGE GE'!F190,"")</f>
        <v/>
      </c>
    </row>
    <row r="178" spans="1:6" ht="24.95" hidden="1" customHeight="1">
      <c r="A178" s="641" t="str">
        <f>IF('CHIFFRAGE GE'!A191="x",'CHIFFRAGE GE'!I191,"")</f>
        <v/>
      </c>
      <c r="B178" s="1474" t="str">
        <f>IF('CHIFFRAGE GE'!A191="x",'CHIFFRAGE GE'!C191,"")</f>
        <v/>
      </c>
      <c r="C178" s="1475"/>
      <c r="D178" s="1476"/>
      <c r="E178" s="150" t="str">
        <f>IF('CHIFFRAGE GE'!A191="x",'CHIFFRAGE GE'!F191,"")</f>
        <v/>
      </c>
    </row>
    <row r="179" spans="1:6" ht="24.95" hidden="1" customHeight="1">
      <c r="A179" s="641" t="str">
        <f>IF('CHIFFRAGE GE'!A192="x",'CHIFFRAGE GE'!I192,"")</f>
        <v/>
      </c>
      <c r="B179" s="1474" t="str">
        <f>IF('CHIFFRAGE GE'!A192="x",'CHIFFRAGE GE'!C192,"")</f>
        <v/>
      </c>
      <c r="C179" s="1475"/>
      <c r="D179" s="1476"/>
      <c r="E179" s="150" t="str">
        <f>IF('CHIFFRAGE GE'!A192="x",'CHIFFRAGE GE'!F192,"")</f>
        <v/>
      </c>
    </row>
    <row r="180" spans="1:6" ht="24.95" hidden="1" customHeight="1">
      <c r="A180" s="641" t="str">
        <f>IF('CHIFFRAGE GE'!A193="x",'CHIFFRAGE GE'!I193,"")</f>
        <v/>
      </c>
      <c r="B180" s="1474" t="str">
        <f>IF('CHIFFRAGE GE'!A193="x",'CHIFFRAGE GE'!C193,"")</f>
        <v/>
      </c>
      <c r="C180" s="1475"/>
      <c r="D180" s="1476"/>
      <c r="E180" s="150" t="str">
        <f>IF('CHIFFRAGE GE'!A193="x",'CHIFFRAGE GE'!F193,"")</f>
        <v/>
      </c>
    </row>
    <row r="181" spans="1:6" ht="24.95" hidden="1" customHeight="1">
      <c r="A181" s="641" t="str">
        <f>IF('CHIFFRAGE GE'!A194="x",'CHIFFRAGE GE'!I194,"")</f>
        <v/>
      </c>
      <c r="B181" s="1474" t="str">
        <f>IF('CHIFFRAGE GE'!A194="x",'CHIFFRAGE GE'!C194,"")</f>
        <v/>
      </c>
      <c r="C181" s="1475"/>
      <c r="D181" s="1476"/>
      <c r="E181" s="150" t="str">
        <f>IF('CHIFFRAGE GE'!A194="x",'CHIFFRAGE GE'!F194,"")</f>
        <v/>
      </c>
      <c r="F181" s="134"/>
    </row>
    <row r="182" spans="1:6" ht="24.95" hidden="1" customHeight="1">
      <c r="A182" s="641" t="str">
        <f>IF('CHIFFRAGE GE'!A195="x",'CHIFFRAGE GE'!I195,"")</f>
        <v/>
      </c>
      <c r="B182" s="1474" t="str">
        <f>IF('CHIFFRAGE GE'!A195="x",'CHIFFRAGE GE'!C195,"")</f>
        <v/>
      </c>
      <c r="C182" s="1475"/>
      <c r="D182" s="1476"/>
      <c r="E182" s="150" t="str">
        <f>IF('CHIFFRAGE GE'!A195="x",'CHIFFRAGE GE'!F195,"")</f>
        <v/>
      </c>
    </row>
    <row r="183" spans="1:6" ht="24.95" hidden="1" customHeight="1">
      <c r="A183" s="641" t="str">
        <f>IF('CHIFFRAGE GE'!A196="x",'CHIFFRAGE GE'!I196,"")</f>
        <v/>
      </c>
      <c r="B183" s="1474" t="str">
        <f>IF('CHIFFRAGE GE'!A196="x",'CHIFFRAGE GE'!C196,"")</f>
        <v/>
      </c>
      <c r="C183" s="1475"/>
      <c r="D183" s="1476"/>
      <c r="E183" s="150" t="str">
        <f>IF('CHIFFRAGE GE'!A196="x",'CHIFFRAGE GE'!F196,"")</f>
        <v/>
      </c>
    </row>
    <row r="184" spans="1:6" ht="24.95" hidden="1" customHeight="1">
      <c r="A184" s="641" t="str">
        <f>IF('CHIFFRAGE GE'!A197="x",'CHIFFRAGE GE'!I197,"")</f>
        <v/>
      </c>
      <c r="B184" s="1474" t="str">
        <f>IF('CHIFFRAGE GE'!A197="x",'CHIFFRAGE GE'!C197,"")</f>
        <v/>
      </c>
      <c r="C184" s="1475"/>
      <c r="D184" s="1476"/>
      <c r="E184" s="150" t="str">
        <f>IF('CHIFFRAGE GE'!A197="x",'CHIFFRAGE GE'!F197,"")</f>
        <v/>
      </c>
    </row>
    <row r="185" spans="1:6" ht="24.95" hidden="1" customHeight="1">
      <c r="A185" s="641" t="str">
        <f>IF('CHIFFRAGE GE'!A198="x",'CHIFFRAGE GE'!I198,"")</f>
        <v/>
      </c>
      <c r="B185" s="1474" t="str">
        <f>IF('CHIFFRAGE GE'!A198="x",'CHIFFRAGE GE'!C198,"")</f>
        <v/>
      </c>
      <c r="C185" s="1475"/>
      <c r="D185" s="1476"/>
      <c r="E185" s="150" t="str">
        <f>IF('CHIFFRAGE GE'!A198="x",'CHIFFRAGE GE'!F198,"")</f>
        <v/>
      </c>
    </row>
    <row r="186" spans="1:6" ht="24.95" hidden="1" customHeight="1">
      <c r="A186" s="641" t="str">
        <f>IF('CHIFFRAGE GE'!A199="x",'CHIFFRAGE GE'!I199,"")</f>
        <v/>
      </c>
      <c r="B186" s="1474" t="str">
        <f>IF('CHIFFRAGE GE'!A199="x",'CHIFFRAGE GE'!C199,"")</f>
        <v/>
      </c>
      <c r="C186" s="1475"/>
      <c r="D186" s="1476"/>
      <c r="E186" s="150" t="str">
        <f>IF('CHIFFRAGE GE'!A199="x",'CHIFFRAGE GE'!F199,"")</f>
        <v/>
      </c>
    </row>
    <row r="187" spans="1:6" ht="24.95" hidden="1" customHeight="1">
      <c r="A187" s="641" t="str">
        <f>IF('CHIFFRAGE GE'!A200="x",'CHIFFRAGE GE'!I200,"")</f>
        <v/>
      </c>
      <c r="B187" s="1474" t="str">
        <f>IF('CHIFFRAGE GE'!A200="x",'CHIFFRAGE GE'!C200,"")</f>
        <v/>
      </c>
      <c r="C187" s="1475"/>
      <c r="D187" s="1476"/>
      <c r="E187" s="150" t="str">
        <f>IF('CHIFFRAGE GE'!A200="x",'CHIFFRAGE GE'!F200,"")</f>
        <v/>
      </c>
    </row>
    <row r="188" spans="1:6" ht="24.95" hidden="1" customHeight="1">
      <c r="A188" s="641" t="str">
        <f>IF('CHIFFRAGE GE'!A201="x",'CHIFFRAGE GE'!I201,"")</f>
        <v/>
      </c>
      <c r="B188" s="1474" t="str">
        <f>IF('CHIFFRAGE GE'!A201="x",'CHIFFRAGE GE'!C201,"")</f>
        <v/>
      </c>
      <c r="C188" s="1475"/>
      <c r="D188" s="1476"/>
      <c r="E188" s="150" t="str">
        <f>IF('CHIFFRAGE GE'!A201="x",'CHIFFRAGE GE'!F201,"")</f>
        <v/>
      </c>
    </row>
    <row r="189" spans="1:6" ht="24.95" hidden="1" customHeight="1">
      <c r="A189" s="641" t="str">
        <f>IF('CHIFFRAGE GE'!A202="x",'CHIFFRAGE GE'!I202,"")</f>
        <v/>
      </c>
      <c r="B189" s="1474" t="str">
        <f>IF('CHIFFRAGE GE'!A202="x",'CHIFFRAGE GE'!C202,"")</f>
        <v/>
      </c>
      <c r="C189" s="1475"/>
      <c r="D189" s="1476"/>
      <c r="E189" s="150" t="str">
        <f>IF('CHIFFRAGE GE'!A202="x",'CHIFFRAGE GE'!F202,"")</f>
        <v/>
      </c>
    </row>
    <row r="190" spans="1:6" ht="24.95" hidden="1" customHeight="1">
      <c r="A190" s="641" t="str">
        <f>IF('CHIFFRAGE GE'!A203="x",'CHIFFRAGE GE'!I203,"")</f>
        <v/>
      </c>
      <c r="B190" s="1474" t="str">
        <f>IF('CHIFFRAGE GE'!A203="x",'CHIFFRAGE GE'!C203,"")</f>
        <v/>
      </c>
      <c r="C190" s="1475"/>
      <c r="D190" s="1476"/>
      <c r="E190" s="150" t="str">
        <f>IF('CHIFFRAGE GE'!A203="x",'CHIFFRAGE GE'!F203,"")</f>
        <v/>
      </c>
    </row>
    <row r="191" spans="1:6" ht="24.95" hidden="1" customHeight="1">
      <c r="A191" s="641" t="str">
        <f>IF('CHIFFRAGE GE'!A204="x",'CHIFFRAGE GE'!I204,"")</f>
        <v/>
      </c>
      <c r="B191" s="1474" t="str">
        <f>IF('CHIFFRAGE GE'!A204="x",'CHIFFRAGE GE'!C204,"")</f>
        <v/>
      </c>
      <c r="C191" s="1475"/>
      <c r="D191" s="1476"/>
      <c r="E191" s="150" t="str">
        <f>IF('CHIFFRAGE GE'!A204="x",'CHIFFRAGE GE'!F204,"")</f>
        <v/>
      </c>
    </row>
    <row r="192" spans="1:6" ht="24.95" hidden="1" customHeight="1">
      <c r="A192" s="641" t="str">
        <f>IF('CHIFFRAGE GE'!A205="x",'CHIFFRAGE GE'!I205,"")</f>
        <v/>
      </c>
      <c r="B192" s="1474" t="str">
        <f>IF('CHIFFRAGE GE'!A205="x",'CHIFFRAGE GE'!C205,"")</f>
        <v/>
      </c>
      <c r="C192" s="1475"/>
      <c r="D192" s="1476"/>
      <c r="E192" s="150" t="str">
        <f>IF('CHIFFRAGE GE'!A205="x",'CHIFFRAGE GE'!F205,"")</f>
        <v/>
      </c>
    </row>
    <row r="193" spans="1:5" ht="24.95" hidden="1" customHeight="1">
      <c r="A193" s="641" t="str">
        <f>IF('CHIFFRAGE GE'!A206="x",'CHIFFRAGE GE'!I206,"")</f>
        <v/>
      </c>
      <c r="B193" s="1474" t="str">
        <f>IF('CHIFFRAGE GE'!A206="x",'CHIFFRAGE GE'!C206,"")</f>
        <v/>
      </c>
      <c r="C193" s="1475"/>
      <c r="D193" s="1476"/>
      <c r="E193" s="150" t="str">
        <f>IF('CHIFFRAGE GE'!A206="x",'CHIFFRAGE GE'!F206,"")</f>
        <v/>
      </c>
    </row>
    <row r="194" spans="1:5" ht="24.95" hidden="1" customHeight="1">
      <c r="A194" s="641" t="str">
        <f>IF('CHIFFRAGE GE'!A207="x",'CHIFFRAGE GE'!I207,"")</f>
        <v/>
      </c>
      <c r="B194" s="1474" t="str">
        <f>IF('CHIFFRAGE GE'!A207="x",'CHIFFRAGE GE'!C207,"")</f>
        <v/>
      </c>
      <c r="C194" s="1475"/>
      <c r="D194" s="1476"/>
      <c r="E194" s="150" t="str">
        <f>IF('CHIFFRAGE GE'!A207="x",'CHIFFRAGE GE'!F207,"")</f>
        <v/>
      </c>
    </row>
    <row r="195" spans="1:5" ht="24.95" hidden="1" customHeight="1">
      <c r="A195" s="641" t="str">
        <f>IF('CHIFFRAGE GE'!A208="x",'CHIFFRAGE GE'!I208,"")</f>
        <v/>
      </c>
      <c r="B195" s="1474" t="str">
        <f>IF('CHIFFRAGE GE'!A208="x",'CHIFFRAGE GE'!C208,"")</f>
        <v/>
      </c>
      <c r="C195" s="1475"/>
      <c r="D195" s="1476"/>
      <c r="E195" s="150" t="str">
        <f>IF('CHIFFRAGE GE'!A208="x",'CHIFFRAGE GE'!F208,"")</f>
        <v/>
      </c>
    </row>
    <row r="196" spans="1:5" ht="24.95" hidden="1" customHeight="1">
      <c r="A196" s="641" t="str">
        <f>IF('CHIFFRAGE GE'!A209="x",'CHIFFRAGE GE'!I209,"")</f>
        <v/>
      </c>
      <c r="B196" s="1474" t="str">
        <f>IF('CHIFFRAGE GE'!A209="x",'CHIFFRAGE GE'!C209,"")</f>
        <v/>
      </c>
      <c r="C196" s="1475"/>
      <c r="D196" s="1476"/>
      <c r="E196" s="150" t="str">
        <f>IF('CHIFFRAGE GE'!A209="x",'CHIFFRAGE GE'!F209,"")</f>
        <v/>
      </c>
    </row>
    <row r="197" spans="1:5" ht="24.95" hidden="1" customHeight="1">
      <c r="A197" s="641" t="str">
        <f>IF('CHIFFRAGE GE'!A210="x",'CHIFFRAGE GE'!I210,"")</f>
        <v/>
      </c>
      <c r="B197" s="1474" t="str">
        <f>IF('CHIFFRAGE GE'!A210="x",'CHIFFRAGE GE'!C210,"")</f>
        <v/>
      </c>
      <c r="C197" s="1475"/>
      <c r="D197" s="1476"/>
      <c r="E197" s="150" t="str">
        <f>IF('CHIFFRAGE GE'!A210="x",'CHIFFRAGE GE'!F210,"")</f>
        <v/>
      </c>
    </row>
    <row r="198" spans="1:5" ht="24.95" hidden="1" customHeight="1">
      <c r="A198" s="641" t="str">
        <f>IF('CHIFFRAGE GE'!A211="x",'CHIFFRAGE GE'!I211,"")</f>
        <v/>
      </c>
      <c r="B198" s="1474" t="str">
        <f>IF('CHIFFRAGE GE'!A211="x",'CHIFFRAGE GE'!C211,"")</f>
        <v/>
      </c>
      <c r="C198" s="1475"/>
      <c r="D198" s="1476"/>
      <c r="E198" s="150" t="str">
        <f>IF('CHIFFRAGE GE'!A211="x",'CHIFFRAGE GE'!F211,"")</f>
        <v/>
      </c>
    </row>
    <row r="199" spans="1:5" ht="24.95" hidden="1" customHeight="1">
      <c r="A199" s="641" t="str">
        <f>IF('CHIFFRAGE GE'!A212="x",'CHIFFRAGE GE'!I212,"")</f>
        <v/>
      </c>
      <c r="B199" s="1474" t="str">
        <f>IF('CHIFFRAGE GE'!A212="x",'CHIFFRAGE GE'!C212,"")</f>
        <v/>
      </c>
      <c r="C199" s="1475"/>
      <c r="D199" s="1476"/>
      <c r="E199" s="150" t="str">
        <f>IF('CHIFFRAGE GE'!A212="x",'CHIFFRAGE GE'!F212,"")</f>
        <v/>
      </c>
    </row>
    <row r="200" spans="1:5" ht="24.95" hidden="1" customHeight="1">
      <c r="A200" s="641" t="str">
        <f>IF('CHIFFRAGE GE'!A213="x",'CHIFFRAGE GE'!I213,"")</f>
        <v/>
      </c>
      <c r="B200" s="1474" t="str">
        <f>IF('CHIFFRAGE GE'!A213="x",'CHIFFRAGE GE'!C213,"")</f>
        <v/>
      </c>
      <c r="C200" s="1475"/>
      <c r="D200" s="1476"/>
      <c r="E200" s="150" t="str">
        <f>IF('CHIFFRAGE GE'!A213="x",'CHIFFRAGE GE'!F213,"")</f>
        <v/>
      </c>
    </row>
    <row r="201" spans="1:5" ht="24.95" hidden="1" customHeight="1">
      <c r="A201" s="641" t="str">
        <f>IF('CHIFFRAGE GE'!A214="x",'CHIFFRAGE GE'!I214,"")</f>
        <v/>
      </c>
      <c r="B201" s="1474" t="str">
        <f>IF('CHIFFRAGE GE'!A214="x",'CHIFFRAGE GE'!C214,"")</f>
        <v/>
      </c>
      <c r="C201" s="1475"/>
      <c r="D201" s="1476"/>
      <c r="E201" s="150" t="str">
        <f>IF('CHIFFRAGE GE'!A214="x",'CHIFFRAGE GE'!F214,"")</f>
        <v/>
      </c>
    </row>
    <row r="202" spans="1:5" ht="24.95" hidden="1" customHeight="1">
      <c r="A202" s="641" t="str">
        <f>IF('CHIFFRAGE GE'!A215="x",'CHIFFRAGE GE'!I215,"")</f>
        <v/>
      </c>
      <c r="B202" s="1474" t="str">
        <f>IF('CHIFFRAGE GE'!A215="x",'CHIFFRAGE GE'!C215,"")</f>
        <v/>
      </c>
      <c r="C202" s="1475"/>
      <c r="D202" s="1476"/>
      <c r="E202" s="150" t="str">
        <f>IF('CHIFFRAGE GE'!A215="x",'CHIFFRAGE GE'!F215,"")</f>
        <v/>
      </c>
    </row>
    <row r="203" spans="1:5" ht="24.95" hidden="1" customHeight="1">
      <c r="A203" s="641" t="str">
        <f>IF('CHIFFRAGE GE'!A216="x",'CHIFFRAGE GE'!I216,"")</f>
        <v/>
      </c>
      <c r="B203" s="1474" t="str">
        <f>IF('CHIFFRAGE GE'!A216="x",'CHIFFRAGE GE'!C216,"")</f>
        <v/>
      </c>
      <c r="C203" s="1475"/>
      <c r="D203" s="1476"/>
      <c r="E203" s="150" t="str">
        <f>IF('CHIFFRAGE GE'!A216="x",'CHIFFRAGE GE'!F216,"")</f>
        <v/>
      </c>
    </row>
    <row r="204" spans="1:5" ht="24.95" hidden="1" customHeight="1">
      <c r="A204" s="641" t="str">
        <f>IF('CHIFFRAGE GE'!A217="x",'CHIFFRAGE GE'!I217,"")</f>
        <v/>
      </c>
      <c r="B204" s="1474" t="str">
        <f>IF('CHIFFRAGE GE'!A217="x",'CHIFFRAGE GE'!C217,"")</f>
        <v/>
      </c>
      <c r="C204" s="1475"/>
      <c r="D204" s="1476"/>
      <c r="E204" s="150" t="str">
        <f>IF('CHIFFRAGE GE'!A217="x",'CHIFFRAGE GE'!F217,"")</f>
        <v/>
      </c>
    </row>
    <row r="205" spans="1:5" ht="24.95" customHeight="1">
      <c r="A205" s="641" t="str">
        <f>IF('CHIFFRAGE GE'!A218="x",'CHIFFRAGE GE'!I218,"")</f>
        <v>AD12</v>
      </c>
      <c r="B205" s="1474" t="str">
        <f>IF('CHIFFRAGE GE'!A218="x",'CHIFFRAGE GE'!C218,"")</f>
        <v xml:space="preserve">Génération d'un schéma Electrique au
format .DWG - </v>
      </c>
      <c r="C205" s="1475"/>
      <c r="D205" s="1476"/>
      <c r="E205" s="150">
        <f>IF('CHIFFRAGE GE'!A218="x",'CHIFFRAGE GE'!F218,"")</f>
        <v>60</v>
      </c>
    </row>
    <row r="206" spans="1:5" ht="24.95" hidden="1" customHeight="1">
      <c r="A206" s="641" t="str">
        <f>IF('CHIFFRAGE GE'!A219="x",'CHIFFRAGE GE'!I219,"")</f>
        <v/>
      </c>
      <c r="B206" s="1474" t="str">
        <f>IF('CHIFFRAGE GE'!A219="x",'CHIFFRAGE GE'!C219,"")</f>
        <v/>
      </c>
      <c r="C206" s="1475"/>
      <c r="D206" s="1476"/>
      <c r="E206" s="150" t="str">
        <f>IF('CHIFFRAGE GE'!A219="x",'CHIFFRAGE GE'!F219,"")</f>
        <v/>
      </c>
    </row>
    <row r="207" spans="1:5" ht="24.95" hidden="1" customHeight="1">
      <c r="A207" s="641" t="str">
        <f>IF('CHIFFRAGE GE'!A220="x",'CHIFFRAGE GE'!I220,"")</f>
        <v/>
      </c>
      <c r="B207" s="1474" t="str">
        <f>IF('CHIFFRAGE GE'!A220="x",'CHIFFRAGE GE'!C220,"")</f>
        <v/>
      </c>
      <c r="C207" s="1475"/>
      <c r="D207" s="1476"/>
      <c r="E207" s="150" t="str">
        <f>IF('CHIFFRAGE GE'!A220="x",'CHIFFRAGE GE'!F220,"")</f>
        <v/>
      </c>
    </row>
    <row r="208" spans="1:5" ht="24.95" hidden="1" customHeight="1">
      <c r="A208" s="641" t="str">
        <f>IF('CHIFFRAGE GE'!A221="x",'CHIFFRAGE GE'!I221,"")</f>
        <v/>
      </c>
      <c r="B208" s="1474" t="str">
        <f>IF('CHIFFRAGE GE'!A221="x",'CHIFFRAGE GE'!C221,"")</f>
        <v/>
      </c>
      <c r="C208" s="1475"/>
      <c r="D208" s="1476"/>
      <c r="E208" s="150" t="str">
        <f>IF('CHIFFRAGE GE'!A221="x",'CHIFFRAGE GE'!F221,"")</f>
        <v/>
      </c>
    </row>
    <row r="209" spans="1:5" ht="24.95" hidden="1" customHeight="1">
      <c r="A209" s="641" t="str">
        <f>IF('CHIFFRAGE GE'!A222="x",'CHIFFRAGE GE'!I222,"")</f>
        <v/>
      </c>
      <c r="B209" s="1474" t="str">
        <f>IF('CHIFFRAGE GE'!A222="x",'CHIFFRAGE GE'!C222,"")</f>
        <v/>
      </c>
      <c r="C209" s="1475"/>
      <c r="D209" s="1476"/>
      <c r="E209" s="150" t="str">
        <f>IF('CHIFFRAGE GE'!A222="x",'CHIFFRAGE GE'!F222,"")</f>
        <v/>
      </c>
    </row>
    <row r="210" spans="1:5" ht="24.95" hidden="1" customHeight="1">
      <c r="A210" s="641" t="str">
        <f>IF('CHIFFRAGE GE'!A223="x",'CHIFFRAGE GE'!I223,"")</f>
        <v/>
      </c>
      <c r="B210" s="1474" t="str">
        <f>IF('CHIFFRAGE GE'!A223="x",'CHIFFRAGE GE'!C223,"")</f>
        <v/>
      </c>
      <c r="C210" s="1475"/>
      <c r="D210" s="1476"/>
      <c r="E210" s="150" t="str">
        <f>IF('CHIFFRAGE GE'!A223="x",'CHIFFRAGE GE'!F223,"")</f>
        <v/>
      </c>
    </row>
    <row r="211" spans="1:5" ht="24.95" hidden="1" customHeight="1">
      <c r="A211" s="641" t="str">
        <f>IF('CHIFFRAGE GE'!A224="x",'CHIFFRAGE GE'!I224,"")</f>
        <v/>
      </c>
      <c r="B211" s="1474" t="str">
        <f>IF('CHIFFRAGE GE'!A224="x",'CHIFFRAGE GE'!C224,"")</f>
        <v/>
      </c>
      <c r="C211" s="1475"/>
      <c r="D211" s="1476"/>
      <c r="E211" s="150" t="str">
        <f>IF('CHIFFRAGE GE'!A224="x",'CHIFFRAGE GE'!F224,"")</f>
        <v/>
      </c>
    </row>
    <row r="212" spans="1:5" ht="24.95" hidden="1" customHeight="1">
      <c r="A212" s="641" t="str">
        <f>IF('CHIFFRAGE GE'!A225="x",'CHIFFRAGE GE'!I225,"")</f>
        <v/>
      </c>
      <c r="B212" s="1474" t="str">
        <f>IF('CHIFFRAGE GE'!A225="x",'CHIFFRAGE GE'!C225,"")</f>
        <v/>
      </c>
      <c r="C212" s="1475"/>
      <c r="D212" s="1476"/>
      <c r="E212" s="150" t="str">
        <f>IF('CHIFFRAGE GE'!A225="x",'CHIFFRAGE GE'!F225,"")</f>
        <v/>
      </c>
    </row>
    <row r="213" spans="1:5" ht="24.95" hidden="1" customHeight="1">
      <c r="A213" s="641" t="str">
        <f>IF('CHIFFRAGE GE'!A226="x",'CHIFFRAGE GE'!I226,"")</f>
        <v/>
      </c>
      <c r="B213" s="1474" t="str">
        <f>IF('CHIFFRAGE GE'!A226="x",'CHIFFRAGE GE'!C226,"")</f>
        <v/>
      </c>
      <c r="C213" s="1475"/>
      <c r="D213" s="1476"/>
      <c r="E213" s="150" t="str">
        <f>IF('CHIFFRAGE GE'!A226="x",'CHIFFRAGE GE'!F226,"")</f>
        <v/>
      </c>
    </row>
    <row r="214" spans="1:5" ht="24.95" hidden="1" customHeight="1">
      <c r="A214" s="641" t="str">
        <f>IF('CHIFFRAGE GE'!A227="x",'CHIFFRAGE GE'!I227,"")</f>
        <v/>
      </c>
      <c r="B214" s="1474" t="str">
        <f>IF('CHIFFRAGE GE'!A227="x",'CHIFFRAGE GE'!C227,"")</f>
        <v/>
      </c>
      <c r="C214" s="1475"/>
      <c r="D214" s="1476"/>
      <c r="E214" s="150" t="str">
        <f>IF('CHIFFRAGE GE'!A227="x",'CHIFFRAGE GE'!F227,"")</f>
        <v/>
      </c>
    </row>
    <row r="215" spans="1:5" ht="24.95" hidden="1" customHeight="1">
      <c r="A215" s="641" t="str">
        <f>IF('CHIFFRAGE GE'!A228="x",'CHIFFRAGE GE'!I228,"")</f>
        <v/>
      </c>
      <c r="B215" s="1474" t="str">
        <f>IF('CHIFFRAGE GE'!A228="x",'CHIFFRAGE GE'!C228,"")</f>
        <v/>
      </c>
      <c r="C215" s="1475"/>
      <c r="D215" s="1476"/>
      <c r="E215" s="150" t="str">
        <f>IF('CHIFFRAGE GE'!A228="x",'CHIFFRAGE GE'!F228,"")</f>
        <v/>
      </c>
    </row>
    <row r="216" spans="1:5" ht="24.95" hidden="1" customHeight="1">
      <c r="A216" s="641" t="str">
        <f>IF('CHIFFRAGE GE'!A229="x",'CHIFFRAGE GE'!I229,"")</f>
        <v/>
      </c>
      <c r="B216" s="1474" t="str">
        <f>IF('CHIFFRAGE GE'!A229="x",'CHIFFRAGE GE'!C229,"")</f>
        <v/>
      </c>
      <c r="C216" s="1475"/>
      <c r="D216" s="1476"/>
      <c r="E216" s="150" t="str">
        <f>IF('CHIFFRAGE GE'!A229="x",'CHIFFRAGE GE'!F229,"")</f>
        <v/>
      </c>
    </row>
    <row r="217" spans="1:5" ht="24.95" hidden="1" customHeight="1">
      <c r="A217" s="641" t="str">
        <f>IF('CHIFFRAGE GE'!A230="x",'CHIFFRAGE GE'!I230,"")</f>
        <v/>
      </c>
      <c r="B217" s="1474" t="str">
        <f>IF('CHIFFRAGE GE'!A230="x",'CHIFFRAGE GE'!C230,"")</f>
        <v/>
      </c>
      <c r="C217" s="1475"/>
      <c r="D217" s="1476"/>
      <c r="E217" s="150" t="str">
        <f>IF('CHIFFRAGE GE'!A230="x",'CHIFFRAGE GE'!F230,"")</f>
        <v/>
      </c>
    </row>
    <row r="218" spans="1:5" ht="24.95" hidden="1" customHeight="1">
      <c r="A218" s="641" t="str">
        <f>IF('CHIFFRAGE GE'!A231="x",'CHIFFRAGE GE'!I231,"")</f>
        <v/>
      </c>
      <c r="B218" s="1474" t="str">
        <f>IF('CHIFFRAGE GE'!A231="x",'CHIFFRAGE GE'!C231,"")</f>
        <v/>
      </c>
      <c r="C218" s="1475"/>
      <c r="D218" s="1476"/>
      <c r="E218" s="150" t="str">
        <f>IF('CHIFFRAGE GE'!A231="x",'CHIFFRAGE GE'!F231,"")</f>
        <v/>
      </c>
    </row>
    <row r="219" spans="1:5" ht="24.95" hidden="1" customHeight="1">
      <c r="A219" s="641" t="str">
        <f>IF('CHIFFRAGE GE'!A232="x",'CHIFFRAGE GE'!I232,"")</f>
        <v/>
      </c>
      <c r="B219" s="1474" t="str">
        <f>IF('CHIFFRAGE GE'!A232="x",'CHIFFRAGE GE'!C232,"")</f>
        <v/>
      </c>
      <c r="C219" s="1475"/>
      <c r="D219" s="1476"/>
      <c r="E219" s="150" t="str">
        <f>IF('CHIFFRAGE GE'!A232="x",'CHIFFRAGE GE'!F232,"")</f>
        <v/>
      </c>
    </row>
    <row r="220" spans="1:5" ht="24.95" hidden="1" customHeight="1">
      <c r="A220" s="641" t="str">
        <f>IF('CHIFFRAGE GE'!A233="x",'CHIFFRAGE GE'!I233,"")</f>
        <v/>
      </c>
      <c r="B220" s="1474" t="str">
        <f>IF('CHIFFRAGE GE'!A233="x",'CHIFFRAGE GE'!C233,"")</f>
        <v/>
      </c>
      <c r="C220" s="1475"/>
      <c r="D220" s="1476"/>
      <c r="E220" s="150" t="str">
        <f>IF('CHIFFRAGE GE'!A233="x",'CHIFFRAGE GE'!F233,"")</f>
        <v/>
      </c>
    </row>
    <row r="221" spans="1:5" ht="24.95" hidden="1" customHeight="1">
      <c r="A221" s="641" t="str">
        <f>IF('CHIFFRAGE GE'!A234="x",'CHIFFRAGE GE'!I234,"")</f>
        <v/>
      </c>
      <c r="B221" s="1474" t="str">
        <f>IF('CHIFFRAGE GE'!A234="x",'CHIFFRAGE GE'!C234,"")</f>
        <v/>
      </c>
      <c r="C221" s="1475"/>
      <c r="D221" s="1476"/>
      <c r="E221" s="150" t="str">
        <f>IF('CHIFFRAGE GE'!A234="x",'CHIFFRAGE GE'!F234,"")</f>
        <v/>
      </c>
    </row>
    <row r="222" spans="1:5" ht="24.95" hidden="1" customHeight="1">
      <c r="A222" s="641" t="str">
        <f>IF('CHIFFRAGE GE'!A235="x",'CHIFFRAGE GE'!I235,"")</f>
        <v/>
      </c>
      <c r="B222" s="1474" t="str">
        <f>IF('CHIFFRAGE GE'!A235="x",'CHIFFRAGE GE'!C235,"")</f>
        <v/>
      </c>
      <c r="C222" s="1475"/>
      <c r="D222" s="1476"/>
      <c r="E222" s="150" t="str">
        <f>IF('CHIFFRAGE GE'!A235="x",'CHIFFRAGE GE'!F235,"")</f>
        <v/>
      </c>
    </row>
    <row r="223" spans="1:5" ht="24.95" hidden="1" customHeight="1">
      <c r="A223" s="641" t="str">
        <f>IF('CHIFFRAGE GE'!A236="x",'CHIFFRAGE GE'!I236,"")</f>
        <v/>
      </c>
      <c r="B223" s="1474" t="str">
        <f>IF('CHIFFRAGE GE'!A236="x",'CHIFFRAGE GE'!C236,"")</f>
        <v/>
      </c>
      <c r="C223" s="1475"/>
      <c r="D223" s="1476"/>
      <c r="E223" s="150" t="str">
        <f>IF('CHIFFRAGE GE'!A236="x",'CHIFFRAGE GE'!F236,"")</f>
        <v/>
      </c>
    </row>
    <row r="224" spans="1:5" ht="24.95" hidden="1" customHeight="1">
      <c r="A224" s="641" t="str">
        <f>IF('CHIFFRAGE GE'!A237="x",'CHIFFRAGE GE'!I237,"")</f>
        <v/>
      </c>
      <c r="B224" s="1474" t="str">
        <f>IF('CHIFFRAGE GE'!A237="x",'CHIFFRAGE GE'!C237,"")</f>
        <v/>
      </c>
      <c r="C224" s="1475"/>
      <c r="D224" s="1476"/>
      <c r="E224" s="150" t="str">
        <f>IF('CHIFFRAGE GE'!A237="x",'CHIFFRAGE GE'!F237,"")</f>
        <v/>
      </c>
    </row>
    <row r="225" spans="1:6" ht="24.95" hidden="1" customHeight="1">
      <c r="A225" s="641" t="str">
        <f>IF('CHIFFRAGE GE'!A238="x",'CHIFFRAGE GE'!I238,"")</f>
        <v/>
      </c>
      <c r="B225" s="1474" t="str">
        <f>IF('CHIFFRAGE GE'!A238="x",'CHIFFRAGE GE'!C238,"")</f>
        <v/>
      </c>
      <c r="C225" s="1475"/>
      <c r="D225" s="1476"/>
      <c r="E225" s="150" t="str">
        <f>IF('CHIFFRAGE GE'!A238="x",'CHIFFRAGE GE'!F238,"")</f>
        <v/>
      </c>
    </row>
    <row r="226" spans="1:6" ht="24.95" hidden="1" customHeight="1">
      <c r="A226" s="641" t="str">
        <f>IF('CHIFFRAGE GE'!A239="x",'CHIFFRAGE GE'!I239,"")</f>
        <v/>
      </c>
      <c r="B226" s="1474" t="str">
        <f>IF('CHIFFRAGE GE'!A239="x",'CHIFFRAGE GE'!C239,"")</f>
        <v/>
      </c>
      <c r="C226" s="1475"/>
      <c r="D226" s="1476"/>
      <c r="E226" s="150" t="str">
        <f>IF('CHIFFRAGE GE'!A239="x",'CHIFFRAGE GE'!F239,"")</f>
        <v/>
      </c>
    </row>
    <row r="227" spans="1:6" ht="24.95" hidden="1" customHeight="1">
      <c r="A227" s="641" t="str">
        <f>IF('CHIFFRAGE GE'!A240="x",'CHIFFRAGE GE'!I240,"")</f>
        <v/>
      </c>
      <c r="B227" s="1474" t="str">
        <f>IF('CHIFFRAGE GE'!A240="x",'CHIFFRAGE GE'!C240,"")</f>
        <v/>
      </c>
      <c r="C227" s="1475"/>
      <c r="D227" s="1476"/>
      <c r="E227" s="150" t="str">
        <f>IF('CHIFFRAGE GE'!A240="x",'CHIFFRAGE GE'!F240,"")</f>
        <v/>
      </c>
    </row>
    <row r="228" spans="1:6" ht="24.95" hidden="1" customHeight="1">
      <c r="A228" s="641" t="str">
        <f>IF('CHIFFRAGE GE'!A241="x",'CHIFFRAGE GE'!I241,"")</f>
        <v/>
      </c>
      <c r="B228" s="1474" t="str">
        <f>IF('CHIFFRAGE GE'!A241="x",'CHIFFRAGE GE'!C241,"")</f>
        <v/>
      </c>
      <c r="C228" s="1475"/>
      <c r="D228" s="1476"/>
      <c r="E228" s="150" t="str">
        <f>IF('CHIFFRAGE GE'!A241="x",'CHIFFRAGE GE'!F241,"")</f>
        <v/>
      </c>
    </row>
    <row r="229" spans="1:6" ht="24.95" hidden="1" customHeight="1">
      <c r="A229" s="641" t="str">
        <f>IF('CHIFFRAGE GE'!A242="x",'CHIFFRAGE GE'!I242,"")</f>
        <v/>
      </c>
      <c r="B229" s="1474" t="str">
        <f>IF('CHIFFRAGE GE'!A242="x",'CHIFFRAGE GE'!C242,"")</f>
        <v/>
      </c>
      <c r="C229" s="1475"/>
      <c r="D229" s="1476"/>
      <c r="E229" s="150" t="str">
        <f>IF('CHIFFRAGE GE'!A242="x",'CHIFFRAGE GE'!F242,"")</f>
        <v/>
      </c>
    </row>
    <row r="230" spans="1:6" ht="24.95" hidden="1" customHeight="1">
      <c r="A230" s="641" t="str">
        <f>IF('CHIFFRAGE GE'!A243="x",'CHIFFRAGE GE'!I243,"")</f>
        <v/>
      </c>
      <c r="B230" s="1474" t="str">
        <f>IF('CHIFFRAGE GE'!A243="x",'CHIFFRAGE GE'!C243,"")</f>
        <v/>
      </c>
      <c r="C230" s="1475"/>
      <c r="D230" s="1476"/>
      <c r="E230" s="150" t="str">
        <f>IF('CHIFFRAGE GE'!A243="x",'CHIFFRAGE GE'!F243,"")</f>
        <v/>
      </c>
    </row>
    <row r="231" spans="1:6" ht="24.95" hidden="1" customHeight="1">
      <c r="A231" s="641" t="str">
        <f>IF('CHIFFRAGE GE'!A244="x",'CHIFFRAGE GE'!I244,"")</f>
        <v/>
      </c>
      <c r="B231" s="1474" t="str">
        <f>IF('CHIFFRAGE GE'!A244="x",'CHIFFRAGE GE'!C244,"")</f>
        <v/>
      </c>
      <c r="C231" s="1475"/>
      <c r="D231" s="1476"/>
      <c r="E231" s="150" t="str">
        <f>IF('CHIFFRAGE GE'!A244="x",'CHIFFRAGE GE'!F244,"")</f>
        <v/>
      </c>
    </row>
    <row r="232" spans="1:6" ht="24.95" hidden="1" customHeight="1">
      <c r="A232" s="641" t="str">
        <f>IF('CHIFFRAGE GE'!A245="x",'CHIFFRAGE GE'!I245,"")</f>
        <v/>
      </c>
      <c r="B232" s="1474" t="str">
        <f>IF('CHIFFRAGE GE'!A245="x",'CHIFFRAGE GE'!C245,"")</f>
        <v/>
      </c>
      <c r="C232" s="1475"/>
      <c r="D232" s="1476"/>
      <c r="E232" s="150" t="str">
        <f>IF('CHIFFRAGE GE'!A245="x",'CHIFFRAGE GE'!F245,"")</f>
        <v/>
      </c>
    </row>
    <row r="233" spans="1:6" ht="24.95" hidden="1" customHeight="1">
      <c r="A233" s="641" t="str">
        <f>IF('CHIFFRAGE GE'!A246="x",'CHIFFRAGE GE'!I246,"")</f>
        <v/>
      </c>
      <c r="B233" s="1474" t="str">
        <f>IF('CHIFFRAGE GE'!A246="x",'CHIFFRAGE GE'!C246,"")</f>
        <v/>
      </c>
      <c r="C233" s="1475"/>
      <c r="D233" s="1476"/>
      <c r="E233" s="150" t="str">
        <f>IF('CHIFFRAGE GE'!A246="x",'CHIFFRAGE GE'!F246,"")</f>
        <v/>
      </c>
    </row>
    <row r="234" spans="1:6" ht="24.95" hidden="1" customHeight="1">
      <c r="A234" s="641" t="str">
        <f>IF('CHIFFRAGE GE'!A247="x",'CHIFFRAGE GE'!I247,"")</f>
        <v/>
      </c>
      <c r="B234" s="1474" t="str">
        <f>IF('CHIFFRAGE GE'!A247="x",'CHIFFRAGE GE'!C247,"")</f>
        <v/>
      </c>
      <c r="C234" s="1475"/>
      <c r="D234" s="1476"/>
      <c r="E234" s="150" t="str">
        <f>IF('CHIFFRAGE GE'!A247="x",'CHIFFRAGE GE'!F247,"")</f>
        <v/>
      </c>
    </row>
    <row r="235" spans="1:6" ht="24.95" hidden="1" customHeight="1">
      <c r="A235" s="641" t="str">
        <f>IF('CHIFFRAGE GE'!A248="x",'CHIFFRAGE GE'!I248,"")</f>
        <v/>
      </c>
      <c r="B235" s="1474" t="str">
        <f>IF('CHIFFRAGE GE'!A248="x",'CHIFFRAGE GE'!C248,"")</f>
        <v/>
      </c>
      <c r="C235" s="1475"/>
      <c r="D235" s="1476"/>
      <c r="E235" s="150" t="str">
        <f>IF('CHIFFRAGE GE'!A248="x",'CHIFFRAGE GE'!F248,"")</f>
        <v/>
      </c>
    </row>
    <row r="236" spans="1:6" ht="24.95" hidden="1" customHeight="1">
      <c r="A236" s="641" t="str">
        <f>IF('CHIFFRAGE GE'!A249="x",'CHIFFRAGE GE'!I249,"")</f>
        <v/>
      </c>
      <c r="B236" s="1474" t="str">
        <f>IF('CHIFFRAGE GE'!A249="x",'CHIFFRAGE GE'!C249,"")</f>
        <v/>
      </c>
      <c r="C236" s="1475"/>
      <c r="D236" s="1476"/>
      <c r="E236" s="150" t="str">
        <f>IF('CHIFFRAGE GE'!A249="x",'CHIFFRAGE GE'!F249,"")</f>
        <v/>
      </c>
    </row>
    <row r="237" spans="1:6" ht="24.95" hidden="1" customHeight="1">
      <c r="A237" s="641" t="str">
        <f>IF('CHIFFRAGE GE'!A250="x",'CHIFFRAGE GE'!I250,"")</f>
        <v/>
      </c>
      <c r="B237" s="1474" t="str">
        <f>IF('CHIFFRAGE GE'!A250="x",'CHIFFRAGE GE'!C250,"")</f>
        <v/>
      </c>
      <c r="C237" s="1475"/>
      <c r="D237" s="1476"/>
      <c r="E237" s="150" t="str">
        <f>IF('CHIFFRAGE GE'!A250="x",'CHIFFRAGE GE'!F250,"")</f>
        <v/>
      </c>
    </row>
    <row r="238" spans="1:6" ht="24.95" hidden="1" customHeight="1">
      <c r="A238" s="641" t="str">
        <f>IF('CHIFFRAGE GE'!A251="x",'CHIFFRAGE GE'!I251,"")</f>
        <v/>
      </c>
      <c r="B238" s="1474" t="str">
        <f>IF('CHIFFRAGE GE'!A251="x",'CHIFFRAGE GE'!C251,"")</f>
        <v/>
      </c>
      <c r="C238" s="1475"/>
      <c r="D238" s="1476"/>
      <c r="E238" s="150" t="str">
        <f>IF('CHIFFRAGE GE'!A251="x",'CHIFFRAGE GE'!F251,"")</f>
        <v/>
      </c>
    </row>
    <row r="239" spans="1:6" ht="24.95" hidden="1" customHeight="1">
      <c r="A239" s="641" t="str">
        <f>IF('CHIFFRAGE GE'!A252="x",'CHIFFRAGE GE'!I252,"")</f>
        <v/>
      </c>
      <c r="B239" s="1474" t="str">
        <f>IF('CHIFFRAGE GE'!A252="x",'CHIFFRAGE GE'!C252,"")</f>
        <v/>
      </c>
      <c r="C239" s="1475"/>
      <c r="D239" s="1476"/>
      <c r="E239" s="150" t="str">
        <f>IF('CHIFFRAGE GE'!A252="x",'CHIFFRAGE GE'!F252,"")</f>
        <v/>
      </c>
      <c r="F239" s="134"/>
    </row>
    <row r="240" spans="1:6" ht="24.95" hidden="1" customHeight="1">
      <c r="A240" s="641" t="str">
        <f>IF('CHIFFRAGE GE'!A253="x",'CHIFFRAGE GE'!I253,"")</f>
        <v/>
      </c>
      <c r="B240" s="1474" t="str">
        <f>IF('CHIFFRAGE GE'!A253="x",'CHIFFRAGE GE'!C253,"")</f>
        <v/>
      </c>
      <c r="C240" s="1475"/>
      <c r="D240" s="1476"/>
      <c r="E240" s="150" t="str">
        <f>IF('CHIFFRAGE GE'!A253="x",'CHIFFRAGE GE'!F253,"")</f>
        <v/>
      </c>
    </row>
    <row r="241" spans="1:8" ht="24.95" hidden="1" customHeight="1">
      <c r="A241" s="641" t="str">
        <f>IF('CHIFFRAGE GE'!A254="x",'CHIFFRAGE GE'!I254,"")</f>
        <v/>
      </c>
      <c r="B241" s="1474" t="str">
        <f>IF('CHIFFRAGE GE'!A254="x",'CHIFFRAGE GE'!C254,"")</f>
        <v/>
      </c>
      <c r="C241" s="1475"/>
      <c r="D241" s="1476"/>
      <c r="E241" s="150" t="str">
        <f>IF('CHIFFRAGE GE'!A254="x",'CHIFFRAGE GE'!F254,"")</f>
        <v/>
      </c>
    </row>
    <row r="242" spans="1:8" ht="24.95" hidden="1" customHeight="1">
      <c r="A242" s="641" t="str">
        <f>IF('CHIFFRAGE GE'!A255="x",'CHIFFRAGE GE'!I255,"")</f>
        <v/>
      </c>
      <c r="B242" s="1474" t="str">
        <f>IF('CHIFFRAGE GE'!A255="x",'CHIFFRAGE GE'!C255,"")</f>
        <v/>
      </c>
      <c r="C242" s="1475"/>
      <c r="D242" s="1476"/>
      <c r="E242" s="150"/>
    </row>
    <row r="243" spans="1:8" ht="24.95" hidden="1" customHeight="1">
      <c r="A243" s="641" t="str">
        <f>IF('CHIFFRAGE GE'!A256="x",'CHIFFRAGE GE'!I256,"")</f>
        <v/>
      </c>
      <c r="B243" s="1474" t="str">
        <f>IF('CHIFFRAGE GE'!A256="x",'CHIFFRAGE GE'!C256,"")</f>
        <v/>
      </c>
      <c r="C243" s="1475"/>
      <c r="D243" s="1476"/>
      <c r="E243" s="150"/>
    </row>
    <row r="244" spans="1:8" ht="24.95" hidden="1" customHeight="1">
      <c r="A244" s="641" t="str">
        <f>IF('CHIFFRAGE GE'!A257="x",'CHIFFRAGE GE'!I257,"")</f>
        <v/>
      </c>
      <c r="B244" s="1474" t="str">
        <f>IF('CHIFFRAGE GE'!A257="x",'CHIFFRAGE GE'!C257,"")</f>
        <v/>
      </c>
      <c r="C244" s="1475"/>
      <c r="D244" s="1476"/>
      <c r="E244" s="150">
        <f>IF('CHIFFRAGE GE'!A258="x",'CHIFFRAGE GE'!F258,"")</f>
        <v>0</v>
      </c>
    </row>
    <row r="245" spans="1:8" ht="24.95" hidden="1" customHeight="1">
      <c r="A245" s="641">
        <f>IF('CHIFFRAGE GE'!A258="x",'CHIFFRAGE GE'!I258,"")</f>
        <v>0</v>
      </c>
      <c r="B245" s="1474">
        <f>IF('CHIFFRAGE GE'!A258="x",'CHIFFRAGE GE'!C258,"")</f>
        <v>0</v>
      </c>
      <c r="C245" s="1475"/>
      <c r="D245" s="1476"/>
      <c r="E245" s="150">
        <f>IF('CHIFFRAGE GE'!A259="x",'CHIFFRAGE GE'!F259,"")</f>
        <v>0</v>
      </c>
    </row>
    <row r="246" spans="1:8" ht="24.95" hidden="1" customHeight="1">
      <c r="A246" s="641">
        <f>IF('CHIFFRAGE GE'!A259="x",'CHIFFRAGE GE'!I259,"")</f>
        <v>0</v>
      </c>
      <c r="B246" s="1474">
        <f>IF('CHIFFRAGE GE'!A259="x",'CHIFFRAGE GE'!C259,"")</f>
        <v>0</v>
      </c>
      <c r="C246" s="1475"/>
      <c r="D246" s="1476"/>
      <c r="E246" s="150">
        <f>IF('CHIFFRAGE GE'!A260="x",'CHIFFRAGE GE'!F260,"")</f>
        <v>0</v>
      </c>
    </row>
    <row r="247" spans="1:8" ht="24.95" hidden="1" customHeight="1">
      <c r="A247" s="641">
        <f>IF('CHIFFRAGE GE'!A260="x",'CHIFFRAGE GE'!I260,"")</f>
        <v>0</v>
      </c>
      <c r="B247" s="1474">
        <f>IF('CHIFFRAGE GE'!A260="x",'CHIFFRAGE GE'!C260,"")</f>
        <v>0</v>
      </c>
      <c r="C247" s="1475"/>
      <c r="D247" s="1476"/>
      <c r="E247" s="150">
        <f>IF('CHIFFRAGE GE'!A261="x",'CHIFFRAGE GE'!F261,"")</f>
        <v>0</v>
      </c>
    </row>
    <row r="248" spans="1:8" ht="24.95" hidden="1" customHeight="1">
      <c r="A248" s="641">
        <f>IF('CHIFFRAGE GE'!A261="x",'CHIFFRAGE GE'!I261,"")</f>
        <v>0</v>
      </c>
      <c r="B248" s="1474">
        <f>IF('CHIFFRAGE GE'!A261="x",'CHIFFRAGE GE'!C261,"")</f>
        <v>0</v>
      </c>
      <c r="C248" s="1475"/>
      <c r="D248" s="1476"/>
      <c r="E248" s="150">
        <f>IF('CHIFFRAGE GE'!A262="x",'CHIFFRAGE GE'!F262,"")</f>
        <v>0</v>
      </c>
      <c r="F248" s="134"/>
    </row>
    <row r="249" spans="1:8" ht="24.95" hidden="1" customHeight="1">
      <c r="A249" s="641">
        <f>IF('CHIFFRAGE GE'!A262="x",'CHIFFRAGE GE'!I262,"")</f>
        <v>0</v>
      </c>
      <c r="B249" s="1474">
        <f>IF('CHIFFRAGE GE'!A262="x",'CHIFFRAGE GE'!C262,"")</f>
        <v>0</v>
      </c>
      <c r="C249" s="1475"/>
      <c r="D249" s="1476"/>
      <c r="E249" s="150" t="str">
        <f>IF('CHIFFRAGE GE'!A263="x",'CHIFFRAGE GE'!F263,"")</f>
        <v/>
      </c>
      <c r="F249" s="134" t="s">
        <v>1201</v>
      </c>
    </row>
    <row r="250" spans="1:8" ht="18">
      <c r="C250" s="137"/>
      <c r="D250" s="137" t="s">
        <v>956</v>
      </c>
      <c r="E250" s="140">
        <f>SUM(E13:E249)</f>
        <v>33693</v>
      </c>
      <c r="F250" s="135">
        <f>'CHIFFRAGE GE'!F265</f>
        <v>33693</v>
      </c>
      <c r="G250" s="136">
        <f>F250-E250</f>
        <v>0</v>
      </c>
    </row>
    <row r="251" spans="1:8" ht="18">
      <c r="C251" s="137"/>
      <c r="D251" s="137" t="s">
        <v>1202</v>
      </c>
      <c r="E251" s="140">
        <f>E250-(E250*$F$251)</f>
        <v>15161.849999999999</v>
      </c>
      <c r="F251" s="142">
        <v>0.55000000000000004</v>
      </c>
      <c r="G251" s="136">
        <f>'CHIFFRAGE GE'!F266-E251</f>
        <v>0</v>
      </c>
      <c r="H251" s="126"/>
    </row>
    <row r="252" spans="1:8" ht="18">
      <c r="C252" s="137"/>
      <c r="D252" s="137" t="s">
        <v>1203</v>
      </c>
      <c r="E252" s="140">
        <f>'CHIFFRAGE GE'!F19*0.045</f>
        <v>67.5</v>
      </c>
      <c r="F252" s="139" t="s">
        <v>1205</v>
      </c>
    </row>
    <row r="253" spans="1:8" ht="20.25">
      <c r="C253" s="651"/>
      <c r="D253" s="651" t="s">
        <v>1204</v>
      </c>
      <c r="E253" s="652">
        <f>E251+E252</f>
        <v>15229.349999999999</v>
      </c>
      <c r="G253" s="136">
        <f>'CHIFFRAGE GE'!F266+'CHIFFRAGE GE'!F267-E253</f>
        <v>26.25</v>
      </c>
    </row>
  </sheetData>
  <autoFilter ref="A12:E253" xr:uid="{677F8A82-94A9-4F45-9F13-38BF29ADB322}">
    <filterColumn colId="1" showButton="0"/>
    <filterColumn colId="2" showButton="0"/>
    <filterColumn colId="4">
      <customFilters>
        <customFilter operator="notEqual" val=" "/>
      </customFilters>
    </filterColumn>
  </autoFilter>
  <mergeCells count="240">
    <mergeCell ref="B47:D47"/>
    <mergeCell ref="B48:D48"/>
    <mergeCell ref="B60:D60"/>
    <mergeCell ref="B61:D61"/>
    <mergeCell ref="B62:D62"/>
    <mergeCell ref="B63:D63"/>
    <mergeCell ref="B58:D58"/>
    <mergeCell ref="B59:D59"/>
    <mergeCell ref="B50:D50"/>
    <mergeCell ref="B51:D51"/>
    <mergeCell ref="B52:D52"/>
    <mergeCell ref="B64:D64"/>
    <mergeCell ref="B12:D12"/>
    <mergeCell ref="B13:D13"/>
    <mergeCell ref="B14:D14"/>
    <mergeCell ref="B25:D25"/>
    <mergeCell ref="B20:D20"/>
    <mergeCell ref="B21:D21"/>
    <mergeCell ref="B22:D22"/>
    <mergeCell ref="B23:D23"/>
    <mergeCell ref="B24:D24"/>
    <mergeCell ref="B15:D15"/>
    <mergeCell ref="B16:D16"/>
    <mergeCell ref="B17:D17"/>
    <mergeCell ref="B18:D18"/>
    <mergeCell ref="B19:D19"/>
    <mergeCell ref="B53:D53"/>
    <mergeCell ref="B54:D54"/>
    <mergeCell ref="B27:D27"/>
    <mergeCell ref="B28:D28"/>
    <mergeCell ref="B49:D49"/>
    <mergeCell ref="B26:D26"/>
    <mergeCell ref="B55:D55"/>
    <mergeCell ref="B56:D56"/>
    <mergeCell ref="B57:D57"/>
    <mergeCell ref="B29:D29"/>
    <mergeCell ref="B33:D33"/>
    <mergeCell ref="B34:D34"/>
    <mergeCell ref="B44:D44"/>
    <mergeCell ref="B46:D46"/>
    <mergeCell ref="B38:D38"/>
    <mergeCell ref="B37:D37"/>
    <mergeCell ref="B36:D36"/>
    <mergeCell ref="B30:D30"/>
    <mergeCell ref="B31:D31"/>
    <mergeCell ref="B32:D32"/>
    <mergeCell ref="B35:D35"/>
    <mergeCell ref="B45:D45"/>
    <mergeCell ref="B39:D39"/>
    <mergeCell ref="B40:D40"/>
    <mergeCell ref="B41:D41"/>
    <mergeCell ref="B42:D42"/>
    <mergeCell ref="B43:D43"/>
    <mergeCell ref="B65:D65"/>
    <mergeCell ref="B84:D84"/>
    <mergeCell ref="B85:D85"/>
    <mergeCell ref="B86:D86"/>
    <mergeCell ref="B87:D87"/>
    <mergeCell ref="B88:D88"/>
    <mergeCell ref="B79:D79"/>
    <mergeCell ref="B80:D80"/>
    <mergeCell ref="B81:D81"/>
    <mergeCell ref="B82:D82"/>
    <mergeCell ref="B83:D83"/>
    <mergeCell ref="B74:D74"/>
    <mergeCell ref="B75:D75"/>
    <mergeCell ref="B76:D76"/>
    <mergeCell ref="B77:D77"/>
    <mergeCell ref="B78:D78"/>
    <mergeCell ref="B70:D70"/>
    <mergeCell ref="B71:D71"/>
    <mergeCell ref="B72:D72"/>
    <mergeCell ref="B73:D73"/>
    <mergeCell ref="B69:D69"/>
    <mergeCell ref="B66:D66"/>
    <mergeCell ref="B67:D67"/>
    <mergeCell ref="B68:D68"/>
    <mergeCell ref="B94:D94"/>
    <mergeCell ref="B95:D95"/>
    <mergeCell ref="B96:D96"/>
    <mergeCell ref="B97:D97"/>
    <mergeCell ref="B98:D98"/>
    <mergeCell ref="B89:D89"/>
    <mergeCell ref="B90:D90"/>
    <mergeCell ref="B91:D91"/>
    <mergeCell ref="B92:D92"/>
    <mergeCell ref="B93:D93"/>
    <mergeCell ref="B104:D104"/>
    <mergeCell ref="B105:D105"/>
    <mergeCell ref="B106:D106"/>
    <mergeCell ref="B107:D107"/>
    <mergeCell ref="B108:D108"/>
    <mergeCell ref="B99:D99"/>
    <mergeCell ref="B100:D100"/>
    <mergeCell ref="B101:D101"/>
    <mergeCell ref="B102:D102"/>
    <mergeCell ref="B103:D103"/>
    <mergeCell ref="B114:D114"/>
    <mergeCell ref="B115:D115"/>
    <mergeCell ref="B116:D116"/>
    <mergeCell ref="B117:D117"/>
    <mergeCell ref="B118:D118"/>
    <mergeCell ref="B109:D109"/>
    <mergeCell ref="B110:D110"/>
    <mergeCell ref="B111:D111"/>
    <mergeCell ref="B112:D112"/>
    <mergeCell ref="B113:D113"/>
    <mergeCell ref="B124:D124"/>
    <mergeCell ref="B125:D125"/>
    <mergeCell ref="B126:D126"/>
    <mergeCell ref="B127:D127"/>
    <mergeCell ref="B128:D128"/>
    <mergeCell ref="B119:D119"/>
    <mergeCell ref="B120:D120"/>
    <mergeCell ref="B121:D121"/>
    <mergeCell ref="B122:D122"/>
    <mergeCell ref="B123:D123"/>
    <mergeCell ref="B134:D134"/>
    <mergeCell ref="B135:D135"/>
    <mergeCell ref="B136:D136"/>
    <mergeCell ref="B137:D137"/>
    <mergeCell ref="B138:D138"/>
    <mergeCell ref="B129:D129"/>
    <mergeCell ref="B130:D130"/>
    <mergeCell ref="B131:D131"/>
    <mergeCell ref="B132:D132"/>
    <mergeCell ref="B133:D133"/>
    <mergeCell ref="B144:D144"/>
    <mergeCell ref="B145:D145"/>
    <mergeCell ref="B146:D146"/>
    <mergeCell ref="B147:D147"/>
    <mergeCell ref="B148:D148"/>
    <mergeCell ref="B139:D139"/>
    <mergeCell ref="B140:D140"/>
    <mergeCell ref="B141:D141"/>
    <mergeCell ref="B142:D142"/>
    <mergeCell ref="B143:D143"/>
    <mergeCell ref="B157:D157"/>
    <mergeCell ref="B158:D158"/>
    <mergeCell ref="B159:D159"/>
    <mergeCell ref="B160:D160"/>
    <mergeCell ref="B161:D161"/>
    <mergeCell ref="B154:D154"/>
    <mergeCell ref="B155:D155"/>
    <mergeCell ref="B156:D156"/>
    <mergeCell ref="B149:D149"/>
    <mergeCell ref="B150:D150"/>
    <mergeCell ref="B151:D151"/>
    <mergeCell ref="B152:D152"/>
    <mergeCell ref="B153:D153"/>
    <mergeCell ref="B171:D171"/>
    <mergeCell ref="B172:D172"/>
    <mergeCell ref="B173:D173"/>
    <mergeCell ref="B174:D174"/>
    <mergeCell ref="B167:D167"/>
    <mergeCell ref="B168:D168"/>
    <mergeCell ref="B170:D170"/>
    <mergeCell ref="B169:D169"/>
    <mergeCell ref="B162:D162"/>
    <mergeCell ref="B163:D163"/>
    <mergeCell ref="B164:D164"/>
    <mergeCell ref="B165:D165"/>
    <mergeCell ref="B166:D166"/>
    <mergeCell ref="B180:D180"/>
    <mergeCell ref="B181:D181"/>
    <mergeCell ref="B182:D182"/>
    <mergeCell ref="B183:D183"/>
    <mergeCell ref="B184:D184"/>
    <mergeCell ref="B175:D175"/>
    <mergeCell ref="B176:D176"/>
    <mergeCell ref="B177:D177"/>
    <mergeCell ref="B178:D178"/>
    <mergeCell ref="B179:D179"/>
    <mergeCell ref="B190:D190"/>
    <mergeCell ref="B191:D191"/>
    <mergeCell ref="B192:D192"/>
    <mergeCell ref="B193:D193"/>
    <mergeCell ref="B194:D194"/>
    <mergeCell ref="B185:D185"/>
    <mergeCell ref="B186:D186"/>
    <mergeCell ref="B187:D187"/>
    <mergeCell ref="B188:D188"/>
    <mergeCell ref="B189:D189"/>
    <mergeCell ref="B200:D200"/>
    <mergeCell ref="B201:D201"/>
    <mergeCell ref="B202:D202"/>
    <mergeCell ref="B203:D203"/>
    <mergeCell ref="B204:D204"/>
    <mergeCell ref="B195:D195"/>
    <mergeCell ref="B196:D196"/>
    <mergeCell ref="B197:D197"/>
    <mergeCell ref="B198:D198"/>
    <mergeCell ref="B199:D199"/>
    <mergeCell ref="B210:D210"/>
    <mergeCell ref="B211:D211"/>
    <mergeCell ref="B212:D212"/>
    <mergeCell ref="B213:D213"/>
    <mergeCell ref="B214:D214"/>
    <mergeCell ref="B205:D205"/>
    <mergeCell ref="B206:D206"/>
    <mergeCell ref="B207:D207"/>
    <mergeCell ref="B208:D208"/>
    <mergeCell ref="B209:D209"/>
    <mergeCell ref="B227:D227"/>
    <mergeCell ref="B228:D228"/>
    <mergeCell ref="B229:D229"/>
    <mergeCell ref="B220:D220"/>
    <mergeCell ref="B221:D221"/>
    <mergeCell ref="B222:D222"/>
    <mergeCell ref="B223:D223"/>
    <mergeCell ref="B224:D224"/>
    <mergeCell ref="B215:D215"/>
    <mergeCell ref="B216:D216"/>
    <mergeCell ref="B217:D217"/>
    <mergeCell ref="B218:D218"/>
    <mergeCell ref="B219:D219"/>
    <mergeCell ref="B249:D249"/>
    <mergeCell ref="A2:B3"/>
    <mergeCell ref="B242:D242"/>
    <mergeCell ref="B243:D243"/>
    <mergeCell ref="B248:D248"/>
    <mergeCell ref="C2:C3"/>
    <mergeCell ref="B247:D247"/>
    <mergeCell ref="B240:D240"/>
    <mergeCell ref="B241:D241"/>
    <mergeCell ref="B244:D244"/>
    <mergeCell ref="B245:D245"/>
    <mergeCell ref="B246:D246"/>
    <mergeCell ref="B235:D235"/>
    <mergeCell ref="B236:D236"/>
    <mergeCell ref="B237:D237"/>
    <mergeCell ref="B238:D238"/>
    <mergeCell ref="B239:D239"/>
    <mergeCell ref="B230:D230"/>
    <mergeCell ref="B231:D231"/>
    <mergeCell ref="B232:D232"/>
    <mergeCell ref="B233:D233"/>
    <mergeCell ref="B234:D234"/>
    <mergeCell ref="B225:D225"/>
    <mergeCell ref="B226:D226"/>
  </mergeCells>
  <conditionalFormatting sqref="B9">
    <cfRule type="containsBlanks" dxfId="9" priority="5">
      <formula>LEN(TRIM(B9))=0</formula>
    </cfRule>
  </conditionalFormatting>
  <conditionalFormatting sqref="G250:G251 G253">
    <cfRule type="cellIs" dxfId="8" priority="2" operator="lessThan">
      <formula>-0.5</formula>
    </cfRule>
    <cfRule type="cellIs" dxfId="7" priority="3" operator="greaterThan">
      <formula>0.5</formula>
    </cfRule>
    <cfRule type="cellIs" dxfId="6" priority="4" operator="equal">
      <formula>0</formula>
    </cfRule>
  </conditionalFormatting>
  <printOptions horizontalCentered="1"/>
  <pageMargins left="0.70866141732283472" right="0.37" top="0.31" bottom="0.74803149606299213" header="0.31496062992125984" footer="0.31496062992125984"/>
  <pageSetup paperSize="9" scale="7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7665" r:id="rId4" name="Drop Down 1">
              <controlPr defaultSize="0" autoLine="0" autoPict="0">
                <anchor moveWithCells="1">
                  <from>
                    <xdr:col>6</xdr:col>
                    <xdr:colOff>161925</xdr:colOff>
                    <xdr:row>1</xdr:row>
                    <xdr:rowOff>95250</xdr:rowOff>
                  </from>
                  <to>
                    <xdr:col>8</xdr:col>
                    <xdr:colOff>9525</xdr:colOff>
                    <xdr:row>1</xdr:row>
                    <xdr:rowOff>628650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2735B7A8-7289-49CD-88A4-1A633B0D6BA3}">
            <xm:f>'DEVIS CLT - SE'!$P$2=31</xm:f>
            <x14:dxf>
              <fill>
                <patternFill>
                  <bgColor rgb="FFEC6608"/>
                </patternFill>
              </fill>
            </x14:dxf>
          </x14:cfRule>
          <xm:sqref>B5 B7 B10 B12 C253:E253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C942-C247-4E4B-A4AE-6A381195308E}">
  <sheetPr>
    <tabColor theme="0" tint="-0.249977111117893"/>
    <pageSetUpPr fitToPage="1"/>
  </sheetPr>
  <dimension ref="A1:Y44"/>
  <sheetViews>
    <sheetView showZeros="0" zoomScale="112" zoomScaleNormal="112" workbookViewId="0">
      <selection activeCell="V16" sqref="V16"/>
    </sheetView>
  </sheetViews>
  <sheetFormatPr baseColWidth="10" defaultColWidth="11.42578125" defaultRowHeight="15.75"/>
  <cols>
    <col min="1" max="2" width="4.7109375" style="103" customWidth="1"/>
    <col min="3" max="3" width="15.7109375" style="103" customWidth="1"/>
    <col min="4" max="4" width="5.7109375" style="103" customWidth="1"/>
    <col min="5" max="5" width="4.7109375" style="103" customWidth="1"/>
    <col min="6" max="6" width="20" style="103" customWidth="1"/>
    <col min="7" max="7" width="5" style="103" customWidth="1"/>
    <col min="8" max="9" width="4.7109375" style="103" customWidth="1"/>
    <col min="10" max="10" width="17.7109375" style="103" customWidth="1"/>
    <col min="11" max="11" width="4.7109375" style="103" customWidth="1"/>
    <col min="12" max="12" width="15.7109375" style="103" customWidth="1"/>
    <col min="13" max="13" width="5" style="103" customWidth="1"/>
    <col min="14" max="14" width="4.7109375" style="103" customWidth="1"/>
    <col min="15" max="15" width="9.7109375" style="103" customWidth="1"/>
    <col min="16" max="17" width="4.7109375" style="103" customWidth="1"/>
    <col min="18" max="18" width="10.85546875" style="103" customWidth="1"/>
    <col min="19" max="21" width="4.7109375" style="103" customWidth="1"/>
    <col min="22" max="22" width="22.42578125" style="103" customWidth="1"/>
    <col min="23" max="16384" width="11.42578125" style="103"/>
  </cols>
  <sheetData>
    <row r="1" spans="1:24" s="99" customFormat="1" ht="33.75">
      <c r="A1" s="1494" t="e" vm="1">
        <f>INDEX(ER2A!$E$1:$E$13,ER2A!$B$17)</f>
        <v>#VALUE!</v>
      </c>
      <c r="B1" s="1494"/>
      <c r="C1" s="1494"/>
      <c r="D1" s="98"/>
      <c r="E1" s="98"/>
      <c r="F1" s="98"/>
      <c r="G1" s="98"/>
      <c r="H1" s="98"/>
      <c r="I1" s="98"/>
      <c r="J1" s="98"/>
      <c r="K1" s="98"/>
      <c r="L1" s="98"/>
      <c r="M1" s="98"/>
      <c r="N1" s="98"/>
      <c r="O1" s="1486" t="s">
        <v>1017</v>
      </c>
      <c r="P1" s="1487"/>
      <c r="Q1" s="1487"/>
      <c r="R1" s="1487"/>
      <c r="S1" s="1487"/>
      <c r="T1" s="1487"/>
      <c r="U1" s="1487"/>
      <c r="V1" s="1488"/>
    </row>
    <row r="2" spans="1:24" s="99" customFormat="1" ht="23.25">
      <c r="A2" s="1494"/>
      <c r="B2" s="1494"/>
      <c r="C2" s="1494"/>
      <c r="D2" s="100"/>
      <c r="E2" s="97"/>
      <c r="F2" s="101"/>
      <c r="G2" s="1489"/>
      <c r="H2" s="1489"/>
      <c r="I2" s="1489"/>
      <c r="J2" s="1489"/>
      <c r="K2" s="1489"/>
      <c r="L2" s="1489"/>
      <c r="M2" s="1489"/>
      <c r="N2" s="1489"/>
      <c r="P2" s="98"/>
      <c r="Q2" s="1490" t="s">
        <v>788</v>
      </c>
      <c r="R2" s="1491"/>
      <c r="S2" s="1492" t="s">
        <v>1018</v>
      </c>
      <c r="T2" s="1493"/>
      <c r="U2" s="115" t="s">
        <v>520</v>
      </c>
      <c r="V2" s="116"/>
    </row>
    <row r="3" spans="1:24" ht="47.25" customHeight="1">
      <c r="A3" s="1494"/>
      <c r="B3" s="1494"/>
      <c r="C3" s="1494"/>
      <c r="D3" s="102"/>
      <c r="E3" s="102"/>
      <c r="F3" s="102"/>
      <c r="G3" s="102"/>
      <c r="H3" s="102"/>
      <c r="I3" s="102"/>
      <c r="J3" s="102"/>
      <c r="K3" s="102"/>
      <c r="L3" s="102"/>
      <c r="M3" s="102"/>
      <c r="N3" s="102"/>
      <c r="O3" s="102"/>
      <c r="P3" s="102"/>
      <c r="Q3" s="102"/>
      <c r="R3" s="102"/>
      <c r="S3" s="102"/>
      <c r="T3" s="102"/>
      <c r="U3" s="102"/>
      <c r="V3" s="102"/>
    </row>
    <row r="4" spans="1:24" s="99" customFormat="1" ht="25.5">
      <c r="A4" s="1484" t="s">
        <v>1019</v>
      </c>
      <c r="B4" s="1484"/>
      <c r="C4" s="1485" t="str">
        <f>'CHIFFRAGE GE'!F1&amp;"-"&amp;'CHIFFRAGE GE'!G1</f>
        <v>0-26</v>
      </c>
      <c r="D4" s="1485"/>
      <c r="E4" s="97"/>
      <c r="F4" s="114" t="s">
        <v>1020</v>
      </c>
      <c r="G4" s="1485" t="str">
        <f>'CHIFFRAGE GE'!F3&amp;" - "&amp;'CHIFFRAGE GE'!F5</f>
        <v xml:space="preserve"> -  - </v>
      </c>
      <c r="H4" s="1485"/>
      <c r="I4" s="1485"/>
      <c r="J4" s="1485"/>
      <c r="K4" s="1485"/>
      <c r="L4" s="1485"/>
      <c r="M4" s="1485"/>
      <c r="N4" s="1485"/>
      <c r="O4" s="1485"/>
      <c r="P4" s="1485"/>
      <c r="Q4" s="1485"/>
      <c r="R4" s="1485"/>
      <c r="S4" s="102"/>
      <c r="T4" s="102"/>
      <c r="V4" s="102"/>
      <c r="X4" s="102"/>
    </row>
    <row r="5" spans="1:24" s="99" customFormat="1" ht="22.5" customHeight="1">
      <c r="A5" s="104"/>
      <c r="B5" s="104"/>
      <c r="C5" s="104"/>
      <c r="D5" s="104"/>
      <c r="E5" s="104"/>
      <c r="F5" s="104"/>
      <c r="G5" s="104"/>
      <c r="H5" s="104"/>
      <c r="I5" s="104"/>
      <c r="J5" s="104"/>
      <c r="K5" s="104"/>
      <c r="L5" s="104"/>
      <c r="M5" s="104"/>
      <c r="N5" s="104"/>
      <c r="O5" s="104"/>
      <c r="P5" s="104"/>
      <c r="Q5" s="102"/>
      <c r="R5" s="102"/>
      <c r="S5" s="102"/>
      <c r="T5" s="102"/>
      <c r="U5" s="102"/>
      <c r="V5" s="102"/>
    </row>
    <row r="6" spans="1:24">
      <c r="A6" s="1495" t="s">
        <v>1021</v>
      </c>
      <c r="B6" s="1495"/>
      <c r="C6" s="1495"/>
      <c r="D6" s="1495"/>
      <c r="E6" s="1495"/>
      <c r="F6" s="1495"/>
      <c r="G6" s="102"/>
      <c r="H6" s="1495" t="s">
        <v>1022</v>
      </c>
      <c r="I6" s="1495"/>
      <c r="J6" s="1495"/>
      <c r="K6" s="1495"/>
      <c r="L6" s="1495"/>
      <c r="M6" s="1495"/>
      <c r="N6" s="1495"/>
      <c r="O6" s="1495"/>
      <c r="P6" s="102"/>
      <c r="Q6" s="105" t="s">
        <v>1023</v>
      </c>
      <c r="R6" s="105"/>
      <c r="S6" s="105"/>
      <c r="T6" s="105"/>
      <c r="U6" s="105"/>
      <c r="V6" s="102"/>
    </row>
    <row r="7" spans="1:24">
      <c r="A7" s="120" t="s">
        <v>481</v>
      </c>
      <c r="B7" s="107" t="str">
        <f>INDEX(ER2A!$C$17:$C$29,ER2A!$B$17)</f>
        <v>Stéphane COMTE</v>
      </c>
      <c r="C7" s="102"/>
      <c r="D7" s="102"/>
      <c r="E7" s="1496"/>
      <c r="F7" s="1496"/>
      <c r="G7" s="102"/>
      <c r="H7" s="106"/>
      <c r="I7" s="161" t="s">
        <v>1256</v>
      </c>
      <c r="J7" s="102"/>
      <c r="K7" s="106"/>
      <c r="L7" s="162" t="s">
        <v>1257</v>
      </c>
      <c r="M7" s="106"/>
      <c r="N7" s="163" t="s">
        <v>1257</v>
      </c>
      <c r="O7" s="102"/>
      <c r="P7" s="102"/>
      <c r="Q7" s="106"/>
      <c r="R7" s="107" t="s">
        <v>1259</v>
      </c>
      <c r="S7" s="106"/>
      <c r="T7" s="102" t="s">
        <v>1260</v>
      </c>
      <c r="U7" s="102"/>
      <c r="V7" s="102"/>
    </row>
    <row r="8" spans="1:24">
      <c r="A8" s="117"/>
      <c r="B8" s="102"/>
      <c r="C8" s="102"/>
      <c r="D8" s="102"/>
      <c r="E8" s="1496"/>
      <c r="F8" s="1496"/>
      <c r="G8" s="102"/>
      <c r="H8" s="106"/>
      <c r="I8" s="161" t="s">
        <v>1025</v>
      </c>
      <c r="J8" s="102"/>
      <c r="K8" s="106"/>
      <c r="L8" s="162" t="s">
        <v>1254</v>
      </c>
      <c r="M8" s="106"/>
      <c r="N8" s="163" t="s">
        <v>1255</v>
      </c>
      <c r="O8" s="102"/>
      <c r="P8" s="102"/>
      <c r="Q8" s="106"/>
      <c r="R8" s="107"/>
      <c r="S8" s="106"/>
      <c r="T8" s="102"/>
      <c r="U8" s="102"/>
      <c r="V8" s="102"/>
    </row>
    <row r="9" spans="1:24">
      <c r="A9" s="118"/>
      <c r="B9" s="102"/>
      <c r="C9" s="102"/>
      <c r="D9" s="102"/>
      <c r="E9" s="1496"/>
      <c r="F9" s="1496"/>
      <c r="G9" s="102"/>
      <c r="H9" s="106"/>
      <c r="I9" s="161" t="s">
        <v>1024</v>
      </c>
      <c r="J9" s="102"/>
      <c r="K9" s="106"/>
      <c r="L9" s="162" t="s">
        <v>1258</v>
      </c>
      <c r="M9" s="106"/>
      <c r="N9" s="163"/>
      <c r="O9" s="102"/>
      <c r="P9" s="102"/>
      <c r="Q9" s="106"/>
      <c r="R9" s="102"/>
      <c r="S9" s="106"/>
      <c r="T9" s="102"/>
      <c r="U9" s="102"/>
      <c r="V9" s="102"/>
    </row>
    <row r="10" spans="1:24" ht="22.5" customHeight="1">
      <c r="A10" s="102"/>
      <c r="B10" s="108"/>
      <c r="C10" s="108"/>
      <c r="D10" s="102"/>
      <c r="E10" s="102"/>
      <c r="F10" s="102"/>
      <c r="G10" s="102"/>
      <c r="H10" s="102"/>
      <c r="I10" s="102"/>
      <c r="J10" s="102"/>
      <c r="K10" s="102"/>
      <c r="L10" s="102"/>
      <c r="M10" s="102"/>
      <c r="N10" s="102"/>
      <c r="O10" s="102"/>
      <c r="P10" s="102"/>
      <c r="Q10" s="102"/>
      <c r="R10" s="102"/>
      <c r="S10" s="102"/>
      <c r="T10" s="102"/>
      <c r="U10" s="102"/>
      <c r="V10" s="102"/>
    </row>
    <row r="11" spans="1:24" ht="22.5" customHeight="1">
      <c r="A11" s="1497" t="s">
        <v>1026</v>
      </c>
      <c r="B11" s="1497"/>
      <c r="C11" s="1497"/>
      <c r="D11" s="1497"/>
      <c r="E11" s="1497"/>
      <c r="F11" s="1497"/>
      <c r="G11" s="1497"/>
      <c r="H11" s="1497"/>
      <c r="I11" s="1497"/>
      <c r="J11" s="1497"/>
      <c r="K11" s="1497"/>
      <c r="L11" s="1497"/>
      <c r="M11" s="1497"/>
      <c r="N11" s="1497"/>
      <c r="O11" s="1497"/>
      <c r="P11" s="1497"/>
      <c r="Q11" s="1497"/>
      <c r="R11" s="1497"/>
      <c r="S11" s="1497"/>
      <c r="T11" s="1497"/>
      <c r="U11" s="1497"/>
      <c r="V11" s="1497"/>
    </row>
    <row r="12" spans="1:24" ht="8.25" customHeight="1">
      <c r="A12" s="102"/>
      <c r="B12" s="102"/>
      <c r="C12" s="102"/>
      <c r="D12" s="102"/>
      <c r="E12" s="102"/>
      <c r="F12" s="102"/>
      <c r="G12" s="102"/>
      <c r="H12" s="102"/>
      <c r="I12" s="102"/>
      <c r="J12" s="102"/>
      <c r="K12" s="102"/>
      <c r="L12" s="102"/>
      <c r="M12" s="102"/>
      <c r="N12" s="102"/>
      <c r="O12" s="102"/>
      <c r="P12" s="102"/>
      <c r="Q12" s="102"/>
      <c r="R12" s="102"/>
      <c r="S12" s="102"/>
      <c r="T12" s="102"/>
      <c r="U12" s="102"/>
      <c r="V12" s="102"/>
    </row>
    <row r="13" spans="1:24">
      <c r="A13" s="1495" t="s">
        <v>1027</v>
      </c>
      <c r="B13" s="1495"/>
      <c r="C13" s="1495"/>
      <c r="D13" s="1495"/>
      <c r="E13" s="1495"/>
      <c r="F13" s="1495"/>
      <c r="G13" s="102"/>
      <c r="H13" s="1495" t="s">
        <v>1028</v>
      </c>
      <c r="I13" s="1495"/>
      <c r="J13" s="1495"/>
      <c r="K13" s="1495"/>
      <c r="L13" s="1495"/>
      <c r="M13" s="1495"/>
      <c r="O13" s="1495" t="s">
        <v>1029</v>
      </c>
      <c r="P13" s="1495"/>
      <c r="Q13" s="1495"/>
      <c r="R13" s="1495"/>
      <c r="S13" s="1495"/>
      <c r="T13" s="1495"/>
      <c r="U13" s="1495"/>
    </row>
    <row r="14" spans="1:24">
      <c r="A14" s="102" t="s">
        <v>1030</v>
      </c>
      <c r="B14" s="102"/>
      <c r="C14" s="1483"/>
      <c r="D14" s="1483"/>
      <c r="E14" s="1483"/>
      <c r="F14" s="1483"/>
      <c r="G14" s="102"/>
      <c r="H14" s="102" t="str">
        <f>'Masque devis'!A11</f>
        <v>Client</v>
      </c>
      <c r="I14" s="102"/>
      <c r="J14" s="1482">
        <f>'Masque devis'!B11</f>
        <v>0</v>
      </c>
      <c r="K14" s="1483"/>
      <c r="L14" s="1483"/>
      <c r="M14" s="1483"/>
      <c r="N14" s="102"/>
      <c r="O14" s="102" t="str">
        <f>'Masque devis'!C10</f>
        <v>Client site</v>
      </c>
      <c r="P14" s="1482">
        <f>'Masque devis'!C11</f>
        <v>0</v>
      </c>
      <c r="Q14" s="1483"/>
      <c r="R14" s="1483"/>
      <c r="S14" s="1483"/>
      <c r="T14" s="1483"/>
      <c r="U14" s="1483"/>
      <c r="V14" s="102"/>
    </row>
    <row r="15" spans="1:24">
      <c r="A15" s="102"/>
      <c r="B15" s="102"/>
      <c r="C15" s="623"/>
      <c r="D15" s="623"/>
      <c r="E15" s="623"/>
      <c r="F15" s="623"/>
      <c r="G15" s="102"/>
      <c r="H15" s="102" t="str">
        <f>'Masque devis'!A12</f>
        <v>Code Client</v>
      </c>
      <c r="I15" s="102"/>
      <c r="J15" s="1482">
        <f>'Masque devis'!B12</f>
        <v>0</v>
      </c>
      <c r="K15" s="1483"/>
      <c r="L15" s="1483"/>
      <c r="M15" s="1483"/>
      <c r="N15" s="102"/>
      <c r="O15" s="102" t="str">
        <f>H15</f>
        <v>Code Client</v>
      </c>
      <c r="P15" s="1482">
        <f>'Masque devis'!C12</f>
        <v>0</v>
      </c>
      <c r="Q15" s="1483"/>
      <c r="R15" s="1483"/>
      <c r="S15" s="1483"/>
      <c r="T15" s="1483"/>
      <c r="U15" s="1483"/>
      <c r="V15" s="102"/>
    </row>
    <row r="16" spans="1:24">
      <c r="A16" s="102" t="s">
        <v>1031</v>
      </c>
      <c r="B16" s="102"/>
      <c r="C16" s="1481"/>
      <c r="D16" s="1481"/>
      <c r="E16" s="1481"/>
      <c r="F16" s="1481"/>
      <c r="G16" s="102"/>
      <c r="H16" s="102" t="str">
        <f>'Masque devis'!A13</f>
        <v>Adresse</v>
      </c>
      <c r="I16" s="102"/>
      <c r="J16" s="1482">
        <f>'Masque devis'!B13</f>
        <v>0</v>
      </c>
      <c r="K16" s="1483"/>
      <c r="L16" s="1483"/>
      <c r="M16" s="1483"/>
      <c r="N16" s="102"/>
      <c r="O16" s="102" t="str">
        <f t="shared" ref="O16:O24" si="0">H16</f>
        <v>Adresse</v>
      </c>
      <c r="P16" s="1482">
        <f>'Masque devis'!C13</f>
        <v>0</v>
      </c>
      <c r="Q16" s="1483"/>
      <c r="R16" s="1483"/>
      <c r="S16" s="1483"/>
      <c r="T16" s="1483"/>
      <c r="U16" s="1483"/>
      <c r="V16" s="102"/>
    </row>
    <row r="17" spans="1:24">
      <c r="A17" s="102" t="s">
        <v>1032</v>
      </c>
      <c r="B17" s="102"/>
      <c r="C17" s="1481"/>
      <c r="D17" s="1481"/>
      <c r="E17" s="1481"/>
      <c r="F17" s="1481"/>
      <c r="G17" s="102"/>
      <c r="H17" s="102" t="str">
        <f>'Masque devis'!A14</f>
        <v>Adresse</v>
      </c>
      <c r="I17" s="102"/>
      <c r="J17" s="1482">
        <f>'Masque devis'!B14</f>
        <v>0</v>
      </c>
      <c r="K17" s="1483"/>
      <c r="L17" s="1483"/>
      <c r="M17" s="1483"/>
      <c r="N17" s="102"/>
      <c r="O17" s="102" t="str">
        <f t="shared" si="0"/>
        <v>Adresse</v>
      </c>
      <c r="P17" s="1482">
        <f>'Masque devis'!C14</f>
        <v>0</v>
      </c>
      <c r="Q17" s="1483"/>
      <c r="R17" s="1483"/>
      <c r="S17" s="1483"/>
      <c r="T17" s="1483"/>
      <c r="U17" s="1483"/>
      <c r="V17" s="102"/>
    </row>
    <row r="18" spans="1:24">
      <c r="A18" s="102" t="s">
        <v>1033</v>
      </c>
      <c r="B18" s="102"/>
      <c r="C18" s="1481"/>
      <c r="D18" s="1481"/>
      <c r="E18" s="1481"/>
      <c r="F18" s="1481"/>
      <c r="G18" s="102"/>
      <c r="H18" s="102" t="str">
        <f>'Masque devis'!A15</f>
        <v>Adresse</v>
      </c>
      <c r="I18" s="102"/>
      <c r="J18" s="1482">
        <f>'Masque devis'!B15</f>
        <v>0</v>
      </c>
      <c r="K18" s="1483"/>
      <c r="L18" s="1483"/>
      <c r="M18" s="1483"/>
      <c r="N18" s="102"/>
      <c r="O18" s="102" t="str">
        <f t="shared" si="0"/>
        <v>Adresse</v>
      </c>
      <c r="P18" s="1482">
        <f>'Masque devis'!C15</f>
        <v>0</v>
      </c>
      <c r="Q18" s="1483"/>
      <c r="R18" s="1483"/>
      <c r="S18" s="1483"/>
      <c r="T18" s="1483"/>
      <c r="U18" s="1483"/>
      <c r="V18" s="102"/>
    </row>
    <row r="19" spans="1:24">
      <c r="A19" s="102" t="s">
        <v>509</v>
      </c>
      <c r="B19" s="102"/>
      <c r="C19" s="1481"/>
      <c r="D19" s="1481"/>
      <c r="E19" s="1481"/>
      <c r="F19" s="1481"/>
      <c r="G19" s="102"/>
      <c r="H19" s="102" t="str">
        <f>'Masque devis'!A16</f>
        <v>CP</v>
      </c>
      <c r="I19" s="102"/>
      <c r="J19" s="1482">
        <f>'Masque devis'!B16</f>
        <v>0</v>
      </c>
      <c r="K19" s="1483"/>
      <c r="L19" s="1483"/>
      <c r="M19" s="1483"/>
      <c r="N19" s="102"/>
      <c r="O19" s="102" t="str">
        <f t="shared" si="0"/>
        <v>CP</v>
      </c>
      <c r="P19" s="1482">
        <f>'Masque devis'!C16</f>
        <v>0</v>
      </c>
      <c r="Q19" s="1483"/>
      <c r="R19" s="1483"/>
      <c r="S19" s="1483"/>
      <c r="T19" s="1483"/>
      <c r="U19" s="1483"/>
      <c r="V19" s="102"/>
    </row>
    <row r="20" spans="1:24">
      <c r="A20" s="102"/>
      <c r="B20" s="102"/>
      <c r="C20" s="119"/>
      <c r="D20" s="119"/>
      <c r="E20" s="119"/>
      <c r="F20" s="119"/>
      <c r="G20" s="102"/>
      <c r="H20" s="102" t="str">
        <f>'Masque devis'!A17</f>
        <v>Ville</v>
      </c>
      <c r="I20" s="102"/>
      <c r="J20" s="1482">
        <f>'Masque devis'!B17</f>
        <v>0</v>
      </c>
      <c r="K20" s="1483"/>
      <c r="L20" s="1483"/>
      <c r="M20" s="1483"/>
      <c r="N20" s="102"/>
      <c r="O20" s="102" t="str">
        <f t="shared" si="0"/>
        <v>Ville</v>
      </c>
      <c r="P20" s="1482">
        <f>'Masque devis'!C17</f>
        <v>0</v>
      </c>
      <c r="Q20" s="1483"/>
      <c r="R20" s="1483"/>
      <c r="S20" s="1483"/>
      <c r="T20" s="1483"/>
      <c r="U20" s="1483"/>
      <c r="V20" s="102"/>
    </row>
    <row r="21" spans="1:24">
      <c r="A21" s="102"/>
      <c r="B21" s="102"/>
      <c r="C21" s="119"/>
      <c r="D21" s="119"/>
      <c r="E21" s="119"/>
      <c r="F21" s="119"/>
      <c r="G21" s="102"/>
      <c r="H21" s="102" t="str">
        <f>'Masque devis'!A18</f>
        <v>Contact</v>
      </c>
      <c r="I21" s="102"/>
      <c r="J21" s="1482">
        <f>'Masque devis'!B18</f>
        <v>0</v>
      </c>
      <c r="K21" s="1483"/>
      <c r="L21" s="1483"/>
      <c r="M21" s="1483"/>
      <c r="N21" s="102"/>
      <c r="O21" s="102" t="str">
        <f t="shared" si="0"/>
        <v>Contact</v>
      </c>
      <c r="P21" s="1482">
        <f>'Masque devis'!C18</f>
        <v>0</v>
      </c>
      <c r="Q21" s="1483"/>
      <c r="R21" s="1483"/>
      <c r="S21" s="1483"/>
      <c r="T21" s="1483"/>
      <c r="U21" s="1483"/>
      <c r="V21" s="102"/>
    </row>
    <row r="22" spans="1:24">
      <c r="A22" s="102"/>
      <c r="B22" s="102"/>
      <c r="C22" s="1481"/>
      <c r="D22" s="1481"/>
      <c r="E22" s="1481"/>
      <c r="F22" s="1481"/>
      <c r="G22" s="102"/>
      <c r="H22" s="102" t="str">
        <f>'Masque devis'!A19</f>
        <v>Tél</v>
      </c>
      <c r="I22" s="102"/>
      <c r="J22" s="1482">
        <f>'Masque devis'!B19</f>
        <v>0</v>
      </c>
      <c r="K22" s="1483"/>
      <c r="L22" s="1483"/>
      <c r="M22" s="1483"/>
      <c r="N22" s="102"/>
      <c r="O22" s="102" t="str">
        <f t="shared" si="0"/>
        <v>Tél</v>
      </c>
      <c r="P22" s="1482">
        <f>'Masque devis'!C19</f>
        <v>0</v>
      </c>
      <c r="Q22" s="1483"/>
      <c r="R22" s="1483"/>
      <c r="S22" s="1483"/>
      <c r="T22" s="1483"/>
      <c r="U22" s="1483"/>
      <c r="V22" s="102"/>
    </row>
    <row r="23" spans="1:24">
      <c r="A23" s="102"/>
      <c r="B23" s="102"/>
      <c r="C23" s="119"/>
      <c r="D23" s="119"/>
      <c r="E23" s="119"/>
      <c r="F23" s="119"/>
      <c r="G23" s="102"/>
      <c r="H23" s="102" t="str">
        <f>'Masque devis'!A20</f>
        <v>Mobile</v>
      </c>
      <c r="I23" s="102"/>
      <c r="J23" s="1482">
        <f>'Masque devis'!B20</f>
        <v>0</v>
      </c>
      <c r="K23" s="1483"/>
      <c r="L23" s="1483"/>
      <c r="M23" s="1483"/>
      <c r="N23" s="102"/>
      <c r="O23" s="102" t="str">
        <f t="shared" si="0"/>
        <v>Mobile</v>
      </c>
      <c r="P23" s="1482">
        <f>'Masque devis'!C20</f>
        <v>0</v>
      </c>
      <c r="Q23" s="1483"/>
      <c r="R23" s="1483"/>
      <c r="S23" s="1483"/>
      <c r="T23" s="1483"/>
      <c r="U23" s="1483"/>
      <c r="V23" s="102"/>
    </row>
    <row r="24" spans="1:24">
      <c r="A24" s="102"/>
      <c r="B24" s="102"/>
      <c r="C24" s="1481"/>
      <c r="D24" s="1481"/>
      <c r="E24" s="1481"/>
      <c r="F24" s="1481"/>
      <c r="G24" s="102"/>
      <c r="H24" s="102" t="str">
        <f>'Masque devis'!A21</f>
        <v>Courriel</v>
      </c>
      <c r="I24" s="102"/>
      <c r="J24" s="1482">
        <f>'Masque devis'!B21</f>
        <v>0</v>
      </c>
      <c r="K24" s="1483"/>
      <c r="L24" s="1483"/>
      <c r="M24" s="1483"/>
      <c r="N24" s="102"/>
      <c r="O24" s="102" t="str">
        <f t="shared" si="0"/>
        <v>Courriel</v>
      </c>
      <c r="P24" s="1482">
        <f>'Masque devis'!C21</f>
        <v>0</v>
      </c>
      <c r="Q24" s="1483"/>
      <c r="R24" s="1483"/>
      <c r="S24" s="1483"/>
      <c r="T24" s="1483"/>
      <c r="U24" s="1483"/>
      <c r="V24" s="102"/>
    </row>
    <row r="25" spans="1:24" ht="22.5" customHeight="1">
      <c r="A25" s="102"/>
      <c r="B25" s="102"/>
      <c r="C25" s="102"/>
      <c r="D25" s="102"/>
      <c r="E25" s="102"/>
      <c r="F25" s="102"/>
      <c r="G25" s="102"/>
      <c r="H25" s="102"/>
      <c r="I25" s="102"/>
      <c r="J25" s="102"/>
      <c r="K25" s="102"/>
      <c r="L25" s="102"/>
      <c r="M25" s="102"/>
      <c r="N25" s="102"/>
      <c r="O25" s="102"/>
      <c r="P25" s="102"/>
      <c r="Q25" s="102"/>
      <c r="R25" s="102"/>
      <c r="S25" s="102"/>
      <c r="T25" s="102"/>
      <c r="U25" s="102"/>
      <c r="V25" s="102"/>
    </row>
    <row r="26" spans="1:24" ht="22.5" customHeight="1">
      <c r="A26" s="1497" t="s">
        <v>1034</v>
      </c>
      <c r="B26" s="1497"/>
      <c r="C26" s="1497"/>
      <c r="D26" s="1497"/>
      <c r="E26" s="1497"/>
      <c r="F26" s="1497"/>
      <c r="G26" s="1497"/>
      <c r="H26" s="1497"/>
      <c r="I26" s="1497"/>
      <c r="J26" s="1497"/>
      <c r="K26" s="1497"/>
      <c r="L26" s="1497"/>
      <c r="M26" s="1497"/>
      <c r="N26" s="1497"/>
      <c r="O26" s="1497"/>
      <c r="P26" s="1497"/>
      <c r="Q26" s="1497"/>
      <c r="R26" s="1497"/>
      <c r="S26" s="1497"/>
      <c r="T26" s="1497"/>
      <c r="U26" s="1497"/>
      <c r="V26" s="1497"/>
    </row>
    <row r="27" spans="1:24" ht="8.25" customHeight="1">
      <c r="A27" s="102"/>
      <c r="B27" s="102"/>
      <c r="C27" s="102"/>
      <c r="D27" s="102"/>
      <c r="E27" s="102"/>
      <c r="F27" s="102"/>
      <c r="G27" s="102"/>
      <c r="H27" s="102"/>
      <c r="I27" s="102"/>
      <c r="J27" s="102"/>
      <c r="K27" s="102"/>
      <c r="L27" s="102"/>
      <c r="M27" s="102"/>
      <c r="N27" s="102"/>
      <c r="O27" s="102"/>
      <c r="P27" s="102"/>
      <c r="Q27" s="102"/>
      <c r="R27" s="102"/>
      <c r="S27" s="102"/>
      <c r="T27" s="102"/>
      <c r="U27" s="102"/>
      <c r="V27" s="102"/>
    </row>
    <row r="28" spans="1:24">
      <c r="A28" s="1495" t="s">
        <v>1035</v>
      </c>
      <c r="B28" s="1495"/>
      <c r="C28" s="1495"/>
      <c r="D28" s="108"/>
      <c r="E28" s="1495" t="s">
        <v>1036</v>
      </c>
      <c r="F28" s="1495"/>
      <c r="G28" s="108"/>
      <c r="H28" s="1495" t="s">
        <v>1037</v>
      </c>
      <c r="I28" s="1495"/>
      <c r="J28" s="1495"/>
      <c r="K28" s="1495"/>
      <c r="L28" s="1495"/>
      <c r="M28" s="108"/>
      <c r="N28" s="105" t="s">
        <v>1038</v>
      </c>
      <c r="O28" s="105"/>
      <c r="P28" s="105"/>
      <c r="Q28" s="105"/>
      <c r="R28" s="105"/>
      <c r="S28" s="105"/>
      <c r="T28" s="104"/>
      <c r="U28" s="1495" t="s">
        <v>1039</v>
      </c>
      <c r="V28" s="1495"/>
      <c r="X28" s="102"/>
    </row>
    <row r="29" spans="1:24">
      <c r="A29" s="106"/>
      <c r="B29" s="102" t="s">
        <v>1040</v>
      </c>
      <c r="C29" s="102"/>
      <c r="D29" s="102"/>
      <c r="E29" s="106"/>
      <c r="F29" s="102" t="s">
        <v>1041</v>
      </c>
      <c r="G29" s="102"/>
      <c r="H29" s="106"/>
      <c r="I29" s="107" t="s">
        <v>1042</v>
      </c>
      <c r="J29" s="110"/>
      <c r="K29" s="106"/>
      <c r="L29" s="102" t="s">
        <v>1043</v>
      </c>
      <c r="M29" s="102"/>
      <c r="N29" s="106"/>
      <c r="O29" s="107" t="s">
        <v>1044</v>
      </c>
      <c r="P29" s="102"/>
      <c r="Q29" s="102"/>
      <c r="R29" s="111">
        <v>0</v>
      </c>
      <c r="S29" s="108" t="s">
        <v>1045</v>
      </c>
      <c r="T29" s="102"/>
      <c r="U29" s="106"/>
      <c r="V29" s="102" t="s">
        <v>1041</v>
      </c>
      <c r="X29" s="102"/>
    </row>
    <row r="30" spans="1:24">
      <c r="A30" s="106"/>
      <c r="B30" s="102" t="s">
        <v>1046</v>
      </c>
      <c r="C30" s="102"/>
      <c r="D30" s="102"/>
      <c r="E30" s="106"/>
      <c r="F30" s="102" t="s">
        <v>1047</v>
      </c>
      <c r="G30" s="102"/>
      <c r="H30" s="106"/>
      <c r="I30" s="107" t="s">
        <v>1048</v>
      </c>
      <c r="J30" s="110"/>
      <c r="K30" s="106"/>
      <c r="L30" s="102" t="s">
        <v>1049</v>
      </c>
      <c r="M30" s="102"/>
      <c r="N30" s="106"/>
      <c r="O30" s="107" t="s">
        <v>1050</v>
      </c>
      <c r="P30" s="102"/>
      <c r="Q30" s="102"/>
      <c r="R30" s="111">
        <v>0</v>
      </c>
      <c r="S30" s="108" t="s">
        <v>1045</v>
      </c>
      <c r="T30" s="112"/>
      <c r="U30" s="106"/>
      <c r="V30" s="102" t="s">
        <v>1047</v>
      </c>
    </row>
    <row r="31" spans="1:24">
      <c r="A31" s="106"/>
      <c r="B31" s="102" t="s">
        <v>1051</v>
      </c>
      <c r="C31" s="102"/>
      <c r="D31" s="102"/>
      <c r="E31" s="106"/>
      <c r="F31" s="102" t="s">
        <v>1104</v>
      </c>
      <c r="G31" s="102"/>
      <c r="H31" s="106"/>
      <c r="I31" s="107" t="s">
        <v>1052</v>
      </c>
      <c r="J31" s="110"/>
      <c r="K31" s="106"/>
      <c r="L31" s="102" t="s">
        <v>1053</v>
      </c>
      <c r="M31" s="102"/>
      <c r="N31" s="106"/>
      <c r="O31" s="107" t="s">
        <v>1054</v>
      </c>
      <c r="P31" s="102"/>
      <c r="Q31" s="102"/>
      <c r="R31" s="111">
        <v>0</v>
      </c>
      <c r="S31" s="108" t="s">
        <v>1045</v>
      </c>
      <c r="T31" s="102"/>
      <c r="U31" s="102"/>
      <c r="V31" s="102"/>
    </row>
    <row r="32" spans="1:24" ht="22.5" customHeight="1">
      <c r="A32" s="102"/>
      <c r="B32" s="102"/>
      <c r="C32" s="102"/>
      <c r="D32" s="102"/>
      <c r="E32" s="1499"/>
      <c r="F32" s="1499"/>
      <c r="G32" s="102"/>
      <c r="H32" s="102"/>
      <c r="I32" s="102"/>
      <c r="J32" s="102"/>
      <c r="K32" s="102"/>
      <c r="L32" s="102"/>
      <c r="M32" s="102"/>
      <c r="N32" s="102"/>
      <c r="O32" s="102"/>
      <c r="P32" s="102"/>
      <c r="Q32" s="102"/>
      <c r="R32" s="102"/>
      <c r="S32" s="102"/>
      <c r="T32" s="102"/>
      <c r="U32" s="102"/>
      <c r="V32" s="102"/>
    </row>
    <row r="33" spans="1:25" ht="22.5" customHeight="1">
      <c r="A33" s="1497" t="s">
        <v>1055</v>
      </c>
      <c r="B33" s="1497"/>
      <c r="C33" s="1497"/>
      <c r="D33" s="1497"/>
      <c r="E33" s="1497"/>
      <c r="F33" s="1497"/>
      <c r="G33" s="1497"/>
      <c r="H33" s="1497"/>
      <c r="I33" s="1497"/>
      <c r="J33" s="1497"/>
      <c r="K33" s="1497"/>
      <c r="L33" s="1497"/>
      <c r="M33" s="1497"/>
      <c r="N33" s="1497"/>
      <c r="O33" s="1497"/>
      <c r="P33" s="1497"/>
      <c r="Q33" s="1497"/>
      <c r="R33" s="1497"/>
      <c r="S33" s="1497"/>
      <c r="T33" s="1497"/>
      <c r="U33" s="1497"/>
      <c r="V33" s="1497"/>
    </row>
    <row r="34" spans="1:25" ht="8.25" customHeight="1">
      <c r="A34" s="102"/>
      <c r="B34" s="102"/>
      <c r="C34" s="102"/>
      <c r="D34" s="102"/>
      <c r="E34" s="102"/>
      <c r="F34" s="102"/>
      <c r="G34" s="102"/>
      <c r="H34" s="102"/>
      <c r="I34" s="102"/>
      <c r="J34" s="102"/>
      <c r="K34" s="102"/>
      <c r="L34" s="102"/>
      <c r="M34" s="102"/>
      <c r="N34" s="102"/>
      <c r="O34" s="102"/>
      <c r="P34" s="102"/>
      <c r="Q34" s="102"/>
      <c r="R34" s="102"/>
      <c r="S34" s="102"/>
      <c r="T34" s="102"/>
      <c r="U34" s="102"/>
      <c r="V34" s="102"/>
    </row>
    <row r="35" spans="1:25">
      <c r="A35" s="1495" t="s">
        <v>1056</v>
      </c>
      <c r="B35" s="1495"/>
      <c r="C35" s="1495"/>
      <c r="D35" s="108"/>
      <c r="E35" s="1495" t="s">
        <v>1057</v>
      </c>
      <c r="F35" s="1495"/>
      <c r="G35" s="108"/>
      <c r="H35" s="1495" t="s">
        <v>1058</v>
      </c>
      <c r="I35" s="1495"/>
      <c r="J35" s="1495"/>
      <c r="K35" s="1495"/>
      <c r="L35" s="1495"/>
      <c r="M35" s="108"/>
      <c r="N35" s="1495" t="s">
        <v>1059</v>
      </c>
      <c r="O35" s="1495"/>
      <c r="P35" s="1495"/>
      <c r="Q35" s="1495"/>
      <c r="R35" s="1495"/>
      <c r="S35" s="108"/>
      <c r="T35" s="1495" t="s">
        <v>1060</v>
      </c>
      <c r="U35" s="1495"/>
      <c r="V35" s="1495"/>
    </row>
    <row r="36" spans="1:25">
      <c r="A36" s="1496" t="s">
        <v>1061</v>
      </c>
      <c r="B36" s="1496"/>
      <c r="C36" s="164" t="str">
        <f>'CHIFFRAGE GE'!E14</f>
        <v>KD110</v>
      </c>
      <c r="D36" s="102"/>
      <c r="E36" s="106"/>
      <c r="F36" s="102" t="s">
        <v>1062</v>
      </c>
      <c r="G36" s="102"/>
      <c r="H36" s="1496" t="s">
        <v>1101</v>
      </c>
      <c r="I36" s="1496"/>
      <c r="J36" s="1496"/>
      <c r="K36" s="1498"/>
      <c r="L36" s="1498"/>
      <c r="M36" s="102"/>
      <c r="N36" s="1496" t="s">
        <v>1103</v>
      </c>
      <c r="O36" s="1496"/>
      <c r="P36" s="1496"/>
      <c r="Q36" s="1498"/>
      <c r="R36" s="1498"/>
      <c r="S36" s="102"/>
      <c r="T36" s="102" t="s">
        <v>1063</v>
      </c>
      <c r="U36" s="102"/>
      <c r="V36" s="102"/>
    </row>
    <row r="37" spans="1:25">
      <c r="A37" s="106"/>
      <c r="B37" s="107" t="s">
        <v>1064</v>
      </c>
      <c r="C37" s="102"/>
      <c r="D37" s="102"/>
      <c r="E37" s="106"/>
      <c r="F37" s="102" t="s">
        <v>1065</v>
      </c>
      <c r="G37" s="102"/>
      <c r="H37" s="1496" t="s">
        <v>1102</v>
      </c>
      <c r="I37" s="1496"/>
      <c r="J37" s="1496"/>
      <c r="K37" s="1498"/>
      <c r="L37" s="1498"/>
      <c r="M37" s="102"/>
      <c r="N37" s="102" t="s">
        <v>1067</v>
      </c>
      <c r="O37" s="102"/>
      <c r="P37" s="102"/>
      <c r="Q37" s="102"/>
      <c r="R37" s="102"/>
      <c r="S37" s="102"/>
      <c r="T37" s="106"/>
      <c r="U37" s="102" t="s">
        <v>1068</v>
      </c>
      <c r="V37" s="102"/>
    </row>
    <row r="38" spans="1:25">
      <c r="A38" s="106"/>
      <c r="B38" s="107" t="s">
        <v>1069</v>
      </c>
      <c r="C38" s="102"/>
      <c r="D38" s="102"/>
      <c r="E38" s="106"/>
      <c r="F38" s="102" t="s">
        <v>1070</v>
      </c>
      <c r="G38" s="102"/>
      <c r="H38" s="1496" t="s">
        <v>1066</v>
      </c>
      <c r="I38" s="1496"/>
      <c r="J38" s="1496"/>
      <c r="K38" s="1496"/>
      <c r="L38" s="1496"/>
      <c r="M38" s="102"/>
      <c r="N38" s="106"/>
      <c r="O38" s="102" t="s">
        <v>1073</v>
      </c>
      <c r="P38" s="102"/>
      <c r="Q38" s="106"/>
      <c r="R38" s="166" t="s">
        <v>1254</v>
      </c>
      <c r="S38" s="102"/>
      <c r="T38" s="106"/>
      <c r="U38" s="102" t="s">
        <v>1074</v>
      </c>
      <c r="V38" s="102"/>
    </row>
    <row r="39" spans="1:25">
      <c r="A39" s="106"/>
      <c r="B39" s="107" t="s">
        <v>1075</v>
      </c>
      <c r="C39" s="102"/>
      <c r="D39" s="102"/>
      <c r="E39" s="106"/>
      <c r="F39" s="102" t="s">
        <v>1076</v>
      </c>
      <c r="G39" s="102"/>
      <c r="H39" s="106"/>
      <c r="I39" s="107" t="s">
        <v>1071</v>
      </c>
      <c r="J39" s="110"/>
      <c r="K39" s="106"/>
      <c r="L39" s="108" t="s">
        <v>1072</v>
      </c>
      <c r="M39" s="102"/>
      <c r="N39" s="106"/>
      <c r="O39" s="165" t="s">
        <v>1079</v>
      </c>
      <c r="P39" s="102"/>
      <c r="Q39" s="106"/>
      <c r="R39" s="166" t="s">
        <v>1086</v>
      </c>
      <c r="S39" s="102"/>
      <c r="T39" s="106"/>
      <c r="U39" s="102" t="s">
        <v>1081</v>
      </c>
      <c r="V39" s="102"/>
    </row>
    <row r="40" spans="1:25">
      <c r="A40" s="106"/>
      <c r="B40" s="107" t="s">
        <v>1082</v>
      </c>
      <c r="C40" s="102"/>
      <c r="D40" s="102"/>
      <c r="E40" s="106"/>
      <c r="F40" s="102" t="s">
        <v>1083</v>
      </c>
      <c r="G40" s="102"/>
      <c r="H40" s="106"/>
      <c r="I40" s="107" t="s">
        <v>1077</v>
      </c>
      <c r="J40" s="110"/>
      <c r="K40" s="106"/>
      <c r="L40" s="108" t="s">
        <v>1078</v>
      </c>
      <c r="M40" s="102"/>
      <c r="N40" s="106"/>
      <c r="O40" s="165" t="s">
        <v>1080</v>
      </c>
      <c r="P40" s="102"/>
      <c r="Q40" s="106"/>
      <c r="R40" s="166" t="s">
        <v>1263</v>
      </c>
      <c r="S40" s="102"/>
      <c r="T40" s="106"/>
      <c r="U40" s="102" t="s">
        <v>1087</v>
      </c>
      <c r="V40" s="102"/>
      <c r="Y40" s="113"/>
    </row>
    <row r="41" spans="1:25">
      <c r="A41" s="106"/>
      <c r="B41" s="108" t="s">
        <v>1088</v>
      </c>
      <c r="C41" s="102"/>
      <c r="D41" s="102"/>
      <c r="E41" s="106"/>
      <c r="F41" s="102" t="s">
        <v>1089</v>
      </c>
      <c r="G41" s="102"/>
      <c r="H41" s="106"/>
      <c r="I41" s="107" t="s">
        <v>1084</v>
      </c>
      <c r="J41" s="110"/>
      <c r="K41" s="106"/>
      <c r="L41" s="108" t="s">
        <v>1085</v>
      </c>
      <c r="M41" s="102"/>
      <c r="N41" s="106"/>
      <c r="O41" s="165" t="s">
        <v>1261</v>
      </c>
      <c r="P41" s="102"/>
      <c r="Q41" s="106"/>
      <c r="R41" s="163" t="s">
        <v>1092</v>
      </c>
      <c r="S41" s="102"/>
      <c r="T41" s="106"/>
      <c r="U41" s="102" t="s">
        <v>1094</v>
      </c>
      <c r="V41" s="102"/>
    </row>
    <row r="42" spans="1:25">
      <c r="A42" s="106"/>
      <c r="B42" s="108" t="s">
        <v>1095</v>
      </c>
      <c r="C42" s="102"/>
      <c r="D42" s="102"/>
      <c r="E42" s="106"/>
      <c r="F42" s="102" t="s">
        <v>1096</v>
      </c>
      <c r="G42" s="102"/>
      <c r="H42" s="106"/>
      <c r="I42" s="107" t="s">
        <v>1090</v>
      </c>
      <c r="J42" s="110"/>
      <c r="K42" s="106"/>
      <c r="L42" s="108" t="s">
        <v>1091</v>
      </c>
      <c r="M42" s="102"/>
      <c r="N42" s="106"/>
      <c r="O42" s="165" t="s">
        <v>1262</v>
      </c>
      <c r="P42" s="102"/>
      <c r="Q42" s="106"/>
      <c r="R42" s="163" t="s">
        <v>1093</v>
      </c>
      <c r="S42" s="102"/>
      <c r="T42" s="102"/>
      <c r="U42" s="102"/>
      <c r="V42" s="102"/>
    </row>
    <row r="43" spans="1:25">
      <c r="A43" s="106"/>
      <c r="B43" s="108" t="s">
        <v>1099</v>
      </c>
      <c r="C43" s="102"/>
      <c r="D43" s="102"/>
      <c r="F43" s="102"/>
      <c r="G43" s="102"/>
      <c r="H43" s="106"/>
      <c r="I43" s="107" t="s">
        <v>1097</v>
      </c>
      <c r="J43" s="110"/>
      <c r="K43" s="106"/>
      <c r="L43" s="108" t="s">
        <v>1098</v>
      </c>
      <c r="M43" s="102"/>
      <c r="N43" s="106"/>
      <c r="O43" s="102"/>
      <c r="P43" s="102"/>
      <c r="Q43" s="106"/>
      <c r="R43" s="163" t="s">
        <v>1264</v>
      </c>
      <c r="S43" s="102"/>
      <c r="T43" s="102"/>
      <c r="U43" s="102"/>
      <c r="V43" s="102"/>
    </row>
    <row r="44" spans="1:25">
      <c r="A44" s="1484" t="s">
        <v>1195</v>
      </c>
      <c r="B44" s="1484"/>
      <c r="C44" s="124">
        <f>'CHIFFRAGE GE'!F19</f>
        <v>1500</v>
      </c>
      <c r="D44" s="102"/>
      <c r="E44" s="102"/>
      <c r="F44" s="102"/>
      <c r="G44" s="102"/>
      <c r="H44" s="106"/>
      <c r="I44" s="107" t="s">
        <v>1100</v>
      </c>
      <c r="J44" s="102"/>
      <c r="K44" s="109"/>
      <c r="L44" s="102"/>
      <c r="M44" s="102"/>
      <c r="N44" s="102"/>
      <c r="O44" s="102"/>
      <c r="P44" s="102"/>
      <c r="Q44" s="102"/>
      <c r="R44" s="102"/>
      <c r="S44" s="102"/>
      <c r="T44" s="102"/>
      <c r="U44" s="102"/>
      <c r="V44" s="102"/>
    </row>
  </sheetData>
  <mergeCells count="67">
    <mergeCell ref="E32:F32"/>
    <mergeCell ref="A26:V26"/>
    <mergeCell ref="A28:C28"/>
    <mergeCell ref="E28:F28"/>
    <mergeCell ref="H28:L28"/>
    <mergeCell ref="A44:B44"/>
    <mergeCell ref="H38:L38"/>
    <mergeCell ref="H37:J37"/>
    <mergeCell ref="K37:L37"/>
    <mergeCell ref="A33:V33"/>
    <mergeCell ref="A35:C35"/>
    <mergeCell ref="E35:F35"/>
    <mergeCell ref="H35:L35"/>
    <mergeCell ref="N35:R35"/>
    <mergeCell ref="T35:V35"/>
    <mergeCell ref="A36:B36"/>
    <mergeCell ref="H36:J36"/>
    <mergeCell ref="K36:L36"/>
    <mergeCell ref="N36:P36"/>
    <mergeCell ref="Q36:R36"/>
    <mergeCell ref="P19:U19"/>
    <mergeCell ref="C22:F22"/>
    <mergeCell ref="P22:U22"/>
    <mergeCell ref="J22:M22"/>
    <mergeCell ref="U28:V28"/>
    <mergeCell ref="J20:M20"/>
    <mergeCell ref="J21:M21"/>
    <mergeCell ref="J23:M23"/>
    <mergeCell ref="C24:F24"/>
    <mergeCell ref="J24:M24"/>
    <mergeCell ref="P24:U24"/>
    <mergeCell ref="P20:U20"/>
    <mergeCell ref="P21:U21"/>
    <mergeCell ref="P23:U23"/>
    <mergeCell ref="C19:F19"/>
    <mergeCell ref="J19:M19"/>
    <mergeCell ref="C14:F14"/>
    <mergeCell ref="J14:M14"/>
    <mergeCell ref="P14:U14"/>
    <mergeCell ref="C16:F16"/>
    <mergeCell ref="J16:M16"/>
    <mergeCell ref="P16:U16"/>
    <mergeCell ref="J15:M15"/>
    <mergeCell ref="P15:U15"/>
    <mergeCell ref="A6:F6"/>
    <mergeCell ref="E9:F9"/>
    <mergeCell ref="A11:V11"/>
    <mergeCell ref="A13:F13"/>
    <mergeCell ref="H13:M13"/>
    <mergeCell ref="O13:U13"/>
    <mergeCell ref="E7:F7"/>
    <mergeCell ref="E8:F8"/>
    <mergeCell ref="H6:O6"/>
    <mergeCell ref="A4:B4"/>
    <mergeCell ref="C4:D4"/>
    <mergeCell ref="G4:R4"/>
    <mergeCell ref="O1:V1"/>
    <mergeCell ref="G2:N2"/>
    <mergeCell ref="Q2:R2"/>
    <mergeCell ref="S2:T2"/>
    <mergeCell ref="A1:C3"/>
    <mergeCell ref="C17:F17"/>
    <mergeCell ref="J17:M17"/>
    <mergeCell ref="P17:U17"/>
    <mergeCell ref="C18:F18"/>
    <mergeCell ref="J18:M18"/>
    <mergeCell ref="P18:U18"/>
  </mergeCells>
  <pageMargins left="0.39370078740157483" right="0.39370078740157483" top="0.39370078740157483" bottom="0.39370078740157483" header="0.31496062992125984" footer="0.31496062992125984"/>
  <pageSetup paperSize="9" scale="75" fitToHeight="0" orientation="landscape"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498689" r:id="rId4" name="Drop Down 1">
              <controlPr defaultSize="0" autoLine="0" autoPict="0">
                <anchor moveWithCells="1">
                  <from>
                    <xdr:col>5</xdr:col>
                    <xdr:colOff>1381125</xdr:colOff>
                    <xdr:row>0</xdr:row>
                    <xdr:rowOff>142875</xdr:rowOff>
                  </from>
                  <to>
                    <xdr:col>10</xdr:col>
                    <xdr:colOff>304800</xdr:colOff>
                    <xdr:row>1</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C5C36BA-F766-449C-B263-57801E6233CB}">
            <xm:f>'DEVIS CLT - SE'!$P$2=63</xm:f>
            <x14:dxf>
              <fill>
                <patternFill>
                  <bgColor rgb="FFFF99FF"/>
                </patternFill>
              </fill>
            </x14:dxf>
          </x14:cfRule>
          <x14:cfRule type="expression" priority="2" id="{E4DC4FDE-0B0D-44FA-A0FA-F92726E5DCED}">
            <xm:f>'DEVIS CLT - SE'!$P$2=31</xm:f>
            <x14:dxf>
              <fill>
                <patternFill>
                  <bgColor rgb="FFEC6608"/>
                </patternFill>
              </fill>
            </x14:dxf>
          </x14:cfRule>
          <xm:sqref>C4:D4 G4:R4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54159-BCD1-4D31-84BC-E3708F455A3A}">
  <sheetPr codeName="Feuil7"/>
  <dimension ref="B2:F44"/>
  <sheetViews>
    <sheetView zoomScale="129" zoomScaleNormal="129" workbookViewId="0">
      <selection activeCell="G22" sqref="G22"/>
    </sheetView>
  </sheetViews>
  <sheetFormatPr baseColWidth="10" defaultColWidth="11.42578125" defaultRowHeight="15"/>
  <cols>
    <col min="1" max="1" width="7.85546875" style="684" customWidth="1"/>
    <col min="2" max="2" width="32" style="684" bestFit="1" customWidth="1"/>
    <col min="3" max="3" width="18.85546875" style="684" bestFit="1" customWidth="1"/>
    <col min="4" max="4" width="19.28515625" style="684" bestFit="1" customWidth="1"/>
    <col min="5" max="16384" width="11.42578125" style="684"/>
  </cols>
  <sheetData>
    <row r="2" spans="2:4" ht="19.5" thickBot="1">
      <c r="B2" s="683" t="s">
        <v>2589</v>
      </c>
      <c r="D2" s="685" t="s">
        <v>2640</v>
      </c>
    </row>
    <row r="3" spans="2:4" ht="19.5" thickBot="1">
      <c r="B3" s="1503" t="s">
        <v>2639</v>
      </c>
      <c r="C3" s="1504"/>
      <c r="D3" s="1505"/>
    </row>
    <row r="4" spans="2:4" ht="15.75" thickBot="1">
      <c r="B4" s="686" t="s">
        <v>2590</v>
      </c>
      <c r="C4" s="687" t="s">
        <v>2591</v>
      </c>
      <c r="D4" s="688" t="s">
        <v>2592</v>
      </c>
    </row>
    <row r="5" spans="2:4">
      <c r="B5" s="689" t="s">
        <v>2593</v>
      </c>
      <c r="C5" s="690">
        <v>240</v>
      </c>
      <c r="D5" s="691">
        <v>276</v>
      </c>
    </row>
    <row r="6" spans="2:4">
      <c r="B6" s="692" t="s">
        <v>2594</v>
      </c>
      <c r="C6" s="693">
        <v>274</v>
      </c>
      <c r="D6" s="694">
        <v>343</v>
      </c>
    </row>
    <row r="7" spans="2:4">
      <c r="B7" s="692" t="s">
        <v>2595</v>
      </c>
      <c r="C7" s="693">
        <v>320</v>
      </c>
      <c r="D7" s="694">
        <v>379</v>
      </c>
    </row>
    <row r="8" spans="2:4">
      <c r="B8" s="692" t="s">
        <v>2596</v>
      </c>
      <c r="C8" s="693">
        <v>380</v>
      </c>
      <c r="D8" s="694">
        <v>424</v>
      </c>
    </row>
    <row r="9" spans="2:4">
      <c r="B9" s="692" t="s">
        <v>2597</v>
      </c>
      <c r="C9" s="693">
        <v>430</v>
      </c>
      <c r="D9" s="694">
        <v>445</v>
      </c>
    </row>
    <row r="10" spans="2:4">
      <c r="B10" s="692" t="s">
        <v>2598</v>
      </c>
      <c r="C10" s="693">
        <v>459</v>
      </c>
      <c r="D10" s="694">
        <v>518</v>
      </c>
    </row>
    <row r="11" spans="2:4">
      <c r="B11" s="692" t="s">
        <v>2599</v>
      </c>
      <c r="C11" s="693">
        <v>519</v>
      </c>
      <c r="D11" s="694">
        <v>640</v>
      </c>
    </row>
    <row r="12" spans="2:4">
      <c r="B12" s="692" t="s">
        <v>2600</v>
      </c>
      <c r="C12" s="693">
        <v>645</v>
      </c>
      <c r="D12" s="694">
        <v>690</v>
      </c>
    </row>
    <row r="13" spans="2:4">
      <c r="B13" s="692" t="s">
        <v>2601</v>
      </c>
      <c r="C13" s="693">
        <v>30</v>
      </c>
      <c r="D13" s="694">
        <v>30</v>
      </c>
    </row>
    <row r="14" spans="2:4">
      <c r="B14" s="692" t="s">
        <v>2602</v>
      </c>
      <c r="C14" s="695">
        <v>0.5</v>
      </c>
      <c r="D14" s="696">
        <v>0.5</v>
      </c>
    </row>
    <row r="15" spans="2:4">
      <c r="B15" s="692" t="s">
        <v>2603</v>
      </c>
      <c r="C15" s="697" t="s">
        <v>2604</v>
      </c>
      <c r="D15" s="698" t="s">
        <v>2604</v>
      </c>
    </row>
    <row r="16" spans="2:4">
      <c r="B16" s="692" t="s">
        <v>2605</v>
      </c>
      <c r="C16" s="697" t="s">
        <v>2606</v>
      </c>
      <c r="D16" s="698" t="s">
        <v>2606</v>
      </c>
    </row>
    <row r="17" spans="2:6" ht="15.75" thickBot="1">
      <c r="B17" s="1506" t="s">
        <v>2607</v>
      </c>
      <c r="C17" s="1507"/>
      <c r="D17" s="1508"/>
    </row>
    <row r="18" spans="2:6">
      <c r="C18" s="699"/>
      <c r="D18" s="699"/>
    </row>
    <row r="19" spans="2:6" ht="15.75" customHeight="1" thickBot="1">
      <c r="B19" s="683" t="s">
        <v>2608</v>
      </c>
      <c r="D19" s="699"/>
      <c r="F19" s="700"/>
    </row>
    <row r="20" spans="2:6" ht="29.25" thickBot="1">
      <c r="B20" s="1509" t="s">
        <v>2609</v>
      </c>
      <c r="C20" s="1510"/>
      <c r="D20" s="1511"/>
      <c r="E20" s="700" t="s">
        <v>2610</v>
      </c>
      <c r="F20" s="700"/>
    </row>
    <row r="21" spans="2:6" ht="15.75" thickBot="1">
      <c r="B21" s="1512" t="s">
        <v>2611</v>
      </c>
      <c r="C21" s="1513"/>
      <c r="D21" s="1514"/>
      <c r="E21" s="700" t="s">
        <v>2612</v>
      </c>
      <c r="F21" s="700"/>
    </row>
    <row r="22" spans="2:6" ht="45.75" thickBot="1">
      <c r="B22" s="701" t="s">
        <v>2613</v>
      </c>
      <c r="C22" s="702" t="s">
        <v>2614</v>
      </c>
      <c r="D22" s="703" t="s">
        <v>2615</v>
      </c>
      <c r="E22" s="700"/>
      <c r="F22" s="700"/>
    </row>
    <row r="23" spans="2:6">
      <c r="B23" s="704" t="s">
        <v>2616</v>
      </c>
      <c r="C23" s="705">
        <v>181</v>
      </c>
      <c r="D23" s="706">
        <v>205</v>
      </c>
    </row>
    <row r="24" spans="2:6">
      <c r="B24" s="707" t="s">
        <v>2617</v>
      </c>
      <c r="C24" s="708">
        <v>205</v>
      </c>
      <c r="D24" s="709">
        <v>228</v>
      </c>
    </row>
    <row r="25" spans="2:6">
      <c r="B25" s="707" t="s">
        <v>2618</v>
      </c>
      <c r="C25" s="708">
        <v>228</v>
      </c>
      <c r="D25" s="709">
        <v>251.5</v>
      </c>
    </row>
    <row r="26" spans="2:6">
      <c r="B26" s="707" t="s">
        <v>2619</v>
      </c>
      <c r="C26" s="708">
        <v>257.5</v>
      </c>
      <c r="D26" s="709">
        <v>287</v>
      </c>
    </row>
    <row r="27" spans="2:6" ht="15.75" customHeight="1">
      <c r="B27" s="707" t="s">
        <v>2620</v>
      </c>
      <c r="C27" s="708">
        <v>281</v>
      </c>
      <c r="D27" s="709">
        <v>304</v>
      </c>
    </row>
    <row r="28" spans="2:6">
      <c r="B28" s="707" t="s">
        <v>2621</v>
      </c>
      <c r="C28" s="708">
        <v>237</v>
      </c>
      <c r="D28" s="709">
        <v>362.5</v>
      </c>
    </row>
    <row r="29" spans="2:6">
      <c r="B29" s="707" t="s">
        <v>2622</v>
      </c>
      <c r="C29" s="708">
        <v>363</v>
      </c>
      <c r="D29" s="709">
        <v>398</v>
      </c>
    </row>
    <row r="30" spans="2:6">
      <c r="B30" s="707" t="s">
        <v>2623</v>
      </c>
      <c r="C30" s="708">
        <v>286</v>
      </c>
      <c r="D30" s="709">
        <v>433</v>
      </c>
    </row>
    <row r="31" spans="2:6">
      <c r="B31" s="707" t="s">
        <v>2624</v>
      </c>
      <c r="C31" s="708">
        <v>439</v>
      </c>
      <c r="D31" s="709">
        <v>478</v>
      </c>
    </row>
    <row r="32" spans="2:6">
      <c r="B32" s="710" t="s">
        <v>2625</v>
      </c>
      <c r="C32" s="711">
        <v>444.5</v>
      </c>
      <c r="D32" s="712">
        <v>491.5</v>
      </c>
    </row>
    <row r="33" spans="2:4">
      <c r="B33" s="707" t="s">
        <v>2626</v>
      </c>
      <c r="C33" s="708">
        <v>480</v>
      </c>
      <c r="D33" s="709">
        <v>526.5</v>
      </c>
    </row>
    <row r="34" spans="2:4">
      <c r="B34" s="707" t="s">
        <v>2627</v>
      </c>
      <c r="C34" s="708">
        <v>526.5</v>
      </c>
      <c r="D34" s="709">
        <v>579</v>
      </c>
    </row>
    <row r="35" spans="2:4">
      <c r="B35" s="707" t="s">
        <v>2628</v>
      </c>
      <c r="C35" s="708">
        <v>573</v>
      </c>
      <c r="D35" s="709">
        <v>637.5</v>
      </c>
    </row>
    <row r="36" spans="2:4">
      <c r="B36" s="707" t="s">
        <v>2629</v>
      </c>
      <c r="C36" s="708">
        <v>626</v>
      </c>
      <c r="D36" s="709">
        <v>696</v>
      </c>
    </row>
    <row r="37" spans="2:4">
      <c r="B37" s="707" t="s">
        <v>2630</v>
      </c>
      <c r="C37" s="708">
        <v>696</v>
      </c>
      <c r="D37" s="709">
        <v>766</v>
      </c>
    </row>
    <row r="38" spans="2:4">
      <c r="B38" s="707" t="s">
        <v>2631</v>
      </c>
      <c r="C38" s="708">
        <v>749</v>
      </c>
      <c r="D38" s="709">
        <v>819</v>
      </c>
    </row>
    <row r="39" spans="2:4">
      <c r="B39" s="707" t="s">
        <v>2632</v>
      </c>
      <c r="C39" s="708">
        <v>813</v>
      </c>
      <c r="D39" s="709">
        <v>895</v>
      </c>
    </row>
    <row r="40" spans="2:4">
      <c r="B40" s="707" t="s">
        <v>2633</v>
      </c>
      <c r="C40" s="708">
        <v>871</v>
      </c>
      <c r="D40" s="709">
        <v>959.5</v>
      </c>
    </row>
    <row r="41" spans="2:4">
      <c r="B41" s="707" t="s">
        <v>2634</v>
      </c>
      <c r="C41" s="708">
        <v>918.5</v>
      </c>
      <c r="D41" s="709">
        <v>1012</v>
      </c>
    </row>
    <row r="42" spans="2:4">
      <c r="B42" s="707" t="s">
        <v>2635</v>
      </c>
      <c r="C42" s="713" t="s">
        <v>2636</v>
      </c>
      <c r="D42" s="714" t="s">
        <v>2636</v>
      </c>
    </row>
    <row r="43" spans="2:4">
      <c r="B43" s="1515" t="s">
        <v>2637</v>
      </c>
      <c r="C43" s="1516"/>
      <c r="D43" s="1517"/>
    </row>
    <row r="44" spans="2:4" ht="27.75" customHeight="1" thickBot="1">
      <c r="B44" s="1500" t="s">
        <v>2638</v>
      </c>
      <c r="C44" s="1501"/>
      <c r="D44" s="1502"/>
    </row>
  </sheetData>
  <mergeCells count="6">
    <mergeCell ref="B44:D44"/>
    <mergeCell ref="B3:D3"/>
    <mergeCell ref="B17:D17"/>
    <mergeCell ref="B20:D20"/>
    <mergeCell ref="B21:D21"/>
    <mergeCell ref="B43:D43"/>
  </mergeCells>
  <pageMargins left="0.70866141732283472" right="0.70866141732283472" top="0.74803149606299213" bottom="0.74803149606299213" header="0.31496062992125984" footer="0.31496062992125984"/>
  <pageSetup paperSize="9" scale="95"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DB429-9B2A-41BD-9D5D-CE8AAB24EDD1}">
  <sheetPr>
    <tabColor theme="0"/>
  </sheetPr>
  <dimension ref="A1:AZ31"/>
  <sheetViews>
    <sheetView zoomScaleNormal="100" workbookViewId="0">
      <selection activeCell="E2" sqref="E2"/>
    </sheetView>
  </sheetViews>
  <sheetFormatPr baseColWidth="10" defaultColWidth="11.42578125" defaultRowHeight="16.5"/>
  <cols>
    <col min="1" max="2" width="11.42578125" style="84"/>
    <col min="3" max="3" width="23.140625" style="84" customWidth="1"/>
    <col min="4" max="4" width="11.42578125" style="84"/>
    <col min="5" max="5" width="30.85546875" style="84" customWidth="1"/>
    <col min="6" max="6" width="32.7109375" style="84" customWidth="1"/>
    <col min="7" max="7" width="13.7109375" style="84" customWidth="1"/>
    <col min="8" max="8" width="35.28515625" style="84" customWidth="1"/>
    <col min="9" max="9" width="18" style="84" customWidth="1"/>
    <col min="10" max="11" width="11.42578125" style="84"/>
    <col min="12" max="12" width="13.42578125" style="84" customWidth="1"/>
    <col min="13" max="13" width="18.140625" style="84" customWidth="1"/>
    <col min="14" max="16" width="11.42578125" style="84"/>
    <col min="17" max="17" width="11.5703125" style="84" customWidth="1"/>
    <col min="18" max="16384" width="11.42578125" style="84"/>
  </cols>
  <sheetData>
    <row r="1" spans="1:52" ht="93.75" customHeight="1">
      <c r="A1" s="144">
        <v>1</v>
      </c>
      <c r="B1" s="83"/>
      <c r="C1" s="83" t="s">
        <v>516</v>
      </c>
      <c r="D1" s="145"/>
      <c r="E1" s="236" t="e" vm="2">
        <v>#VALUE!</v>
      </c>
      <c r="F1" s="237" t="s">
        <v>2561</v>
      </c>
      <c r="G1" s="83"/>
      <c r="H1" s="83"/>
      <c r="I1" s="83"/>
      <c r="J1" s="85">
        <f>ER2A!B17</f>
        <v>1</v>
      </c>
      <c r="W1" s="681"/>
      <c r="X1" s="681"/>
      <c r="Y1" s="681"/>
      <c r="Z1" s="681"/>
      <c r="AA1" s="681"/>
      <c r="AB1" s="681"/>
      <c r="AC1" s="681"/>
      <c r="AD1" s="681"/>
      <c r="AE1" s="681"/>
      <c r="AF1" s="681"/>
      <c r="AG1" s="681"/>
      <c r="AH1" s="681"/>
    </row>
    <row r="2" spans="1:52" ht="93" customHeight="1">
      <c r="A2" s="144">
        <v>2</v>
      </c>
      <c r="B2" s="83"/>
      <c r="C2" s="83" t="s">
        <v>994</v>
      </c>
      <c r="D2" s="83"/>
      <c r="E2" s="236" t="e" vm="3">
        <v>#VALUE!</v>
      </c>
      <c r="F2" s="237" t="s">
        <v>2561</v>
      </c>
      <c r="G2" s="83"/>
      <c r="H2" s="83"/>
      <c r="Q2" s="83"/>
      <c r="R2" s="83"/>
      <c r="S2" s="83"/>
      <c r="W2" s="681"/>
      <c r="X2" s="681"/>
      <c r="Y2" s="681"/>
      <c r="Z2" s="681"/>
      <c r="AA2" s="681"/>
      <c r="AB2" s="681"/>
      <c r="AC2" s="681"/>
      <c r="AD2" s="681"/>
      <c r="AE2" s="681"/>
      <c r="AF2" s="681"/>
      <c r="AG2" s="681"/>
      <c r="AH2" s="681"/>
    </row>
    <row r="3" spans="1:52" ht="93" customHeight="1">
      <c r="A3" s="144">
        <v>3</v>
      </c>
      <c r="B3" s="83"/>
      <c r="C3" s="83" t="s">
        <v>1265</v>
      </c>
      <c r="D3" s="83"/>
      <c r="E3" s="236" t="e" vm="3">
        <v>#VALUE!</v>
      </c>
      <c r="F3" s="237" t="s">
        <v>2561</v>
      </c>
      <c r="G3" s="83"/>
      <c r="H3" s="83"/>
      <c r="Q3" s="83"/>
      <c r="R3" s="83"/>
      <c r="S3" s="83"/>
    </row>
    <row r="4" spans="1:52" ht="93" customHeight="1">
      <c r="A4" s="144">
        <v>4</v>
      </c>
      <c r="B4" s="83"/>
      <c r="C4" s="83" t="s">
        <v>1265</v>
      </c>
      <c r="D4" s="83"/>
      <c r="E4" s="236" t="e" vm="3">
        <v>#VALUE!</v>
      </c>
      <c r="F4" s="237" t="s">
        <v>2561</v>
      </c>
      <c r="G4" s="83"/>
      <c r="H4" s="83"/>
    </row>
    <row r="5" spans="1:52" ht="93" customHeight="1">
      <c r="A5" s="144">
        <v>5</v>
      </c>
      <c r="B5" s="83"/>
      <c r="C5" s="83" t="s">
        <v>1265</v>
      </c>
      <c r="D5" s="83"/>
      <c r="E5" s="236" t="e" vm="3">
        <v>#VALUE!</v>
      </c>
      <c r="F5" s="237" t="s">
        <v>2561</v>
      </c>
      <c r="G5" s="83"/>
      <c r="H5" s="83"/>
    </row>
    <row r="6" spans="1:52" ht="93" customHeight="1">
      <c r="A6" s="144">
        <v>6</v>
      </c>
      <c r="B6" s="83"/>
      <c r="C6" s="83" t="s">
        <v>1265</v>
      </c>
      <c r="D6" s="83"/>
      <c r="E6" s="236" t="e" vm="3">
        <v>#VALUE!</v>
      </c>
      <c r="F6" s="237" t="s">
        <v>2561</v>
      </c>
      <c r="G6" s="83"/>
      <c r="H6" s="83"/>
    </row>
    <row r="7" spans="1:52" ht="102" customHeight="1">
      <c r="A7" s="146">
        <v>7</v>
      </c>
      <c r="B7" s="83"/>
      <c r="C7" s="83" t="s">
        <v>517</v>
      </c>
      <c r="D7" s="83"/>
      <c r="E7" s="236" t="e" vm="3">
        <v>#VALUE!</v>
      </c>
      <c r="F7" s="237" t="s">
        <v>2562</v>
      </c>
      <c r="G7" s="83"/>
      <c r="H7" s="83"/>
    </row>
    <row r="8" spans="1:52" ht="102" customHeight="1">
      <c r="A8" s="146">
        <v>8</v>
      </c>
      <c r="B8" s="83"/>
      <c r="C8" s="83" t="s">
        <v>516</v>
      </c>
      <c r="D8" s="83"/>
      <c r="E8" s="236" t="e" vm="3">
        <v>#VALUE!</v>
      </c>
      <c r="F8" s="237" t="s">
        <v>2562</v>
      </c>
      <c r="G8" s="83"/>
      <c r="H8" s="83"/>
    </row>
    <row r="9" spans="1:52" ht="102" customHeight="1">
      <c r="A9" s="146">
        <v>9</v>
      </c>
      <c r="B9" s="83"/>
      <c r="C9" s="83" t="s">
        <v>994</v>
      </c>
      <c r="D9" s="83"/>
      <c r="E9" s="236" t="e" vm="3">
        <v>#VALUE!</v>
      </c>
      <c r="F9" s="237" t="s">
        <v>2562</v>
      </c>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row>
    <row r="10" spans="1:52" ht="102" customHeight="1">
      <c r="A10" s="147">
        <v>10</v>
      </c>
      <c r="B10" s="83"/>
      <c r="C10" s="83" t="s">
        <v>1198</v>
      </c>
      <c r="D10" s="83"/>
      <c r="E10" s="83" t="e" vm="4">
        <v>#VALUE!</v>
      </c>
      <c r="F10" s="237" t="s">
        <v>2563</v>
      </c>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row>
    <row r="11" spans="1:52" ht="102" customHeight="1">
      <c r="A11" s="147">
        <v>11</v>
      </c>
      <c r="B11" s="83"/>
      <c r="C11" s="83" t="s">
        <v>516</v>
      </c>
      <c r="D11" s="83"/>
      <c r="E11" s="83" t="e" vm="4">
        <v>#VALUE!</v>
      </c>
      <c r="F11" s="237" t="s">
        <v>2563</v>
      </c>
      <c r="G11" s="83"/>
      <c r="H11" s="83"/>
    </row>
    <row r="12" spans="1:52" ht="102" customHeight="1">
      <c r="A12" s="147">
        <v>12</v>
      </c>
      <c r="B12" s="83"/>
      <c r="C12" s="83" t="s">
        <v>994</v>
      </c>
      <c r="D12" s="83"/>
      <c r="E12" s="83" t="e" vm="4">
        <v>#VALUE!</v>
      </c>
      <c r="F12" s="237" t="s">
        <v>2563</v>
      </c>
      <c r="G12" s="83"/>
      <c r="H12" s="83"/>
    </row>
    <row r="13" spans="1:52" ht="102" customHeight="1">
      <c r="A13" s="147">
        <v>13</v>
      </c>
      <c r="B13" s="83"/>
      <c r="C13" s="83" t="s">
        <v>1265</v>
      </c>
      <c r="D13" s="83"/>
      <c r="E13" s="83" t="e" vm="4">
        <v>#VALUE!</v>
      </c>
      <c r="F13" s="237" t="s">
        <v>2563</v>
      </c>
      <c r="G13" s="83"/>
      <c r="H13" s="83"/>
    </row>
    <row r="16" spans="1:52">
      <c r="G16" s="159"/>
    </row>
    <row r="17" spans="1:14">
      <c r="A17" s="144">
        <v>1</v>
      </c>
      <c r="B17" s="148">
        <v>1</v>
      </c>
      <c r="C17" s="86" t="s">
        <v>516</v>
      </c>
      <c r="D17" s="86" t="s">
        <v>518</v>
      </c>
      <c r="E17" s="86" t="s">
        <v>817</v>
      </c>
      <c r="F17" s="86">
        <v>26</v>
      </c>
      <c r="G17" s="167" t="s">
        <v>524</v>
      </c>
      <c r="H17" s="87" t="s">
        <v>818</v>
      </c>
      <c r="I17" s="86" t="s">
        <v>819</v>
      </c>
      <c r="J17" s="86"/>
      <c r="K17" s="86">
        <v>26000</v>
      </c>
      <c r="L17" s="86" t="s">
        <v>820</v>
      </c>
      <c r="M17" s="86" t="s">
        <v>821</v>
      </c>
      <c r="N17" s="618" t="s">
        <v>1266</v>
      </c>
    </row>
    <row r="18" spans="1:14">
      <c r="A18" s="144">
        <v>2</v>
      </c>
      <c r="B18" s="86"/>
      <c r="C18" s="86" t="s">
        <v>994</v>
      </c>
      <c r="D18" s="86" t="s">
        <v>996</v>
      </c>
      <c r="E18" s="86" t="s">
        <v>817</v>
      </c>
      <c r="F18" s="86">
        <v>26</v>
      </c>
      <c r="G18" s="167" t="s">
        <v>995</v>
      </c>
      <c r="H18" s="87" t="s">
        <v>818</v>
      </c>
      <c r="I18" s="86" t="s">
        <v>819</v>
      </c>
      <c r="J18" s="86"/>
      <c r="K18" s="86">
        <v>26000</v>
      </c>
      <c r="L18" s="86" t="s">
        <v>820</v>
      </c>
      <c r="M18" s="86" t="s">
        <v>821</v>
      </c>
      <c r="N18" s="618" t="s">
        <v>1267</v>
      </c>
    </row>
    <row r="19" spans="1:14">
      <c r="A19" s="144">
        <v>3</v>
      </c>
      <c r="B19" s="86"/>
      <c r="C19" s="86" t="s">
        <v>1198</v>
      </c>
      <c r="D19" s="86" t="s">
        <v>1199</v>
      </c>
      <c r="E19" s="86" t="s">
        <v>817</v>
      </c>
      <c r="F19" s="86">
        <v>26</v>
      </c>
      <c r="G19" s="167" t="s">
        <v>1209</v>
      </c>
      <c r="H19" s="87" t="s">
        <v>818</v>
      </c>
      <c r="I19" s="86" t="s">
        <v>819</v>
      </c>
      <c r="J19" s="86"/>
      <c r="K19" s="86">
        <v>26000</v>
      </c>
      <c r="L19" s="86" t="s">
        <v>820</v>
      </c>
      <c r="M19" s="86" t="s">
        <v>821</v>
      </c>
      <c r="N19" s="618" t="s">
        <v>1269</v>
      </c>
    </row>
    <row r="20" spans="1:14">
      <c r="A20" s="144">
        <v>4</v>
      </c>
      <c r="B20" s="86"/>
      <c r="C20" s="86" t="s">
        <v>1265</v>
      </c>
      <c r="D20" s="86"/>
      <c r="E20" s="86" t="s">
        <v>817</v>
      </c>
      <c r="F20" s="86">
        <v>26</v>
      </c>
      <c r="G20" s="167"/>
      <c r="H20" s="87" t="s">
        <v>818</v>
      </c>
      <c r="I20" s="86" t="s">
        <v>819</v>
      </c>
      <c r="J20" s="86"/>
      <c r="K20" s="86">
        <v>26000</v>
      </c>
      <c r="L20" s="86" t="s">
        <v>820</v>
      </c>
      <c r="M20" s="86" t="s">
        <v>821</v>
      </c>
      <c r="N20" s="619"/>
    </row>
    <row r="21" spans="1:14">
      <c r="A21" s="144">
        <v>5</v>
      </c>
      <c r="B21" s="149"/>
      <c r="C21" s="86" t="s">
        <v>1265</v>
      </c>
      <c r="D21" s="86"/>
      <c r="E21" s="86" t="s">
        <v>817</v>
      </c>
      <c r="F21" s="86">
        <v>26</v>
      </c>
      <c r="G21" s="167"/>
      <c r="H21" s="87" t="s">
        <v>818</v>
      </c>
      <c r="I21" s="86" t="s">
        <v>819</v>
      </c>
      <c r="J21" s="86"/>
      <c r="K21" s="86">
        <v>26000</v>
      </c>
      <c r="L21" s="86" t="s">
        <v>820</v>
      </c>
      <c r="M21" s="86" t="s">
        <v>821</v>
      </c>
      <c r="N21" s="619"/>
    </row>
    <row r="22" spans="1:14">
      <c r="A22" s="144">
        <v>6</v>
      </c>
      <c r="B22" s="149"/>
      <c r="C22" s="86" t="s">
        <v>1265</v>
      </c>
      <c r="D22" s="86"/>
      <c r="E22" s="86" t="s">
        <v>817</v>
      </c>
      <c r="F22" s="86">
        <v>26</v>
      </c>
      <c r="G22" s="167"/>
      <c r="H22" s="87" t="s">
        <v>818</v>
      </c>
      <c r="I22" s="86" t="s">
        <v>819</v>
      </c>
      <c r="J22" s="86"/>
      <c r="K22" s="86">
        <v>26000</v>
      </c>
      <c r="L22" s="86" t="s">
        <v>820</v>
      </c>
      <c r="M22" s="86" t="s">
        <v>821</v>
      </c>
      <c r="N22" s="619"/>
    </row>
    <row r="23" spans="1:14">
      <c r="A23" s="146">
        <v>7</v>
      </c>
      <c r="B23" s="149"/>
      <c r="C23" s="86" t="s">
        <v>517</v>
      </c>
      <c r="D23" s="86" t="s">
        <v>519</v>
      </c>
      <c r="E23" s="86" t="s">
        <v>822</v>
      </c>
      <c r="F23" s="86">
        <v>63</v>
      </c>
      <c r="G23" s="168" t="s">
        <v>539</v>
      </c>
      <c r="H23" s="87" t="s">
        <v>818</v>
      </c>
      <c r="I23" s="86" t="s">
        <v>823</v>
      </c>
      <c r="J23" s="86" t="s">
        <v>824</v>
      </c>
      <c r="K23" s="86">
        <v>63190</v>
      </c>
      <c r="L23" s="86" t="s">
        <v>825</v>
      </c>
      <c r="M23" s="86" t="s">
        <v>821</v>
      </c>
      <c r="N23" s="618" t="s">
        <v>1268</v>
      </c>
    </row>
    <row r="24" spans="1:14">
      <c r="A24" s="146">
        <v>8</v>
      </c>
      <c r="B24" s="149"/>
      <c r="C24" s="86" t="s">
        <v>516</v>
      </c>
      <c r="D24" s="86" t="s">
        <v>518</v>
      </c>
      <c r="E24" s="86" t="s">
        <v>822</v>
      </c>
      <c r="F24" s="86">
        <v>63</v>
      </c>
      <c r="G24" s="168" t="s">
        <v>524</v>
      </c>
      <c r="H24" s="87" t="s">
        <v>818</v>
      </c>
      <c r="I24" s="86" t="s">
        <v>823</v>
      </c>
      <c r="J24" s="86" t="s">
        <v>824</v>
      </c>
      <c r="K24" s="86">
        <v>63190</v>
      </c>
      <c r="L24" s="86" t="s">
        <v>825</v>
      </c>
      <c r="M24" s="86" t="s">
        <v>821</v>
      </c>
      <c r="N24" s="618" t="s">
        <v>1266</v>
      </c>
    </row>
    <row r="25" spans="1:14">
      <c r="A25" s="146">
        <v>9</v>
      </c>
      <c r="B25" s="149"/>
      <c r="C25" s="86" t="s">
        <v>994</v>
      </c>
      <c r="D25" s="86" t="s">
        <v>996</v>
      </c>
      <c r="E25" s="86" t="s">
        <v>822</v>
      </c>
      <c r="F25" s="86">
        <v>63</v>
      </c>
      <c r="G25" s="168" t="s">
        <v>995</v>
      </c>
      <c r="H25" s="87" t="s">
        <v>818</v>
      </c>
      <c r="I25" s="86" t="s">
        <v>823</v>
      </c>
      <c r="J25" s="86" t="s">
        <v>824</v>
      </c>
      <c r="K25" s="86">
        <v>63190</v>
      </c>
      <c r="L25" s="86" t="s">
        <v>825</v>
      </c>
      <c r="M25" s="86" t="s">
        <v>821</v>
      </c>
      <c r="N25" s="618" t="s">
        <v>1267</v>
      </c>
    </row>
    <row r="26" spans="1:14">
      <c r="A26" s="147">
        <v>10</v>
      </c>
      <c r="B26" s="149"/>
      <c r="C26" s="86" t="s">
        <v>1198</v>
      </c>
      <c r="D26" s="86" t="s">
        <v>1199</v>
      </c>
      <c r="E26" s="86" t="s">
        <v>826</v>
      </c>
      <c r="F26" s="86">
        <v>31</v>
      </c>
      <c r="G26" s="169" t="s">
        <v>1209</v>
      </c>
      <c r="H26" s="87" t="s">
        <v>827</v>
      </c>
      <c r="I26" s="86" t="s">
        <v>828</v>
      </c>
      <c r="J26" s="86" t="s">
        <v>829</v>
      </c>
      <c r="K26" s="86">
        <v>31140</v>
      </c>
      <c r="L26" s="86" t="s">
        <v>830</v>
      </c>
      <c r="M26" s="86" t="s">
        <v>831</v>
      </c>
      <c r="N26" s="620" t="s">
        <v>1269</v>
      </c>
    </row>
    <row r="27" spans="1:14">
      <c r="A27" s="147">
        <v>11</v>
      </c>
      <c r="B27" s="149"/>
      <c r="C27" s="86" t="s">
        <v>516</v>
      </c>
      <c r="D27" s="86" t="s">
        <v>518</v>
      </c>
      <c r="E27" s="86" t="s">
        <v>826</v>
      </c>
      <c r="F27" s="86">
        <v>31</v>
      </c>
      <c r="G27" s="169" t="s">
        <v>524</v>
      </c>
      <c r="H27" s="87" t="s">
        <v>827</v>
      </c>
      <c r="I27" s="86" t="s">
        <v>828</v>
      </c>
      <c r="J27" s="86" t="s">
        <v>829</v>
      </c>
      <c r="K27" s="86">
        <v>31140</v>
      </c>
      <c r="L27" s="86" t="s">
        <v>830</v>
      </c>
      <c r="M27" s="86" t="s">
        <v>831</v>
      </c>
      <c r="N27" s="620" t="s">
        <v>1266</v>
      </c>
    </row>
    <row r="28" spans="1:14">
      <c r="A28" s="147">
        <v>12</v>
      </c>
      <c r="B28" s="149"/>
      <c r="C28" s="86" t="s">
        <v>994</v>
      </c>
      <c r="D28" s="86" t="s">
        <v>996</v>
      </c>
      <c r="E28" s="86" t="s">
        <v>826</v>
      </c>
      <c r="F28" s="86">
        <v>31</v>
      </c>
      <c r="G28" s="169" t="s">
        <v>995</v>
      </c>
      <c r="H28" s="87" t="s">
        <v>827</v>
      </c>
      <c r="I28" s="86" t="s">
        <v>828</v>
      </c>
      <c r="J28" s="86" t="s">
        <v>829</v>
      </c>
      <c r="K28" s="86">
        <v>31140</v>
      </c>
      <c r="L28" s="86" t="s">
        <v>830</v>
      </c>
      <c r="M28" s="86" t="s">
        <v>831</v>
      </c>
      <c r="N28" s="620" t="s">
        <v>1267</v>
      </c>
    </row>
    <row r="29" spans="1:14">
      <c r="A29" s="147">
        <v>13</v>
      </c>
      <c r="B29" s="149"/>
      <c r="C29" s="86" t="s">
        <v>1265</v>
      </c>
      <c r="D29" s="86"/>
      <c r="E29" s="86" t="s">
        <v>826</v>
      </c>
      <c r="F29" s="86">
        <v>31</v>
      </c>
      <c r="G29" s="169"/>
      <c r="H29" s="87" t="s">
        <v>827</v>
      </c>
      <c r="I29" s="86" t="s">
        <v>828</v>
      </c>
      <c r="J29" s="86" t="s">
        <v>829</v>
      </c>
      <c r="K29" s="86">
        <v>31140</v>
      </c>
      <c r="L29" s="86" t="s">
        <v>830</v>
      </c>
      <c r="M29" s="86" t="s">
        <v>831</v>
      </c>
      <c r="N29" s="621"/>
    </row>
    <row r="30" spans="1:14">
      <c r="G30" s="159"/>
    </row>
    <row r="31" spans="1:14" ht="92.25" customHeight="1"/>
  </sheetData>
  <autoFilter ref="A16:AH29" xr:uid="{00000000-0001-0000-0800-000000000000}"/>
  <phoneticPr fontId="120" type="noConversion"/>
  <hyperlinks>
    <hyperlink ref="N17" r:id="rId1" xr:uid="{05CBE64B-F168-417D-A520-54D4077380C8}"/>
    <hyperlink ref="N18" r:id="rId2" xr:uid="{5B9E8AC6-40EF-40D3-97D1-578F7CE7E5EA}"/>
    <hyperlink ref="N23" r:id="rId3" xr:uid="{A608FF99-41EB-4652-AC67-6955575F6434}"/>
    <hyperlink ref="N24" r:id="rId4" xr:uid="{58E07EC1-A493-486A-8DF2-CC0CC7CDD08D}"/>
    <hyperlink ref="N25" r:id="rId5" xr:uid="{8F543FDE-299E-4AEC-9E5D-C0B23801D2BF}"/>
    <hyperlink ref="N26" r:id="rId6" xr:uid="{93EEA409-DB11-4215-993F-0984E47616F9}"/>
    <hyperlink ref="N27" r:id="rId7" xr:uid="{C621CEFE-C52C-4C5F-9E50-45B38C176D17}"/>
    <hyperlink ref="N28" r:id="rId8" xr:uid="{EBFC968F-0423-4F63-B4B9-F54D0462441A}"/>
    <hyperlink ref="N19" r:id="rId9" xr:uid="{C81CF659-67DA-4B15-A0AD-B54CAE2BD434}"/>
  </hyperlinks>
  <pageMargins left="0.7" right="0.7" top="0.75" bottom="0.75" header="0.3" footer="0.3"/>
  <pageSetup paperSize="9" orientation="portrait" r:id="rId10"/>
  <drawing r:id="rId11"/>
  <legacyDrawing r:id="rId12"/>
  <mc:AlternateContent xmlns:mc="http://schemas.openxmlformats.org/markup-compatibility/2006">
    <mc:Choice Requires="x14">
      <controls>
        <mc:AlternateContent xmlns:mc="http://schemas.openxmlformats.org/markup-compatibility/2006">
          <mc:Choice Requires="x14">
            <control shapeId="428033" r:id="rId13" name="Drop Down 1">
              <controlPr defaultSize="0" autoLine="0" autoPict="0">
                <anchor moveWithCells="1">
                  <from>
                    <xdr:col>6</xdr:col>
                    <xdr:colOff>4238625</xdr:colOff>
                    <xdr:row>0</xdr:row>
                    <xdr:rowOff>638175</xdr:rowOff>
                  </from>
                  <to>
                    <xdr:col>8</xdr:col>
                    <xdr:colOff>104775</xdr:colOff>
                    <xdr:row>0</xdr:row>
                    <xdr:rowOff>1171575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14</vt:i4>
      </vt:variant>
    </vt:vector>
  </HeadingPairs>
  <TitlesOfParts>
    <vt:vector size="34" baseType="lpstr">
      <vt:lpstr>Masque devis</vt:lpstr>
      <vt:lpstr>CHIFFRAGE GE</vt:lpstr>
      <vt:lpstr>INSTAL</vt:lpstr>
      <vt:lpstr>OPTIONS</vt:lpstr>
      <vt:lpstr>DEVIS CLT - SE</vt:lpstr>
      <vt:lpstr>CDE GE SDMO</vt:lpstr>
      <vt:lpstr>LANCEMENT</vt:lpstr>
      <vt:lpstr>Tarifs transport </vt:lpstr>
      <vt:lpstr>ER2A</vt:lpstr>
      <vt:lpstr>RECAP GE</vt:lpstr>
      <vt:lpstr>BASE GE</vt:lpstr>
      <vt:lpstr>BASE GE XP</vt:lpstr>
      <vt:lpstr>TRANSP. BREST</vt:lpstr>
      <vt:lpstr>Feuil1</vt:lpstr>
      <vt:lpstr>Feuil2</vt:lpstr>
      <vt:lpstr>TRANSP. HAVRE</vt:lpstr>
      <vt:lpstr>MAJ</vt:lpstr>
      <vt:lpstr>Feuil5</vt:lpstr>
      <vt:lpstr>FC_STD_1_1_Generateur</vt:lpstr>
      <vt:lpstr>Accessoires LE HAVRE</vt:lpstr>
      <vt:lpstr>'DEVIS CLT - SE'!_Hlk158813221</vt:lpstr>
      <vt:lpstr>'DEVIS CLT - SE'!_Hlk54005385</vt:lpstr>
      <vt:lpstr>'DEVIS CLT - SE'!_Hlk54005399</vt:lpstr>
      <vt:lpstr>'DEVIS CLT - SE'!_Hlk62029940</vt:lpstr>
      <vt:lpstr>'DEVIS CLT - SE'!_Toc110350798</vt:lpstr>
      <vt:lpstr>'DEVIS CLT - SE'!_Toc419972229</vt:lpstr>
      <vt:lpstr>'DEVIS CLT - SE'!Impression_des_titres</vt:lpstr>
      <vt:lpstr>Feuil1!Impression_des_titres</vt:lpstr>
      <vt:lpstr>'Accessoires LE HAVRE'!Zone_d_impression</vt:lpstr>
      <vt:lpstr>'CDE GE SDMO'!Zone_d_impression</vt:lpstr>
      <vt:lpstr>'CHIFFRAGE GE'!Zone_d_impression</vt:lpstr>
      <vt:lpstr>'DEVIS CLT - SE'!Zone_d_impression</vt:lpstr>
      <vt:lpstr>FC_STD_1_1_Generateur!Zone_d_impression</vt:lpstr>
      <vt:lpstr>LANCEMENT!Zone_d_impression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 COMTE</dc:creator>
  <cp:lastModifiedBy>Stéphane COMTE</cp:lastModifiedBy>
  <cp:lastPrinted>2026-01-09T16:41:36Z</cp:lastPrinted>
  <dcterms:created xsi:type="dcterms:W3CDTF">2017-09-24T12:32:36Z</dcterms:created>
  <dcterms:modified xsi:type="dcterms:W3CDTF">2026-03-02T18:31:42Z</dcterms:modified>
</cp:coreProperties>
</file>